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2015834ve\Desktop\処遇改善臨時特例交付金関係\220401交付要綱・実施要綱（厚労省から通知）\実施要綱\県実施要綱\様式\HP掲載用\"/>
    </mc:Choice>
  </mc:AlternateContent>
  <bookViews>
    <workbookView xWindow="0" yWindow="0" windowWidth="20490" windowHeight="8835" tabRatio="856"/>
  </bookViews>
  <sheets>
    <sheet name="基本情報入力シート" sheetId="73" r:id="rId1"/>
    <sheet name="別記様式第１号" sheetId="78" r:id="rId2"/>
    <sheet name="様式１" sheetId="79" r:id="rId3"/>
    <sheet name="集計用" sheetId="83" r:id="rId4"/>
    <sheet name="【参考】数式用" sheetId="76" state="hidden" r:id="rId5"/>
    <sheet name="台帳" sheetId="81" state="hidden" r:id="rId6"/>
  </sheets>
  <externalReferences>
    <externalReference r:id="rId7"/>
    <externalReference r:id="rId8"/>
    <externalReference r:id="rId9"/>
    <externalReference r:id="rId10"/>
  </externalReferences>
  <definedNames>
    <definedName name="_xlnm._FilterDatabase" localSheetId="4" hidden="1">【参考】数式用!#REF!</definedName>
    <definedName name="_xlnm._FilterDatabase" localSheetId="5" hidden="1">台帳!$B$2:$AJ$4632</definedName>
    <definedName name="_xlnm._FilterDatabase" localSheetId="2" hidden="1">様式１!$B$7:$T$12</definedName>
    <definedName name="_xlnm.Print_Area" localSheetId="4">【参考】数式用!$A$1:$O$34</definedName>
    <definedName name="_xlnm.Print_Area" localSheetId="0">基本情報入力シート!$A$1:$AC$53</definedName>
    <definedName name="_xlnm.Print_Area" localSheetId="1">別記様式第１号!$A$1:$AJ$70</definedName>
    <definedName name="_xlnm.Print_Area" localSheetId="2">様式１!$A$1:$AL$32</definedName>
    <definedName name="_xlnm.Print_Titles" localSheetId="4">【参考】数式用!$2:$4</definedName>
    <definedName name="_xlnm.Print_Titles" localSheetId="2">様式１!$7:$12</definedName>
    <definedName name="www" localSheetId="1">#REF!</definedName>
    <definedName name="www" localSheetId="2">#REF!</definedName>
    <definedName name="www">#REF!</definedName>
    <definedName name="サービス" localSheetId="1">#REF!</definedName>
    <definedName name="サービス" localSheetId="2">#REF!</definedName>
    <definedName name="サービス">#REF!</definedName>
    <definedName name="サービス種別">[1]サービス種類一覧!$B$4:$B$20</definedName>
    <definedName name="サービス名">[2]数式用!$A$5:$A$28</definedName>
    <definedName name="一覧">[3]加算率一覧!$A$4:$A$25</definedName>
    <definedName name="種類">[4]サービス種類一覧!$A$4:$A$20</definedName>
    <definedName name="特定" localSheetId="1">#REF!</definedName>
    <definedName name="特定" localSheetId="2">#REF!</definedName>
    <definedName name="特定">#REF!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7" i="83" l="1"/>
  <c r="N8" i="83"/>
  <c r="N9" i="83"/>
  <c r="N10" i="83"/>
  <c r="N11" i="83"/>
  <c r="N12" i="83"/>
  <c r="N13" i="83"/>
  <c r="N14" i="83"/>
  <c r="N15" i="83"/>
  <c r="N16" i="83"/>
  <c r="N17" i="83"/>
  <c r="N18" i="83"/>
  <c r="N19" i="83"/>
  <c r="N20" i="83"/>
  <c r="N21" i="83"/>
  <c r="N22" i="83"/>
  <c r="N23" i="83"/>
  <c r="N24" i="83"/>
  <c r="N25" i="83"/>
  <c r="N26" i="83"/>
  <c r="N27" i="83"/>
  <c r="N28" i="83"/>
  <c r="N29" i="83"/>
  <c r="N30" i="83"/>
  <c r="N31" i="83"/>
  <c r="N32" i="83"/>
  <c r="N3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N64" i="83"/>
  <c r="N65" i="83"/>
  <c r="N66" i="83"/>
  <c r="N67" i="83"/>
  <c r="N68" i="83"/>
  <c r="N69" i="83"/>
  <c r="N70" i="83"/>
  <c r="N71" i="83"/>
  <c r="N72" i="83"/>
  <c r="N73" i="83"/>
  <c r="N74" i="83"/>
  <c r="N75" i="83"/>
  <c r="N76" i="83"/>
  <c r="N77" i="83"/>
  <c r="N78" i="83"/>
  <c r="N79" i="83"/>
  <c r="N80" i="83"/>
  <c r="N81" i="83"/>
  <c r="N82" i="83"/>
  <c r="N83" i="83"/>
  <c r="N84" i="83"/>
  <c r="N85" i="83"/>
  <c r="N86" i="83"/>
  <c r="N87" i="83"/>
  <c r="N88" i="83"/>
  <c r="N89" i="83"/>
  <c r="N90" i="83"/>
  <c r="N91" i="83"/>
  <c r="N92" i="83"/>
  <c r="N93" i="83"/>
  <c r="N94" i="83"/>
  <c r="N95" i="83"/>
  <c r="N96" i="83"/>
  <c r="N97" i="83"/>
  <c r="N98" i="83"/>
  <c r="N99" i="83"/>
  <c r="N100" i="83"/>
  <c r="N101" i="83"/>
  <c r="N102" i="83"/>
  <c r="N103" i="83"/>
  <c r="N104" i="83"/>
  <c r="N105" i="83"/>
  <c r="D7" i="83"/>
  <c r="E7" i="83"/>
  <c r="F7" i="83"/>
  <c r="G7" i="83"/>
  <c r="H7" i="83"/>
  <c r="I7" i="83"/>
  <c r="J7" i="83"/>
  <c r="K7" i="83"/>
  <c r="D8" i="83"/>
  <c r="E8" i="83"/>
  <c r="F8" i="83"/>
  <c r="G8" i="83"/>
  <c r="H8" i="83"/>
  <c r="I8" i="83"/>
  <c r="J8" i="83"/>
  <c r="K8" i="83"/>
  <c r="D9" i="83"/>
  <c r="E9" i="83"/>
  <c r="F9" i="83"/>
  <c r="G9" i="83"/>
  <c r="H9" i="83"/>
  <c r="I9" i="83"/>
  <c r="J9" i="83"/>
  <c r="K9" i="83"/>
  <c r="D10" i="83"/>
  <c r="E10" i="83"/>
  <c r="F10" i="83"/>
  <c r="G10" i="83"/>
  <c r="H10" i="83"/>
  <c r="I10" i="83"/>
  <c r="J10" i="83"/>
  <c r="K10" i="83"/>
  <c r="D11" i="83"/>
  <c r="E11" i="83"/>
  <c r="F11" i="83"/>
  <c r="G11" i="83"/>
  <c r="H11" i="83"/>
  <c r="I11" i="83"/>
  <c r="J11" i="83"/>
  <c r="K11" i="83"/>
  <c r="D12" i="83"/>
  <c r="E12" i="83"/>
  <c r="F12" i="83"/>
  <c r="G12" i="83"/>
  <c r="H12" i="83"/>
  <c r="I12" i="83"/>
  <c r="J12" i="83"/>
  <c r="K12" i="83"/>
  <c r="D13" i="83"/>
  <c r="E13" i="83"/>
  <c r="F13" i="83"/>
  <c r="G13" i="83"/>
  <c r="H13" i="83"/>
  <c r="I13" i="83"/>
  <c r="J13" i="83"/>
  <c r="K13" i="83"/>
  <c r="D14" i="83"/>
  <c r="E14" i="83"/>
  <c r="F14" i="83"/>
  <c r="G14" i="83"/>
  <c r="H14" i="83"/>
  <c r="I14" i="83"/>
  <c r="J14" i="83"/>
  <c r="K14" i="83"/>
  <c r="D15" i="83"/>
  <c r="E15" i="83"/>
  <c r="F15" i="83"/>
  <c r="G15" i="83"/>
  <c r="H15" i="83"/>
  <c r="I15" i="83"/>
  <c r="J15" i="83"/>
  <c r="K15" i="83"/>
  <c r="D16" i="83"/>
  <c r="E16" i="83"/>
  <c r="F16" i="83"/>
  <c r="G16" i="83"/>
  <c r="H16" i="83"/>
  <c r="I16" i="83"/>
  <c r="J16" i="83"/>
  <c r="K16" i="83"/>
  <c r="D17" i="83"/>
  <c r="E17" i="83"/>
  <c r="F17" i="83"/>
  <c r="G17" i="83"/>
  <c r="H17" i="83"/>
  <c r="I17" i="83"/>
  <c r="J17" i="83"/>
  <c r="K17" i="83"/>
  <c r="D18" i="83"/>
  <c r="E18" i="83"/>
  <c r="F18" i="83"/>
  <c r="G18" i="83"/>
  <c r="H18" i="83"/>
  <c r="I18" i="83"/>
  <c r="J18" i="83"/>
  <c r="K18" i="83"/>
  <c r="D19" i="83"/>
  <c r="E19" i="83"/>
  <c r="F19" i="83"/>
  <c r="G19" i="83"/>
  <c r="H19" i="83"/>
  <c r="I19" i="83"/>
  <c r="J19" i="83"/>
  <c r="K19" i="83"/>
  <c r="D20" i="83"/>
  <c r="E20" i="83"/>
  <c r="F20" i="83"/>
  <c r="G20" i="83"/>
  <c r="H20" i="83"/>
  <c r="I20" i="83"/>
  <c r="J20" i="83"/>
  <c r="K20" i="83"/>
  <c r="D21" i="83"/>
  <c r="E21" i="83"/>
  <c r="F21" i="83"/>
  <c r="G21" i="83"/>
  <c r="H21" i="83"/>
  <c r="I21" i="83"/>
  <c r="J21" i="83"/>
  <c r="K21" i="83"/>
  <c r="D22" i="83"/>
  <c r="E22" i="83"/>
  <c r="F22" i="83"/>
  <c r="G22" i="83"/>
  <c r="H22" i="83"/>
  <c r="I22" i="83"/>
  <c r="J22" i="83"/>
  <c r="K22" i="83"/>
  <c r="D23" i="83"/>
  <c r="E23" i="83"/>
  <c r="F23" i="83"/>
  <c r="G23" i="83"/>
  <c r="H23" i="83"/>
  <c r="I23" i="83"/>
  <c r="J23" i="83"/>
  <c r="K23" i="83"/>
  <c r="D24" i="83"/>
  <c r="E24" i="83"/>
  <c r="F24" i="83"/>
  <c r="G24" i="83"/>
  <c r="H24" i="83"/>
  <c r="I24" i="83"/>
  <c r="J24" i="83"/>
  <c r="K24" i="83"/>
  <c r="D25" i="83"/>
  <c r="E25" i="83"/>
  <c r="F25" i="83"/>
  <c r="G25" i="83"/>
  <c r="H25" i="83"/>
  <c r="I25" i="83"/>
  <c r="J25" i="83"/>
  <c r="K25" i="83"/>
  <c r="D26" i="83"/>
  <c r="E26" i="83"/>
  <c r="F26" i="83"/>
  <c r="G26" i="83"/>
  <c r="H26" i="83"/>
  <c r="I26" i="83"/>
  <c r="J26" i="83"/>
  <c r="K26" i="83"/>
  <c r="D27" i="83"/>
  <c r="E27" i="83"/>
  <c r="F27" i="83"/>
  <c r="G27" i="83"/>
  <c r="H27" i="83"/>
  <c r="I27" i="83"/>
  <c r="J27" i="83"/>
  <c r="K27" i="83"/>
  <c r="D28" i="83"/>
  <c r="E28" i="83"/>
  <c r="F28" i="83"/>
  <c r="G28" i="83"/>
  <c r="H28" i="83"/>
  <c r="I28" i="83"/>
  <c r="J28" i="83"/>
  <c r="K28" i="83"/>
  <c r="D29" i="83"/>
  <c r="E29" i="83"/>
  <c r="F29" i="83"/>
  <c r="G29" i="83"/>
  <c r="H29" i="83"/>
  <c r="I29" i="83"/>
  <c r="J29" i="83"/>
  <c r="K29" i="83"/>
  <c r="D30" i="83"/>
  <c r="E30" i="83"/>
  <c r="F30" i="83"/>
  <c r="G30" i="83"/>
  <c r="H30" i="83"/>
  <c r="I30" i="83"/>
  <c r="J30" i="83"/>
  <c r="K30" i="83"/>
  <c r="D31" i="83"/>
  <c r="E31" i="83"/>
  <c r="F31" i="83"/>
  <c r="G31" i="83"/>
  <c r="H31" i="83"/>
  <c r="I31" i="83"/>
  <c r="J31" i="83"/>
  <c r="K31" i="83"/>
  <c r="D32" i="83"/>
  <c r="E32" i="83"/>
  <c r="F32" i="83"/>
  <c r="G32" i="83"/>
  <c r="H32" i="83"/>
  <c r="I32" i="83"/>
  <c r="J32" i="83"/>
  <c r="K32" i="83"/>
  <c r="D33" i="83"/>
  <c r="E33" i="83"/>
  <c r="F33" i="83"/>
  <c r="G33" i="83"/>
  <c r="H33" i="83"/>
  <c r="I33" i="83"/>
  <c r="J33" i="83"/>
  <c r="K33" i="83"/>
  <c r="D34" i="83"/>
  <c r="E34" i="83"/>
  <c r="F34" i="83"/>
  <c r="G34" i="83"/>
  <c r="H34" i="83"/>
  <c r="I34" i="83"/>
  <c r="J34" i="83"/>
  <c r="K34" i="83"/>
  <c r="D35" i="83"/>
  <c r="E35" i="83"/>
  <c r="F35" i="83"/>
  <c r="G35" i="83"/>
  <c r="H35" i="83"/>
  <c r="I35" i="83"/>
  <c r="J35" i="83"/>
  <c r="K35" i="83"/>
  <c r="D36" i="83"/>
  <c r="E36" i="83"/>
  <c r="F36" i="83"/>
  <c r="G36" i="83"/>
  <c r="H36" i="83"/>
  <c r="I36" i="83"/>
  <c r="J36" i="83"/>
  <c r="K36" i="83"/>
  <c r="D37" i="83"/>
  <c r="E37" i="83"/>
  <c r="F37" i="83"/>
  <c r="G37" i="83"/>
  <c r="H37" i="83"/>
  <c r="I37" i="83"/>
  <c r="J37" i="83"/>
  <c r="K37" i="83"/>
  <c r="D38" i="83"/>
  <c r="E38" i="83"/>
  <c r="F38" i="83"/>
  <c r="G38" i="83"/>
  <c r="H38" i="83"/>
  <c r="I38" i="83"/>
  <c r="J38" i="83"/>
  <c r="K38" i="83"/>
  <c r="D39" i="83"/>
  <c r="E39" i="83"/>
  <c r="F39" i="83"/>
  <c r="G39" i="83"/>
  <c r="H39" i="83"/>
  <c r="I39" i="83"/>
  <c r="J39" i="83"/>
  <c r="K39" i="83"/>
  <c r="D40" i="83"/>
  <c r="E40" i="83"/>
  <c r="F40" i="83"/>
  <c r="G40" i="83"/>
  <c r="H40" i="83"/>
  <c r="I40" i="83"/>
  <c r="J40" i="83"/>
  <c r="K40" i="83"/>
  <c r="D41" i="83"/>
  <c r="E41" i="83"/>
  <c r="F41" i="83"/>
  <c r="G41" i="83"/>
  <c r="H41" i="83"/>
  <c r="I41" i="83"/>
  <c r="J41" i="83"/>
  <c r="K41" i="83"/>
  <c r="D42" i="83"/>
  <c r="E42" i="83"/>
  <c r="F42" i="83"/>
  <c r="G42" i="83"/>
  <c r="H42" i="83"/>
  <c r="I42" i="83"/>
  <c r="J42" i="83"/>
  <c r="K42" i="83"/>
  <c r="D43" i="83"/>
  <c r="E43" i="83"/>
  <c r="F43" i="83"/>
  <c r="G43" i="83"/>
  <c r="H43" i="83"/>
  <c r="I43" i="83"/>
  <c r="J43" i="83"/>
  <c r="K43" i="83"/>
  <c r="D44" i="83"/>
  <c r="E44" i="83"/>
  <c r="F44" i="83"/>
  <c r="G44" i="83"/>
  <c r="H44" i="83"/>
  <c r="I44" i="83"/>
  <c r="J44" i="83"/>
  <c r="K44" i="83"/>
  <c r="D45" i="83"/>
  <c r="E45" i="83"/>
  <c r="F45" i="83"/>
  <c r="G45" i="83"/>
  <c r="H45" i="83"/>
  <c r="I45" i="83"/>
  <c r="J45" i="83"/>
  <c r="K45" i="83"/>
  <c r="D46" i="83"/>
  <c r="E46" i="83"/>
  <c r="F46" i="83"/>
  <c r="G46" i="83"/>
  <c r="H46" i="83"/>
  <c r="I46" i="83"/>
  <c r="J46" i="83"/>
  <c r="K46" i="83"/>
  <c r="D47" i="83"/>
  <c r="E47" i="83"/>
  <c r="F47" i="83"/>
  <c r="G47" i="83"/>
  <c r="H47" i="83"/>
  <c r="I47" i="83"/>
  <c r="J47" i="83"/>
  <c r="K47" i="83"/>
  <c r="D48" i="83"/>
  <c r="E48" i="83"/>
  <c r="F48" i="83"/>
  <c r="G48" i="83"/>
  <c r="H48" i="83"/>
  <c r="I48" i="83"/>
  <c r="J48" i="83"/>
  <c r="K48" i="83"/>
  <c r="D49" i="83"/>
  <c r="E49" i="83"/>
  <c r="F49" i="83"/>
  <c r="G49" i="83"/>
  <c r="H49" i="83"/>
  <c r="I49" i="83"/>
  <c r="J49" i="83"/>
  <c r="K49" i="83"/>
  <c r="D50" i="83"/>
  <c r="E50" i="83"/>
  <c r="F50" i="83"/>
  <c r="G50" i="83"/>
  <c r="H50" i="83"/>
  <c r="I50" i="83"/>
  <c r="J50" i="83"/>
  <c r="K50" i="83"/>
  <c r="D51" i="83"/>
  <c r="E51" i="83"/>
  <c r="F51" i="83"/>
  <c r="G51" i="83"/>
  <c r="H51" i="83"/>
  <c r="I51" i="83"/>
  <c r="J51" i="83"/>
  <c r="K51" i="83"/>
  <c r="D52" i="83"/>
  <c r="E52" i="83"/>
  <c r="F52" i="83"/>
  <c r="G52" i="83"/>
  <c r="H52" i="83"/>
  <c r="I52" i="83"/>
  <c r="J52" i="83"/>
  <c r="K52" i="83"/>
  <c r="D53" i="83"/>
  <c r="E53" i="83"/>
  <c r="F53" i="83"/>
  <c r="G53" i="83"/>
  <c r="H53" i="83"/>
  <c r="I53" i="83"/>
  <c r="J53" i="83"/>
  <c r="K53" i="83"/>
  <c r="D54" i="83"/>
  <c r="E54" i="83"/>
  <c r="F54" i="83"/>
  <c r="G54" i="83"/>
  <c r="H54" i="83"/>
  <c r="I54" i="83"/>
  <c r="J54" i="83"/>
  <c r="K54" i="83"/>
  <c r="D55" i="83"/>
  <c r="E55" i="83"/>
  <c r="F55" i="83"/>
  <c r="G55" i="83"/>
  <c r="H55" i="83"/>
  <c r="I55" i="83"/>
  <c r="J55" i="83"/>
  <c r="K55" i="83"/>
  <c r="D56" i="83"/>
  <c r="E56" i="83"/>
  <c r="F56" i="83"/>
  <c r="G56" i="83"/>
  <c r="H56" i="83"/>
  <c r="I56" i="83"/>
  <c r="J56" i="83"/>
  <c r="K56" i="83"/>
  <c r="D57" i="83"/>
  <c r="E57" i="83"/>
  <c r="F57" i="83"/>
  <c r="G57" i="83"/>
  <c r="H57" i="83"/>
  <c r="I57" i="83"/>
  <c r="J57" i="83"/>
  <c r="K57" i="83"/>
  <c r="D58" i="83"/>
  <c r="E58" i="83"/>
  <c r="F58" i="83"/>
  <c r="G58" i="83"/>
  <c r="H58" i="83"/>
  <c r="I58" i="83"/>
  <c r="J58" i="83"/>
  <c r="K58" i="83"/>
  <c r="D59" i="83"/>
  <c r="E59" i="83"/>
  <c r="F59" i="83"/>
  <c r="G59" i="83"/>
  <c r="H59" i="83"/>
  <c r="I59" i="83"/>
  <c r="J59" i="83"/>
  <c r="K59" i="83"/>
  <c r="D60" i="83"/>
  <c r="E60" i="83"/>
  <c r="F60" i="83"/>
  <c r="G60" i="83"/>
  <c r="H60" i="83"/>
  <c r="I60" i="83"/>
  <c r="J60" i="83"/>
  <c r="K60" i="83"/>
  <c r="D61" i="83"/>
  <c r="E61" i="83"/>
  <c r="F61" i="83"/>
  <c r="G61" i="83"/>
  <c r="H61" i="83"/>
  <c r="I61" i="83"/>
  <c r="J61" i="83"/>
  <c r="K61" i="83"/>
  <c r="D62" i="83"/>
  <c r="E62" i="83"/>
  <c r="F62" i="83"/>
  <c r="G62" i="83"/>
  <c r="H62" i="83"/>
  <c r="I62" i="83"/>
  <c r="J62" i="83"/>
  <c r="K62" i="83"/>
  <c r="D63" i="83"/>
  <c r="E63" i="83"/>
  <c r="F63" i="83"/>
  <c r="G63" i="83"/>
  <c r="H63" i="83"/>
  <c r="I63" i="83"/>
  <c r="J63" i="83"/>
  <c r="K63" i="83"/>
  <c r="D64" i="83"/>
  <c r="E64" i="83"/>
  <c r="F64" i="83"/>
  <c r="G64" i="83"/>
  <c r="H64" i="83"/>
  <c r="I64" i="83"/>
  <c r="J64" i="83"/>
  <c r="K64" i="83"/>
  <c r="D65" i="83"/>
  <c r="E65" i="83"/>
  <c r="F65" i="83"/>
  <c r="G65" i="83"/>
  <c r="H65" i="83"/>
  <c r="I65" i="83"/>
  <c r="J65" i="83"/>
  <c r="K65" i="83"/>
  <c r="D66" i="83"/>
  <c r="E66" i="83"/>
  <c r="F66" i="83"/>
  <c r="G66" i="83"/>
  <c r="H66" i="83"/>
  <c r="I66" i="83"/>
  <c r="J66" i="83"/>
  <c r="K66" i="83"/>
  <c r="D67" i="83"/>
  <c r="E67" i="83"/>
  <c r="F67" i="83"/>
  <c r="G67" i="83"/>
  <c r="H67" i="83"/>
  <c r="I67" i="83"/>
  <c r="J67" i="83"/>
  <c r="K67" i="83"/>
  <c r="D68" i="83"/>
  <c r="E68" i="83"/>
  <c r="F68" i="83"/>
  <c r="G68" i="83"/>
  <c r="H68" i="83"/>
  <c r="I68" i="83"/>
  <c r="J68" i="83"/>
  <c r="K68" i="83"/>
  <c r="D69" i="83"/>
  <c r="E69" i="83"/>
  <c r="F69" i="83"/>
  <c r="G69" i="83"/>
  <c r="H69" i="83"/>
  <c r="I69" i="83"/>
  <c r="J69" i="83"/>
  <c r="K69" i="83"/>
  <c r="D70" i="83"/>
  <c r="E70" i="83"/>
  <c r="F70" i="83"/>
  <c r="G70" i="83"/>
  <c r="H70" i="83"/>
  <c r="I70" i="83"/>
  <c r="J70" i="83"/>
  <c r="K70" i="83"/>
  <c r="D71" i="83"/>
  <c r="E71" i="83"/>
  <c r="F71" i="83"/>
  <c r="G71" i="83"/>
  <c r="H71" i="83"/>
  <c r="I71" i="83"/>
  <c r="J71" i="83"/>
  <c r="K71" i="83"/>
  <c r="D72" i="83"/>
  <c r="E72" i="83"/>
  <c r="F72" i="83"/>
  <c r="G72" i="83"/>
  <c r="H72" i="83"/>
  <c r="I72" i="83"/>
  <c r="J72" i="83"/>
  <c r="K72" i="83"/>
  <c r="D73" i="83"/>
  <c r="E73" i="83"/>
  <c r="F73" i="83"/>
  <c r="G73" i="83"/>
  <c r="H73" i="83"/>
  <c r="I73" i="83"/>
  <c r="J73" i="83"/>
  <c r="K73" i="83"/>
  <c r="D74" i="83"/>
  <c r="E74" i="83"/>
  <c r="F74" i="83"/>
  <c r="G74" i="83"/>
  <c r="H74" i="83"/>
  <c r="I74" i="83"/>
  <c r="J74" i="83"/>
  <c r="K74" i="83"/>
  <c r="D75" i="83"/>
  <c r="E75" i="83"/>
  <c r="F75" i="83"/>
  <c r="G75" i="83"/>
  <c r="H75" i="83"/>
  <c r="I75" i="83"/>
  <c r="J75" i="83"/>
  <c r="K75" i="83"/>
  <c r="D76" i="83"/>
  <c r="E76" i="83"/>
  <c r="F76" i="83"/>
  <c r="G76" i="83"/>
  <c r="H76" i="83"/>
  <c r="I76" i="83"/>
  <c r="J76" i="83"/>
  <c r="K76" i="83"/>
  <c r="D77" i="83"/>
  <c r="E77" i="83"/>
  <c r="F77" i="83"/>
  <c r="G77" i="83"/>
  <c r="H77" i="83"/>
  <c r="I77" i="83"/>
  <c r="J77" i="83"/>
  <c r="K77" i="83"/>
  <c r="D78" i="83"/>
  <c r="E78" i="83"/>
  <c r="F78" i="83"/>
  <c r="G78" i="83"/>
  <c r="H78" i="83"/>
  <c r="I78" i="83"/>
  <c r="J78" i="83"/>
  <c r="K78" i="83"/>
  <c r="D79" i="83"/>
  <c r="E79" i="83"/>
  <c r="F79" i="83"/>
  <c r="G79" i="83"/>
  <c r="H79" i="83"/>
  <c r="I79" i="83"/>
  <c r="J79" i="83"/>
  <c r="K79" i="83"/>
  <c r="D80" i="83"/>
  <c r="E80" i="83"/>
  <c r="F80" i="83"/>
  <c r="G80" i="83"/>
  <c r="H80" i="83"/>
  <c r="I80" i="83"/>
  <c r="J80" i="83"/>
  <c r="K80" i="83"/>
  <c r="D81" i="83"/>
  <c r="E81" i="83"/>
  <c r="F81" i="83"/>
  <c r="G81" i="83"/>
  <c r="H81" i="83"/>
  <c r="I81" i="83"/>
  <c r="J81" i="83"/>
  <c r="K81" i="83"/>
  <c r="D82" i="83"/>
  <c r="E82" i="83"/>
  <c r="F82" i="83"/>
  <c r="G82" i="83"/>
  <c r="H82" i="83"/>
  <c r="I82" i="83"/>
  <c r="J82" i="83"/>
  <c r="K82" i="83"/>
  <c r="D83" i="83"/>
  <c r="E83" i="83"/>
  <c r="F83" i="83"/>
  <c r="G83" i="83"/>
  <c r="H83" i="83"/>
  <c r="I83" i="83"/>
  <c r="J83" i="83"/>
  <c r="K83" i="83"/>
  <c r="D84" i="83"/>
  <c r="E84" i="83"/>
  <c r="F84" i="83"/>
  <c r="G84" i="83"/>
  <c r="H84" i="83"/>
  <c r="I84" i="83"/>
  <c r="J84" i="83"/>
  <c r="K84" i="83"/>
  <c r="D85" i="83"/>
  <c r="E85" i="83"/>
  <c r="F85" i="83"/>
  <c r="G85" i="83"/>
  <c r="H85" i="83"/>
  <c r="I85" i="83"/>
  <c r="J85" i="83"/>
  <c r="K85" i="83"/>
  <c r="D86" i="83"/>
  <c r="E86" i="83"/>
  <c r="F86" i="83"/>
  <c r="G86" i="83"/>
  <c r="H86" i="83"/>
  <c r="I86" i="83"/>
  <c r="J86" i="83"/>
  <c r="K86" i="83"/>
  <c r="D87" i="83"/>
  <c r="E87" i="83"/>
  <c r="F87" i="83"/>
  <c r="G87" i="83"/>
  <c r="H87" i="83"/>
  <c r="I87" i="83"/>
  <c r="J87" i="83"/>
  <c r="K87" i="83"/>
  <c r="D88" i="83"/>
  <c r="E88" i="83"/>
  <c r="F88" i="83"/>
  <c r="G88" i="83"/>
  <c r="H88" i="83"/>
  <c r="I88" i="83"/>
  <c r="J88" i="83"/>
  <c r="K88" i="83"/>
  <c r="D89" i="83"/>
  <c r="E89" i="83"/>
  <c r="F89" i="83"/>
  <c r="G89" i="83"/>
  <c r="H89" i="83"/>
  <c r="I89" i="83"/>
  <c r="J89" i="83"/>
  <c r="K89" i="83"/>
  <c r="D90" i="83"/>
  <c r="E90" i="83"/>
  <c r="F90" i="83"/>
  <c r="G90" i="83"/>
  <c r="H90" i="83"/>
  <c r="I90" i="83"/>
  <c r="J90" i="83"/>
  <c r="K90" i="83"/>
  <c r="D91" i="83"/>
  <c r="E91" i="83"/>
  <c r="F91" i="83"/>
  <c r="G91" i="83"/>
  <c r="H91" i="83"/>
  <c r="I91" i="83"/>
  <c r="J91" i="83"/>
  <c r="K91" i="83"/>
  <c r="D92" i="83"/>
  <c r="E92" i="83"/>
  <c r="F92" i="83"/>
  <c r="G92" i="83"/>
  <c r="H92" i="83"/>
  <c r="I92" i="83"/>
  <c r="J92" i="83"/>
  <c r="K92" i="83"/>
  <c r="D93" i="83"/>
  <c r="E93" i="83"/>
  <c r="F93" i="83"/>
  <c r="G93" i="83"/>
  <c r="H93" i="83"/>
  <c r="I93" i="83"/>
  <c r="J93" i="83"/>
  <c r="K93" i="83"/>
  <c r="D94" i="83"/>
  <c r="E94" i="83"/>
  <c r="F94" i="83"/>
  <c r="G94" i="83"/>
  <c r="H94" i="83"/>
  <c r="I94" i="83"/>
  <c r="J94" i="83"/>
  <c r="K94" i="83"/>
  <c r="D95" i="83"/>
  <c r="E95" i="83"/>
  <c r="F95" i="83"/>
  <c r="G95" i="83"/>
  <c r="H95" i="83"/>
  <c r="I95" i="83"/>
  <c r="J95" i="83"/>
  <c r="K95" i="83"/>
  <c r="D96" i="83"/>
  <c r="E96" i="83"/>
  <c r="F96" i="83"/>
  <c r="G96" i="83"/>
  <c r="H96" i="83"/>
  <c r="I96" i="83"/>
  <c r="J96" i="83"/>
  <c r="K96" i="83"/>
  <c r="D97" i="83"/>
  <c r="E97" i="83"/>
  <c r="F97" i="83"/>
  <c r="G97" i="83"/>
  <c r="H97" i="83"/>
  <c r="I97" i="83"/>
  <c r="J97" i="83"/>
  <c r="K97" i="83"/>
  <c r="D98" i="83"/>
  <c r="E98" i="83"/>
  <c r="F98" i="83"/>
  <c r="G98" i="83"/>
  <c r="H98" i="83"/>
  <c r="I98" i="83"/>
  <c r="J98" i="83"/>
  <c r="K98" i="83"/>
  <c r="D99" i="83"/>
  <c r="E99" i="83"/>
  <c r="F99" i="83"/>
  <c r="G99" i="83"/>
  <c r="H99" i="83"/>
  <c r="I99" i="83"/>
  <c r="J99" i="83"/>
  <c r="K99" i="83"/>
  <c r="D100" i="83"/>
  <c r="E100" i="83"/>
  <c r="F100" i="83"/>
  <c r="G100" i="83"/>
  <c r="H100" i="83"/>
  <c r="I100" i="83"/>
  <c r="J100" i="83"/>
  <c r="K100" i="83"/>
  <c r="D101" i="83"/>
  <c r="E101" i="83"/>
  <c r="F101" i="83"/>
  <c r="G101" i="83"/>
  <c r="H101" i="83"/>
  <c r="I101" i="83"/>
  <c r="J101" i="83"/>
  <c r="K101" i="83"/>
  <c r="D102" i="83"/>
  <c r="E102" i="83"/>
  <c r="F102" i="83"/>
  <c r="G102" i="83"/>
  <c r="H102" i="83"/>
  <c r="I102" i="83"/>
  <c r="J102" i="83"/>
  <c r="K102" i="83"/>
  <c r="D103" i="83"/>
  <c r="E103" i="83"/>
  <c r="F103" i="83"/>
  <c r="G103" i="83"/>
  <c r="H103" i="83"/>
  <c r="I103" i="83"/>
  <c r="J103" i="83"/>
  <c r="K103" i="83"/>
  <c r="D104" i="83"/>
  <c r="E104" i="83"/>
  <c r="F104" i="83"/>
  <c r="G104" i="83"/>
  <c r="H104" i="83"/>
  <c r="I104" i="83"/>
  <c r="J104" i="83"/>
  <c r="K104" i="83"/>
  <c r="D105" i="83"/>
  <c r="E105" i="83"/>
  <c r="F105" i="83"/>
  <c r="G105" i="83"/>
  <c r="H105" i="83"/>
  <c r="I105" i="83"/>
  <c r="J105" i="83"/>
  <c r="K105" i="83"/>
  <c r="E6" i="83"/>
  <c r="F6" i="83"/>
  <c r="G6" i="83"/>
  <c r="H6" i="83"/>
  <c r="I6" i="83"/>
  <c r="J6" i="83"/>
  <c r="K6" i="83"/>
  <c r="D6" i="83"/>
  <c r="C7" i="83"/>
  <c r="C8" i="83"/>
  <c r="C9" i="83"/>
  <c r="C10" i="83"/>
  <c r="C11" i="83"/>
  <c r="C12" i="83"/>
  <c r="C13" i="83"/>
  <c r="C14" i="83"/>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C64" i="83"/>
  <c r="C65" i="83"/>
  <c r="C66" i="83"/>
  <c r="C67" i="83"/>
  <c r="C68" i="83"/>
  <c r="C69" i="83"/>
  <c r="C70" i="83"/>
  <c r="C71" i="83"/>
  <c r="C72" i="83"/>
  <c r="C73" i="83"/>
  <c r="C74" i="83"/>
  <c r="C75" i="83"/>
  <c r="C76" i="83"/>
  <c r="C77" i="83"/>
  <c r="C78" i="83"/>
  <c r="C79" i="83"/>
  <c r="C80" i="83"/>
  <c r="C81" i="83"/>
  <c r="C82" i="83"/>
  <c r="C83" i="83"/>
  <c r="C84" i="83"/>
  <c r="C85" i="83"/>
  <c r="C86" i="83"/>
  <c r="C87" i="83"/>
  <c r="C88" i="83"/>
  <c r="C89" i="83"/>
  <c r="C90" i="83"/>
  <c r="C91" i="83"/>
  <c r="C92" i="83"/>
  <c r="C93" i="83"/>
  <c r="C94" i="83"/>
  <c r="C95" i="83"/>
  <c r="C96" i="83"/>
  <c r="C97" i="83"/>
  <c r="C98" i="83"/>
  <c r="C99" i="83"/>
  <c r="C100" i="83"/>
  <c r="C101" i="83"/>
  <c r="C102" i="83"/>
  <c r="C103" i="83"/>
  <c r="C104" i="83"/>
  <c r="C105" i="83"/>
  <c r="C6" i="83"/>
  <c r="Z33" i="78" l="1"/>
  <c r="L7" i="83"/>
  <c r="M7" i="83"/>
  <c r="O7" i="83"/>
  <c r="P7" i="83"/>
  <c r="Q7" i="83"/>
  <c r="R7" i="83"/>
  <c r="S7" i="83"/>
  <c r="T7" i="83"/>
  <c r="U7" i="83"/>
  <c r="V7" i="83"/>
  <c r="W7" i="83"/>
  <c r="X7" i="83"/>
  <c r="Y7" i="83"/>
  <c r="L8" i="83"/>
  <c r="M8" i="83"/>
  <c r="O8" i="83"/>
  <c r="P8" i="83"/>
  <c r="Q8" i="83"/>
  <c r="R8" i="83"/>
  <c r="S8" i="83"/>
  <c r="T8" i="83"/>
  <c r="U8" i="83"/>
  <c r="V8" i="83"/>
  <c r="W8" i="83"/>
  <c r="X8" i="83"/>
  <c r="Y8" i="83"/>
  <c r="L9" i="83"/>
  <c r="M9" i="83"/>
  <c r="O9" i="83"/>
  <c r="P9" i="83"/>
  <c r="Q9" i="83"/>
  <c r="R9" i="83"/>
  <c r="S9" i="83"/>
  <c r="T9" i="83"/>
  <c r="U9" i="83"/>
  <c r="V9" i="83"/>
  <c r="W9" i="83"/>
  <c r="X9" i="83"/>
  <c r="Y9" i="83"/>
  <c r="L10" i="83"/>
  <c r="M10" i="83"/>
  <c r="O10" i="83"/>
  <c r="P10" i="83"/>
  <c r="Q10" i="83"/>
  <c r="R10" i="83"/>
  <c r="S10" i="83"/>
  <c r="T10" i="83"/>
  <c r="U10" i="83"/>
  <c r="V10" i="83"/>
  <c r="W10" i="83"/>
  <c r="X10" i="83"/>
  <c r="Y10" i="83"/>
  <c r="L11" i="83"/>
  <c r="M11" i="83"/>
  <c r="O11" i="83"/>
  <c r="P11" i="83"/>
  <c r="Q11" i="83"/>
  <c r="R11" i="83"/>
  <c r="S11" i="83"/>
  <c r="T11" i="83"/>
  <c r="U11" i="83"/>
  <c r="V11" i="83"/>
  <c r="W11" i="83"/>
  <c r="X11" i="83"/>
  <c r="Y11" i="83"/>
  <c r="L12" i="83"/>
  <c r="M12" i="83"/>
  <c r="O12" i="83"/>
  <c r="P12" i="83"/>
  <c r="Q12" i="83"/>
  <c r="R12" i="83"/>
  <c r="S12" i="83"/>
  <c r="T12" i="83"/>
  <c r="U12" i="83"/>
  <c r="V12" i="83"/>
  <c r="W12" i="83"/>
  <c r="X12" i="83"/>
  <c r="Y12" i="83"/>
  <c r="L13" i="83"/>
  <c r="M13" i="83"/>
  <c r="O13" i="83"/>
  <c r="P13" i="83"/>
  <c r="Q13" i="83"/>
  <c r="R13" i="83"/>
  <c r="S13" i="83"/>
  <c r="T13" i="83"/>
  <c r="U13" i="83"/>
  <c r="V13" i="83"/>
  <c r="W13" i="83"/>
  <c r="X13" i="83"/>
  <c r="Y13" i="83"/>
  <c r="L14" i="83"/>
  <c r="M14" i="83"/>
  <c r="O14" i="83"/>
  <c r="P14" i="83"/>
  <c r="Q14" i="83"/>
  <c r="R14" i="83"/>
  <c r="S14" i="83"/>
  <c r="T14" i="83"/>
  <c r="U14" i="83"/>
  <c r="V14" i="83"/>
  <c r="W14" i="83"/>
  <c r="X14" i="83"/>
  <c r="Y14" i="83"/>
  <c r="L15" i="83"/>
  <c r="M15" i="83"/>
  <c r="O15" i="83"/>
  <c r="P15" i="83"/>
  <c r="Q15" i="83"/>
  <c r="R15" i="83"/>
  <c r="S15" i="83"/>
  <c r="T15" i="83"/>
  <c r="U15" i="83"/>
  <c r="V15" i="83"/>
  <c r="W15" i="83"/>
  <c r="X15" i="83"/>
  <c r="Y15" i="83"/>
  <c r="L16" i="83"/>
  <c r="M16" i="83"/>
  <c r="O16" i="83"/>
  <c r="P16" i="83"/>
  <c r="Q16" i="83"/>
  <c r="R16" i="83"/>
  <c r="S16" i="83"/>
  <c r="T16" i="83"/>
  <c r="U16" i="83"/>
  <c r="V16" i="83"/>
  <c r="W16" i="83"/>
  <c r="X16" i="83"/>
  <c r="Y16" i="83"/>
  <c r="L17" i="83"/>
  <c r="M17" i="83"/>
  <c r="O17" i="83"/>
  <c r="P17" i="83"/>
  <c r="Q17" i="83"/>
  <c r="R17" i="83"/>
  <c r="S17" i="83"/>
  <c r="T17" i="83"/>
  <c r="U17" i="83"/>
  <c r="V17" i="83"/>
  <c r="W17" i="83"/>
  <c r="X17" i="83"/>
  <c r="Y17" i="83"/>
  <c r="L18" i="83"/>
  <c r="M18" i="83"/>
  <c r="O18" i="83"/>
  <c r="P18" i="83"/>
  <c r="Q18" i="83"/>
  <c r="R18" i="83"/>
  <c r="S18" i="83"/>
  <c r="T18" i="83"/>
  <c r="U18" i="83"/>
  <c r="V18" i="83"/>
  <c r="W18" i="83"/>
  <c r="X18" i="83"/>
  <c r="Y18" i="83"/>
  <c r="L19" i="83"/>
  <c r="M19" i="83"/>
  <c r="O19" i="83"/>
  <c r="P19" i="83"/>
  <c r="Q19" i="83"/>
  <c r="R19" i="83"/>
  <c r="S19" i="83"/>
  <c r="T19" i="83"/>
  <c r="U19" i="83"/>
  <c r="V19" i="83"/>
  <c r="W19" i="83"/>
  <c r="X19" i="83"/>
  <c r="Y19" i="83"/>
  <c r="L20" i="83"/>
  <c r="M20" i="83"/>
  <c r="O20" i="83"/>
  <c r="P20" i="83"/>
  <c r="Q20" i="83"/>
  <c r="R20" i="83"/>
  <c r="S20" i="83"/>
  <c r="T20" i="83"/>
  <c r="U20" i="83"/>
  <c r="V20" i="83"/>
  <c r="W20" i="83"/>
  <c r="X20" i="83"/>
  <c r="Y20" i="83"/>
  <c r="L21" i="83"/>
  <c r="M21" i="83"/>
  <c r="O21" i="83"/>
  <c r="P21" i="83"/>
  <c r="Q21" i="83"/>
  <c r="R21" i="83"/>
  <c r="S21" i="83"/>
  <c r="T21" i="83"/>
  <c r="U21" i="83"/>
  <c r="V21" i="83"/>
  <c r="W21" i="83"/>
  <c r="X21" i="83"/>
  <c r="Y21" i="83"/>
  <c r="L22" i="83"/>
  <c r="M22" i="83"/>
  <c r="O22" i="83"/>
  <c r="P22" i="83"/>
  <c r="Q22" i="83"/>
  <c r="R22" i="83"/>
  <c r="S22" i="83"/>
  <c r="T22" i="83"/>
  <c r="U22" i="83"/>
  <c r="V22" i="83"/>
  <c r="W22" i="83"/>
  <c r="X22" i="83"/>
  <c r="Y22" i="83"/>
  <c r="L23" i="83"/>
  <c r="M23" i="83"/>
  <c r="O23" i="83"/>
  <c r="P23" i="83"/>
  <c r="Q23" i="83"/>
  <c r="R23" i="83"/>
  <c r="S23" i="83"/>
  <c r="T23" i="83"/>
  <c r="U23" i="83"/>
  <c r="V23" i="83"/>
  <c r="W23" i="83"/>
  <c r="X23" i="83"/>
  <c r="Y23" i="83"/>
  <c r="L24" i="83"/>
  <c r="M24" i="83"/>
  <c r="O24" i="83"/>
  <c r="P24" i="83"/>
  <c r="Q24" i="83"/>
  <c r="R24" i="83"/>
  <c r="S24" i="83"/>
  <c r="T24" i="83"/>
  <c r="U24" i="83"/>
  <c r="V24" i="83"/>
  <c r="W24" i="83"/>
  <c r="X24" i="83"/>
  <c r="Y24" i="83"/>
  <c r="L25" i="83"/>
  <c r="M25" i="83"/>
  <c r="O25" i="83"/>
  <c r="P25" i="83"/>
  <c r="Q25" i="83"/>
  <c r="R25" i="83"/>
  <c r="S25" i="83"/>
  <c r="T25" i="83"/>
  <c r="U25" i="83"/>
  <c r="V25" i="83"/>
  <c r="W25" i="83"/>
  <c r="X25" i="83"/>
  <c r="Y25" i="83"/>
  <c r="L26" i="83"/>
  <c r="M26" i="83"/>
  <c r="O26" i="83"/>
  <c r="P26" i="83"/>
  <c r="Q26" i="83"/>
  <c r="R26" i="83"/>
  <c r="S26" i="83"/>
  <c r="T26" i="83"/>
  <c r="U26" i="83"/>
  <c r="V26" i="83"/>
  <c r="W26" i="83"/>
  <c r="X26" i="83"/>
  <c r="Y26" i="83"/>
  <c r="L27" i="83"/>
  <c r="M27" i="83"/>
  <c r="O27" i="83"/>
  <c r="P27" i="83"/>
  <c r="Q27" i="83"/>
  <c r="R27" i="83"/>
  <c r="S27" i="83"/>
  <c r="T27" i="83"/>
  <c r="U27" i="83"/>
  <c r="V27" i="83"/>
  <c r="W27" i="83"/>
  <c r="X27" i="83"/>
  <c r="Y27" i="83"/>
  <c r="L28" i="83"/>
  <c r="M28" i="83"/>
  <c r="O28" i="83"/>
  <c r="P28" i="83"/>
  <c r="Q28" i="83"/>
  <c r="R28" i="83"/>
  <c r="S28" i="83"/>
  <c r="T28" i="83"/>
  <c r="U28" i="83"/>
  <c r="V28" i="83"/>
  <c r="W28" i="83"/>
  <c r="X28" i="83"/>
  <c r="Y28" i="83"/>
  <c r="L29" i="83"/>
  <c r="M29" i="83"/>
  <c r="O29" i="83"/>
  <c r="P29" i="83"/>
  <c r="Q29" i="83"/>
  <c r="R29" i="83"/>
  <c r="S29" i="83"/>
  <c r="T29" i="83"/>
  <c r="U29" i="83"/>
  <c r="V29" i="83"/>
  <c r="W29" i="83"/>
  <c r="X29" i="83"/>
  <c r="Y29" i="83"/>
  <c r="L30" i="83"/>
  <c r="M30" i="83"/>
  <c r="O30" i="83"/>
  <c r="P30" i="83"/>
  <c r="Q30" i="83"/>
  <c r="R30" i="83"/>
  <c r="S30" i="83"/>
  <c r="T30" i="83"/>
  <c r="U30" i="83"/>
  <c r="V30" i="83"/>
  <c r="W30" i="83"/>
  <c r="X30" i="83"/>
  <c r="Y30" i="83"/>
  <c r="L31" i="83"/>
  <c r="M31" i="83"/>
  <c r="O31" i="83"/>
  <c r="P31" i="83"/>
  <c r="Q31" i="83"/>
  <c r="R31" i="83"/>
  <c r="S31" i="83"/>
  <c r="T31" i="83"/>
  <c r="U31" i="83"/>
  <c r="V31" i="83"/>
  <c r="W31" i="83"/>
  <c r="X31" i="83"/>
  <c r="Y31" i="83"/>
  <c r="L32" i="83"/>
  <c r="M32" i="83"/>
  <c r="O32" i="83"/>
  <c r="P32" i="83"/>
  <c r="Q32" i="83"/>
  <c r="R32" i="83"/>
  <c r="S32" i="83"/>
  <c r="T32" i="83"/>
  <c r="U32" i="83"/>
  <c r="V32" i="83"/>
  <c r="W32" i="83"/>
  <c r="X32" i="83"/>
  <c r="Y32" i="83"/>
  <c r="L33" i="83"/>
  <c r="M33" i="83"/>
  <c r="O33" i="83"/>
  <c r="P33" i="83"/>
  <c r="Q33" i="83"/>
  <c r="R33" i="83"/>
  <c r="S33" i="83"/>
  <c r="T33" i="83"/>
  <c r="U33" i="83"/>
  <c r="V33" i="83"/>
  <c r="W33" i="83"/>
  <c r="X33" i="83"/>
  <c r="Y33" i="83"/>
  <c r="L34" i="83"/>
  <c r="M34" i="83"/>
  <c r="O34" i="83"/>
  <c r="P34" i="83"/>
  <c r="Q34" i="83"/>
  <c r="R34" i="83"/>
  <c r="S34" i="83"/>
  <c r="T34" i="83"/>
  <c r="U34" i="83"/>
  <c r="V34" i="83"/>
  <c r="W34" i="83"/>
  <c r="X34" i="83"/>
  <c r="Y34" i="83"/>
  <c r="L35" i="83"/>
  <c r="M35" i="83"/>
  <c r="O35" i="83"/>
  <c r="P35" i="83"/>
  <c r="Q35" i="83"/>
  <c r="R35" i="83"/>
  <c r="S35" i="83"/>
  <c r="T35" i="83"/>
  <c r="U35" i="83"/>
  <c r="V35" i="83"/>
  <c r="W35" i="83"/>
  <c r="X35" i="83"/>
  <c r="Y35" i="83"/>
  <c r="L36" i="83"/>
  <c r="M36" i="83"/>
  <c r="O36" i="83"/>
  <c r="P36" i="83"/>
  <c r="Q36" i="83"/>
  <c r="R36" i="83"/>
  <c r="S36" i="83"/>
  <c r="T36" i="83"/>
  <c r="U36" i="83"/>
  <c r="V36" i="83"/>
  <c r="W36" i="83"/>
  <c r="X36" i="83"/>
  <c r="Y36" i="83"/>
  <c r="L37" i="83"/>
  <c r="M37" i="83"/>
  <c r="O37" i="83"/>
  <c r="P37" i="83"/>
  <c r="Q37" i="83"/>
  <c r="R37" i="83"/>
  <c r="S37" i="83"/>
  <c r="T37" i="83"/>
  <c r="U37" i="83"/>
  <c r="V37" i="83"/>
  <c r="W37" i="83"/>
  <c r="X37" i="83"/>
  <c r="Y37" i="83"/>
  <c r="L38" i="83"/>
  <c r="M38" i="83"/>
  <c r="O38" i="83"/>
  <c r="P38" i="83"/>
  <c r="Q38" i="83"/>
  <c r="R38" i="83"/>
  <c r="S38" i="83"/>
  <c r="T38" i="83"/>
  <c r="U38" i="83"/>
  <c r="V38" i="83"/>
  <c r="W38" i="83"/>
  <c r="X38" i="83"/>
  <c r="Y38" i="83"/>
  <c r="L39" i="83"/>
  <c r="M39" i="83"/>
  <c r="O39" i="83"/>
  <c r="P39" i="83"/>
  <c r="Q39" i="83"/>
  <c r="R39" i="83"/>
  <c r="S39" i="83"/>
  <c r="T39" i="83"/>
  <c r="U39" i="83"/>
  <c r="V39" i="83"/>
  <c r="W39" i="83"/>
  <c r="X39" i="83"/>
  <c r="Y39" i="83"/>
  <c r="L40" i="83"/>
  <c r="M40" i="83"/>
  <c r="O40" i="83"/>
  <c r="P40" i="83"/>
  <c r="Q40" i="83"/>
  <c r="R40" i="83"/>
  <c r="S40" i="83"/>
  <c r="T40" i="83"/>
  <c r="U40" i="83"/>
  <c r="V40" i="83"/>
  <c r="W40" i="83"/>
  <c r="X40" i="83"/>
  <c r="Y40" i="83"/>
  <c r="L41" i="83"/>
  <c r="M41" i="83"/>
  <c r="O41" i="83"/>
  <c r="P41" i="83"/>
  <c r="Q41" i="83"/>
  <c r="R41" i="83"/>
  <c r="S41" i="83"/>
  <c r="T41" i="83"/>
  <c r="U41" i="83"/>
  <c r="V41" i="83"/>
  <c r="W41" i="83"/>
  <c r="X41" i="83"/>
  <c r="Y41" i="83"/>
  <c r="L42" i="83"/>
  <c r="M42" i="83"/>
  <c r="O42" i="83"/>
  <c r="P42" i="83"/>
  <c r="Q42" i="83"/>
  <c r="R42" i="83"/>
  <c r="S42" i="83"/>
  <c r="T42" i="83"/>
  <c r="U42" i="83"/>
  <c r="V42" i="83"/>
  <c r="W42" i="83"/>
  <c r="X42" i="83"/>
  <c r="Y42" i="83"/>
  <c r="L43" i="83"/>
  <c r="M43" i="83"/>
  <c r="O43" i="83"/>
  <c r="P43" i="83"/>
  <c r="Q43" i="83"/>
  <c r="R43" i="83"/>
  <c r="S43" i="83"/>
  <c r="T43" i="83"/>
  <c r="U43" i="83"/>
  <c r="V43" i="83"/>
  <c r="W43" i="83"/>
  <c r="X43" i="83"/>
  <c r="Y43" i="83"/>
  <c r="L44" i="83"/>
  <c r="M44" i="83"/>
  <c r="O44" i="83"/>
  <c r="P44" i="83"/>
  <c r="Q44" i="83"/>
  <c r="R44" i="83"/>
  <c r="S44" i="83"/>
  <c r="T44" i="83"/>
  <c r="U44" i="83"/>
  <c r="V44" i="83"/>
  <c r="W44" i="83"/>
  <c r="X44" i="83"/>
  <c r="Y44" i="83"/>
  <c r="L45" i="83"/>
  <c r="M45" i="83"/>
  <c r="O45" i="83"/>
  <c r="P45" i="83"/>
  <c r="Q45" i="83"/>
  <c r="R45" i="83"/>
  <c r="S45" i="83"/>
  <c r="T45" i="83"/>
  <c r="U45" i="83"/>
  <c r="V45" i="83"/>
  <c r="W45" i="83"/>
  <c r="X45" i="83"/>
  <c r="Y45" i="83"/>
  <c r="L46" i="83"/>
  <c r="M46" i="83"/>
  <c r="O46" i="83"/>
  <c r="P46" i="83"/>
  <c r="Q46" i="83"/>
  <c r="R46" i="83"/>
  <c r="S46" i="83"/>
  <c r="T46" i="83"/>
  <c r="U46" i="83"/>
  <c r="V46" i="83"/>
  <c r="W46" i="83"/>
  <c r="X46" i="83"/>
  <c r="Y46" i="83"/>
  <c r="L47" i="83"/>
  <c r="M47" i="83"/>
  <c r="O47" i="83"/>
  <c r="P47" i="83"/>
  <c r="Q47" i="83"/>
  <c r="R47" i="83"/>
  <c r="S47" i="83"/>
  <c r="T47" i="83"/>
  <c r="U47" i="83"/>
  <c r="V47" i="83"/>
  <c r="W47" i="83"/>
  <c r="X47" i="83"/>
  <c r="Y47" i="83"/>
  <c r="L48" i="83"/>
  <c r="M48" i="83"/>
  <c r="O48" i="83"/>
  <c r="P48" i="83"/>
  <c r="Q48" i="83"/>
  <c r="R48" i="83"/>
  <c r="S48" i="83"/>
  <c r="T48" i="83"/>
  <c r="U48" i="83"/>
  <c r="V48" i="83"/>
  <c r="W48" i="83"/>
  <c r="X48" i="83"/>
  <c r="Y48" i="83"/>
  <c r="L49" i="83"/>
  <c r="M49" i="83"/>
  <c r="O49" i="83"/>
  <c r="P49" i="83"/>
  <c r="Q49" i="83"/>
  <c r="R49" i="83"/>
  <c r="S49" i="83"/>
  <c r="T49" i="83"/>
  <c r="U49" i="83"/>
  <c r="V49" i="83"/>
  <c r="W49" i="83"/>
  <c r="X49" i="83"/>
  <c r="Y49" i="83"/>
  <c r="L50" i="83"/>
  <c r="M50" i="83"/>
  <c r="O50" i="83"/>
  <c r="P50" i="83"/>
  <c r="Q50" i="83"/>
  <c r="R50" i="83"/>
  <c r="S50" i="83"/>
  <c r="T50" i="83"/>
  <c r="U50" i="83"/>
  <c r="V50" i="83"/>
  <c r="W50" i="83"/>
  <c r="X50" i="83"/>
  <c r="Y50" i="83"/>
  <c r="L51" i="83"/>
  <c r="M51" i="83"/>
  <c r="O51" i="83"/>
  <c r="P51" i="83"/>
  <c r="Q51" i="83"/>
  <c r="R51" i="83"/>
  <c r="S51" i="83"/>
  <c r="T51" i="83"/>
  <c r="U51" i="83"/>
  <c r="V51" i="83"/>
  <c r="W51" i="83"/>
  <c r="X51" i="83"/>
  <c r="Y51" i="83"/>
  <c r="L52" i="83"/>
  <c r="M52" i="83"/>
  <c r="O52" i="83"/>
  <c r="P52" i="83"/>
  <c r="Q52" i="83"/>
  <c r="R52" i="83"/>
  <c r="S52" i="83"/>
  <c r="T52" i="83"/>
  <c r="U52" i="83"/>
  <c r="V52" i="83"/>
  <c r="W52" i="83"/>
  <c r="X52" i="83"/>
  <c r="Y52" i="83"/>
  <c r="L53" i="83"/>
  <c r="M53" i="83"/>
  <c r="O53" i="83"/>
  <c r="P53" i="83"/>
  <c r="Q53" i="83"/>
  <c r="R53" i="83"/>
  <c r="S53" i="83"/>
  <c r="T53" i="83"/>
  <c r="U53" i="83"/>
  <c r="V53" i="83"/>
  <c r="W53" i="83"/>
  <c r="X53" i="83"/>
  <c r="Y53" i="83"/>
  <c r="L54" i="83"/>
  <c r="M54" i="83"/>
  <c r="O54" i="83"/>
  <c r="P54" i="83"/>
  <c r="Q54" i="83"/>
  <c r="R54" i="83"/>
  <c r="S54" i="83"/>
  <c r="T54" i="83"/>
  <c r="U54" i="83"/>
  <c r="V54" i="83"/>
  <c r="W54" i="83"/>
  <c r="X54" i="83"/>
  <c r="Y54" i="83"/>
  <c r="L55" i="83"/>
  <c r="M55" i="83"/>
  <c r="O55" i="83"/>
  <c r="P55" i="83"/>
  <c r="Q55" i="83"/>
  <c r="R55" i="83"/>
  <c r="S55" i="83"/>
  <c r="T55" i="83"/>
  <c r="U55" i="83"/>
  <c r="V55" i="83"/>
  <c r="W55" i="83"/>
  <c r="X55" i="83"/>
  <c r="Y55" i="83"/>
  <c r="L56" i="83"/>
  <c r="M56" i="83"/>
  <c r="O56" i="83"/>
  <c r="P56" i="83"/>
  <c r="Q56" i="83"/>
  <c r="R56" i="83"/>
  <c r="S56" i="83"/>
  <c r="T56" i="83"/>
  <c r="U56" i="83"/>
  <c r="V56" i="83"/>
  <c r="W56" i="83"/>
  <c r="X56" i="83"/>
  <c r="Y56" i="83"/>
  <c r="L57" i="83"/>
  <c r="M57" i="83"/>
  <c r="O57" i="83"/>
  <c r="P57" i="83"/>
  <c r="Q57" i="83"/>
  <c r="R57" i="83"/>
  <c r="S57" i="83"/>
  <c r="T57" i="83"/>
  <c r="U57" i="83"/>
  <c r="V57" i="83"/>
  <c r="W57" i="83"/>
  <c r="X57" i="83"/>
  <c r="Y57" i="83"/>
  <c r="L58" i="83"/>
  <c r="M58" i="83"/>
  <c r="O58" i="83"/>
  <c r="P58" i="83"/>
  <c r="Q58" i="83"/>
  <c r="R58" i="83"/>
  <c r="S58" i="83"/>
  <c r="T58" i="83"/>
  <c r="U58" i="83"/>
  <c r="V58" i="83"/>
  <c r="W58" i="83"/>
  <c r="X58" i="83"/>
  <c r="Y58" i="83"/>
  <c r="L59" i="83"/>
  <c r="M59" i="83"/>
  <c r="O59" i="83"/>
  <c r="P59" i="83"/>
  <c r="Q59" i="83"/>
  <c r="R59" i="83"/>
  <c r="S59" i="83"/>
  <c r="T59" i="83"/>
  <c r="U59" i="83"/>
  <c r="V59" i="83"/>
  <c r="W59" i="83"/>
  <c r="X59" i="83"/>
  <c r="Y59" i="83"/>
  <c r="L60" i="83"/>
  <c r="M60" i="83"/>
  <c r="O60" i="83"/>
  <c r="P60" i="83"/>
  <c r="Q60" i="83"/>
  <c r="R60" i="83"/>
  <c r="S60" i="83"/>
  <c r="T60" i="83"/>
  <c r="U60" i="83"/>
  <c r="V60" i="83"/>
  <c r="W60" i="83"/>
  <c r="X60" i="83"/>
  <c r="Y60" i="83"/>
  <c r="L61" i="83"/>
  <c r="M61" i="83"/>
  <c r="O61" i="83"/>
  <c r="P61" i="83"/>
  <c r="Q61" i="83"/>
  <c r="R61" i="83"/>
  <c r="S61" i="83"/>
  <c r="T61" i="83"/>
  <c r="U61" i="83"/>
  <c r="V61" i="83"/>
  <c r="W61" i="83"/>
  <c r="X61" i="83"/>
  <c r="Y61" i="83"/>
  <c r="L62" i="83"/>
  <c r="M62" i="83"/>
  <c r="O62" i="83"/>
  <c r="P62" i="83"/>
  <c r="Q62" i="83"/>
  <c r="R62" i="83"/>
  <c r="S62" i="83"/>
  <c r="T62" i="83"/>
  <c r="U62" i="83"/>
  <c r="V62" i="83"/>
  <c r="W62" i="83"/>
  <c r="X62" i="83"/>
  <c r="Y62" i="83"/>
  <c r="L63" i="83"/>
  <c r="M63" i="83"/>
  <c r="O63" i="83"/>
  <c r="P63" i="83"/>
  <c r="Q63" i="83"/>
  <c r="R63" i="83"/>
  <c r="S63" i="83"/>
  <c r="T63" i="83"/>
  <c r="U63" i="83"/>
  <c r="V63" i="83"/>
  <c r="W63" i="83"/>
  <c r="X63" i="83"/>
  <c r="Y63" i="83"/>
  <c r="L64" i="83"/>
  <c r="M64" i="83"/>
  <c r="O64" i="83"/>
  <c r="P64" i="83"/>
  <c r="Q64" i="83"/>
  <c r="R64" i="83"/>
  <c r="S64" i="83"/>
  <c r="T64" i="83"/>
  <c r="U64" i="83"/>
  <c r="V64" i="83"/>
  <c r="W64" i="83"/>
  <c r="X64" i="83"/>
  <c r="Y64" i="83"/>
  <c r="L65" i="83"/>
  <c r="M65" i="83"/>
  <c r="O65" i="83"/>
  <c r="P65" i="83"/>
  <c r="Q65" i="83"/>
  <c r="R65" i="83"/>
  <c r="S65" i="83"/>
  <c r="T65" i="83"/>
  <c r="U65" i="83"/>
  <c r="V65" i="83"/>
  <c r="W65" i="83"/>
  <c r="X65" i="83"/>
  <c r="Y65" i="83"/>
  <c r="L66" i="83"/>
  <c r="M66" i="83"/>
  <c r="O66" i="83"/>
  <c r="P66" i="83"/>
  <c r="Q66" i="83"/>
  <c r="R66" i="83"/>
  <c r="S66" i="83"/>
  <c r="T66" i="83"/>
  <c r="U66" i="83"/>
  <c r="V66" i="83"/>
  <c r="W66" i="83"/>
  <c r="X66" i="83"/>
  <c r="Y66" i="83"/>
  <c r="L67" i="83"/>
  <c r="M67" i="83"/>
  <c r="O67" i="83"/>
  <c r="P67" i="83"/>
  <c r="Q67" i="83"/>
  <c r="R67" i="83"/>
  <c r="S67" i="83"/>
  <c r="T67" i="83"/>
  <c r="U67" i="83"/>
  <c r="V67" i="83"/>
  <c r="W67" i="83"/>
  <c r="X67" i="83"/>
  <c r="Y67" i="83"/>
  <c r="L68" i="83"/>
  <c r="M68" i="83"/>
  <c r="O68" i="83"/>
  <c r="P68" i="83"/>
  <c r="Q68" i="83"/>
  <c r="R68" i="83"/>
  <c r="S68" i="83"/>
  <c r="T68" i="83"/>
  <c r="U68" i="83"/>
  <c r="V68" i="83"/>
  <c r="W68" i="83"/>
  <c r="X68" i="83"/>
  <c r="Y68" i="83"/>
  <c r="L69" i="83"/>
  <c r="M69" i="83"/>
  <c r="O69" i="83"/>
  <c r="P69" i="83"/>
  <c r="Q69" i="83"/>
  <c r="R69" i="83"/>
  <c r="S69" i="83"/>
  <c r="T69" i="83"/>
  <c r="U69" i="83"/>
  <c r="V69" i="83"/>
  <c r="W69" i="83"/>
  <c r="X69" i="83"/>
  <c r="Y69" i="83"/>
  <c r="L70" i="83"/>
  <c r="M70" i="83"/>
  <c r="O70" i="83"/>
  <c r="P70" i="83"/>
  <c r="Q70" i="83"/>
  <c r="R70" i="83"/>
  <c r="S70" i="83"/>
  <c r="T70" i="83"/>
  <c r="U70" i="83"/>
  <c r="V70" i="83"/>
  <c r="W70" i="83"/>
  <c r="X70" i="83"/>
  <c r="Y70" i="83"/>
  <c r="L71" i="83"/>
  <c r="M71" i="83"/>
  <c r="O71" i="83"/>
  <c r="P71" i="83"/>
  <c r="Q71" i="83"/>
  <c r="R71" i="83"/>
  <c r="S71" i="83"/>
  <c r="T71" i="83"/>
  <c r="U71" i="83"/>
  <c r="V71" i="83"/>
  <c r="W71" i="83"/>
  <c r="X71" i="83"/>
  <c r="Y71" i="83"/>
  <c r="L72" i="83"/>
  <c r="M72" i="83"/>
  <c r="O72" i="83"/>
  <c r="P72" i="83"/>
  <c r="Q72" i="83"/>
  <c r="R72" i="83"/>
  <c r="S72" i="83"/>
  <c r="T72" i="83"/>
  <c r="U72" i="83"/>
  <c r="V72" i="83"/>
  <c r="W72" i="83"/>
  <c r="X72" i="83"/>
  <c r="Y72" i="83"/>
  <c r="L73" i="83"/>
  <c r="M73" i="83"/>
  <c r="O73" i="83"/>
  <c r="P73" i="83"/>
  <c r="Q73" i="83"/>
  <c r="R73" i="83"/>
  <c r="S73" i="83"/>
  <c r="T73" i="83"/>
  <c r="U73" i="83"/>
  <c r="V73" i="83"/>
  <c r="W73" i="83"/>
  <c r="X73" i="83"/>
  <c r="Y73" i="83"/>
  <c r="L74" i="83"/>
  <c r="M74" i="83"/>
  <c r="O74" i="83"/>
  <c r="P74" i="83"/>
  <c r="Q74" i="83"/>
  <c r="R74" i="83"/>
  <c r="S74" i="83"/>
  <c r="T74" i="83"/>
  <c r="U74" i="83"/>
  <c r="V74" i="83"/>
  <c r="W74" i="83"/>
  <c r="X74" i="83"/>
  <c r="Y74" i="83"/>
  <c r="L75" i="83"/>
  <c r="M75" i="83"/>
  <c r="O75" i="83"/>
  <c r="P75" i="83"/>
  <c r="Q75" i="83"/>
  <c r="R75" i="83"/>
  <c r="S75" i="83"/>
  <c r="T75" i="83"/>
  <c r="U75" i="83"/>
  <c r="V75" i="83"/>
  <c r="W75" i="83"/>
  <c r="X75" i="83"/>
  <c r="Y75" i="83"/>
  <c r="L76" i="83"/>
  <c r="M76" i="83"/>
  <c r="O76" i="83"/>
  <c r="P76" i="83"/>
  <c r="Q76" i="83"/>
  <c r="R76" i="83"/>
  <c r="S76" i="83"/>
  <c r="T76" i="83"/>
  <c r="U76" i="83"/>
  <c r="V76" i="83"/>
  <c r="W76" i="83"/>
  <c r="X76" i="83"/>
  <c r="Y76" i="83"/>
  <c r="L77" i="83"/>
  <c r="M77" i="83"/>
  <c r="O77" i="83"/>
  <c r="P77" i="83"/>
  <c r="Q77" i="83"/>
  <c r="R77" i="83"/>
  <c r="S77" i="83"/>
  <c r="T77" i="83"/>
  <c r="U77" i="83"/>
  <c r="V77" i="83"/>
  <c r="W77" i="83"/>
  <c r="X77" i="83"/>
  <c r="Y77" i="83"/>
  <c r="L78" i="83"/>
  <c r="M78" i="83"/>
  <c r="O78" i="83"/>
  <c r="P78" i="83"/>
  <c r="Q78" i="83"/>
  <c r="R78" i="83"/>
  <c r="S78" i="83"/>
  <c r="T78" i="83"/>
  <c r="U78" i="83"/>
  <c r="V78" i="83"/>
  <c r="W78" i="83"/>
  <c r="X78" i="83"/>
  <c r="Y78" i="83"/>
  <c r="L79" i="83"/>
  <c r="M79" i="83"/>
  <c r="O79" i="83"/>
  <c r="P79" i="83"/>
  <c r="Q79" i="83"/>
  <c r="R79" i="83"/>
  <c r="S79" i="83"/>
  <c r="T79" i="83"/>
  <c r="U79" i="83"/>
  <c r="V79" i="83"/>
  <c r="W79" i="83"/>
  <c r="X79" i="83"/>
  <c r="Y79" i="83"/>
  <c r="L80" i="83"/>
  <c r="M80" i="83"/>
  <c r="O80" i="83"/>
  <c r="P80" i="83"/>
  <c r="Q80" i="83"/>
  <c r="R80" i="83"/>
  <c r="S80" i="83"/>
  <c r="T80" i="83"/>
  <c r="U80" i="83"/>
  <c r="V80" i="83"/>
  <c r="W80" i="83"/>
  <c r="X80" i="83"/>
  <c r="Y80" i="83"/>
  <c r="L81" i="83"/>
  <c r="M81" i="83"/>
  <c r="O81" i="83"/>
  <c r="P81" i="83"/>
  <c r="Q81" i="83"/>
  <c r="R81" i="83"/>
  <c r="S81" i="83"/>
  <c r="T81" i="83"/>
  <c r="U81" i="83"/>
  <c r="V81" i="83"/>
  <c r="W81" i="83"/>
  <c r="X81" i="83"/>
  <c r="Y81" i="83"/>
  <c r="L82" i="83"/>
  <c r="M82" i="83"/>
  <c r="O82" i="83"/>
  <c r="P82" i="83"/>
  <c r="Q82" i="83"/>
  <c r="R82" i="83"/>
  <c r="S82" i="83"/>
  <c r="T82" i="83"/>
  <c r="U82" i="83"/>
  <c r="V82" i="83"/>
  <c r="W82" i="83"/>
  <c r="X82" i="83"/>
  <c r="Y82" i="83"/>
  <c r="L83" i="83"/>
  <c r="M83" i="83"/>
  <c r="O83" i="83"/>
  <c r="P83" i="83"/>
  <c r="Q83" i="83"/>
  <c r="R83" i="83"/>
  <c r="S83" i="83"/>
  <c r="T83" i="83"/>
  <c r="U83" i="83"/>
  <c r="V83" i="83"/>
  <c r="W83" i="83"/>
  <c r="X83" i="83"/>
  <c r="Y83" i="83"/>
  <c r="L84" i="83"/>
  <c r="M84" i="83"/>
  <c r="O84" i="83"/>
  <c r="P84" i="83"/>
  <c r="Q84" i="83"/>
  <c r="R84" i="83"/>
  <c r="S84" i="83"/>
  <c r="T84" i="83"/>
  <c r="U84" i="83"/>
  <c r="V84" i="83"/>
  <c r="W84" i="83"/>
  <c r="X84" i="83"/>
  <c r="Y84" i="83"/>
  <c r="L85" i="83"/>
  <c r="M85" i="83"/>
  <c r="O85" i="83"/>
  <c r="P85" i="83"/>
  <c r="Q85" i="83"/>
  <c r="R85" i="83"/>
  <c r="S85" i="83"/>
  <c r="T85" i="83"/>
  <c r="U85" i="83"/>
  <c r="V85" i="83"/>
  <c r="W85" i="83"/>
  <c r="X85" i="83"/>
  <c r="Y85" i="83"/>
  <c r="L86" i="83"/>
  <c r="M86" i="83"/>
  <c r="O86" i="83"/>
  <c r="P86" i="83"/>
  <c r="Q86" i="83"/>
  <c r="R86" i="83"/>
  <c r="S86" i="83"/>
  <c r="T86" i="83"/>
  <c r="U86" i="83"/>
  <c r="V86" i="83"/>
  <c r="W86" i="83"/>
  <c r="X86" i="83"/>
  <c r="Y86" i="83"/>
  <c r="L87" i="83"/>
  <c r="M87" i="83"/>
  <c r="O87" i="83"/>
  <c r="P87" i="83"/>
  <c r="Q87" i="83"/>
  <c r="R87" i="83"/>
  <c r="S87" i="83"/>
  <c r="T87" i="83"/>
  <c r="U87" i="83"/>
  <c r="V87" i="83"/>
  <c r="W87" i="83"/>
  <c r="X87" i="83"/>
  <c r="Y87" i="83"/>
  <c r="L88" i="83"/>
  <c r="M88" i="83"/>
  <c r="O88" i="83"/>
  <c r="P88" i="83"/>
  <c r="Q88" i="83"/>
  <c r="R88" i="83"/>
  <c r="S88" i="83"/>
  <c r="T88" i="83"/>
  <c r="U88" i="83"/>
  <c r="V88" i="83"/>
  <c r="W88" i="83"/>
  <c r="X88" i="83"/>
  <c r="Y88" i="83"/>
  <c r="L89" i="83"/>
  <c r="M89" i="83"/>
  <c r="O89" i="83"/>
  <c r="P89" i="83"/>
  <c r="Q89" i="83"/>
  <c r="R89" i="83"/>
  <c r="S89" i="83"/>
  <c r="T89" i="83"/>
  <c r="U89" i="83"/>
  <c r="V89" i="83"/>
  <c r="W89" i="83"/>
  <c r="X89" i="83"/>
  <c r="Y89" i="83"/>
  <c r="L90" i="83"/>
  <c r="M90" i="83"/>
  <c r="O90" i="83"/>
  <c r="P90" i="83"/>
  <c r="Q90" i="83"/>
  <c r="R90" i="83"/>
  <c r="S90" i="83"/>
  <c r="T90" i="83"/>
  <c r="U90" i="83"/>
  <c r="V90" i="83"/>
  <c r="W90" i="83"/>
  <c r="X90" i="83"/>
  <c r="Y90" i="83"/>
  <c r="L91" i="83"/>
  <c r="M91" i="83"/>
  <c r="O91" i="83"/>
  <c r="P91" i="83"/>
  <c r="Q91" i="83"/>
  <c r="R91" i="83"/>
  <c r="S91" i="83"/>
  <c r="T91" i="83"/>
  <c r="U91" i="83"/>
  <c r="V91" i="83"/>
  <c r="W91" i="83"/>
  <c r="X91" i="83"/>
  <c r="Y91" i="83"/>
  <c r="L92" i="83"/>
  <c r="M92" i="83"/>
  <c r="O92" i="83"/>
  <c r="P92" i="83"/>
  <c r="Q92" i="83"/>
  <c r="R92" i="83"/>
  <c r="S92" i="83"/>
  <c r="T92" i="83"/>
  <c r="U92" i="83"/>
  <c r="V92" i="83"/>
  <c r="W92" i="83"/>
  <c r="X92" i="83"/>
  <c r="Y92" i="83"/>
  <c r="L93" i="83"/>
  <c r="M93" i="83"/>
  <c r="O93" i="83"/>
  <c r="P93" i="83"/>
  <c r="Q93" i="83"/>
  <c r="R93" i="83"/>
  <c r="S93" i="83"/>
  <c r="T93" i="83"/>
  <c r="U93" i="83"/>
  <c r="V93" i="83"/>
  <c r="W93" i="83"/>
  <c r="X93" i="83"/>
  <c r="Y93" i="83"/>
  <c r="L94" i="83"/>
  <c r="M94" i="83"/>
  <c r="O94" i="83"/>
  <c r="P94" i="83"/>
  <c r="Q94" i="83"/>
  <c r="R94" i="83"/>
  <c r="S94" i="83"/>
  <c r="T94" i="83"/>
  <c r="U94" i="83"/>
  <c r="V94" i="83"/>
  <c r="W94" i="83"/>
  <c r="X94" i="83"/>
  <c r="Y94" i="83"/>
  <c r="L95" i="83"/>
  <c r="M95" i="83"/>
  <c r="O95" i="83"/>
  <c r="P95" i="83"/>
  <c r="Q95" i="83"/>
  <c r="R95" i="83"/>
  <c r="S95" i="83"/>
  <c r="T95" i="83"/>
  <c r="U95" i="83"/>
  <c r="V95" i="83"/>
  <c r="W95" i="83"/>
  <c r="X95" i="83"/>
  <c r="Y95" i="83"/>
  <c r="L96" i="83"/>
  <c r="M96" i="83"/>
  <c r="O96" i="83"/>
  <c r="P96" i="83"/>
  <c r="Q96" i="83"/>
  <c r="R96" i="83"/>
  <c r="S96" i="83"/>
  <c r="T96" i="83"/>
  <c r="U96" i="83"/>
  <c r="V96" i="83"/>
  <c r="W96" i="83"/>
  <c r="X96" i="83"/>
  <c r="Y96" i="83"/>
  <c r="L97" i="83"/>
  <c r="M97" i="83"/>
  <c r="O97" i="83"/>
  <c r="P97" i="83"/>
  <c r="Q97" i="83"/>
  <c r="R97" i="83"/>
  <c r="S97" i="83"/>
  <c r="T97" i="83"/>
  <c r="U97" i="83"/>
  <c r="V97" i="83"/>
  <c r="W97" i="83"/>
  <c r="X97" i="83"/>
  <c r="Y97" i="83"/>
  <c r="L98" i="83"/>
  <c r="M98" i="83"/>
  <c r="O98" i="83"/>
  <c r="P98" i="83"/>
  <c r="Q98" i="83"/>
  <c r="R98" i="83"/>
  <c r="S98" i="83"/>
  <c r="T98" i="83"/>
  <c r="U98" i="83"/>
  <c r="V98" i="83"/>
  <c r="W98" i="83"/>
  <c r="X98" i="83"/>
  <c r="Y98" i="83"/>
  <c r="L99" i="83"/>
  <c r="M99" i="83"/>
  <c r="O99" i="83"/>
  <c r="P99" i="83"/>
  <c r="Q99" i="83"/>
  <c r="R99" i="83"/>
  <c r="S99" i="83"/>
  <c r="T99" i="83"/>
  <c r="U99" i="83"/>
  <c r="V99" i="83"/>
  <c r="W99" i="83"/>
  <c r="X99" i="83"/>
  <c r="Y99" i="83"/>
  <c r="L100" i="83"/>
  <c r="M100" i="83"/>
  <c r="O100" i="83"/>
  <c r="P100" i="83"/>
  <c r="Q100" i="83"/>
  <c r="R100" i="83"/>
  <c r="S100" i="83"/>
  <c r="T100" i="83"/>
  <c r="U100" i="83"/>
  <c r="V100" i="83"/>
  <c r="W100" i="83"/>
  <c r="X100" i="83"/>
  <c r="Y100" i="83"/>
  <c r="L101" i="83"/>
  <c r="M101" i="83"/>
  <c r="O101" i="83"/>
  <c r="P101" i="83"/>
  <c r="Q101" i="83"/>
  <c r="R101" i="83"/>
  <c r="S101" i="83"/>
  <c r="T101" i="83"/>
  <c r="U101" i="83"/>
  <c r="V101" i="83"/>
  <c r="W101" i="83"/>
  <c r="X101" i="83"/>
  <c r="Y101" i="83"/>
  <c r="L102" i="83"/>
  <c r="M102" i="83"/>
  <c r="O102" i="83"/>
  <c r="P102" i="83"/>
  <c r="Q102" i="83"/>
  <c r="R102" i="83"/>
  <c r="S102" i="83"/>
  <c r="T102" i="83"/>
  <c r="U102" i="83"/>
  <c r="V102" i="83"/>
  <c r="W102" i="83"/>
  <c r="X102" i="83"/>
  <c r="Y102" i="83"/>
  <c r="L103" i="83"/>
  <c r="M103" i="83"/>
  <c r="O103" i="83"/>
  <c r="P103" i="83"/>
  <c r="Q103" i="83"/>
  <c r="R103" i="83"/>
  <c r="S103" i="83"/>
  <c r="T103" i="83"/>
  <c r="U103" i="83"/>
  <c r="V103" i="83"/>
  <c r="W103" i="83"/>
  <c r="X103" i="83"/>
  <c r="Y103" i="83"/>
  <c r="L104" i="83"/>
  <c r="M104" i="83"/>
  <c r="O104" i="83"/>
  <c r="P104" i="83"/>
  <c r="Q104" i="83"/>
  <c r="R104" i="83"/>
  <c r="S104" i="83"/>
  <c r="T104" i="83"/>
  <c r="U104" i="83"/>
  <c r="V104" i="83"/>
  <c r="W104" i="83"/>
  <c r="X104" i="83"/>
  <c r="Y104" i="83"/>
  <c r="L105" i="83"/>
  <c r="M105" i="83"/>
  <c r="O105" i="83"/>
  <c r="P105" i="83"/>
  <c r="Q105" i="83"/>
  <c r="R105" i="83"/>
  <c r="S105" i="83"/>
  <c r="T105" i="83"/>
  <c r="U105" i="83"/>
  <c r="V105" i="83"/>
  <c r="W105" i="83"/>
  <c r="X105" i="83"/>
  <c r="Y105" i="83"/>
  <c r="Y6" i="83"/>
  <c r="V6" i="83"/>
  <c r="W6" i="83"/>
  <c r="X6" i="83"/>
  <c r="S6" i="83"/>
  <c r="R6" i="83"/>
  <c r="O6" i="83"/>
  <c r="L6" i="83"/>
  <c r="A104" i="83"/>
  <c r="B104" i="83"/>
  <c r="A105" i="83"/>
  <c r="B105" i="83"/>
  <c r="A96" i="83"/>
  <c r="B96" i="83"/>
  <c r="A97" i="83"/>
  <c r="B97" i="83"/>
  <c r="A98" i="83"/>
  <c r="B98" i="83"/>
  <c r="A99" i="83"/>
  <c r="B99" i="83"/>
  <c r="A100" i="83"/>
  <c r="B100" i="83"/>
  <c r="A101" i="83"/>
  <c r="B101" i="83"/>
  <c r="A102" i="83"/>
  <c r="B102" i="83"/>
  <c r="A103" i="83"/>
  <c r="B103" i="83"/>
  <c r="A90" i="83"/>
  <c r="B90" i="83"/>
  <c r="A91" i="83"/>
  <c r="B91" i="83"/>
  <c r="A92" i="83"/>
  <c r="B92" i="83"/>
  <c r="A93" i="83"/>
  <c r="B93" i="83"/>
  <c r="A94" i="83"/>
  <c r="B94" i="83"/>
  <c r="A95" i="83"/>
  <c r="B95" i="83"/>
  <c r="A7" i="83"/>
  <c r="B7" i="83"/>
  <c r="A8" i="83"/>
  <c r="B8" i="83"/>
  <c r="A9" i="83"/>
  <c r="B9" i="83"/>
  <c r="A10" i="83"/>
  <c r="B10" i="83"/>
  <c r="A11" i="83"/>
  <c r="B11" i="83"/>
  <c r="A12" i="83"/>
  <c r="B12" i="83"/>
  <c r="A13" i="83"/>
  <c r="B13" i="83"/>
  <c r="A14" i="83"/>
  <c r="B14" i="83"/>
  <c r="A15" i="83"/>
  <c r="B15" i="83"/>
  <c r="A16" i="83"/>
  <c r="B16" i="83"/>
  <c r="A17" i="83"/>
  <c r="B17" i="83"/>
  <c r="A18" i="83"/>
  <c r="B18" i="83"/>
  <c r="A19" i="83"/>
  <c r="B19" i="83"/>
  <c r="A20" i="83"/>
  <c r="B20" i="83"/>
  <c r="A21" i="83"/>
  <c r="B21" i="83"/>
  <c r="A22" i="83"/>
  <c r="B22" i="83"/>
  <c r="A23" i="83"/>
  <c r="B23" i="83"/>
  <c r="A24" i="83"/>
  <c r="B24" i="83"/>
  <c r="A25" i="83"/>
  <c r="B25" i="83"/>
  <c r="A26" i="83"/>
  <c r="B26" i="83"/>
  <c r="A27" i="83"/>
  <c r="B27" i="83"/>
  <c r="A28" i="83"/>
  <c r="B28" i="83"/>
  <c r="A29" i="83"/>
  <c r="B29" i="83"/>
  <c r="A30" i="83"/>
  <c r="B30" i="83"/>
  <c r="A31" i="83"/>
  <c r="B31" i="83"/>
  <c r="A32" i="83"/>
  <c r="B32" i="83"/>
  <c r="A33" i="83"/>
  <c r="B33" i="83"/>
  <c r="A34" i="83"/>
  <c r="B34" i="83"/>
  <c r="A35" i="83"/>
  <c r="B35" i="83"/>
  <c r="A36" i="83"/>
  <c r="B36" i="83"/>
  <c r="A37" i="83"/>
  <c r="B37" i="83"/>
  <c r="A38" i="83"/>
  <c r="B38" i="83"/>
  <c r="A39" i="83"/>
  <c r="B39" i="83"/>
  <c r="A40" i="83"/>
  <c r="B40" i="83"/>
  <c r="A41" i="83"/>
  <c r="B41" i="83"/>
  <c r="A42" i="83"/>
  <c r="B42" i="83"/>
  <c r="A43" i="83"/>
  <c r="B43" i="83"/>
  <c r="A44" i="83"/>
  <c r="B44" i="83"/>
  <c r="A45" i="83"/>
  <c r="B45" i="83"/>
  <c r="A46" i="83"/>
  <c r="B46" i="83"/>
  <c r="A47" i="83"/>
  <c r="B47" i="83"/>
  <c r="A48" i="83"/>
  <c r="B48" i="83"/>
  <c r="A49" i="83"/>
  <c r="B49" i="83"/>
  <c r="A50" i="83"/>
  <c r="B50" i="83"/>
  <c r="A51" i="83"/>
  <c r="B51" i="83"/>
  <c r="A52" i="83"/>
  <c r="B52" i="83"/>
  <c r="A53" i="83"/>
  <c r="B53" i="83"/>
  <c r="A54" i="83"/>
  <c r="B54" i="83"/>
  <c r="A55" i="83"/>
  <c r="B55" i="83"/>
  <c r="A56" i="83"/>
  <c r="B56" i="83"/>
  <c r="A57" i="83"/>
  <c r="B57" i="83"/>
  <c r="A58" i="83"/>
  <c r="B58" i="83"/>
  <c r="A59" i="83"/>
  <c r="B59" i="83"/>
  <c r="A60" i="83"/>
  <c r="B60" i="83"/>
  <c r="A61" i="83"/>
  <c r="B61" i="83"/>
  <c r="A62" i="83"/>
  <c r="B62" i="83"/>
  <c r="A63" i="83"/>
  <c r="B63" i="83"/>
  <c r="A64" i="83"/>
  <c r="B64" i="83"/>
  <c r="A65" i="83"/>
  <c r="B65" i="83"/>
  <c r="A66" i="83"/>
  <c r="B66" i="83"/>
  <c r="A67" i="83"/>
  <c r="B67" i="83"/>
  <c r="A68" i="83"/>
  <c r="B68" i="83"/>
  <c r="A69" i="83"/>
  <c r="B69" i="83"/>
  <c r="A70" i="83"/>
  <c r="B70" i="83"/>
  <c r="A71" i="83"/>
  <c r="B71" i="83"/>
  <c r="A72" i="83"/>
  <c r="B72" i="83"/>
  <c r="A73" i="83"/>
  <c r="B73" i="83"/>
  <c r="A74" i="83"/>
  <c r="B74" i="83"/>
  <c r="A75" i="83"/>
  <c r="B75" i="83"/>
  <c r="A76" i="83"/>
  <c r="B76" i="83"/>
  <c r="A77" i="83"/>
  <c r="B77" i="83"/>
  <c r="A78" i="83"/>
  <c r="B78" i="83"/>
  <c r="A79" i="83"/>
  <c r="B79" i="83"/>
  <c r="A80" i="83"/>
  <c r="B80" i="83"/>
  <c r="A81" i="83"/>
  <c r="B81" i="83"/>
  <c r="A82" i="83"/>
  <c r="B82" i="83"/>
  <c r="A83" i="83"/>
  <c r="B83" i="83"/>
  <c r="A84" i="83"/>
  <c r="B84" i="83"/>
  <c r="A85" i="83"/>
  <c r="B85" i="83"/>
  <c r="A86" i="83"/>
  <c r="B86" i="83"/>
  <c r="A87" i="83"/>
  <c r="B87" i="83"/>
  <c r="A88" i="83"/>
  <c r="B88" i="83"/>
  <c r="A89" i="83"/>
  <c r="B89" i="83"/>
  <c r="A6" i="83"/>
  <c r="K2" i="83"/>
  <c r="J2" i="83"/>
  <c r="I2" i="83"/>
  <c r="H2" i="83"/>
  <c r="G2" i="83"/>
  <c r="C14" i="79" l="1"/>
  <c r="D14" i="79"/>
  <c r="E14" i="79"/>
  <c r="F14" i="79"/>
  <c r="G14" i="79"/>
  <c r="H14" i="79"/>
  <c r="I14" i="79"/>
  <c r="J14" i="79"/>
  <c r="K14" i="79"/>
  <c r="L14" i="79"/>
  <c r="C15" i="79"/>
  <c r="D15" i="79"/>
  <c r="E15" i="79"/>
  <c r="F15" i="79"/>
  <c r="G15" i="79"/>
  <c r="H15" i="79"/>
  <c r="I15" i="79"/>
  <c r="J15" i="79"/>
  <c r="K15" i="79"/>
  <c r="L15" i="79"/>
  <c r="C16" i="79"/>
  <c r="D16" i="79"/>
  <c r="E16" i="79"/>
  <c r="F16" i="79"/>
  <c r="G16" i="79"/>
  <c r="H16" i="79"/>
  <c r="I16" i="79"/>
  <c r="J16" i="79"/>
  <c r="K16" i="79"/>
  <c r="L16" i="79"/>
  <c r="C17" i="79"/>
  <c r="D17" i="79"/>
  <c r="E17" i="79"/>
  <c r="F17" i="79"/>
  <c r="G17" i="79"/>
  <c r="H17" i="79"/>
  <c r="I17" i="79"/>
  <c r="J17" i="79"/>
  <c r="K17" i="79"/>
  <c r="L17" i="79"/>
  <c r="C18" i="79"/>
  <c r="D18" i="79"/>
  <c r="E18" i="79"/>
  <c r="F18" i="79"/>
  <c r="G18" i="79"/>
  <c r="H18" i="79"/>
  <c r="I18" i="79"/>
  <c r="J18" i="79"/>
  <c r="K18" i="79"/>
  <c r="L18" i="79"/>
  <c r="C19" i="79"/>
  <c r="D19" i="79"/>
  <c r="E19" i="79"/>
  <c r="F19" i="79"/>
  <c r="G19" i="79"/>
  <c r="H19" i="79"/>
  <c r="I19" i="79"/>
  <c r="J19" i="79"/>
  <c r="K19" i="79"/>
  <c r="L19" i="79"/>
  <c r="C20" i="79"/>
  <c r="D20" i="79"/>
  <c r="E20" i="79"/>
  <c r="F20" i="79"/>
  <c r="G20" i="79"/>
  <c r="H20" i="79"/>
  <c r="I20" i="79"/>
  <c r="J20" i="79"/>
  <c r="K20" i="79"/>
  <c r="L20" i="79"/>
  <c r="C21" i="79"/>
  <c r="D21" i="79"/>
  <c r="E21" i="79"/>
  <c r="F21" i="79"/>
  <c r="G21" i="79"/>
  <c r="H21" i="79"/>
  <c r="I21" i="79"/>
  <c r="J21" i="79"/>
  <c r="K21" i="79"/>
  <c r="L21" i="79"/>
  <c r="C22" i="79"/>
  <c r="D22" i="79"/>
  <c r="E22" i="79"/>
  <c r="F22" i="79"/>
  <c r="G22" i="79"/>
  <c r="H22" i="79"/>
  <c r="I22" i="79"/>
  <c r="J22" i="79"/>
  <c r="K22" i="79"/>
  <c r="L22" i="79"/>
  <c r="C23" i="79"/>
  <c r="D23" i="79"/>
  <c r="E23" i="79"/>
  <c r="F23" i="79"/>
  <c r="G23" i="79"/>
  <c r="H23" i="79"/>
  <c r="I23" i="79"/>
  <c r="J23" i="79"/>
  <c r="K23" i="79"/>
  <c r="L23" i="79"/>
  <c r="C24" i="79"/>
  <c r="D24" i="79"/>
  <c r="E24" i="79"/>
  <c r="F24" i="79"/>
  <c r="G24" i="79"/>
  <c r="H24" i="79"/>
  <c r="I24" i="79"/>
  <c r="J24" i="79"/>
  <c r="K24" i="79"/>
  <c r="L24" i="79"/>
  <c r="C25" i="79"/>
  <c r="D25" i="79"/>
  <c r="E25" i="79"/>
  <c r="F25" i="79"/>
  <c r="G25" i="79"/>
  <c r="H25" i="79"/>
  <c r="I25" i="79"/>
  <c r="J25" i="79"/>
  <c r="K25" i="79"/>
  <c r="L25" i="79"/>
  <c r="C26" i="79"/>
  <c r="D26" i="79"/>
  <c r="E26" i="79"/>
  <c r="F26" i="79"/>
  <c r="G26" i="79"/>
  <c r="H26" i="79"/>
  <c r="I26" i="79"/>
  <c r="J26" i="79"/>
  <c r="K26" i="79"/>
  <c r="L26" i="79"/>
  <c r="C27" i="79"/>
  <c r="D27" i="79"/>
  <c r="E27" i="79"/>
  <c r="F27" i="79"/>
  <c r="G27" i="79"/>
  <c r="H27" i="79"/>
  <c r="I27" i="79"/>
  <c r="J27" i="79"/>
  <c r="K27" i="79"/>
  <c r="L27" i="79"/>
  <c r="C28" i="79"/>
  <c r="D28" i="79"/>
  <c r="E28" i="79"/>
  <c r="F28" i="79"/>
  <c r="G28" i="79"/>
  <c r="H28" i="79"/>
  <c r="I28" i="79"/>
  <c r="J28" i="79"/>
  <c r="K28" i="79"/>
  <c r="L28" i="79"/>
  <c r="C29" i="79"/>
  <c r="D29" i="79"/>
  <c r="E29" i="79"/>
  <c r="F29" i="79"/>
  <c r="G29" i="79"/>
  <c r="H29" i="79"/>
  <c r="I29" i="79"/>
  <c r="J29" i="79"/>
  <c r="K29" i="79"/>
  <c r="L29" i="79"/>
  <c r="C30" i="79"/>
  <c r="D30" i="79"/>
  <c r="E30" i="79"/>
  <c r="F30" i="79"/>
  <c r="G30" i="79"/>
  <c r="H30" i="79"/>
  <c r="I30" i="79"/>
  <c r="J30" i="79"/>
  <c r="K30" i="79"/>
  <c r="L30" i="79"/>
  <c r="C31" i="79"/>
  <c r="D31" i="79"/>
  <c r="E31" i="79"/>
  <c r="F31" i="79"/>
  <c r="G31" i="79"/>
  <c r="H31" i="79"/>
  <c r="I31" i="79"/>
  <c r="J31" i="79"/>
  <c r="K31" i="79"/>
  <c r="L31" i="79"/>
  <c r="C32" i="79"/>
  <c r="D32" i="79"/>
  <c r="E32" i="79"/>
  <c r="F32" i="79"/>
  <c r="G32" i="79"/>
  <c r="H32" i="79"/>
  <c r="I32" i="79"/>
  <c r="J32" i="79"/>
  <c r="K32" i="79"/>
  <c r="L32" i="79"/>
  <c r="C33" i="79"/>
  <c r="D33" i="79"/>
  <c r="E33" i="79"/>
  <c r="F33" i="79"/>
  <c r="G33" i="79"/>
  <c r="H33" i="79"/>
  <c r="I33" i="79"/>
  <c r="J33" i="79"/>
  <c r="K33" i="79"/>
  <c r="L33" i="79"/>
  <c r="C34" i="79"/>
  <c r="D34" i="79"/>
  <c r="E34" i="79"/>
  <c r="F34" i="79"/>
  <c r="G34" i="79"/>
  <c r="H34" i="79"/>
  <c r="I34" i="79"/>
  <c r="J34" i="79"/>
  <c r="K34" i="79"/>
  <c r="L34" i="79"/>
  <c r="C35" i="79"/>
  <c r="D35" i="79"/>
  <c r="E35" i="79"/>
  <c r="F35" i="79"/>
  <c r="G35" i="79"/>
  <c r="H35" i="79"/>
  <c r="I35" i="79"/>
  <c r="J35" i="79"/>
  <c r="K35" i="79"/>
  <c r="L35" i="79"/>
  <c r="C36" i="79"/>
  <c r="D36" i="79"/>
  <c r="E36" i="79"/>
  <c r="F36" i="79"/>
  <c r="G36" i="79"/>
  <c r="H36" i="79"/>
  <c r="I36" i="79"/>
  <c r="J36" i="79"/>
  <c r="K36" i="79"/>
  <c r="L36" i="79"/>
  <c r="C37" i="79"/>
  <c r="D37" i="79"/>
  <c r="E37" i="79"/>
  <c r="F37" i="79"/>
  <c r="G37" i="79"/>
  <c r="H37" i="79"/>
  <c r="I37" i="79"/>
  <c r="J37" i="79"/>
  <c r="K37" i="79"/>
  <c r="L37" i="79"/>
  <c r="C38" i="79"/>
  <c r="D38" i="79"/>
  <c r="E38" i="79"/>
  <c r="F38" i="79"/>
  <c r="G38" i="79"/>
  <c r="H38" i="79"/>
  <c r="I38" i="79"/>
  <c r="J38" i="79"/>
  <c r="K38" i="79"/>
  <c r="L38" i="79"/>
  <c r="C39" i="79"/>
  <c r="D39" i="79"/>
  <c r="E39" i="79"/>
  <c r="F39" i="79"/>
  <c r="G39" i="79"/>
  <c r="H39" i="79"/>
  <c r="I39" i="79"/>
  <c r="J39" i="79"/>
  <c r="K39" i="79"/>
  <c r="L39" i="79"/>
  <c r="C40" i="79"/>
  <c r="D40" i="79"/>
  <c r="E40" i="79"/>
  <c r="F40" i="79"/>
  <c r="G40" i="79"/>
  <c r="H40" i="79"/>
  <c r="I40" i="79"/>
  <c r="J40" i="79"/>
  <c r="K40" i="79"/>
  <c r="L40" i="79"/>
  <c r="C41" i="79"/>
  <c r="D41" i="79"/>
  <c r="E41" i="79"/>
  <c r="F41" i="79"/>
  <c r="G41" i="79"/>
  <c r="H41" i="79"/>
  <c r="I41" i="79"/>
  <c r="J41" i="79"/>
  <c r="K41" i="79"/>
  <c r="L41" i="79"/>
  <c r="C42" i="79"/>
  <c r="D42" i="79"/>
  <c r="E42" i="79"/>
  <c r="F42" i="79"/>
  <c r="G42" i="79"/>
  <c r="H42" i="79"/>
  <c r="I42" i="79"/>
  <c r="J42" i="79"/>
  <c r="K42" i="79"/>
  <c r="L42" i="79"/>
  <c r="C43" i="79"/>
  <c r="D43" i="79"/>
  <c r="E43" i="79"/>
  <c r="F43" i="79"/>
  <c r="G43" i="79"/>
  <c r="H43" i="79"/>
  <c r="I43" i="79"/>
  <c r="J43" i="79"/>
  <c r="K43" i="79"/>
  <c r="L43" i="79"/>
  <c r="C44" i="79"/>
  <c r="D44" i="79"/>
  <c r="E44" i="79"/>
  <c r="F44" i="79"/>
  <c r="G44" i="79"/>
  <c r="H44" i="79"/>
  <c r="I44" i="79"/>
  <c r="J44" i="79"/>
  <c r="K44" i="79"/>
  <c r="L44" i="79"/>
  <c r="C45" i="79"/>
  <c r="D45" i="79"/>
  <c r="E45" i="79"/>
  <c r="F45" i="79"/>
  <c r="G45" i="79"/>
  <c r="H45" i="79"/>
  <c r="I45" i="79"/>
  <c r="J45" i="79"/>
  <c r="K45" i="79"/>
  <c r="L45" i="79"/>
  <c r="C46" i="79"/>
  <c r="D46" i="79"/>
  <c r="E46" i="79"/>
  <c r="F46" i="79"/>
  <c r="G46" i="79"/>
  <c r="H46" i="79"/>
  <c r="I46" i="79"/>
  <c r="J46" i="79"/>
  <c r="K46" i="79"/>
  <c r="L46" i="79"/>
  <c r="C47" i="79"/>
  <c r="D47" i="79"/>
  <c r="E47" i="79"/>
  <c r="F47" i="79"/>
  <c r="G47" i="79"/>
  <c r="H47" i="79"/>
  <c r="I47" i="79"/>
  <c r="J47" i="79"/>
  <c r="K47" i="79"/>
  <c r="L47" i="79"/>
  <c r="C48" i="79"/>
  <c r="D48" i="79"/>
  <c r="E48" i="79"/>
  <c r="F48" i="79"/>
  <c r="G48" i="79"/>
  <c r="H48" i="79"/>
  <c r="I48" i="79"/>
  <c r="J48" i="79"/>
  <c r="K48" i="79"/>
  <c r="L48" i="79"/>
  <c r="C49" i="79"/>
  <c r="D49" i="79"/>
  <c r="E49" i="79"/>
  <c r="F49" i="79"/>
  <c r="G49" i="79"/>
  <c r="H49" i="79"/>
  <c r="I49" i="79"/>
  <c r="J49" i="79"/>
  <c r="K49" i="79"/>
  <c r="L49" i="79"/>
  <c r="C50" i="79"/>
  <c r="D50" i="79"/>
  <c r="E50" i="79"/>
  <c r="F50" i="79"/>
  <c r="G50" i="79"/>
  <c r="H50" i="79"/>
  <c r="I50" i="79"/>
  <c r="J50" i="79"/>
  <c r="K50" i="79"/>
  <c r="L50" i="79"/>
  <c r="C51" i="79"/>
  <c r="D51" i="79"/>
  <c r="E51" i="79"/>
  <c r="F51" i="79"/>
  <c r="G51" i="79"/>
  <c r="H51" i="79"/>
  <c r="I51" i="79"/>
  <c r="J51" i="79"/>
  <c r="K51" i="79"/>
  <c r="L51" i="79"/>
  <c r="C52" i="79"/>
  <c r="D52" i="79"/>
  <c r="E52" i="79"/>
  <c r="F52" i="79"/>
  <c r="G52" i="79"/>
  <c r="H52" i="79"/>
  <c r="I52" i="79"/>
  <c r="J52" i="79"/>
  <c r="K52" i="79"/>
  <c r="L52" i="79"/>
  <c r="C53" i="79"/>
  <c r="D53" i="79"/>
  <c r="E53" i="79"/>
  <c r="F53" i="79"/>
  <c r="G53" i="79"/>
  <c r="H53" i="79"/>
  <c r="I53" i="79"/>
  <c r="J53" i="79"/>
  <c r="K53" i="79"/>
  <c r="L53" i="79"/>
  <c r="C54" i="79"/>
  <c r="D54" i="79"/>
  <c r="E54" i="79"/>
  <c r="F54" i="79"/>
  <c r="G54" i="79"/>
  <c r="H54" i="79"/>
  <c r="I54" i="79"/>
  <c r="J54" i="79"/>
  <c r="K54" i="79"/>
  <c r="L54" i="79"/>
  <c r="C55" i="79"/>
  <c r="D55" i="79"/>
  <c r="E55" i="79"/>
  <c r="F55" i="79"/>
  <c r="G55" i="79"/>
  <c r="H55" i="79"/>
  <c r="I55" i="79"/>
  <c r="J55" i="79"/>
  <c r="K55" i="79"/>
  <c r="L55" i="79"/>
  <c r="C56" i="79"/>
  <c r="D56" i="79"/>
  <c r="E56" i="79"/>
  <c r="F56" i="79"/>
  <c r="G56" i="79"/>
  <c r="H56" i="79"/>
  <c r="I56" i="79"/>
  <c r="J56" i="79"/>
  <c r="K56" i="79"/>
  <c r="L56" i="79"/>
  <c r="C57" i="79"/>
  <c r="D57" i="79"/>
  <c r="E57" i="79"/>
  <c r="F57" i="79"/>
  <c r="G57" i="79"/>
  <c r="H57" i="79"/>
  <c r="I57" i="79"/>
  <c r="J57" i="79"/>
  <c r="K57" i="79"/>
  <c r="L57" i="79"/>
  <c r="C58" i="79"/>
  <c r="D58" i="79"/>
  <c r="E58" i="79"/>
  <c r="F58" i="79"/>
  <c r="G58" i="79"/>
  <c r="H58" i="79"/>
  <c r="I58" i="79"/>
  <c r="J58" i="79"/>
  <c r="K58" i="79"/>
  <c r="L58" i="79"/>
  <c r="C59" i="79"/>
  <c r="D59" i="79"/>
  <c r="E59" i="79"/>
  <c r="F59" i="79"/>
  <c r="G59" i="79"/>
  <c r="H59" i="79"/>
  <c r="I59" i="79"/>
  <c r="J59" i="79"/>
  <c r="K59" i="79"/>
  <c r="L59" i="79"/>
  <c r="C60" i="79"/>
  <c r="D60" i="79"/>
  <c r="E60" i="79"/>
  <c r="F60" i="79"/>
  <c r="G60" i="79"/>
  <c r="H60" i="79"/>
  <c r="I60" i="79"/>
  <c r="J60" i="79"/>
  <c r="K60" i="79"/>
  <c r="L60" i="79"/>
  <c r="C61" i="79"/>
  <c r="D61" i="79"/>
  <c r="E61" i="79"/>
  <c r="F61" i="79"/>
  <c r="G61" i="79"/>
  <c r="H61" i="79"/>
  <c r="I61" i="79"/>
  <c r="J61" i="79"/>
  <c r="K61" i="79"/>
  <c r="L61" i="79"/>
  <c r="C62" i="79"/>
  <c r="D62" i="79"/>
  <c r="E62" i="79"/>
  <c r="F62" i="79"/>
  <c r="G62" i="79"/>
  <c r="H62" i="79"/>
  <c r="I62" i="79"/>
  <c r="J62" i="79"/>
  <c r="K62" i="79"/>
  <c r="L62" i="79"/>
  <c r="C63" i="79"/>
  <c r="D63" i="79"/>
  <c r="E63" i="79"/>
  <c r="F63" i="79"/>
  <c r="G63" i="79"/>
  <c r="H63" i="79"/>
  <c r="I63" i="79"/>
  <c r="J63" i="79"/>
  <c r="K63" i="79"/>
  <c r="L63" i="79"/>
  <c r="C64" i="79"/>
  <c r="D64" i="79"/>
  <c r="E64" i="79"/>
  <c r="F64" i="79"/>
  <c r="G64" i="79"/>
  <c r="H64" i="79"/>
  <c r="I64" i="79"/>
  <c r="J64" i="79"/>
  <c r="K64" i="79"/>
  <c r="L64" i="79"/>
  <c r="C65" i="79"/>
  <c r="D65" i="79"/>
  <c r="E65" i="79"/>
  <c r="F65" i="79"/>
  <c r="G65" i="79"/>
  <c r="H65" i="79"/>
  <c r="I65" i="79"/>
  <c r="J65" i="79"/>
  <c r="K65" i="79"/>
  <c r="L65" i="79"/>
  <c r="C66" i="79"/>
  <c r="D66" i="79"/>
  <c r="E66" i="79"/>
  <c r="F66" i="79"/>
  <c r="G66" i="79"/>
  <c r="H66" i="79"/>
  <c r="I66" i="79"/>
  <c r="J66" i="79"/>
  <c r="K66" i="79"/>
  <c r="L66" i="79"/>
  <c r="C67" i="79"/>
  <c r="D67" i="79"/>
  <c r="E67" i="79"/>
  <c r="F67" i="79"/>
  <c r="G67" i="79"/>
  <c r="H67" i="79"/>
  <c r="I67" i="79"/>
  <c r="J67" i="79"/>
  <c r="K67" i="79"/>
  <c r="L67" i="79"/>
  <c r="C68" i="79"/>
  <c r="D68" i="79"/>
  <c r="E68" i="79"/>
  <c r="F68" i="79"/>
  <c r="G68" i="79"/>
  <c r="H68" i="79"/>
  <c r="I68" i="79"/>
  <c r="J68" i="79"/>
  <c r="K68" i="79"/>
  <c r="L68" i="79"/>
  <c r="C69" i="79"/>
  <c r="D69" i="79"/>
  <c r="E69" i="79"/>
  <c r="F69" i="79"/>
  <c r="G69" i="79"/>
  <c r="H69" i="79"/>
  <c r="I69" i="79"/>
  <c r="J69" i="79"/>
  <c r="K69" i="79"/>
  <c r="L69" i="79"/>
  <c r="C70" i="79"/>
  <c r="D70" i="79"/>
  <c r="E70" i="79"/>
  <c r="F70" i="79"/>
  <c r="G70" i="79"/>
  <c r="H70" i="79"/>
  <c r="I70" i="79"/>
  <c r="J70" i="79"/>
  <c r="K70" i="79"/>
  <c r="L70" i="79"/>
  <c r="C71" i="79"/>
  <c r="D71" i="79"/>
  <c r="E71" i="79"/>
  <c r="F71" i="79"/>
  <c r="G71" i="79"/>
  <c r="H71" i="79"/>
  <c r="I71" i="79"/>
  <c r="J71" i="79"/>
  <c r="K71" i="79"/>
  <c r="L71" i="79"/>
  <c r="C72" i="79"/>
  <c r="D72" i="79"/>
  <c r="E72" i="79"/>
  <c r="F72" i="79"/>
  <c r="G72" i="79"/>
  <c r="H72" i="79"/>
  <c r="I72" i="79"/>
  <c r="J72" i="79"/>
  <c r="K72" i="79"/>
  <c r="L72" i="79"/>
  <c r="C73" i="79"/>
  <c r="D73" i="79"/>
  <c r="E73" i="79"/>
  <c r="F73" i="79"/>
  <c r="G73" i="79"/>
  <c r="H73" i="79"/>
  <c r="I73" i="79"/>
  <c r="J73" i="79"/>
  <c r="K73" i="79"/>
  <c r="L73" i="79"/>
  <c r="C74" i="79"/>
  <c r="D74" i="79"/>
  <c r="E74" i="79"/>
  <c r="F74" i="79"/>
  <c r="G74" i="79"/>
  <c r="H74" i="79"/>
  <c r="I74" i="79"/>
  <c r="J74" i="79"/>
  <c r="K74" i="79"/>
  <c r="L74" i="79"/>
  <c r="C75" i="79"/>
  <c r="D75" i="79"/>
  <c r="E75" i="79"/>
  <c r="F75" i="79"/>
  <c r="G75" i="79"/>
  <c r="H75" i="79"/>
  <c r="I75" i="79"/>
  <c r="J75" i="79"/>
  <c r="K75" i="79"/>
  <c r="L75" i="79"/>
  <c r="C76" i="79"/>
  <c r="D76" i="79"/>
  <c r="E76" i="79"/>
  <c r="F76" i="79"/>
  <c r="G76" i="79"/>
  <c r="H76" i="79"/>
  <c r="I76" i="79"/>
  <c r="J76" i="79"/>
  <c r="K76" i="79"/>
  <c r="L76" i="79"/>
  <c r="C77" i="79"/>
  <c r="D77" i="79"/>
  <c r="E77" i="79"/>
  <c r="F77" i="79"/>
  <c r="G77" i="79"/>
  <c r="H77" i="79"/>
  <c r="I77" i="79"/>
  <c r="J77" i="79"/>
  <c r="K77" i="79"/>
  <c r="L77" i="79"/>
  <c r="C78" i="79"/>
  <c r="D78" i="79"/>
  <c r="E78" i="79"/>
  <c r="F78" i="79"/>
  <c r="G78" i="79"/>
  <c r="H78" i="79"/>
  <c r="I78" i="79"/>
  <c r="J78" i="79"/>
  <c r="K78" i="79"/>
  <c r="L78" i="79"/>
  <c r="C79" i="79"/>
  <c r="D79" i="79"/>
  <c r="E79" i="79"/>
  <c r="F79" i="79"/>
  <c r="G79" i="79"/>
  <c r="H79" i="79"/>
  <c r="I79" i="79"/>
  <c r="J79" i="79"/>
  <c r="K79" i="79"/>
  <c r="L79" i="79"/>
  <c r="C80" i="79"/>
  <c r="D80" i="79"/>
  <c r="E80" i="79"/>
  <c r="F80" i="79"/>
  <c r="G80" i="79"/>
  <c r="H80" i="79"/>
  <c r="I80" i="79"/>
  <c r="J80" i="79"/>
  <c r="K80" i="79"/>
  <c r="L80" i="79"/>
  <c r="C81" i="79"/>
  <c r="D81" i="79"/>
  <c r="E81" i="79"/>
  <c r="F81" i="79"/>
  <c r="G81" i="79"/>
  <c r="H81" i="79"/>
  <c r="I81" i="79"/>
  <c r="J81" i="79"/>
  <c r="K81" i="79"/>
  <c r="L81" i="79"/>
  <c r="C82" i="79"/>
  <c r="D82" i="79"/>
  <c r="E82" i="79"/>
  <c r="F82" i="79"/>
  <c r="G82" i="79"/>
  <c r="H82" i="79"/>
  <c r="I82" i="79"/>
  <c r="J82" i="79"/>
  <c r="K82" i="79"/>
  <c r="L82" i="79"/>
  <c r="C83" i="79"/>
  <c r="D83" i="79"/>
  <c r="E83" i="79"/>
  <c r="F83" i="79"/>
  <c r="G83" i="79"/>
  <c r="H83" i="79"/>
  <c r="I83" i="79"/>
  <c r="J83" i="79"/>
  <c r="K83" i="79"/>
  <c r="L83" i="79"/>
  <c r="C84" i="79"/>
  <c r="D84" i="79"/>
  <c r="E84" i="79"/>
  <c r="F84" i="79"/>
  <c r="G84" i="79"/>
  <c r="H84" i="79"/>
  <c r="I84" i="79"/>
  <c r="J84" i="79"/>
  <c r="K84" i="79"/>
  <c r="L84" i="79"/>
  <c r="C85" i="79"/>
  <c r="D85" i="79"/>
  <c r="E85" i="79"/>
  <c r="F85" i="79"/>
  <c r="G85" i="79"/>
  <c r="H85" i="79"/>
  <c r="I85" i="79"/>
  <c r="J85" i="79"/>
  <c r="K85" i="79"/>
  <c r="L85" i="79"/>
  <c r="C86" i="79"/>
  <c r="D86" i="79"/>
  <c r="E86" i="79"/>
  <c r="F86" i="79"/>
  <c r="G86" i="79"/>
  <c r="H86" i="79"/>
  <c r="I86" i="79"/>
  <c r="J86" i="79"/>
  <c r="K86" i="79"/>
  <c r="L86" i="79"/>
  <c r="C87" i="79"/>
  <c r="D87" i="79"/>
  <c r="E87" i="79"/>
  <c r="F87" i="79"/>
  <c r="G87" i="79"/>
  <c r="H87" i="79"/>
  <c r="I87" i="79"/>
  <c r="J87" i="79"/>
  <c r="K87" i="79"/>
  <c r="L87" i="79"/>
  <c r="C88" i="79"/>
  <c r="D88" i="79"/>
  <c r="E88" i="79"/>
  <c r="F88" i="79"/>
  <c r="G88" i="79"/>
  <c r="H88" i="79"/>
  <c r="I88" i="79"/>
  <c r="J88" i="79"/>
  <c r="K88" i="79"/>
  <c r="L88" i="79"/>
  <c r="C89" i="79"/>
  <c r="D89" i="79"/>
  <c r="E89" i="79"/>
  <c r="F89" i="79"/>
  <c r="G89" i="79"/>
  <c r="H89" i="79"/>
  <c r="I89" i="79"/>
  <c r="J89" i="79"/>
  <c r="K89" i="79"/>
  <c r="L89" i="79"/>
  <c r="C90" i="79"/>
  <c r="D90" i="79"/>
  <c r="E90" i="79"/>
  <c r="F90" i="79"/>
  <c r="G90" i="79"/>
  <c r="H90" i="79"/>
  <c r="I90" i="79"/>
  <c r="J90" i="79"/>
  <c r="K90" i="79"/>
  <c r="L90" i="79"/>
  <c r="C91" i="79"/>
  <c r="D91" i="79"/>
  <c r="E91" i="79"/>
  <c r="F91" i="79"/>
  <c r="G91" i="79"/>
  <c r="H91" i="79"/>
  <c r="I91" i="79"/>
  <c r="J91" i="79"/>
  <c r="K91" i="79"/>
  <c r="L91" i="79"/>
  <c r="C92" i="79"/>
  <c r="D92" i="79"/>
  <c r="E92" i="79"/>
  <c r="F92" i="79"/>
  <c r="G92" i="79"/>
  <c r="H92" i="79"/>
  <c r="I92" i="79"/>
  <c r="J92" i="79"/>
  <c r="K92" i="79"/>
  <c r="L92" i="79"/>
  <c r="C93" i="79"/>
  <c r="D93" i="79"/>
  <c r="E93" i="79"/>
  <c r="F93" i="79"/>
  <c r="G93" i="79"/>
  <c r="H93" i="79"/>
  <c r="I93" i="79"/>
  <c r="J93" i="79"/>
  <c r="K93" i="79"/>
  <c r="L93" i="79"/>
  <c r="C94" i="79"/>
  <c r="D94" i="79"/>
  <c r="E94" i="79"/>
  <c r="F94" i="79"/>
  <c r="G94" i="79"/>
  <c r="H94" i="79"/>
  <c r="I94" i="79"/>
  <c r="J94" i="79"/>
  <c r="K94" i="79"/>
  <c r="L94" i="79"/>
  <c r="C95" i="79"/>
  <c r="D95" i="79"/>
  <c r="E95" i="79"/>
  <c r="F95" i="79"/>
  <c r="G95" i="79"/>
  <c r="H95" i="79"/>
  <c r="I95" i="79"/>
  <c r="J95" i="79"/>
  <c r="K95" i="79"/>
  <c r="L95" i="79"/>
  <c r="C96" i="79"/>
  <c r="D96" i="79"/>
  <c r="E96" i="79"/>
  <c r="F96" i="79"/>
  <c r="G96" i="79"/>
  <c r="H96" i="79"/>
  <c r="I96" i="79"/>
  <c r="J96" i="79"/>
  <c r="K96" i="79"/>
  <c r="L96" i="79"/>
  <c r="C97" i="79"/>
  <c r="D97" i="79"/>
  <c r="E97" i="79"/>
  <c r="F97" i="79"/>
  <c r="G97" i="79"/>
  <c r="H97" i="79"/>
  <c r="I97" i="79"/>
  <c r="J97" i="79"/>
  <c r="K97" i="79"/>
  <c r="L97" i="79"/>
  <c r="C98" i="79"/>
  <c r="D98" i="79"/>
  <c r="E98" i="79"/>
  <c r="F98" i="79"/>
  <c r="G98" i="79"/>
  <c r="H98" i="79"/>
  <c r="I98" i="79"/>
  <c r="J98" i="79"/>
  <c r="K98" i="79"/>
  <c r="L98" i="79"/>
  <c r="C99" i="79"/>
  <c r="D99" i="79"/>
  <c r="E99" i="79"/>
  <c r="F99" i="79"/>
  <c r="G99" i="79"/>
  <c r="H99" i="79"/>
  <c r="I99" i="79"/>
  <c r="J99" i="79"/>
  <c r="K99" i="79"/>
  <c r="L99" i="79"/>
  <c r="C100" i="79"/>
  <c r="D100" i="79"/>
  <c r="E100" i="79"/>
  <c r="F100" i="79"/>
  <c r="G100" i="79"/>
  <c r="H100" i="79"/>
  <c r="I100" i="79"/>
  <c r="J100" i="79"/>
  <c r="K100" i="79"/>
  <c r="L100" i="79"/>
  <c r="C101" i="79"/>
  <c r="D101" i="79"/>
  <c r="E101" i="79"/>
  <c r="F101" i="79"/>
  <c r="G101" i="79"/>
  <c r="H101" i="79"/>
  <c r="I101" i="79"/>
  <c r="J101" i="79"/>
  <c r="K101" i="79"/>
  <c r="L101" i="79"/>
  <c r="C102" i="79"/>
  <c r="D102" i="79"/>
  <c r="E102" i="79"/>
  <c r="F102" i="79"/>
  <c r="G102" i="79"/>
  <c r="H102" i="79"/>
  <c r="I102" i="79"/>
  <c r="J102" i="79"/>
  <c r="K102" i="79"/>
  <c r="L102" i="79"/>
  <c r="C103" i="79"/>
  <c r="D103" i="79"/>
  <c r="E103" i="79"/>
  <c r="F103" i="79"/>
  <c r="G103" i="79"/>
  <c r="H103" i="79"/>
  <c r="I103" i="79"/>
  <c r="J103" i="79"/>
  <c r="K103" i="79"/>
  <c r="L103" i="79"/>
  <c r="C104" i="79"/>
  <c r="D104" i="79"/>
  <c r="E104" i="79"/>
  <c r="F104" i="79"/>
  <c r="G104" i="79"/>
  <c r="H104" i="79"/>
  <c r="I104" i="79"/>
  <c r="J104" i="79"/>
  <c r="K104" i="79"/>
  <c r="L104" i="79"/>
  <c r="C105" i="79"/>
  <c r="D105" i="79"/>
  <c r="E105" i="79"/>
  <c r="F105" i="79"/>
  <c r="G105" i="79"/>
  <c r="H105" i="79"/>
  <c r="I105" i="79"/>
  <c r="J105" i="79"/>
  <c r="K105" i="79"/>
  <c r="L105" i="79"/>
  <c r="C106" i="79"/>
  <c r="D106" i="79"/>
  <c r="E106" i="79"/>
  <c r="F106" i="79"/>
  <c r="G106" i="79"/>
  <c r="H106" i="79"/>
  <c r="I106" i="79"/>
  <c r="J106" i="79"/>
  <c r="K106" i="79"/>
  <c r="L106" i="79"/>
  <c r="C107" i="79"/>
  <c r="D107" i="79"/>
  <c r="E107" i="79"/>
  <c r="F107" i="79"/>
  <c r="G107" i="79"/>
  <c r="H107" i="79"/>
  <c r="I107" i="79"/>
  <c r="J107" i="79"/>
  <c r="K107" i="79"/>
  <c r="L107" i="79"/>
  <c r="C108" i="79"/>
  <c r="D108" i="79"/>
  <c r="E108" i="79"/>
  <c r="F108" i="79"/>
  <c r="G108" i="79"/>
  <c r="H108" i="79"/>
  <c r="I108" i="79"/>
  <c r="J108" i="79"/>
  <c r="K108" i="79"/>
  <c r="L108" i="79"/>
  <c r="C109" i="79"/>
  <c r="D109" i="79"/>
  <c r="E109" i="79"/>
  <c r="F109" i="79"/>
  <c r="G109" i="79"/>
  <c r="H109" i="79"/>
  <c r="I109" i="79"/>
  <c r="J109" i="79"/>
  <c r="K109" i="79"/>
  <c r="L109" i="79"/>
  <c r="C110" i="79"/>
  <c r="D110" i="79"/>
  <c r="E110" i="79"/>
  <c r="F110" i="79"/>
  <c r="G110" i="79"/>
  <c r="H110" i="79"/>
  <c r="I110" i="79"/>
  <c r="J110" i="79"/>
  <c r="K110" i="79"/>
  <c r="L110" i="79"/>
  <c r="C111" i="79"/>
  <c r="D111" i="79"/>
  <c r="E111" i="79"/>
  <c r="F111" i="79"/>
  <c r="G111" i="79"/>
  <c r="H111" i="79"/>
  <c r="I111" i="79"/>
  <c r="J111" i="79"/>
  <c r="K111" i="79"/>
  <c r="L111" i="79"/>
  <c r="C112" i="79"/>
  <c r="D112" i="79"/>
  <c r="E112" i="79"/>
  <c r="F112" i="79"/>
  <c r="G112" i="79"/>
  <c r="H112" i="79"/>
  <c r="I112" i="79"/>
  <c r="J112" i="79"/>
  <c r="K112" i="79"/>
  <c r="L112" i="79"/>
  <c r="D13" i="79"/>
  <c r="E13" i="79"/>
  <c r="F13" i="79"/>
  <c r="G13" i="79"/>
  <c r="H13" i="79"/>
  <c r="I13" i="79"/>
  <c r="J13" i="79"/>
  <c r="K13" i="79"/>
  <c r="L13" i="79"/>
  <c r="C13" i="79"/>
  <c r="B14" i="79"/>
  <c r="B15" i="79"/>
  <c r="B16" i="79"/>
  <c r="B17" i="79"/>
  <c r="B18" i="79"/>
  <c r="B19" i="79"/>
  <c r="B20" i="79"/>
  <c r="B21" i="79"/>
  <c r="B22" i="79"/>
  <c r="B23" i="79"/>
  <c r="B24" i="79"/>
  <c r="B25" i="79"/>
  <c r="B26" i="79"/>
  <c r="B27" i="79"/>
  <c r="B28" i="79"/>
  <c r="B29" i="79"/>
  <c r="B30" i="79"/>
  <c r="B31" i="79"/>
  <c r="B32" i="79"/>
  <c r="B33" i="79"/>
  <c r="B34" i="79"/>
  <c r="B35" i="79"/>
  <c r="B36" i="79"/>
  <c r="B37" i="79"/>
  <c r="B38" i="79"/>
  <c r="B39" i="79"/>
  <c r="B40" i="79"/>
  <c r="B41" i="79"/>
  <c r="B42" i="79"/>
  <c r="B43" i="79"/>
  <c r="B44" i="79"/>
  <c r="B45" i="79"/>
  <c r="B46" i="79"/>
  <c r="B47" i="79"/>
  <c r="B48" i="79"/>
  <c r="B49" i="79"/>
  <c r="B50" i="79"/>
  <c r="B51" i="79"/>
  <c r="B52" i="79"/>
  <c r="B53" i="79"/>
  <c r="B54" i="79"/>
  <c r="B55" i="79"/>
  <c r="B56" i="79"/>
  <c r="B57" i="79"/>
  <c r="B58" i="79"/>
  <c r="B59" i="79"/>
  <c r="B60" i="79"/>
  <c r="B61" i="79"/>
  <c r="B62" i="79"/>
  <c r="B63" i="79"/>
  <c r="B64" i="79"/>
  <c r="B65" i="79"/>
  <c r="B66" i="79"/>
  <c r="B67" i="79"/>
  <c r="B68" i="79"/>
  <c r="B69" i="79"/>
  <c r="B70" i="79"/>
  <c r="B71" i="79"/>
  <c r="B72" i="79"/>
  <c r="B73" i="79"/>
  <c r="B74" i="79"/>
  <c r="B75" i="79"/>
  <c r="B76" i="79"/>
  <c r="B77" i="79"/>
  <c r="B78" i="79"/>
  <c r="B79" i="79"/>
  <c r="B80" i="79"/>
  <c r="B81" i="79"/>
  <c r="B82" i="79"/>
  <c r="B83" i="79"/>
  <c r="B84" i="79"/>
  <c r="B85" i="79"/>
  <c r="B86" i="79"/>
  <c r="B87" i="79"/>
  <c r="B88" i="79"/>
  <c r="B89" i="79"/>
  <c r="B90" i="79"/>
  <c r="B91" i="79"/>
  <c r="B92" i="79"/>
  <c r="B93" i="79"/>
  <c r="B94" i="79"/>
  <c r="B95" i="79"/>
  <c r="B96" i="79"/>
  <c r="B97" i="79"/>
  <c r="B98" i="79"/>
  <c r="B99" i="79"/>
  <c r="B100" i="79"/>
  <c r="B101" i="79"/>
  <c r="B102" i="79"/>
  <c r="B103" i="79"/>
  <c r="B104" i="79"/>
  <c r="B105" i="79"/>
  <c r="B106" i="79"/>
  <c r="B107" i="79"/>
  <c r="B108" i="79"/>
  <c r="B109" i="79"/>
  <c r="B110" i="79"/>
  <c r="B111" i="79"/>
  <c r="B112" i="79"/>
  <c r="X35" i="73"/>
  <c r="X36" i="73"/>
  <c r="X37" i="73"/>
  <c r="X38" i="73"/>
  <c r="X39" i="73"/>
  <c r="X40" i="73"/>
  <c r="X41" i="73"/>
  <c r="X42" i="73"/>
  <c r="X43" i="73"/>
  <c r="X44" i="73"/>
  <c r="X45" i="73"/>
  <c r="X46" i="73"/>
  <c r="X47" i="73"/>
  <c r="X48" i="73"/>
  <c r="X49" i="73"/>
  <c r="X50" i="73"/>
  <c r="X51" i="73"/>
  <c r="X52" i="73"/>
  <c r="X53" i="73"/>
  <c r="X54" i="73"/>
  <c r="X55" i="73"/>
  <c r="X56" i="73"/>
  <c r="X57" i="73"/>
  <c r="X58" i="73"/>
  <c r="X59" i="73"/>
  <c r="X60" i="73"/>
  <c r="X61" i="73"/>
  <c r="X62" i="73"/>
  <c r="X63" i="73"/>
  <c r="X64" i="73"/>
  <c r="X65" i="73"/>
  <c r="X66" i="73"/>
  <c r="X67" i="73"/>
  <c r="X68" i="73"/>
  <c r="X69" i="73"/>
  <c r="X70" i="73"/>
  <c r="X71" i="73"/>
  <c r="X72" i="73"/>
  <c r="X73" i="73"/>
  <c r="X74" i="73"/>
  <c r="X75" i="73"/>
  <c r="X76" i="73"/>
  <c r="X77" i="73"/>
  <c r="X78" i="73"/>
  <c r="X79" i="73"/>
  <c r="X80" i="73"/>
  <c r="X81" i="73"/>
  <c r="X82" i="73"/>
  <c r="X83" i="73"/>
  <c r="X84" i="73"/>
  <c r="X85" i="73"/>
  <c r="X86" i="73"/>
  <c r="X87" i="73"/>
  <c r="X88" i="73"/>
  <c r="X89" i="73"/>
  <c r="X90" i="73"/>
  <c r="X91" i="73"/>
  <c r="X92" i="73"/>
  <c r="X93" i="73"/>
  <c r="X94" i="73"/>
  <c r="X95" i="73"/>
  <c r="X96" i="73"/>
  <c r="X97" i="73"/>
  <c r="X98" i="73"/>
  <c r="X99" i="73"/>
  <c r="X100" i="73"/>
  <c r="X101" i="73"/>
  <c r="X102" i="73"/>
  <c r="X103" i="73"/>
  <c r="X104" i="73"/>
  <c r="X105" i="73"/>
  <c r="X106" i="73"/>
  <c r="X107" i="73"/>
  <c r="X108" i="73"/>
  <c r="X109" i="73"/>
  <c r="X110" i="73"/>
  <c r="X111" i="73"/>
  <c r="X112" i="73"/>
  <c r="X113" i="73"/>
  <c r="X114" i="73"/>
  <c r="X115" i="73"/>
  <c r="X116" i="73"/>
  <c r="X117" i="73"/>
  <c r="X118" i="73"/>
  <c r="X119" i="73"/>
  <c r="X120" i="73"/>
  <c r="X121" i="73"/>
  <c r="X122" i="73"/>
  <c r="X123" i="73"/>
  <c r="X124" i="73"/>
  <c r="X125" i="73"/>
  <c r="X126" i="73"/>
  <c r="X127" i="73"/>
  <c r="X128" i="73"/>
  <c r="X129" i="73"/>
  <c r="X130" i="73"/>
  <c r="X131" i="73"/>
  <c r="X132" i="73"/>
  <c r="X133" i="73"/>
  <c r="X34" i="73"/>
  <c r="N6" i="83" s="1"/>
  <c r="R35" i="73"/>
  <c r="R36" i="73"/>
  <c r="R37" i="73"/>
  <c r="R38" i="73"/>
  <c r="R39" i="73"/>
  <c r="R40" i="73"/>
  <c r="R41" i="73"/>
  <c r="R42" i="73"/>
  <c r="R43" i="73"/>
  <c r="R44" i="73"/>
  <c r="R45" i="73"/>
  <c r="R46" i="73"/>
  <c r="R47" i="73"/>
  <c r="R48" i="73"/>
  <c r="R49" i="73"/>
  <c r="R50" i="73"/>
  <c r="R51" i="73"/>
  <c r="R52" i="73"/>
  <c r="R53" i="73"/>
  <c r="R54" i="73"/>
  <c r="R55" i="73"/>
  <c r="R56" i="73"/>
  <c r="R57" i="73"/>
  <c r="R58" i="73"/>
  <c r="R59" i="73"/>
  <c r="R60" i="73"/>
  <c r="R61" i="73"/>
  <c r="R62" i="73"/>
  <c r="R63" i="73"/>
  <c r="R64" i="73"/>
  <c r="R65" i="73"/>
  <c r="R66" i="73"/>
  <c r="R67" i="73"/>
  <c r="R68" i="73"/>
  <c r="R69" i="73"/>
  <c r="R70" i="73"/>
  <c r="R71" i="73"/>
  <c r="R72" i="73"/>
  <c r="R73" i="73"/>
  <c r="R74" i="73"/>
  <c r="R75" i="73"/>
  <c r="R76" i="73"/>
  <c r="R77" i="73"/>
  <c r="R78" i="73"/>
  <c r="R79" i="73"/>
  <c r="R80" i="73"/>
  <c r="R81" i="73"/>
  <c r="R82" i="73"/>
  <c r="R83" i="73"/>
  <c r="R84" i="73"/>
  <c r="R85" i="73"/>
  <c r="R86" i="73"/>
  <c r="R87" i="73"/>
  <c r="R88" i="73"/>
  <c r="R89" i="73"/>
  <c r="R90" i="73"/>
  <c r="R91" i="73"/>
  <c r="R92" i="73"/>
  <c r="R93" i="73"/>
  <c r="R94" i="73"/>
  <c r="R95" i="73"/>
  <c r="R96" i="73"/>
  <c r="R97" i="73"/>
  <c r="R98" i="73"/>
  <c r="R99" i="73"/>
  <c r="R100" i="73"/>
  <c r="R101" i="73"/>
  <c r="R102" i="73"/>
  <c r="R103" i="73"/>
  <c r="R104" i="73"/>
  <c r="R105" i="73"/>
  <c r="R106" i="73"/>
  <c r="R107" i="73"/>
  <c r="R108" i="73"/>
  <c r="R109" i="73"/>
  <c r="R110" i="73"/>
  <c r="R111" i="73"/>
  <c r="R112" i="73"/>
  <c r="R113" i="73"/>
  <c r="R114" i="73"/>
  <c r="R115" i="73"/>
  <c r="R116" i="73"/>
  <c r="R117" i="73"/>
  <c r="R118" i="73"/>
  <c r="R119" i="73"/>
  <c r="R120" i="73"/>
  <c r="R121" i="73"/>
  <c r="R122" i="73"/>
  <c r="R123" i="73"/>
  <c r="R124" i="73"/>
  <c r="R125" i="73"/>
  <c r="R126" i="73"/>
  <c r="R127" i="73"/>
  <c r="R128" i="73"/>
  <c r="R129" i="73"/>
  <c r="R130" i="73"/>
  <c r="R131" i="73"/>
  <c r="R132" i="73"/>
  <c r="R133" i="73"/>
  <c r="R34" i="73"/>
  <c r="M6" i="83" s="1"/>
  <c r="Z23" i="78" l="1"/>
  <c r="P14" i="79" l="1"/>
  <c r="M15" i="73" l="1"/>
  <c r="Q68" i="78" l="1"/>
  <c r="A2" i="83"/>
  <c r="AG1145" i="81"/>
  <c r="AD1145" i="81"/>
  <c r="AC1145" i="81"/>
  <c r="AA1145" i="81"/>
  <c r="I1145" i="81"/>
  <c r="G1145" i="81"/>
  <c r="F1145" i="81"/>
  <c r="D1145" i="81"/>
  <c r="A1145" i="81"/>
  <c r="AG2409" i="81"/>
  <c r="AD2409" i="81"/>
  <c r="AC2409" i="81"/>
  <c r="AA2409" i="81"/>
  <c r="I2409" i="81"/>
  <c r="G2409" i="81"/>
  <c r="F2409" i="81"/>
  <c r="D2409" i="81"/>
  <c r="A2409" i="81"/>
  <c r="AG2407" i="81"/>
  <c r="AD2407" i="81"/>
  <c r="AC2407" i="81"/>
  <c r="AA2407" i="81"/>
  <c r="I2407" i="81"/>
  <c r="G2407" i="81"/>
  <c r="F2407" i="81"/>
  <c r="D2407" i="81"/>
  <c r="A2407" i="81"/>
  <c r="AG2403" i="81"/>
  <c r="AD2403" i="81"/>
  <c r="AC2403" i="81"/>
  <c r="AA2403" i="81"/>
  <c r="I2403" i="81"/>
  <c r="G2403" i="81"/>
  <c r="F2403" i="81"/>
  <c r="D2403" i="81"/>
  <c r="A2403" i="81"/>
  <c r="AG1933" i="81"/>
  <c r="AD1933" i="81"/>
  <c r="AC1933" i="81"/>
  <c r="AA1933" i="81"/>
  <c r="I1933" i="81"/>
  <c r="G1933" i="81"/>
  <c r="F1933" i="81"/>
  <c r="D1933" i="81"/>
  <c r="A1933" i="81"/>
  <c r="AG1930" i="81"/>
  <c r="AD1930" i="81"/>
  <c r="AC1930" i="81"/>
  <c r="AA1930" i="81"/>
  <c r="I1930" i="81"/>
  <c r="G1930" i="81"/>
  <c r="F1930" i="81"/>
  <c r="D1930" i="81"/>
  <c r="A1930" i="81"/>
  <c r="AG1335" i="81"/>
  <c r="AD1335" i="81"/>
  <c r="AC1335" i="81"/>
  <c r="AA1335" i="81"/>
  <c r="I1335" i="81"/>
  <c r="G1335" i="81"/>
  <c r="F1335" i="81"/>
  <c r="D1335" i="81"/>
  <c r="A1335" i="81"/>
  <c r="AG1186" i="81"/>
  <c r="AD1186" i="81"/>
  <c r="AC1186" i="81"/>
  <c r="AA1186" i="81"/>
  <c r="I1186" i="81"/>
  <c r="G1186" i="81"/>
  <c r="F1186" i="81"/>
  <c r="D1186" i="81"/>
  <c r="A1186" i="81"/>
  <c r="AG762" i="81"/>
  <c r="AD762" i="81"/>
  <c r="AC762" i="81"/>
  <c r="AA762" i="81"/>
  <c r="I762" i="81"/>
  <c r="G762" i="81"/>
  <c r="F762" i="81"/>
  <c r="D762" i="81"/>
  <c r="A762" i="81"/>
  <c r="AG752" i="81"/>
  <c r="AD752" i="81"/>
  <c r="AC752" i="81"/>
  <c r="AA752" i="81"/>
  <c r="I752" i="81"/>
  <c r="G752" i="81"/>
  <c r="F752" i="81"/>
  <c r="D752" i="81"/>
  <c r="A752" i="81"/>
  <c r="A761" i="81"/>
  <c r="D761" i="81"/>
  <c r="F761" i="81"/>
  <c r="G761" i="81"/>
  <c r="I761" i="81"/>
  <c r="AA761" i="81"/>
  <c r="AC761" i="81"/>
  <c r="AD761" i="81"/>
  <c r="AG761" i="81"/>
  <c r="A349" i="81"/>
  <c r="AG349" i="81"/>
  <c r="AD349" i="81"/>
  <c r="AC349" i="81"/>
  <c r="AA349" i="81"/>
  <c r="I349" i="81"/>
  <c r="G349" i="81"/>
  <c r="F349" i="81"/>
  <c r="D349" i="81"/>
  <c r="AB34" i="73" l="1"/>
  <c r="AG4632" i="81" l="1"/>
  <c r="AD4632" i="81"/>
  <c r="AC4632" i="81"/>
  <c r="AA4632" i="81"/>
  <c r="I4632" i="81"/>
  <c r="G4632" i="81"/>
  <c r="F4632" i="81"/>
  <c r="D4632" i="81"/>
  <c r="A4632" i="81"/>
  <c r="AG4631" i="81"/>
  <c r="AD4631" i="81"/>
  <c r="AC4631" i="81"/>
  <c r="AA4631" i="81"/>
  <c r="I4631" i="81"/>
  <c r="G4631" i="81"/>
  <c r="F4631" i="81"/>
  <c r="D4631" i="81"/>
  <c r="A4631" i="81"/>
  <c r="AG4630" i="81"/>
  <c r="AD4630" i="81"/>
  <c r="AC4630" i="81"/>
  <c r="AA4630" i="81"/>
  <c r="I4630" i="81"/>
  <c r="G4630" i="81"/>
  <c r="F4630" i="81"/>
  <c r="D4630" i="81"/>
  <c r="A4630" i="81"/>
  <c r="AG4629" i="81"/>
  <c r="AD4629" i="81"/>
  <c r="AC4629" i="81"/>
  <c r="AA4629" i="81"/>
  <c r="I4629" i="81"/>
  <c r="G4629" i="81"/>
  <c r="F4629" i="81"/>
  <c r="D4629" i="81"/>
  <c r="A4629" i="81"/>
  <c r="AG4628" i="81"/>
  <c r="AD4628" i="81"/>
  <c r="AC4628" i="81"/>
  <c r="AA4628" i="81"/>
  <c r="I4628" i="81"/>
  <c r="G4628" i="81"/>
  <c r="F4628" i="81"/>
  <c r="D4628" i="81"/>
  <c r="A4628" i="81"/>
  <c r="AG4627" i="81"/>
  <c r="AD4627" i="81"/>
  <c r="AC4627" i="81"/>
  <c r="AA4627" i="81"/>
  <c r="I4627" i="81"/>
  <c r="G4627" i="81"/>
  <c r="F4627" i="81"/>
  <c r="D4627" i="81"/>
  <c r="A4627" i="81"/>
  <c r="AG4626" i="81"/>
  <c r="AD4626" i="81"/>
  <c r="AC4626" i="81"/>
  <c r="AA4626" i="81"/>
  <c r="I4626" i="81"/>
  <c r="G4626" i="81"/>
  <c r="F4626" i="81"/>
  <c r="D4626" i="81"/>
  <c r="A4626" i="81"/>
  <c r="AG4625" i="81"/>
  <c r="AD4625" i="81"/>
  <c r="AC4625" i="81"/>
  <c r="AA4625" i="81"/>
  <c r="I4625" i="81"/>
  <c r="G4625" i="81"/>
  <c r="F4625" i="81"/>
  <c r="D4625" i="81"/>
  <c r="A4625" i="81"/>
  <c r="AG4624" i="81"/>
  <c r="AD4624" i="81"/>
  <c r="AC4624" i="81"/>
  <c r="AA4624" i="81"/>
  <c r="I4624" i="81"/>
  <c r="G4624" i="81"/>
  <c r="F4624" i="81"/>
  <c r="D4624" i="81"/>
  <c r="A4624" i="81"/>
  <c r="AG4623" i="81"/>
  <c r="AD4623" i="81"/>
  <c r="AC4623" i="81"/>
  <c r="AA4623" i="81"/>
  <c r="I4623" i="81"/>
  <c r="G4623" i="81"/>
  <c r="F4623" i="81"/>
  <c r="D4623" i="81"/>
  <c r="A4623" i="81"/>
  <c r="AG4622" i="81"/>
  <c r="AD4622" i="81"/>
  <c r="AC4622" i="81"/>
  <c r="AA4622" i="81"/>
  <c r="I4622" i="81"/>
  <c r="G4622" i="81"/>
  <c r="F4622" i="81"/>
  <c r="D4622" i="81"/>
  <c r="A4622" i="81"/>
  <c r="AG4621" i="81"/>
  <c r="AD4621" i="81"/>
  <c r="AC4621" i="81"/>
  <c r="AA4621" i="81"/>
  <c r="I4621" i="81"/>
  <c r="G4621" i="81"/>
  <c r="F4621" i="81"/>
  <c r="D4621" i="81"/>
  <c r="A4621" i="81"/>
  <c r="AG4620" i="81"/>
  <c r="AD4620" i="81"/>
  <c r="AC4620" i="81"/>
  <c r="AA4620" i="81"/>
  <c r="I4620" i="81"/>
  <c r="G4620" i="81"/>
  <c r="F4620" i="81"/>
  <c r="D4620" i="81"/>
  <c r="A4620" i="81"/>
  <c r="AG4619" i="81"/>
  <c r="AD4619" i="81"/>
  <c r="AC4619" i="81"/>
  <c r="AA4619" i="81"/>
  <c r="I4619" i="81"/>
  <c r="G4619" i="81"/>
  <c r="F4619" i="81"/>
  <c r="D4619" i="81"/>
  <c r="A4619" i="81"/>
  <c r="AG4618" i="81"/>
  <c r="AD4618" i="81"/>
  <c r="AC4618" i="81"/>
  <c r="AA4618" i="81"/>
  <c r="I4618" i="81"/>
  <c r="G4618" i="81"/>
  <c r="F4618" i="81"/>
  <c r="D4618" i="81"/>
  <c r="A4618" i="81"/>
  <c r="AG4617" i="81"/>
  <c r="AD4617" i="81"/>
  <c r="AC4617" i="81"/>
  <c r="AA4617" i="81"/>
  <c r="I4617" i="81"/>
  <c r="G4617" i="81"/>
  <c r="F4617" i="81"/>
  <c r="D4617" i="81"/>
  <c r="A4617" i="81"/>
  <c r="AG4616" i="81"/>
  <c r="AD4616" i="81"/>
  <c r="AC4616" i="81"/>
  <c r="AA4616" i="81"/>
  <c r="I4616" i="81"/>
  <c r="G4616" i="81"/>
  <c r="F4616" i="81"/>
  <c r="D4616" i="81"/>
  <c r="A4616" i="81"/>
  <c r="AG4615" i="81"/>
  <c r="AD4615" i="81"/>
  <c r="AC4615" i="81"/>
  <c r="AA4615" i="81"/>
  <c r="I4615" i="81"/>
  <c r="G4615" i="81"/>
  <c r="F4615" i="81"/>
  <c r="D4615" i="81"/>
  <c r="A4615" i="81"/>
  <c r="AG4614" i="81"/>
  <c r="AD4614" i="81"/>
  <c r="AC4614" i="81"/>
  <c r="AA4614" i="81"/>
  <c r="I4614" i="81"/>
  <c r="G4614" i="81"/>
  <c r="F4614" i="81"/>
  <c r="D4614" i="81"/>
  <c r="A4614" i="81"/>
  <c r="AG4613" i="81"/>
  <c r="AD4613" i="81"/>
  <c r="AC4613" i="81"/>
  <c r="AA4613" i="81"/>
  <c r="I4613" i="81"/>
  <c r="G4613" i="81"/>
  <c r="F4613" i="81"/>
  <c r="D4613" i="81"/>
  <c r="A4613" i="81"/>
  <c r="AG4612" i="81"/>
  <c r="AD4612" i="81"/>
  <c r="AC4612" i="81"/>
  <c r="AA4612" i="81"/>
  <c r="I4612" i="81"/>
  <c r="G4612" i="81"/>
  <c r="F4612" i="81"/>
  <c r="D4612" i="81"/>
  <c r="A4612" i="81"/>
  <c r="AG4611" i="81"/>
  <c r="AD4611" i="81"/>
  <c r="AC4611" i="81"/>
  <c r="AA4611" i="81"/>
  <c r="I4611" i="81"/>
  <c r="G4611" i="81"/>
  <c r="F4611" i="81"/>
  <c r="D4611" i="81"/>
  <c r="A4611" i="81"/>
  <c r="AG4610" i="81"/>
  <c r="AD4610" i="81"/>
  <c r="AC4610" i="81"/>
  <c r="AA4610" i="81"/>
  <c r="I4610" i="81"/>
  <c r="G4610" i="81"/>
  <c r="F4610" i="81"/>
  <c r="D4610" i="81"/>
  <c r="A4610" i="81"/>
  <c r="AG4609" i="81"/>
  <c r="AD4609" i="81"/>
  <c r="AC4609" i="81"/>
  <c r="AA4609" i="81"/>
  <c r="I4609" i="81"/>
  <c r="G4609" i="81"/>
  <c r="F4609" i="81"/>
  <c r="D4609" i="81"/>
  <c r="A4609" i="81"/>
  <c r="AG4608" i="81"/>
  <c r="AD4608" i="81"/>
  <c r="AC4608" i="81"/>
  <c r="AA4608" i="81"/>
  <c r="I4608" i="81"/>
  <c r="G4608" i="81"/>
  <c r="F4608" i="81"/>
  <c r="D4608" i="81"/>
  <c r="A4608" i="81"/>
  <c r="AG4607" i="81"/>
  <c r="AD4607" i="81"/>
  <c r="AC4607" i="81"/>
  <c r="AA4607" i="81"/>
  <c r="I4607" i="81"/>
  <c r="G4607" i="81"/>
  <c r="F4607" i="81"/>
  <c r="D4607" i="81"/>
  <c r="A4607" i="81"/>
  <c r="AG4606" i="81"/>
  <c r="AD4606" i="81"/>
  <c r="AC4606" i="81"/>
  <c r="AA4606" i="81"/>
  <c r="I4606" i="81"/>
  <c r="G4606" i="81"/>
  <c r="F4606" i="81"/>
  <c r="D4606" i="81"/>
  <c r="A4606" i="81"/>
  <c r="AG4605" i="81"/>
  <c r="AD4605" i="81"/>
  <c r="AC4605" i="81"/>
  <c r="AA4605" i="81"/>
  <c r="I4605" i="81"/>
  <c r="G4605" i="81"/>
  <c r="F4605" i="81"/>
  <c r="D4605" i="81"/>
  <c r="A4605" i="81"/>
  <c r="AG4604" i="81"/>
  <c r="AD4604" i="81"/>
  <c r="AC4604" i="81"/>
  <c r="AA4604" i="81"/>
  <c r="I4604" i="81"/>
  <c r="G4604" i="81"/>
  <c r="F4604" i="81"/>
  <c r="D4604" i="81"/>
  <c r="A4604" i="81"/>
  <c r="AG4603" i="81"/>
  <c r="AD4603" i="81"/>
  <c r="AC4603" i="81"/>
  <c r="AA4603" i="81"/>
  <c r="I4603" i="81"/>
  <c r="G4603" i="81"/>
  <c r="F4603" i="81"/>
  <c r="D4603" i="81"/>
  <c r="A4603" i="81"/>
  <c r="AG4602" i="81"/>
  <c r="AD4602" i="81"/>
  <c r="AC4602" i="81"/>
  <c r="AA4602" i="81"/>
  <c r="I4602" i="81"/>
  <c r="G4602" i="81"/>
  <c r="F4602" i="81"/>
  <c r="D4602" i="81"/>
  <c r="A4602" i="81"/>
  <c r="AG4601" i="81"/>
  <c r="AD4601" i="81"/>
  <c r="AC4601" i="81"/>
  <c r="AA4601" i="81"/>
  <c r="I4601" i="81"/>
  <c r="G4601" i="81"/>
  <c r="F4601" i="81"/>
  <c r="D4601" i="81"/>
  <c r="A4601" i="81"/>
  <c r="AG4600" i="81"/>
  <c r="AD4600" i="81"/>
  <c r="AC4600" i="81"/>
  <c r="AA4600" i="81"/>
  <c r="I4600" i="81"/>
  <c r="G4600" i="81"/>
  <c r="F4600" i="81"/>
  <c r="D4600" i="81"/>
  <c r="A4600" i="81"/>
  <c r="AG4599" i="81"/>
  <c r="AD4599" i="81"/>
  <c r="AC4599" i="81"/>
  <c r="AA4599" i="81"/>
  <c r="I4599" i="81"/>
  <c r="G4599" i="81"/>
  <c r="F4599" i="81"/>
  <c r="D4599" i="81"/>
  <c r="A4599" i="81"/>
  <c r="AG4598" i="81"/>
  <c r="AD4598" i="81"/>
  <c r="AC4598" i="81"/>
  <c r="AA4598" i="81"/>
  <c r="I4598" i="81"/>
  <c r="G4598" i="81"/>
  <c r="F4598" i="81"/>
  <c r="D4598" i="81"/>
  <c r="A4598" i="81"/>
  <c r="AG4597" i="81"/>
  <c r="AD4597" i="81"/>
  <c r="AC4597" i="81"/>
  <c r="AA4597" i="81"/>
  <c r="I4597" i="81"/>
  <c r="G4597" i="81"/>
  <c r="F4597" i="81"/>
  <c r="D4597" i="81"/>
  <c r="A4597" i="81"/>
  <c r="AG4596" i="81"/>
  <c r="AD4596" i="81"/>
  <c r="AC4596" i="81"/>
  <c r="AA4596" i="81"/>
  <c r="I4596" i="81"/>
  <c r="G4596" i="81"/>
  <c r="F4596" i="81"/>
  <c r="D4596" i="81"/>
  <c r="A4596" i="81"/>
  <c r="AG4595" i="81"/>
  <c r="AD4595" i="81"/>
  <c r="AC4595" i="81"/>
  <c r="AA4595" i="81"/>
  <c r="I4595" i="81"/>
  <c r="G4595" i="81"/>
  <c r="F4595" i="81"/>
  <c r="D4595" i="81"/>
  <c r="A4595" i="81"/>
  <c r="AG4594" i="81"/>
  <c r="AD4594" i="81"/>
  <c r="AC4594" i="81"/>
  <c r="AA4594" i="81"/>
  <c r="I4594" i="81"/>
  <c r="G4594" i="81"/>
  <c r="F4594" i="81"/>
  <c r="D4594" i="81"/>
  <c r="A4594" i="81"/>
  <c r="AG4593" i="81"/>
  <c r="AD4593" i="81"/>
  <c r="AC4593" i="81"/>
  <c r="AA4593" i="81"/>
  <c r="I4593" i="81"/>
  <c r="G4593" i="81"/>
  <c r="F4593" i="81"/>
  <c r="D4593" i="81"/>
  <c r="A4593" i="81"/>
  <c r="AG4592" i="81"/>
  <c r="AD4592" i="81"/>
  <c r="AC4592" i="81"/>
  <c r="AA4592" i="81"/>
  <c r="I4592" i="81"/>
  <c r="G4592" i="81"/>
  <c r="F4592" i="81"/>
  <c r="D4592" i="81"/>
  <c r="A4592" i="81"/>
  <c r="AG4591" i="81"/>
  <c r="AD4591" i="81"/>
  <c r="AC4591" i="81"/>
  <c r="AA4591" i="81"/>
  <c r="I4591" i="81"/>
  <c r="G4591" i="81"/>
  <c r="F4591" i="81"/>
  <c r="D4591" i="81"/>
  <c r="A4591" i="81"/>
  <c r="AG4590" i="81"/>
  <c r="AD4590" i="81"/>
  <c r="AC4590" i="81"/>
  <c r="AA4590" i="81"/>
  <c r="I4590" i="81"/>
  <c r="G4590" i="81"/>
  <c r="F4590" i="81"/>
  <c r="D4590" i="81"/>
  <c r="A4590" i="81"/>
  <c r="AG4589" i="81"/>
  <c r="AD4589" i="81"/>
  <c r="AC4589" i="81"/>
  <c r="AA4589" i="81"/>
  <c r="I4589" i="81"/>
  <c r="G4589" i="81"/>
  <c r="F4589" i="81"/>
  <c r="D4589" i="81"/>
  <c r="A4589" i="81"/>
  <c r="AG4588" i="81"/>
  <c r="AD4588" i="81"/>
  <c r="AC4588" i="81"/>
  <c r="AA4588" i="81"/>
  <c r="I4588" i="81"/>
  <c r="G4588" i="81"/>
  <c r="F4588" i="81"/>
  <c r="D4588" i="81"/>
  <c r="A4588" i="81"/>
  <c r="AG4587" i="81"/>
  <c r="AD4587" i="81"/>
  <c r="AC4587" i="81"/>
  <c r="AA4587" i="81"/>
  <c r="I4587" i="81"/>
  <c r="G4587" i="81"/>
  <c r="F4587" i="81"/>
  <c r="D4587" i="81"/>
  <c r="A4587" i="81"/>
  <c r="AG4586" i="81"/>
  <c r="AD4586" i="81"/>
  <c r="AC4586" i="81"/>
  <c r="AA4586" i="81"/>
  <c r="I4586" i="81"/>
  <c r="G4586" i="81"/>
  <c r="F4586" i="81"/>
  <c r="D4586" i="81"/>
  <c r="A4586" i="81"/>
  <c r="AG4585" i="81"/>
  <c r="AD4585" i="81"/>
  <c r="AC4585" i="81"/>
  <c r="AA4585" i="81"/>
  <c r="I4585" i="81"/>
  <c r="G4585" i="81"/>
  <c r="F4585" i="81"/>
  <c r="D4585" i="81"/>
  <c r="A4585" i="81"/>
  <c r="AG4584" i="81"/>
  <c r="AD4584" i="81"/>
  <c r="AC4584" i="81"/>
  <c r="AA4584" i="81"/>
  <c r="I4584" i="81"/>
  <c r="G4584" i="81"/>
  <c r="F4584" i="81"/>
  <c r="D4584" i="81"/>
  <c r="A4584" i="81"/>
  <c r="AG4583" i="81"/>
  <c r="AD4583" i="81"/>
  <c r="AC4583" i="81"/>
  <c r="AA4583" i="81"/>
  <c r="I4583" i="81"/>
  <c r="G4583" i="81"/>
  <c r="F4583" i="81"/>
  <c r="D4583" i="81"/>
  <c r="A4583" i="81"/>
  <c r="AG4582" i="81"/>
  <c r="AD4582" i="81"/>
  <c r="AC4582" i="81"/>
  <c r="AA4582" i="81"/>
  <c r="I4582" i="81"/>
  <c r="G4582" i="81"/>
  <c r="F4582" i="81"/>
  <c r="D4582" i="81"/>
  <c r="A4582" i="81"/>
  <c r="AG4581" i="81"/>
  <c r="AD4581" i="81"/>
  <c r="AC4581" i="81"/>
  <c r="AA4581" i="81"/>
  <c r="I4581" i="81"/>
  <c r="G4581" i="81"/>
  <c r="F4581" i="81"/>
  <c r="D4581" i="81"/>
  <c r="A4581" i="81"/>
  <c r="AG4580" i="81"/>
  <c r="AD4580" i="81"/>
  <c r="AC4580" i="81"/>
  <c r="AA4580" i="81"/>
  <c r="I4580" i="81"/>
  <c r="G4580" i="81"/>
  <c r="F4580" i="81"/>
  <c r="D4580" i="81"/>
  <c r="A4580" i="81"/>
  <c r="AG4579" i="81"/>
  <c r="AD4579" i="81"/>
  <c r="AC4579" i="81"/>
  <c r="AA4579" i="81"/>
  <c r="I4579" i="81"/>
  <c r="G4579" i="81"/>
  <c r="F4579" i="81"/>
  <c r="D4579" i="81"/>
  <c r="A4579" i="81"/>
  <c r="AG4578" i="81"/>
  <c r="AD4578" i="81"/>
  <c r="AC4578" i="81"/>
  <c r="AA4578" i="81"/>
  <c r="I4578" i="81"/>
  <c r="G4578" i="81"/>
  <c r="F4578" i="81"/>
  <c r="D4578" i="81"/>
  <c r="A4578" i="81"/>
  <c r="AG4577" i="81"/>
  <c r="AD4577" i="81"/>
  <c r="AC4577" i="81"/>
  <c r="AA4577" i="81"/>
  <c r="I4577" i="81"/>
  <c r="G4577" i="81"/>
  <c r="F4577" i="81"/>
  <c r="D4577" i="81"/>
  <c r="A4577" i="81"/>
  <c r="AG4576" i="81"/>
  <c r="AD4576" i="81"/>
  <c r="AC4576" i="81"/>
  <c r="AA4576" i="81"/>
  <c r="I4576" i="81"/>
  <c r="G4576" i="81"/>
  <c r="F4576" i="81"/>
  <c r="D4576" i="81"/>
  <c r="A4576" i="81"/>
  <c r="AG4575" i="81"/>
  <c r="AD4575" i="81"/>
  <c r="AC4575" i="81"/>
  <c r="AA4575" i="81"/>
  <c r="I4575" i="81"/>
  <c r="G4575" i="81"/>
  <c r="F4575" i="81"/>
  <c r="D4575" i="81"/>
  <c r="A4575" i="81"/>
  <c r="AG4574" i="81"/>
  <c r="AD4574" i="81"/>
  <c r="AC4574" i="81"/>
  <c r="AA4574" i="81"/>
  <c r="I4574" i="81"/>
  <c r="G4574" i="81"/>
  <c r="F4574" i="81"/>
  <c r="D4574" i="81"/>
  <c r="A4574" i="81"/>
  <c r="AG4573" i="81"/>
  <c r="AD4573" i="81"/>
  <c r="AC4573" i="81"/>
  <c r="AA4573" i="81"/>
  <c r="I4573" i="81"/>
  <c r="G4573" i="81"/>
  <c r="F4573" i="81"/>
  <c r="D4573" i="81"/>
  <c r="A4573" i="81"/>
  <c r="AG4572" i="81"/>
  <c r="AD4572" i="81"/>
  <c r="AC4572" i="81"/>
  <c r="AA4572" i="81"/>
  <c r="I4572" i="81"/>
  <c r="G4572" i="81"/>
  <c r="F4572" i="81"/>
  <c r="D4572" i="81"/>
  <c r="A4572" i="81"/>
  <c r="AG4571" i="81"/>
  <c r="AD4571" i="81"/>
  <c r="AC4571" i="81"/>
  <c r="AA4571" i="81"/>
  <c r="I4571" i="81"/>
  <c r="G4571" i="81"/>
  <c r="F4571" i="81"/>
  <c r="D4571" i="81"/>
  <c r="A4571" i="81"/>
  <c r="AG4570" i="81"/>
  <c r="AD4570" i="81"/>
  <c r="AC4570" i="81"/>
  <c r="AA4570" i="81"/>
  <c r="I4570" i="81"/>
  <c r="G4570" i="81"/>
  <c r="F4570" i="81"/>
  <c r="D4570" i="81"/>
  <c r="A4570" i="81"/>
  <c r="AG4569" i="81"/>
  <c r="AD4569" i="81"/>
  <c r="AC4569" i="81"/>
  <c r="AA4569" i="81"/>
  <c r="I4569" i="81"/>
  <c r="G4569" i="81"/>
  <c r="F4569" i="81"/>
  <c r="D4569" i="81"/>
  <c r="A4569" i="81"/>
  <c r="AG4568" i="81"/>
  <c r="AD4568" i="81"/>
  <c r="AC4568" i="81"/>
  <c r="AA4568" i="81"/>
  <c r="I4568" i="81"/>
  <c r="G4568" i="81"/>
  <c r="F4568" i="81"/>
  <c r="D4568" i="81"/>
  <c r="A4568" i="81"/>
  <c r="AG4567" i="81"/>
  <c r="AD4567" i="81"/>
  <c r="AC4567" i="81"/>
  <c r="AA4567" i="81"/>
  <c r="I4567" i="81"/>
  <c r="G4567" i="81"/>
  <c r="F4567" i="81"/>
  <c r="D4567" i="81"/>
  <c r="A4567" i="81"/>
  <c r="AG4566" i="81"/>
  <c r="AD4566" i="81"/>
  <c r="AC4566" i="81"/>
  <c r="AA4566" i="81"/>
  <c r="I4566" i="81"/>
  <c r="G4566" i="81"/>
  <c r="F4566" i="81"/>
  <c r="D4566" i="81"/>
  <c r="A4566" i="81"/>
  <c r="AG4565" i="81"/>
  <c r="AD4565" i="81"/>
  <c r="AC4565" i="81"/>
  <c r="AA4565" i="81"/>
  <c r="I4565" i="81"/>
  <c r="G4565" i="81"/>
  <c r="F4565" i="81"/>
  <c r="D4565" i="81"/>
  <c r="A4565" i="81"/>
  <c r="AG4564" i="81"/>
  <c r="AD4564" i="81"/>
  <c r="AC4564" i="81"/>
  <c r="AA4564" i="81"/>
  <c r="I4564" i="81"/>
  <c r="G4564" i="81"/>
  <c r="F4564" i="81"/>
  <c r="D4564" i="81"/>
  <c r="A4564" i="81"/>
  <c r="AG4563" i="81"/>
  <c r="AD4563" i="81"/>
  <c r="AC4563" i="81"/>
  <c r="AA4563" i="81"/>
  <c r="I4563" i="81"/>
  <c r="G4563" i="81"/>
  <c r="F4563" i="81"/>
  <c r="D4563" i="81"/>
  <c r="A4563" i="81"/>
  <c r="AG4562" i="81"/>
  <c r="AD4562" i="81"/>
  <c r="AC4562" i="81"/>
  <c r="AA4562" i="81"/>
  <c r="I4562" i="81"/>
  <c r="G4562" i="81"/>
  <c r="F4562" i="81"/>
  <c r="D4562" i="81"/>
  <c r="A4562" i="81"/>
  <c r="AG4561" i="81"/>
  <c r="AD4561" i="81"/>
  <c r="AC4561" i="81"/>
  <c r="AA4561" i="81"/>
  <c r="I4561" i="81"/>
  <c r="G4561" i="81"/>
  <c r="F4561" i="81"/>
  <c r="D4561" i="81"/>
  <c r="A4561" i="81"/>
  <c r="AG4560" i="81"/>
  <c r="AD4560" i="81"/>
  <c r="AC4560" i="81"/>
  <c r="AA4560" i="81"/>
  <c r="I4560" i="81"/>
  <c r="G4560" i="81"/>
  <c r="F4560" i="81"/>
  <c r="D4560" i="81"/>
  <c r="A4560" i="81"/>
  <c r="AG4559" i="81"/>
  <c r="AD4559" i="81"/>
  <c r="AC4559" i="81"/>
  <c r="AA4559" i="81"/>
  <c r="I4559" i="81"/>
  <c r="G4559" i="81"/>
  <c r="F4559" i="81"/>
  <c r="D4559" i="81"/>
  <c r="A4559" i="81"/>
  <c r="AG4558" i="81"/>
  <c r="AD4558" i="81"/>
  <c r="AC4558" i="81"/>
  <c r="AA4558" i="81"/>
  <c r="I4558" i="81"/>
  <c r="G4558" i="81"/>
  <c r="F4558" i="81"/>
  <c r="D4558" i="81"/>
  <c r="A4558" i="81"/>
  <c r="AG4557" i="81"/>
  <c r="AD4557" i="81"/>
  <c r="AC4557" i="81"/>
  <c r="AA4557" i="81"/>
  <c r="I4557" i="81"/>
  <c r="G4557" i="81"/>
  <c r="F4557" i="81"/>
  <c r="D4557" i="81"/>
  <c r="A4557" i="81"/>
  <c r="AG4556" i="81"/>
  <c r="AD4556" i="81"/>
  <c r="AC4556" i="81"/>
  <c r="AA4556" i="81"/>
  <c r="I4556" i="81"/>
  <c r="G4556" i="81"/>
  <c r="F4556" i="81"/>
  <c r="D4556" i="81"/>
  <c r="A4556" i="81"/>
  <c r="AG4555" i="81"/>
  <c r="AD4555" i="81"/>
  <c r="AC4555" i="81"/>
  <c r="AA4555" i="81"/>
  <c r="I4555" i="81"/>
  <c r="G4555" i="81"/>
  <c r="F4555" i="81"/>
  <c r="D4555" i="81"/>
  <c r="A4555" i="81"/>
  <c r="AG4554" i="81"/>
  <c r="AD4554" i="81"/>
  <c r="AC4554" i="81"/>
  <c r="AA4554" i="81"/>
  <c r="I4554" i="81"/>
  <c r="G4554" i="81"/>
  <c r="F4554" i="81"/>
  <c r="D4554" i="81"/>
  <c r="A4554" i="81"/>
  <c r="AG4553" i="81"/>
  <c r="AD4553" i="81"/>
  <c r="AC4553" i="81"/>
  <c r="AA4553" i="81"/>
  <c r="I4553" i="81"/>
  <c r="G4553" i="81"/>
  <c r="F4553" i="81"/>
  <c r="D4553" i="81"/>
  <c r="A4553" i="81"/>
  <c r="AG4552" i="81"/>
  <c r="AD4552" i="81"/>
  <c r="AC4552" i="81"/>
  <c r="AA4552" i="81"/>
  <c r="I4552" i="81"/>
  <c r="G4552" i="81"/>
  <c r="F4552" i="81"/>
  <c r="D4552" i="81"/>
  <c r="A4552" i="81"/>
  <c r="AG4551" i="81"/>
  <c r="AD4551" i="81"/>
  <c r="AC4551" i="81"/>
  <c r="AA4551" i="81"/>
  <c r="I4551" i="81"/>
  <c r="G4551" i="81"/>
  <c r="F4551" i="81"/>
  <c r="D4551" i="81"/>
  <c r="A4551" i="81"/>
  <c r="AG4550" i="81"/>
  <c r="AD4550" i="81"/>
  <c r="AC4550" i="81"/>
  <c r="AA4550" i="81"/>
  <c r="I4550" i="81"/>
  <c r="G4550" i="81"/>
  <c r="F4550" i="81"/>
  <c r="D4550" i="81"/>
  <c r="A4550" i="81"/>
  <c r="AG4549" i="81"/>
  <c r="AD4549" i="81"/>
  <c r="AC4549" i="81"/>
  <c r="AA4549" i="81"/>
  <c r="I4549" i="81"/>
  <c r="G4549" i="81"/>
  <c r="F4549" i="81"/>
  <c r="D4549" i="81"/>
  <c r="A4549" i="81"/>
  <c r="AG4548" i="81"/>
  <c r="AD4548" i="81"/>
  <c r="AC4548" i="81"/>
  <c r="AA4548" i="81"/>
  <c r="I4548" i="81"/>
  <c r="G4548" i="81"/>
  <c r="F4548" i="81"/>
  <c r="D4548" i="81"/>
  <c r="A4548" i="81"/>
  <c r="AG4547" i="81"/>
  <c r="AD4547" i="81"/>
  <c r="AC4547" i="81"/>
  <c r="AA4547" i="81"/>
  <c r="I4547" i="81"/>
  <c r="G4547" i="81"/>
  <c r="F4547" i="81"/>
  <c r="D4547" i="81"/>
  <c r="A4547" i="81"/>
  <c r="AG4546" i="81"/>
  <c r="AD4546" i="81"/>
  <c r="AC4546" i="81"/>
  <c r="AA4546" i="81"/>
  <c r="I4546" i="81"/>
  <c r="G4546" i="81"/>
  <c r="F4546" i="81"/>
  <c r="D4546" i="81"/>
  <c r="A4546" i="81"/>
  <c r="AG4545" i="81"/>
  <c r="AD4545" i="81"/>
  <c r="AC4545" i="81"/>
  <c r="AA4545" i="81"/>
  <c r="I4545" i="81"/>
  <c r="G4545" i="81"/>
  <c r="F4545" i="81"/>
  <c r="D4545" i="81"/>
  <c r="A4545" i="81"/>
  <c r="AG4544" i="81"/>
  <c r="AD4544" i="81"/>
  <c r="AC4544" i="81"/>
  <c r="AA4544" i="81"/>
  <c r="I4544" i="81"/>
  <c r="G4544" i="81"/>
  <c r="F4544" i="81"/>
  <c r="D4544" i="81"/>
  <c r="A4544" i="81"/>
  <c r="AG4543" i="81"/>
  <c r="AD4543" i="81"/>
  <c r="AC4543" i="81"/>
  <c r="AA4543" i="81"/>
  <c r="I4543" i="81"/>
  <c r="G4543" i="81"/>
  <c r="F4543" i="81"/>
  <c r="D4543" i="81"/>
  <c r="A4543" i="81"/>
  <c r="AG4542" i="81"/>
  <c r="AD4542" i="81"/>
  <c r="AC4542" i="81"/>
  <c r="AA4542" i="81"/>
  <c r="I4542" i="81"/>
  <c r="G4542" i="81"/>
  <c r="F4542" i="81"/>
  <c r="D4542" i="81"/>
  <c r="A4542" i="81"/>
  <c r="AG4541" i="81"/>
  <c r="AD4541" i="81"/>
  <c r="AC4541" i="81"/>
  <c r="AA4541" i="81"/>
  <c r="I4541" i="81"/>
  <c r="G4541" i="81"/>
  <c r="F4541" i="81"/>
  <c r="D4541" i="81"/>
  <c r="A4541" i="81"/>
  <c r="AG4540" i="81"/>
  <c r="AD4540" i="81"/>
  <c r="AC4540" i="81"/>
  <c r="AA4540" i="81"/>
  <c r="I4540" i="81"/>
  <c r="G4540" i="81"/>
  <c r="F4540" i="81"/>
  <c r="D4540" i="81"/>
  <c r="A4540" i="81"/>
  <c r="AG4539" i="81"/>
  <c r="AD4539" i="81"/>
  <c r="AC4539" i="81"/>
  <c r="AA4539" i="81"/>
  <c r="I4539" i="81"/>
  <c r="G4539" i="81"/>
  <c r="F4539" i="81"/>
  <c r="D4539" i="81"/>
  <c r="A4539" i="81"/>
  <c r="AG4538" i="81"/>
  <c r="AD4538" i="81"/>
  <c r="AC4538" i="81"/>
  <c r="AA4538" i="81"/>
  <c r="I4538" i="81"/>
  <c r="G4538" i="81"/>
  <c r="F4538" i="81"/>
  <c r="D4538" i="81"/>
  <c r="A4538" i="81"/>
  <c r="AG4537" i="81"/>
  <c r="AD4537" i="81"/>
  <c r="AC4537" i="81"/>
  <c r="AA4537" i="81"/>
  <c r="I4537" i="81"/>
  <c r="G4537" i="81"/>
  <c r="F4537" i="81"/>
  <c r="D4537" i="81"/>
  <c r="A4537" i="81"/>
  <c r="AG4536" i="81"/>
  <c r="AD4536" i="81"/>
  <c r="AC4536" i="81"/>
  <c r="AA4536" i="81"/>
  <c r="I4536" i="81"/>
  <c r="G4536" i="81"/>
  <c r="F4536" i="81"/>
  <c r="D4536" i="81"/>
  <c r="A4536" i="81"/>
  <c r="AG4535" i="81"/>
  <c r="AD4535" i="81"/>
  <c r="AC4535" i="81"/>
  <c r="AA4535" i="81"/>
  <c r="I4535" i="81"/>
  <c r="G4535" i="81"/>
  <c r="F4535" i="81"/>
  <c r="D4535" i="81"/>
  <c r="A4535" i="81"/>
  <c r="AG4534" i="81"/>
  <c r="AD4534" i="81"/>
  <c r="AC4534" i="81"/>
  <c r="AA4534" i="81"/>
  <c r="I4534" i="81"/>
  <c r="G4534" i="81"/>
  <c r="F4534" i="81"/>
  <c r="D4534" i="81"/>
  <c r="A4534" i="81"/>
  <c r="AG4533" i="81"/>
  <c r="AD4533" i="81"/>
  <c r="AC4533" i="81"/>
  <c r="AA4533" i="81"/>
  <c r="I4533" i="81"/>
  <c r="G4533" i="81"/>
  <c r="F4533" i="81"/>
  <c r="D4533" i="81"/>
  <c r="A4533" i="81"/>
  <c r="AG4532" i="81"/>
  <c r="AD4532" i="81"/>
  <c r="AC4532" i="81"/>
  <c r="AA4532" i="81"/>
  <c r="I4532" i="81"/>
  <c r="G4532" i="81"/>
  <c r="F4532" i="81"/>
  <c r="D4532" i="81"/>
  <c r="A4532" i="81"/>
  <c r="AG4531" i="81"/>
  <c r="AD4531" i="81"/>
  <c r="AC4531" i="81"/>
  <c r="AA4531" i="81"/>
  <c r="I4531" i="81"/>
  <c r="G4531" i="81"/>
  <c r="F4531" i="81"/>
  <c r="D4531" i="81"/>
  <c r="A4531" i="81"/>
  <c r="AG4530" i="81"/>
  <c r="AD4530" i="81"/>
  <c r="AC4530" i="81"/>
  <c r="AA4530" i="81"/>
  <c r="I4530" i="81"/>
  <c r="G4530" i="81"/>
  <c r="F4530" i="81"/>
  <c r="D4530" i="81"/>
  <c r="A4530" i="81"/>
  <c r="AG4529" i="81"/>
  <c r="AD4529" i="81"/>
  <c r="AC4529" i="81"/>
  <c r="AA4529" i="81"/>
  <c r="I4529" i="81"/>
  <c r="G4529" i="81"/>
  <c r="F4529" i="81"/>
  <c r="D4529" i="81"/>
  <c r="A4529" i="81"/>
  <c r="AG4528" i="81"/>
  <c r="AD4528" i="81"/>
  <c r="AC4528" i="81"/>
  <c r="AA4528" i="81"/>
  <c r="I4528" i="81"/>
  <c r="G4528" i="81"/>
  <c r="F4528" i="81"/>
  <c r="D4528" i="81"/>
  <c r="A4528" i="81"/>
  <c r="AG4527" i="81"/>
  <c r="AD4527" i="81"/>
  <c r="AC4527" i="81"/>
  <c r="AA4527" i="81"/>
  <c r="I4527" i="81"/>
  <c r="G4527" i="81"/>
  <c r="F4527" i="81"/>
  <c r="D4527" i="81"/>
  <c r="A4527" i="81"/>
  <c r="AG4526" i="81"/>
  <c r="AD4526" i="81"/>
  <c r="AC4526" i="81"/>
  <c r="AA4526" i="81"/>
  <c r="I4526" i="81"/>
  <c r="G4526" i="81"/>
  <c r="F4526" i="81"/>
  <c r="D4526" i="81"/>
  <c r="A4526" i="81"/>
  <c r="AG4525" i="81"/>
  <c r="AD4525" i="81"/>
  <c r="AC4525" i="81"/>
  <c r="AA4525" i="81"/>
  <c r="I4525" i="81"/>
  <c r="G4525" i="81"/>
  <c r="F4525" i="81"/>
  <c r="D4525" i="81"/>
  <c r="A4525" i="81"/>
  <c r="AG4524" i="81"/>
  <c r="AD4524" i="81"/>
  <c r="AC4524" i="81"/>
  <c r="AA4524" i="81"/>
  <c r="I4524" i="81"/>
  <c r="G4524" i="81"/>
  <c r="F4524" i="81"/>
  <c r="D4524" i="81"/>
  <c r="A4524" i="81"/>
  <c r="AG4523" i="81"/>
  <c r="AD4523" i="81"/>
  <c r="AC4523" i="81"/>
  <c r="AA4523" i="81"/>
  <c r="I4523" i="81"/>
  <c r="G4523" i="81"/>
  <c r="F4523" i="81"/>
  <c r="D4523" i="81"/>
  <c r="A4523" i="81"/>
  <c r="AG4522" i="81"/>
  <c r="AD4522" i="81"/>
  <c r="AC4522" i="81"/>
  <c r="AA4522" i="81"/>
  <c r="I4522" i="81"/>
  <c r="G4522" i="81"/>
  <c r="F4522" i="81"/>
  <c r="D4522" i="81"/>
  <c r="A4522" i="81"/>
  <c r="AG4521" i="81"/>
  <c r="AD4521" i="81"/>
  <c r="AC4521" i="81"/>
  <c r="AA4521" i="81"/>
  <c r="I4521" i="81"/>
  <c r="G4521" i="81"/>
  <c r="F4521" i="81"/>
  <c r="D4521" i="81"/>
  <c r="A4521" i="81"/>
  <c r="AG4520" i="81"/>
  <c r="AD4520" i="81"/>
  <c r="AC4520" i="81"/>
  <c r="AA4520" i="81"/>
  <c r="I4520" i="81"/>
  <c r="G4520" i="81"/>
  <c r="F4520" i="81"/>
  <c r="D4520" i="81"/>
  <c r="A4520" i="81"/>
  <c r="AG4519" i="81"/>
  <c r="AD4519" i="81"/>
  <c r="AC4519" i="81"/>
  <c r="AA4519" i="81"/>
  <c r="I4519" i="81"/>
  <c r="G4519" i="81"/>
  <c r="F4519" i="81"/>
  <c r="D4519" i="81"/>
  <c r="A4519" i="81"/>
  <c r="AG4518" i="81"/>
  <c r="AD4518" i="81"/>
  <c r="AC4518" i="81"/>
  <c r="AA4518" i="81"/>
  <c r="I4518" i="81"/>
  <c r="G4518" i="81"/>
  <c r="F4518" i="81"/>
  <c r="D4518" i="81"/>
  <c r="A4518" i="81"/>
  <c r="AG4517" i="81"/>
  <c r="AD4517" i="81"/>
  <c r="AC4517" i="81"/>
  <c r="AA4517" i="81"/>
  <c r="I4517" i="81"/>
  <c r="G4517" i="81"/>
  <c r="F4517" i="81"/>
  <c r="D4517" i="81"/>
  <c r="A4517" i="81"/>
  <c r="AG4516" i="81"/>
  <c r="AD4516" i="81"/>
  <c r="AC4516" i="81"/>
  <c r="AA4516" i="81"/>
  <c r="I4516" i="81"/>
  <c r="G4516" i="81"/>
  <c r="F4516" i="81"/>
  <c r="D4516" i="81"/>
  <c r="A4516" i="81"/>
  <c r="AG4515" i="81"/>
  <c r="AD4515" i="81"/>
  <c r="AC4515" i="81"/>
  <c r="AA4515" i="81"/>
  <c r="I4515" i="81"/>
  <c r="G4515" i="81"/>
  <c r="F4515" i="81"/>
  <c r="D4515" i="81"/>
  <c r="A4515" i="81"/>
  <c r="AG4514" i="81"/>
  <c r="AD4514" i="81"/>
  <c r="AC4514" i="81"/>
  <c r="AA4514" i="81"/>
  <c r="I4514" i="81"/>
  <c r="G4514" i="81"/>
  <c r="F4514" i="81"/>
  <c r="D4514" i="81"/>
  <c r="A4514" i="81"/>
  <c r="AG4513" i="81"/>
  <c r="AD4513" i="81"/>
  <c r="AC4513" i="81"/>
  <c r="AA4513" i="81"/>
  <c r="I4513" i="81"/>
  <c r="G4513" i="81"/>
  <c r="F4513" i="81"/>
  <c r="D4513" i="81"/>
  <c r="A4513" i="81"/>
  <c r="AG4512" i="81"/>
  <c r="AD4512" i="81"/>
  <c r="AC4512" i="81"/>
  <c r="AA4512" i="81"/>
  <c r="I4512" i="81"/>
  <c r="G4512" i="81"/>
  <c r="F4512" i="81"/>
  <c r="D4512" i="81"/>
  <c r="A4512" i="81"/>
  <c r="AG4511" i="81"/>
  <c r="AD4511" i="81"/>
  <c r="AC4511" i="81"/>
  <c r="AA4511" i="81"/>
  <c r="I4511" i="81"/>
  <c r="G4511" i="81"/>
  <c r="F4511" i="81"/>
  <c r="D4511" i="81"/>
  <c r="A4511" i="81"/>
  <c r="AG4510" i="81"/>
  <c r="AD4510" i="81"/>
  <c r="AC4510" i="81"/>
  <c r="AA4510" i="81"/>
  <c r="I4510" i="81"/>
  <c r="G4510" i="81"/>
  <c r="F4510" i="81"/>
  <c r="D4510" i="81"/>
  <c r="A4510" i="81"/>
  <c r="AG4509" i="81"/>
  <c r="AD4509" i="81"/>
  <c r="AC4509" i="81"/>
  <c r="AA4509" i="81"/>
  <c r="I4509" i="81"/>
  <c r="G4509" i="81"/>
  <c r="F4509" i="81"/>
  <c r="D4509" i="81"/>
  <c r="A4509" i="81"/>
  <c r="AG4508" i="81"/>
  <c r="AD4508" i="81"/>
  <c r="AC4508" i="81"/>
  <c r="AA4508" i="81"/>
  <c r="I4508" i="81"/>
  <c r="G4508" i="81"/>
  <c r="F4508" i="81"/>
  <c r="D4508" i="81"/>
  <c r="A4508" i="81"/>
  <c r="AG4507" i="81"/>
  <c r="AD4507" i="81"/>
  <c r="AC4507" i="81"/>
  <c r="AA4507" i="81"/>
  <c r="I4507" i="81"/>
  <c r="G4507" i="81"/>
  <c r="F4507" i="81"/>
  <c r="D4507" i="81"/>
  <c r="A4507" i="81"/>
  <c r="AG4506" i="81"/>
  <c r="AD4506" i="81"/>
  <c r="AC4506" i="81"/>
  <c r="AA4506" i="81"/>
  <c r="I4506" i="81"/>
  <c r="G4506" i="81"/>
  <c r="F4506" i="81"/>
  <c r="D4506" i="81"/>
  <c r="A4506" i="81"/>
  <c r="AG4505" i="81"/>
  <c r="AD4505" i="81"/>
  <c r="AC4505" i="81"/>
  <c r="AA4505" i="81"/>
  <c r="I4505" i="81"/>
  <c r="G4505" i="81"/>
  <c r="F4505" i="81"/>
  <c r="D4505" i="81"/>
  <c r="A4505" i="81"/>
  <c r="AG4504" i="81"/>
  <c r="AD4504" i="81"/>
  <c r="AC4504" i="81"/>
  <c r="AA4504" i="81"/>
  <c r="I4504" i="81"/>
  <c r="G4504" i="81"/>
  <c r="F4504" i="81"/>
  <c r="D4504" i="81"/>
  <c r="A4504" i="81"/>
  <c r="AG4503" i="81"/>
  <c r="AD4503" i="81"/>
  <c r="AC4503" i="81"/>
  <c r="AA4503" i="81"/>
  <c r="I4503" i="81"/>
  <c r="G4503" i="81"/>
  <c r="F4503" i="81"/>
  <c r="D4503" i="81"/>
  <c r="A4503" i="81"/>
  <c r="AG4502" i="81"/>
  <c r="AD4502" i="81"/>
  <c r="AC4502" i="81"/>
  <c r="AA4502" i="81"/>
  <c r="I4502" i="81"/>
  <c r="G4502" i="81"/>
  <c r="F4502" i="81"/>
  <c r="D4502" i="81"/>
  <c r="A4502" i="81"/>
  <c r="AG4501" i="81"/>
  <c r="AD4501" i="81"/>
  <c r="AC4501" i="81"/>
  <c r="AA4501" i="81"/>
  <c r="I4501" i="81"/>
  <c r="G4501" i="81"/>
  <c r="F4501" i="81"/>
  <c r="D4501" i="81"/>
  <c r="A4501" i="81"/>
  <c r="AG4500" i="81"/>
  <c r="AD4500" i="81"/>
  <c r="AC4500" i="81"/>
  <c r="AA4500" i="81"/>
  <c r="I4500" i="81"/>
  <c r="G4500" i="81"/>
  <c r="F4500" i="81"/>
  <c r="D4500" i="81"/>
  <c r="A4500" i="81"/>
  <c r="AG4499" i="81"/>
  <c r="AD4499" i="81"/>
  <c r="AC4499" i="81"/>
  <c r="AA4499" i="81"/>
  <c r="I4499" i="81"/>
  <c r="G4499" i="81"/>
  <c r="F4499" i="81"/>
  <c r="D4499" i="81"/>
  <c r="A4499" i="81"/>
  <c r="AG4498" i="81"/>
  <c r="AD4498" i="81"/>
  <c r="AC4498" i="81"/>
  <c r="AA4498" i="81"/>
  <c r="I4498" i="81"/>
  <c r="G4498" i="81"/>
  <c r="F4498" i="81"/>
  <c r="D4498" i="81"/>
  <c r="A4498" i="81"/>
  <c r="AG4497" i="81"/>
  <c r="AD4497" i="81"/>
  <c r="AC4497" i="81"/>
  <c r="AA4497" i="81"/>
  <c r="I4497" i="81"/>
  <c r="G4497" i="81"/>
  <c r="F4497" i="81"/>
  <c r="D4497" i="81"/>
  <c r="A4497" i="81"/>
  <c r="AG4496" i="81"/>
  <c r="AD4496" i="81"/>
  <c r="AC4496" i="81"/>
  <c r="AA4496" i="81"/>
  <c r="I4496" i="81"/>
  <c r="G4496" i="81"/>
  <c r="F4496" i="81"/>
  <c r="D4496" i="81"/>
  <c r="A4496" i="81"/>
  <c r="AG4495" i="81"/>
  <c r="AD4495" i="81"/>
  <c r="AC4495" i="81"/>
  <c r="AA4495" i="81"/>
  <c r="I4495" i="81"/>
  <c r="G4495" i="81"/>
  <c r="F4495" i="81"/>
  <c r="D4495" i="81"/>
  <c r="A4495" i="81"/>
  <c r="AG4494" i="81"/>
  <c r="AD4494" i="81"/>
  <c r="AC4494" i="81"/>
  <c r="AA4494" i="81"/>
  <c r="I4494" i="81"/>
  <c r="G4494" i="81"/>
  <c r="F4494" i="81"/>
  <c r="D4494" i="81"/>
  <c r="A4494" i="81"/>
  <c r="AG4493" i="81"/>
  <c r="AD4493" i="81"/>
  <c r="AC4493" i="81"/>
  <c r="AA4493" i="81"/>
  <c r="I4493" i="81"/>
  <c r="G4493" i="81"/>
  <c r="F4493" i="81"/>
  <c r="D4493" i="81"/>
  <c r="A4493" i="81"/>
  <c r="AG4492" i="81"/>
  <c r="AD4492" i="81"/>
  <c r="AC4492" i="81"/>
  <c r="AA4492" i="81"/>
  <c r="I4492" i="81"/>
  <c r="G4492" i="81"/>
  <c r="F4492" i="81"/>
  <c r="D4492" i="81"/>
  <c r="A4492" i="81"/>
  <c r="AG4491" i="81"/>
  <c r="AD4491" i="81"/>
  <c r="AC4491" i="81"/>
  <c r="AA4491" i="81"/>
  <c r="I4491" i="81"/>
  <c r="G4491" i="81"/>
  <c r="F4491" i="81"/>
  <c r="D4491" i="81"/>
  <c r="A4491" i="81"/>
  <c r="AG4490" i="81"/>
  <c r="AD4490" i="81"/>
  <c r="AC4490" i="81"/>
  <c r="AA4490" i="81"/>
  <c r="I4490" i="81"/>
  <c r="G4490" i="81"/>
  <c r="F4490" i="81"/>
  <c r="D4490" i="81"/>
  <c r="A4490" i="81"/>
  <c r="AG4489" i="81"/>
  <c r="AD4489" i="81"/>
  <c r="AC4489" i="81"/>
  <c r="AA4489" i="81"/>
  <c r="I4489" i="81"/>
  <c r="G4489" i="81"/>
  <c r="F4489" i="81"/>
  <c r="D4489" i="81"/>
  <c r="A4489" i="81"/>
  <c r="AG4488" i="81"/>
  <c r="AD4488" i="81"/>
  <c r="AC4488" i="81"/>
  <c r="AA4488" i="81"/>
  <c r="I4488" i="81"/>
  <c r="G4488" i="81"/>
  <c r="F4488" i="81"/>
  <c r="D4488" i="81"/>
  <c r="A4488" i="81"/>
  <c r="AG4487" i="81"/>
  <c r="AD4487" i="81"/>
  <c r="AC4487" i="81"/>
  <c r="AA4487" i="81"/>
  <c r="I4487" i="81"/>
  <c r="G4487" i="81"/>
  <c r="F4487" i="81"/>
  <c r="D4487" i="81"/>
  <c r="A4487" i="81"/>
  <c r="AG4486" i="81"/>
  <c r="AD4486" i="81"/>
  <c r="AC4486" i="81"/>
  <c r="AA4486" i="81"/>
  <c r="I4486" i="81"/>
  <c r="G4486" i="81"/>
  <c r="F4486" i="81"/>
  <c r="D4486" i="81"/>
  <c r="A4486" i="81"/>
  <c r="AG4485" i="81"/>
  <c r="AD4485" i="81"/>
  <c r="AC4485" i="81"/>
  <c r="AA4485" i="81"/>
  <c r="I4485" i="81"/>
  <c r="G4485" i="81"/>
  <c r="F4485" i="81"/>
  <c r="D4485" i="81"/>
  <c r="A4485" i="81"/>
  <c r="AG4484" i="81"/>
  <c r="AD4484" i="81"/>
  <c r="AC4484" i="81"/>
  <c r="AA4484" i="81"/>
  <c r="I4484" i="81"/>
  <c r="G4484" i="81"/>
  <c r="F4484" i="81"/>
  <c r="D4484" i="81"/>
  <c r="A4484" i="81"/>
  <c r="AG4483" i="81"/>
  <c r="AD4483" i="81"/>
  <c r="AC4483" i="81"/>
  <c r="AA4483" i="81"/>
  <c r="I4483" i="81"/>
  <c r="G4483" i="81"/>
  <c r="F4483" i="81"/>
  <c r="D4483" i="81"/>
  <c r="A4483" i="81"/>
  <c r="AG4482" i="81"/>
  <c r="AD4482" i="81"/>
  <c r="AC4482" i="81"/>
  <c r="AA4482" i="81"/>
  <c r="I4482" i="81"/>
  <c r="G4482" i="81"/>
  <c r="F4482" i="81"/>
  <c r="D4482" i="81"/>
  <c r="A4482" i="81"/>
  <c r="AG4481" i="81"/>
  <c r="AD4481" i="81"/>
  <c r="AC4481" i="81"/>
  <c r="AA4481" i="81"/>
  <c r="I4481" i="81"/>
  <c r="G4481" i="81"/>
  <c r="F4481" i="81"/>
  <c r="D4481" i="81"/>
  <c r="A4481" i="81"/>
  <c r="AG4480" i="81"/>
  <c r="AD4480" i="81"/>
  <c r="AC4480" i="81"/>
  <c r="AA4480" i="81"/>
  <c r="I4480" i="81"/>
  <c r="G4480" i="81"/>
  <c r="F4480" i="81"/>
  <c r="D4480" i="81"/>
  <c r="A4480" i="81"/>
  <c r="AG4479" i="81"/>
  <c r="AD4479" i="81"/>
  <c r="AC4479" i="81"/>
  <c r="AA4479" i="81"/>
  <c r="I4479" i="81"/>
  <c r="G4479" i="81"/>
  <c r="F4479" i="81"/>
  <c r="D4479" i="81"/>
  <c r="A4479" i="81"/>
  <c r="AG4478" i="81"/>
  <c r="AD4478" i="81"/>
  <c r="AC4478" i="81"/>
  <c r="AA4478" i="81"/>
  <c r="I4478" i="81"/>
  <c r="G4478" i="81"/>
  <c r="F4478" i="81"/>
  <c r="D4478" i="81"/>
  <c r="A4478" i="81"/>
  <c r="AG4477" i="81"/>
  <c r="AD4477" i="81"/>
  <c r="AC4477" i="81"/>
  <c r="AA4477" i="81"/>
  <c r="I4477" i="81"/>
  <c r="G4477" i="81"/>
  <c r="F4477" i="81"/>
  <c r="D4477" i="81"/>
  <c r="A4477" i="81"/>
  <c r="AG4476" i="81"/>
  <c r="AD4476" i="81"/>
  <c r="AC4476" i="81"/>
  <c r="AA4476" i="81"/>
  <c r="I4476" i="81"/>
  <c r="G4476" i="81"/>
  <c r="F4476" i="81"/>
  <c r="D4476" i="81"/>
  <c r="A4476" i="81"/>
  <c r="AG4475" i="81"/>
  <c r="AD4475" i="81"/>
  <c r="AC4475" i="81"/>
  <c r="AA4475" i="81"/>
  <c r="I4475" i="81"/>
  <c r="G4475" i="81"/>
  <c r="F4475" i="81"/>
  <c r="D4475" i="81"/>
  <c r="A4475" i="81"/>
  <c r="AG4474" i="81"/>
  <c r="AD4474" i="81"/>
  <c r="AC4474" i="81"/>
  <c r="AA4474" i="81"/>
  <c r="I4474" i="81"/>
  <c r="G4474" i="81"/>
  <c r="F4474" i="81"/>
  <c r="D4474" i="81"/>
  <c r="A4474" i="81"/>
  <c r="AG4473" i="81"/>
  <c r="AD4473" i="81"/>
  <c r="AC4473" i="81"/>
  <c r="AA4473" i="81"/>
  <c r="I4473" i="81"/>
  <c r="G4473" i="81"/>
  <c r="F4473" i="81"/>
  <c r="D4473" i="81"/>
  <c r="A4473" i="81"/>
  <c r="AG4472" i="81"/>
  <c r="AD4472" i="81"/>
  <c r="AC4472" i="81"/>
  <c r="AA4472" i="81"/>
  <c r="I4472" i="81"/>
  <c r="G4472" i="81"/>
  <c r="F4472" i="81"/>
  <c r="D4472" i="81"/>
  <c r="A4472" i="81"/>
  <c r="AG4471" i="81"/>
  <c r="AD4471" i="81"/>
  <c r="AC4471" i="81"/>
  <c r="AA4471" i="81"/>
  <c r="I4471" i="81"/>
  <c r="G4471" i="81"/>
  <c r="F4471" i="81"/>
  <c r="D4471" i="81"/>
  <c r="A4471" i="81"/>
  <c r="AG4470" i="81"/>
  <c r="AD4470" i="81"/>
  <c r="AC4470" i="81"/>
  <c r="AA4470" i="81"/>
  <c r="I4470" i="81"/>
  <c r="G4470" i="81"/>
  <c r="F4470" i="81"/>
  <c r="D4470" i="81"/>
  <c r="A4470" i="81"/>
  <c r="AG4469" i="81"/>
  <c r="AD4469" i="81"/>
  <c r="AC4469" i="81"/>
  <c r="AA4469" i="81"/>
  <c r="I4469" i="81"/>
  <c r="G4469" i="81"/>
  <c r="F4469" i="81"/>
  <c r="D4469" i="81"/>
  <c r="A4469" i="81"/>
  <c r="AG4468" i="81"/>
  <c r="AD4468" i="81"/>
  <c r="AC4468" i="81"/>
  <c r="AA4468" i="81"/>
  <c r="I4468" i="81"/>
  <c r="G4468" i="81"/>
  <c r="F4468" i="81"/>
  <c r="D4468" i="81"/>
  <c r="A4468" i="81"/>
  <c r="AG4467" i="81"/>
  <c r="AD4467" i="81"/>
  <c r="AC4467" i="81"/>
  <c r="AA4467" i="81"/>
  <c r="I4467" i="81"/>
  <c r="G4467" i="81"/>
  <c r="F4467" i="81"/>
  <c r="D4467" i="81"/>
  <c r="A4467" i="81"/>
  <c r="AG4466" i="81"/>
  <c r="AD4466" i="81"/>
  <c r="AC4466" i="81"/>
  <c r="AA4466" i="81"/>
  <c r="I4466" i="81"/>
  <c r="G4466" i="81"/>
  <c r="F4466" i="81"/>
  <c r="D4466" i="81"/>
  <c r="A4466" i="81"/>
  <c r="AG4465" i="81"/>
  <c r="AD4465" i="81"/>
  <c r="AC4465" i="81"/>
  <c r="AA4465" i="81"/>
  <c r="I4465" i="81"/>
  <c r="G4465" i="81"/>
  <c r="F4465" i="81"/>
  <c r="D4465" i="81"/>
  <c r="A4465" i="81"/>
  <c r="AG4464" i="81"/>
  <c r="AD4464" i="81"/>
  <c r="AC4464" i="81"/>
  <c r="AA4464" i="81"/>
  <c r="I4464" i="81"/>
  <c r="G4464" i="81"/>
  <c r="F4464" i="81"/>
  <c r="D4464" i="81"/>
  <c r="A4464" i="81"/>
  <c r="AG4463" i="81"/>
  <c r="AD4463" i="81"/>
  <c r="AC4463" i="81"/>
  <c r="AA4463" i="81"/>
  <c r="I4463" i="81"/>
  <c r="G4463" i="81"/>
  <c r="F4463" i="81"/>
  <c r="D4463" i="81"/>
  <c r="A4463" i="81"/>
  <c r="AG4462" i="81"/>
  <c r="AD4462" i="81"/>
  <c r="AC4462" i="81"/>
  <c r="AA4462" i="81"/>
  <c r="I4462" i="81"/>
  <c r="G4462" i="81"/>
  <c r="F4462" i="81"/>
  <c r="D4462" i="81"/>
  <c r="A4462" i="81"/>
  <c r="AG4461" i="81"/>
  <c r="AD4461" i="81"/>
  <c r="AC4461" i="81"/>
  <c r="AA4461" i="81"/>
  <c r="I4461" i="81"/>
  <c r="G4461" i="81"/>
  <c r="F4461" i="81"/>
  <c r="D4461" i="81"/>
  <c r="A4461" i="81"/>
  <c r="AG4460" i="81"/>
  <c r="AD4460" i="81"/>
  <c r="AC4460" i="81"/>
  <c r="AA4460" i="81"/>
  <c r="I4460" i="81"/>
  <c r="G4460" i="81"/>
  <c r="F4460" i="81"/>
  <c r="D4460" i="81"/>
  <c r="A4460" i="81"/>
  <c r="AG4459" i="81"/>
  <c r="AD4459" i="81"/>
  <c r="AC4459" i="81"/>
  <c r="AA4459" i="81"/>
  <c r="I4459" i="81"/>
  <c r="G4459" i="81"/>
  <c r="F4459" i="81"/>
  <c r="D4459" i="81"/>
  <c r="A4459" i="81"/>
  <c r="AG4458" i="81"/>
  <c r="AD4458" i="81"/>
  <c r="AC4458" i="81"/>
  <c r="AA4458" i="81"/>
  <c r="I4458" i="81"/>
  <c r="G4458" i="81"/>
  <c r="F4458" i="81"/>
  <c r="D4458" i="81"/>
  <c r="A4458" i="81"/>
  <c r="AG4457" i="81"/>
  <c r="AD4457" i="81"/>
  <c r="AC4457" i="81"/>
  <c r="AA4457" i="81"/>
  <c r="I4457" i="81"/>
  <c r="G4457" i="81"/>
  <c r="F4457" i="81"/>
  <c r="D4457" i="81"/>
  <c r="A4457" i="81"/>
  <c r="AG4456" i="81"/>
  <c r="AD4456" i="81"/>
  <c r="AC4456" i="81"/>
  <c r="AA4456" i="81"/>
  <c r="I4456" i="81"/>
  <c r="G4456" i="81"/>
  <c r="F4456" i="81"/>
  <c r="D4456" i="81"/>
  <c r="A4456" i="81"/>
  <c r="AG4455" i="81"/>
  <c r="AD4455" i="81"/>
  <c r="AC4455" i="81"/>
  <c r="AA4455" i="81"/>
  <c r="I4455" i="81"/>
  <c r="G4455" i="81"/>
  <c r="F4455" i="81"/>
  <c r="D4455" i="81"/>
  <c r="A4455" i="81"/>
  <c r="AG4454" i="81"/>
  <c r="AD4454" i="81"/>
  <c r="AC4454" i="81"/>
  <c r="AA4454" i="81"/>
  <c r="I4454" i="81"/>
  <c r="G4454" i="81"/>
  <c r="F4454" i="81"/>
  <c r="D4454" i="81"/>
  <c r="A4454" i="81"/>
  <c r="AG4453" i="81"/>
  <c r="AD4453" i="81"/>
  <c r="AC4453" i="81"/>
  <c r="AA4453" i="81"/>
  <c r="I4453" i="81"/>
  <c r="G4453" i="81"/>
  <c r="F4453" i="81"/>
  <c r="D4453" i="81"/>
  <c r="A4453" i="81"/>
  <c r="AG4452" i="81"/>
  <c r="AD4452" i="81"/>
  <c r="AC4452" i="81"/>
  <c r="AA4452" i="81"/>
  <c r="I4452" i="81"/>
  <c r="G4452" i="81"/>
  <c r="F4452" i="81"/>
  <c r="D4452" i="81"/>
  <c r="A4452" i="81"/>
  <c r="AG4451" i="81"/>
  <c r="AD4451" i="81"/>
  <c r="AC4451" i="81"/>
  <c r="AA4451" i="81"/>
  <c r="I4451" i="81"/>
  <c r="G4451" i="81"/>
  <c r="F4451" i="81"/>
  <c r="D4451" i="81"/>
  <c r="A4451" i="81"/>
  <c r="AG4450" i="81"/>
  <c r="AD4450" i="81"/>
  <c r="AC4450" i="81"/>
  <c r="AA4450" i="81"/>
  <c r="I4450" i="81"/>
  <c r="G4450" i="81"/>
  <c r="F4450" i="81"/>
  <c r="D4450" i="81"/>
  <c r="A4450" i="81"/>
  <c r="AG4449" i="81"/>
  <c r="AD4449" i="81"/>
  <c r="AC4449" i="81"/>
  <c r="AA4449" i="81"/>
  <c r="I4449" i="81"/>
  <c r="G4449" i="81"/>
  <c r="F4449" i="81"/>
  <c r="D4449" i="81"/>
  <c r="A4449" i="81"/>
  <c r="AG4448" i="81"/>
  <c r="AD4448" i="81"/>
  <c r="AC4448" i="81"/>
  <c r="AA4448" i="81"/>
  <c r="I4448" i="81"/>
  <c r="G4448" i="81"/>
  <c r="F4448" i="81"/>
  <c r="D4448" i="81"/>
  <c r="A4448" i="81"/>
  <c r="AG4447" i="81"/>
  <c r="AD4447" i="81"/>
  <c r="AC4447" i="81"/>
  <c r="AA4447" i="81"/>
  <c r="I4447" i="81"/>
  <c r="G4447" i="81"/>
  <c r="F4447" i="81"/>
  <c r="D4447" i="81"/>
  <c r="A4447" i="81"/>
  <c r="AG4446" i="81"/>
  <c r="AD4446" i="81"/>
  <c r="AC4446" i="81"/>
  <c r="AA4446" i="81"/>
  <c r="I4446" i="81"/>
  <c r="G4446" i="81"/>
  <c r="F4446" i="81"/>
  <c r="D4446" i="81"/>
  <c r="A4446" i="81"/>
  <c r="AG4445" i="81"/>
  <c r="AD4445" i="81"/>
  <c r="AC4445" i="81"/>
  <c r="AA4445" i="81"/>
  <c r="I4445" i="81"/>
  <c r="G4445" i="81"/>
  <c r="F4445" i="81"/>
  <c r="D4445" i="81"/>
  <c r="A4445" i="81"/>
  <c r="AG4444" i="81"/>
  <c r="AD4444" i="81"/>
  <c r="AC4444" i="81"/>
  <c r="AA4444" i="81"/>
  <c r="I4444" i="81"/>
  <c r="G4444" i="81"/>
  <c r="F4444" i="81"/>
  <c r="D4444" i="81"/>
  <c r="A4444" i="81"/>
  <c r="AG4443" i="81"/>
  <c r="AD4443" i="81"/>
  <c r="AC4443" i="81"/>
  <c r="AA4443" i="81"/>
  <c r="I4443" i="81"/>
  <c r="G4443" i="81"/>
  <c r="F4443" i="81"/>
  <c r="D4443" i="81"/>
  <c r="A4443" i="81"/>
  <c r="AG4442" i="81"/>
  <c r="AD4442" i="81"/>
  <c r="AC4442" i="81"/>
  <c r="AA4442" i="81"/>
  <c r="I4442" i="81"/>
  <c r="G4442" i="81"/>
  <c r="F4442" i="81"/>
  <c r="D4442" i="81"/>
  <c r="A4442" i="81"/>
  <c r="AG4441" i="81"/>
  <c r="AD4441" i="81"/>
  <c r="AC4441" i="81"/>
  <c r="AA4441" i="81"/>
  <c r="I4441" i="81"/>
  <c r="G4441" i="81"/>
  <c r="F4441" i="81"/>
  <c r="D4441" i="81"/>
  <c r="A4441" i="81"/>
  <c r="AG4440" i="81"/>
  <c r="AD4440" i="81"/>
  <c r="AC4440" i="81"/>
  <c r="AA4440" i="81"/>
  <c r="I4440" i="81"/>
  <c r="G4440" i="81"/>
  <c r="F4440" i="81"/>
  <c r="D4440" i="81"/>
  <c r="A4440" i="81"/>
  <c r="AG4439" i="81"/>
  <c r="AD4439" i="81"/>
  <c r="AC4439" i="81"/>
  <c r="AA4439" i="81"/>
  <c r="I4439" i="81"/>
  <c r="G4439" i="81"/>
  <c r="F4439" i="81"/>
  <c r="D4439" i="81"/>
  <c r="A4439" i="81"/>
  <c r="AG4438" i="81"/>
  <c r="AD4438" i="81"/>
  <c r="AC4438" i="81"/>
  <c r="AA4438" i="81"/>
  <c r="I4438" i="81"/>
  <c r="G4438" i="81"/>
  <c r="F4438" i="81"/>
  <c r="D4438" i="81"/>
  <c r="A4438" i="81"/>
  <c r="AG4437" i="81"/>
  <c r="AD4437" i="81"/>
  <c r="AC4437" i="81"/>
  <c r="AA4437" i="81"/>
  <c r="I4437" i="81"/>
  <c r="G4437" i="81"/>
  <c r="F4437" i="81"/>
  <c r="D4437" i="81"/>
  <c r="A4437" i="81"/>
  <c r="AG4436" i="81"/>
  <c r="AD4436" i="81"/>
  <c r="AC4436" i="81"/>
  <c r="AA4436" i="81"/>
  <c r="I4436" i="81"/>
  <c r="G4436" i="81"/>
  <c r="F4436" i="81"/>
  <c r="D4436" i="81"/>
  <c r="A4436" i="81"/>
  <c r="AG4435" i="81"/>
  <c r="AD4435" i="81"/>
  <c r="AC4435" i="81"/>
  <c r="AA4435" i="81"/>
  <c r="I4435" i="81"/>
  <c r="G4435" i="81"/>
  <c r="F4435" i="81"/>
  <c r="D4435" i="81"/>
  <c r="A4435" i="81"/>
  <c r="AG4434" i="81"/>
  <c r="AD4434" i="81"/>
  <c r="AC4434" i="81"/>
  <c r="AA4434" i="81"/>
  <c r="I4434" i="81"/>
  <c r="G4434" i="81"/>
  <c r="F4434" i="81"/>
  <c r="D4434" i="81"/>
  <c r="A4434" i="81"/>
  <c r="AG4433" i="81"/>
  <c r="AD4433" i="81"/>
  <c r="AC4433" i="81"/>
  <c r="AA4433" i="81"/>
  <c r="I4433" i="81"/>
  <c r="G4433" i="81"/>
  <c r="F4433" i="81"/>
  <c r="D4433" i="81"/>
  <c r="A4433" i="81"/>
  <c r="AG4432" i="81"/>
  <c r="AD4432" i="81"/>
  <c r="AC4432" i="81"/>
  <c r="AA4432" i="81"/>
  <c r="I4432" i="81"/>
  <c r="G4432" i="81"/>
  <c r="F4432" i="81"/>
  <c r="D4432" i="81"/>
  <c r="A4432" i="81"/>
  <c r="AG4431" i="81"/>
  <c r="AD4431" i="81"/>
  <c r="AC4431" i="81"/>
  <c r="AA4431" i="81"/>
  <c r="I4431" i="81"/>
  <c r="G4431" i="81"/>
  <c r="F4431" i="81"/>
  <c r="D4431" i="81"/>
  <c r="A4431" i="81"/>
  <c r="AG4430" i="81"/>
  <c r="AD4430" i="81"/>
  <c r="AC4430" i="81"/>
  <c r="AA4430" i="81"/>
  <c r="I4430" i="81"/>
  <c r="G4430" i="81"/>
  <c r="F4430" i="81"/>
  <c r="D4430" i="81"/>
  <c r="A4430" i="81"/>
  <c r="AG4429" i="81"/>
  <c r="AD4429" i="81"/>
  <c r="AC4429" i="81"/>
  <c r="AA4429" i="81"/>
  <c r="I4429" i="81"/>
  <c r="G4429" i="81"/>
  <c r="F4429" i="81"/>
  <c r="D4429" i="81"/>
  <c r="A4429" i="81"/>
  <c r="AG4428" i="81"/>
  <c r="AD4428" i="81"/>
  <c r="AC4428" i="81"/>
  <c r="AA4428" i="81"/>
  <c r="I4428" i="81"/>
  <c r="G4428" i="81"/>
  <c r="F4428" i="81"/>
  <c r="D4428" i="81"/>
  <c r="A4428" i="81"/>
  <c r="AG4427" i="81"/>
  <c r="AD4427" i="81"/>
  <c r="AC4427" i="81"/>
  <c r="AA4427" i="81"/>
  <c r="I4427" i="81"/>
  <c r="G4427" i="81"/>
  <c r="F4427" i="81"/>
  <c r="D4427" i="81"/>
  <c r="A4427" i="81"/>
  <c r="AG4426" i="81"/>
  <c r="AD4426" i="81"/>
  <c r="AC4426" i="81"/>
  <c r="AA4426" i="81"/>
  <c r="I4426" i="81"/>
  <c r="G4426" i="81"/>
  <c r="F4426" i="81"/>
  <c r="D4426" i="81"/>
  <c r="A4426" i="81"/>
  <c r="AG4425" i="81"/>
  <c r="AD4425" i="81"/>
  <c r="AC4425" i="81"/>
  <c r="AA4425" i="81"/>
  <c r="I4425" i="81"/>
  <c r="G4425" i="81"/>
  <c r="F4425" i="81"/>
  <c r="D4425" i="81"/>
  <c r="A4425" i="81"/>
  <c r="AG4424" i="81"/>
  <c r="AD4424" i="81"/>
  <c r="AC4424" i="81"/>
  <c r="AA4424" i="81"/>
  <c r="I4424" i="81"/>
  <c r="G4424" i="81"/>
  <c r="F4424" i="81"/>
  <c r="D4424" i="81"/>
  <c r="A4424" i="81"/>
  <c r="AG4423" i="81"/>
  <c r="AD4423" i="81"/>
  <c r="AC4423" i="81"/>
  <c r="AA4423" i="81"/>
  <c r="I4423" i="81"/>
  <c r="G4423" i="81"/>
  <c r="F4423" i="81"/>
  <c r="D4423" i="81"/>
  <c r="A4423" i="81"/>
  <c r="AG4422" i="81"/>
  <c r="AD4422" i="81"/>
  <c r="AC4422" i="81"/>
  <c r="AA4422" i="81"/>
  <c r="I4422" i="81"/>
  <c r="G4422" i="81"/>
  <c r="F4422" i="81"/>
  <c r="D4422" i="81"/>
  <c r="A4422" i="81"/>
  <c r="AG4421" i="81"/>
  <c r="AD4421" i="81"/>
  <c r="AC4421" i="81"/>
  <c r="AA4421" i="81"/>
  <c r="I4421" i="81"/>
  <c r="G4421" i="81"/>
  <c r="F4421" i="81"/>
  <c r="D4421" i="81"/>
  <c r="A4421" i="81"/>
  <c r="AG4420" i="81"/>
  <c r="AD4420" i="81"/>
  <c r="AC4420" i="81"/>
  <c r="AA4420" i="81"/>
  <c r="I4420" i="81"/>
  <c r="G4420" i="81"/>
  <c r="F4420" i="81"/>
  <c r="D4420" i="81"/>
  <c r="A4420" i="81"/>
  <c r="AG4419" i="81"/>
  <c r="AD4419" i="81"/>
  <c r="AC4419" i="81"/>
  <c r="AA4419" i="81"/>
  <c r="I4419" i="81"/>
  <c r="G4419" i="81"/>
  <c r="F4419" i="81"/>
  <c r="D4419" i="81"/>
  <c r="A4419" i="81"/>
  <c r="AG4418" i="81"/>
  <c r="AD4418" i="81"/>
  <c r="AC4418" i="81"/>
  <c r="AA4418" i="81"/>
  <c r="I4418" i="81"/>
  <c r="G4418" i="81"/>
  <c r="F4418" i="81"/>
  <c r="D4418" i="81"/>
  <c r="A4418" i="81"/>
  <c r="AG4417" i="81"/>
  <c r="AD4417" i="81"/>
  <c r="AC4417" i="81"/>
  <c r="AA4417" i="81"/>
  <c r="I4417" i="81"/>
  <c r="G4417" i="81"/>
  <c r="F4417" i="81"/>
  <c r="D4417" i="81"/>
  <c r="A4417" i="81"/>
  <c r="AG4416" i="81"/>
  <c r="AD4416" i="81"/>
  <c r="AC4416" i="81"/>
  <c r="AA4416" i="81"/>
  <c r="I4416" i="81"/>
  <c r="G4416" i="81"/>
  <c r="F4416" i="81"/>
  <c r="D4416" i="81"/>
  <c r="A4416" i="81"/>
  <c r="AG4415" i="81"/>
  <c r="AD4415" i="81"/>
  <c r="AC4415" i="81"/>
  <c r="AA4415" i="81"/>
  <c r="I4415" i="81"/>
  <c r="G4415" i="81"/>
  <c r="F4415" i="81"/>
  <c r="D4415" i="81"/>
  <c r="A4415" i="81"/>
  <c r="AG4414" i="81"/>
  <c r="AD4414" i="81"/>
  <c r="AC4414" i="81"/>
  <c r="AA4414" i="81"/>
  <c r="I4414" i="81"/>
  <c r="G4414" i="81"/>
  <c r="F4414" i="81"/>
  <c r="D4414" i="81"/>
  <c r="A4414" i="81"/>
  <c r="AG4413" i="81"/>
  <c r="AD4413" i="81"/>
  <c r="AC4413" i="81"/>
  <c r="AA4413" i="81"/>
  <c r="I4413" i="81"/>
  <c r="G4413" i="81"/>
  <c r="F4413" i="81"/>
  <c r="D4413" i="81"/>
  <c r="A4413" i="81"/>
  <c r="AG4412" i="81"/>
  <c r="AD4412" i="81"/>
  <c r="AC4412" i="81"/>
  <c r="AA4412" i="81"/>
  <c r="I4412" i="81"/>
  <c r="G4412" i="81"/>
  <c r="F4412" i="81"/>
  <c r="D4412" i="81"/>
  <c r="A4412" i="81"/>
  <c r="AG4411" i="81"/>
  <c r="AD4411" i="81"/>
  <c r="AC4411" i="81"/>
  <c r="AA4411" i="81"/>
  <c r="I4411" i="81"/>
  <c r="G4411" i="81"/>
  <c r="F4411" i="81"/>
  <c r="D4411" i="81"/>
  <c r="A4411" i="81"/>
  <c r="AG4410" i="81"/>
  <c r="AD4410" i="81"/>
  <c r="AC4410" i="81"/>
  <c r="AA4410" i="81"/>
  <c r="I4410" i="81"/>
  <c r="G4410" i="81"/>
  <c r="F4410" i="81"/>
  <c r="D4410" i="81"/>
  <c r="A4410" i="81"/>
  <c r="AG4409" i="81"/>
  <c r="AD4409" i="81"/>
  <c r="AC4409" i="81"/>
  <c r="AA4409" i="81"/>
  <c r="I4409" i="81"/>
  <c r="G4409" i="81"/>
  <c r="F4409" i="81"/>
  <c r="D4409" i="81"/>
  <c r="A4409" i="81"/>
  <c r="AG4408" i="81"/>
  <c r="AD4408" i="81"/>
  <c r="AC4408" i="81"/>
  <c r="AA4408" i="81"/>
  <c r="I4408" i="81"/>
  <c r="G4408" i="81"/>
  <c r="F4408" i="81"/>
  <c r="D4408" i="81"/>
  <c r="A4408" i="81"/>
  <c r="AG4407" i="81"/>
  <c r="AD4407" i="81"/>
  <c r="AC4407" i="81"/>
  <c r="AA4407" i="81"/>
  <c r="I4407" i="81"/>
  <c r="G4407" i="81"/>
  <c r="F4407" i="81"/>
  <c r="D4407" i="81"/>
  <c r="A4407" i="81"/>
  <c r="AG4406" i="81"/>
  <c r="AD4406" i="81"/>
  <c r="AC4406" i="81"/>
  <c r="AA4406" i="81"/>
  <c r="I4406" i="81"/>
  <c r="G4406" i="81"/>
  <c r="F4406" i="81"/>
  <c r="D4406" i="81"/>
  <c r="A4406" i="81"/>
  <c r="AG4405" i="81"/>
  <c r="AD4405" i="81"/>
  <c r="AC4405" i="81"/>
  <c r="AA4405" i="81"/>
  <c r="I4405" i="81"/>
  <c r="G4405" i="81"/>
  <c r="F4405" i="81"/>
  <c r="D4405" i="81"/>
  <c r="A4405" i="81"/>
  <c r="AG4404" i="81"/>
  <c r="AD4404" i="81"/>
  <c r="AC4404" i="81"/>
  <c r="AA4404" i="81"/>
  <c r="I4404" i="81"/>
  <c r="G4404" i="81"/>
  <c r="F4404" i="81"/>
  <c r="D4404" i="81"/>
  <c r="A4404" i="81"/>
  <c r="AG4403" i="81"/>
  <c r="AD4403" i="81"/>
  <c r="AC4403" i="81"/>
  <c r="AA4403" i="81"/>
  <c r="I4403" i="81"/>
  <c r="G4403" i="81"/>
  <c r="F4403" i="81"/>
  <c r="D4403" i="81"/>
  <c r="A4403" i="81"/>
  <c r="AG4402" i="81"/>
  <c r="AD4402" i="81"/>
  <c r="AC4402" i="81"/>
  <c r="AA4402" i="81"/>
  <c r="I4402" i="81"/>
  <c r="G4402" i="81"/>
  <c r="F4402" i="81"/>
  <c r="D4402" i="81"/>
  <c r="A4402" i="81"/>
  <c r="AG4401" i="81"/>
  <c r="AD4401" i="81"/>
  <c r="AC4401" i="81"/>
  <c r="AA4401" i="81"/>
  <c r="I4401" i="81"/>
  <c r="G4401" i="81"/>
  <c r="F4401" i="81"/>
  <c r="D4401" i="81"/>
  <c r="A4401" i="81"/>
  <c r="AG4400" i="81"/>
  <c r="AD4400" i="81"/>
  <c r="AC4400" i="81"/>
  <c r="AA4400" i="81"/>
  <c r="I4400" i="81"/>
  <c r="G4400" i="81"/>
  <c r="F4400" i="81"/>
  <c r="D4400" i="81"/>
  <c r="A4400" i="81"/>
  <c r="AG4399" i="81"/>
  <c r="AD4399" i="81"/>
  <c r="AC4399" i="81"/>
  <c r="AA4399" i="81"/>
  <c r="I4399" i="81"/>
  <c r="G4399" i="81"/>
  <c r="F4399" i="81"/>
  <c r="D4399" i="81"/>
  <c r="A4399" i="81"/>
  <c r="AG4398" i="81"/>
  <c r="AD4398" i="81"/>
  <c r="AC4398" i="81"/>
  <c r="AA4398" i="81"/>
  <c r="I4398" i="81"/>
  <c r="G4398" i="81"/>
  <c r="F4398" i="81"/>
  <c r="D4398" i="81"/>
  <c r="A4398" i="81"/>
  <c r="AG4397" i="81"/>
  <c r="AD4397" i="81"/>
  <c r="AC4397" i="81"/>
  <c r="AA4397" i="81"/>
  <c r="I4397" i="81"/>
  <c r="G4397" i="81"/>
  <c r="F4397" i="81"/>
  <c r="D4397" i="81"/>
  <c r="A4397" i="81"/>
  <c r="AG4396" i="81"/>
  <c r="AD4396" i="81"/>
  <c r="AC4396" i="81"/>
  <c r="AA4396" i="81"/>
  <c r="I4396" i="81"/>
  <c r="G4396" i="81"/>
  <c r="F4396" i="81"/>
  <c r="D4396" i="81"/>
  <c r="A4396" i="81"/>
  <c r="AG4395" i="81"/>
  <c r="AD4395" i="81"/>
  <c r="AC4395" i="81"/>
  <c r="AA4395" i="81"/>
  <c r="I4395" i="81"/>
  <c r="G4395" i="81"/>
  <c r="F4395" i="81"/>
  <c r="D4395" i="81"/>
  <c r="A4395" i="81"/>
  <c r="AG4394" i="81"/>
  <c r="AD4394" i="81"/>
  <c r="AC4394" i="81"/>
  <c r="AA4394" i="81"/>
  <c r="I4394" i="81"/>
  <c r="G4394" i="81"/>
  <c r="F4394" i="81"/>
  <c r="D4394" i="81"/>
  <c r="A4394" i="81"/>
  <c r="AG4393" i="81"/>
  <c r="AD4393" i="81"/>
  <c r="AC4393" i="81"/>
  <c r="AA4393" i="81"/>
  <c r="I4393" i="81"/>
  <c r="G4393" i="81"/>
  <c r="F4393" i="81"/>
  <c r="D4393" i="81"/>
  <c r="A4393" i="81"/>
  <c r="AG4392" i="81"/>
  <c r="AD4392" i="81"/>
  <c r="AC4392" i="81"/>
  <c r="AA4392" i="81"/>
  <c r="I4392" i="81"/>
  <c r="G4392" i="81"/>
  <c r="F4392" i="81"/>
  <c r="D4392" i="81"/>
  <c r="A4392" i="81"/>
  <c r="AG4391" i="81"/>
  <c r="AD4391" i="81"/>
  <c r="AC4391" i="81"/>
  <c r="AA4391" i="81"/>
  <c r="I4391" i="81"/>
  <c r="G4391" i="81"/>
  <c r="F4391" i="81"/>
  <c r="D4391" i="81"/>
  <c r="A4391" i="81"/>
  <c r="AG4390" i="81"/>
  <c r="AD4390" i="81"/>
  <c r="AC4390" i="81"/>
  <c r="AA4390" i="81"/>
  <c r="I4390" i="81"/>
  <c r="G4390" i="81"/>
  <c r="F4390" i="81"/>
  <c r="D4390" i="81"/>
  <c r="A4390" i="81"/>
  <c r="AG4389" i="81"/>
  <c r="AD4389" i="81"/>
  <c r="AC4389" i="81"/>
  <c r="AA4389" i="81"/>
  <c r="I4389" i="81"/>
  <c r="G4389" i="81"/>
  <c r="F4389" i="81"/>
  <c r="D4389" i="81"/>
  <c r="A4389" i="81"/>
  <c r="AG4388" i="81"/>
  <c r="AD4388" i="81"/>
  <c r="AC4388" i="81"/>
  <c r="AA4388" i="81"/>
  <c r="I4388" i="81"/>
  <c r="G4388" i="81"/>
  <c r="F4388" i="81"/>
  <c r="D4388" i="81"/>
  <c r="A4388" i="81"/>
  <c r="AG4387" i="81"/>
  <c r="AD4387" i="81"/>
  <c r="AC4387" i="81"/>
  <c r="AA4387" i="81"/>
  <c r="I4387" i="81"/>
  <c r="G4387" i="81"/>
  <c r="F4387" i="81"/>
  <c r="D4387" i="81"/>
  <c r="A4387" i="81"/>
  <c r="AG4386" i="81"/>
  <c r="AD4386" i="81"/>
  <c r="AC4386" i="81"/>
  <c r="AA4386" i="81"/>
  <c r="I4386" i="81"/>
  <c r="G4386" i="81"/>
  <c r="F4386" i="81"/>
  <c r="D4386" i="81"/>
  <c r="A4386" i="81"/>
  <c r="AG4385" i="81"/>
  <c r="AD4385" i="81"/>
  <c r="AC4385" i="81"/>
  <c r="AA4385" i="81"/>
  <c r="I4385" i="81"/>
  <c r="G4385" i="81"/>
  <c r="F4385" i="81"/>
  <c r="D4385" i="81"/>
  <c r="A4385" i="81"/>
  <c r="AG4384" i="81"/>
  <c r="AD4384" i="81"/>
  <c r="AC4384" i="81"/>
  <c r="AA4384" i="81"/>
  <c r="I4384" i="81"/>
  <c r="G4384" i="81"/>
  <c r="F4384" i="81"/>
  <c r="D4384" i="81"/>
  <c r="A4384" i="81"/>
  <c r="AG4383" i="81"/>
  <c r="AD4383" i="81"/>
  <c r="AC4383" i="81"/>
  <c r="AA4383" i="81"/>
  <c r="I4383" i="81"/>
  <c r="G4383" i="81"/>
  <c r="F4383" i="81"/>
  <c r="D4383" i="81"/>
  <c r="A4383" i="81"/>
  <c r="AG4382" i="81"/>
  <c r="AD4382" i="81"/>
  <c r="AC4382" i="81"/>
  <c r="AA4382" i="81"/>
  <c r="I4382" i="81"/>
  <c r="G4382" i="81"/>
  <c r="F4382" i="81"/>
  <c r="D4382" i="81"/>
  <c r="A4382" i="81"/>
  <c r="AG4381" i="81"/>
  <c r="AD4381" i="81"/>
  <c r="AC4381" i="81"/>
  <c r="AA4381" i="81"/>
  <c r="I4381" i="81"/>
  <c r="G4381" i="81"/>
  <c r="F4381" i="81"/>
  <c r="D4381" i="81"/>
  <c r="A4381" i="81"/>
  <c r="AG4380" i="81"/>
  <c r="AD4380" i="81"/>
  <c r="AC4380" i="81"/>
  <c r="AA4380" i="81"/>
  <c r="I4380" i="81"/>
  <c r="G4380" i="81"/>
  <c r="F4380" i="81"/>
  <c r="D4380" i="81"/>
  <c r="A4380" i="81"/>
  <c r="AG4379" i="81"/>
  <c r="AD4379" i="81"/>
  <c r="AC4379" i="81"/>
  <c r="AA4379" i="81"/>
  <c r="I4379" i="81"/>
  <c r="G4379" i="81"/>
  <c r="F4379" i="81"/>
  <c r="D4379" i="81"/>
  <c r="A4379" i="81"/>
  <c r="AG4378" i="81"/>
  <c r="AD4378" i="81"/>
  <c r="AC4378" i="81"/>
  <c r="AA4378" i="81"/>
  <c r="I4378" i="81"/>
  <c r="G4378" i="81"/>
  <c r="F4378" i="81"/>
  <c r="D4378" i="81"/>
  <c r="A4378" i="81"/>
  <c r="AG4377" i="81"/>
  <c r="AD4377" i="81"/>
  <c r="AC4377" i="81"/>
  <c r="AA4377" i="81"/>
  <c r="I4377" i="81"/>
  <c r="G4377" i="81"/>
  <c r="F4377" i="81"/>
  <c r="D4377" i="81"/>
  <c r="A4377" i="81"/>
  <c r="AG4376" i="81"/>
  <c r="AD4376" i="81"/>
  <c r="AC4376" i="81"/>
  <c r="AA4376" i="81"/>
  <c r="I4376" i="81"/>
  <c r="G4376" i="81"/>
  <c r="F4376" i="81"/>
  <c r="D4376" i="81"/>
  <c r="A4376" i="81"/>
  <c r="AG4375" i="81"/>
  <c r="AD4375" i="81"/>
  <c r="AC4375" i="81"/>
  <c r="AA4375" i="81"/>
  <c r="I4375" i="81"/>
  <c r="G4375" i="81"/>
  <c r="F4375" i="81"/>
  <c r="D4375" i="81"/>
  <c r="A4375" i="81"/>
  <c r="AG4374" i="81"/>
  <c r="AD4374" i="81"/>
  <c r="AC4374" i="81"/>
  <c r="AA4374" i="81"/>
  <c r="I4374" i="81"/>
  <c r="G4374" i="81"/>
  <c r="F4374" i="81"/>
  <c r="D4374" i="81"/>
  <c r="A4374" i="81"/>
  <c r="AG4373" i="81"/>
  <c r="AD4373" i="81"/>
  <c r="AC4373" i="81"/>
  <c r="AA4373" i="81"/>
  <c r="I4373" i="81"/>
  <c r="G4373" i="81"/>
  <c r="F4373" i="81"/>
  <c r="D4373" i="81"/>
  <c r="A4373" i="81"/>
  <c r="AG4372" i="81"/>
  <c r="AD4372" i="81"/>
  <c r="AC4372" i="81"/>
  <c r="AA4372" i="81"/>
  <c r="I4372" i="81"/>
  <c r="G4372" i="81"/>
  <c r="F4372" i="81"/>
  <c r="D4372" i="81"/>
  <c r="A4372" i="81"/>
  <c r="AG4371" i="81"/>
  <c r="AD4371" i="81"/>
  <c r="AC4371" i="81"/>
  <c r="AA4371" i="81"/>
  <c r="I4371" i="81"/>
  <c r="G4371" i="81"/>
  <c r="F4371" i="81"/>
  <c r="D4371" i="81"/>
  <c r="A4371" i="81"/>
  <c r="AG4370" i="81"/>
  <c r="AD4370" i="81"/>
  <c r="AC4370" i="81"/>
  <c r="AA4370" i="81"/>
  <c r="I4370" i="81"/>
  <c r="G4370" i="81"/>
  <c r="F4370" i="81"/>
  <c r="D4370" i="81"/>
  <c r="A4370" i="81"/>
  <c r="AG4369" i="81"/>
  <c r="AD4369" i="81"/>
  <c r="AC4369" i="81"/>
  <c r="AA4369" i="81"/>
  <c r="I4369" i="81"/>
  <c r="G4369" i="81"/>
  <c r="F4369" i="81"/>
  <c r="D4369" i="81"/>
  <c r="A4369" i="81"/>
  <c r="AG4368" i="81"/>
  <c r="AD4368" i="81"/>
  <c r="AC4368" i="81"/>
  <c r="AA4368" i="81"/>
  <c r="I4368" i="81"/>
  <c r="G4368" i="81"/>
  <c r="F4368" i="81"/>
  <c r="D4368" i="81"/>
  <c r="A4368" i="81"/>
  <c r="AG4367" i="81"/>
  <c r="AD4367" i="81"/>
  <c r="AC4367" i="81"/>
  <c r="AA4367" i="81"/>
  <c r="I4367" i="81"/>
  <c r="G4367" i="81"/>
  <c r="F4367" i="81"/>
  <c r="D4367" i="81"/>
  <c r="A4367" i="81"/>
  <c r="AG4366" i="81"/>
  <c r="AD4366" i="81"/>
  <c r="AC4366" i="81"/>
  <c r="AA4366" i="81"/>
  <c r="I4366" i="81"/>
  <c r="G4366" i="81"/>
  <c r="F4366" i="81"/>
  <c r="D4366" i="81"/>
  <c r="A4366" i="81"/>
  <c r="AG4365" i="81"/>
  <c r="AD4365" i="81"/>
  <c r="AC4365" i="81"/>
  <c r="AA4365" i="81"/>
  <c r="I4365" i="81"/>
  <c r="G4365" i="81"/>
  <c r="F4365" i="81"/>
  <c r="D4365" i="81"/>
  <c r="A4365" i="81"/>
  <c r="AG4364" i="81"/>
  <c r="AD4364" i="81"/>
  <c r="AC4364" i="81"/>
  <c r="AA4364" i="81"/>
  <c r="I4364" i="81"/>
  <c r="G4364" i="81"/>
  <c r="F4364" i="81"/>
  <c r="D4364" i="81"/>
  <c r="A4364" i="81"/>
  <c r="AG4363" i="81"/>
  <c r="AD4363" i="81"/>
  <c r="AC4363" i="81"/>
  <c r="AA4363" i="81"/>
  <c r="I4363" i="81"/>
  <c r="G4363" i="81"/>
  <c r="F4363" i="81"/>
  <c r="D4363" i="81"/>
  <c r="A4363" i="81"/>
  <c r="AG4362" i="81"/>
  <c r="AD4362" i="81"/>
  <c r="AC4362" i="81"/>
  <c r="AA4362" i="81"/>
  <c r="I4362" i="81"/>
  <c r="G4362" i="81"/>
  <c r="F4362" i="81"/>
  <c r="D4362" i="81"/>
  <c r="A4362" i="81"/>
  <c r="AG4361" i="81"/>
  <c r="AD4361" i="81"/>
  <c r="AC4361" i="81"/>
  <c r="AA4361" i="81"/>
  <c r="I4361" i="81"/>
  <c r="G4361" i="81"/>
  <c r="F4361" i="81"/>
  <c r="D4361" i="81"/>
  <c r="A4361" i="81"/>
  <c r="AG4360" i="81"/>
  <c r="AD4360" i="81"/>
  <c r="AC4360" i="81"/>
  <c r="AA4360" i="81"/>
  <c r="I4360" i="81"/>
  <c r="G4360" i="81"/>
  <c r="F4360" i="81"/>
  <c r="D4360" i="81"/>
  <c r="A4360" i="81"/>
  <c r="AG4359" i="81"/>
  <c r="AD4359" i="81"/>
  <c r="AC4359" i="81"/>
  <c r="AA4359" i="81"/>
  <c r="I4359" i="81"/>
  <c r="G4359" i="81"/>
  <c r="F4359" i="81"/>
  <c r="D4359" i="81"/>
  <c r="A4359" i="81"/>
  <c r="AG4358" i="81"/>
  <c r="AD4358" i="81"/>
  <c r="AC4358" i="81"/>
  <c r="AA4358" i="81"/>
  <c r="I4358" i="81"/>
  <c r="G4358" i="81"/>
  <c r="F4358" i="81"/>
  <c r="D4358" i="81"/>
  <c r="A4358" i="81"/>
  <c r="AG4357" i="81"/>
  <c r="AD4357" i="81"/>
  <c r="AC4357" i="81"/>
  <c r="AA4357" i="81"/>
  <c r="I4357" i="81"/>
  <c r="G4357" i="81"/>
  <c r="F4357" i="81"/>
  <c r="D4357" i="81"/>
  <c r="A4357" i="81"/>
  <c r="AG4356" i="81"/>
  <c r="AD4356" i="81"/>
  <c r="AC4356" i="81"/>
  <c r="AA4356" i="81"/>
  <c r="I4356" i="81"/>
  <c r="G4356" i="81"/>
  <c r="F4356" i="81"/>
  <c r="D4356" i="81"/>
  <c r="A4356" i="81"/>
  <c r="AG4355" i="81"/>
  <c r="AD4355" i="81"/>
  <c r="AC4355" i="81"/>
  <c r="AA4355" i="81"/>
  <c r="I4355" i="81"/>
  <c r="G4355" i="81"/>
  <c r="F4355" i="81"/>
  <c r="D4355" i="81"/>
  <c r="A4355" i="81"/>
  <c r="AG4354" i="81"/>
  <c r="AD4354" i="81"/>
  <c r="AC4354" i="81"/>
  <c r="AA4354" i="81"/>
  <c r="I4354" i="81"/>
  <c r="G4354" i="81"/>
  <c r="F4354" i="81"/>
  <c r="D4354" i="81"/>
  <c r="A4354" i="81"/>
  <c r="AG4353" i="81"/>
  <c r="AD4353" i="81"/>
  <c r="AC4353" i="81"/>
  <c r="AA4353" i="81"/>
  <c r="I4353" i="81"/>
  <c r="G4353" i="81"/>
  <c r="F4353" i="81"/>
  <c r="D4353" i="81"/>
  <c r="A4353" i="81"/>
  <c r="AG4352" i="81"/>
  <c r="AD4352" i="81"/>
  <c r="AC4352" i="81"/>
  <c r="AA4352" i="81"/>
  <c r="I4352" i="81"/>
  <c r="G4352" i="81"/>
  <c r="F4352" i="81"/>
  <c r="D4352" i="81"/>
  <c r="A4352" i="81"/>
  <c r="AG4351" i="81"/>
  <c r="AD4351" i="81"/>
  <c r="AC4351" i="81"/>
  <c r="AA4351" i="81"/>
  <c r="I4351" i="81"/>
  <c r="G4351" i="81"/>
  <c r="F4351" i="81"/>
  <c r="D4351" i="81"/>
  <c r="A4351" i="81"/>
  <c r="AG4350" i="81"/>
  <c r="AD4350" i="81"/>
  <c r="AC4350" i="81"/>
  <c r="AA4350" i="81"/>
  <c r="I4350" i="81"/>
  <c r="G4350" i="81"/>
  <c r="F4350" i="81"/>
  <c r="D4350" i="81"/>
  <c r="A4350" i="81"/>
  <c r="AG4349" i="81"/>
  <c r="AD4349" i="81"/>
  <c r="AC4349" i="81"/>
  <c r="AA4349" i="81"/>
  <c r="I4349" i="81"/>
  <c r="G4349" i="81"/>
  <c r="F4349" i="81"/>
  <c r="D4349" i="81"/>
  <c r="A4349" i="81"/>
  <c r="AG4348" i="81"/>
  <c r="AD4348" i="81"/>
  <c r="AC4348" i="81"/>
  <c r="AA4348" i="81"/>
  <c r="I4348" i="81"/>
  <c r="G4348" i="81"/>
  <c r="F4348" i="81"/>
  <c r="D4348" i="81"/>
  <c r="A4348" i="81"/>
  <c r="AG4347" i="81"/>
  <c r="AD4347" i="81"/>
  <c r="AC4347" i="81"/>
  <c r="AA4347" i="81"/>
  <c r="I4347" i="81"/>
  <c r="G4347" i="81"/>
  <c r="F4347" i="81"/>
  <c r="D4347" i="81"/>
  <c r="A4347" i="81"/>
  <c r="AG4346" i="81"/>
  <c r="AD4346" i="81"/>
  <c r="AC4346" i="81"/>
  <c r="AA4346" i="81"/>
  <c r="I4346" i="81"/>
  <c r="G4346" i="81"/>
  <c r="F4346" i="81"/>
  <c r="D4346" i="81"/>
  <c r="A4346" i="81"/>
  <c r="AG4345" i="81"/>
  <c r="AD4345" i="81"/>
  <c r="AC4345" i="81"/>
  <c r="AA4345" i="81"/>
  <c r="I4345" i="81"/>
  <c r="G4345" i="81"/>
  <c r="F4345" i="81"/>
  <c r="D4345" i="81"/>
  <c r="A4345" i="81"/>
  <c r="AG4344" i="81"/>
  <c r="AD4344" i="81"/>
  <c r="AC4344" i="81"/>
  <c r="AA4344" i="81"/>
  <c r="I4344" i="81"/>
  <c r="G4344" i="81"/>
  <c r="F4344" i="81"/>
  <c r="D4344" i="81"/>
  <c r="A4344" i="81"/>
  <c r="AG4343" i="81"/>
  <c r="AD4343" i="81"/>
  <c r="AC4343" i="81"/>
  <c r="AA4343" i="81"/>
  <c r="I4343" i="81"/>
  <c r="G4343" i="81"/>
  <c r="F4343" i="81"/>
  <c r="D4343" i="81"/>
  <c r="A4343" i="81"/>
  <c r="AG4342" i="81"/>
  <c r="AD4342" i="81"/>
  <c r="AC4342" i="81"/>
  <c r="AA4342" i="81"/>
  <c r="I4342" i="81"/>
  <c r="G4342" i="81"/>
  <c r="F4342" i="81"/>
  <c r="D4342" i="81"/>
  <c r="A4342" i="81"/>
  <c r="AG4341" i="81"/>
  <c r="AD4341" i="81"/>
  <c r="AC4341" i="81"/>
  <c r="AA4341" i="81"/>
  <c r="I4341" i="81"/>
  <c r="G4341" i="81"/>
  <c r="F4341" i="81"/>
  <c r="D4341" i="81"/>
  <c r="A4341" i="81"/>
  <c r="AG4340" i="81"/>
  <c r="AD4340" i="81"/>
  <c r="AC4340" i="81"/>
  <c r="AA4340" i="81"/>
  <c r="I4340" i="81"/>
  <c r="G4340" i="81"/>
  <c r="F4340" i="81"/>
  <c r="D4340" i="81"/>
  <c r="A4340" i="81"/>
  <c r="AG4339" i="81"/>
  <c r="AD4339" i="81"/>
  <c r="AC4339" i="81"/>
  <c r="AA4339" i="81"/>
  <c r="I4339" i="81"/>
  <c r="G4339" i="81"/>
  <c r="F4339" i="81"/>
  <c r="D4339" i="81"/>
  <c r="A4339" i="81"/>
  <c r="AG4338" i="81"/>
  <c r="AD4338" i="81"/>
  <c r="AC4338" i="81"/>
  <c r="AA4338" i="81"/>
  <c r="I4338" i="81"/>
  <c r="G4338" i="81"/>
  <c r="F4338" i="81"/>
  <c r="D4338" i="81"/>
  <c r="A4338" i="81"/>
  <c r="AG4337" i="81"/>
  <c r="AD4337" i="81"/>
  <c r="AC4337" i="81"/>
  <c r="AA4337" i="81"/>
  <c r="I4337" i="81"/>
  <c r="G4337" i="81"/>
  <c r="F4337" i="81"/>
  <c r="D4337" i="81"/>
  <c r="A4337" i="81"/>
  <c r="AG4336" i="81"/>
  <c r="AD4336" i="81"/>
  <c r="AC4336" i="81"/>
  <c r="AA4336" i="81"/>
  <c r="I4336" i="81"/>
  <c r="G4336" i="81"/>
  <c r="F4336" i="81"/>
  <c r="D4336" i="81"/>
  <c r="A4336" i="81"/>
  <c r="AG4335" i="81"/>
  <c r="AD4335" i="81"/>
  <c r="AC4335" i="81"/>
  <c r="AA4335" i="81"/>
  <c r="I4335" i="81"/>
  <c r="G4335" i="81"/>
  <c r="F4335" i="81"/>
  <c r="D4335" i="81"/>
  <c r="A4335" i="81"/>
  <c r="AG4334" i="81"/>
  <c r="AD4334" i="81"/>
  <c r="AC4334" i="81"/>
  <c r="AA4334" i="81"/>
  <c r="I4334" i="81"/>
  <c r="G4334" i="81"/>
  <c r="F4334" i="81"/>
  <c r="D4334" i="81"/>
  <c r="A4334" i="81"/>
  <c r="AG4333" i="81"/>
  <c r="AD4333" i="81"/>
  <c r="AC4333" i="81"/>
  <c r="AA4333" i="81"/>
  <c r="I4333" i="81"/>
  <c r="G4333" i="81"/>
  <c r="F4333" i="81"/>
  <c r="D4333" i="81"/>
  <c r="A4333" i="81"/>
  <c r="AG4332" i="81"/>
  <c r="AD4332" i="81"/>
  <c r="AC4332" i="81"/>
  <c r="AA4332" i="81"/>
  <c r="I4332" i="81"/>
  <c r="G4332" i="81"/>
  <c r="F4332" i="81"/>
  <c r="D4332" i="81"/>
  <c r="A4332" i="81"/>
  <c r="AG4331" i="81"/>
  <c r="AD4331" i="81"/>
  <c r="AC4331" i="81"/>
  <c r="AA4331" i="81"/>
  <c r="I4331" i="81"/>
  <c r="G4331" i="81"/>
  <c r="F4331" i="81"/>
  <c r="D4331" i="81"/>
  <c r="A4331" i="81"/>
  <c r="AG4330" i="81"/>
  <c r="AD4330" i="81"/>
  <c r="AC4330" i="81"/>
  <c r="AA4330" i="81"/>
  <c r="I4330" i="81"/>
  <c r="G4330" i="81"/>
  <c r="F4330" i="81"/>
  <c r="D4330" i="81"/>
  <c r="A4330" i="81"/>
  <c r="AG4329" i="81"/>
  <c r="AD4329" i="81"/>
  <c r="AC4329" i="81"/>
  <c r="AA4329" i="81"/>
  <c r="I4329" i="81"/>
  <c r="G4329" i="81"/>
  <c r="F4329" i="81"/>
  <c r="D4329" i="81"/>
  <c r="A4329" i="81"/>
  <c r="AG4328" i="81"/>
  <c r="AD4328" i="81"/>
  <c r="AC4328" i="81"/>
  <c r="AA4328" i="81"/>
  <c r="I4328" i="81"/>
  <c r="G4328" i="81"/>
  <c r="F4328" i="81"/>
  <c r="D4328" i="81"/>
  <c r="A4328" i="81"/>
  <c r="AG4327" i="81"/>
  <c r="AD4327" i="81"/>
  <c r="AC4327" i="81"/>
  <c r="AA4327" i="81"/>
  <c r="I4327" i="81"/>
  <c r="G4327" i="81"/>
  <c r="F4327" i="81"/>
  <c r="D4327" i="81"/>
  <c r="A4327" i="81"/>
  <c r="AG4326" i="81"/>
  <c r="AD4326" i="81"/>
  <c r="AC4326" i="81"/>
  <c r="AA4326" i="81"/>
  <c r="I4326" i="81"/>
  <c r="G4326" i="81"/>
  <c r="F4326" i="81"/>
  <c r="D4326" i="81"/>
  <c r="A4326" i="81"/>
  <c r="AG4325" i="81"/>
  <c r="AD4325" i="81"/>
  <c r="AC4325" i="81"/>
  <c r="AA4325" i="81"/>
  <c r="I4325" i="81"/>
  <c r="G4325" i="81"/>
  <c r="F4325" i="81"/>
  <c r="D4325" i="81"/>
  <c r="A4325" i="81"/>
  <c r="AG4324" i="81"/>
  <c r="AD4324" i="81"/>
  <c r="AC4324" i="81"/>
  <c r="AA4324" i="81"/>
  <c r="I4324" i="81"/>
  <c r="G4324" i="81"/>
  <c r="F4324" i="81"/>
  <c r="D4324" i="81"/>
  <c r="A4324" i="81"/>
  <c r="AG4323" i="81"/>
  <c r="AD4323" i="81"/>
  <c r="AC4323" i="81"/>
  <c r="AA4323" i="81"/>
  <c r="I4323" i="81"/>
  <c r="G4323" i="81"/>
  <c r="F4323" i="81"/>
  <c r="D4323" i="81"/>
  <c r="A4323" i="81"/>
  <c r="AG4322" i="81"/>
  <c r="AD4322" i="81"/>
  <c r="AC4322" i="81"/>
  <c r="AA4322" i="81"/>
  <c r="I4322" i="81"/>
  <c r="G4322" i="81"/>
  <c r="F4322" i="81"/>
  <c r="D4322" i="81"/>
  <c r="A4322" i="81"/>
  <c r="AG4321" i="81"/>
  <c r="AD4321" i="81"/>
  <c r="AC4321" i="81"/>
  <c r="AA4321" i="81"/>
  <c r="I4321" i="81"/>
  <c r="G4321" i="81"/>
  <c r="F4321" i="81"/>
  <c r="D4321" i="81"/>
  <c r="A4321" i="81"/>
  <c r="AG4320" i="81"/>
  <c r="AD4320" i="81"/>
  <c r="AC4320" i="81"/>
  <c r="AA4320" i="81"/>
  <c r="I4320" i="81"/>
  <c r="G4320" i="81"/>
  <c r="F4320" i="81"/>
  <c r="D4320" i="81"/>
  <c r="A4320" i="81"/>
  <c r="AG4319" i="81"/>
  <c r="AD4319" i="81"/>
  <c r="AC4319" i="81"/>
  <c r="AA4319" i="81"/>
  <c r="I4319" i="81"/>
  <c r="G4319" i="81"/>
  <c r="F4319" i="81"/>
  <c r="D4319" i="81"/>
  <c r="A4319" i="81"/>
  <c r="AG4318" i="81"/>
  <c r="AD4318" i="81"/>
  <c r="AC4318" i="81"/>
  <c r="AA4318" i="81"/>
  <c r="I4318" i="81"/>
  <c r="G4318" i="81"/>
  <c r="F4318" i="81"/>
  <c r="D4318" i="81"/>
  <c r="A4318" i="81"/>
  <c r="AG4317" i="81"/>
  <c r="AD4317" i="81"/>
  <c r="AC4317" i="81"/>
  <c r="AA4317" i="81"/>
  <c r="I4317" i="81"/>
  <c r="G4317" i="81"/>
  <c r="F4317" i="81"/>
  <c r="D4317" i="81"/>
  <c r="A4317" i="81"/>
  <c r="AG4316" i="81"/>
  <c r="AD4316" i="81"/>
  <c r="AC4316" i="81"/>
  <c r="AA4316" i="81"/>
  <c r="I4316" i="81"/>
  <c r="G4316" i="81"/>
  <c r="F4316" i="81"/>
  <c r="D4316" i="81"/>
  <c r="A4316" i="81"/>
  <c r="AG4315" i="81"/>
  <c r="AD4315" i="81"/>
  <c r="AC4315" i="81"/>
  <c r="AA4315" i="81"/>
  <c r="I4315" i="81"/>
  <c r="G4315" i="81"/>
  <c r="F4315" i="81"/>
  <c r="D4315" i="81"/>
  <c r="A4315" i="81"/>
  <c r="AG4314" i="81"/>
  <c r="AD4314" i="81"/>
  <c r="AC4314" i="81"/>
  <c r="AA4314" i="81"/>
  <c r="I4314" i="81"/>
  <c r="G4314" i="81"/>
  <c r="F4314" i="81"/>
  <c r="D4314" i="81"/>
  <c r="A4314" i="81"/>
  <c r="AG4313" i="81"/>
  <c r="AD4313" i="81"/>
  <c r="AC4313" i="81"/>
  <c r="AA4313" i="81"/>
  <c r="I4313" i="81"/>
  <c r="G4313" i="81"/>
  <c r="F4313" i="81"/>
  <c r="D4313" i="81"/>
  <c r="A4313" i="81"/>
  <c r="AG4312" i="81"/>
  <c r="AD4312" i="81"/>
  <c r="AC4312" i="81"/>
  <c r="AA4312" i="81"/>
  <c r="I4312" i="81"/>
  <c r="G4312" i="81"/>
  <c r="F4312" i="81"/>
  <c r="D4312" i="81"/>
  <c r="A4312" i="81"/>
  <c r="AG4311" i="81"/>
  <c r="AD4311" i="81"/>
  <c r="AC4311" i="81"/>
  <c r="AA4311" i="81"/>
  <c r="I4311" i="81"/>
  <c r="G4311" i="81"/>
  <c r="F4311" i="81"/>
  <c r="D4311" i="81"/>
  <c r="A4311" i="81"/>
  <c r="AG4310" i="81"/>
  <c r="AD4310" i="81"/>
  <c r="AC4310" i="81"/>
  <c r="AA4310" i="81"/>
  <c r="I4310" i="81"/>
  <c r="G4310" i="81"/>
  <c r="F4310" i="81"/>
  <c r="D4310" i="81"/>
  <c r="A4310" i="81"/>
  <c r="AG4309" i="81"/>
  <c r="AD4309" i="81"/>
  <c r="AC4309" i="81"/>
  <c r="AA4309" i="81"/>
  <c r="I4309" i="81"/>
  <c r="G4309" i="81"/>
  <c r="F4309" i="81"/>
  <c r="D4309" i="81"/>
  <c r="A4309" i="81"/>
  <c r="AG4308" i="81"/>
  <c r="AD4308" i="81"/>
  <c r="AC4308" i="81"/>
  <c r="AA4308" i="81"/>
  <c r="I4308" i="81"/>
  <c r="G4308" i="81"/>
  <c r="F4308" i="81"/>
  <c r="D4308" i="81"/>
  <c r="A4308" i="81"/>
  <c r="AG4307" i="81"/>
  <c r="AD4307" i="81"/>
  <c r="AC4307" i="81"/>
  <c r="AA4307" i="81"/>
  <c r="I4307" i="81"/>
  <c r="G4307" i="81"/>
  <c r="F4307" i="81"/>
  <c r="D4307" i="81"/>
  <c r="A4307" i="81"/>
  <c r="AG4306" i="81"/>
  <c r="AD4306" i="81"/>
  <c r="AC4306" i="81"/>
  <c r="AA4306" i="81"/>
  <c r="I4306" i="81"/>
  <c r="G4306" i="81"/>
  <c r="F4306" i="81"/>
  <c r="D4306" i="81"/>
  <c r="A4306" i="81"/>
  <c r="AG4305" i="81"/>
  <c r="AD4305" i="81"/>
  <c r="AC4305" i="81"/>
  <c r="AA4305" i="81"/>
  <c r="I4305" i="81"/>
  <c r="G4305" i="81"/>
  <c r="F4305" i="81"/>
  <c r="D4305" i="81"/>
  <c r="A4305" i="81"/>
  <c r="AG4304" i="81"/>
  <c r="AD4304" i="81"/>
  <c r="AC4304" i="81"/>
  <c r="AA4304" i="81"/>
  <c r="I4304" i="81"/>
  <c r="G4304" i="81"/>
  <c r="F4304" i="81"/>
  <c r="D4304" i="81"/>
  <c r="A4304" i="81"/>
  <c r="AG4303" i="81"/>
  <c r="AD4303" i="81"/>
  <c r="AC4303" i="81"/>
  <c r="AA4303" i="81"/>
  <c r="I4303" i="81"/>
  <c r="G4303" i="81"/>
  <c r="F4303" i="81"/>
  <c r="D4303" i="81"/>
  <c r="A4303" i="81"/>
  <c r="AG4302" i="81"/>
  <c r="AD4302" i="81"/>
  <c r="AC4302" i="81"/>
  <c r="AA4302" i="81"/>
  <c r="I4302" i="81"/>
  <c r="G4302" i="81"/>
  <c r="F4302" i="81"/>
  <c r="D4302" i="81"/>
  <c r="A4302" i="81"/>
  <c r="AG4301" i="81"/>
  <c r="AD4301" i="81"/>
  <c r="AC4301" i="81"/>
  <c r="AA4301" i="81"/>
  <c r="I4301" i="81"/>
  <c r="G4301" i="81"/>
  <c r="F4301" i="81"/>
  <c r="D4301" i="81"/>
  <c r="A4301" i="81"/>
  <c r="AG4300" i="81"/>
  <c r="AD4300" i="81"/>
  <c r="AC4300" i="81"/>
  <c r="AA4300" i="81"/>
  <c r="I4300" i="81"/>
  <c r="G4300" i="81"/>
  <c r="F4300" i="81"/>
  <c r="D4300" i="81"/>
  <c r="A4300" i="81"/>
  <c r="AG4299" i="81"/>
  <c r="AD4299" i="81"/>
  <c r="AC4299" i="81"/>
  <c r="AA4299" i="81"/>
  <c r="I4299" i="81"/>
  <c r="G4299" i="81"/>
  <c r="F4299" i="81"/>
  <c r="D4299" i="81"/>
  <c r="A4299" i="81"/>
  <c r="AG4298" i="81"/>
  <c r="AD4298" i="81"/>
  <c r="AC4298" i="81"/>
  <c r="AA4298" i="81"/>
  <c r="I4298" i="81"/>
  <c r="G4298" i="81"/>
  <c r="F4298" i="81"/>
  <c r="D4298" i="81"/>
  <c r="A4298" i="81"/>
  <c r="AG4297" i="81"/>
  <c r="AD4297" i="81"/>
  <c r="AC4297" i="81"/>
  <c r="AA4297" i="81"/>
  <c r="I4297" i="81"/>
  <c r="G4297" i="81"/>
  <c r="F4297" i="81"/>
  <c r="D4297" i="81"/>
  <c r="A4297" i="81"/>
  <c r="AG4296" i="81"/>
  <c r="AD4296" i="81"/>
  <c r="AC4296" i="81"/>
  <c r="AA4296" i="81"/>
  <c r="I4296" i="81"/>
  <c r="G4296" i="81"/>
  <c r="F4296" i="81"/>
  <c r="D4296" i="81"/>
  <c r="A4296" i="81"/>
  <c r="AG4295" i="81"/>
  <c r="AD4295" i="81"/>
  <c r="AC4295" i="81"/>
  <c r="AA4295" i="81"/>
  <c r="I4295" i="81"/>
  <c r="G4295" i="81"/>
  <c r="F4295" i="81"/>
  <c r="D4295" i="81"/>
  <c r="A4295" i="81"/>
  <c r="AG4294" i="81"/>
  <c r="AD4294" i="81"/>
  <c r="AC4294" i="81"/>
  <c r="AA4294" i="81"/>
  <c r="I4294" i="81"/>
  <c r="G4294" i="81"/>
  <c r="F4294" i="81"/>
  <c r="D4294" i="81"/>
  <c r="A4294" i="81"/>
  <c r="AG4293" i="81"/>
  <c r="AD4293" i="81"/>
  <c r="AC4293" i="81"/>
  <c r="AA4293" i="81"/>
  <c r="I4293" i="81"/>
  <c r="G4293" i="81"/>
  <c r="F4293" i="81"/>
  <c r="D4293" i="81"/>
  <c r="A4293" i="81"/>
  <c r="AG4292" i="81"/>
  <c r="AD4292" i="81"/>
  <c r="AC4292" i="81"/>
  <c r="AA4292" i="81"/>
  <c r="I4292" i="81"/>
  <c r="G4292" i="81"/>
  <c r="F4292" i="81"/>
  <c r="D4292" i="81"/>
  <c r="A4292" i="81"/>
  <c r="AG4291" i="81"/>
  <c r="AD4291" i="81"/>
  <c r="AC4291" i="81"/>
  <c r="AA4291" i="81"/>
  <c r="I4291" i="81"/>
  <c r="G4291" i="81"/>
  <c r="F4291" i="81"/>
  <c r="D4291" i="81"/>
  <c r="A4291" i="81"/>
  <c r="AG4290" i="81"/>
  <c r="AD4290" i="81"/>
  <c r="AC4290" i="81"/>
  <c r="AA4290" i="81"/>
  <c r="I4290" i="81"/>
  <c r="G4290" i="81"/>
  <c r="F4290" i="81"/>
  <c r="D4290" i="81"/>
  <c r="A4290" i="81"/>
  <c r="AG4289" i="81"/>
  <c r="AD4289" i="81"/>
  <c r="AC4289" i="81"/>
  <c r="AA4289" i="81"/>
  <c r="I4289" i="81"/>
  <c r="G4289" i="81"/>
  <c r="F4289" i="81"/>
  <c r="D4289" i="81"/>
  <c r="A4289" i="81"/>
  <c r="AG4288" i="81"/>
  <c r="AD4288" i="81"/>
  <c r="AC4288" i="81"/>
  <c r="AA4288" i="81"/>
  <c r="I4288" i="81"/>
  <c r="G4288" i="81"/>
  <c r="F4288" i="81"/>
  <c r="D4288" i="81"/>
  <c r="A4288" i="81"/>
  <c r="AG4287" i="81"/>
  <c r="AD4287" i="81"/>
  <c r="AC4287" i="81"/>
  <c r="AA4287" i="81"/>
  <c r="I4287" i="81"/>
  <c r="G4287" i="81"/>
  <c r="F4287" i="81"/>
  <c r="D4287" i="81"/>
  <c r="A4287" i="81"/>
  <c r="AG4286" i="81"/>
  <c r="AD4286" i="81"/>
  <c r="AC4286" i="81"/>
  <c r="AA4286" i="81"/>
  <c r="I4286" i="81"/>
  <c r="G4286" i="81"/>
  <c r="F4286" i="81"/>
  <c r="D4286" i="81"/>
  <c r="A4286" i="81"/>
  <c r="AG4285" i="81"/>
  <c r="AD4285" i="81"/>
  <c r="AC4285" i="81"/>
  <c r="AA4285" i="81"/>
  <c r="I4285" i="81"/>
  <c r="G4285" i="81"/>
  <c r="F4285" i="81"/>
  <c r="D4285" i="81"/>
  <c r="A4285" i="81"/>
  <c r="AG4284" i="81"/>
  <c r="AD4284" i="81"/>
  <c r="AC4284" i="81"/>
  <c r="AA4284" i="81"/>
  <c r="I4284" i="81"/>
  <c r="G4284" i="81"/>
  <c r="F4284" i="81"/>
  <c r="D4284" i="81"/>
  <c r="A4284" i="81"/>
  <c r="AG4283" i="81"/>
  <c r="AD4283" i="81"/>
  <c r="AC4283" i="81"/>
  <c r="AA4283" i="81"/>
  <c r="I4283" i="81"/>
  <c r="G4283" i="81"/>
  <c r="F4283" i="81"/>
  <c r="D4283" i="81"/>
  <c r="A4283" i="81"/>
  <c r="AG4282" i="81"/>
  <c r="AD4282" i="81"/>
  <c r="AC4282" i="81"/>
  <c r="AA4282" i="81"/>
  <c r="I4282" i="81"/>
  <c r="G4282" i="81"/>
  <c r="F4282" i="81"/>
  <c r="D4282" i="81"/>
  <c r="A4282" i="81"/>
  <c r="AG4281" i="81"/>
  <c r="AD4281" i="81"/>
  <c r="AC4281" i="81"/>
  <c r="AA4281" i="81"/>
  <c r="I4281" i="81"/>
  <c r="G4281" i="81"/>
  <c r="F4281" i="81"/>
  <c r="D4281" i="81"/>
  <c r="A4281" i="81"/>
  <c r="AG4280" i="81"/>
  <c r="AD4280" i="81"/>
  <c r="AC4280" i="81"/>
  <c r="AA4280" i="81"/>
  <c r="I4280" i="81"/>
  <c r="G4280" i="81"/>
  <c r="F4280" i="81"/>
  <c r="D4280" i="81"/>
  <c r="A4280" i="81"/>
  <c r="AG4279" i="81"/>
  <c r="AD4279" i="81"/>
  <c r="AC4279" i="81"/>
  <c r="AA4279" i="81"/>
  <c r="I4279" i="81"/>
  <c r="G4279" i="81"/>
  <c r="F4279" i="81"/>
  <c r="D4279" i="81"/>
  <c r="A4279" i="81"/>
  <c r="AG4278" i="81"/>
  <c r="AD4278" i="81"/>
  <c r="AC4278" i="81"/>
  <c r="AA4278" i="81"/>
  <c r="I4278" i="81"/>
  <c r="G4278" i="81"/>
  <c r="F4278" i="81"/>
  <c r="D4278" i="81"/>
  <c r="A4278" i="81"/>
  <c r="AG4277" i="81"/>
  <c r="AD4277" i="81"/>
  <c r="AC4277" i="81"/>
  <c r="AA4277" i="81"/>
  <c r="I4277" i="81"/>
  <c r="G4277" i="81"/>
  <c r="F4277" i="81"/>
  <c r="D4277" i="81"/>
  <c r="A4277" i="81"/>
  <c r="AG4276" i="81"/>
  <c r="AD4276" i="81"/>
  <c r="AC4276" i="81"/>
  <c r="AA4276" i="81"/>
  <c r="I4276" i="81"/>
  <c r="G4276" i="81"/>
  <c r="F4276" i="81"/>
  <c r="D4276" i="81"/>
  <c r="A4276" i="81"/>
  <c r="AG4275" i="81"/>
  <c r="AD4275" i="81"/>
  <c r="AC4275" i="81"/>
  <c r="AA4275" i="81"/>
  <c r="I4275" i="81"/>
  <c r="G4275" i="81"/>
  <c r="F4275" i="81"/>
  <c r="D4275" i="81"/>
  <c r="A4275" i="81"/>
  <c r="AG4274" i="81"/>
  <c r="AD4274" i="81"/>
  <c r="AC4274" i="81"/>
  <c r="AA4274" i="81"/>
  <c r="I4274" i="81"/>
  <c r="G4274" i="81"/>
  <c r="F4274" i="81"/>
  <c r="D4274" i="81"/>
  <c r="A4274" i="81"/>
  <c r="AG4273" i="81"/>
  <c r="AD4273" i="81"/>
  <c r="AC4273" i="81"/>
  <c r="AA4273" i="81"/>
  <c r="I4273" i="81"/>
  <c r="G4273" i="81"/>
  <c r="F4273" i="81"/>
  <c r="D4273" i="81"/>
  <c r="A4273" i="81"/>
  <c r="AG4272" i="81"/>
  <c r="AD4272" i="81"/>
  <c r="AC4272" i="81"/>
  <c r="AA4272" i="81"/>
  <c r="I4272" i="81"/>
  <c r="G4272" i="81"/>
  <c r="F4272" i="81"/>
  <c r="D4272" i="81"/>
  <c r="A4272" i="81"/>
  <c r="AG4271" i="81"/>
  <c r="AD4271" i="81"/>
  <c r="AC4271" i="81"/>
  <c r="AA4271" i="81"/>
  <c r="I4271" i="81"/>
  <c r="G4271" i="81"/>
  <c r="F4271" i="81"/>
  <c r="D4271" i="81"/>
  <c r="A4271" i="81"/>
  <c r="AG4270" i="81"/>
  <c r="AD4270" i="81"/>
  <c r="AC4270" i="81"/>
  <c r="AA4270" i="81"/>
  <c r="I4270" i="81"/>
  <c r="G4270" i="81"/>
  <c r="F4270" i="81"/>
  <c r="D4270" i="81"/>
  <c r="A4270" i="81"/>
  <c r="AG4269" i="81"/>
  <c r="AD4269" i="81"/>
  <c r="AC4269" i="81"/>
  <c r="AA4269" i="81"/>
  <c r="I4269" i="81"/>
  <c r="G4269" i="81"/>
  <c r="F4269" i="81"/>
  <c r="D4269" i="81"/>
  <c r="A4269" i="81"/>
  <c r="AG4268" i="81"/>
  <c r="AD4268" i="81"/>
  <c r="AC4268" i="81"/>
  <c r="AA4268" i="81"/>
  <c r="I4268" i="81"/>
  <c r="G4268" i="81"/>
  <c r="F4268" i="81"/>
  <c r="D4268" i="81"/>
  <c r="A4268" i="81"/>
  <c r="AG4267" i="81"/>
  <c r="AD4267" i="81"/>
  <c r="AC4267" i="81"/>
  <c r="AA4267" i="81"/>
  <c r="I4267" i="81"/>
  <c r="G4267" i="81"/>
  <c r="F4267" i="81"/>
  <c r="D4267" i="81"/>
  <c r="A4267" i="81"/>
  <c r="AG4266" i="81"/>
  <c r="AD4266" i="81"/>
  <c r="AC4266" i="81"/>
  <c r="AA4266" i="81"/>
  <c r="I4266" i="81"/>
  <c r="G4266" i="81"/>
  <c r="F4266" i="81"/>
  <c r="D4266" i="81"/>
  <c r="A4266" i="81"/>
  <c r="AG4265" i="81"/>
  <c r="AD4265" i="81"/>
  <c r="AC4265" i="81"/>
  <c r="AA4265" i="81"/>
  <c r="I4265" i="81"/>
  <c r="G4265" i="81"/>
  <c r="F4265" i="81"/>
  <c r="D4265" i="81"/>
  <c r="A4265" i="81"/>
  <c r="AG4264" i="81"/>
  <c r="AD4264" i="81"/>
  <c r="AC4264" i="81"/>
  <c r="AA4264" i="81"/>
  <c r="I4264" i="81"/>
  <c r="G4264" i="81"/>
  <c r="F4264" i="81"/>
  <c r="D4264" i="81"/>
  <c r="A4264" i="81"/>
  <c r="AG4263" i="81"/>
  <c r="AD4263" i="81"/>
  <c r="AC4263" i="81"/>
  <c r="AA4263" i="81"/>
  <c r="I4263" i="81"/>
  <c r="G4263" i="81"/>
  <c r="F4263" i="81"/>
  <c r="D4263" i="81"/>
  <c r="A4263" i="81"/>
  <c r="AG4262" i="81"/>
  <c r="AD4262" i="81"/>
  <c r="AC4262" i="81"/>
  <c r="AA4262" i="81"/>
  <c r="I4262" i="81"/>
  <c r="G4262" i="81"/>
  <c r="F4262" i="81"/>
  <c r="D4262" i="81"/>
  <c r="A4262" i="81"/>
  <c r="AG4261" i="81"/>
  <c r="AD4261" i="81"/>
  <c r="AC4261" i="81"/>
  <c r="AA4261" i="81"/>
  <c r="I4261" i="81"/>
  <c r="G4261" i="81"/>
  <c r="F4261" i="81"/>
  <c r="D4261" i="81"/>
  <c r="A4261" i="81"/>
  <c r="AG4260" i="81"/>
  <c r="AD4260" i="81"/>
  <c r="AC4260" i="81"/>
  <c r="AA4260" i="81"/>
  <c r="I4260" i="81"/>
  <c r="G4260" i="81"/>
  <c r="F4260" i="81"/>
  <c r="D4260" i="81"/>
  <c r="A4260" i="81"/>
  <c r="AG4259" i="81"/>
  <c r="AD4259" i="81"/>
  <c r="AC4259" i="81"/>
  <c r="AA4259" i="81"/>
  <c r="I4259" i="81"/>
  <c r="G4259" i="81"/>
  <c r="F4259" i="81"/>
  <c r="D4259" i="81"/>
  <c r="A4259" i="81"/>
  <c r="AG4258" i="81"/>
  <c r="AD4258" i="81"/>
  <c r="AC4258" i="81"/>
  <c r="AA4258" i="81"/>
  <c r="I4258" i="81"/>
  <c r="G4258" i="81"/>
  <c r="F4258" i="81"/>
  <c r="D4258" i="81"/>
  <c r="A4258" i="81"/>
  <c r="AG4257" i="81"/>
  <c r="AD4257" i="81"/>
  <c r="AC4257" i="81"/>
  <c r="AA4257" i="81"/>
  <c r="I4257" i="81"/>
  <c r="G4257" i="81"/>
  <c r="F4257" i="81"/>
  <c r="D4257" i="81"/>
  <c r="A4257" i="81"/>
  <c r="AG4256" i="81"/>
  <c r="AD4256" i="81"/>
  <c r="AC4256" i="81"/>
  <c r="AA4256" i="81"/>
  <c r="I4256" i="81"/>
  <c r="G4256" i="81"/>
  <c r="F4256" i="81"/>
  <c r="D4256" i="81"/>
  <c r="A4256" i="81"/>
  <c r="AG4255" i="81"/>
  <c r="AD4255" i="81"/>
  <c r="AC4255" i="81"/>
  <c r="AA4255" i="81"/>
  <c r="I4255" i="81"/>
  <c r="G4255" i="81"/>
  <c r="F4255" i="81"/>
  <c r="D4255" i="81"/>
  <c r="A4255" i="81"/>
  <c r="AG4254" i="81"/>
  <c r="AD4254" i="81"/>
  <c r="AC4254" i="81"/>
  <c r="AA4254" i="81"/>
  <c r="I4254" i="81"/>
  <c r="G4254" i="81"/>
  <c r="F4254" i="81"/>
  <c r="D4254" i="81"/>
  <c r="A4254" i="81"/>
  <c r="AG4253" i="81"/>
  <c r="AD4253" i="81"/>
  <c r="AC4253" i="81"/>
  <c r="AA4253" i="81"/>
  <c r="I4253" i="81"/>
  <c r="G4253" i="81"/>
  <c r="F4253" i="81"/>
  <c r="D4253" i="81"/>
  <c r="A4253" i="81"/>
  <c r="AG4252" i="81"/>
  <c r="AD4252" i="81"/>
  <c r="AC4252" i="81"/>
  <c r="AA4252" i="81"/>
  <c r="I4252" i="81"/>
  <c r="G4252" i="81"/>
  <c r="F4252" i="81"/>
  <c r="D4252" i="81"/>
  <c r="A4252" i="81"/>
  <c r="AG4251" i="81"/>
  <c r="AD4251" i="81"/>
  <c r="AC4251" i="81"/>
  <c r="AA4251" i="81"/>
  <c r="I4251" i="81"/>
  <c r="G4251" i="81"/>
  <c r="F4251" i="81"/>
  <c r="D4251" i="81"/>
  <c r="A4251" i="81"/>
  <c r="AG4250" i="81"/>
  <c r="AD4250" i="81"/>
  <c r="AC4250" i="81"/>
  <c r="AA4250" i="81"/>
  <c r="I4250" i="81"/>
  <c r="G4250" i="81"/>
  <c r="F4250" i="81"/>
  <c r="D4250" i="81"/>
  <c r="A4250" i="81"/>
  <c r="AG4249" i="81"/>
  <c r="AD4249" i="81"/>
  <c r="AC4249" i="81"/>
  <c r="AA4249" i="81"/>
  <c r="I4249" i="81"/>
  <c r="G4249" i="81"/>
  <c r="F4249" i="81"/>
  <c r="D4249" i="81"/>
  <c r="A4249" i="81"/>
  <c r="AG4248" i="81"/>
  <c r="AD4248" i="81"/>
  <c r="AC4248" i="81"/>
  <c r="AA4248" i="81"/>
  <c r="I4248" i="81"/>
  <c r="G4248" i="81"/>
  <c r="F4248" i="81"/>
  <c r="D4248" i="81"/>
  <c r="A4248" i="81"/>
  <c r="AG4247" i="81"/>
  <c r="AD4247" i="81"/>
  <c r="AC4247" i="81"/>
  <c r="AA4247" i="81"/>
  <c r="I4247" i="81"/>
  <c r="G4247" i="81"/>
  <c r="F4247" i="81"/>
  <c r="D4247" i="81"/>
  <c r="A4247" i="81"/>
  <c r="AG4246" i="81"/>
  <c r="AD4246" i="81"/>
  <c r="AC4246" i="81"/>
  <c r="AA4246" i="81"/>
  <c r="I4246" i="81"/>
  <c r="G4246" i="81"/>
  <c r="F4246" i="81"/>
  <c r="D4246" i="81"/>
  <c r="A4246" i="81"/>
  <c r="AG4245" i="81"/>
  <c r="AD4245" i="81"/>
  <c r="AC4245" i="81"/>
  <c r="AA4245" i="81"/>
  <c r="I4245" i="81"/>
  <c r="G4245" i="81"/>
  <c r="F4245" i="81"/>
  <c r="D4245" i="81"/>
  <c r="A4245" i="81"/>
  <c r="AG4244" i="81"/>
  <c r="AD4244" i="81"/>
  <c r="AC4244" i="81"/>
  <c r="AA4244" i="81"/>
  <c r="I4244" i="81"/>
  <c r="G4244" i="81"/>
  <c r="F4244" i="81"/>
  <c r="D4244" i="81"/>
  <c r="A4244" i="81"/>
  <c r="AG4243" i="81"/>
  <c r="AD4243" i="81"/>
  <c r="AC4243" i="81"/>
  <c r="AA4243" i="81"/>
  <c r="I4243" i="81"/>
  <c r="G4243" i="81"/>
  <c r="F4243" i="81"/>
  <c r="D4243" i="81"/>
  <c r="A4243" i="81"/>
  <c r="AG4242" i="81"/>
  <c r="AD4242" i="81"/>
  <c r="AC4242" i="81"/>
  <c r="AA4242" i="81"/>
  <c r="I4242" i="81"/>
  <c r="G4242" i="81"/>
  <c r="F4242" i="81"/>
  <c r="D4242" i="81"/>
  <c r="A4242" i="81"/>
  <c r="AG4241" i="81"/>
  <c r="AD4241" i="81"/>
  <c r="AC4241" i="81"/>
  <c r="AA4241" i="81"/>
  <c r="I4241" i="81"/>
  <c r="G4241" i="81"/>
  <c r="F4241" i="81"/>
  <c r="D4241" i="81"/>
  <c r="A4241" i="81"/>
  <c r="AG4240" i="81"/>
  <c r="AD4240" i="81"/>
  <c r="AC4240" i="81"/>
  <c r="AA4240" i="81"/>
  <c r="I4240" i="81"/>
  <c r="G4240" i="81"/>
  <c r="F4240" i="81"/>
  <c r="D4240" i="81"/>
  <c r="A4240" i="81"/>
  <c r="AG4239" i="81"/>
  <c r="AD4239" i="81"/>
  <c r="AC4239" i="81"/>
  <c r="AA4239" i="81"/>
  <c r="I4239" i="81"/>
  <c r="G4239" i="81"/>
  <c r="F4239" i="81"/>
  <c r="D4239" i="81"/>
  <c r="A4239" i="81"/>
  <c r="AG4238" i="81"/>
  <c r="AD4238" i="81"/>
  <c r="AC4238" i="81"/>
  <c r="AA4238" i="81"/>
  <c r="I4238" i="81"/>
  <c r="G4238" i="81"/>
  <c r="F4238" i="81"/>
  <c r="D4238" i="81"/>
  <c r="A4238" i="81"/>
  <c r="AG4237" i="81"/>
  <c r="AD4237" i="81"/>
  <c r="AC4237" i="81"/>
  <c r="AA4237" i="81"/>
  <c r="I4237" i="81"/>
  <c r="G4237" i="81"/>
  <c r="F4237" i="81"/>
  <c r="D4237" i="81"/>
  <c r="A4237" i="81"/>
  <c r="AG4236" i="81"/>
  <c r="AD4236" i="81"/>
  <c r="AC4236" i="81"/>
  <c r="AA4236" i="81"/>
  <c r="I4236" i="81"/>
  <c r="G4236" i="81"/>
  <c r="F4236" i="81"/>
  <c r="D4236" i="81"/>
  <c r="A4236" i="81"/>
  <c r="AG4235" i="81"/>
  <c r="AD4235" i="81"/>
  <c r="AC4235" i="81"/>
  <c r="AA4235" i="81"/>
  <c r="I4235" i="81"/>
  <c r="G4235" i="81"/>
  <c r="F4235" i="81"/>
  <c r="D4235" i="81"/>
  <c r="A4235" i="81"/>
  <c r="AG4234" i="81"/>
  <c r="AD4234" i="81"/>
  <c r="AC4234" i="81"/>
  <c r="AA4234" i="81"/>
  <c r="I4234" i="81"/>
  <c r="G4234" i="81"/>
  <c r="F4234" i="81"/>
  <c r="D4234" i="81"/>
  <c r="A4234" i="81"/>
  <c r="AG4233" i="81"/>
  <c r="AD4233" i="81"/>
  <c r="AC4233" i="81"/>
  <c r="AA4233" i="81"/>
  <c r="I4233" i="81"/>
  <c r="G4233" i="81"/>
  <c r="F4233" i="81"/>
  <c r="D4233" i="81"/>
  <c r="A4233" i="81"/>
  <c r="AG4232" i="81"/>
  <c r="AD4232" i="81"/>
  <c r="AC4232" i="81"/>
  <c r="AA4232" i="81"/>
  <c r="I4232" i="81"/>
  <c r="G4232" i="81"/>
  <c r="F4232" i="81"/>
  <c r="D4232" i="81"/>
  <c r="A4232" i="81"/>
  <c r="AG4231" i="81"/>
  <c r="AD4231" i="81"/>
  <c r="AC4231" i="81"/>
  <c r="AA4231" i="81"/>
  <c r="I4231" i="81"/>
  <c r="G4231" i="81"/>
  <c r="F4231" i="81"/>
  <c r="D4231" i="81"/>
  <c r="A4231" i="81"/>
  <c r="AG4230" i="81"/>
  <c r="AD4230" i="81"/>
  <c r="AC4230" i="81"/>
  <c r="AA4230" i="81"/>
  <c r="I4230" i="81"/>
  <c r="G4230" i="81"/>
  <c r="F4230" i="81"/>
  <c r="D4230" i="81"/>
  <c r="A4230" i="81"/>
  <c r="AG4229" i="81"/>
  <c r="AD4229" i="81"/>
  <c r="AC4229" i="81"/>
  <c r="AA4229" i="81"/>
  <c r="I4229" i="81"/>
  <c r="G4229" i="81"/>
  <c r="F4229" i="81"/>
  <c r="D4229" i="81"/>
  <c r="A4229" i="81"/>
  <c r="AG4228" i="81"/>
  <c r="AD4228" i="81"/>
  <c r="AC4228" i="81"/>
  <c r="AA4228" i="81"/>
  <c r="I4228" i="81"/>
  <c r="G4228" i="81"/>
  <c r="F4228" i="81"/>
  <c r="D4228" i="81"/>
  <c r="A4228" i="81"/>
  <c r="AG4227" i="81"/>
  <c r="AD4227" i="81"/>
  <c r="AC4227" i="81"/>
  <c r="AA4227" i="81"/>
  <c r="I4227" i="81"/>
  <c r="G4227" i="81"/>
  <c r="F4227" i="81"/>
  <c r="D4227" i="81"/>
  <c r="A4227" i="81"/>
  <c r="AG4226" i="81"/>
  <c r="AD4226" i="81"/>
  <c r="AC4226" i="81"/>
  <c r="AA4226" i="81"/>
  <c r="I4226" i="81"/>
  <c r="G4226" i="81"/>
  <c r="F4226" i="81"/>
  <c r="D4226" i="81"/>
  <c r="A4226" i="81"/>
  <c r="AG4225" i="81"/>
  <c r="AD4225" i="81"/>
  <c r="AC4225" i="81"/>
  <c r="AA4225" i="81"/>
  <c r="I4225" i="81"/>
  <c r="G4225" i="81"/>
  <c r="F4225" i="81"/>
  <c r="D4225" i="81"/>
  <c r="A4225" i="81"/>
  <c r="AG4224" i="81"/>
  <c r="AD4224" i="81"/>
  <c r="AC4224" i="81"/>
  <c r="AA4224" i="81"/>
  <c r="I4224" i="81"/>
  <c r="G4224" i="81"/>
  <c r="F4224" i="81"/>
  <c r="D4224" i="81"/>
  <c r="A4224" i="81"/>
  <c r="AG4223" i="81"/>
  <c r="AD4223" i="81"/>
  <c r="AC4223" i="81"/>
  <c r="AA4223" i="81"/>
  <c r="I4223" i="81"/>
  <c r="G4223" i="81"/>
  <c r="F4223" i="81"/>
  <c r="D4223" i="81"/>
  <c r="A4223" i="81"/>
  <c r="AG4222" i="81"/>
  <c r="AD4222" i="81"/>
  <c r="AC4222" i="81"/>
  <c r="AA4222" i="81"/>
  <c r="I4222" i="81"/>
  <c r="G4222" i="81"/>
  <c r="F4222" i="81"/>
  <c r="D4222" i="81"/>
  <c r="A4222" i="81"/>
  <c r="AG4221" i="81"/>
  <c r="AD4221" i="81"/>
  <c r="AC4221" i="81"/>
  <c r="AA4221" i="81"/>
  <c r="I4221" i="81"/>
  <c r="G4221" i="81"/>
  <c r="F4221" i="81"/>
  <c r="D4221" i="81"/>
  <c r="A4221" i="81"/>
  <c r="AG4220" i="81"/>
  <c r="AD4220" i="81"/>
  <c r="AC4220" i="81"/>
  <c r="AA4220" i="81"/>
  <c r="I4220" i="81"/>
  <c r="G4220" i="81"/>
  <c r="F4220" i="81"/>
  <c r="D4220" i="81"/>
  <c r="A4220" i="81"/>
  <c r="AG4219" i="81"/>
  <c r="AD4219" i="81"/>
  <c r="AC4219" i="81"/>
  <c r="AA4219" i="81"/>
  <c r="I4219" i="81"/>
  <c r="G4219" i="81"/>
  <c r="F4219" i="81"/>
  <c r="D4219" i="81"/>
  <c r="A4219" i="81"/>
  <c r="AG4218" i="81"/>
  <c r="AD4218" i="81"/>
  <c r="AC4218" i="81"/>
  <c r="AA4218" i="81"/>
  <c r="I4218" i="81"/>
  <c r="G4218" i="81"/>
  <c r="F4218" i="81"/>
  <c r="D4218" i="81"/>
  <c r="A4218" i="81"/>
  <c r="AG4217" i="81"/>
  <c r="AD4217" i="81"/>
  <c r="AC4217" i="81"/>
  <c r="AA4217" i="81"/>
  <c r="I4217" i="81"/>
  <c r="G4217" i="81"/>
  <c r="F4217" i="81"/>
  <c r="D4217" i="81"/>
  <c r="A4217" i="81"/>
  <c r="AG4216" i="81"/>
  <c r="AD4216" i="81"/>
  <c r="AC4216" i="81"/>
  <c r="AA4216" i="81"/>
  <c r="I4216" i="81"/>
  <c r="G4216" i="81"/>
  <c r="F4216" i="81"/>
  <c r="D4216" i="81"/>
  <c r="A4216" i="81"/>
  <c r="AG4215" i="81"/>
  <c r="AD4215" i="81"/>
  <c r="AC4215" i="81"/>
  <c r="AA4215" i="81"/>
  <c r="I4215" i="81"/>
  <c r="G4215" i="81"/>
  <c r="F4215" i="81"/>
  <c r="D4215" i="81"/>
  <c r="A4215" i="81"/>
  <c r="AG4214" i="81"/>
  <c r="AD4214" i="81"/>
  <c r="AC4214" i="81"/>
  <c r="AA4214" i="81"/>
  <c r="I4214" i="81"/>
  <c r="G4214" i="81"/>
  <c r="F4214" i="81"/>
  <c r="D4214" i="81"/>
  <c r="A4214" i="81"/>
  <c r="AG4213" i="81"/>
  <c r="AD4213" i="81"/>
  <c r="AC4213" i="81"/>
  <c r="AA4213" i="81"/>
  <c r="I4213" i="81"/>
  <c r="G4213" i="81"/>
  <c r="F4213" i="81"/>
  <c r="D4213" i="81"/>
  <c r="A4213" i="81"/>
  <c r="AG4212" i="81"/>
  <c r="AD4212" i="81"/>
  <c r="AC4212" i="81"/>
  <c r="AA4212" i="81"/>
  <c r="I4212" i="81"/>
  <c r="G4212" i="81"/>
  <c r="F4212" i="81"/>
  <c r="D4212" i="81"/>
  <c r="A4212" i="81"/>
  <c r="AG4211" i="81"/>
  <c r="AD4211" i="81"/>
  <c r="AC4211" i="81"/>
  <c r="AA4211" i="81"/>
  <c r="I4211" i="81"/>
  <c r="G4211" i="81"/>
  <c r="F4211" i="81"/>
  <c r="D4211" i="81"/>
  <c r="A4211" i="81"/>
  <c r="AG4210" i="81"/>
  <c r="AD4210" i="81"/>
  <c r="AC4210" i="81"/>
  <c r="AA4210" i="81"/>
  <c r="I4210" i="81"/>
  <c r="G4210" i="81"/>
  <c r="F4210" i="81"/>
  <c r="D4210" i="81"/>
  <c r="A4210" i="81"/>
  <c r="AG4209" i="81"/>
  <c r="AD4209" i="81"/>
  <c r="AC4209" i="81"/>
  <c r="AA4209" i="81"/>
  <c r="I4209" i="81"/>
  <c r="G4209" i="81"/>
  <c r="F4209" i="81"/>
  <c r="D4209" i="81"/>
  <c r="A4209" i="81"/>
  <c r="AG4208" i="81"/>
  <c r="AD4208" i="81"/>
  <c r="AC4208" i="81"/>
  <c r="AA4208" i="81"/>
  <c r="I4208" i="81"/>
  <c r="G4208" i="81"/>
  <c r="F4208" i="81"/>
  <c r="D4208" i="81"/>
  <c r="A4208" i="81"/>
  <c r="AG4207" i="81"/>
  <c r="AD4207" i="81"/>
  <c r="AC4207" i="81"/>
  <c r="AA4207" i="81"/>
  <c r="I4207" i="81"/>
  <c r="G4207" i="81"/>
  <c r="F4207" i="81"/>
  <c r="D4207" i="81"/>
  <c r="A4207" i="81"/>
  <c r="AG4206" i="81"/>
  <c r="AD4206" i="81"/>
  <c r="AC4206" i="81"/>
  <c r="AA4206" i="81"/>
  <c r="I4206" i="81"/>
  <c r="G4206" i="81"/>
  <c r="F4206" i="81"/>
  <c r="D4206" i="81"/>
  <c r="A4206" i="81"/>
  <c r="AG4205" i="81"/>
  <c r="AD4205" i="81"/>
  <c r="AC4205" i="81"/>
  <c r="AA4205" i="81"/>
  <c r="I4205" i="81"/>
  <c r="G4205" i="81"/>
  <c r="F4205" i="81"/>
  <c r="D4205" i="81"/>
  <c r="A4205" i="81"/>
  <c r="AG4204" i="81"/>
  <c r="AD4204" i="81"/>
  <c r="AC4204" i="81"/>
  <c r="AA4204" i="81"/>
  <c r="I4204" i="81"/>
  <c r="G4204" i="81"/>
  <c r="F4204" i="81"/>
  <c r="D4204" i="81"/>
  <c r="A4204" i="81"/>
  <c r="AG4203" i="81"/>
  <c r="AD4203" i="81"/>
  <c r="AC4203" i="81"/>
  <c r="AA4203" i="81"/>
  <c r="I4203" i="81"/>
  <c r="G4203" i="81"/>
  <c r="F4203" i="81"/>
  <c r="D4203" i="81"/>
  <c r="A4203" i="81"/>
  <c r="AG4202" i="81"/>
  <c r="AD4202" i="81"/>
  <c r="AC4202" i="81"/>
  <c r="AA4202" i="81"/>
  <c r="I4202" i="81"/>
  <c r="G4202" i="81"/>
  <c r="F4202" i="81"/>
  <c r="D4202" i="81"/>
  <c r="A4202" i="81"/>
  <c r="AG4201" i="81"/>
  <c r="AD4201" i="81"/>
  <c r="AC4201" i="81"/>
  <c r="AA4201" i="81"/>
  <c r="I4201" i="81"/>
  <c r="G4201" i="81"/>
  <c r="F4201" i="81"/>
  <c r="D4201" i="81"/>
  <c r="A4201" i="81"/>
  <c r="AG4200" i="81"/>
  <c r="AD4200" i="81"/>
  <c r="AC4200" i="81"/>
  <c r="AA4200" i="81"/>
  <c r="I4200" i="81"/>
  <c r="G4200" i="81"/>
  <c r="F4200" i="81"/>
  <c r="D4200" i="81"/>
  <c r="A4200" i="81"/>
  <c r="AG4199" i="81"/>
  <c r="AD4199" i="81"/>
  <c r="AC4199" i="81"/>
  <c r="AA4199" i="81"/>
  <c r="I4199" i="81"/>
  <c r="G4199" i="81"/>
  <c r="F4199" i="81"/>
  <c r="D4199" i="81"/>
  <c r="A4199" i="81"/>
  <c r="AG4198" i="81"/>
  <c r="AD4198" i="81"/>
  <c r="AC4198" i="81"/>
  <c r="AA4198" i="81"/>
  <c r="I4198" i="81"/>
  <c r="G4198" i="81"/>
  <c r="F4198" i="81"/>
  <c r="D4198" i="81"/>
  <c r="A4198" i="81"/>
  <c r="AG4197" i="81"/>
  <c r="AD4197" i="81"/>
  <c r="AC4197" i="81"/>
  <c r="AA4197" i="81"/>
  <c r="I4197" i="81"/>
  <c r="G4197" i="81"/>
  <c r="F4197" i="81"/>
  <c r="D4197" i="81"/>
  <c r="A4197" i="81"/>
  <c r="AG4196" i="81"/>
  <c r="AD4196" i="81"/>
  <c r="AC4196" i="81"/>
  <c r="AA4196" i="81"/>
  <c r="I4196" i="81"/>
  <c r="G4196" i="81"/>
  <c r="F4196" i="81"/>
  <c r="D4196" i="81"/>
  <c r="A4196" i="81"/>
  <c r="AG4195" i="81"/>
  <c r="AD4195" i="81"/>
  <c r="AC4195" i="81"/>
  <c r="AA4195" i="81"/>
  <c r="I4195" i="81"/>
  <c r="G4195" i="81"/>
  <c r="F4195" i="81"/>
  <c r="D4195" i="81"/>
  <c r="A4195" i="81"/>
  <c r="AG4194" i="81"/>
  <c r="AD4194" i="81"/>
  <c r="AC4194" i="81"/>
  <c r="AA4194" i="81"/>
  <c r="I4194" i="81"/>
  <c r="G4194" i="81"/>
  <c r="F4194" i="81"/>
  <c r="D4194" i="81"/>
  <c r="A4194" i="81"/>
  <c r="AG4193" i="81"/>
  <c r="AD4193" i="81"/>
  <c r="AC4193" i="81"/>
  <c r="AA4193" i="81"/>
  <c r="I4193" i="81"/>
  <c r="G4193" i="81"/>
  <c r="F4193" i="81"/>
  <c r="D4193" i="81"/>
  <c r="A4193" i="81"/>
  <c r="AG4192" i="81"/>
  <c r="AD4192" i="81"/>
  <c r="AC4192" i="81"/>
  <c r="AA4192" i="81"/>
  <c r="I4192" i="81"/>
  <c r="G4192" i="81"/>
  <c r="F4192" i="81"/>
  <c r="D4192" i="81"/>
  <c r="A4192" i="81"/>
  <c r="AG4191" i="81"/>
  <c r="AD4191" i="81"/>
  <c r="AC4191" i="81"/>
  <c r="AA4191" i="81"/>
  <c r="I4191" i="81"/>
  <c r="G4191" i="81"/>
  <c r="F4191" i="81"/>
  <c r="D4191" i="81"/>
  <c r="A4191" i="81"/>
  <c r="AG4190" i="81"/>
  <c r="AD4190" i="81"/>
  <c r="AC4190" i="81"/>
  <c r="AA4190" i="81"/>
  <c r="I4190" i="81"/>
  <c r="G4190" i="81"/>
  <c r="F4190" i="81"/>
  <c r="D4190" i="81"/>
  <c r="A4190" i="81"/>
  <c r="AG4189" i="81"/>
  <c r="AD4189" i="81"/>
  <c r="AC4189" i="81"/>
  <c r="AA4189" i="81"/>
  <c r="I4189" i="81"/>
  <c r="G4189" i="81"/>
  <c r="F4189" i="81"/>
  <c r="D4189" i="81"/>
  <c r="A4189" i="81"/>
  <c r="AG4188" i="81"/>
  <c r="AD4188" i="81"/>
  <c r="AC4188" i="81"/>
  <c r="AA4188" i="81"/>
  <c r="I4188" i="81"/>
  <c r="G4188" i="81"/>
  <c r="F4188" i="81"/>
  <c r="D4188" i="81"/>
  <c r="A4188" i="81"/>
  <c r="AG4187" i="81"/>
  <c r="AD4187" i="81"/>
  <c r="AC4187" i="81"/>
  <c r="AA4187" i="81"/>
  <c r="I4187" i="81"/>
  <c r="G4187" i="81"/>
  <c r="F4187" i="81"/>
  <c r="D4187" i="81"/>
  <c r="A4187" i="81"/>
  <c r="AG4186" i="81"/>
  <c r="AD4186" i="81"/>
  <c r="AC4186" i="81"/>
  <c r="AA4186" i="81"/>
  <c r="I4186" i="81"/>
  <c r="G4186" i="81"/>
  <c r="F4186" i="81"/>
  <c r="D4186" i="81"/>
  <c r="A4186" i="81"/>
  <c r="AG4185" i="81"/>
  <c r="AD4185" i="81"/>
  <c r="AC4185" i="81"/>
  <c r="AA4185" i="81"/>
  <c r="I4185" i="81"/>
  <c r="G4185" i="81"/>
  <c r="F4185" i="81"/>
  <c r="D4185" i="81"/>
  <c r="A4185" i="81"/>
  <c r="AG4184" i="81"/>
  <c r="AD4184" i="81"/>
  <c r="AC4184" i="81"/>
  <c r="AA4184" i="81"/>
  <c r="I4184" i="81"/>
  <c r="G4184" i="81"/>
  <c r="F4184" i="81"/>
  <c r="D4184" i="81"/>
  <c r="A4184" i="81"/>
  <c r="AG4183" i="81"/>
  <c r="AD4183" i="81"/>
  <c r="AC4183" i="81"/>
  <c r="AA4183" i="81"/>
  <c r="I4183" i="81"/>
  <c r="G4183" i="81"/>
  <c r="F4183" i="81"/>
  <c r="D4183" i="81"/>
  <c r="A4183" i="81"/>
  <c r="AG4182" i="81"/>
  <c r="AD4182" i="81"/>
  <c r="AC4182" i="81"/>
  <c r="AA4182" i="81"/>
  <c r="I4182" i="81"/>
  <c r="G4182" i="81"/>
  <c r="F4182" i="81"/>
  <c r="D4182" i="81"/>
  <c r="A4182" i="81"/>
  <c r="AG4181" i="81"/>
  <c r="AD4181" i="81"/>
  <c r="AC4181" i="81"/>
  <c r="AA4181" i="81"/>
  <c r="I4181" i="81"/>
  <c r="G4181" i="81"/>
  <c r="F4181" i="81"/>
  <c r="D4181" i="81"/>
  <c r="A4181" i="81"/>
  <c r="AG4180" i="81"/>
  <c r="AD4180" i="81"/>
  <c r="AC4180" i="81"/>
  <c r="AA4180" i="81"/>
  <c r="I4180" i="81"/>
  <c r="G4180" i="81"/>
  <c r="F4180" i="81"/>
  <c r="D4180" i="81"/>
  <c r="A4180" i="81"/>
  <c r="AG4179" i="81"/>
  <c r="AD4179" i="81"/>
  <c r="AC4179" i="81"/>
  <c r="AA4179" i="81"/>
  <c r="I4179" i="81"/>
  <c r="G4179" i="81"/>
  <c r="F4179" i="81"/>
  <c r="D4179" i="81"/>
  <c r="A4179" i="81"/>
  <c r="AG4178" i="81"/>
  <c r="AD4178" i="81"/>
  <c r="AC4178" i="81"/>
  <c r="AA4178" i="81"/>
  <c r="I4178" i="81"/>
  <c r="G4178" i="81"/>
  <c r="F4178" i="81"/>
  <c r="D4178" i="81"/>
  <c r="A4178" i="81"/>
  <c r="AG4177" i="81"/>
  <c r="AD4177" i="81"/>
  <c r="AC4177" i="81"/>
  <c r="AA4177" i="81"/>
  <c r="I4177" i="81"/>
  <c r="G4177" i="81"/>
  <c r="F4177" i="81"/>
  <c r="D4177" i="81"/>
  <c r="A4177" i="81"/>
  <c r="AG4176" i="81"/>
  <c r="AD4176" i="81"/>
  <c r="AC4176" i="81"/>
  <c r="AA4176" i="81"/>
  <c r="I4176" i="81"/>
  <c r="G4176" i="81"/>
  <c r="F4176" i="81"/>
  <c r="D4176" i="81"/>
  <c r="A4176" i="81"/>
  <c r="AG4175" i="81"/>
  <c r="AD4175" i="81"/>
  <c r="AC4175" i="81"/>
  <c r="AA4175" i="81"/>
  <c r="I4175" i="81"/>
  <c r="G4175" i="81"/>
  <c r="F4175" i="81"/>
  <c r="D4175" i="81"/>
  <c r="A4175" i="81"/>
  <c r="AG4174" i="81"/>
  <c r="AD4174" i="81"/>
  <c r="AC4174" i="81"/>
  <c r="AA4174" i="81"/>
  <c r="I4174" i="81"/>
  <c r="G4174" i="81"/>
  <c r="F4174" i="81"/>
  <c r="D4174" i="81"/>
  <c r="A4174" i="81"/>
  <c r="AG4173" i="81"/>
  <c r="AD4173" i="81"/>
  <c r="AC4173" i="81"/>
  <c r="AA4173" i="81"/>
  <c r="I4173" i="81"/>
  <c r="G4173" i="81"/>
  <c r="F4173" i="81"/>
  <c r="D4173" i="81"/>
  <c r="A4173" i="81"/>
  <c r="AG4172" i="81"/>
  <c r="AD4172" i="81"/>
  <c r="AC4172" i="81"/>
  <c r="AA4172" i="81"/>
  <c r="I4172" i="81"/>
  <c r="G4172" i="81"/>
  <c r="F4172" i="81"/>
  <c r="D4172" i="81"/>
  <c r="A4172" i="81"/>
  <c r="AG4171" i="81"/>
  <c r="AD4171" i="81"/>
  <c r="AC4171" i="81"/>
  <c r="AA4171" i="81"/>
  <c r="I4171" i="81"/>
  <c r="G4171" i="81"/>
  <c r="F4171" i="81"/>
  <c r="D4171" i="81"/>
  <c r="A4171" i="81"/>
  <c r="AG4170" i="81"/>
  <c r="AD4170" i="81"/>
  <c r="AC4170" i="81"/>
  <c r="AA4170" i="81"/>
  <c r="I4170" i="81"/>
  <c r="G4170" i="81"/>
  <c r="F4170" i="81"/>
  <c r="D4170" i="81"/>
  <c r="A4170" i="81"/>
  <c r="AG4169" i="81"/>
  <c r="AD4169" i="81"/>
  <c r="AC4169" i="81"/>
  <c r="AA4169" i="81"/>
  <c r="I4169" i="81"/>
  <c r="G4169" i="81"/>
  <c r="F4169" i="81"/>
  <c r="D4169" i="81"/>
  <c r="A4169" i="81"/>
  <c r="AG4168" i="81"/>
  <c r="AD4168" i="81"/>
  <c r="AC4168" i="81"/>
  <c r="AA4168" i="81"/>
  <c r="I4168" i="81"/>
  <c r="G4168" i="81"/>
  <c r="F4168" i="81"/>
  <c r="D4168" i="81"/>
  <c r="A4168" i="81"/>
  <c r="AG4167" i="81"/>
  <c r="AD4167" i="81"/>
  <c r="AC4167" i="81"/>
  <c r="AA4167" i="81"/>
  <c r="I4167" i="81"/>
  <c r="G4167" i="81"/>
  <c r="F4167" i="81"/>
  <c r="D4167" i="81"/>
  <c r="A4167" i="81"/>
  <c r="AG4166" i="81"/>
  <c r="AD4166" i="81"/>
  <c r="AC4166" i="81"/>
  <c r="AA4166" i="81"/>
  <c r="I4166" i="81"/>
  <c r="G4166" i="81"/>
  <c r="F4166" i="81"/>
  <c r="D4166" i="81"/>
  <c r="A4166" i="81"/>
  <c r="AG4165" i="81"/>
  <c r="AD4165" i="81"/>
  <c r="AC4165" i="81"/>
  <c r="AA4165" i="81"/>
  <c r="I4165" i="81"/>
  <c r="G4165" i="81"/>
  <c r="F4165" i="81"/>
  <c r="D4165" i="81"/>
  <c r="A4165" i="81"/>
  <c r="AG4164" i="81"/>
  <c r="AD4164" i="81"/>
  <c r="AC4164" i="81"/>
  <c r="AA4164" i="81"/>
  <c r="I4164" i="81"/>
  <c r="G4164" i="81"/>
  <c r="F4164" i="81"/>
  <c r="D4164" i="81"/>
  <c r="A4164" i="81"/>
  <c r="AG4163" i="81"/>
  <c r="AD4163" i="81"/>
  <c r="AC4163" i="81"/>
  <c r="AA4163" i="81"/>
  <c r="I4163" i="81"/>
  <c r="G4163" i="81"/>
  <c r="F4163" i="81"/>
  <c r="D4163" i="81"/>
  <c r="A4163" i="81"/>
  <c r="AG4162" i="81"/>
  <c r="AD4162" i="81"/>
  <c r="AC4162" i="81"/>
  <c r="AA4162" i="81"/>
  <c r="I4162" i="81"/>
  <c r="G4162" i="81"/>
  <c r="F4162" i="81"/>
  <c r="D4162" i="81"/>
  <c r="A4162" i="81"/>
  <c r="AG4161" i="81"/>
  <c r="AD4161" i="81"/>
  <c r="AC4161" i="81"/>
  <c r="AA4161" i="81"/>
  <c r="I4161" i="81"/>
  <c r="G4161" i="81"/>
  <c r="F4161" i="81"/>
  <c r="D4161" i="81"/>
  <c r="A4161" i="81"/>
  <c r="AG4160" i="81"/>
  <c r="AD4160" i="81"/>
  <c r="AC4160" i="81"/>
  <c r="AA4160" i="81"/>
  <c r="I4160" i="81"/>
  <c r="G4160" i="81"/>
  <c r="F4160" i="81"/>
  <c r="D4160" i="81"/>
  <c r="A4160" i="81"/>
  <c r="AG4159" i="81"/>
  <c r="AD4159" i="81"/>
  <c r="AC4159" i="81"/>
  <c r="AA4159" i="81"/>
  <c r="I4159" i="81"/>
  <c r="G4159" i="81"/>
  <c r="F4159" i="81"/>
  <c r="D4159" i="81"/>
  <c r="A4159" i="81"/>
  <c r="AG4158" i="81"/>
  <c r="AD4158" i="81"/>
  <c r="AC4158" i="81"/>
  <c r="AA4158" i="81"/>
  <c r="I4158" i="81"/>
  <c r="G4158" i="81"/>
  <c r="F4158" i="81"/>
  <c r="D4158" i="81"/>
  <c r="A4158" i="81"/>
  <c r="AG4157" i="81"/>
  <c r="AD4157" i="81"/>
  <c r="AC4157" i="81"/>
  <c r="AA4157" i="81"/>
  <c r="I4157" i="81"/>
  <c r="G4157" i="81"/>
  <c r="F4157" i="81"/>
  <c r="D4157" i="81"/>
  <c r="A4157" i="81"/>
  <c r="AG4156" i="81"/>
  <c r="AD4156" i="81"/>
  <c r="AC4156" i="81"/>
  <c r="AA4156" i="81"/>
  <c r="I4156" i="81"/>
  <c r="G4156" i="81"/>
  <c r="F4156" i="81"/>
  <c r="D4156" i="81"/>
  <c r="A4156" i="81"/>
  <c r="AG4155" i="81"/>
  <c r="AD4155" i="81"/>
  <c r="AC4155" i="81"/>
  <c r="AA4155" i="81"/>
  <c r="I4155" i="81"/>
  <c r="G4155" i="81"/>
  <c r="F4155" i="81"/>
  <c r="D4155" i="81"/>
  <c r="A4155" i="81"/>
  <c r="AG4154" i="81"/>
  <c r="AD4154" i="81"/>
  <c r="AC4154" i="81"/>
  <c r="AA4154" i="81"/>
  <c r="I4154" i="81"/>
  <c r="G4154" i="81"/>
  <c r="F4154" i="81"/>
  <c r="D4154" i="81"/>
  <c r="A4154" i="81"/>
  <c r="AG4153" i="81"/>
  <c r="AD4153" i="81"/>
  <c r="AC4153" i="81"/>
  <c r="AA4153" i="81"/>
  <c r="I4153" i="81"/>
  <c r="G4153" i="81"/>
  <c r="F4153" i="81"/>
  <c r="D4153" i="81"/>
  <c r="A4153" i="81"/>
  <c r="AG4152" i="81"/>
  <c r="AD4152" i="81"/>
  <c r="AC4152" i="81"/>
  <c r="AA4152" i="81"/>
  <c r="I4152" i="81"/>
  <c r="G4152" i="81"/>
  <c r="F4152" i="81"/>
  <c r="D4152" i="81"/>
  <c r="A4152" i="81"/>
  <c r="AG4151" i="81"/>
  <c r="AD4151" i="81"/>
  <c r="AC4151" i="81"/>
  <c r="AA4151" i="81"/>
  <c r="I4151" i="81"/>
  <c r="G4151" i="81"/>
  <c r="F4151" i="81"/>
  <c r="D4151" i="81"/>
  <c r="A4151" i="81"/>
  <c r="AG4150" i="81"/>
  <c r="AD4150" i="81"/>
  <c r="AC4150" i="81"/>
  <c r="AA4150" i="81"/>
  <c r="I4150" i="81"/>
  <c r="G4150" i="81"/>
  <c r="F4150" i="81"/>
  <c r="D4150" i="81"/>
  <c r="A4150" i="81"/>
  <c r="AG4149" i="81"/>
  <c r="AD4149" i="81"/>
  <c r="AC4149" i="81"/>
  <c r="AA4149" i="81"/>
  <c r="I4149" i="81"/>
  <c r="G4149" i="81"/>
  <c r="F4149" i="81"/>
  <c r="D4149" i="81"/>
  <c r="A4149" i="81"/>
  <c r="AG4148" i="81"/>
  <c r="AD4148" i="81"/>
  <c r="AC4148" i="81"/>
  <c r="AA4148" i="81"/>
  <c r="I4148" i="81"/>
  <c r="G4148" i="81"/>
  <c r="F4148" i="81"/>
  <c r="D4148" i="81"/>
  <c r="A4148" i="81"/>
  <c r="AG4147" i="81"/>
  <c r="AD4147" i="81"/>
  <c r="AC4147" i="81"/>
  <c r="AA4147" i="81"/>
  <c r="I4147" i="81"/>
  <c r="G4147" i="81"/>
  <c r="F4147" i="81"/>
  <c r="D4147" i="81"/>
  <c r="A4147" i="81"/>
  <c r="AG4146" i="81"/>
  <c r="AD4146" i="81"/>
  <c r="AC4146" i="81"/>
  <c r="AA4146" i="81"/>
  <c r="I4146" i="81"/>
  <c r="G4146" i="81"/>
  <c r="F4146" i="81"/>
  <c r="D4146" i="81"/>
  <c r="A4146" i="81"/>
  <c r="AG4145" i="81"/>
  <c r="AD4145" i="81"/>
  <c r="AC4145" i="81"/>
  <c r="AA4145" i="81"/>
  <c r="I4145" i="81"/>
  <c r="G4145" i="81"/>
  <c r="F4145" i="81"/>
  <c r="D4145" i="81"/>
  <c r="A4145" i="81"/>
  <c r="AG4144" i="81"/>
  <c r="AD4144" i="81"/>
  <c r="AC4144" i="81"/>
  <c r="AA4144" i="81"/>
  <c r="I4144" i="81"/>
  <c r="G4144" i="81"/>
  <c r="F4144" i="81"/>
  <c r="D4144" i="81"/>
  <c r="A4144" i="81"/>
  <c r="AG4143" i="81"/>
  <c r="AD4143" i="81"/>
  <c r="AC4143" i="81"/>
  <c r="AA4143" i="81"/>
  <c r="I4143" i="81"/>
  <c r="G4143" i="81"/>
  <c r="F4143" i="81"/>
  <c r="D4143" i="81"/>
  <c r="A4143" i="81"/>
  <c r="AG4142" i="81"/>
  <c r="AD4142" i="81"/>
  <c r="AC4142" i="81"/>
  <c r="AA4142" i="81"/>
  <c r="I4142" i="81"/>
  <c r="G4142" i="81"/>
  <c r="F4142" i="81"/>
  <c r="D4142" i="81"/>
  <c r="A4142" i="81"/>
  <c r="AG4141" i="81"/>
  <c r="AD4141" i="81"/>
  <c r="AC4141" i="81"/>
  <c r="AA4141" i="81"/>
  <c r="I4141" i="81"/>
  <c r="G4141" i="81"/>
  <c r="F4141" i="81"/>
  <c r="D4141" i="81"/>
  <c r="A4141" i="81"/>
  <c r="AG4140" i="81"/>
  <c r="AD4140" i="81"/>
  <c r="AC4140" i="81"/>
  <c r="AA4140" i="81"/>
  <c r="I4140" i="81"/>
  <c r="G4140" i="81"/>
  <c r="F4140" i="81"/>
  <c r="D4140" i="81"/>
  <c r="A4140" i="81"/>
  <c r="AG4139" i="81"/>
  <c r="AD4139" i="81"/>
  <c r="AC4139" i="81"/>
  <c r="AA4139" i="81"/>
  <c r="I4139" i="81"/>
  <c r="G4139" i="81"/>
  <c r="F4139" i="81"/>
  <c r="D4139" i="81"/>
  <c r="A4139" i="81"/>
  <c r="AG4138" i="81"/>
  <c r="AD4138" i="81"/>
  <c r="AC4138" i="81"/>
  <c r="AA4138" i="81"/>
  <c r="I4138" i="81"/>
  <c r="G4138" i="81"/>
  <c r="F4138" i="81"/>
  <c r="D4138" i="81"/>
  <c r="A4138" i="81"/>
  <c r="AG4137" i="81"/>
  <c r="AD4137" i="81"/>
  <c r="AC4137" i="81"/>
  <c r="AA4137" i="81"/>
  <c r="I4137" i="81"/>
  <c r="G4137" i="81"/>
  <c r="F4137" i="81"/>
  <c r="D4137" i="81"/>
  <c r="A4137" i="81"/>
  <c r="AG4136" i="81"/>
  <c r="AD4136" i="81"/>
  <c r="AC4136" i="81"/>
  <c r="AA4136" i="81"/>
  <c r="I4136" i="81"/>
  <c r="G4136" i="81"/>
  <c r="F4136" i="81"/>
  <c r="D4136" i="81"/>
  <c r="A4136" i="81"/>
  <c r="AG4135" i="81"/>
  <c r="AD4135" i="81"/>
  <c r="AC4135" i="81"/>
  <c r="AA4135" i="81"/>
  <c r="I4135" i="81"/>
  <c r="G4135" i="81"/>
  <c r="F4135" i="81"/>
  <c r="D4135" i="81"/>
  <c r="A4135" i="81"/>
  <c r="AG4134" i="81"/>
  <c r="AD4134" i="81"/>
  <c r="AC4134" i="81"/>
  <c r="AA4134" i="81"/>
  <c r="I4134" i="81"/>
  <c r="G4134" i="81"/>
  <c r="F4134" i="81"/>
  <c r="D4134" i="81"/>
  <c r="A4134" i="81"/>
  <c r="AG4133" i="81"/>
  <c r="AD4133" i="81"/>
  <c r="AC4133" i="81"/>
  <c r="AA4133" i="81"/>
  <c r="I4133" i="81"/>
  <c r="G4133" i="81"/>
  <c r="F4133" i="81"/>
  <c r="D4133" i="81"/>
  <c r="A4133" i="81"/>
  <c r="AG4132" i="81"/>
  <c r="AD4132" i="81"/>
  <c r="AC4132" i="81"/>
  <c r="AA4132" i="81"/>
  <c r="I4132" i="81"/>
  <c r="G4132" i="81"/>
  <c r="F4132" i="81"/>
  <c r="D4132" i="81"/>
  <c r="A4132" i="81"/>
  <c r="AG4131" i="81"/>
  <c r="AD4131" i="81"/>
  <c r="AC4131" i="81"/>
  <c r="AA4131" i="81"/>
  <c r="I4131" i="81"/>
  <c r="G4131" i="81"/>
  <c r="F4131" i="81"/>
  <c r="D4131" i="81"/>
  <c r="A4131" i="81"/>
  <c r="AG4130" i="81"/>
  <c r="AD4130" i="81"/>
  <c r="AC4130" i="81"/>
  <c r="AA4130" i="81"/>
  <c r="I4130" i="81"/>
  <c r="G4130" i="81"/>
  <c r="F4130" i="81"/>
  <c r="D4130" i="81"/>
  <c r="A4130" i="81"/>
  <c r="AG4129" i="81"/>
  <c r="AD4129" i="81"/>
  <c r="AC4129" i="81"/>
  <c r="AA4129" i="81"/>
  <c r="I4129" i="81"/>
  <c r="G4129" i="81"/>
  <c r="F4129" i="81"/>
  <c r="D4129" i="81"/>
  <c r="A4129" i="81"/>
  <c r="AG4128" i="81"/>
  <c r="AD4128" i="81"/>
  <c r="AC4128" i="81"/>
  <c r="AA4128" i="81"/>
  <c r="I4128" i="81"/>
  <c r="G4128" i="81"/>
  <c r="F4128" i="81"/>
  <c r="D4128" i="81"/>
  <c r="A4128" i="81"/>
  <c r="AG4127" i="81"/>
  <c r="AD4127" i="81"/>
  <c r="AC4127" i="81"/>
  <c r="AA4127" i="81"/>
  <c r="I4127" i="81"/>
  <c r="G4127" i="81"/>
  <c r="F4127" i="81"/>
  <c r="D4127" i="81"/>
  <c r="A4127" i="81"/>
  <c r="AG4126" i="81"/>
  <c r="AD4126" i="81"/>
  <c r="AC4126" i="81"/>
  <c r="AA4126" i="81"/>
  <c r="I4126" i="81"/>
  <c r="G4126" i="81"/>
  <c r="F4126" i="81"/>
  <c r="D4126" i="81"/>
  <c r="A4126" i="81"/>
  <c r="AG4125" i="81"/>
  <c r="AD4125" i="81"/>
  <c r="AC4125" i="81"/>
  <c r="AA4125" i="81"/>
  <c r="I4125" i="81"/>
  <c r="G4125" i="81"/>
  <c r="F4125" i="81"/>
  <c r="D4125" i="81"/>
  <c r="A4125" i="81"/>
  <c r="AG4124" i="81"/>
  <c r="AD4124" i="81"/>
  <c r="AC4124" i="81"/>
  <c r="AA4124" i="81"/>
  <c r="I4124" i="81"/>
  <c r="G4124" i="81"/>
  <c r="F4124" i="81"/>
  <c r="D4124" i="81"/>
  <c r="A4124" i="81"/>
  <c r="AG4123" i="81"/>
  <c r="AD4123" i="81"/>
  <c r="AC4123" i="81"/>
  <c r="AA4123" i="81"/>
  <c r="I4123" i="81"/>
  <c r="G4123" i="81"/>
  <c r="F4123" i="81"/>
  <c r="D4123" i="81"/>
  <c r="A4123" i="81"/>
  <c r="AG4122" i="81"/>
  <c r="AD4122" i="81"/>
  <c r="AC4122" i="81"/>
  <c r="AA4122" i="81"/>
  <c r="I4122" i="81"/>
  <c r="G4122" i="81"/>
  <c r="F4122" i="81"/>
  <c r="D4122" i="81"/>
  <c r="A4122" i="81"/>
  <c r="AG4121" i="81"/>
  <c r="AD4121" i="81"/>
  <c r="AC4121" i="81"/>
  <c r="AA4121" i="81"/>
  <c r="I4121" i="81"/>
  <c r="G4121" i="81"/>
  <c r="F4121" i="81"/>
  <c r="D4121" i="81"/>
  <c r="A4121" i="81"/>
  <c r="AG4120" i="81"/>
  <c r="AD4120" i="81"/>
  <c r="AC4120" i="81"/>
  <c r="AA4120" i="81"/>
  <c r="I4120" i="81"/>
  <c r="G4120" i="81"/>
  <c r="F4120" i="81"/>
  <c r="D4120" i="81"/>
  <c r="A4120" i="81"/>
  <c r="AG4119" i="81"/>
  <c r="AD4119" i="81"/>
  <c r="AC4119" i="81"/>
  <c r="AA4119" i="81"/>
  <c r="I4119" i="81"/>
  <c r="G4119" i="81"/>
  <c r="F4119" i="81"/>
  <c r="D4119" i="81"/>
  <c r="A4119" i="81"/>
  <c r="AG4118" i="81"/>
  <c r="AD4118" i="81"/>
  <c r="AC4118" i="81"/>
  <c r="AA4118" i="81"/>
  <c r="I4118" i="81"/>
  <c r="G4118" i="81"/>
  <c r="F4118" i="81"/>
  <c r="D4118" i="81"/>
  <c r="A4118" i="81"/>
  <c r="AG4117" i="81"/>
  <c r="AD4117" i="81"/>
  <c r="AC4117" i="81"/>
  <c r="AA4117" i="81"/>
  <c r="I4117" i="81"/>
  <c r="G4117" i="81"/>
  <c r="F4117" i="81"/>
  <c r="D4117" i="81"/>
  <c r="A4117" i="81"/>
  <c r="AG4116" i="81"/>
  <c r="AD4116" i="81"/>
  <c r="AC4116" i="81"/>
  <c r="AA4116" i="81"/>
  <c r="I4116" i="81"/>
  <c r="G4116" i="81"/>
  <c r="F4116" i="81"/>
  <c r="D4116" i="81"/>
  <c r="A4116" i="81"/>
  <c r="AG4115" i="81"/>
  <c r="AD4115" i="81"/>
  <c r="AC4115" i="81"/>
  <c r="AA4115" i="81"/>
  <c r="I4115" i="81"/>
  <c r="G4115" i="81"/>
  <c r="F4115" i="81"/>
  <c r="D4115" i="81"/>
  <c r="A4115" i="81"/>
  <c r="AG4114" i="81"/>
  <c r="AD4114" i="81"/>
  <c r="AC4114" i="81"/>
  <c r="AA4114" i="81"/>
  <c r="I4114" i="81"/>
  <c r="G4114" i="81"/>
  <c r="F4114" i="81"/>
  <c r="D4114" i="81"/>
  <c r="A4114" i="81"/>
  <c r="AG4113" i="81"/>
  <c r="AD4113" i="81"/>
  <c r="AC4113" i="81"/>
  <c r="AA4113" i="81"/>
  <c r="I4113" i="81"/>
  <c r="G4113" i="81"/>
  <c r="F4113" i="81"/>
  <c r="D4113" i="81"/>
  <c r="A4113" i="81"/>
  <c r="AG4112" i="81"/>
  <c r="AD4112" i="81"/>
  <c r="AC4112" i="81"/>
  <c r="AA4112" i="81"/>
  <c r="I4112" i="81"/>
  <c r="G4112" i="81"/>
  <c r="F4112" i="81"/>
  <c r="D4112" i="81"/>
  <c r="A4112" i="81"/>
  <c r="AG4111" i="81"/>
  <c r="AD4111" i="81"/>
  <c r="AC4111" i="81"/>
  <c r="AA4111" i="81"/>
  <c r="I4111" i="81"/>
  <c r="G4111" i="81"/>
  <c r="F4111" i="81"/>
  <c r="D4111" i="81"/>
  <c r="A4111" i="81"/>
  <c r="AG4110" i="81"/>
  <c r="AD4110" i="81"/>
  <c r="AC4110" i="81"/>
  <c r="AA4110" i="81"/>
  <c r="I4110" i="81"/>
  <c r="G4110" i="81"/>
  <c r="F4110" i="81"/>
  <c r="D4110" i="81"/>
  <c r="A4110" i="81"/>
  <c r="AG4109" i="81"/>
  <c r="AD4109" i="81"/>
  <c r="AC4109" i="81"/>
  <c r="AA4109" i="81"/>
  <c r="I4109" i="81"/>
  <c r="G4109" i="81"/>
  <c r="F4109" i="81"/>
  <c r="D4109" i="81"/>
  <c r="A4109" i="81"/>
  <c r="AG4108" i="81"/>
  <c r="AD4108" i="81"/>
  <c r="AC4108" i="81"/>
  <c r="AA4108" i="81"/>
  <c r="I4108" i="81"/>
  <c r="G4108" i="81"/>
  <c r="F4108" i="81"/>
  <c r="D4108" i="81"/>
  <c r="A4108" i="81"/>
  <c r="AG4107" i="81"/>
  <c r="AD4107" i="81"/>
  <c r="AC4107" i="81"/>
  <c r="AA4107" i="81"/>
  <c r="I4107" i="81"/>
  <c r="G4107" i="81"/>
  <c r="F4107" i="81"/>
  <c r="D4107" i="81"/>
  <c r="A4107" i="81"/>
  <c r="AG4106" i="81"/>
  <c r="AD4106" i="81"/>
  <c r="AC4106" i="81"/>
  <c r="AA4106" i="81"/>
  <c r="I4106" i="81"/>
  <c r="G4106" i="81"/>
  <c r="F4106" i="81"/>
  <c r="D4106" i="81"/>
  <c r="A4106" i="81"/>
  <c r="AG4105" i="81"/>
  <c r="AD4105" i="81"/>
  <c r="AC4105" i="81"/>
  <c r="AA4105" i="81"/>
  <c r="I4105" i="81"/>
  <c r="G4105" i="81"/>
  <c r="F4105" i="81"/>
  <c r="D4105" i="81"/>
  <c r="A4105" i="81"/>
  <c r="AG4104" i="81"/>
  <c r="AD4104" i="81"/>
  <c r="AC4104" i="81"/>
  <c r="AA4104" i="81"/>
  <c r="I4104" i="81"/>
  <c r="G4104" i="81"/>
  <c r="F4104" i="81"/>
  <c r="D4104" i="81"/>
  <c r="A4104" i="81"/>
  <c r="AG4103" i="81"/>
  <c r="AD4103" i="81"/>
  <c r="AC4103" i="81"/>
  <c r="AA4103" i="81"/>
  <c r="I4103" i="81"/>
  <c r="G4103" i="81"/>
  <c r="F4103" i="81"/>
  <c r="D4103" i="81"/>
  <c r="A4103" i="81"/>
  <c r="AG4102" i="81"/>
  <c r="AD4102" i="81"/>
  <c r="AC4102" i="81"/>
  <c r="AA4102" i="81"/>
  <c r="I4102" i="81"/>
  <c r="G4102" i="81"/>
  <c r="F4102" i="81"/>
  <c r="D4102" i="81"/>
  <c r="A4102" i="81"/>
  <c r="AG4101" i="81"/>
  <c r="AD4101" i="81"/>
  <c r="AC4101" i="81"/>
  <c r="AA4101" i="81"/>
  <c r="I4101" i="81"/>
  <c r="G4101" i="81"/>
  <c r="F4101" i="81"/>
  <c r="D4101" i="81"/>
  <c r="A4101" i="81"/>
  <c r="AG4100" i="81"/>
  <c r="AD4100" i="81"/>
  <c r="AC4100" i="81"/>
  <c r="AA4100" i="81"/>
  <c r="I4100" i="81"/>
  <c r="G4100" i="81"/>
  <c r="F4100" i="81"/>
  <c r="D4100" i="81"/>
  <c r="A4100" i="81"/>
  <c r="AG4099" i="81"/>
  <c r="AD4099" i="81"/>
  <c r="AC4099" i="81"/>
  <c r="AA4099" i="81"/>
  <c r="I4099" i="81"/>
  <c r="G4099" i="81"/>
  <c r="F4099" i="81"/>
  <c r="D4099" i="81"/>
  <c r="A4099" i="81"/>
  <c r="AG4098" i="81"/>
  <c r="AD4098" i="81"/>
  <c r="AC4098" i="81"/>
  <c r="AA4098" i="81"/>
  <c r="I4098" i="81"/>
  <c r="G4098" i="81"/>
  <c r="F4098" i="81"/>
  <c r="D4098" i="81"/>
  <c r="A4098" i="81"/>
  <c r="AG4097" i="81"/>
  <c r="AD4097" i="81"/>
  <c r="AC4097" i="81"/>
  <c r="AA4097" i="81"/>
  <c r="I4097" i="81"/>
  <c r="G4097" i="81"/>
  <c r="F4097" i="81"/>
  <c r="D4097" i="81"/>
  <c r="A4097" i="81"/>
  <c r="AG4096" i="81"/>
  <c r="AD4096" i="81"/>
  <c r="AC4096" i="81"/>
  <c r="AA4096" i="81"/>
  <c r="I4096" i="81"/>
  <c r="G4096" i="81"/>
  <c r="F4096" i="81"/>
  <c r="D4096" i="81"/>
  <c r="A4096" i="81"/>
  <c r="AG4095" i="81"/>
  <c r="AD4095" i="81"/>
  <c r="AC4095" i="81"/>
  <c r="AA4095" i="81"/>
  <c r="I4095" i="81"/>
  <c r="G4095" i="81"/>
  <c r="F4095" i="81"/>
  <c r="D4095" i="81"/>
  <c r="A4095" i="81"/>
  <c r="AG4094" i="81"/>
  <c r="AD4094" i="81"/>
  <c r="AC4094" i="81"/>
  <c r="AA4094" i="81"/>
  <c r="I4094" i="81"/>
  <c r="G4094" i="81"/>
  <c r="F4094" i="81"/>
  <c r="D4094" i="81"/>
  <c r="A4094" i="81"/>
  <c r="AG4093" i="81"/>
  <c r="AD4093" i="81"/>
  <c r="AC4093" i="81"/>
  <c r="AA4093" i="81"/>
  <c r="I4093" i="81"/>
  <c r="G4093" i="81"/>
  <c r="F4093" i="81"/>
  <c r="D4093" i="81"/>
  <c r="A4093" i="81"/>
  <c r="AG4092" i="81"/>
  <c r="AD4092" i="81"/>
  <c r="AC4092" i="81"/>
  <c r="AA4092" i="81"/>
  <c r="I4092" i="81"/>
  <c r="G4092" i="81"/>
  <c r="F4092" i="81"/>
  <c r="D4092" i="81"/>
  <c r="A4092" i="81"/>
  <c r="AG4091" i="81"/>
  <c r="AD4091" i="81"/>
  <c r="AC4091" i="81"/>
  <c r="AA4091" i="81"/>
  <c r="I4091" i="81"/>
  <c r="G4091" i="81"/>
  <c r="F4091" i="81"/>
  <c r="D4091" i="81"/>
  <c r="A4091" i="81"/>
  <c r="AG4090" i="81"/>
  <c r="AD4090" i="81"/>
  <c r="AC4090" i="81"/>
  <c r="AA4090" i="81"/>
  <c r="I4090" i="81"/>
  <c r="G4090" i="81"/>
  <c r="F4090" i="81"/>
  <c r="D4090" i="81"/>
  <c r="A4090" i="81"/>
  <c r="AG4089" i="81"/>
  <c r="AD4089" i="81"/>
  <c r="AC4089" i="81"/>
  <c r="AA4089" i="81"/>
  <c r="I4089" i="81"/>
  <c r="G4089" i="81"/>
  <c r="F4089" i="81"/>
  <c r="D4089" i="81"/>
  <c r="A4089" i="81"/>
  <c r="AG4088" i="81"/>
  <c r="AD4088" i="81"/>
  <c r="AC4088" i="81"/>
  <c r="AA4088" i="81"/>
  <c r="I4088" i="81"/>
  <c r="G4088" i="81"/>
  <c r="F4088" i="81"/>
  <c r="D4088" i="81"/>
  <c r="A4088" i="81"/>
  <c r="AG4087" i="81"/>
  <c r="AD4087" i="81"/>
  <c r="AC4087" i="81"/>
  <c r="AA4087" i="81"/>
  <c r="I4087" i="81"/>
  <c r="G4087" i="81"/>
  <c r="F4087" i="81"/>
  <c r="D4087" i="81"/>
  <c r="A4087" i="81"/>
  <c r="AG4086" i="81"/>
  <c r="AD4086" i="81"/>
  <c r="AC4086" i="81"/>
  <c r="AA4086" i="81"/>
  <c r="I4086" i="81"/>
  <c r="G4086" i="81"/>
  <c r="F4086" i="81"/>
  <c r="D4086" i="81"/>
  <c r="A4086" i="81"/>
  <c r="AG4085" i="81"/>
  <c r="AD4085" i="81"/>
  <c r="AC4085" i="81"/>
  <c r="AA4085" i="81"/>
  <c r="I4085" i="81"/>
  <c r="G4085" i="81"/>
  <c r="F4085" i="81"/>
  <c r="D4085" i="81"/>
  <c r="A4085" i="81"/>
  <c r="AG4084" i="81"/>
  <c r="AD4084" i="81"/>
  <c r="AC4084" i="81"/>
  <c r="AA4084" i="81"/>
  <c r="I4084" i="81"/>
  <c r="G4084" i="81"/>
  <c r="F4084" i="81"/>
  <c r="D4084" i="81"/>
  <c r="A4084" i="81"/>
  <c r="AG4083" i="81"/>
  <c r="AD4083" i="81"/>
  <c r="AC4083" i="81"/>
  <c r="AA4083" i="81"/>
  <c r="I4083" i="81"/>
  <c r="G4083" i="81"/>
  <c r="F4083" i="81"/>
  <c r="D4083" i="81"/>
  <c r="A4083" i="81"/>
  <c r="AG4082" i="81"/>
  <c r="AD4082" i="81"/>
  <c r="AC4082" i="81"/>
  <c r="AA4082" i="81"/>
  <c r="I4082" i="81"/>
  <c r="G4082" i="81"/>
  <c r="F4082" i="81"/>
  <c r="D4082" i="81"/>
  <c r="A4082" i="81"/>
  <c r="AG4081" i="81"/>
  <c r="AD4081" i="81"/>
  <c r="AC4081" i="81"/>
  <c r="AA4081" i="81"/>
  <c r="I4081" i="81"/>
  <c r="G4081" i="81"/>
  <c r="F4081" i="81"/>
  <c r="D4081" i="81"/>
  <c r="A4081" i="81"/>
  <c r="AG4080" i="81"/>
  <c r="AD4080" i="81"/>
  <c r="AC4080" i="81"/>
  <c r="AA4080" i="81"/>
  <c r="I4080" i="81"/>
  <c r="G4080" i="81"/>
  <c r="F4080" i="81"/>
  <c r="D4080" i="81"/>
  <c r="A4080" i="81"/>
  <c r="AG4079" i="81"/>
  <c r="AD4079" i="81"/>
  <c r="AC4079" i="81"/>
  <c r="AA4079" i="81"/>
  <c r="I4079" i="81"/>
  <c r="G4079" i="81"/>
  <c r="F4079" i="81"/>
  <c r="D4079" i="81"/>
  <c r="A4079" i="81"/>
  <c r="AG4078" i="81"/>
  <c r="AD4078" i="81"/>
  <c r="AC4078" i="81"/>
  <c r="AA4078" i="81"/>
  <c r="I4078" i="81"/>
  <c r="G4078" i="81"/>
  <c r="F4078" i="81"/>
  <c r="D4078" i="81"/>
  <c r="A4078" i="81"/>
  <c r="AG4077" i="81"/>
  <c r="AD4077" i="81"/>
  <c r="AC4077" i="81"/>
  <c r="AA4077" i="81"/>
  <c r="I4077" i="81"/>
  <c r="G4077" i="81"/>
  <c r="F4077" i="81"/>
  <c r="D4077" i="81"/>
  <c r="A4077" i="81"/>
  <c r="AG4076" i="81"/>
  <c r="AD4076" i="81"/>
  <c r="AC4076" i="81"/>
  <c r="AA4076" i="81"/>
  <c r="I4076" i="81"/>
  <c r="G4076" i="81"/>
  <c r="F4076" i="81"/>
  <c r="D4076" i="81"/>
  <c r="A4076" i="81"/>
  <c r="AG4075" i="81"/>
  <c r="AD4075" i="81"/>
  <c r="AC4075" i="81"/>
  <c r="AA4075" i="81"/>
  <c r="I4075" i="81"/>
  <c r="G4075" i="81"/>
  <c r="F4075" i="81"/>
  <c r="D4075" i="81"/>
  <c r="A4075" i="81"/>
  <c r="AG4074" i="81"/>
  <c r="AD4074" i="81"/>
  <c r="AC4074" i="81"/>
  <c r="AA4074" i="81"/>
  <c r="I4074" i="81"/>
  <c r="G4074" i="81"/>
  <c r="F4074" i="81"/>
  <c r="D4074" i="81"/>
  <c r="A4074" i="81"/>
  <c r="AG4073" i="81"/>
  <c r="AD4073" i="81"/>
  <c r="AC4073" i="81"/>
  <c r="AA4073" i="81"/>
  <c r="I4073" i="81"/>
  <c r="G4073" i="81"/>
  <c r="F4073" i="81"/>
  <c r="D4073" i="81"/>
  <c r="A4073" i="81"/>
  <c r="AG4072" i="81"/>
  <c r="AD4072" i="81"/>
  <c r="AC4072" i="81"/>
  <c r="AA4072" i="81"/>
  <c r="I4072" i="81"/>
  <c r="G4072" i="81"/>
  <c r="F4072" i="81"/>
  <c r="D4072" i="81"/>
  <c r="A4072" i="81"/>
  <c r="AG4071" i="81"/>
  <c r="AD4071" i="81"/>
  <c r="AC4071" i="81"/>
  <c r="AA4071" i="81"/>
  <c r="I4071" i="81"/>
  <c r="G4071" i="81"/>
  <c r="F4071" i="81"/>
  <c r="D4071" i="81"/>
  <c r="A4071" i="81"/>
  <c r="AG4070" i="81"/>
  <c r="AD4070" i="81"/>
  <c r="AC4070" i="81"/>
  <c r="AA4070" i="81"/>
  <c r="I4070" i="81"/>
  <c r="G4070" i="81"/>
  <c r="F4070" i="81"/>
  <c r="D4070" i="81"/>
  <c r="A4070" i="81"/>
  <c r="AG4069" i="81"/>
  <c r="AD4069" i="81"/>
  <c r="AC4069" i="81"/>
  <c r="AA4069" i="81"/>
  <c r="I4069" i="81"/>
  <c r="G4069" i="81"/>
  <c r="F4069" i="81"/>
  <c r="D4069" i="81"/>
  <c r="A4069" i="81"/>
  <c r="AG4068" i="81"/>
  <c r="AD4068" i="81"/>
  <c r="AC4068" i="81"/>
  <c r="AA4068" i="81"/>
  <c r="I4068" i="81"/>
  <c r="G4068" i="81"/>
  <c r="F4068" i="81"/>
  <c r="D4068" i="81"/>
  <c r="A4068" i="81"/>
  <c r="AG4067" i="81"/>
  <c r="AD4067" i="81"/>
  <c r="AC4067" i="81"/>
  <c r="AA4067" i="81"/>
  <c r="I4067" i="81"/>
  <c r="G4067" i="81"/>
  <c r="F4067" i="81"/>
  <c r="D4067" i="81"/>
  <c r="A4067" i="81"/>
  <c r="AG4066" i="81"/>
  <c r="AD4066" i="81"/>
  <c r="AC4066" i="81"/>
  <c r="AA4066" i="81"/>
  <c r="I4066" i="81"/>
  <c r="G4066" i="81"/>
  <c r="F4066" i="81"/>
  <c r="D4066" i="81"/>
  <c r="A4066" i="81"/>
  <c r="AG4065" i="81"/>
  <c r="AD4065" i="81"/>
  <c r="AC4065" i="81"/>
  <c r="AA4065" i="81"/>
  <c r="I4065" i="81"/>
  <c r="G4065" i="81"/>
  <c r="F4065" i="81"/>
  <c r="D4065" i="81"/>
  <c r="A4065" i="81"/>
  <c r="AG4064" i="81"/>
  <c r="AD4064" i="81"/>
  <c r="AC4064" i="81"/>
  <c r="AA4064" i="81"/>
  <c r="I4064" i="81"/>
  <c r="G4064" i="81"/>
  <c r="F4064" i="81"/>
  <c r="D4064" i="81"/>
  <c r="A4064" i="81"/>
  <c r="AG4063" i="81"/>
  <c r="AD4063" i="81"/>
  <c r="AC4063" i="81"/>
  <c r="AA4063" i="81"/>
  <c r="I4063" i="81"/>
  <c r="G4063" i="81"/>
  <c r="F4063" i="81"/>
  <c r="D4063" i="81"/>
  <c r="A4063" i="81"/>
  <c r="AG4062" i="81"/>
  <c r="AD4062" i="81"/>
  <c r="AC4062" i="81"/>
  <c r="AA4062" i="81"/>
  <c r="I4062" i="81"/>
  <c r="G4062" i="81"/>
  <c r="F4062" i="81"/>
  <c r="D4062" i="81"/>
  <c r="A4062" i="81"/>
  <c r="AG4061" i="81"/>
  <c r="AD4061" i="81"/>
  <c r="AC4061" i="81"/>
  <c r="AA4061" i="81"/>
  <c r="I4061" i="81"/>
  <c r="G4061" i="81"/>
  <c r="F4061" i="81"/>
  <c r="D4061" i="81"/>
  <c r="A4061" i="81"/>
  <c r="AG4060" i="81"/>
  <c r="AD4060" i="81"/>
  <c r="AC4060" i="81"/>
  <c r="AA4060" i="81"/>
  <c r="I4060" i="81"/>
  <c r="G4060" i="81"/>
  <c r="F4060" i="81"/>
  <c r="D4060" i="81"/>
  <c r="A4060" i="81"/>
  <c r="AG4059" i="81"/>
  <c r="AD4059" i="81"/>
  <c r="AC4059" i="81"/>
  <c r="AA4059" i="81"/>
  <c r="I4059" i="81"/>
  <c r="G4059" i="81"/>
  <c r="F4059" i="81"/>
  <c r="D4059" i="81"/>
  <c r="A4059" i="81"/>
  <c r="AG4058" i="81"/>
  <c r="AD4058" i="81"/>
  <c r="AC4058" i="81"/>
  <c r="AA4058" i="81"/>
  <c r="I4058" i="81"/>
  <c r="G4058" i="81"/>
  <c r="F4058" i="81"/>
  <c r="D4058" i="81"/>
  <c r="A4058" i="81"/>
  <c r="AG4057" i="81"/>
  <c r="AD4057" i="81"/>
  <c r="AC4057" i="81"/>
  <c r="AA4057" i="81"/>
  <c r="I4057" i="81"/>
  <c r="G4057" i="81"/>
  <c r="F4057" i="81"/>
  <c r="D4057" i="81"/>
  <c r="A4057" i="81"/>
  <c r="AG4056" i="81"/>
  <c r="AD4056" i="81"/>
  <c r="AC4056" i="81"/>
  <c r="AA4056" i="81"/>
  <c r="I4056" i="81"/>
  <c r="G4056" i="81"/>
  <c r="F4056" i="81"/>
  <c r="D4056" i="81"/>
  <c r="A4056" i="81"/>
  <c r="AG4055" i="81"/>
  <c r="AD4055" i="81"/>
  <c r="AC4055" i="81"/>
  <c r="AA4055" i="81"/>
  <c r="I4055" i="81"/>
  <c r="G4055" i="81"/>
  <c r="F4055" i="81"/>
  <c r="D4055" i="81"/>
  <c r="A4055" i="81"/>
  <c r="AG4054" i="81"/>
  <c r="AD4054" i="81"/>
  <c r="AC4054" i="81"/>
  <c r="AA4054" i="81"/>
  <c r="I4054" i="81"/>
  <c r="G4054" i="81"/>
  <c r="F4054" i="81"/>
  <c r="D4054" i="81"/>
  <c r="A4054" i="81"/>
  <c r="AG4053" i="81"/>
  <c r="AD4053" i="81"/>
  <c r="AC4053" i="81"/>
  <c r="AA4053" i="81"/>
  <c r="I4053" i="81"/>
  <c r="G4053" i="81"/>
  <c r="F4053" i="81"/>
  <c r="D4053" i="81"/>
  <c r="A4053" i="81"/>
  <c r="AG4052" i="81"/>
  <c r="AD4052" i="81"/>
  <c r="AC4052" i="81"/>
  <c r="AA4052" i="81"/>
  <c r="I4052" i="81"/>
  <c r="G4052" i="81"/>
  <c r="F4052" i="81"/>
  <c r="D4052" i="81"/>
  <c r="A4052" i="81"/>
  <c r="AG4051" i="81"/>
  <c r="AD4051" i="81"/>
  <c r="AC4051" i="81"/>
  <c r="AA4051" i="81"/>
  <c r="I4051" i="81"/>
  <c r="G4051" i="81"/>
  <c r="F4051" i="81"/>
  <c r="D4051" i="81"/>
  <c r="A4051" i="81"/>
  <c r="AG4050" i="81"/>
  <c r="AD4050" i="81"/>
  <c r="AC4050" i="81"/>
  <c r="AA4050" i="81"/>
  <c r="I4050" i="81"/>
  <c r="G4050" i="81"/>
  <c r="F4050" i="81"/>
  <c r="D4050" i="81"/>
  <c r="A4050" i="81"/>
  <c r="AG4049" i="81"/>
  <c r="AD4049" i="81"/>
  <c r="AC4049" i="81"/>
  <c r="AA4049" i="81"/>
  <c r="I4049" i="81"/>
  <c r="G4049" i="81"/>
  <c r="F4049" i="81"/>
  <c r="D4049" i="81"/>
  <c r="A4049" i="81"/>
  <c r="AG4048" i="81"/>
  <c r="AD4048" i="81"/>
  <c r="AC4048" i="81"/>
  <c r="AA4048" i="81"/>
  <c r="I4048" i="81"/>
  <c r="G4048" i="81"/>
  <c r="F4048" i="81"/>
  <c r="D4048" i="81"/>
  <c r="A4048" i="81"/>
  <c r="AG4047" i="81"/>
  <c r="AD4047" i="81"/>
  <c r="AC4047" i="81"/>
  <c r="AA4047" i="81"/>
  <c r="I4047" i="81"/>
  <c r="G4047" i="81"/>
  <c r="F4047" i="81"/>
  <c r="D4047" i="81"/>
  <c r="A4047" i="81"/>
  <c r="AG4046" i="81"/>
  <c r="AD4046" i="81"/>
  <c r="AC4046" i="81"/>
  <c r="AA4046" i="81"/>
  <c r="I4046" i="81"/>
  <c r="G4046" i="81"/>
  <c r="F4046" i="81"/>
  <c r="D4046" i="81"/>
  <c r="A4046" i="81"/>
  <c r="AG4045" i="81"/>
  <c r="AD4045" i="81"/>
  <c r="AC4045" i="81"/>
  <c r="AA4045" i="81"/>
  <c r="I4045" i="81"/>
  <c r="G4045" i="81"/>
  <c r="F4045" i="81"/>
  <c r="D4045" i="81"/>
  <c r="A4045" i="81"/>
  <c r="AG4044" i="81"/>
  <c r="AD4044" i="81"/>
  <c r="AC4044" i="81"/>
  <c r="AA4044" i="81"/>
  <c r="I4044" i="81"/>
  <c r="G4044" i="81"/>
  <c r="F4044" i="81"/>
  <c r="D4044" i="81"/>
  <c r="A4044" i="81"/>
  <c r="AG4043" i="81"/>
  <c r="AD4043" i="81"/>
  <c r="AC4043" i="81"/>
  <c r="AA4043" i="81"/>
  <c r="I4043" i="81"/>
  <c r="G4043" i="81"/>
  <c r="F4043" i="81"/>
  <c r="D4043" i="81"/>
  <c r="A4043" i="81"/>
  <c r="AG4042" i="81"/>
  <c r="AD4042" i="81"/>
  <c r="AC4042" i="81"/>
  <c r="AA4042" i="81"/>
  <c r="I4042" i="81"/>
  <c r="G4042" i="81"/>
  <c r="F4042" i="81"/>
  <c r="D4042" i="81"/>
  <c r="A4042" i="81"/>
  <c r="AG4041" i="81"/>
  <c r="AD4041" i="81"/>
  <c r="AC4041" i="81"/>
  <c r="AA4041" i="81"/>
  <c r="I4041" i="81"/>
  <c r="G4041" i="81"/>
  <c r="F4041" i="81"/>
  <c r="D4041" i="81"/>
  <c r="A4041" i="81"/>
  <c r="AG4040" i="81"/>
  <c r="AD4040" i="81"/>
  <c r="AC4040" i="81"/>
  <c r="AA4040" i="81"/>
  <c r="I4040" i="81"/>
  <c r="G4040" i="81"/>
  <c r="F4040" i="81"/>
  <c r="D4040" i="81"/>
  <c r="A4040" i="81"/>
  <c r="AG4039" i="81"/>
  <c r="AD4039" i="81"/>
  <c r="AC4039" i="81"/>
  <c r="AA4039" i="81"/>
  <c r="I4039" i="81"/>
  <c r="G4039" i="81"/>
  <c r="F4039" i="81"/>
  <c r="D4039" i="81"/>
  <c r="A4039" i="81"/>
  <c r="AG4038" i="81"/>
  <c r="AD4038" i="81"/>
  <c r="AC4038" i="81"/>
  <c r="AA4038" i="81"/>
  <c r="I4038" i="81"/>
  <c r="G4038" i="81"/>
  <c r="F4038" i="81"/>
  <c r="D4038" i="81"/>
  <c r="A4038" i="81"/>
  <c r="AG4037" i="81"/>
  <c r="AD4037" i="81"/>
  <c r="AC4037" i="81"/>
  <c r="AA4037" i="81"/>
  <c r="I4037" i="81"/>
  <c r="G4037" i="81"/>
  <c r="F4037" i="81"/>
  <c r="D4037" i="81"/>
  <c r="A4037" i="81"/>
  <c r="AG4036" i="81"/>
  <c r="AD4036" i="81"/>
  <c r="AC4036" i="81"/>
  <c r="AA4036" i="81"/>
  <c r="I4036" i="81"/>
  <c r="G4036" i="81"/>
  <c r="F4036" i="81"/>
  <c r="D4036" i="81"/>
  <c r="A4036" i="81"/>
  <c r="AG4035" i="81"/>
  <c r="AD4035" i="81"/>
  <c r="AC4035" i="81"/>
  <c r="AA4035" i="81"/>
  <c r="I4035" i="81"/>
  <c r="G4035" i="81"/>
  <c r="F4035" i="81"/>
  <c r="D4035" i="81"/>
  <c r="A4035" i="81"/>
  <c r="AG4034" i="81"/>
  <c r="AD4034" i="81"/>
  <c r="AC4034" i="81"/>
  <c r="AA4034" i="81"/>
  <c r="I4034" i="81"/>
  <c r="G4034" i="81"/>
  <c r="F4034" i="81"/>
  <c r="D4034" i="81"/>
  <c r="A4034" i="81"/>
  <c r="AG4033" i="81"/>
  <c r="AD4033" i="81"/>
  <c r="AC4033" i="81"/>
  <c r="AA4033" i="81"/>
  <c r="I4033" i="81"/>
  <c r="G4033" i="81"/>
  <c r="F4033" i="81"/>
  <c r="D4033" i="81"/>
  <c r="A4033" i="81"/>
  <c r="AG4032" i="81"/>
  <c r="AD4032" i="81"/>
  <c r="AC4032" i="81"/>
  <c r="AA4032" i="81"/>
  <c r="I4032" i="81"/>
  <c r="G4032" i="81"/>
  <c r="F4032" i="81"/>
  <c r="D4032" i="81"/>
  <c r="A4032" i="81"/>
  <c r="AG4031" i="81"/>
  <c r="AD4031" i="81"/>
  <c r="AC4031" i="81"/>
  <c r="AA4031" i="81"/>
  <c r="I4031" i="81"/>
  <c r="G4031" i="81"/>
  <c r="F4031" i="81"/>
  <c r="D4031" i="81"/>
  <c r="A4031" i="81"/>
  <c r="AG4030" i="81"/>
  <c r="AD4030" i="81"/>
  <c r="AC4030" i="81"/>
  <c r="AA4030" i="81"/>
  <c r="I4030" i="81"/>
  <c r="G4030" i="81"/>
  <c r="F4030" i="81"/>
  <c r="D4030" i="81"/>
  <c r="A4030" i="81"/>
  <c r="AG4029" i="81"/>
  <c r="AD4029" i="81"/>
  <c r="AC4029" i="81"/>
  <c r="AA4029" i="81"/>
  <c r="I4029" i="81"/>
  <c r="G4029" i="81"/>
  <c r="F4029" i="81"/>
  <c r="D4029" i="81"/>
  <c r="A4029" i="81"/>
  <c r="AG4028" i="81"/>
  <c r="AD4028" i="81"/>
  <c r="AC4028" i="81"/>
  <c r="AA4028" i="81"/>
  <c r="I4028" i="81"/>
  <c r="G4028" i="81"/>
  <c r="F4028" i="81"/>
  <c r="D4028" i="81"/>
  <c r="A4028" i="81"/>
  <c r="AG4027" i="81"/>
  <c r="AD4027" i="81"/>
  <c r="AC4027" i="81"/>
  <c r="AA4027" i="81"/>
  <c r="I4027" i="81"/>
  <c r="G4027" i="81"/>
  <c r="F4027" i="81"/>
  <c r="D4027" i="81"/>
  <c r="A4027" i="81"/>
  <c r="AG4026" i="81"/>
  <c r="AD4026" i="81"/>
  <c r="AC4026" i="81"/>
  <c r="AA4026" i="81"/>
  <c r="I4026" i="81"/>
  <c r="G4026" i="81"/>
  <c r="F4026" i="81"/>
  <c r="D4026" i="81"/>
  <c r="A4026" i="81"/>
  <c r="AG4025" i="81"/>
  <c r="AD4025" i="81"/>
  <c r="AC4025" i="81"/>
  <c r="AA4025" i="81"/>
  <c r="I4025" i="81"/>
  <c r="G4025" i="81"/>
  <c r="F4025" i="81"/>
  <c r="D4025" i="81"/>
  <c r="A4025" i="81"/>
  <c r="AG4024" i="81"/>
  <c r="AD4024" i="81"/>
  <c r="AC4024" i="81"/>
  <c r="AA4024" i="81"/>
  <c r="I4024" i="81"/>
  <c r="G4024" i="81"/>
  <c r="F4024" i="81"/>
  <c r="D4024" i="81"/>
  <c r="A4024" i="81"/>
  <c r="AG4023" i="81"/>
  <c r="AD4023" i="81"/>
  <c r="AC4023" i="81"/>
  <c r="AA4023" i="81"/>
  <c r="I4023" i="81"/>
  <c r="G4023" i="81"/>
  <c r="F4023" i="81"/>
  <c r="D4023" i="81"/>
  <c r="A4023" i="81"/>
  <c r="AG4022" i="81"/>
  <c r="AD4022" i="81"/>
  <c r="AC4022" i="81"/>
  <c r="AA4022" i="81"/>
  <c r="I4022" i="81"/>
  <c r="G4022" i="81"/>
  <c r="F4022" i="81"/>
  <c r="D4022" i="81"/>
  <c r="A4022" i="81"/>
  <c r="AG4021" i="81"/>
  <c r="AD4021" i="81"/>
  <c r="AC4021" i="81"/>
  <c r="AA4021" i="81"/>
  <c r="I4021" i="81"/>
  <c r="G4021" i="81"/>
  <c r="F4021" i="81"/>
  <c r="D4021" i="81"/>
  <c r="A4021" i="81"/>
  <c r="AG4020" i="81"/>
  <c r="AD4020" i="81"/>
  <c r="AC4020" i="81"/>
  <c r="AA4020" i="81"/>
  <c r="I4020" i="81"/>
  <c r="G4020" i="81"/>
  <c r="F4020" i="81"/>
  <c r="D4020" i="81"/>
  <c r="A4020" i="81"/>
  <c r="AG4019" i="81"/>
  <c r="AD4019" i="81"/>
  <c r="AC4019" i="81"/>
  <c r="AA4019" i="81"/>
  <c r="I4019" i="81"/>
  <c r="G4019" i="81"/>
  <c r="F4019" i="81"/>
  <c r="D4019" i="81"/>
  <c r="A4019" i="81"/>
  <c r="AG4018" i="81"/>
  <c r="AD4018" i="81"/>
  <c r="AC4018" i="81"/>
  <c r="AA4018" i="81"/>
  <c r="I4018" i="81"/>
  <c r="G4018" i="81"/>
  <c r="F4018" i="81"/>
  <c r="D4018" i="81"/>
  <c r="A4018" i="81"/>
  <c r="AG4017" i="81"/>
  <c r="AD4017" i="81"/>
  <c r="AC4017" i="81"/>
  <c r="AA4017" i="81"/>
  <c r="I4017" i="81"/>
  <c r="G4017" i="81"/>
  <c r="F4017" i="81"/>
  <c r="D4017" i="81"/>
  <c r="A4017" i="81"/>
  <c r="AG4016" i="81"/>
  <c r="AD4016" i="81"/>
  <c r="AC4016" i="81"/>
  <c r="AA4016" i="81"/>
  <c r="I4016" i="81"/>
  <c r="G4016" i="81"/>
  <c r="F4016" i="81"/>
  <c r="D4016" i="81"/>
  <c r="A4016" i="81"/>
  <c r="AG4015" i="81"/>
  <c r="AD4015" i="81"/>
  <c r="AC4015" i="81"/>
  <c r="AA4015" i="81"/>
  <c r="I4015" i="81"/>
  <c r="G4015" i="81"/>
  <c r="F4015" i="81"/>
  <c r="D4015" i="81"/>
  <c r="A4015" i="81"/>
  <c r="AG4014" i="81"/>
  <c r="AD4014" i="81"/>
  <c r="AC4014" i="81"/>
  <c r="AA4014" i="81"/>
  <c r="I4014" i="81"/>
  <c r="G4014" i="81"/>
  <c r="F4014" i="81"/>
  <c r="D4014" i="81"/>
  <c r="A4014" i="81"/>
  <c r="AG4013" i="81"/>
  <c r="AD4013" i="81"/>
  <c r="AC4013" i="81"/>
  <c r="AA4013" i="81"/>
  <c r="I4013" i="81"/>
  <c r="G4013" i="81"/>
  <c r="F4013" i="81"/>
  <c r="D4013" i="81"/>
  <c r="A4013" i="81"/>
  <c r="AG4012" i="81"/>
  <c r="AD4012" i="81"/>
  <c r="AC4012" i="81"/>
  <c r="AA4012" i="81"/>
  <c r="I4012" i="81"/>
  <c r="G4012" i="81"/>
  <c r="F4012" i="81"/>
  <c r="D4012" i="81"/>
  <c r="A4012" i="81"/>
  <c r="AG4011" i="81"/>
  <c r="AD4011" i="81"/>
  <c r="AC4011" i="81"/>
  <c r="AA4011" i="81"/>
  <c r="I4011" i="81"/>
  <c r="G4011" i="81"/>
  <c r="F4011" i="81"/>
  <c r="D4011" i="81"/>
  <c r="A4011" i="81"/>
  <c r="AG4010" i="81"/>
  <c r="AD4010" i="81"/>
  <c r="AC4010" i="81"/>
  <c r="AA4010" i="81"/>
  <c r="I4010" i="81"/>
  <c r="G4010" i="81"/>
  <c r="F4010" i="81"/>
  <c r="D4010" i="81"/>
  <c r="A4010" i="81"/>
  <c r="AG4009" i="81"/>
  <c r="AD4009" i="81"/>
  <c r="AC4009" i="81"/>
  <c r="AA4009" i="81"/>
  <c r="I4009" i="81"/>
  <c r="G4009" i="81"/>
  <c r="F4009" i="81"/>
  <c r="D4009" i="81"/>
  <c r="A4009" i="81"/>
  <c r="AG4008" i="81"/>
  <c r="AD4008" i="81"/>
  <c r="AC4008" i="81"/>
  <c r="AA4008" i="81"/>
  <c r="I4008" i="81"/>
  <c r="G4008" i="81"/>
  <c r="F4008" i="81"/>
  <c r="D4008" i="81"/>
  <c r="A4008" i="81"/>
  <c r="AG4007" i="81"/>
  <c r="AD4007" i="81"/>
  <c r="AC4007" i="81"/>
  <c r="AA4007" i="81"/>
  <c r="I4007" i="81"/>
  <c r="G4007" i="81"/>
  <c r="F4007" i="81"/>
  <c r="D4007" i="81"/>
  <c r="A4007" i="81"/>
  <c r="AG4006" i="81"/>
  <c r="AD4006" i="81"/>
  <c r="AC4006" i="81"/>
  <c r="AA4006" i="81"/>
  <c r="I4006" i="81"/>
  <c r="G4006" i="81"/>
  <c r="F4006" i="81"/>
  <c r="D4006" i="81"/>
  <c r="A4006" i="81"/>
  <c r="AG4005" i="81"/>
  <c r="AD4005" i="81"/>
  <c r="AC4005" i="81"/>
  <c r="AA4005" i="81"/>
  <c r="I4005" i="81"/>
  <c r="G4005" i="81"/>
  <c r="F4005" i="81"/>
  <c r="D4005" i="81"/>
  <c r="A4005" i="81"/>
  <c r="AG4004" i="81"/>
  <c r="AD4004" i="81"/>
  <c r="AC4004" i="81"/>
  <c r="AA4004" i="81"/>
  <c r="I4004" i="81"/>
  <c r="G4004" i="81"/>
  <c r="F4004" i="81"/>
  <c r="D4004" i="81"/>
  <c r="A4004" i="81"/>
  <c r="AG4003" i="81"/>
  <c r="AD4003" i="81"/>
  <c r="AC4003" i="81"/>
  <c r="AA4003" i="81"/>
  <c r="I4003" i="81"/>
  <c r="G4003" i="81"/>
  <c r="F4003" i="81"/>
  <c r="D4003" i="81"/>
  <c r="A4003" i="81"/>
  <c r="AG4002" i="81"/>
  <c r="AD4002" i="81"/>
  <c r="AC4002" i="81"/>
  <c r="AA4002" i="81"/>
  <c r="I4002" i="81"/>
  <c r="G4002" i="81"/>
  <c r="F4002" i="81"/>
  <c r="D4002" i="81"/>
  <c r="A4002" i="81"/>
  <c r="AG4001" i="81"/>
  <c r="AD4001" i="81"/>
  <c r="AC4001" i="81"/>
  <c r="AA4001" i="81"/>
  <c r="I4001" i="81"/>
  <c r="G4001" i="81"/>
  <c r="F4001" i="81"/>
  <c r="D4001" i="81"/>
  <c r="A4001" i="81"/>
  <c r="AG4000" i="81"/>
  <c r="AD4000" i="81"/>
  <c r="AC4000" i="81"/>
  <c r="AA4000" i="81"/>
  <c r="I4000" i="81"/>
  <c r="G4000" i="81"/>
  <c r="F4000" i="81"/>
  <c r="D4000" i="81"/>
  <c r="A4000" i="81"/>
  <c r="AG3999" i="81"/>
  <c r="AD3999" i="81"/>
  <c r="AC3999" i="81"/>
  <c r="AA3999" i="81"/>
  <c r="I3999" i="81"/>
  <c r="G3999" i="81"/>
  <c r="F3999" i="81"/>
  <c r="D3999" i="81"/>
  <c r="A3999" i="81"/>
  <c r="AG3998" i="81"/>
  <c r="AD3998" i="81"/>
  <c r="AC3998" i="81"/>
  <c r="AA3998" i="81"/>
  <c r="I3998" i="81"/>
  <c r="G3998" i="81"/>
  <c r="F3998" i="81"/>
  <c r="D3998" i="81"/>
  <c r="A3998" i="81"/>
  <c r="AG3997" i="81"/>
  <c r="AD3997" i="81"/>
  <c r="AC3997" i="81"/>
  <c r="AA3997" i="81"/>
  <c r="I3997" i="81"/>
  <c r="G3997" i="81"/>
  <c r="F3997" i="81"/>
  <c r="D3997" i="81"/>
  <c r="A3997" i="81"/>
  <c r="AG3996" i="81"/>
  <c r="AD3996" i="81"/>
  <c r="AC3996" i="81"/>
  <c r="AA3996" i="81"/>
  <c r="I3996" i="81"/>
  <c r="G3996" i="81"/>
  <c r="F3996" i="81"/>
  <c r="D3996" i="81"/>
  <c r="A3996" i="81"/>
  <c r="AG3995" i="81"/>
  <c r="AD3995" i="81"/>
  <c r="AC3995" i="81"/>
  <c r="AA3995" i="81"/>
  <c r="I3995" i="81"/>
  <c r="G3995" i="81"/>
  <c r="F3995" i="81"/>
  <c r="D3995" i="81"/>
  <c r="A3995" i="81"/>
  <c r="AG3994" i="81"/>
  <c r="AD3994" i="81"/>
  <c r="AC3994" i="81"/>
  <c r="AA3994" i="81"/>
  <c r="I3994" i="81"/>
  <c r="G3994" i="81"/>
  <c r="F3994" i="81"/>
  <c r="D3994" i="81"/>
  <c r="A3994" i="81"/>
  <c r="AG3993" i="81"/>
  <c r="AD3993" i="81"/>
  <c r="AC3993" i="81"/>
  <c r="AA3993" i="81"/>
  <c r="I3993" i="81"/>
  <c r="G3993" i="81"/>
  <c r="F3993" i="81"/>
  <c r="D3993" i="81"/>
  <c r="A3993" i="81"/>
  <c r="AG3992" i="81"/>
  <c r="AD3992" i="81"/>
  <c r="AC3992" i="81"/>
  <c r="AA3992" i="81"/>
  <c r="I3992" i="81"/>
  <c r="G3992" i="81"/>
  <c r="F3992" i="81"/>
  <c r="D3992" i="81"/>
  <c r="A3992" i="81"/>
  <c r="AG3991" i="81"/>
  <c r="AD3991" i="81"/>
  <c r="AC3991" i="81"/>
  <c r="AA3991" i="81"/>
  <c r="I3991" i="81"/>
  <c r="G3991" i="81"/>
  <c r="F3991" i="81"/>
  <c r="D3991" i="81"/>
  <c r="A3991" i="81"/>
  <c r="AG3990" i="81"/>
  <c r="AD3990" i="81"/>
  <c r="AC3990" i="81"/>
  <c r="AA3990" i="81"/>
  <c r="I3990" i="81"/>
  <c r="G3990" i="81"/>
  <c r="F3990" i="81"/>
  <c r="D3990" i="81"/>
  <c r="A3990" i="81"/>
  <c r="AG3989" i="81"/>
  <c r="AD3989" i="81"/>
  <c r="AC3989" i="81"/>
  <c r="AA3989" i="81"/>
  <c r="I3989" i="81"/>
  <c r="G3989" i="81"/>
  <c r="F3989" i="81"/>
  <c r="D3989" i="81"/>
  <c r="A3989" i="81"/>
  <c r="AG3988" i="81"/>
  <c r="AD3988" i="81"/>
  <c r="AC3988" i="81"/>
  <c r="AA3988" i="81"/>
  <c r="I3988" i="81"/>
  <c r="G3988" i="81"/>
  <c r="F3988" i="81"/>
  <c r="D3988" i="81"/>
  <c r="A3988" i="81"/>
  <c r="AG3987" i="81"/>
  <c r="AD3987" i="81"/>
  <c r="AC3987" i="81"/>
  <c r="AA3987" i="81"/>
  <c r="I3987" i="81"/>
  <c r="G3987" i="81"/>
  <c r="F3987" i="81"/>
  <c r="D3987" i="81"/>
  <c r="A3987" i="81"/>
  <c r="AG3986" i="81"/>
  <c r="AD3986" i="81"/>
  <c r="AC3986" i="81"/>
  <c r="AA3986" i="81"/>
  <c r="I3986" i="81"/>
  <c r="G3986" i="81"/>
  <c r="F3986" i="81"/>
  <c r="D3986" i="81"/>
  <c r="A3986" i="81"/>
  <c r="AG3985" i="81"/>
  <c r="AD3985" i="81"/>
  <c r="AC3985" i="81"/>
  <c r="AA3985" i="81"/>
  <c r="I3985" i="81"/>
  <c r="G3985" i="81"/>
  <c r="F3985" i="81"/>
  <c r="D3985" i="81"/>
  <c r="A3985" i="81"/>
  <c r="AG3984" i="81"/>
  <c r="AD3984" i="81"/>
  <c r="AC3984" i="81"/>
  <c r="AA3984" i="81"/>
  <c r="I3984" i="81"/>
  <c r="G3984" i="81"/>
  <c r="F3984" i="81"/>
  <c r="D3984" i="81"/>
  <c r="A3984" i="81"/>
  <c r="AG3983" i="81"/>
  <c r="AD3983" i="81"/>
  <c r="AC3983" i="81"/>
  <c r="AA3983" i="81"/>
  <c r="I3983" i="81"/>
  <c r="G3983" i="81"/>
  <c r="F3983" i="81"/>
  <c r="D3983" i="81"/>
  <c r="A3983" i="81"/>
  <c r="AG3982" i="81"/>
  <c r="AD3982" i="81"/>
  <c r="AC3982" i="81"/>
  <c r="AA3982" i="81"/>
  <c r="I3982" i="81"/>
  <c r="G3982" i="81"/>
  <c r="F3982" i="81"/>
  <c r="D3982" i="81"/>
  <c r="A3982" i="81"/>
  <c r="AG3981" i="81"/>
  <c r="AD3981" i="81"/>
  <c r="AC3981" i="81"/>
  <c r="AA3981" i="81"/>
  <c r="I3981" i="81"/>
  <c r="G3981" i="81"/>
  <c r="F3981" i="81"/>
  <c r="D3981" i="81"/>
  <c r="A3981" i="81"/>
  <c r="AG3980" i="81"/>
  <c r="AD3980" i="81"/>
  <c r="AC3980" i="81"/>
  <c r="AA3980" i="81"/>
  <c r="I3980" i="81"/>
  <c r="G3980" i="81"/>
  <c r="F3980" i="81"/>
  <c r="D3980" i="81"/>
  <c r="A3980" i="81"/>
  <c r="AG3979" i="81"/>
  <c r="AD3979" i="81"/>
  <c r="AC3979" i="81"/>
  <c r="AA3979" i="81"/>
  <c r="I3979" i="81"/>
  <c r="G3979" i="81"/>
  <c r="F3979" i="81"/>
  <c r="D3979" i="81"/>
  <c r="A3979" i="81"/>
  <c r="AG3978" i="81"/>
  <c r="AD3978" i="81"/>
  <c r="AC3978" i="81"/>
  <c r="AA3978" i="81"/>
  <c r="I3978" i="81"/>
  <c r="G3978" i="81"/>
  <c r="F3978" i="81"/>
  <c r="D3978" i="81"/>
  <c r="A3978" i="81"/>
  <c r="AG3977" i="81"/>
  <c r="AD3977" i="81"/>
  <c r="AC3977" i="81"/>
  <c r="AA3977" i="81"/>
  <c r="I3977" i="81"/>
  <c r="G3977" i="81"/>
  <c r="F3977" i="81"/>
  <c r="D3977" i="81"/>
  <c r="A3977" i="81"/>
  <c r="AG3976" i="81"/>
  <c r="AD3976" i="81"/>
  <c r="AC3976" i="81"/>
  <c r="AA3976" i="81"/>
  <c r="I3976" i="81"/>
  <c r="G3976" i="81"/>
  <c r="F3976" i="81"/>
  <c r="D3976" i="81"/>
  <c r="A3976" i="81"/>
  <c r="AG3975" i="81"/>
  <c r="AD3975" i="81"/>
  <c r="AC3975" i="81"/>
  <c r="AA3975" i="81"/>
  <c r="I3975" i="81"/>
  <c r="G3975" i="81"/>
  <c r="F3975" i="81"/>
  <c r="D3975" i="81"/>
  <c r="A3975" i="81"/>
  <c r="AG3974" i="81"/>
  <c r="AD3974" i="81"/>
  <c r="AC3974" i="81"/>
  <c r="AA3974" i="81"/>
  <c r="I3974" i="81"/>
  <c r="G3974" i="81"/>
  <c r="F3974" i="81"/>
  <c r="D3974" i="81"/>
  <c r="A3974" i="81"/>
  <c r="AG3973" i="81"/>
  <c r="AD3973" i="81"/>
  <c r="AC3973" i="81"/>
  <c r="AA3973" i="81"/>
  <c r="I3973" i="81"/>
  <c r="G3973" i="81"/>
  <c r="F3973" i="81"/>
  <c r="D3973" i="81"/>
  <c r="A3973" i="81"/>
  <c r="AG3972" i="81"/>
  <c r="AD3972" i="81"/>
  <c r="AC3972" i="81"/>
  <c r="AA3972" i="81"/>
  <c r="I3972" i="81"/>
  <c r="G3972" i="81"/>
  <c r="F3972" i="81"/>
  <c r="D3972" i="81"/>
  <c r="A3972" i="81"/>
  <c r="AG3971" i="81"/>
  <c r="AD3971" i="81"/>
  <c r="AC3971" i="81"/>
  <c r="AA3971" i="81"/>
  <c r="I3971" i="81"/>
  <c r="G3971" i="81"/>
  <c r="F3971" i="81"/>
  <c r="D3971" i="81"/>
  <c r="A3971" i="81"/>
  <c r="AG3970" i="81"/>
  <c r="AD3970" i="81"/>
  <c r="AC3970" i="81"/>
  <c r="AA3970" i="81"/>
  <c r="I3970" i="81"/>
  <c r="G3970" i="81"/>
  <c r="F3970" i="81"/>
  <c r="D3970" i="81"/>
  <c r="A3970" i="81"/>
  <c r="AG3969" i="81"/>
  <c r="AD3969" i="81"/>
  <c r="AC3969" i="81"/>
  <c r="AA3969" i="81"/>
  <c r="I3969" i="81"/>
  <c r="G3969" i="81"/>
  <c r="F3969" i="81"/>
  <c r="D3969" i="81"/>
  <c r="A3969" i="81"/>
  <c r="AG3968" i="81"/>
  <c r="AD3968" i="81"/>
  <c r="AC3968" i="81"/>
  <c r="AA3968" i="81"/>
  <c r="I3968" i="81"/>
  <c r="G3968" i="81"/>
  <c r="F3968" i="81"/>
  <c r="D3968" i="81"/>
  <c r="A3968" i="81"/>
  <c r="AG3967" i="81"/>
  <c r="AD3967" i="81"/>
  <c r="AC3967" i="81"/>
  <c r="AA3967" i="81"/>
  <c r="I3967" i="81"/>
  <c r="G3967" i="81"/>
  <c r="F3967" i="81"/>
  <c r="D3967" i="81"/>
  <c r="A3967" i="81"/>
  <c r="AG3966" i="81"/>
  <c r="AD3966" i="81"/>
  <c r="AC3966" i="81"/>
  <c r="AA3966" i="81"/>
  <c r="I3966" i="81"/>
  <c r="G3966" i="81"/>
  <c r="F3966" i="81"/>
  <c r="D3966" i="81"/>
  <c r="A3966" i="81"/>
  <c r="AG3965" i="81"/>
  <c r="AD3965" i="81"/>
  <c r="AC3965" i="81"/>
  <c r="AA3965" i="81"/>
  <c r="I3965" i="81"/>
  <c r="G3965" i="81"/>
  <c r="F3965" i="81"/>
  <c r="D3965" i="81"/>
  <c r="A3965" i="81"/>
  <c r="AG3964" i="81"/>
  <c r="AD3964" i="81"/>
  <c r="AC3964" i="81"/>
  <c r="AA3964" i="81"/>
  <c r="I3964" i="81"/>
  <c r="G3964" i="81"/>
  <c r="F3964" i="81"/>
  <c r="D3964" i="81"/>
  <c r="A3964" i="81"/>
  <c r="AG3963" i="81"/>
  <c r="AD3963" i="81"/>
  <c r="AC3963" i="81"/>
  <c r="AA3963" i="81"/>
  <c r="I3963" i="81"/>
  <c r="G3963" i="81"/>
  <c r="F3963" i="81"/>
  <c r="D3963" i="81"/>
  <c r="A3963" i="81"/>
  <c r="AG3962" i="81"/>
  <c r="AD3962" i="81"/>
  <c r="AC3962" i="81"/>
  <c r="AA3962" i="81"/>
  <c r="I3962" i="81"/>
  <c r="G3962" i="81"/>
  <c r="F3962" i="81"/>
  <c r="D3962" i="81"/>
  <c r="A3962" i="81"/>
  <c r="AG3961" i="81"/>
  <c r="AD3961" i="81"/>
  <c r="AC3961" i="81"/>
  <c r="AA3961" i="81"/>
  <c r="I3961" i="81"/>
  <c r="G3961" i="81"/>
  <c r="F3961" i="81"/>
  <c r="D3961" i="81"/>
  <c r="A3961" i="81"/>
  <c r="AG3960" i="81"/>
  <c r="AD3960" i="81"/>
  <c r="AC3960" i="81"/>
  <c r="AA3960" i="81"/>
  <c r="I3960" i="81"/>
  <c r="G3960" i="81"/>
  <c r="F3960" i="81"/>
  <c r="D3960" i="81"/>
  <c r="A3960" i="81"/>
  <c r="AG3959" i="81"/>
  <c r="AD3959" i="81"/>
  <c r="AC3959" i="81"/>
  <c r="AA3959" i="81"/>
  <c r="I3959" i="81"/>
  <c r="G3959" i="81"/>
  <c r="F3959" i="81"/>
  <c r="D3959" i="81"/>
  <c r="A3959" i="81"/>
  <c r="AG3958" i="81"/>
  <c r="AD3958" i="81"/>
  <c r="AC3958" i="81"/>
  <c r="AA3958" i="81"/>
  <c r="I3958" i="81"/>
  <c r="G3958" i="81"/>
  <c r="F3958" i="81"/>
  <c r="D3958" i="81"/>
  <c r="A3958" i="81"/>
  <c r="AG3957" i="81"/>
  <c r="AD3957" i="81"/>
  <c r="AC3957" i="81"/>
  <c r="AA3957" i="81"/>
  <c r="I3957" i="81"/>
  <c r="G3957" i="81"/>
  <c r="F3957" i="81"/>
  <c r="D3957" i="81"/>
  <c r="A3957" i="81"/>
  <c r="AG3956" i="81"/>
  <c r="AD3956" i="81"/>
  <c r="AC3956" i="81"/>
  <c r="AA3956" i="81"/>
  <c r="I3956" i="81"/>
  <c r="G3956" i="81"/>
  <c r="F3956" i="81"/>
  <c r="D3956" i="81"/>
  <c r="A3956" i="81"/>
  <c r="AG3955" i="81"/>
  <c r="AD3955" i="81"/>
  <c r="AC3955" i="81"/>
  <c r="AA3955" i="81"/>
  <c r="I3955" i="81"/>
  <c r="G3955" i="81"/>
  <c r="F3955" i="81"/>
  <c r="D3955" i="81"/>
  <c r="A3955" i="81"/>
  <c r="AG3954" i="81"/>
  <c r="AD3954" i="81"/>
  <c r="AC3954" i="81"/>
  <c r="AA3954" i="81"/>
  <c r="I3954" i="81"/>
  <c r="G3954" i="81"/>
  <c r="F3954" i="81"/>
  <c r="D3954" i="81"/>
  <c r="A3954" i="81"/>
  <c r="AG3953" i="81"/>
  <c r="AD3953" i="81"/>
  <c r="AC3953" i="81"/>
  <c r="AA3953" i="81"/>
  <c r="I3953" i="81"/>
  <c r="G3953" i="81"/>
  <c r="F3953" i="81"/>
  <c r="D3953" i="81"/>
  <c r="A3953" i="81"/>
  <c r="AG3952" i="81"/>
  <c r="AD3952" i="81"/>
  <c r="AC3952" i="81"/>
  <c r="AA3952" i="81"/>
  <c r="I3952" i="81"/>
  <c r="G3952" i="81"/>
  <c r="F3952" i="81"/>
  <c r="D3952" i="81"/>
  <c r="A3952" i="81"/>
  <c r="AG3951" i="81"/>
  <c r="AD3951" i="81"/>
  <c r="AC3951" i="81"/>
  <c r="AA3951" i="81"/>
  <c r="I3951" i="81"/>
  <c r="G3951" i="81"/>
  <c r="F3951" i="81"/>
  <c r="D3951" i="81"/>
  <c r="A3951" i="81"/>
  <c r="AG3950" i="81"/>
  <c r="AD3950" i="81"/>
  <c r="AC3950" i="81"/>
  <c r="AA3950" i="81"/>
  <c r="I3950" i="81"/>
  <c r="G3950" i="81"/>
  <c r="F3950" i="81"/>
  <c r="D3950" i="81"/>
  <c r="A3950" i="81"/>
  <c r="AG3949" i="81"/>
  <c r="AD3949" i="81"/>
  <c r="AC3949" i="81"/>
  <c r="AA3949" i="81"/>
  <c r="I3949" i="81"/>
  <c r="G3949" i="81"/>
  <c r="F3949" i="81"/>
  <c r="D3949" i="81"/>
  <c r="A3949" i="81"/>
  <c r="AG3948" i="81"/>
  <c r="AD3948" i="81"/>
  <c r="AC3948" i="81"/>
  <c r="AA3948" i="81"/>
  <c r="I3948" i="81"/>
  <c r="G3948" i="81"/>
  <c r="F3948" i="81"/>
  <c r="D3948" i="81"/>
  <c r="A3948" i="81"/>
  <c r="AG3947" i="81"/>
  <c r="AD3947" i="81"/>
  <c r="AC3947" i="81"/>
  <c r="AA3947" i="81"/>
  <c r="I3947" i="81"/>
  <c r="G3947" i="81"/>
  <c r="F3947" i="81"/>
  <c r="D3947" i="81"/>
  <c r="A3947" i="81"/>
  <c r="AG3946" i="81"/>
  <c r="AD3946" i="81"/>
  <c r="AC3946" i="81"/>
  <c r="AA3946" i="81"/>
  <c r="I3946" i="81"/>
  <c r="G3946" i="81"/>
  <c r="F3946" i="81"/>
  <c r="D3946" i="81"/>
  <c r="A3946" i="81"/>
  <c r="AG3945" i="81"/>
  <c r="AD3945" i="81"/>
  <c r="AC3945" i="81"/>
  <c r="AA3945" i="81"/>
  <c r="I3945" i="81"/>
  <c r="G3945" i="81"/>
  <c r="F3945" i="81"/>
  <c r="D3945" i="81"/>
  <c r="A3945" i="81"/>
  <c r="AG3944" i="81"/>
  <c r="AD3944" i="81"/>
  <c r="AC3944" i="81"/>
  <c r="AA3944" i="81"/>
  <c r="I3944" i="81"/>
  <c r="G3944" i="81"/>
  <c r="F3944" i="81"/>
  <c r="D3944" i="81"/>
  <c r="A3944" i="81"/>
  <c r="AG3943" i="81"/>
  <c r="AD3943" i="81"/>
  <c r="AC3943" i="81"/>
  <c r="AA3943" i="81"/>
  <c r="I3943" i="81"/>
  <c r="G3943" i="81"/>
  <c r="F3943" i="81"/>
  <c r="D3943" i="81"/>
  <c r="A3943" i="81"/>
  <c r="AG3942" i="81"/>
  <c r="AD3942" i="81"/>
  <c r="AC3942" i="81"/>
  <c r="AA3942" i="81"/>
  <c r="I3942" i="81"/>
  <c r="G3942" i="81"/>
  <c r="F3942" i="81"/>
  <c r="D3942" i="81"/>
  <c r="A3942" i="81"/>
  <c r="AG3941" i="81"/>
  <c r="AD3941" i="81"/>
  <c r="AC3941" i="81"/>
  <c r="AA3941" i="81"/>
  <c r="I3941" i="81"/>
  <c r="G3941" i="81"/>
  <c r="F3941" i="81"/>
  <c r="D3941" i="81"/>
  <c r="A3941" i="81"/>
  <c r="AG3940" i="81"/>
  <c r="AD3940" i="81"/>
  <c r="AC3940" i="81"/>
  <c r="AA3940" i="81"/>
  <c r="I3940" i="81"/>
  <c r="G3940" i="81"/>
  <c r="F3940" i="81"/>
  <c r="D3940" i="81"/>
  <c r="A3940" i="81"/>
  <c r="AG3939" i="81"/>
  <c r="AD3939" i="81"/>
  <c r="AC3939" i="81"/>
  <c r="AA3939" i="81"/>
  <c r="I3939" i="81"/>
  <c r="G3939" i="81"/>
  <c r="F3939" i="81"/>
  <c r="D3939" i="81"/>
  <c r="A3939" i="81"/>
  <c r="AG3938" i="81"/>
  <c r="AD3938" i="81"/>
  <c r="AC3938" i="81"/>
  <c r="AA3938" i="81"/>
  <c r="I3938" i="81"/>
  <c r="G3938" i="81"/>
  <c r="F3938" i="81"/>
  <c r="D3938" i="81"/>
  <c r="A3938" i="81"/>
  <c r="AG3937" i="81"/>
  <c r="AD3937" i="81"/>
  <c r="AC3937" i="81"/>
  <c r="AA3937" i="81"/>
  <c r="I3937" i="81"/>
  <c r="G3937" i="81"/>
  <c r="F3937" i="81"/>
  <c r="D3937" i="81"/>
  <c r="A3937" i="81"/>
  <c r="AG3936" i="81"/>
  <c r="AD3936" i="81"/>
  <c r="AC3936" i="81"/>
  <c r="AA3936" i="81"/>
  <c r="I3936" i="81"/>
  <c r="G3936" i="81"/>
  <c r="F3936" i="81"/>
  <c r="D3936" i="81"/>
  <c r="A3936" i="81"/>
  <c r="AG3935" i="81"/>
  <c r="AD3935" i="81"/>
  <c r="AC3935" i="81"/>
  <c r="AA3935" i="81"/>
  <c r="I3935" i="81"/>
  <c r="G3935" i="81"/>
  <c r="F3935" i="81"/>
  <c r="D3935" i="81"/>
  <c r="A3935" i="81"/>
  <c r="AG3934" i="81"/>
  <c r="AD3934" i="81"/>
  <c r="AC3934" i="81"/>
  <c r="AA3934" i="81"/>
  <c r="I3934" i="81"/>
  <c r="G3934" i="81"/>
  <c r="F3934" i="81"/>
  <c r="D3934" i="81"/>
  <c r="A3934" i="81"/>
  <c r="AG3933" i="81"/>
  <c r="AD3933" i="81"/>
  <c r="AC3933" i="81"/>
  <c r="AA3933" i="81"/>
  <c r="I3933" i="81"/>
  <c r="G3933" i="81"/>
  <c r="F3933" i="81"/>
  <c r="D3933" i="81"/>
  <c r="A3933" i="81"/>
  <c r="AG3932" i="81"/>
  <c r="AD3932" i="81"/>
  <c r="AC3932" i="81"/>
  <c r="AA3932" i="81"/>
  <c r="I3932" i="81"/>
  <c r="G3932" i="81"/>
  <c r="F3932" i="81"/>
  <c r="D3932" i="81"/>
  <c r="A3932" i="81"/>
  <c r="AG3931" i="81"/>
  <c r="AD3931" i="81"/>
  <c r="AC3931" i="81"/>
  <c r="AA3931" i="81"/>
  <c r="I3931" i="81"/>
  <c r="G3931" i="81"/>
  <c r="F3931" i="81"/>
  <c r="D3931" i="81"/>
  <c r="A3931" i="81"/>
  <c r="AG3930" i="81"/>
  <c r="AD3930" i="81"/>
  <c r="AC3930" i="81"/>
  <c r="AA3930" i="81"/>
  <c r="I3930" i="81"/>
  <c r="G3930" i="81"/>
  <c r="F3930" i="81"/>
  <c r="D3930" i="81"/>
  <c r="A3930" i="81"/>
  <c r="AG3929" i="81"/>
  <c r="AD3929" i="81"/>
  <c r="AC3929" i="81"/>
  <c r="AA3929" i="81"/>
  <c r="I3929" i="81"/>
  <c r="G3929" i="81"/>
  <c r="F3929" i="81"/>
  <c r="D3929" i="81"/>
  <c r="A3929" i="81"/>
  <c r="AG3928" i="81"/>
  <c r="AD3928" i="81"/>
  <c r="AC3928" i="81"/>
  <c r="AA3928" i="81"/>
  <c r="I3928" i="81"/>
  <c r="G3928" i="81"/>
  <c r="F3928" i="81"/>
  <c r="D3928" i="81"/>
  <c r="A3928" i="81"/>
  <c r="AG3927" i="81"/>
  <c r="AD3927" i="81"/>
  <c r="AC3927" i="81"/>
  <c r="AA3927" i="81"/>
  <c r="I3927" i="81"/>
  <c r="G3927" i="81"/>
  <c r="F3927" i="81"/>
  <c r="D3927" i="81"/>
  <c r="A3927" i="81"/>
  <c r="AG3926" i="81"/>
  <c r="AD3926" i="81"/>
  <c r="AC3926" i="81"/>
  <c r="AA3926" i="81"/>
  <c r="I3926" i="81"/>
  <c r="G3926" i="81"/>
  <c r="F3926" i="81"/>
  <c r="D3926" i="81"/>
  <c r="A3926" i="81"/>
  <c r="AG3925" i="81"/>
  <c r="AD3925" i="81"/>
  <c r="AC3925" i="81"/>
  <c r="AA3925" i="81"/>
  <c r="I3925" i="81"/>
  <c r="G3925" i="81"/>
  <c r="F3925" i="81"/>
  <c r="D3925" i="81"/>
  <c r="A3925" i="81"/>
  <c r="AG3924" i="81"/>
  <c r="AD3924" i="81"/>
  <c r="AC3924" i="81"/>
  <c r="AA3924" i="81"/>
  <c r="I3924" i="81"/>
  <c r="G3924" i="81"/>
  <c r="F3924" i="81"/>
  <c r="D3924" i="81"/>
  <c r="A3924" i="81"/>
  <c r="AG3923" i="81"/>
  <c r="AD3923" i="81"/>
  <c r="AC3923" i="81"/>
  <c r="AA3923" i="81"/>
  <c r="I3923" i="81"/>
  <c r="G3923" i="81"/>
  <c r="F3923" i="81"/>
  <c r="D3923" i="81"/>
  <c r="A3923" i="81"/>
  <c r="AG3922" i="81"/>
  <c r="AD3922" i="81"/>
  <c r="AC3922" i="81"/>
  <c r="AA3922" i="81"/>
  <c r="I3922" i="81"/>
  <c r="G3922" i="81"/>
  <c r="F3922" i="81"/>
  <c r="D3922" i="81"/>
  <c r="A3922" i="81"/>
  <c r="AG3921" i="81"/>
  <c r="AD3921" i="81"/>
  <c r="AC3921" i="81"/>
  <c r="AA3921" i="81"/>
  <c r="I3921" i="81"/>
  <c r="G3921" i="81"/>
  <c r="F3921" i="81"/>
  <c r="D3921" i="81"/>
  <c r="A3921" i="81"/>
  <c r="AG3920" i="81"/>
  <c r="AD3920" i="81"/>
  <c r="AC3920" i="81"/>
  <c r="AA3920" i="81"/>
  <c r="I3920" i="81"/>
  <c r="G3920" i="81"/>
  <c r="F3920" i="81"/>
  <c r="D3920" i="81"/>
  <c r="A3920" i="81"/>
  <c r="AG3919" i="81"/>
  <c r="AD3919" i="81"/>
  <c r="AC3919" i="81"/>
  <c r="AA3919" i="81"/>
  <c r="I3919" i="81"/>
  <c r="G3919" i="81"/>
  <c r="F3919" i="81"/>
  <c r="D3919" i="81"/>
  <c r="A3919" i="81"/>
  <c r="AG3918" i="81"/>
  <c r="AD3918" i="81"/>
  <c r="AC3918" i="81"/>
  <c r="AA3918" i="81"/>
  <c r="I3918" i="81"/>
  <c r="G3918" i="81"/>
  <c r="F3918" i="81"/>
  <c r="D3918" i="81"/>
  <c r="A3918" i="81"/>
  <c r="AG3917" i="81"/>
  <c r="AD3917" i="81"/>
  <c r="AC3917" i="81"/>
  <c r="AA3917" i="81"/>
  <c r="I3917" i="81"/>
  <c r="G3917" i="81"/>
  <c r="F3917" i="81"/>
  <c r="D3917" i="81"/>
  <c r="A3917" i="81"/>
  <c r="AG3916" i="81"/>
  <c r="AD3916" i="81"/>
  <c r="AC3916" i="81"/>
  <c r="AA3916" i="81"/>
  <c r="I3916" i="81"/>
  <c r="G3916" i="81"/>
  <c r="F3916" i="81"/>
  <c r="D3916" i="81"/>
  <c r="A3916" i="81"/>
  <c r="AG3915" i="81"/>
  <c r="AD3915" i="81"/>
  <c r="AC3915" i="81"/>
  <c r="AA3915" i="81"/>
  <c r="I3915" i="81"/>
  <c r="G3915" i="81"/>
  <c r="F3915" i="81"/>
  <c r="D3915" i="81"/>
  <c r="A3915" i="81"/>
  <c r="AG3914" i="81"/>
  <c r="AD3914" i="81"/>
  <c r="AC3914" i="81"/>
  <c r="AA3914" i="81"/>
  <c r="I3914" i="81"/>
  <c r="G3914" i="81"/>
  <c r="F3914" i="81"/>
  <c r="D3914" i="81"/>
  <c r="A3914" i="81"/>
  <c r="AG3913" i="81"/>
  <c r="AD3913" i="81"/>
  <c r="AC3913" i="81"/>
  <c r="AA3913" i="81"/>
  <c r="I3913" i="81"/>
  <c r="G3913" i="81"/>
  <c r="F3913" i="81"/>
  <c r="D3913" i="81"/>
  <c r="A3913" i="81"/>
  <c r="AG3912" i="81"/>
  <c r="AD3912" i="81"/>
  <c r="AC3912" i="81"/>
  <c r="AA3912" i="81"/>
  <c r="I3912" i="81"/>
  <c r="G3912" i="81"/>
  <c r="F3912" i="81"/>
  <c r="D3912" i="81"/>
  <c r="A3912" i="81"/>
  <c r="AG3911" i="81"/>
  <c r="AD3911" i="81"/>
  <c r="AC3911" i="81"/>
  <c r="AA3911" i="81"/>
  <c r="I3911" i="81"/>
  <c r="G3911" i="81"/>
  <c r="F3911" i="81"/>
  <c r="D3911" i="81"/>
  <c r="A3911" i="81"/>
  <c r="AG3910" i="81"/>
  <c r="AD3910" i="81"/>
  <c r="AC3910" i="81"/>
  <c r="AA3910" i="81"/>
  <c r="I3910" i="81"/>
  <c r="G3910" i="81"/>
  <c r="F3910" i="81"/>
  <c r="D3910" i="81"/>
  <c r="A3910" i="81"/>
  <c r="AG3909" i="81"/>
  <c r="AD3909" i="81"/>
  <c r="AC3909" i="81"/>
  <c r="AA3909" i="81"/>
  <c r="I3909" i="81"/>
  <c r="G3909" i="81"/>
  <c r="F3909" i="81"/>
  <c r="D3909" i="81"/>
  <c r="A3909" i="81"/>
  <c r="AG3908" i="81"/>
  <c r="AD3908" i="81"/>
  <c r="AC3908" i="81"/>
  <c r="AA3908" i="81"/>
  <c r="I3908" i="81"/>
  <c r="G3908" i="81"/>
  <c r="F3908" i="81"/>
  <c r="D3908" i="81"/>
  <c r="A3908" i="81"/>
  <c r="AG3907" i="81"/>
  <c r="AD3907" i="81"/>
  <c r="AC3907" i="81"/>
  <c r="AA3907" i="81"/>
  <c r="I3907" i="81"/>
  <c r="G3907" i="81"/>
  <c r="F3907" i="81"/>
  <c r="D3907" i="81"/>
  <c r="A3907" i="81"/>
  <c r="AG3906" i="81"/>
  <c r="AD3906" i="81"/>
  <c r="AC3906" i="81"/>
  <c r="AA3906" i="81"/>
  <c r="I3906" i="81"/>
  <c r="G3906" i="81"/>
  <c r="F3906" i="81"/>
  <c r="D3906" i="81"/>
  <c r="A3906" i="81"/>
  <c r="AG3905" i="81"/>
  <c r="AD3905" i="81"/>
  <c r="AC3905" i="81"/>
  <c r="AA3905" i="81"/>
  <c r="I3905" i="81"/>
  <c r="G3905" i="81"/>
  <c r="F3905" i="81"/>
  <c r="D3905" i="81"/>
  <c r="A3905" i="81"/>
  <c r="AG3904" i="81"/>
  <c r="AD3904" i="81"/>
  <c r="AC3904" i="81"/>
  <c r="AA3904" i="81"/>
  <c r="I3904" i="81"/>
  <c r="G3904" i="81"/>
  <c r="F3904" i="81"/>
  <c r="D3904" i="81"/>
  <c r="A3904" i="81"/>
  <c r="AG3903" i="81"/>
  <c r="AD3903" i="81"/>
  <c r="AC3903" i="81"/>
  <c r="AA3903" i="81"/>
  <c r="I3903" i="81"/>
  <c r="G3903" i="81"/>
  <c r="F3903" i="81"/>
  <c r="D3903" i="81"/>
  <c r="A3903" i="81"/>
  <c r="AG3902" i="81"/>
  <c r="AD3902" i="81"/>
  <c r="AC3902" i="81"/>
  <c r="AA3902" i="81"/>
  <c r="I3902" i="81"/>
  <c r="G3902" i="81"/>
  <c r="F3902" i="81"/>
  <c r="D3902" i="81"/>
  <c r="A3902" i="81"/>
  <c r="AG3901" i="81"/>
  <c r="AD3901" i="81"/>
  <c r="AC3901" i="81"/>
  <c r="AA3901" i="81"/>
  <c r="I3901" i="81"/>
  <c r="G3901" i="81"/>
  <c r="F3901" i="81"/>
  <c r="D3901" i="81"/>
  <c r="A3901" i="81"/>
  <c r="AG3900" i="81"/>
  <c r="AD3900" i="81"/>
  <c r="AC3900" i="81"/>
  <c r="AA3900" i="81"/>
  <c r="I3900" i="81"/>
  <c r="G3900" i="81"/>
  <c r="F3900" i="81"/>
  <c r="D3900" i="81"/>
  <c r="A3900" i="81"/>
  <c r="AG3899" i="81"/>
  <c r="AD3899" i="81"/>
  <c r="AC3899" i="81"/>
  <c r="AA3899" i="81"/>
  <c r="I3899" i="81"/>
  <c r="G3899" i="81"/>
  <c r="F3899" i="81"/>
  <c r="D3899" i="81"/>
  <c r="A3899" i="81"/>
  <c r="AG3898" i="81"/>
  <c r="AD3898" i="81"/>
  <c r="AC3898" i="81"/>
  <c r="AA3898" i="81"/>
  <c r="I3898" i="81"/>
  <c r="G3898" i="81"/>
  <c r="F3898" i="81"/>
  <c r="D3898" i="81"/>
  <c r="A3898" i="81"/>
  <c r="AG3897" i="81"/>
  <c r="AD3897" i="81"/>
  <c r="AC3897" i="81"/>
  <c r="AA3897" i="81"/>
  <c r="I3897" i="81"/>
  <c r="G3897" i="81"/>
  <c r="F3897" i="81"/>
  <c r="D3897" i="81"/>
  <c r="A3897" i="81"/>
  <c r="AG3896" i="81"/>
  <c r="AD3896" i="81"/>
  <c r="AC3896" i="81"/>
  <c r="AA3896" i="81"/>
  <c r="I3896" i="81"/>
  <c r="G3896" i="81"/>
  <c r="F3896" i="81"/>
  <c r="D3896" i="81"/>
  <c r="A3896" i="81"/>
  <c r="AG3895" i="81"/>
  <c r="AD3895" i="81"/>
  <c r="AC3895" i="81"/>
  <c r="AA3895" i="81"/>
  <c r="I3895" i="81"/>
  <c r="G3895" i="81"/>
  <c r="F3895" i="81"/>
  <c r="D3895" i="81"/>
  <c r="A3895" i="81"/>
  <c r="AG3894" i="81"/>
  <c r="AD3894" i="81"/>
  <c r="AC3894" i="81"/>
  <c r="AA3894" i="81"/>
  <c r="I3894" i="81"/>
  <c r="G3894" i="81"/>
  <c r="F3894" i="81"/>
  <c r="D3894" i="81"/>
  <c r="A3894" i="81"/>
  <c r="AG3893" i="81"/>
  <c r="AD3893" i="81"/>
  <c r="AC3893" i="81"/>
  <c r="AA3893" i="81"/>
  <c r="I3893" i="81"/>
  <c r="G3893" i="81"/>
  <c r="F3893" i="81"/>
  <c r="D3893" i="81"/>
  <c r="A3893" i="81"/>
  <c r="AG3892" i="81"/>
  <c r="AD3892" i="81"/>
  <c r="AC3892" i="81"/>
  <c r="AA3892" i="81"/>
  <c r="I3892" i="81"/>
  <c r="G3892" i="81"/>
  <c r="F3892" i="81"/>
  <c r="D3892" i="81"/>
  <c r="A3892" i="81"/>
  <c r="AG3891" i="81"/>
  <c r="AD3891" i="81"/>
  <c r="AC3891" i="81"/>
  <c r="AA3891" i="81"/>
  <c r="I3891" i="81"/>
  <c r="G3891" i="81"/>
  <c r="F3891" i="81"/>
  <c r="D3891" i="81"/>
  <c r="A3891" i="81"/>
  <c r="AG3890" i="81"/>
  <c r="AD3890" i="81"/>
  <c r="AC3890" i="81"/>
  <c r="AA3890" i="81"/>
  <c r="I3890" i="81"/>
  <c r="G3890" i="81"/>
  <c r="F3890" i="81"/>
  <c r="D3890" i="81"/>
  <c r="A3890" i="81"/>
  <c r="AG3889" i="81"/>
  <c r="AD3889" i="81"/>
  <c r="AC3889" i="81"/>
  <c r="AA3889" i="81"/>
  <c r="I3889" i="81"/>
  <c r="G3889" i="81"/>
  <c r="F3889" i="81"/>
  <c r="D3889" i="81"/>
  <c r="A3889" i="81"/>
  <c r="AG3888" i="81"/>
  <c r="AD3888" i="81"/>
  <c r="AC3888" i="81"/>
  <c r="AA3888" i="81"/>
  <c r="I3888" i="81"/>
  <c r="G3888" i="81"/>
  <c r="F3888" i="81"/>
  <c r="D3888" i="81"/>
  <c r="A3888" i="81"/>
  <c r="AG3887" i="81"/>
  <c r="AD3887" i="81"/>
  <c r="AC3887" i="81"/>
  <c r="AA3887" i="81"/>
  <c r="I3887" i="81"/>
  <c r="G3887" i="81"/>
  <c r="F3887" i="81"/>
  <c r="D3887" i="81"/>
  <c r="A3887" i="81"/>
  <c r="AG3886" i="81"/>
  <c r="AD3886" i="81"/>
  <c r="AC3886" i="81"/>
  <c r="AA3886" i="81"/>
  <c r="I3886" i="81"/>
  <c r="G3886" i="81"/>
  <c r="F3886" i="81"/>
  <c r="D3886" i="81"/>
  <c r="A3886" i="81"/>
  <c r="AG3885" i="81"/>
  <c r="AD3885" i="81"/>
  <c r="AC3885" i="81"/>
  <c r="AA3885" i="81"/>
  <c r="I3885" i="81"/>
  <c r="G3885" i="81"/>
  <c r="F3885" i="81"/>
  <c r="D3885" i="81"/>
  <c r="A3885" i="81"/>
  <c r="AG3884" i="81"/>
  <c r="AD3884" i="81"/>
  <c r="AC3884" i="81"/>
  <c r="AA3884" i="81"/>
  <c r="I3884" i="81"/>
  <c r="G3884" i="81"/>
  <c r="F3884" i="81"/>
  <c r="D3884" i="81"/>
  <c r="A3884" i="81"/>
  <c r="AG3883" i="81"/>
  <c r="AD3883" i="81"/>
  <c r="AC3883" i="81"/>
  <c r="AA3883" i="81"/>
  <c r="I3883" i="81"/>
  <c r="G3883" i="81"/>
  <c r="F3883" i="81"/>
  <c r="D3883" i="81"/>
  <c r="A3883" i="81"/>
  <c r="AG3882" i="81"/>
  <c r="AD3882" i="81"/>
  <c r="AC3882" i="81"/>
  <c r="AA3882" i="81"/>
  <c r="I3882" i="81"/>
  <c r="G3882" i="81"/>
  <c r="F3882" i="81"/>
  <c r="D3882" i="81"/>
  <c r="A3882" i="81"/>
  <c r="AG3881" i="81"/>
  <c r="AD3881" i="81"/>
  <c r="AC3881" i="81"/>
  <c r="AA3881" i="81"/>
  <c r="I3881" i="81"/>
  <c r="G3881" i="81"/>
  <c r="F3881" i="81"/>
  <c r="D3881" i="81"/>
  <c r="A3881" i="81"/>
  <c r="AG3880" i="81"/>
  <c r="AD3880" i="81"/>
  <c r="AC3880" i="81"/>
  <c r="AA3880" i="81"/>
  <c r="I3880" i="81"/>
  <c r="G3880" i="81"/>
  <c r="F3880" i="81"/>
  <c r="D3880" i="81"/>
  <c r="A3880" i="81"/>
  <c r="AG3879" i="81"/>
  <c r="AD3879" i="81"/>
  <c r="AC3879" i="81"/>
  <c r="AA3879" i="81"/>
  <c r="I3879" i="81"/>
  <c r="G3879" i="81"/>
  <c r="F3879" i="81"/>
  <c r="D3879" i="81"/>
  <c r="A3879" i="81"/>
  <c r="AG3878" i="81"/>
  <c r="AD3878" i="81"/>
  <c r="AC3878" i="81"/>
  <c r="AA3878" i="81"/>
  <c r="I3878" i="81"/>
  <c r="G3878" i="81"/>
  <c r="F3878" i="81"/>
  <c r="D3878" i="81"/>
  <c r="A3878" i="81"/>
  <c r="AG3877" i="81"/>
  <c r="AD3877" i="81"/>
  <c r="AC3877" i="81"/>
  <c r="AA3877" i="81"/>
  <c r="I3877" i="81"/>
  <c r="G3877" i="81"/>
  <c r="F3877" i="81"/>
  <c r="D3877" i="81"/>
  <c r="A3877" i="81"/>
  <c r="AG3876" i="81"/>
  <c r="AD3876" i="81"/>
  <c r="AC3876" i="81"/>
  <c r="AA3876" i="81"/>
  <c r="I3876" i="81"/>
  <c r="G3876" i="81"/>
  <c r="F3876" i="81"/>
  <c r="D3876" i="81"/>
  <c r="A3876" i="81"/>
  <c r="AG3875" i="81"/>
  <c r="AD3875" i="81"/>
  <c r="AC3875" i="81"/>
  <c r="AA3875" i="81"/>
  <c r="I3875" i="81"/>
  <c r="G3875" i="81"/>
  <c r="F3875" i="81"/>
  <c r="D3875" i="81"/>
  <c r="A3875" i="81"/>
  <c r="AG3874" i="81"/>
  <c r="AD3874" i="81"/>
  <c r="AC3874" i="81"/>
  <c r="AA3874" i="81"/>
  <c r="I3874" i="81"/>
  <c r="G3874" i="81"/>
  <c r="F3874" i="81"/>
  <c r="D3874" i="81"/>
  <c r="A3874" i="81"/>
  <c r="AG3873" i="81"/>
  <c r="AD3873" i="81"/>
  <c r="AC3873" i="81"/>
  <c r="AA3873" i="81"/>
  <c r="I3873" i="81"/>
  <c r="G3873" i="81"/>
  <c r="F3873" i="81"/>
  <c r="D3873" i="81"/>
  <c r="A3873" i="81"/>
  <c r="AG3872" i="81"/>
  <c r="AD3872" i="81"/>
  <c r="AC3872" i="81"/>
  <c r="AA3872" i="81"/>
  <c r="I3872" i="81"/>
  <c r="G3872" i="81"/>
  <c r="F3872" i="81"/>
  <c r="D3872" i="81"/>
  <c r="A3872" i="81"/>
  <c r="AG3871" i="81"/>
  <c r="AD3871" i="81"/>
  <c r="AC3871" i="81"/>
  <c r="AA3871" i="81"/>
  <c r="I3871" i="81"/>
  <c r="G3871" i="81"/>
  <c r="F3871" i="81"/>
  <c r="D3871" i="81"/>
  <c r="A3871" i="81"/>
  <c r="AG3870" i="81"/>
  <c r="AD3870" i="81"/>
  <c r="AC3870" i="81"/>
  <c r="AA3870" i="81"/>
  <c r="I3870" i="81"/>
  <c r="G3870" i="81"/>
  <c r="F3870" i="81"/>
  <c r="D3870" i="81"/>
  <c r="A3870" i="81"/>
  <c r="AG3869" i="81"/>
  <c r="AD3869" i="81"/>
  <c r="AC3869" i="81"/>
  <c r="AA3869" i="81"/>
  <c r="I3869" i="81"/>
  <c r="G3869" i="81"/>
  <c r="F3869" i="81"/>
  <c r="D3869" i="81"/>
  <c r="A3869" i="81"/>
  <c r="AG3868" i="81"/>
  <c r="AD3868" i="81"/>
  <c r="AC3868" i="81"/>
  <c r="AA3868" i="81"/>
  <c r="I3868" i="81"/>
  <c r="G3868" i="81"/>
  <c r="F3868" i="81"/>
  <c r="D3868" i="81"/>
  <c r="A3868" i="81"/>
  <c r="AG3867" i="81"/>
  <c r="AD3867" i="81"/>
  <c r="AC3867" i="81"/>
  <c r="AA3867" i="81"/>
  <c r="I3867" i="81"/>
  <c r="G3867" i="81"/>
  <c r="F3867" i="81"/>
  <c r="D3867" i="81"/>
  <c r="A3867" i="81"/>
  <c r="AG3866" i="81"/>
  <c r="AD3866" i="81"/>
  <c r="AC3866" i="81"/>
  <c r="AA3866" i="81"/>
  <c r="I3866" i="81"/>
  <c r="G3866" i="81"/>
  <c r="F3866" i="81"/>
  <c r="D3866" i="81"/>
  <c r="A3866" i="81"/>
  <c r="AG3865" i="81"/>
  <c r="AD3865" i="81"/>
  <c r="AC3865" i="81"/>
  <c r="AA3865" i="81"/>
  <c r="I3865" i="81"/>
  <c r="G3865" i="81"/>
  <c r="F3865" i="81"/>
  <c r="D3865" i="81"/>
  <c r="A3865" i="81"/>
  <c r="AG3864" i="81"/>
  <c r="AD3864" i="81"/>
  <c r="AC3864" i="81"/>
  <c r="AA3864" i="81"/>
  <c r="I3864" i="81"/>
  <c r="G3864" i="81"/>
  <c r="F3864" i="81"/>
  <c r="D3864" i="81"/>
  <c r="A3864" i="81"/>
  <c r="AG3863" i="81"/>
  <c r="AD3863" i="81"/>
  <c r="AC3863" i="81"/>
  <c r="AA3863" i="81"/>
  <c r="I3863" i="81"/>
  <c r="G3863" i="81"/>
  <c r="F3863" i="81"/>
  <c r="D3863" i="81"/>
  <c r="A3863" i="81"/>
  <c r="AG3862" i="81"/>
  <c r="AD3862" i="81"/>
  <c r="AC3862" i="81"/>
  <c r="AA3862" i="81"/>
  <c r="I3862" i="81"/>
  <c r="G3862" i="81"/>
  <c r="F3862" i="81"/>
  <c r="D3862" i="81"/>
  <c r="A3862" i="81"/>
  <c r="AG3861" i="81"/>
  <c r="AD3861" i="81"/>
  <c r="AC3861" i="81"/>
  <c r="AA3861" i="81"/>
  <c r="I3861" i="81"/>
  <c r="G3861" i="81"/>
  <c r="F3861" i="81"/>
  <c r="D3861" i="81"/>
  <c r="A3861" i="81"/>
  <c r="AG3860" i="81"/>
  <c r="AD3860" i="81"/>
  <c r="AC3860" i="81"/>
  <c r="AA3860" i="81"/>
  <c r="I3860" i="81"/>
  <c r="G3860" i="81"/>
  <c r="F3860" i="81"/>
  <c r="D3860" i="81"/>
  <c r="A3860" i="81"/>
  <c r="AG3859" i="81"/>
  <c r="AD3859" i="81"/>
  <c r="AC3859" i="81"/>
  <c r="AA3859" i="81"/>
  <c r="I3859" i="81"/>
  <c r="G3859" i="81"/>
  <c r="F3859" i="81"/>
  <c r="D3859" i="81"/>
  <c r="A3859" i="81"/>
  <c r="AG3858" i="81"/>
  <c r="AD3858" i="81"/>
  <c r="AC3858" i="81"/>
  <c r="AA3858" i="81"/>
  <c r="I3858" i="81"/>
  <c r="G3858" i="81"/>
  <c r="F3858" i="81"/>
  <c r="D3858" i="81"/>
  <c r="A3858" i="81"/>
  <c r="AG3857" i="81"/>
  <c r="AD3857" i="81"/>
  <c r="AC3857" i="81"/>
  <c r="AA3857" i="81"/>
  <c r="I3857" i="81"/>
  <c r="G3857" i="81"/>
  <c r="F3857" i="81"/>
  <c r="D3857" i="81"/>
  <c r="A3857" i="81"/>
  <c r="AG3856" i="81"/>
  <c r="AD3856" i="81"/>
  <c r="AC3856" i="81"/>
  <c r="AA3856" i="81"/>
  <c r="I3856" i="81"/>
  <c r="G3856" i="81"/>
  <c r="F3856" i="81"/>
  <c r="D3856" i="81"/>
  <c r="A3856" i="81"/>
  <c r="AG3855" i="81"/>
  <c r="AD3855" i="81"/>
  <c r="AC3855" i="81"/>
  <c r="AA3855" i="81"/>
  <c r="I3855" i="81"/>
  <c r="G3855" i="81"/>
  <c r="F3855" i="81"/>
  <c r="D3855" i="81"/>
  <c r="A3855" i="81"/>
  <c r="AG3854" i="81"/>
  <c r="AD3854" i="81"/>
  <c r="AC3854" i="81"/>
  <c r="AA3854" i="81"/>
  <c r="I3854" i="81"/>
  <c r="G3854" i="81"/>
  <c r="F3854" i="81"/>
  <c r="D3854" i="81"/>
  <c r="A3854" i="81"/>
  <c r="AG3853" i="81"/>
  <c r="AD3853" i="81"/>
  <c r="AC3853" i="81"/>
  <c r="AA3853" i="81"/>
  <c r="I3853" i="81"/>
  <c r="G3853" i="81"/>
  <c r="F3853" i="81"/>
  <c r="D3853" i="81"/>
  <c r="A3853" i="81"/>
  <c r="AG3852" i="81"/>
  <c r="AD3852" i="81"/>
  <c r="AC3852" i="81"/>
  <c r="AA3852" i="81"/>
  <c r="I3852" i="81"/>
  <c r="G3852" i="81"/>
  <c r="F3852" i="81"/>
  <c r="D3852" i="81"/>
  <c r="A3852" i="81"/>
  <c r="AG3851" i="81"/>
  <c r="AD3851" i="81"/>
  <c r="AC3851" i="81"/>
  <c r="AA3851" i="81"/>
  <c r="I3851" i="81"/>
  <c r="G3851" i="81"/>
  <c r="F3851" i="81"/>
  <c r="D3851" i="81"/>
  <c r="A3851" i="81"/>
  <c r="AG3850" i="81"/>
  <c r="AD3850" i="81"/>
  <c r="AC3850" i="81"/>
  <c r="AA3850" i="81"/>
  <c r="I3850" i="81"/>
  <c r="G3850" i="81"/>
  <c r="F3850" i="81"/>
  <c r="D3850" i="81"/>
  <c r="A3850" i="81"/>
  <c r="AG3849" i="81"/>
  <c r="AD3849" i="81"/>
  <c r="AC3849" i="81"/>
  <c r="AA3849" i="81"/>
  <c r="I3849" i="81"/>
  <c r="G3849" i="81"/>
  <c r="F3849" i="81"/>
  <c r="D3849" i="81"/>
  <c r="A3849" i="81"/>
  <c r="AG3848" i="81"/>
  <c r="AD3848" i="81"/>
  <c r="AC3848" i="81"/>
  <c r="AA3848" i="81"/>
  <c r="I3848" i="81"/>
  <c r="G3848" i="81"/>
  <c r="F3848" i="81"/>
  <c r="D3848" i="81"/>
  <c r="A3848" i="81"/>
  <c r="AG3847" i="81"/>
  <c r="AD3847" i="81"/>
  <c r="AC3847" i="81"/>
  <c r="AA3847" i="81"/>
  <c r="I3847" i="81"/>
  <c r="G3847" i="81"/>
  <c r="F3847" i="81"/>
  <c r="D3847" i="81"/>
  <c r="A3847" i="81"/>
  <c r="AG3846" i="81"/>
  <c r="AD3846" i="81"/>
  <c r="AC3846" i="81"/>
  <c r="AA3846" i="81"/>
  <c r="I3846" i="81"/>
  <c r="G3846" i="81"/>
  <c r="F3846" i="81"/>
  <c r="D3846" i="81"/>
  <c r="A3846" i="81"/>
  <c r="AG3845" i="81"/>
  <c r="AD3845" i="81"/>
  <c r="AC3845" i="81"/>
  <c r="AA3845" i="81"/>
  <c r="I3845" i="81"/>
  <c r="G3845" i="81"/>
  <c r="F3845" i="81"/>
  <c r="D3845" i="81"/>
  <c r="A3845" i="81"/>
  <c r="AG3844" i="81"/>
  <c r="AD3844" i="81"/>
  <c r="AC3844" i="81"/>
  <c r="AA3844" i="81"/>
  <c r="I3844" i="81"/>
  <c r="G3844" i="81"/>
  <c r="F3844" i="81"/>
  <c r="D3844" i="81"/>
  <c r="A3844" i="81"/>
  <c r="AG3843" i="81"/>
  <c r="AD3843" i="81"/>
  <c r="AC3843" i="81"/>
  <c r="AA3843" i="81"/>
  <c r="I3843" i="81"/>
  <c r="G3843" i="81"/>
  <c r="F3843" i="81"/>
  <c r="D3843" i="81"/>
  <c r="A3843" i="81"/>
  <c r="AG3842" i="81"/>
  <c r="AD3842" i="81"/>
  <c r="AC3842" i="81"/>
  <c r="AA3842" i="81"/>
  <c r="I3842" i="81"/>
  <c r="G3842" i="81"/>
  <c r="F3842" i="81"/>
  <c r="D3842" i="81"/>
  <c r="A3842" i="81"/>
  <c r="AG3841" i="81"/>
  <c r="AD3841" i="81"/>
  <c r="AC3841" i="81"/>
  <c r="AA3841" i="81"/>
  <c r="I3841" i="81"/>
  <c r="G3841" i="81"/>
  <c r="F3841" i="81"/>
  <c r="D3841" i="81"/>
  <c r="A3841" i="81"/>
  <c r="AG3840" i="81"/>
  <c r="AD3840" i="81"/>
  <c r="AC3840" i="81"/>
  <c r="AA3840" i="81"/>
  <c r="I3840" i="81"/>
  <c r="G3840" i="81"/>
  <c r="F3840" i="81"/>
  <c r="D3840" i="81"/>
  <c r="A3840" i="81"/>
  <c r="AG3839" i="81"/>
  <c r="AD3839" i="81"/>
  <c r="AC3839" i="81"/>
  <c r="AA3839" i="81"/>
  <c r="I3839" i="81"/>
  <c r="G3839" i="81"/>
  <c r="F3839" i="81"/>
  <c r="D3839" i="81"/>
  <c r="A3839" i="81"/>
  <c r="AG3838" i="81"/>
  <c r="AD3838" i="81"/>
  <c r="AC3838" i="81"/>
  <c r="AA3838" i="81"/>
  <c r="I3838" i="81"/>
  <c r="G3838" i="81"/>
  <c r="F3838" i="81"/>
  <c r="D3838" i="81"/>
  <c r="A3838" i="81"/>
  <c r="AG3837" i="81"/>
  <c r="AD3837" i="81"/>
  <c r="AC3837" i="81"/>
  <c r="AA3837" i="81"/>
  <c r="I3837" i="81"/>
  <c r="G3837" i="81"/>
  <c r="F3837" i="81"/>
  <c r="D3837" i="81"/>
  <c r="A3837" i="81"/>
  <c r="AG3836" i="81"/>
  <c r="AD3836" i="81"/>
  <c r="AC3836" i="81"/>
  <c r="AA3836" i="81"/>
  <c r="I3836" i="81"/>
  <c r="G3836" i="81"/>
  <c r="F3836" i="81"/>
  <c r="D3836" i="81"/>
  <c r="A3836" i="81"/>
  <c r="AG3835" i="81"/>
  <c r="AD3835" i="81"/>
  <c r="AC3835" i="81"/>
  <c r="AA3835" i="81"/>
  <c r="I3835" i="81"/>
  <c r="G3835" i="81"/>
  <c r="F3835" i="81"/>
  <c r="D3835" i="81"/>
  <c r="A3835" i="81"/>
  <c r="AG3834" i="81"/>
  <c r="AD3834" i="81"/>
  <c r="AC3834" i="81"/>
  <c r="AA3834" i="81"/>
  <c r="I3834" i="81"/>
  <c r="G3834" i="81"/>
  <c r="F3834" i="81"/>
  <c r="D3834" i="81"/>
  <c r="A3834" i="81"/>
  <c r="AG3833" i="81"/>
  <c r="AD3833" i="81"/>
  <c r="AC3833" i="81"/>
  <c r="AA3833" i="81"/>
  <c r="I3833" i="81"/>
  <c r="G3833" i="81"/>
  <c r="F3833" i="81"/>
  <c r="D3833" i="81"/>
  <c r="A3833" i="81"/>
  <c r="AG3832" i="81"/>
  <c r="AD3832" i="81"/>
  <c r="AC3832" i="81"/>
  <c r="AA3832" i="81"/>
  <c r="I3832" i="81"/>
  <c r="G3832" i="81"/>
  <c r="F3832" i="81"/>
  <c r="D3832" i="81"/>
  <c r="A3832" i="81"/>
  <c r="AG3831" i="81"/>
  <c r="AD3831" i="81"/>
  <c r="AC3831" i="81"/>
  <c r="AA3831" i="81"/>
  <c r="I3831" i="81"/>
  <c r="G3831" i="81"/>
  <c r="F3831" i="81"/>
  <c r="D3831" i="81"/>
  <c r="A3831" i="81"/>
  <c r="AG3830" i="81"/>
  <c r="AD3830" i="81"/>
  <c r="AC3830" i="81"/>
  <c r="AA3830" i="81"/>
  <c r="I3830" i="81"/>
  <c r="G3830" i="81"/>
  <c r="F3830" i="81"/>
  <c r="D3830" i="81"/>
  <c r="A3830" i="81"/>
  <c r="AG3829" i="81"/>
  <c r="AD3829" i="81"/>
  <c r="AC3829" i="81"/>
  <c r="AA3829" i="81"/>
  <c r="I3829" i="81"/>
  <c r="G3829" i="81"/>
  <c r="F3829" i="81"/>
  <c r="D3829" i="81"/>
  <c r="A3829" i="81"/>
  <c r="AG3828" i="81"/>
  <c r="AD3828" i="81"/>
  <c r="AC3828" i="81"/>
  <c r="AA3828" i="81"/>
  <c r="I3828" i="81"/>
  <c r="G3828" i="81"/>
  <c r="F3828" i="81"/>
  <c r="D3828" i="81"/>
  <c r="A3828" i="81"/>
  <c r="AG3827" i="81"/>
  <c r="AD3827" i="81"/>
  <c r="AC3827" i="81"/>
  <c r="AA3827" i="81"/>
  <c r="I3827" i="81"/>
  <c r="G3827" i="81"/>
  <c r="F3827" i="81"/>
  <c r="D3827" i="81"/>
  <c r="A3827" i="81"/>
  <c r="AG3826" i="81"/>
  <c r="AD3826" i="81"/>
  <c r="AC3826" i="81"/>
  <c r="AA3826" i="81"/>
  <c r="I3826" i="81"/>
  <c r="G3826" i="81"/>
  <c r="F3826" i="81"/>
  <c r="D3826" i="81"/>
  <c r="A3826" i="81"/>
  <c r="AG3825" i="81"/>
  <c r="AD3825" i="81"/>
  <c r="AC3825" i="81"/>
  <c r="AA3825" i="81"/>
  <c r="I3825" i="81"/>
  <c r="G3825" i="81"/>
  <c r="F3825" i="81"/>
  <c r="D3825" i="81"/>
  <c r="A3825" i="81"/>
  <c r="AG3824" i="81"/>
  <c r="AD3824" i="81"/>
  <c r="AC3824" i="81"/>
  <c r="AA3824" i="81"/>
  <c r="I3824" i="81"/>
  <c r="G3824" i="81"/>
  <c r="F3824" i="81"/>
  <c r="D3824" i="81"/>
  <c r="A3824" i="81"/>
  <c r="AG3823" i="81"/>
  <c r="AD3823" i="81"/>
  <c r="AC3823" i="81"/>
  <c r="AA3823" i="81"/>
  <c r="I3823" i="81"/>
  <c r="G3823" i="81"/>
  <c r="F3823" i="81"/>
  <c r="D3823" i="81"/>
  <c r="A3823" i="81"/>
  <c r="AG3822" i="81"/>
  <c r="AD3822" i="81"/>
  <c r="AC3822" i="81"/>
  <c r="AA3822" i="81"/>
  <c r="I3822" i="81"/>
  <c r="G3822" i="81"/>
  <c r="F3822" i="81"/>
  <c r="D3822" i="81"/>
  <c r="A3822" i="81"/>
  <c r="AG3821" i="81"/>
  <c r="AD3821" i="81"/>
  <c r="AC3821" i="81"/>
  <c r="AA3821" i="81"/>
  <c r="I3821" i="81"/>
  <c r="G3821" i="81"/>
  <c r="F3821" i="81"/>
  <c r="D3821" i="81"/>
  <c r="A3821" i="81"/>
  <c r="AG3820" i="81"/>
  <c r="AD3820" i="81"/>
  <c r="AC3820" i="81"/>
  <c r="AA3820" i="81"/>
  <c r="I3820" i="81"/>
  <c r="G3820" i="81"/>
  <c r="F3820" i="81"/>
  <c r="D3820" i="81"/>
  <c r="A3820" i="81"/>
  <c r="AG3819" i="81"/>
  <c r="AD3819" i="81"/>
  <c r="AC3819" i="81"/>
  <c r="AA3819" i="81"/>
  <c r="I3819" i="81"/>
  <c r="G3819" i="81"/>
  <c r="F3819" i="81"/>
  <c r="D3819" i="81"/>
  <c r="A3819" i="81"/>
  <c r="AG3818" i="81"/>
  <c r="AD3818" i="81"/>
  <c r="AC3818" i="81"/>
  <c r="AA3818" i="81"/>
  <c r="I3818" i="81"/>
  <c r="G3818" i="81"/>
  <c r="F3818" i="81"/>
  <c r="D3818" i="81"/>
  <c r="A3818" i="81"/>
  <c r="AG3817" i="81"/>
  <c r="AD3817" i="81"/>
  <c r="AC3817" i="81"/>
  <c r="AA3817" i="81"/>
  <c r="I3817" i="81"/>
  <c r="G3817" i="81"/>
  <c r="F3817" i="81"/>
  <c r="D3817" i="81"/>
  <c r="A3817" i="81"/>
  <c r="AG3816" i="81"/>
  <c r="AD3816" i="81"/>
  <c r="AC3816" i="81"/>
  <c r="AA3816" i="81"/>
  <c r="I3816" i="81"/>
  <c r="G3816" i="81"/>
  <c r="F3816" i="81"/>
  <c r="D3816" i="81"/>
  <c r="A3816" i="81"/>
  <c r="AG3815" i="81"/>
  <c r="AD3815" i="81"/>
  <c r="AC3815" i="81"/>
  <c r="AA3815" i="81"/>
  <c r="I3815" i="81"/>
  <c r="G3815" i="81"/>
  <c r="F3815" i="81"/>
  <c r="D3815" i="81"/>
  <c r="A3815" i="81"/>
  <c r="AG3814" i="81"/>
  <c r="AD3814" i="81"/>
  <c r="AC3814" i="81"/>
  <c r="AA3814" i="81"/>
  <c r="I3814" i="81"/>
  <c r="G3814" i="81"/>
  <c r="F3814" i="81"/>
  <c r="D3814" i="81"/>
  <c r="A3814" i="81"/>
  <c r="AG3813" i="81"/>
  <c r="AD3813" i="81"/>
  <c r="AC3813" i="81"/>
  <c r="AA3813" i="81"/>
  <c r="I3813" i="81"/>
  <c r="G3813" i="81"/>
  <c r="F3813" i="81"/>
  <c r="D3813" i="81"/>
  <c r="A3813" i="81"/>
  <c r="AG3812" i="81"/>
  <c r="AD3812" i="81"/>
  <c r="AC3812" i="81"/>
  <c r="AA3812" i="81"/>
  <c r="I3812" i="81"/>
  <c r="G3812" i="81"/>
  <c r="F3812" i="81"/>
  <c r="D3812" i="81"/>
  <c r="A3812" i="81"/>
  <c r="AG3811" i="81"/>
  <c r="AD3811" i="81"/>
  <c r="AC3811" i="81"/>
  <c r="AA3811" i="81"/>
  <c r="I3811" i="81"/>
  <c r="G3811" i="81"/>
  <c r="F3811" i="81"/>
  <c r="D3811" i="81"/>
  <c r="A3811" i="81"/>
  <c r="AG3810" i="81"/>
  <c r="AD3810" i="81"/>
  <c r="AC3810" i="81"/>
  <c r="AA3810" i="81"/>
  <c r="I3810" i="81"/>
  <c r="G3810" i="81"/>
  <c r="F3810" i="81"/>
  <c r="D3810" i="81"/>
  <c r="A3810" i="81"/>
  <c r="AG3809" i="81"/>
  <c r="AD3809" i="81"/>
  <c r="AC3809" i="81"/>
  <c r="AA3809" i="81"/>
  <c r="I3809" i="81"/>
  <c r="G3809" i="81"/>
  <c r="F3809" i="81"/>
  <c r="D3809" i="81"/>
  <c r="A3809" i="81"/>
  <c r="AG3808" i="81"/>
  <c r="AD3808" i="81"/>
  <c r="AC3808" i="81"/>
  <c r="AA3808" i="81"/>
  <c r="I3808" i="81"/>
  <c r="G3808" i="81"/>
  <c r="F3808" i="81"/>
  <c r="D3808" i="81"/>
  <c r="A3808" i="81"/>
  <c r="AG3807" i="81"/>
  <c r="AD3807" i="81"/>
  <c r="AC3807" i="81"/>
  <c r="AA3807" i="81"/>
  <c r="I3807" i="81"/>
  <c r="G3807" i="81"/>
  <c r="F3807" i="81"/>
  <c r="D3807" i="81"/>
  <c r="A3807" i="81"/>
  <c r="AG3806" i="81"/>
  <c r="AD3806" i="81"/>
  <c r="AC3806" i="81"/>
  <c r="AA3806" i="81"/>
  <c r="I3806" i="81"/>
  <c r="G3806" i="81"/>
  <c r="F3806" i="81"/>
  <c r="D3806" i="81"/>
  <c r="A3806" i="81"/>
  <c r="AG3805" i="81"/>
  <c r="AD3805" i="81"/>
  <c r="AC3805" i="81"/>
  <c r="AA3805" i="81"/>
  <c r="I3805" i="81"/>
  <c r="G3805" i="81"/>
  <c r="F3805" i="81"/>
  <c r="D3805" i="81"/>
  <c r="A3805" i="81"/>
  <c r="AG3804" i="81"/>
  <c r="AD3804" i="81"/>
  <c r="AC3804" i="81"/>
  <c r="AA3804" i="81"/>
  <c r="I3804" i="81"/>
  <c r="G3804" i="81"/>
  <c r="F3804" i="81"/>
  <c r="D3804" i="81"/>
  <c r="A3804" i="81"/>
  <c r="AG3803" i="81"/>
  <c r="AD3803" i="81"/>
  <c r="AC3803" i="81"/>
  <c r="AA3803" i="81"/>
  <c r="I3803" i="81"/>
  <c r="G3803" i="81"/>
  <c r="F3803" i="81"/>
  <c r="D3803" i="81"/>
  <c r="A3803" i="81"/>
  <c r="AG3802" i="81"/>
  <c r="AD3802" i="81"/>
  <c r="AC3802" i="81"/>
  <c r="AA3802" i="81"/>
  <c r="I3802" i="81"/>
  <c r="G3802" i="81"/>
  <c r="F3802" i="81"/>
  <c r="D3802" i="81"/>
  <c r="A3802" i="81"/>
  <c r="AG3801" i="81"/>
  <c r="AD3801" i="81"/>
  <c r="AC3801" i="81"/>
  <c r="AA3801" i="81"/>
  <c r="I3801" i="81"/>
  <c r="G3801" i="81"/>
  <c r="F3801" i="81"/>
  <c r="D3801" i="81"/>
  <c r="A3801" i="81"/>
  <c r="AG3800" i="81"/>
  <c r="AD3800" i="81"/>
  <c r="AC3800" i="81"/>
  <c r="AA3800" i="81"/>
  <c r="I3800" i="81"/>
  <c r="G3800" i="81"/>
  <c r="F3800" i="81"/>
  <c r="D3800" i="81"/>
  <c r="A3800" i="81"/>
  <c r="AG3799" i="81"/>
  <c r="AD3799" i="81"/>
  <c r="AC3799" i="81"/>
  <c r="AA3799" i="81"/>
  <c r="I3799" i="81"/>
  <c r="G3799" i="81"/>
  <c r="F3799" i="81"/>
  <c r="D3799" i="81"/>
  <c r="A3799" i="81"/>
  <c r="AG3798" i="81"/>
  <c r="AD3798" i="81"/>
  <c r="AC3798" i="81"/>
  <c r="AA3798" i="81"/>
  <c r="I3798" i="81"/>
  <c r="G3798" i="81"/>
  <c r="F3798" i="81"/>
  <c r="D3798" i="81"/>
  <c r="A3798" i="81"/>
  <c r="AG3797" i="81"/>
  <c r="AD3797" i="81"/>
  <c r="AC3797" i="81"/>
  <c r="AA3797" i="81"/>
  <c r="I3797" i="81"/>
  <c r="G3797" i="81"/>
  <c r="F3797" i="81"/>
  <c r="D3797" i="81"/>
  <c r="A3797" i="81"/>
  <c r="AG3796" i="81"/>
  <c r="AD3796" i="81"/>
  <c r="AC3796" i="81"/>
  <c r="AA3796" i="81"/>
  <c r="I3796" i="81"/>
  <c r="G3796" i="81"/>
  <c r="F3796" i="81"/>
  <c r="D3796" i="81"/>
  <c r="A3796" i="81"/>
  <c r="AG3795" i="81"/>
  <c r="AD3795" i="81"/>
  <c r="AC3795" i="81"/>
  <c r="AA3795" i="81"/>
  <c r="I3795" i="81"/>
  <c r="G3795" i="81"/>
  <c r="F3795" i="81"/>
  <c r="D3795" i="81"/>
  <c r="A3795" i="81"/>
  <c r="AG3794" i="81"/>
  <c r="AD3794" i="81"/>
  <c r="AC3794" i="81"/>
  <c r="AA3794" i="81"/>
  <c r="I3794" i="81"/>
  <c r="G3794" i="81"/>
  <c r="F3794" i="81"/>
  <c r="D3794" i="81"/>
  <c r="A3794" i="81"/>
  <c r="AG3793" i="81"/>
  <c r="AD3793" i="81"/>
  <c r="AC3793" i="81"/>
  <c r="AA3793" i="81"/>
  <c r="I3793" i="81"/>
  <c r="G3793" i="81"/>
  <c r="F3793" i="81"/>
  <c r="D3793" i="81"/>
  <c r="A3793" i="81"/>
  <c r="AG3792" i="81"/>
  <c r="AD3792" i="81"/>
  <c r="AC3792" i="81"/>
  <c r="AA3792" i="81"/>
  <c r="I3792" i="81"/>
  <c r="G3792" i="81"/>
  <c r="F3792" i="81"/>
  <c r="D3792" i="81"/>
  <c r="A3792" i="81"/>
  <c r="AG3791" i="81"/>
  <c r="AD3791" i="81"/>
  <c r="AC3791" i="81"/>
  <c r="AA3791" i="81"/>
  <c r="I3791" i="81"/>
  <c r="G3791" i="81"/>
  <c r="F3791" i="81"/>
  <c r="D3791" i="81"/>
  <c r="A3791" i="81"/>
  <c r="AG3790" i="81"/>
  <c r="AD3790" i="81"/>
  <c r="AC3790" i="81"/>
  <c r="AA3790" i="81"/>
  <c r="I3790" i="81"/>
  <c r="G3790" i="81"/>
  <c r="F3790" i="81"/>
  <c r="D3790" i="81"/>
  <c r="A3790" i="81"/>
  <c r="AG3789" i="81"/>
  <c r="AD3789" i="81"/>
  <c r="AC3789" i="81"/>
  <c r="AA3789" i="81"/>
  <c r="I3789" i="81"/>
  <c r="G3789" i="81"/>
  <c r="F3789" i="81"/>
  <c r="D3789" i="81"/>
  <c r="A3789" i="81"/>
  <c r="AG3788" i="81"/>
  <c r="AD3788" i="81"/>
  <c r="AC3788" i="81"/>
  <c r="AA3788" i="81"/>
  <c r="I3788" i="81"/>
  <c r="G3788" i="81"/>
  <c r="F3788" i="81"/>
  <c r="D3788" i="81"/>
  <c r="A3788" i="81"/>
  <c r="AG3787" i="81"/>
  <c r="AD3787" i="81"/>
  <c r="AC3787" i="81"/>
  <c r="AA3787" i="81"/>
  <c r="I3787" i="81"/>
  <c r="G3787" i="81"/>
  <c r="F3787" i="81"/>
  <c r="D3787" i="81"/>
  <c r="A3787" i="81"/>
  <c r="AG3786" i="81"/>
  <c r="AD3786" i="81"/>
  <c r="AC3786" i="81"/>
  <c r="AA3786" i="81"/>
  <c r="I3786" i="81"/>
  <c r="G3786" i="81"/>
  <c r="F3786" i="81"/>
  <c r="D3786" i="81"/>
  <c r="A3786" i="81"/>
  <c r="AG3785" i="81"/>
  <c r="AD3785" i="81"/>
  <c r="AC3785" i="81"/>
  <c r="AA3785" i="81"/>
  <c r="I3785" i="81"/>
  <c r="G3785" i="81"/>
  <c r="F3785" i="81"/>
  <c r="D3785" i="81"/>
  <c r="A3785" i="81"/>
  <c r="AG3784" i="81"/>
  <c r="AD3784" i="81"/>
  <c r="AC3784" i="81"/>
  <c r="AA3784" i="81"/>
  <c r="I3784" i="81"/>
  <c r="G3784" i="81"/>
  <c r="F3784" i="81"/>
  <c r="D3784" i="81"/>
  <c r="A3784" i="81"/>
  <c r="AG3783" i="81"/>
  <c r="AD3783" i="81"/>
  <c r="AC3783" i="81"/>
  <c r="AA3783" i="81"/>
  <c r="I3783" i="81"/>
  <c r="G3783" i="81"/>
  <c r="F3783" i="81"/>
  <c r="D3783" i="81"/>
  <c r="A3783" i="81"/>
  <c r="AG3782" i="81"/>
  <c r="AD3782" i="81"/>
  <c r="AC3782" i="81"/>
  <c r="AA3782" i="81"/>
  <c r="I3782" i="81"/>
  <c r="G3782" i="81"/>
  <c r="F3782" i="81"/>
  <c r="D3782" i="81"/>
  <c r="A3782" i="81"/>
  <c r="AG3781" i="81"/>
  <c r="AD3781" i="81"/>
  <c r="AC3781" i="81"/>
  <c r="AA3781" i="81"/>
  <c r="I3781" i="81"/>
  <c r="G3781" i="81"/>
  <c r="F3781" i="81"/>
  <c r="D3781" i="81"/>
  <c r="A3781" i="81"/>
  <c r="AG3780" i="81"/>
  <c r="AD3780" i="81"/>
  <c r="AC3780" i="81"/>
  <c r="AA3780" i="81"/>
  <c r="I3780" i="81"/>
  <c r="G3780" i="81"/>
  <c r="F3780" i="81"/>
  <c r="D3780" i="81"/>
  <c r="A3780" i="81"/>
  <c r="AG3779" i="81"/>
  <c r="AD3779" i="81"/>
  <c r="AC3779" i="81"/>
  <c r="AA3779" i="81"/>
  <c r="I3779" i="81"/>
  <c r="G3779" i="81"/>
  <c r="F3779" i="81"/>
  <c r="D3779" i="81"/>
  <c r="A3779" i="81"/>
  <c r="AG3778" i="81"/>
  <c r="AD3778" i="81"/>
  <c r="AC3778" i="81"/>
  <c r="AA3778" i="81"/>
  <c r="I3778" i="81"/>
  <c r="G3778" i="81"/>
  <c r="F3778" i="81"/>
  <c r="D3778" i="81"/>
  <c r="A3778" i="81"/>
  <c r="AG3777" i="81"/>
  <c r="AD3777" i="81"/>
  <c r="AC3777" i="81"/>
  <c r="AA3777" i="81"/>
  <c r="I3777" i="81"/>
  <c r="G3777" i="81"/>
  <c r="F3777" i="81"/>
  <c r="D3777" i="81"/>
  <c r="A3777" i="81"/>
  <c r="AG3776" i="81"/>
  <c r="AD3776" i="81"/>
  <c r="AC3776" i="81"/>
  <c r="AA3776" i="81"/>
  <c r="I3776" i="81"/>
  <c r="G3776" i="81"/>
  <c r="F3776" i="81"/>
  <c r="D3776" i="81"/>
  <c r="A3776" i="81"/>
  <c r="AG3775" i="81"/>
  <c r="AD3775" i="81"/>
  <c r="AC3775" i="81"/>
  <c r="AA3775" i="81"/>
  <c r="I3775" i="81"/>
  <c r="G3775" i="81"/>
  <c r="F3775" i="81"/>
  <c r="D3775" i="81"/>
  <c r="A3775" i="81"/>
  <c r="AG3774" i="81"/>
  <c r="AD3774" i="81"/>
  <c r="AC3774" i="81"/>
  <c r="AA3774" i="81"/>
  <c r="I3774" i="81"/>
  <c r="G3774" i="81"/>
  <c r="F3774" i="81"/>
  <c r="D3774" i="81"/>
  <c r="A3774" i="81"/>
  <c r="AG3773" i="81"/>
  <c r="AD3773" i="81"/>
  <c r="AC3773" i="81"/>
  <c r="AA3773" i="81"/>
  <c r="I3773" i="81"/>
  <c r="G3773" i="81"/>
  <c r="F3773" i="81"/>
  <c r="D3773" i="81"/>
  <c r="A3773" i="81"/>
  <c r="AG3772" i="81"/>
  <c r="AD3772" i="81"/>
  <c r="AC3772" i="81"/>
  <c r="AA3772" i="81"/>
  <c r="I3772" i="81"/>
  <c r="G3772" i="81"/>
  <c r="F3772" i="81"/>
  <c r="D3772" i="81"/>
  <c r="A3772" i="81"/>
  <c r="AG3771" i="81"/>
  <c r="AD3771" i="81"/>
  <c r="AC3771" i="81"/>
  <c r="AA3771" i="81"/>
  <c r="I3771" i="81"/>
  <c r="G3771" i="81"/>
  <c r="F3771" i="81"/>
  <c r="D3771" i="81"/>
  <c r="A3771" i="81"/>
  <c r="AG3770" i="81"/>
  <c r="AD3770" i="81"/>
  <c r="AC3770" i="81"/>
  <c r="AA3770" i="81"/>
  <c r="I3770" i="81"/>
  <c r="G3770" i="81"/>
  <c r="F3770" i="81"/>
  <c r="D3770" i="81"/>
  <c r="A3770" i="81"/>
  <c r="AG3769" i="81"/>
  <c r="AD3769" i="81"/>
  <c r="AC3769" i="81"/>
  <c r="AA3769" i="81"/>
  <c r="I3769" i="81"/>
  <c r="G3769" i="81"/>
  <c r="F3769" i="81"/>
  <c r="D3769" i="81"/>
  <c r="A3769" i="81"/>
  <c r="AG3768" i="81"/>
  <c r="AD3768" i="81"/>
  <c r="AC3768" i="81"/>
  <c r="AA3768" i="81"/>
  <c r="I3768" i="81"/>
  <c r="G3768" i="81"/>
  <c r="F3768" i="81"/>
  <c r="D3768" i="81"/>
  <c r="A3768" i="81"/>
  <c r="AG3767" i="81"/>
  <c r="AD3767" i="81"/>
  <c r="AC3767" i="81"/>
  <c r="AA3767" i="81"/>
  <c r="I3767" i="81"/>
  <c r="G3767" i="81"/>
  <c r="F3767" i="81"/>
  <c r="D3767" i="81"/>
  <c r="A3767" i="81"/>
  <c r="AG3766" i="81"/>
  <c r="AD3766" i="81"/>
  <c r="AC3766" i="81"/>
  <c r="AA3766" i="81"/>
  <c r="I3766" i="81"/>
  <c r="G3766" i="81"/>
  <c r="F3766" i="81"/>
  <c r="D3766" i="81"/>
  <c r="A3766" i="81"/>
  <c r="AG3765" i="81"/>
  <c r="AD3765" i="81"/>
  <c r="AC3765" i="81"/>
  <c r="AA3765" i="81"/>
  <c r="I3765" i="81"/>
  <c r="G3765" i="81"/>
  <c r="F3765" i="81"/>
  <c r="D3765" i="81"/>
  <c r="A3765" i="81"/>
  <c r="AG3764" i="81"/>
  <c r="AD3764" i="81"/>
  <c r="AC3764" i="81"/>
  <c r="AA3764" i="81"/>
  <c r="I3764" i="81"/>
  <c r="G3764" i="81"/>
  <c r="F3764" i="81"/>
  <c r="D3764" i="81"/>
  <c r="A3764" i="81"/>
  <c r="AG3763" i="81"/>
  <c r="AD3763" i="81"/>
  <c r="AC3763" i="81"/>
  <c r="AA3763" i="81"/>
  <c r="I3763" i="81"/>
  <c r="G3763" i="81"/>
  <c r="F3763" i="81"/>
  <c r="D3763" i="81"/>
  <c r="A3763" i="81"/>
  <c r="AG3762" i="81"/>
  <c r="AD3762" i="81"/>
  <c r="AC3762" i="81"/>
  <c r="AA3762" i="81"/>
  <c r="I3762" i="81"/>
  <c r="G3762" i="81"/>
  <c r="F3762" i="81"/>
  <c r="D3762" i="81"/>
  <c r="A3762" i="81"/>
  <c r="AG3761" i="81"/>
  <c r="AD3761" i="81"/>
  <c r="AC3761" i="81"/>
  <c r="AA3761" i="81"/>
  <c r="I3761" i="81"/>
  <c r="G3761" i="81"/>
  <c r="F3761" i="81"/>
  <c r="D3761" i="81"/>
  <c r="A3761" i="81"/>
  <c r="AG3760" i="81"/>
  <c r="AD3760" i="81"/>
  <c r="AC3760" i="81"/>
  <c r="AA3760" i="81"/>
  <c r="I3760" i="81"/>
  <c r="G3760" i="81"/>
  <c r="F3760" i="81"/>
  <c r="D3760" i="81"/>
  <c r="A3760" i="81"/>
  <c r="AG3759" i="81"/>
  <c r="AD3759" i="81"/>
  <c r="AC3759" i="81"/>
  <c r="AA3759" i="81"/>
  <c r="I3759" i="81"/>
  <c r="G3759" i="81"/>
  <c r="F3759" i="81"/>
  <c r="D3759" i="81"/>
  <c r="A3759" i="81"/>
  <c r="AG3758" i="81"/>
  <c r="AD3758" i="81"/>
  <c r="AC3758" i="81"/>
  <c r="AA3758" i="81"/>
  <c r="I3758" i="81"/>
  <c r="G3758" i="81"/>
  <c r="F3758" i="81"/>
  <c r="D3758" i="81"/>
  <c r="A3758" i="81"/>
  <c r="AG3757" i="81"/>
  <c r="AD3757" i="81"/>
  <c r="AC3757" i="81"/>
  <c r="AA3757" i="81"/>
  <c r="I3757" i="81"/>
  <c r="G3757" i="81"/>
  <c r="F3757" i="81"/>
  <c r="D3757" i="81"/>
  <c r="A3757" i="81"/>
  <c r="AG3756" i="81"/>
  <c r="AD3756" i="81"/>
  <c r="AC3756" i="81"/>
  <c r="AA3756" i="81"/>
  <c r="I3756" i="81"/>
  <c r="G3756" i="81"/>
  <c r="F3756" i="81"/>
  <c r="D3756" i="81"/>
  <c r="A3756" i="81"/>
  <c r="AG3755" i="81"/>
  <c r="AD3755" i="81"/>
  <c r="AC3755" i="81"/>
  <c r="AA3755" i="81"/>
  <c r="I3755" i="81"/>
  <c r="G3755" i="81"/>
  <c r="F3755" i="81"/>
  <c r="D3755" i="81"/>
  <c r="A3755" i="81"/>
  <c r="AG3754" i="81"/>
  <c r="AD3754" i="81"/>
  <c r="AC3754" i="81"/>
  <c r="AA3754" i="81"/>
  <c r="I3754" i="81"/>
  <c r="G3754" i="81"/>
  <c r="F3754" i="81"/>
  <c r="D3754" i="81"/>
  <c r="A3754" i="81"/>
  <c r="AG3753" i="81"/>
  <c r="AD3753" i="81"/>
  <c r="AC3753" i="81"/>
  <c r="AA3753" i="81"/>
  <c r="I3753" i="81"/>
  <c r="G3753" i="81"/>
  <c r="F3753" i="81"/>
  <c r="D3753" i="81"/>
  <c r="A3753" i="81"/>
  <c r="AG3752" i="81"/>
  <c r="AD3752" i="81"/>
  <c r="AC3752" i="81"/>
  <c r="AA3752" i="81"/>
  <c r="I3752" i="81"/>
  <c r="G3752" i="81"/>
  <c r="F3752" i="81"/>
  <c r="D3752" i="81"/>
  <c r="A3752" i="81"/>
  <c r="AG3751" i="81"/>
  <c r="AD3751" i="81"/>
  <c r="AC3751" i="81"/>
  <c r="AA3751" i="81"/>
  <c r="I3751" i="81"/>
  <c r="G3751" i="81"/>
  <c r="F3751" i="81"/>
  <c r="D3751" i="81"/>
  <c r="A3751" i="81"/>
  <c r="AG3750" i="81"/>
  <c r="AD3750" i="81"/>
  <c r="AC3750" i="81"/>
  <c r="AA3750" i="81"/>
  <c r="I3750" i="81"/>
  <c r="G3750" i="81"/>
  <c r="F3750" i="81"/>
  <c r="D3750" i="81"/>
  <c r="A3750" i="81"/>
  <c r="AG3749" i="81"/>
  <c r="AD3749" i="81"/>
  <c r="AC3749" i="81"/>
  <c r="AA3749" i="81"/>
  <c r="I3749" i="81"/>
  <c r="G3749" i="81"/>
  <c r="F3749" i="81"/>
  <c r="D3749" i="81"/>
  <c r="A3749" i="81"/>
  <c r="AG3748" i="81"/>
  <c r="AD3748" i="81"/>
  <c r="AC3748" i="81"/>
  <c r="AA3748" i="81"/>
  <c r="I3748" i="81"/>
  <c r="G3748" i="81"/>
  <c r="F3748" i="81"/>
  <c r="D3748" i="81"/>
  <c r="A3748" i="81"/>
  <c r="AG3747" i="81"/>
  <c r="AD3747" i="81"/>
  <c r="AC3747" i="81"/>
  <c r="AA3747" i="81"/>
  <c r="I3747" i="81"/>
  <c r="G3747" i="81"/>
  <c r="F3747" i="81"/>
  <c r="D3747" i="81"/>
  <c r="A3747" i="81"/>
  <c r="AG3746" i="81"/>
  <c r="AD3746" i="81"/>
  <c r="AC3746" i="81"/>
  <c r="AA3746" i="81"/>
  <c r="I3746" i="81"/>
  <c r="G3746" i="81"/>
  <c r="F3746" i="81"/>
  <c r="D3746" i="81"/>
  <c r="A3746" i="81"/>
  <c r="AG3745" i="81"/>
  <c r="AD3745" i="81"/>
  <c r="AC3745" i="81"/>
  <c r="AA3745" i="81"/>
  <c r="I3745" i="81"/>
  <c r="G3745" i="81"/>
  <c r="F3745" i="81"/>
  <c r="D3745" i="81"/>
  <c r="A3745" i="81"/>
  <c r="AG3744" i="81"/>
  <c r="AD3744" i="81"/>
  <c r="AC3744" i="81"/>
  <c r="AA3744" i="81"/>
  <c r="I3744" i="81"/>
  <c r="G3744" i="81"/>
  <c r="F3744" i="81"/>
  <c r="D3744" i="81"/>
  <c r="A3744" i="81"/>
  <c r="AG3743" i="81"/>
  <c r="AD3743" i="81"/>
  <c r="AC3743" i="81"/>
  <c r="AA3743" i="81"/>
  <c r="I3743" i="81"/>
  <c r="G3743" i="81"/>
  <c r="F3743" i="81"/>
  <c r="D3743" i="81"/>
  <c r="A3743" i="81"/>
  <c r="AG3742" i="81"/>
  <c r="AD3742" i="81"/>
  <c r="AC3742" i="81"/>
  <c r="AA3742" i="81"/>
  <c r="I3742" i="81"/>
  <c r="G3742" i="81"/>
  <c r="F3742" i="81"/>
  <c r="D3742" i="81"/>
  <c r="A3742" i="81"/>
  <c r="AG3741" i="81"/>
  <c r="AD3741" i="81"/>
  <c r="AC3741" i="81"/>
  <c r="AA3741" i="81"/>
  <c r="I3741" i="81"/>
  <c r="G3741" i="81"/>
  <c r="F3741" i="81"/>
  <c r="D3741" i="81"/>
  <c r="A3741" i="81"/>
  <c r="AG3740" i="81"/>
  <c r="AD3740" i="81"/>
  <c r="AC3740" i="81"/>
  <c r="AA3740" i="81"/>
  <c r="I3740" i="81"/>
  <c r="G3740" i="81"/>
  <c r="F3740" i="81"/>
  <c r="D3740" i="81"/>
  <c r="A3740" i="81"/>
  <c r="AG3739" i="81"/>
  <c r="AD3739" i="81"/>
  <c r="AC3739" i="81"/>
  <c r="AA3739" i="81"/>
  <c r="I3739" i="81"/>
  <c r="G3739" i="81"/>
  <c r="F3739" i="81"/>
  <c r="D3739" i="81"/>
  <c r="A3739" i="81"/>
  <c r="AG3738" i="81"/>
  <c r="AD3738" i="81"/>
  <c r="AC3738" i="81"/>
  <c r="AA3738" i="81"/>
  <c r="I3738" i="81"/>
  <c r="G3738" i="81"/>
  <c r="F3738" i="81"/>
  <c r="D3738" i="81"/>
  <c r="A3738" i="81"/>
  <c r="AG3737" i="81"/>
  <c r="AD3737" i="81"/>
  <c r="AC3737" i="81"/>
  <c r="AA3737" i="81"/>
  <c r="I3737" i="81"/>
  <c r="G3737" i="81"/>
  <c r="F3737" i="81"/>
  <c r="D3737" i="81"/>
  <c r="A3737" i="81"/>
  <c r="AG3736" i="81"/>
  <c r="AD3736" i="81"/>
  <c r="AC3736" i="81"/>
  <c r="AA3736" i="81"/>
  <c r="I3736" i="81"/>
  <c r="G3736" i="81"/>
  <c r="F3736" i="81"/>
  <c r="D3736" i="81"/>
  <c r="A3736" i="81"/>
  <c r="AG3735" i="81"/>
  <c r="AD3735" i="81"/>
  <c r="AC3735" i="81"/>
  <c r="AA3735" i="81"/>
  <c r="I3735" i="81"/>
  <c r="G3735" i="81"/>
  <c r="F3735" i="81"/>
  <c r="D3735" i="81"/>
  <c r="A3735" i="81"/>
  <c r="AG3734" i="81"/>
  <c r="AD3734" i="81"/>
  <c r="AC3734" i="81"/>
  <c r="AA3734" i="81"/>
  <c r="I3734" i="81"/>
  <c r="G3734" i="81"/>
  <c r="F3734" i="81"/>
  <c r="D3734" i="81"/>
  <c r="A3734" i="81"/>
  <c r="AG3733" i="81"/>
  <c r="AD3733" i="81"/>
  <c r="AC3733" i="81"/>
  <c r="AA3733" i="81"/>
  <c r="I3733" i="81"/>
  <c r="G3733" i="81"/>
  <c r="F3733" i="81"/>
  <c r="D3733" i="81"/>
  <c r="A3733" i="81"/>
  <c r="AG3732" i="81"/>
  <c r="AD3732" i="81"/>
  <c r="AC3732" i="81"/>
  <c r="AA3732" i="81"/>
  <c r="I3732" i="81"/>
  <c r="G3732" i="81"/>
  <c r="F3732" i="81"/>
  <c r="D3732" i="81"/>
  <c r="A3732" i="81"/>
  <c r="AG3731" i="81"/>
  <c r="AD3731" i="81"/>
  <c r="AC3731" i="81"/>
  <c r="AA3731" i="81"/>
  <c r="I3731" i="81"/>
  <c r="G3731" i="81"/>
  <c r="F3731" i="81"/>
  <c r="D3731" i="81"/>
  <c r="A3731" i="81"/>
  <c r="AG3730" i="81"/>
  <c r="AD3730" i="81"/>
  <c r="AC3730" i="81"/>
  <c r="AA3730" i="81"/>
  <c r="I3730" i="81"/>
  <c r="G3730" i="81"/>
  <c r="F3730" i="81"/>
  <c r="D3730" i="81"/>
  <c r="A3730" i="81"/>
  <c r="AG3729" i="81"/>
  <c r="AD3729" i="81"/>
  <c r="AC3729" i="81"/>
  <c r="AA3729" i="81"/>
  <c r="I3729" i="81"/>
  <c r="G3729" i="81"/>
  <c r="F3729" i="81"/>
  <c r="D3729" i="81"/>
  <c r="A3729" i="81"/>
  <c r="AG3728" i="81"/>
  <c r="AD3728" i="81"/>
  <c r="AC3728" i="81"/>
  <c r="AA3728" i="81"/>
  <c r="I3728" i="81"/>
  <c r="G3728" i="81"/>
  <c r="F3728" i="81"/>
  <c r="D3728" i="81"/>
  <c r="A3728" i="81"/>
  <c r="AG3727" i="81"/>
  <c r="AD3727" i="81"/>
  <c r="AC3727" i="81"/>
  <c r="AA3727" i="81"/>
  <c r="I3727" i="81"/>
  <c r="G3727" i="81"/>
  <c r="F3727" i="81"/>
  <c r="D3727" i="81"/>
  <c r="A3727" i="81"/>
  <c r="AG3726" i="81"/>
  <c r="AD3726" i="81"/>
  <c r="AC3726" i="81"/>
  <c r="AA3726" i="81"/>
  <c r="I3726" i="81"/>
  <c r="G3726" i="81"/>
  <c r="F3726" i="81"/>
  <c r="D3726" i="81"/>
  <c r="A3726" i="81"/>
  <c r="AG3725" i="81"/>
  <c r="AD3725" i="81"/>
  <c r="AC3725" i="81"/>
  <c r="AA3725" i="81"/>
  <c r="I3725" i="81"/>
  <c r="G3725" i="81"/>
  <c r="F3725" i="81"/>
  <c r="D3725" i="81"/>
  <c r="A3725" i="81"/>
  <c r="AG3724" i="81"/>
  <c r="AD3724" i="81"/>
  <c r="AC3724" i="81"/>
  <c r="AA3724" i="81"/>
  <c r="I3724" i="81"/>
  <c r="G3724" i="81"/>
  <c r="F3724" i="81"/>
  <c r="D3724" i="81"/>
  <c r="A3724" i="81"/>
  <c r="AG3723" i="81"/>
  <c r="AD3723" i="81"/>
  <c r="AC3723" i="81"/>
  <c r="AA3723" i="81"/>
  <c r="I3723" i="81"/>
  <c r="G3723" i="81"/>
  <c r="F3723" i="81"/>
  <c r="D3723" i="81"/>
  <c r="A3723" i="81"/>
  <c r="AG3722" i="81"/>
  <c r="AD3722" i="81"/>
  <c r="AC3722" i="81"/>
  <c r="AA3722" i="81"/>
  <c r="I3722" i="81"/>
  <c r="G3722" i="81"/>
  <c r="F3722" i="81"/>
  <c r="D3722" i="81"/>
  <c r="A3722" i="81"/>
  <c r="AG3721" i="81"/>
  <c r="AD3721" i="81"/>
  <c r="AC3721" i="81"/>
  <c r="AA3721" i="81"/>
  <c r="I3721" i="81"/>
  <c r="G3721" i="81"/>
  <c r="F3721" i="81"/>
  <c r="D3721" i="81"/>
  <c r="A3721" i="81"/>
  <c r="AG3720" i="81"/>
  <c r="AD3720" i="81"/>
  <c r="AC3720" i="81"/>
  <c r="AA3720" i="81"/>
  <c r="I3720" i="81"/>
  <c r="G3720" i="81"/>
  <c r="F3720" i="81"/>
  <c r="D3720" i="81"/>
  <c r="A3720" i="81"/>
  <c r="AG3719" i="81"/>
  <c r="AD3719" i="81"/>
  <c r="AC3719" i="81"/>
  <c r="AA3719" i="81"/>
  <c r="I3719" i="81"/>
  <c r="G3719" i="81"/>
  <c r="F3719" i="81"/>
  <c r="D3719" i="81"/>
  <c r="A3719" i="81"/>
  <c r="AG3718" i="81"/>
  <c r="AD3718" i="81"/>
  <c r="AC3718" i="81"/>
  <c r="AA3718" i="81"/>
  <c r="I3718" i="81"/>
  <c r="G3718" i="81"/>
  <c r="F3718" i="81"/>
  <c r="D3718" i="81"/>
  <c r="A3718" i="81"/>
  <c r="AG3717" i="81"/>
  <c r="AD3717" i="81"/>
  <c r="AC3717" i="81"/>
  <c r="AA3717" i="81"/>
  <c r="I3717" i="81"/>
  <c r="G3717" i="81"/>
  <c r="F3717" i="81"/>
  <c r="D3717" i="81"/>
  <c r="A3717" i="81"/>
  <c r="AG3716" i="81"/>
  <c r="AD3716" i="81"/>
  <c r="AC3716" i="81"/>
  <c r="AA3716" i="81"/>
  <c r="I3716" i="81"/>
  <c r="G3716" i="81"/>
  <c r="F3716" i="81"/>
  <c r="D3716" i="81"/>
  <c r="A3716" i="81"/>
  <c r="AG3715" i="81"/>
  <c r="AD3715" i="81"/>
  <c r="AC3715" i="81"/>
  <c r="AA3715" i="81"/>
  <c r="I3715" i="81"/>
  <c r="G3715" i="81"/>
  <c r="F3715" i="81"/>
  <c r="D3715" i="81"/>
  <c r="A3715" i="81"/>
  <c r="AG3714" i="81"/>
  <c r="AD3714" i="81"/>
  <c r="AC3714" i="81"/>
  <c r="AA3714" i="81"/>
  <c r="I3714" i="81"/>
  <c r="G3714" i="81"/>
  <c r="F3714" i="81"/>
  <c r="D3714" i="81"/>
  <c r="A3714" i="81"/>
  <c r="AG3713" i="81"/>
  <c r="AD3713" i="81"/>
  <c r="AC3713" i="81"/>
  <c r="AA3713" i="81"/>
  <c r="I3713" i="81"/>
  <c r="G3713" i="81"/>
  <c r="F3713" i="81"/>
  <c r="D3713" i="81"/>
  <c r="A3713" i="81"/>
  <c r="AG3712" i="81"/>
  <c r="AD3712" i="81"/>
  <c r="AC3712" i="81"/>
  <c r="AA3712" i="81"/>
  <c r="I3712" i="81"/>
  <c r="G3712" i="81"/>
  <c r="F3712" i="81"/>
  <c r="D3712" i="81"/>
  <c r="A3712" i="81"/>
  <c r="AG3711" i="81"/>
  <c r="AD3711" i="81"/>
  <c r="AC3711" i="81"/>
  <c r="AA3711" i="81"/>
  <c r="I3711" i="81"/>
  <c r="G3711" i="81"/>
  <c r="F3711" i="81"/>
  <c r="D3711" i="81"/>
  <c r="A3711" i="81"/>
  <c r="AG3710" i="81"/>
  <c r="AD3710" i="81"/>
  <c r="AC3710" i="81"/>
  <c r="AA3710" i="81"/>
  <c r="I3710" i="81"/>
  <c r="G3710" i="81"/>
  <c r="F3710" i="81"/>
  <c r="D3710" i="81"/>
  <c r="A3710" i="81"/>
  <c r="AG3709" i="81"/>
  <c r="AD3709" i="81"/>
  <c r="AC3709" i="81"/>
  <c r="AA3709" i="81"/>
  <c r="I3709" i="81"/>
  <c r="G3709" i="81"/>
  <c r="F3709" i="81"/>
  <c r="D3709" i="81"/>
  <c r="A3709" i="81"/>
  <c r="AG3708" i="81"/>
  <c r="AD3708" i="81"/>
  <c r="AC3708" i="81"/>
  <c r="AA3708" i="81"/>
  <c r="I3708" i="81"/>
  <c r="G3708" i="81"/>
  <c r="F3708" i="81"/>
  <c r="D3708" i="81"/>
  <c r="A3708" i="81"/>
  <c r="AG3707" i="81"/>
  <c r="AD3707" i="81"/>
  <c r="AC3707" i="81"/>
  <c r="AA3707" i="81"/>
  <c r="I3707" i="81"/>
  <c r="G3707" i="81"/>
  <c r="F3707" i="81"/>
  <c r="D3707" i="81"/>
  <c r="A3707" i="81"/>
  <c r="AG3706" i="81"/>
  <c r="AD3706" i="81"/>
  <c r="AC3706" i="81"/>
  <c r="AA3706" i="81"/>
  <c r="I3706" i="81"/>
  <c r="G3706" i="81"/>
  <c r="F3706" i="81"/>
  <c r="D3706" i="81"/>
  <c r="A3706" i="81"/>
  <c r="AG3705" i="81"/>
  <c r="AD3705" i="81"/>
  <c r="AC3705" i="81"/>
  <c r="AA3705" i="81"/>
  <c r="I3705" i="81"/>
  <c r="G3705" i="81"/>
  <c r="F3705" i="81"/>
  <c r="D3705" i="81"/>
  <c r="A3705" i="81"/>
  <c r="AG3704" i="81"/>
  <c r="AD3704" i="81"/>
  <c r="AC3704" i="81"/>
  <c r="AA3704" i="81"/>
  <c r="I3704" i="81"/>
  <c r="G3704" i="81"/>
  <c r="F3704" i="81"/>
  <c r="D3704" i="81"/>
  <c r="A3704" i="81"/>
  <c r="AG3703" i="81"/>
  <c r="AD3703" i="81"/>
  <c r="AC3703" i="81"/>
  <c r="AA3703" i="81"/>
  <c r="I3703" i="81"/>
  <c r="G3703" i="81"/>
  <c r="F3703" i="81"/>
  <c r="D3703" i="81"/>
  <c r="A3703" i="81"/>
  <c r="AG3702" i="81"/>
  <c r="AD3702" i="81"/>
  <c r="AC3702" i="81"/>
  <c r="AA3702" i="81"/>
  <c r="I3702" i="81"/>
  <c r="G3702" i="81"/>
  <c r="F3702" i="81"/>
  <c r="D3702" i="81"/>
  <c r="A3702" i="81"/>
  <c r="AG3701" i="81"/>
  <c r="AD3701" i="81"/>
  <c r="AC3701" i="81"/>
  <c r="AA3701" i="81"/>
  <c r="I3701" i="81"/>
  <c r="G3701" i="81"/>
  <c r="F3701" i="81"/>
  <c r="D3701" i="81"/>
  <c r="A3701" i="81"/>
  <c r="AG3700" i="81"/>
  <c r="AD3700" i="81"/>
  <c r="AC3700" i="81"/>
  <c r="AA3700" i="81"/>
  <c r="I3700" i="81"/>
  <c r="G3700" i="81"/>
  <c r="F3700" i="81"/>
  <c r="D3700" i="81"/>
  <c r="A3700" i="81"/>
  <c r="AG3699" i="81"/>
  <c r="AD3699" i="81"/>
  <c r="AC3699" i="81"/>
  <c r="AA3699" i="81"/>
  <c r="I3699" i="81"/>
  <c r="G3699" i="81"/>
  <c r="F3699" i="81"/>
  <c r="D3699" i="81"/>
  <c r="A3699" i="81"/>
  <c r="AG3698" i="81"/>
  <c r="AD3698" i="81"/>
  <c r="AC3698" i="81"/>
  <c r="AA3698" i="81"/>
  <c r="I3698" i="81"/>
  <c r="G3698" i="81"/>
  <c r="F3698" i="81"/>
  <c r="D3698" i="81"/>
  <c r="A3698" i="81"/>
  <c r="AG3697" i="81"/>
  <c r="AD3697" i="81"/>
  <c r="AC3697" i="81"/>
  <c r="AA3697" i="81"/>
  <c r="I3697" i="81"/>
  <c r="G3697" i="81"/>
  <c r="F3697" i="81"/>
  <c r="D3697" i="81"/>
  <c r="A3697" i="81"/>
  <c r="AG3696" i="81"/>
  <c r="AD3696" i="81"/>
  <c r="AC3696" i="81"/>
  <c r="AA3696" i="81"/>
  <c r="I3696" i="81"/>
  <c r="G3696" i="81"/>
  <c r="F3696" i="81"/>
  <c r="D3696" i="81"/>
  <c r="A3696" i="81"/>
  <c r="AG3695" i="81"/>
  <c r="AD3695" i="81"/>
  <c r="AC3695" i="81"/>
  <c r="AA3695" i="81"/>
  <c r="I3695" i="81"/>
  <c r="G3695" i="81"/>
  <c r="F3695" i="81"/>
  <c r="D3695" i="81"/>
  <c r="A3695" i="81"/>
  <c r="AG3694" i="81"/>
  <c r="AD3694" i="81"/>
  <c r="AC3694" i="81"/>
  <c r="AA3694" i="81"/>
  <c r="I3694" i="81"/>
  <c r="G3694" i="81"/>
  <c r="F3694" i="81"/>
  <c r="D3694" i="81"/>
  <c r="A3694" i="81"/>
  <c r="AG3693" i="81"/>
  <c r="AD3693" i="81"/>
  <c r="AC3693" i="81"/>
  <c r="AA3693" i="81"/>
  <c r="I3693" i="81"/>
  <c r="G3693" i="81"/>
  <c r="F3693" i="81"/>
  <c r="D3693" i="81"/>
  <c r="A3693" i="81"/>
  <c r="AG3692" i="81"/>
  <c r="AD3692" i="81"/>
  <c r="AC3692" i="81"/>
  <c r="AA3692" i="81"/>
  <c r="I3692" i="81"/>
  <c r="G3692" i="81"/>
  <c r="F3692" i="81"/>
  <c r="D3692" i="81"/>
  <c r="A3692" i="81"/>
  <c r="AG3691" i="81"/>
  <c r="AD3691" i="81"/>
  <c r="AC3691" i="81"/>
  <c r="AA3691" i="81"/>
  <c r="I3691" i="81"/>
  <c r="G3691" i="81"/>
  <c r="F3691" i="81"/>
  <c r="D3691" i="81"/>
  <c r="A3691" i="81"/>
  <c r="AG3690" i="81"/>
  <c r="AD3690" i="81"/>
  <c r="AC3690" i="81"/>
  <c r="AA3690" i="81"/>
  <c r="I3690" i="81"/>
  <c r="G3690" i="81"/>
  <c r="F3690" i="81"/>
  <c r="D3690" i="81"/>
  <c r="A3690" i="81"/>
  <c r="AG3689" i="81"/>
  <c r="AD3689" i="81"/>
  <c r="AC3689" i="81"/>
  <c r="AA3689" i="81"/>
  <c r="I3689" i="81"/>
  <c r="G3689" i="81"/>
  <c r="F3689" i="81"/>
  <c r="D3689" i="81"/>
  <c r="A3689" i="81"/>
  <c r="AG3688" i="81"/>
  <c r="AD3688" i="81"/>
  <c r="AC3688" i="81"/>
  <c r="AA3688" i="81"/>
  <c r="I3688" i="81"/>
  <c r="G3688" i="81"/>
  <c r="F3688" i="81"/>
  <c r="D3688" i="81"/>
  <c r="A3688" i="81"/>
  <c r="AG3687" i="81"/>
  <c r="AD3687" i="81"/>
  <c r="AC3687" i="81"/>
  <c r="AA3687" i="81"/>
  <c r="I3687" i="81"/>
  <c r="G3687" i="81"/>
  <c r="F3687" i="81"/>
  <c r="D3687" i="81"/>
  <c r="A3687" i="81"/>
  <c r="AG3686" i="81"/>
  <c r="AD3686" i="81"/>
  <c r="AC3686" i="81"/>
  <c r="AA3686" i="81"/>
  <c r="I3686" i="81"/>
  <c r="G3686" i="81"/>
  <c r="F3686" i="81"/>
  <c r="D3686" i="81"/>
  <c r="A3686" i="81"/>
  <c r="AG3685" i="81"/>
  <c r="AD3685" i="81"/>
  <c r="AC3685" i="81"/>
  <c r="AA3685" i="81"/>
  <c r="I3685" i="81"/>
  <c r="G3685" i="81"/>
  <c r="F3685" i="81"/>
  <c r="D3685" i="81"/>
  <c r="A3685" i="81"/>
  <c r="AG3684" i="81"/>
  <c r="AD3684" i="81"/>
  <c r="AC3684" i="81"/>
  <c r="AA3684" i="81"/>
  <c r="I3684" i="81"/>
  <c r="G3684" i="81"/>
  <c r="F3684" i="81"/>
  <c r="D3684" i="81"/>
  <c r="A3684" i="81"/>
  <c r="AG3683" i="81"/>
  <c r="AD3683" i="81"/>
  <c r="AC3683" i="81"/>
  <c r="AA3683" i="81"/>
  <c r="I3683" i="81"/>
  <c r="G3683" i="81"/>
  <c r="F3683" i="81"/>
  <c r="D3683" i="81"/>
  <c r="A3683" i="81"/>
  <c r="AG3682" i="81"/>
  <c r="AD3682" i="81"/>
  <c r="AC3682" i="81"/>
  <c r="AA3682" i="81"/>
  <c r="I3682" i="81"/>
  <c r="G3682" i="81"/>
  <c r="F3682" i="81"/>
  <c r="D3682" i="81"/>
  <c r="A3682" i="81"/>
  <c r="AG3681" i="81"/>
  <c r="AD3681" i="81"/>
  <c r="AC3681" i="81"/>
  <c r="AA3681" i="81"/>
  <c r="I3681" i="81"/>
  <c r="G3681" i="81"/>
  <c r="F3681" i="81"/>
  <c r="D3681" i="81"/>
  <c r="A3681" i="81"/>
  <c r="AG3680" i="81"/>
  <c r="AD3680" i="81"/>
  <c r="AC3680" i="81"/>
  <c r="AA3680" i="81"/>
  <c r="I3680" i="81"/>
  <c r="G3680" i="81"/>
  <c r="F3680" i="81"/>
  <c r="D3680" i="81"/>
  <c r="A3680" i="81"/>
  <c r="AG3679" i="81"/>
  <c r="AD3679" i="81"/>
  <c r="AC3679" i="81"/>
  <c r="AA3679" i="81"/>
  <c r="I3679" i="81"/>
  <c r="G3679" i="81"/>
  <c r="F3679" i="81"/>
  <c r="D3679" i="81"/>
  <c r="A3679" i="81"/>
  <c r="AG3678" i="81"/>
  <c r="AD3678" i="81"/>
  <c r="AC3678" i="81"/>
  <c r="AA3678" i="81"/>
  <c r="I3678" i="81"/>
  <c r="G3678" i="81"/>
  <c r="F3678" i="81"/>
  <c r="D3678" i="81"/>
  <c r="A3678" i="81"/>
  <c r="AG3677" i="81"/>
  <c r="AD3677" i="81"/>
  <c r="AC3677" i="81"/>
  <c r="AA3677" i="81"/>
  <c r="I3677" i="81"/>
  <c r="G3677" i="81"/>
  <c r="F3677" i="81"/>
  <c r="D3677" i="81"/>
  <c r="A3677" i="81"/>
  <c r="AG3676" i="81"/>
  <c r="AD3676" i="81"/>
  <c r="AC3676" i="81"/>
  <c r="AA3676" i="81"/>
  <c r="I3676" i="81"/>
  <c r="G3676" i="81"/>
  <c r="F3676" i="81"/>
  <c r="D3676" i="81"/>
  <c r="A3676" i="81"/>
  <c r="AG3675" i="81"/>
  <c r="AD3675" i="81"/>
  <c r="AC3675" i="81"/>
  <c r="AA3675" i="81"/>
  <c r="I3675" i="81"/>
  <c r="G3675" i="81"/>
  <c r="F3675" i="81"/>
  <c r="D3675" i="81"/>
  <c r="A3675" i="81"/>
  <c r="AG3674" i="81"/>
  <c r="AD3674" i="81"/>
  <c r="AC3674" i="81"/>
  <c r="AA3674" i="81"/>
  <c r="I3674" i="81"/>
  <c r="G3674" i="81"/>
  <c r="F3674" i="81"/>
  <c r="D3674" i="81"/>
  <c r="A3674" i="81"/>
  <c r="AG3673" i="81"/>
  <c r="AD3673" i="81"/>
  <c r="AC3673" i="81"/>
  <c r="AA3673" i="81"/>
  <c r="I3673" i="81"/>
  <c r="G3673" i="81"/>
  <c r="F3673" i="81"/>
  <c r="D3673" i="81"/>
  <c r="A3673" i="81"/>
  <c r="AG3672" i="81"/>
  <c r="AD3672" i="81"/>
  <c r="AC3672" i="81"/>
  <c r="AA3672" i="81"/>
  <c r="I3672" i="81"/>
  <c r="G3672" i="81"/>
  <c r="F3672" i="81"/>
  <c r="D3672" i="81"/>
  <c r="A3672" i="81"/>
  <c r="AG3671" i="81"/>
  <c r="AD3671" i="81"/>
  <c r="AC3671" i="81"/>
  <c r="AA3671" i="81"/>
  <c r="I3671" i="81"/>
  <c r="G3671" i="81"/>
  <c r="F3671" i="81"/>
  <c r="D3671" i="81"/>
  <c r="A3671" i="81"/>
  <c r="AG3670" i="81"/>
  <c r="AD3670" i="81"/>
  <c r="AC3670" i="81"/>
  <c r="AA3670" i="81"/>
  <c r="I3670" i="81"/>
  <c r="G3670" i="81"/>
  <c r="F3670" i="81"/>
  <c r="D3670" i="81"/>
  <c r="A3670" i="81"/>
  <c r="AG3669" i="81"/>
  <c r="AD3669" i="81"/>
  <c r="AC3669" i="81"/>
  <c r="AA3669" i="81"/>
  <c r="I3669" i="81"/>
  <c r="G3669" i="81"/>
  <c r="F3669" i="81"/>
  <c r="D3669" i="81"/>
  <c r="A3669" i="81"/>
  <c r="AG3668" i="81"/>
  <c r="AD3668" i="81"/>
  <c r="AC3668" i="81"/>
  <c r="AA3668" i="81"/>
  <c r="I3668" i="81"/>
  <c r="G3668" i="81"/>
  <c r="F3668" i="81"/>
  <c r="D3668" i="81"/>
  <c r="A3668" i="81"/>
  <c r="AG3667" i="81"/>
  <c r="AD3667" i="81"/>
  <c r="AC3667" i="81"/>
  <c r="AA3667" i="81"/>
  <c r="I3667" i="81"/>
  <c r="G3667" i="81"/>
  <c r="F3667" i="81"/>
  <c r="D3667" i="81"/>
  <c r="A3667" i="81"/>
  <c r="AG3666" i="81"/>
  <c r="AD3666" i="81"/>
  <c r="AC3666" i="81"/>
  <c r="AA3666" i="81"/>
  <c r="I3666" i="81"/>
  <c r="G3666" i="81"/>
  <c r="F3666" i="81"/>
  <c r="D3666" i="81"/>
  <c r="A3666" i="81"/>
  <c r="AG3665" i="81"/>
  <c r="AD3665" i="81"/>
  <c r="AC3665" i="81"/>
  <c r="AA3665" i="81"/>
  <c r="I3665" i="81"/>
  <c r="G3665" i="81"/>
  <c r="F3665" i="81"/>
  <c r="D3665" i="81"/>
  <c r="A3665" i="81"/>
  <c r="AG3664" i="81"/>
  <c r="AD3664" i="81"/>
  <c r="AC3664" i="81"/>
  <c r="AA3664" i="81"/>
  <c r="I3664" i="81"/>
  <c r="G3664" i="81"/>
  <c r="F3664" i="81"/>
  <c r="D3664" i="81"/>
  <c r="A3664" i="81"/>
  <c r="AG3663" i="81"/>
  <c r="AD3663" i="81"/>
  <c r="AC3663" i="81"/>
  <c r="AA3663" i="81"/>
  <c r="I3663" i="81"/>
  <c r="G3663" i="81"/>
  <c r="F3663" i="81"/>
  <c r="D3663" i="81"/>
  <c r="A3663" i="81"/>
  <c r="AG3662" i="81"/>
  <c r="AD3662" i="81"/>
  <c r="AC3662" i="81"/>
  <c r="AA3662" i="81"/>
  <c r="I3662" i="81"/>
  <c r="G3662" i="81"/>
  <c r="F3662" i="81"/>
  <c r="D3662" i="81"/>
  <c r="A3662" i="81"/>
  <c r="AG3661" i="81"/>
  <c r="AD3661" i="81"/>
  <c r="AC3661" i="81"/>
  <c r="AA3661" i="81"/>
  <c r="I3661" i="81"/>
  <c r="G3661" i="81"/>
  <c r="F3661" i="81"/>
  <c r="D3661" i="81"/>
  <c r="A3661" i="81"/>
  <c r="AG3660" i="81"/>
  <c r="AD3660" i="81"/>
  <c r="AC3660" i="81"/>
  <c r="AA3660" i="81"/>
  <c r="I3660" i="81"/>
  <c r="G3660" i="81"/>
  <c r="F3660" i="81"/>
  <c r="D3660" i="81"/>
  <c r="A3660" i="81"/>
  <c r="AG3659" i="81"/>
  <c r="AD3659" i="81"/>
  <c r="AC3659" i="81"/>
  <c r="AA3659" i="81"/>
  <c r="I3659" i="81"/>
  <c r="G3659" i="81"/>
  <c r="F3659" i="81"/>
  <c r="D3659" i="81"/>
  <c r="A3659" i="81"/>
  <c r="AG3658" i="81"/>
  <c r="AD3658" i="81"/>
  <c r="AC3658" i="81"/>
  <c r="AA3658" i="81"/>
  <c r="I3658" i="81"/>
  <c r="G3658" i="81"/>
  <c r="F3658" i="81"/>
  <c r="D3658" i="81"/>
  <c r="A3658" i="81"/>
  <c r="AG3657" i="81"/>
  <c r="AD3657" i="81"/>
  <c r="AC3657" i="81"/>
  <c r="AA3657" i="81"/>
  <c r="I3657" i="81"/>
  <c r="G3657" i="81"/>
  <c r="F3657" i="81"/>
  <c r="D3657" i="81"/>
  <c r="A3657" i="81"/>
  <c r="AG3656" i="81"/>
  <c r="AD3656" i="81"/>
  <c r="AC3656" i="81"/>
  <c r="AA3656" i="81"/>
  <c r="I3656" i="81"/>
  <c r="G3656" i="81"/>
  <c r="F3656" i="81"/>
  <c r="D3656" i="81"/>
  <c r="A3656" i="81"/>
  <c r="AG3655" i="81"/>
  <c r="AD3655" i="81"/>
  <c r="AC3655" i="81"/>
  <c r="AA3655" i="81"/>
  <c r="I3655" i="81"/>
  <c r="G3655" i="81"/>
  <c r="F3655" i="81"/>
  <c r="D3655" i="81"/>
  <c r="A3655" i="81"/>
  <c r="AG3654" i="81"/>
  <c r="AD3654" i="81"/>
  <c r="AC3654" i="81"/>
  <c r="AA3654" i="81"/>
  <c r="I3654" i="81"/>
  <c r="G3654" i="81"/>
  <c r="F3654" i="81"/>
  <c r="D3654" i="81"/>
  <c r="A3654" i="81"/>
  <c r="AG3653" i="81"/>
  <c r="AD3653" i="81"/>
  <c r="AC3653" i="81"/>
  <c r="AA3653" i="81"/>
  <c r="I3653" i="81"/>
  <c r="G3653" i="81"/>
  <c r="F3653" i="81"/>
  <c r="D3653" i="81"/>
  <c r="A3653" i="81"/>
  <c r="AG3652" i="81"/>
  <c r="AD3652" i="81"/>
  <c r="AC3652" i="81"/>
  <c r="AA3652" i="81"/>
  <c r="I3652" i="81"/>
  <c r="G3652" i="81"/>
  <c r="F3652" i="81"/>
  <c r="D3652" i="81"/>
  <c r="A3652" i="81"/>
  <c r="AG3651" i="81"/>
  <c r="AD3651" i="81"/>
  <c r="AC3651" i="81"/>
  <c r="AA3651" i="81"/>
  <c r="I3651" i="81"/>
  <c r="G3651" i="81"/>
  <c r="F3651" i="81"/>
  <c r="D3651" i="81"/>
  <c r="A3651" i="81"/>
  <c r="AG3650" i="81"/>
  <c r="AD3650" i="81"/>
  <c r="AC3650" i="81"/>
  <c r="AA3650" i="81"/>
  <c r="I3650" i="81"/>
  <c r="G3650" i="81"/>
  <c r="F3650" i="81"/>
  <c r="D3650" i="81"/>
  <c r="A3650" i="81"/>
  <c r="AG3649" i="81"/>
  <c r="AD3649" i="81"/>
  <c r="AC3649" i="81"/>
  <c r="AA3649" i="81"/>
  <c r="I3649" i="81"/>
  <c r="G3649" i="81"/>
  <c r="F3649" i="81"/>
  <c r="D3649" i="81"/>
  <c r="A3649" i="81"/>
  <c r="AG3648" i="81"/>
  <c r="AD3648" i="81"/>
  <c r="AC3648" i="81"/>
  <c r="AA3648" i="81"/>
  <c r="I3648" i="81"/>
  <c r="G3648" i="81"/>
  <c r="F3648" i="81"/>
  <c r="D3648" i="81"/>
  <c r="A3648" i="81"/>
  <c r="AG3647" i="81"/>
  <c r="AD3647" i="81"/>
  <c r="AC3647" i="81"/>
  <c r="AA3647" i="81"/>
  <c r="I3647" i="81"/>
  <c r="G3647" i="81"/>
  <c r="F3647" i="81"/>
  <c r="D3647" i="81"/>
  <c r="A3647" i="81"/>
  <c r="AG3646" i="81"/>
  <c r="AD3646" i="81"/>
  <c r="AC3646" i="81"/>
  <c r="AA3646" i="81"/>
  <c r="I3646" i="81"/>
  <c r="G3646" i="81"/>
  <c r="F3646" i="81"/>
  <c r="D3646" i="81"/>
  <c r="A3646" i="81"/>
  <c r="AG3645" i="81"/>
  <c r="AD3645" i="81"/>
  <c r="AC3645" i="81"/>
  <c r="AA3645" i="81"/>
  <c r="I3645" i="81"/>
  <c r="G3645" i="81"/>
  <c r="F3645" i="81"/>
  <c r="D3645" i="81"/>
  <c r="A3645" i="81"/>
  <c r="AG3644" i="81"/>
  <c r="AD3644" i="81"/>
  <c r="AC3644" i="81"/>
  <c r="AA3644" i="81"/>
  <c r="I3644" i="81"/>
  <c r="G3644" i="81"/>
  <c r="F3644" i="81"/>
  <c r="D3644" i="81"/>
  <c r="A3644" i="81"/>
  <c r="AG3643" i="81"/>
  <c r="AD3643" i="81"/>
  <c r="AC3643" i="81"/>
  <c r="AA3643" i="81"/>
  <c r="I3643" i="81"/>
  <c r="G3643" i="81"/>
  <c r="F3643" i="81"/>
  <c r="D3643" i="81"/>
  <c r="A3643" i="81"/>
  <c r="AG3642" i="81"/>
  <c r="AD3642" i="81"/>
  <c r="AC3642" i="81"/>
  <c r="AA3642" i="81"/>
  <c r="I3642" i="81"/>
  <c r="G3642" i="81"/>
  <c r="F3642" i="81"/>
  <c r="D3642" i="81"/>
  <c r="A3642" i="81"/>
  <c r="AG3641" i="81"/>
  <c r="AD3641" i="81"/>
  <c r="AC3641" i="81"/>
  <c r="AA3641" i="81"/>
  <c r="I3641" i="81"/>
  <c r="G3641" i="81"/>
  <c r="F3641" i="81"/>
  <c r="D3641" i="81"/>
  <c r="A3641" i="81"/>
  <c r="AG3640" i="81"/>
  <c r="AD3640" i="81"/>
  <c r="AC3640" i="81"/>
  <c r="AA3640" i="81"/>
  <c r="I3640" i="81"/>
  <c r="G3640" i="81"/>
  <c r="F3640" i="81"/>
  <c r="D3640" i="81"/>
  <c r="A3640" i="81"/>
  <c r="AG3639" i="81"/>
  <c r="AD3639" i="81"/>
  <c r="AC3639" i="81"/>
  <c r="AA3639" i="81"/>
  <c r="I3639" i="81"/>
  <c r="G3639" i="81"/>
  <c r="F3639" i="81"/>
  <c r="D3639" i="81"/>
  <c r="A3639" i="81"/>
  <c r="AG3638" i="81"/>
  <c r="AD3638" i="81"/>
  <c r="AC3638" i="81"/>
  <c r="AA3638" i="81"/>
  <c r="I3638" i="81"/>
  <c r="G3638" i="81"/>
  <c r="F3638" i="81"/>
  <c r="D3638" i="81"/>
  <c r="A3638" i="81"/>
  <c r="AG3637" i="81"/>
  <c r="AD3637" i="81"/>
  <c r="AC3637" i="81"/>
  <c r="AA3637" i="81"/>
  <c r="I3637" i="81"/>
  <c r="G3637" i="81"/>
  <c r="F3637" i="81"/>
  <c r="D3637" i="81"/>
  <c r="A3637" i="81"/>
  <c r="AG3636" i="81"/>
  <c r="AD3636" i="81"/>
  <c r="AC3636" i="81"/>
  <c r="AA3636" i="81"/>
  <c r="I3636" i="81"/>
  <c r="G3636" i="81"/>
  <c r="F3636" i="81"/>
  <c r="D3636" i="81"/>
  <c r="A3636" i="81"/>
  <c r="AG3635" i="81"/>
  <c r="AD3635" i="81"/>
  <c r="AC3635" i="81"/>
  <c r="AA3635" i="81"/>
  <c r="I3635" i="81"/>
  <c r="G3635" i="81"/>
  <c r="F3635" i="81"/>
  <c r="D3635" i="81"/>
  <c r="A3635" i="81"/>
  <c r="AG3634" i="81"/>
  <c r="AD3634" i="81"/>
  <c r="AC3634" i="81"/>
  <c r="AA3634" i="81"/>
  <c r="I3634" i="81"/>
  <c r="G3634" i="81"/>
  <c r="F3634" i="81"/>
  <c r="D3634" i="81"/>
  <c r="A3634" i="81"/>
  <c r="AG3633" i="81"/>
  <c r="AD3633" i="81"/>
  <c r="AC3633" i="81"/>
  <c r="AA3633" i="81"/>
  <c r="I3633" i="81"/>
  <c r="G3633" i="81"/>
  <c r="F3633" i="81"/>
  <c r="D3633" i="81"/>
  <c r="A3633" i="81"/>
  <c r="AG3632" i="81"/>
  <c r="AD3632" i="81"/>
  <c r="AC3632" i="81"/>
  <c r="AA3632" i="81"/>
  <c r="I3632" i="81"/>
  <c r="G3632" i="81"/>
  <c r="F3632" i="81"/>
  <c r="D3632" i="81"/>
  <c r="A3632" i="81"/>
  <c r="AG3631" i="81"/>
  <c r="AD3631" i="81"/>
  <c r="AC3631" i="81"/>
  <c r="AA3631" i="81"/>
  <c r="I3631" i="81"/>
  <c r="G3631" i="81"/>
  <c r="F3631" i="81"/>
  <c r="D3631" i="81"/>
  <c r="A3631" i="81"/>
  <c r="AG3630" i="81"/>
  <c r="AD3630" i="81"/>
  <c r="AC3630" i="81"/>
  <c r="AA3630" i="81"/>
  <c r="I3630" i="81"/>
  <c r="G3630" i="81"/>
  <c r="F3630" i="81"/>
  <c r="D3630" i="81"/>
  <c r="A3630" i="81"/>
  <c r="AG3629" i="81"/>
  <c r="AD3629" i="81"/>
  <c r="AC3629" i="81"/>
  <c r="AA3629" i="81"/>
  <c r="I3629" i="81"/>
  <c r="G3629" i="81"/>
  <c r="F3629" i="81"/>
  <c r="D3629" i="81"/>
  <c r="A3629" i="81"/>
  <c r="AG3628" i="81"/>
  <c r="AD3628" i="81"/>
  <c r="AC3628" i="81"/>
  <c r="AA3628" i="81"/>
  <c r="I3628" i="81"/>
  <c r="G3628" i="81"/>
  <c r="F3628" i="81"/>
  <c r="D3628" i="81"/>
  <c r="A3628" i="81"/>
  <c r="AG3627" i="81"/>
  <c r="AD3627" i="81"/>
  <c r="AC3627" i="81"/>
  <c r="AA3627" i="81"/>
  <c r="I3627" i="81"/>
  <c r="G3627" i="81"/>
  <c r="F3627" i="81"/>
  <c r="D3627" i="81"/>
  <c r="A3627" i="81"/>
  <c r="AG3626" i="81"/>
  <c r="AD3626" i="81"/>
  <c r="AC3626" i="81"/>
  <c r="AA3626" i="81"/>
  <c r="I3626" i="81"/>
  <c r="G3626" i="81"/>
  <c r="F3626" i="81"/>
  <c r="D3626" i="81"/>
  <c r="A3626" i="81"/>
  <c r="AG3625" i="81"/>
  <c r="AD3625" i="81"/>
  <c r="AC3625" i="81"/>
  <c r="AA3625" i="81"/>
  <c r="I3625" i="81"/>
  <c r="G3625" i="81"/>
  <c r="F3625" i="81"/>
  <c r="D3625" i="81"/>
  <c r="A3625" i="81"/>
  <c r="AG3624" i="81"/>
  <c r="AD3624" i="81"/>
  <c r="AC3624" i="81"/>
  <c r="AA3624" i="81"/>
  <c r="I3624" i="81"/>
  <c r="G3624" i="81"/>
  <c r="F3624" i="81"/>
  <c r="D3624" i="81"/>
  <c r="A3624" i="81"/>
  <c r="AG3623" i="81"/>
  <c r="AD3623" i="81"/>
  <c r="AC3623" i="81"/>
  <c r="AA3623" i="81"/>
  <c r="I3623" i="81"/>
  <c r="G3623" i="81"/>
  <c r="F3623" i="81"/>
  <c r="D3623" i="81"/>
  <c r="A3623" i="81"/>
  <c r="AG3622" i="81"/>
  <c r="AD3622" i="81"/>
  <c r="AC3622" i="81"/>
  <c r="AA3622" i="81"/>
  <c r="I3622" i="81"/>
  <c r="G3622" i="81"/>
  <c r="F3622" i="81"/>
  <c r="D3622" i="81"/>
  <c r="A3622" i="81"/>
  <c r="AG3621" i="81"/>
  <c r="AD3621" i="81"/>
  <c r="AC3621" i="81"/>
  <c r="AA3621" i="81"/>
  <c r="I3621" i="81"/>
  <c r="G3621" i="81"/>
  <c r="F3621" i="81"/>
  <c r="D3621" i="81"/>
  <c r="A3621" i="81"/>
  <c r="AG3620" i="81"/>
  <c r="AD3620" i="81"/>
  <c r="AC3620" i="81"/>
  <c r="AA3620" i="81"/>
  <c r="I3620" i="81"/>
  <c r="G3620" i="81"/>
  <c r="F3620" i="81"/>
  <c r="D3620" i="81"/>
  <c r="A3620" i="81"/>
  <c r="AG3619" i="81"/>
  <c r="AD3619" i="81"/>
  <c r="AC3619" i="81"/>
  <c r="AA3619" i="81"/>
  <c r="I3619" i="81"/>
  <c r="G3619" i="81"/>
  <c r="F3619" i="81"/>
  <c r="D3619" i="81"/>
  <c r="A3619" i="81"/>
  <c r="AG3618" i="81"/>
  <c r="AD3618" i="81"/>
  <c r="AC3618" i="81"/>
  <c r="AA3618" i="81"/>
  <c r="I3618" i="81"/>
  <c r="G3618" i="81"/>
  <c r="F3618" i="81"/>
  <c r="D3618" i="81"/>
  <c r="A3618" i="81"/>
  <c r="AG3617" i="81"/>
  <c r="AD3617" i="81"/>
  <c r="AC3617" i="81"/>
  <c r="AA3617" i="81"/>
  <c r="I3617" i="81"/>
  <c r="G3617" i="81"/>
  <c r="F3617" i="81"/>
  <c r="D3617" i="81"/>
  <c r="A3617" i="81"/>
  <c r="AG3616" i="81"/>
  <c r="AD3616" i="81"/>
  <c r="AC3616" i="81"/>
  <c r="AA3616" i="81"/>
  <c r="I3616" i="81"/>
  <c r="G3616" i="81"/>
  <c r="F3616" i="81"/>
  <c r="D3616" i="81"/>
  <c r="A3616" i="81"/>
  <c r="AG3615" i="81"/>
  <c r="AD3615" i="81"/>
  <c r="AC3615" i="81"/>
  <c r="AA3615" i="81"/>
  <c r="I3615" i="81"/>
  <c r="G3615" i="81"/>
  <c r="F3615" i="81"/>
  <c r="D3615" i="81"/>
  <c r="A3615" i="81"/>
  <c r="AG3614" i="81"/>
  <c r="AD3614" i="81"/>
  <c r="AC3614" i="81"/>
  <c r="AA3614" i="81"/>
  <c r="I3614" i="81"/>
  <c r="G3614" i="81"/>
  <c r="F3614" i="81"/>
  <c r="D3614" i="81"/>
  <c r="A3614" i="81"/>
  <c r="AG3613" i="81"/>
  <c r="AD3613" i="81"/>
  <c r="AC3613" i="81"/>
  <c r="AA3613" i="81"/>
  <c r="I3613" i="81"/>
  <c r="G3613" i="81"/>
  <c r="F3613" i="81"/>
  <c r="D3613" i="81"/>
  <c r="A3613" i="81"/>
  <c r="AG3612" i="81"/>
  <c r="AD3612" i="81"/>
  <c r="AC3612" i="81"/>
  <c r="AA3612" i="81"/>
  <c r="I3612" i="81"/>
  <c r="G3612" i="81"/>
  <c r="F3612" i="81"/>
  <c r="D3612" i="81"/>
  <c r="A3612" i="81"/>
  <c r="AG3611" i="81"/>
  <c r="AD3611" i="81"/>
  <c r="AC3611" i="81"/>
  <c r="AA3611" i="81"/>
  <c r="I3611" i="81"/>
  <c r="G3611" i="81"/>
  <c r="F3611" i="81"/>
  <c r="D3611" i="81"/>
  <c r="A3611" i="81"/>
  <c r="AG3610" i="81"/>
  <c r="AD3610" i="81"/>
  <c r="AC3610" i="81"/>
  <c r="AA3610" i="81"/>
  <c r="I3610" i="81"/>
  <c r="G3610" i="81"/>
  <c r="F3610" i="81"/>
  <c r="D3610" i="81"/>
  <c r="A3610" i="81"/>
  <c r="AG3609" i="81"/>
  <c r="AD3609" i="81"/>
  <c r="AC3609" i="81"/>
  <c r="AA3609" i="81"/>
  <c r="I3609" i="81"/>
  <c r="G3609" i="81"/>
  <c r="F3609" i="81"/>
  <c r="D3609" i="81"/>
  <c r="A3609" i="81"/>
  <c r="AG3608" i="81"/>
  <c r="AD3608" i="81"/>
  <c r="AC3608" i="81"/>
  <c r="AA3608" i="81"/>
  <c r="I3608" i="81"/>
  <c r="G3608" i="81"/>
  <c r="F3608" i="81"/>
  <c r="D3608" i="81"/>
  <c r="A3608" i="81"/>
  <c r="AG3607" i="81"/>
  <c r="AD3607" i="81"/>
  <c r="AC3607" i="81"/>
  <c r="AA3607" i="81"/>
  <c r="I3607" i="81"/>
  <c r="G3607" i="81"/>
  <c r="F3607" i="81"/>
  <c r="D3607" i="81"/>
  <c r="A3607" i="81"/>
  <c r="AG3606" i="81"/>
  <c r="AD3606" i="81"/>
  <c r="AC3606" i="81"/>
  <c r="AA3606" i="81"/>
  <c r="I3606" i="81"/>
  <c r="G3606" i="81"/>
  <c r="F3606" i="81"/>
  <c r="D3606" i="81"/>
  <c r="A3606" i="81"/>
  <c r="AG3605" i="81"/>
  <c r="AD3605" i="81"/>
  <c r="AC3605" i="81"/>
  <c r="AA3605" i="81"/>
  <c r="I3605" i="81"/>
  <c r="G3605" i="81"/>
  <c r="F3605" i="81"/>
  <c r="D3605" i="81"/>
  <c r="A3605" i="81"/>
  <c r="AG3604" i="81"/>
  <c r="AD3604" i="81"/>
  <c r="AC3604" i="81"/>
  <c r="AA3604" i="81"/>
  <c r="I3604" i="81"/>
  <c r="G3604" i="81"/>
  <c r="F3604" i="81"/>
  <c r="D3604" i="81"/>
  <c r="A3604" i="81"/>
  <c r="AG3603" i="81"/>
  <c r="AD3603" i="81"/>
  <c r="AC3603" i="81"/>
  <c r="AA3603" i="81"/>
  <c r="I3603" i="81"/>
  <c r="G3603" i="81"/>
  <c r="F3603" i="81"/>
  <c r="D3603" i="81"/>
  <c r="A3603" i="81"/>
  <c r="AG3602" i="81"/>
  <c r="AD3602" i="81"/>
  <c r="AC3602" i="81"/>
  <c r="AA3602" i="81"/>
  <c r="I3602" i="81"/>
  <c r="G3602" i="81"/>
  <c r="F3602" i="81"/>
  <c r="D3602" i="81"/>
  <c r="A3602" i="81"/>
  <c r="AG3601" i="81"/>
  <c r="AD3601" i="81"/>
  <c r="AC3601" i="81"/>
  <c r="AA3601" i="81"/>
  <c r="I3601" i="81"/>
  <c r="G3601" i="81"/>
  <c r="F3601" i="81"/>
  <c r="D3601" i="81"/>
  <c r="A3601" i="81"/>
  <c r="AG3600" i="81"/>
  <c r="AD3600" i="81"/>
  <c r="AC3600" i="81"/>
  <c r="AA3600" i="81"/>
  <c r="I3600" i="81"/>
  <c r="G3600" i="81"/>
  <c r="F3600" i="81"/>
  <c r="D3600" i="81"/>
  <c r="A3600" i="81"/>
  <c r="AG3599" i="81"/>
  <c r="AD3599" i="81"/>
  <c r="AC3599" i="81"/>
  <c r="AA3599" i="81"/>
  <c r="I3599" i="81"/>
  <c r="G3599" i="81"/>
  <c r="F3599" i="81"/>
  <c r="D3599" i="81"/>
  <c r="A3599" i="81"/>
  <c r="AG3598" i="81"/>
  <c r="AD3598" i="81"/>
  <c r="AC3598" i="81"/>
  <c r="AA3598" i="81"/>
  <c r="I3598" i="81"/>
  <c r="G3598" i="81"/>
  <c r="F3598" i="81"/>
  <c r="D3598" i="81"/>
  <c r="A3598" i="81"/>
  <c r="AG3597" i="81"/>
  <c r="AD3597" i="81"/>
  <c r="AC3597" i="81"/>
  <c r="AA3597" i="81"/>
  <c r="I3597" i="81"/>
  <c r="G3597" i="81"/>
  <c r="F3597" i="81"/>
  <c r="D3597" i="81"/>
  <c r="A3597" i="81"/>
  <c r="AG3596" i="81"/>
  <c r="AD3596" i="81"/>
  <c r="AC3596" i="81"/>
  <c r="AA3596" i="81"/>
  <c r="I3596" i="81"/>
  <c r="G3596" i="81"/>
  <c r="F3596" i="81"/>
  <c r="D3596" i="81"/>
  <c r="A3596" i="81"/>
  <c r="AG3595" i="81"/>
  <c r="AD3595" i="81"/>
  <c r="AC3595" i="81"/>
  <c r="AA3595" i="81"/>
  <c r="I3595" i="81"/>
  <c r="G3595" i="81"/>
  <c r="F3595" i="81"/>
  <c r="D3595" i="81"/>
  <c r="A3595" i="81"/>
  <c r="AG3594" i="81"/>
  <c r="AD3594" i="81"/>
  <c r="AC3594" i="81"/>
  <c r="AA3594" i="81"/>
  <c r="I3594" i="81"/>
  <c r="G3594" i="81"/>
  <c r="F3594" i="81"/>
  <c r="D3594" i="81"/>
  <c r="A3594" i="81"/>
  <c r="AG3593" i="81"/>
  <c r="AD3593" i="81"/>
  <c r="AC3593" i="81"/>
  <c r="AA3593" i="81"/>
  <c r="I3593" i="81"/>
  <c r="G3593" i="81"/>
  <c r="F3593" i="81"/>
  <c r="D3593" i="81"/>
  <c r="A3593" i="81"/>
  <c r="AG3592" i="81"/>
  <c r="AD3592" i="81"/>
  <c r="AC3592" i="81"/>
  <c r="AA3592" i="81"/>
  <c r="I3592" i="81"/>
  <c r="G3592" i="81"/>
  <c r="F3592" i="81"/>
  <c r="D3592" i="81"/>
  <c r="A3592" i="81"/>
  <c r="AG3591" i="81"/>
  <c r="AD3591" i="81"/>
  <c r="AC3591" i="81"/>
  <c r="AA3591" i="81"/>
  <c r="I3591" i="81"/>
  <c r="G3591" i="81"/>
  <c r="F3591" i="81"/>
  <c r="D3591" i="81"/>
  <c r="A3591" i="81"/>
  <c r="AG3590" i="81"/>
  <c r="AD3590" i="81"/>
  <c r="AC3590" i="81"/>
  <c r="AA3590" i="81"/>
  <c r="I3590" i="81"/>
  <c r="G3590" i="81"/>
  <c r="F3590" i="81"/>
  <c r="D3590" i="81"/>
  <c r="A3590" i="81"/>
  <c r="AG3589" i="81"/>
  <c r="AD3589" i="81"/>
  <c r="AC3589" i="81"/>
  <c r="AA3589" i="81"/>
  <c r="I3589" i="81"/>
  <c r="G3589" i="81"/>
  <c r="F3589" i="81"/>
  <c r="D3589" i="81"/>
  <c r="A3589" i="81"/>
  <c r="AG3588" i="81"/>
  <c r="AD3588" i="81"/>
  <c r="AC3588" i="81"/>
  <c r="AA3588" i="81"/>
  <c r="I3588" i="81"/>
  <c r="G3588" i="81"/>
  <c r="F3588" i="81"/>
  <c r="D3588" i="81"/>
  <c r="A3588" i="81"/>
  <c r="AG3587" i="81"/>
  <c r="AD3587" i="81"/>
  <c r="AC3587" i="81"/>
  <c r="AA3587" i="81"/>
  <c r="I3587" i="81"/>
  <c r="G3587" i="81"/>
  <c r="F3587" i="81"/>
  <c r="D3587" i="81"/>
  <c r="A3587" i="81"/>
  <c r="AG3586" i="81"/>
  <c r="AD3586" i="81"/>
  <c r="AC3586" i="81"/>
  <c r="AA3586" i="81"/>
  <c r="I3586" i="81"/>
  <c r="G3586" i="81"/>
  <c r="F3586" i="81"/>
  <c r="D3586" i="81"/>
  <c r="A3586" i="81"/>
  <c r="AG3585" i="81"/>
  <c r="AD3585" i="81"/>
  <c r="AC3585" i="81"/>
  <c r="AA3585" i="81"/>
  <c r="I3585" i="81"/>
  <c r="G3585" i="81"/>
  <c r="F3585" i="81"/>
  <c r="D3585" i="81"/>
  <c r="A3585" i="81"/>
  <c r="AG3584" i="81"/>
  <c r="AD3584" i="81"/>
  <c r="AC3584" i="81"/>
  <c r="AA3584" i="81"/>
  <c r="I3584" i="81"/>
  <c r="G3584" i="81"/>
  <c r="F3584" i="81"/>
  <c r="D3584" i="81"/>
  <c r="A3584" i="81"/>
  <c r="AG3583" i="81"/>
  <c r="AD3583" i="81"/>
  <c r="AC3583" i="81"/>
  <c r="AA3583" i="81"/>
  <c r="I3583" i="81"/>
  <c r="G3583" i="81"/>
  <c r="F3583" i="81"/>
  <c r="D3583" i="81"/>
  <c r="A3583" i="81"/>
  <c r="AG3582" i="81"/>
  <c r="AD3582" i="81"/>
  <c r="AC3582" i="81"/>
  <c r="AA3582" i="81"/>
  <c r="I3582" i="81"/>
  <c r="G3582" i="81"/>
  <c r="F3582" i="81"/>
  <c r="D3582" i="81"/>
  <c r="A3582" i="81"/>
  <c r="AG3581" i="81"/>
  <c r="AD3581" i="81"/>
  <c r="AC3581" i="81"/>
  <c r="AA3581" i="81"/>
  <c r="I3581" i="81"/>
  <c r="G3581" i="81"/>
  <c r="F3581" i="81"/>
  <c r="D3581" i="81"/>
  <c r="A3581" i="81"/>
  <c r="AG3580" i="81"/>
  <c r="AD3580" i="81"/>
  <c r="AC3580" i="81"/>
  <c r="AA3580" i="81"/>
  <c r="I3580" i="81"/>
  <c r="G3580" i="81"/>
  <c r="F3580" i="81"/>
  <c r="D3580" i="81"/>
  <c r="A3580" i="81"/>
  <c r="AG3579" i="81"/>
  <c r="AD3579" i="81"/>
  <c r="AC3579" i="81"/>
  <c r="AA3579" i="81"/>
  <c r="I3579" i="81"/>
  <c r="G3579" i="81"/>
  <c r="F3579" i="81"/>
  <c r="D3579" i="81"/>
  <c r="A3579" i="81"/>
  <c r="AG3578" i="81"/>
  <c r="AD3578" i="81"/>
  <c r="AC3578" i="81"/>
  <c r="AA3578" i="81"/>
  <c r="I3578" i="81"/>
  <c r="G3578" i="81"/>
  <c r="F3578" i="81"/>
  <c r="D3578" i="81"/>
  <c r="A3578" i="81"/>
  <c r="AG3577" i="81"/>
  <c r="AD3577" i="81"/>
  <c r="AC3577" i="81"/>
  <c r="AA3577" i="81"/>
  <c r="I3577" i="81"/>
  <c r="G3577" i="81"/>
  <c r="F3577" i="81"/>
  <c r="D3577" i="81"/>
  <c r="A3577" i="81"/>
  <c r="AG3576" i="81"/>
  <c r="AD3576" i="81"/>
  <c r="AC3576" i="81"/>
  <c r="AA3576" i="81"/>
  <c r="I3576" i="81"/>
  <c r="G3576" i="81"/>
  <c r="F3576" i="81"/>
  <c r="D3576" i="81"/>
  <c r="A3576" i="81"/>
  <c r="AG3575" i="81"/>
  <c r="AD3575" i="81"/>
  <c r="AC3575" i="81"/>
  <c r="AA3575" i="81"/>
  <c r="I3575" i="81"/>
  <c r="G3575" i="81"/>
  <c r="F3575" i="81"/>
  <c r="D3575" i="81"/>
  <c r="A3575" i="81"/>
  <c r="AG3574" i="81"/>
  <c r="AD3574" i="81"/>
  <c r="AC3574" i="81"/>
  <c r="AA3574" i="81"/>
  <c r="I3574" i="81"/>
  <c r="G3574" i="81"/>
  <c r="F3574" i="81"/>
  <c r="D3574" i="81"/>
  <c r="A3574" i="81"/>
  <c r="AG3573" i="81"/>
  <c r="AD3573" i="81"/>
  <c r="AC3573" i="81"/>
  <c r="AA3573" i="81"/>
  <c r="I3573" i="81"/>
  <c r="G3573" i="81"/>
  <c r="F3573" i="81"/>
  <c r="D3573" i="81"/>
  <c r="A3573" i="81"/>
  <c r="AG3572" i="81"/>
  <c r="AD3572" i="81"/>
  <c r="AC3572" i="81"/>
  <c r="AA3572" i="81"/>
  <c r="I3572" i="81"/>
  <c r="G3572" i="81"/>
  <c r="F3572" i="81"/>
  <c r="D3572" i="81"/>
  <c r="A3572" i="81"/>
  <c r="AG3571" i="81"/>
  <c r="AD3571" i="81"/>
  <c r="AC3571" i="81"/>
  <c r="AA3571" i="81"/>
  <c r="I3571" i="81"/>
  <c r="G3571" i="81"/>
  <c r="F3571" i="81"/>
  <c r="D3571" i="81"/>
  <c r="A3571" i="81"/>
  <c r="AG3570" i="81"/>
  <c r="AD3570" i="81"/>
  <c r="AC3570" i="81"/>
  <c r="AA3570" i="81"/>
  <c r="I3570" i="81"/>
  <c r="G3570" i="81"/>
  <c r="F3570" i="81"/>
  <c r="D3570" i="81"/>
  <c r="A3570" i="81"/>
  <c r="AG3569" i="81"/>
  <c r="AD3569" i="81"/>
  <c r="AC3569" i="81"/>
  <c r="AA3569" i="81"/>
  <c r="I3569" i="81"/>
  <c r="G3569" i="81"/>
  <c r="F3569" i="81"/>
  <c r="D3569" i="81"/>
  <c r="A3569" i="81"/>
  <c r="AG3568" i="81"/>
  <c r="AD3568" i="81"/>
  <c r="AC3568" i="81"/>
  <c r="AA3568" i="81"/>
  <c r="I3568" i="81"/>
  <c r="G3568" i="81"/>
  <c r="F3568" i="81"/>
  <c r="D3568" i="81"/>
  <c r="A3568" i="81"/>
  <c r="AG3567" i="81"/>
  <c r="AD3567" i="81"/>
  <c r="AC3567" i="81"/>
  <c r="AA3567" i="81"/>
  <c r="I3567" i="81"/>
  <c r="G3567" i="81"/>
  <c r="F3567" i="81"/>
  <c r="D3567" i="81"/>
  <c r="A3567" i="81"/>
  <c r="AG3566" i="81"/>
  <c r="AD3566" i="81"/>
  <c r="AC3566" i="81"/>
  <c r="AA3566" i="81"/>
  <c r="I3566" i="81"/>
  <c r="G3566" i="81"/>
  <c r="F3566" i="81"/>
  <c r="D3566" i="81"/>
  <c r="A3566" i="81"/>
  <c r="AG3565" i="81"/>
  <c r="AD3565" i="81"/>
  <c r="AC3565" i="81"/>
  <c r="AA3565" i="81"/>
  <c r="I3565" i="81"/>
  <c r="G3565" i="81"/>
  <c r="F3565" i="81"/>
  <c r="D3565" i="81"/>
  <c r="A3565" i="81"/>
  <c r="AG3564" i="81"/>
  <c r="AD3564" i="81"/>
  <c r="AC3564" i="81"/>
  <c r="AA3564" i="81"/>
  <c r="I3564" i="81"/>
  <c r="G3564" i="81"/>
  <c r="F3564" i="81"/>
  <c r="D3564" i="81"/>
  <c r="A3564" i="81"/>
  <c r="AG3563" i="81"/>
  <c r="AD3563" i="81"/>
  <c r="AC3563" i="81"/>
  <c r="AA3563" i="81"/>
  <c r="I3563" i="81"/>
  <c r="G3563" i="81"/>
  <c r="F3563" i="81"/>
  <c r="D3563" i="81"/>
  <c r="A3563" i="81"/>
  <c r="AG3562" i="81"/>
  <c r="AD3562" i="81"/>
  <c r="AC3562" i="81"/>
  <c r="AA3562" i="81"/>
  <c r="I3562" i="81"/>
  <c r="G3562" i="81"/>
  <c r="F3562" i="81"/>
  <c r="D3562" i="81"/>
  <c r="A3562" i="81"/>
  <c r="AG3561" i="81"/>
  <c r="AD3561" i="81"/>
  <c r="AC3561" i="81"/>
  <c r="AA3561" i="81"/>
  <c r="I3561" i="81"/>
  <c r="G3561" i="81"/>
  <c r="F3561" i="81"/>
  <c r="D3561" i="81"/>
  <c r="A3561" i="81"/>
  <c r="AG3560" i="81"/>
  <c r="AD3560" i="81"/>
  <c r="AC3560" i="81"/>
  <c r="AA3560" i="81"/>
  <c r="I3560" i="81"/>
  <c r="G3560" i="81"/>
  <c r="F3560" i="81"/>
  <c r="D3560" i="81"/>
  <c r="A3560" i="81"/>
  <c r="AG3559" i="81"/>
  <c r="AD3559" i="81"/>
  <c r="AC3559" i="81"/>
  <c r="AA3559" i="81"/>
  <c r="I3559" i="81"/>
  <c r="G3559" i="81"/>
  <c r="F3559" i="81"/>
  <c r="D3559" i="81"/>
  <c r="A3559" i="81"/>
  <c r="AG3558" i="81"/>
  <c r="AD3558" i="81"/>
  <c r="AC3558" i="81"/>
  <c r="AA3558" i="81"/>
  <c r="I3558" i="81"/>
  <c r="G3558" i="81"/>
  <c r="F3558" i="81"/>
  <c r="D3558" i="81"/>
  <c r="A3558" i="81"/>
  <c r="AG3557" i="81"/>
  <c r="AD3557" i="81"/>
  <c r="AC3557" i="81"/>
  <c r="AA3557" i="81"/>
  <c r="I3557" i="81"/>
  <c r="G3557" i="81"/>
  <c r="F3557" i="81"/>
  <c r="D3557" i="81"/>
  <c r="A3557" i="81"/>
  <c r="AG3556" i="81"/>
  <c r="AD3556" i="81"/>
  <c r="AC3556" i="81"/>
  <c r="AA3556" i="81"/>
  <c r="I3556" i="81"/>
  <c r="G3556" i="81"/>
  <c r="F3556" i="81"/>
  <c r="D3556" i="81"/>
  <c r="A3556" i="81"/>
  <c r="AG3555" i="81"/>
  <c r="AD3555" i="81"/>
  <c r="AC3555" i="81"/>
  <c r="AA3555" i="81"/>
  <c r="I3555" i="81"/>
  <c r="G3555" i="81"/>
  <c r="F3555" i="81"/>
  <c r="D3555" i="81"/>
  <c r="A3555" i="81"/>
  <c r="AG3554" i="81"/>
  <c r="AD3554" i="81"/>
  <c r="AC3554" i="81"/>
  <c r="AA3554" i="81"/>
  <c r="I3554" i="81"/>
  <c r="G3554" i="81"/>
  <c r="F3554" i="81"/>
  <c r="D3554" i="81"/>
  <c r="A3554" i="81"/>
  <c r="AG3553" i="81"/>
  <c r="AD3553" i="81"/>
  <c r="AC3553" i="81"/>
  <c r="AA3553" i="81"/>
  <c r="I3553" i="81"/>
  <c r="G3553" i="81"/>
  <c r="F3553" i="81"/>
  <c r="D3553" i="81"/>
  <c r="A3553" i="81"/>
  <c r="AG3552" i="81"/>
  <c r="AD3552" i="81"/>
  <c r="AC3552" i="81"/>
  <c r="AA3552" i="81"/>
  <c r="I3552" i="81"/>
  <c r="G3552" i="81"/>
  <c r="F3552" i="81"/>
  <c r="D3552" i="81"/>
  <c r="A3552" i="81"/>
  <c r="AG3551" i="81"/>
  <c r="AD3551" i="81"/>
  <c r="AC3551" i="81"/>
  <c r="AA3551" i="81"/>
  <c r="I3551" i="81"/>
  <c r="G3551" i="81"/>
  <c r="F3551" i="81"/>
  <c r="D3551" i="81"/>
  <c r="A3551" i="81"/>
  <c r="AG3550" i="81"/>
  <c r="AD3550" i="81"/>
  <c r="AC3550" i="81"/>
  <c r="AA3550" i="81"/>
  <c r="I3550" i="81"/>
  <c r="G3550" i="81"/>
  <c r="F3550" i="81"/>
  <c r="D3550" i="81"/>
  <c r="A3550" i="81"/>
  <c r="AG3549" i="81"/>
  <c r="AD3549" i="81"/>
  <c r="AC3549" i="81"/>
  <c r="AA3549" i="81"/>
  <c r="I3549" i="81"/>
  <c r="G3549" i="81"/>
  <c r="F3549" i="81"/>
  <c r="D3549" i="81"/>
  <c r="A3549" i="81"/>
  <c r="AG3548" i="81"/>
  <c r="AD3548" i="81"/>
  <c r="AC3548" i="81"/>
  <c r="AA3548" i="81"/>
  <c r="I3548" i="81"/>
  <c r="G3548" i="81"/>
  <c r="F3548" i="81"/>
  <c r="D3548" i="81"/>
  <c r="A3548" i="81"/>
  <c r="AG3547" i="81"/>
  <c r="AD3547" i="81"/>
  <c r="AC3547" i="81"/>
  <c r="AA3547" i="81"/>
  <c r="I3547" i="81"/>
  <c r="G3547" i="81"/>
  <c r="F3547" i="81"/>
  <c r="D3547" i="81"/>
  <c r="A3547" i="81"/>
  <c r="AG3546" i="81"/>
  <c r="AD3546" i="81"/>
  <c r="AC3546" i="81"/>
  <c r="AA3546" i="81"/>
  <c r="I3546" i="81"/>
  <c r="G3546" i="81"/>
  <c r="F3546" i="81"/>
  <c r="D3546" i="81"/>
  <c r="A3546" i="81"/>
  <c r="AG3545" i="81"/>
  <c r="AD3545" i="81"/>
  <c r="AC3545" i="81"/>
  <c r="AA3545" i="81"/>
  <c r="I3545" i="81"/>
  <c r="G3545" i="81"/>
  <c r="F3545" i="81"/>
  <c r="D3545" i="81"/>
  <c r="A3545" i="81"/>
  <c r="AG3544" i="81"/>
  <c r="AD3544" i="81"/>
  <c r="AC3544" i="81"/>
  <c r="AA3544" i="81"/>
  <c r="I3544" i="81"/>
  <c r="G3544" i="81"/>
  <c r="F3544" i="81"/>
  <c r="D3544" i="81"/>
  <c r="A3544" i="81"/>
  <c r="AG3543" i="81"/>
  <c r="AD3543" i="81"/>
  <c r="AC3543" i="81"/>
  <c r="AA3543" i="81"/>
  <c r="I3543" i="81"/>
  <c r="G3543" i="81"/>
  <c r="F3543" i="81"/>
  <c r="D3543" i="81"/>
  <c r="A3543" i="81"/>
  <c r="AG3542" i="81"/>
  <c r="AD3542" i="81"/>
  <c r="AC3542" i="81"/>
  <c r="AA3542" i="81"/>
  <c r="I3542" i="81"/>
  <c r="G3542" i="81"/>
  <c r="F3542" i="81"/>
  <c r="D3542" i="81"/>
  <c r="A3542" i="81"/>
  <c r="AG3541" i="81"/>
  <c r="AD3541" i="81"/>
  <c r="AC3541" i="81"/>
  <c r="AA3541" i="81"/>
  <c r="I3541" i="81"/>
  <c r="G3541" i="81"/>
  <c r="F3541" i="81"/>
  <c r="D3541" i="81"/>
  <c r="A3541" i="81"/>
  <c r="AG3540" i="81"/>
  <c r="AD3540" i="81"/>
  <c r="AC3540" i="81"/>
  <c r="AA3540" i="81"/>
  <c r="I3540" i="81"/>
  <c r="G3540" i="81"/>
  <c r="F3540" i="81"/>
  <c r="D3540" i="81"/>
  <c r="A3540" i="81"/>
  <c r="AG3539" i="81"/>
  <c r="AD3539" i="81"/>
  <c r="AC3539" i="81"/>
  <c r="AA3539" i="81"/>
  <c r="I3539" i="81"/>
  <c r="G3539" i="81"/>
  <c r="F3539" i="81"/>
  <c r="D3539" i="81"/>
  <c r="A3539" i="81"/>
  <c r="AG3538" i="81"/>
  <c r="AD3538" i="81"/>
  <c r="AC3538" i="81"/>
  <c r="AA3538" i="81"/>
  <c r="I3538" i="81"/>
  <c r="G3538" i="81"/>
  <c r="F3538" i="81"/>
  <c r="D3538" i="81"/>
  <c r="A3538" i="81"/>
  <c r="AG3537" i="81"/>
  <c r="AD3537" i="81"/>
  <c r="AC3537" i="81"/>
  <c r="AA3537" i="81"/>
  <c r="I3537" i="81"/>
  <c r="G3537" i="81"/>
  <c r="F3537" i="81"/>
  <c r="D3537" i="81"/>
  <c r="A3537" i="81"/>
  <c r="AG3536" i="81"/>
  <c r="AD3536" i="81"/>
  <c r="AC3536" i="81"/>
  <c r="AA3536" i="81"/>
  <c r="I3536" i="81"/>
  <c r="G3536" i="81"/>
  <c r="F3536" i="81"/>
  <c r="D3536" i="81"/>
  <c r="A3536" i="81"/>
  <c r="AG3535" i="81"/>
  <c r="AD3535" i="81"/>
  <c r="AC3535" i="81"/>
  <c r="AA3535" i="81"/>
  <c r="I3535" i="81"/>
  <c r="G3535" i="81"/>
  <c r="F3535" i="81"/>
  <c r="D3535" i="81"/>
  <c r="A3535" i="81"/>
  <c r="AG3534" i="81"/>
  <c r="AD3534" i="81"/>
  <c r="AC3534" i="81"/>
  <c r="AA3534" i="81"/>
  <c r="I3534" i="81"/>
  <c r="G3534" i="81"/>
  <c r="F3534" i="81"/>
  <c r="D3534" i="81"/>
  <c r="A3534" i="81"/>
  <c r="AG3533" i="81"/>
  <c r="AD3533" i="81"/>
  <c r="AC3533" i="81"/>
  <c r="AA3533" i="81"/>
  <c r="I3533" i="81"/>
  <c r="G3533" i="81"/>
  <c r="F3533" i="81"/>
  <c r="D3533" i="81"/>
  <c r="A3533" i="81"/>
  <c r="AG3532" i="81"/>
  <c r="AD3532" i="81"/>
  <c r="AC3532" i="81"/>
  <c r="AA3532" i="81"/>
  <c r="I3532" i="81"/>
  <c r="G3532" i="81"/>
  <c r="F3532" i="81"/>
  <c r="D3532" i="81"/>
  <c r="A3532" i="81"/>
  <c r="AG3531" i="81"/>
  <c r="AD3531" i="81"/>
  <c r="AC3531" i="81"/>
  <c r="AA3531" i="81"/>
  <c r="I3531" i="81"/>
  <c r="G3531" i="81"/>
  <c r="F3531" i="81"/>
  <c r="D3531" i="81"/>
  <c r="A3531" i="81"/>
  <c r="AG3530" i="81"/>
  <c r="AD3530" i="81"/>
  <c r="AC3530" i="81"/>
  <c r="AA3530" i="81"/>
  <c r="I3530" i="81"/>
  <c r="G3530" i="81"/>
  <c r="F3530" i="81"/>
  <c r="D3530" i="81"/>
  <c r="A3530" i="81"/>
  <c r="AG3529" i="81"/>
  <c r="AD3529" i="81"/>
  <c r="AC3529" i="81"/>
  <c r="AA3529" i="81"/>
  <c r="I3529" i="81"/>
  <c r="G3529" i="81"/>
  <c r="F3529" i="81"/>
  <c r="D3529" i="81"/>
  <c r="A3529" i="81"/>
  <c r="AG3528" i="81"/>
  <c r="AD3528" i="81"/>
  <c r="AC3528" i="81"/>
  <c r="AA3528" i="81"/>
  <c r="I3528" i="81"/>
  <c r="G3528" i="81"/>
  <c r="F3528" i="81"/>
  <c r="D3528" i="81"/>
  <c r="A3528" i="81"/>
  <c r="AG3527" i="81"/>
  <c r="AD3527" i="81"/>
  <c r="AC3527" i="81"/>
  <c r="AA3527" i="81"/>
  <c r="I3527" i="81"/>
  <c r="G3527" i="81"/>
  <c r="F3527" i="81"/>
  <c r="D3527" i="81"/>
  <c r="A3527" i="81"/>
  <c r="AG3526" i="81"/>
  <c r="AD3526" i="81"/>
  <c r="AC3526" i="81"/>
  <c r="AA3526" i="81"/>
  <c r="I3526" i="81"/>
  <c r="G3526" i="81"/>
  <c r="F3526" i="81"/>
  <c r="D3526" i="81"/>
  <c r="A3526" i="81"/>
  <c r="AG3525" i="81"/>
  <c r="AD3525" i="81"/>
  <c r="AC3525" i="81"/>
  <c r="AA3525" i="81"/>
  <c r="I3525" i="81"/>
  <c r="G3525" i="81"/>
  <c r="F3525" i="81"/>
  <c r="D3525" i="81"/>
  <c r="A3525" i="81"/>
  <c r="AG3524" i="81"/>
  <c r="AD3524" i="81"/>
  <c r="AC3524" i="81"/>
  <c r="AA3524" i="81"/>
  <c r="I3524" i="81"/>
  <c r="G3524" i="81"/>
  <c r="F3524" i="81"/>
  <c r="D3524" i="81"/>
  <c r="A3524" i="81"/>
  <c r="AG3523" i="81"/>
  <c r="AD3523" i="81"/>
  <c r="AC3523" i="81"/>
  <c r="AA3523" i="81"/>
  <c r="I3523" i="81"/>
  <c r="G3523" i="81"/>
  <c r="F3523" i="81"/>
  <c r="D3523" i="81"/>
  <c r="A3523" i="81"/>
  <c r="AG3522" i="81"/>
  <c r="AD3522" i="81"/>
  <c r="AC3522" i="81"/>
  <c r="AA3522" i="81"/>
  <c r="I3522" i="81"/>
  <c r="G3522" i="81"/>
  <c r="F3522" i="81"/>
  <c r="D3522" i="81"/>
  <c r="A3522" i="81"/>
  <c r="AG3521" i="81"/>
  <c r="AD3521" i="81"/>
  <c r="AC3521" i="81"/>
  <c r="AA3521" i="81"/>
  <c r="I3521" i="81"/>
  <c r="G3521" i="81"/>
  <c r="F3521" i="81"/>
  <c r="D3521" i="81"/>
  <c r="A3521" i="81"/>
  <c r="AG3520" i="81"/>
  <c r="AD3520" i="81"/>
  <c r="AC3520" i="81"/>
  <c r="AA3520" i="81"/>
  <c r="I3520" i="81"/>
  <c r="G3520" i="81"/>
  <c r="F3520" i="81"/>
  <c r="D3520" i="81"/>
  <c r="A3520" i="81"/>
  <c r="AG3519" i="81"/>
  <c r="AD3519" i="81"/>
  <c r="AC3519" i="81"/>
  <c r="AA3519" i="81"/>
  <c r="I3519" i="81"/>
  <c r="G3519" i="81"/>
  <c r="F3519" i="81"/>
  <c r="D3519" i="81"/>
  <c r="A3519" i="81"/>
  <c r="AG3518" i="81"/>
  <c r="AD3518" i="81"/>
  <c r="AC3518" i="81"/>
  <c r="AA3518" i="81"/>
  <c r="I3518" i="81"/>
  <c r="G3518" i="81"/>
  <c r="F3518" i="81"/>
  <c r="D3518" i="81"/>
  <c r="A3518" i="81"/>
  <c r="AG3517" i="81"/>
  <c r="AD3517" i="81"/>
  <c r="AC3517" i="81"/>
  <c r="AA3517" i="81"/>
  <c r="I3517" i="81"/>
  <c r="G3517" i="81"/>
  <c r="F3517" i="81"/>
  <c r="D3517" i="81"/>
  <c r="A3517" i="81"/>
  <c r="AG3516" i="81"/>
  <c r="AD3516" i="81"/>
  <c r="AC3516" i="81"/>
  <c r="AA3516" i="81"/>
  <c r="I3516" i="81"/>
  <c r="G3516" i="81"/>
  <c r="F3516" i="81"/>
  <c r="D3516" i="81"/>
  <c r="A3516" i="81"/>
  <c r="AG3515" i="81"/>
  <c r="AD3515" i="81"/>
  <c r="AC3515" i="81"/>
  <c r="AA3515" i="81"/>
  <c r="I3515" i="81"/>
  <c r="G3515" i="81"/>
  <c r="F3515" i="81"/>
  <c r="D3515" i="81"/>
  <c r="A3515" i="81"/>
  <c r="AG3514" i="81"/>
  <c r="AD3514" i="81"/>
  <c r="AC3514" i="81"/>
  <c r="AA3514" i="81"/>
  <c r="I3514" i="81"/>
  <c r="G3514" i="81"/>
  <c r="F3514" i="81"/>
  <c r="D3514" i="81"/>
  <c r="A3514" i="81"/>
  <c r="AG3513" i="81"/>
  <c r="AD3513" i="81"/>
  <c r="AC3513" i="81"/>
  <c r="AA3513" i="81"/>
  <c r="I3513" i="81"/>
  <c r="G3513" i="81"/>
  <c r="F3513" i="81"/>
  <c r="D3513" i="81"/>
  <c r="A3513" i="81"/>
  <c r="AG3512" i="81"/>
  <c r="AD3512" i="81"/>
  <c r="AC3512" i="81"/>
  <c r="AA3512" i="81"/>
  <c r="I3512" i="81"/>
  <c r="G3512" i="81"/>
  <c r="F3512" i="81"/>
  <c r="D3512" i="81"/>
  <c r="A3512" i="81"/>
  <c r="AG3511" i="81"/>
  <c r="AD3511" i="81"/>
  <c r="AC3511" i="81"/>
  <c r="AA3511" i="81"/>
  <c r="I3511" i="81"/>
  <c r="G3511" i="81"/>
  <c r="F3511" i="81"/>
  <c r="D3511" i="81"/>
  <c r="A3511" i="81"/>
  <c r="AG3510" i="81"/>
  <c r="AD3510" i="81"/>
  <c r="AC3510" i="81"/>
  <c r="AA3510" i="81"/>
  <c r="I3510" i="81"/>
  <c r="G3510" i="81"/>
  <c r="F3510" i="81"/>
  <c r="D3510" i="81"/>
  <c r="A3510" i="81"/>
  <c r="AG3509" i="81"/>
  <c r="AD3509" i="81"/>
  <c r="AC3509" i="81"/>
  <c r="AA3509" i="81"/>
  <c r="I3509" i="81"/>
  <c r="G3509" i="81"/>
  <c r="F3509" i="81"/>
  <c r="D3509" i="81"/>
  <c r="A3509" i="81"/>
  <c r="AG3508" i="81"/>
  <c r="AD3508" i="81"/>
  <c r="AC3508" i="81"/>
  <c r="AA3508" i="81"/>
  <c r="I3508" i="81"/>
  <c r="G3508" i="81"/>
  <c r="F3508" i="81"/>
  <c r="D3508" i="81"/>
  <c r="A3508" i="81"/>
  <c r="AG3507" i="81"/>
  <c r="AD3507" i="81"/>
  <c r="AC3507" i="81"/>
  <c r="AA3507" i="81"/>
  <c r="I3507" i="81"/>
  <c r="G3507" i="81"/>
  <c r="F3507" i="81"/>
  <c r="D3507" i="81"/>
  <c r="A3507" i="81"/>
  <c r="AG3506" i="81"/>
  <c r="AD3506" i="81"/>
  <c r="AC3506" i="81"/>
  <c r="AA3506" i="81"/>
  <c r="I3506" i="81"/>
  <c r="G3506" i="81"/>
  <c r="F3506" i="81"/>
  <c r="D3506" i="81"/>
  <c r="A3506" i="81"/>
  <c r="AG3505" i="81"/>
  <c r="AD3505" i="81"/>
  <c r="AC3505" i="81"/>
  <c r="AA3505" i="81"/>
  <c r="I3505" i="81"/>
  <c r="G3505" i="81"/>
  <c r="F3505" i="81"/>
  <c r="D3505" i="81"/>
  <c r="A3505" i="81"/>
  <c r="AG3504" i="81"/>
  <c r="AD3504" i="81"/>
  <c r="AC3504" i="81"/>
  <c r="AA3504" i="81"/>
  <c r="I3504" i="81"/>
  <c r="G3504" i="81"/>
  <c r="F3504" i="81"/>
  <c r="D3504" i="81"/>
  <c r="A3504" i="81"/>
  <c r="AG3503" i="81"/>
  <c r="AD3503" i="81"/>
  <c r="AC3503" i="81"/>
  <c r="AA3503" i="81"/>
  <c r="I3503" i="81"/>
  <c r="G3503" i="81"/>
  <c r="F3503" i="81"/>
  <c r="D3503" i="81"/>
  <c r="A3503" i="81"/>
  <c r="AG3502" i="81"/>
  <c r="AD3502" i="81"/>
  <c r="AC3502" i="81"/>
  <c r="AA3502" i="81"/>
  <c r="I3502" i="81"/>
  <c r="G3502" i="81"/>
  <c r="F3502" i="81"/>
  <c r="D3502" i="81"/>
  <c r="A3502" i="81"/>
  <c r="AG3501" i="81"/>
  <c r="AD3501" i="81"/>
  <c r="AC3501" i="81"/>
  <c r="AA3501" i="81"/>
  <c r="I3501" i="81"/>
  <c r="G3501" i="81"/>
  <c r="F3501" i="81"/>
  <c r="D3501" i="81"/>
  <c r="A3501" i="81"/>
  <c r="AG3500" i="81"/>
  <c r="AD3500" i="81"/>
  <c r="AC3500" i="81"/>
  <c r="AA3500" i="81"/>
  <c r="I3500" i="81"/>
  <c r="G3500" i="81"/>
  <c r="F3500" i="81"/>
  <c r="D3500" i="81"/>
  <c r="A3500" i="81"/>
  <c r="AG3499" i="81"/>
  <c r="AD3499" i="81"/>
  <c r="AC3499" i="81"/>
  <c r="AA3499" i="81"/>
  <c r="I3499" i="81"/>
  <c r="G3499" i="81"/>
  <c r="F3499" i="81"/>
  <c r="D3499" i="81"/>
  <c r="A3499" i="81"/>
  <c r="AG3498" i="81"/>
  <c r="AD3498" i="81"/>
  <c r="AC3498" i="81"/>
  <c r="AA3498" i="81"/>
  <c r="I3498" i="81"/>
  <c r="G3498" i="81"/>
  <c r="F3498" i="81"/>
  <c r="D3498" i="81"/>
  <c r="A3498" i="81"/>
  <c r="AG3497" i="81"/>
  <c r="AD3497" i="81"/>
  <c r="AC3497" i="81"/>
  <c r="AA3497" i="81"/>
  <c r="I3497" i="81"/>
  <c r="G3497" i="81"/>
  <c r="F3497" i="81"/>
  <c r="D3497" i="81"/>
  <c r="A3497" i="81"/>
  <c r="AG3496" i="81"/>
  <c r="AD3496" i="81"/>
  <c r="AC3496" i="81"/>
  <c r="AA3496" i="81"/>
  <c r="I3496" i="81"/>
  <c r="G3496" i="81"/>
  <c r="F3496" i="81"/>
  <c r="D3496" i="81"/>
  <c r="A3496" i="81"/>
  <c r="AG3495" i="81"/>
  <c r="AD3495" i="81"/>
  <c r="AC3495" i="81"/>
  <c r="AA3495" i="81"/>
  <c r="I3495" i="81"/>
  <c r="G3495" i="81"/>
  <c r="F3495" i="81"/>
  <c r="D3495" i="81"/>
  <c r="A3495" i="81"/>
  <c r="AG3494" i="81"/>
  <c r="AD3494" i="81"/>
  <c r="AC3494" i="81"/>
  <c r="AA3494" i="81"/>
  <c r="I3494" i="81"/>
  <c r="G3494" i="81"/>
  <c r="F3494" i="81"/>
  <c r="D3494" i="81"/>
  <c r="A3494" i="81"/>
  <c r="AG3493" i="81"/>
  <c r="AD3493" i="81"/>
  <c r="AC3493" i="81"/>
  <c r="AA3493" i="81"/>
  <c r="I3493" i="81"/>
  <c r="G3493" i="81"/>
  <c r="F3493" i="81"/>
  <c r="D3493" i="81"/>
  <c r="A3493" i="81"/>
  <c r="AG3492" i="81"/>
  <c r="AD3492" i="81"/>
  <c r="AC3492" i="81"/>
  <c r="AA3492" i="81"/>
  <c r="I3492" i="81"/>
  <c r="G3492" i="81"/>
  <c r="F3492" i="81"/>
  <c r="D3492" i="81"/>
  <c r="A3492" i="81"/>
  <c r="AG3491" i="81"/>
  <c r="AD3491" i="81"/>
  <c r="AC3491" i="81"/>
  <c r="AA3491" i="81"/>
  <c r="I3491" i="81"/>
  <c r="G3491" i="81"/>
  <c r="F3491" i="81"/>
  <c r="D3491" i="81"/>
  <c r="A3491" i="81"/>
  <c r="AG3490" i="81"/>
  <c r="AD3490" i="81"/>
  <c r="AC3490" i="81"/>
  <c r="AA3490" i="81"/>
  <c r="I3490" i="81"/>
  <c r="G3490" i="81"/>
  <c r="F3490" i="81"/>
  <c r="D3490" i="81"/>
  <c r="A3490" i="81"/>
  <c r="AG3489" i="81"/>
  <c r="AD3489" i="81"/>
  <c r="AC3489" i="81"/>
  <c r="AA3489" i="81"/>
  <c r="I3489" i="81"/>
  <c r="G3489" i="81"/>
  <c r="F3489" i="81"/>
  <c r="D3489" i="81"/>
  <c r="A3489" i="81"/>
  <c r="AG3488" i="81"/>
  <c r="AD3488" i="81"/>
  <c r="AC3488" i="81"/>
  <c r="AA3488" i="81"/>
  <c r="I3488" i="81"/>
  <c r="G3488" i="81"/>
  <c r="F3488" i="81"/>
  <c r="D3488" i="81"/>
  <c r="A3488" i="81"/>
  <c r="AG3487" i="81"/>
  <c r="AD3487" i="81"/>
  <c r="AC3487" i="81"/>
  <c r="AA3487" i="81"/>
  <c r="I3487" i="81"/>
  <c r="G3487" i="81"/>
  <c r="F3487" i="81"/>
  <c r="D3487" i="81"/>
  <c r="A3487" i="81"/>
  <c r="AG3486" i="81"/>
  <c r="AD3486" i="81"/>
  <c r="AC3486" i="81"/>
  <c r="AA3486" i="81"/>
  <c r="I3486" i="81"/>
  <c r="G3486" i="81"/>
  <c r="F3486" i="81"/>
  <c r="D3486" i="81"/>
  <c r="A3486" i="81"/>
  <c r="AG3485" i="81"/>
  <c r="AD3485" i="81"/>
  <c r="AC3485" i="81"/>
  <c r="AA3485" i="81"/>
  <c r="I3485" i="81"/>
  <c r="G3485" i="81"/>
  <c r="F3485" i="81"/>
  <c r="D3485" i="81"/>
  <c r="A3485" i="81"/>
  <c r="AG3484" i="81"/>
  <c r="AD3484" i="81"/>
  <c r="AC3484" i="81"/>
  <c r="AA3484" i="81"/>
  <c r="I3484" i="81"/>
  <c r="G3484" i="81"/>
  <c r="F3484" i="81"/>
  <c r="D3484" i="81"/>
  <c r="A3484" i="81"/>
  <c r="AG3483" i="81"/>
  <c r="AD3483" i="81"/>
  <c r="AC3483" i="81"/>
  <c r="AA3483" i="81"/>
  <c r="I3483" i="81"/>
  <c r="G3483" i="81"/>
  <c r="F3483" i="81"/>
  <c r="D3483" i="81"/>
  <c r="A3483" i="81"/>
  <c r="AG3482" i="81"/>
  <c r="AD3482" i="81"/>
  <c r="AC3482" i="81"/>
  <c r="AA3482" i="81"/>
  <c r="I3482" i="81"/>
  <c r="G3482" i="81"/>
  <c r="F3482" i="81"/>
  <c r="D3482" i="81"/>
  <c r="A3482" i="81"/>
  <c r="AG3481" i="81"/>
  <c r="AD3481" i="81"/>
  <c r="AC3481" i="81"/>
  <c r="AA3481" i="81"/>
  <c r="I3481" i="81"/>
  <c r="G3481" i="81"/>
  <c r="F3481" i="81"/>
  <c r="D3481" i="81"/>
  <c r="A3481" i="81"/>
  <c r="AG3480" i="81"/>
  <c r="AD3480" i="81"/>
  <c r="AC3480" i="81"/>
  <c r="AA3480" i="81"/>
  <c r="I3480" i="81"/>
  <c r="G3480" i="81"/>
  <c r="F3480" i="81"/>
  <c r="D3480" i="81"/>
  <c r="A3480" i="81"/>
  <c r="AG3479" i="81"/>
  <c r="AD3479" i="81"/>
  <c r="AC3479" i="81"/>
  <c r="AA3479" i="81"/>
  <c r="I3479" i="81"/>
  <c r="G3479" i="81"/>
  <c r="F3479" i="81"/>
  <c r="D3479" i="81"/>
  <c r="A3479" i="81"/>
  <c r="AG3478" i="81"/>
  <c r="AD3478" i="81"/>
  <c r="AC3478" i="81"/>
  <c r="AA3478" i="81"/>
  <c r="I3478" i="81"/>
  <c r="G3478" i="81"/>
  <c r="F3478" i="81"/>
  <c r="D3478" i="81"/>
  <c r="A3478" i="81"/>
  <c r="AG3477" i="81"/>
  <c r="AD3477" i="81"/>
  <c r="AC3477" i="81"/>
  <c r="AA3477" i="81"/>
  <c r="I3477" i="81"/>
  <c r="G3477" i="81"/>
  <c r="F3477" i="81"/>
  <c r="D3477" i="81"/>
  <c r="A3477" i="81"/>
  <c r="AG3476" i="81"/>
  <c r="AD3476" i="81"/>
  <c r="AC3476" i="81"/>
  <c r="AA3476" i="81"/>
  <c r="I3476" i="81"/>
  <c r="G3476" i="81"/>
  <c r="F3476" i="81"/>
  <c r="D3476" i="81"/>
  <c r="A3476" i="81"/>
  <c r="AG3475" i="81"/>
  <c r="AD3475" i="81"/>
  <c r="AC3475" i="81"/>
  <c r="AA3475" i="81"/>
  <c r="I3475" i="81"/>
  <c r="G3475" i="81"/>
  <c r="F3475" i="81"/>
  <c r="D3475" i="81"/>
  <c r="A3475" i="81"/>
  <c r="AG3474" i="81"/>
  <c r="AD3474" i="81"/>
  <c r="AC3474" i="81"/>
  <c r="AA3474" i="81"/>
  <c r="I3474" i="81"/>
  <c r="G3474" i="81"/>
  <c r="F3474" i="81"/>
  <c r="D3474" i="81"/>
  <c r="A3474" i="81"/>
  <c r="AG3473" i="81"/>
  <c r="AD3473" i="81"/>
  <c r="AC3473" i="81"/>
  <c r="AA3473" i="81"/>
  <c r="I3473" i="81"/>
  <c r="G3473" i="81"/>
  <c r="F3473" i="81"/>
  <c r="D3473" i="81"/>
  <c r="A3473" i="81"/>
  <c r="AG3472" i="81"/>
  <c r="AD3472" i="81"/>
  <c r="AC3472" i="81"/>
  <c r="AA3472" i="81"/>
  <c r="I3472" i="81"/>
  <c r="G3472" i="81"/>
  <c r="F3472" i="81"/>
  <c r="D3472" i="81"/>
  <c r="A3472" i="81"/>
  <c r="AG3471" i="81"/>
  <c r="AD3471" i="81"/>
  <c r="AC3471" i="81"/>
  <c r="AA3471" i="81"/>
  <c r="I3471" i="81"/>
  <c r="G3471" i="81"/>
  <c r="F3471" i="81"/>
  <c r="D3471" i="81"/>
  <c r="A3471" i="81"/>
  <c r="AG3470" i="81"/>
  <c r="AD3470" i="81"/>
  <c r="AC3470" i="81"/>
  <c r="AA3470" i="81"/>
  <c r="I3470" i="81"/>
  <c r="G3470" i="81"/>
  <c r="F3470" i="81"/>
  <c r="D3470" i="81"/>
  <c r="A3470" i="81"/>
  <c r="AG3469" i="81"/>
  <c r="AD3469" i="81"/>
  <c r="AC3469" i="81"/>
  <c r="AA3469" i="81"/>
  <c r="I3469" i="81"/>
  <c r="G3469" i="81"/>
  <c r="F3469" i="81"/>
  <c r="D3469" i="81"/>
  <c r="A3469" i="81"/>
  <c r="AG3468" i="81"/>
  <c r="AD3468" i="81"/>
  <c r="AC3468" i="81"/>
  <c r="AA3468" i="81"/>
  <c r="I3468" i="81"/>
  <c r="G3468" i="81"/>
  <c r="F3468" i="81"/>
  <c r="D3468" i="81"/>
  <c r="A3468" i="81"/>
  <c r="AG3467" i="81"/>
  <c r="AD3467" i="81"/>
  <c r="AC3467" i="81"/>
  <c r="AA3467" i="81"/>
  <c r="I3467" i="81"/>
  <c r="G3467" i="81"/>
  <c r="F3467" i="81"/>
  <c r="D3467" i="81"/>
  <c r="A3467" i="81"/>
  <c r="AG3466" i="81"/>
  <c r="AD3466" i="81"/>
  <c r="AC3466" i="81"/>
  <c r="AA3466" i="81"/>
  <c r="I3466" i="81"/>
  <c r="G3466" i="81"/>
  <c r="F3466" i="81"/>
  <c r="D3466" i="81"/>
  <c r="A3466" i="81"/>
  <c r="AG3465" i="81"/>
  <c r="AD3465" i="81"/>
  <c r="AC3465" i="81"/>
  <c r="AA3465" i="81"/>
  <c r="I3465" i="81"/>
  <c r="G3465" i="81"/>
  <c r="F3465" i="81"/>
  <c r="D3465" i="81"/>
  <c r="A3465" i="81"/>
  <c r="AG3464" i="81"/>
  <c r="AD3464" i="81"/>
  <c r="AC3464" i="81"/>
  <c r="AA3464" i="81"/>
  <c r="I3464" i="81"/>
  <c r="G3464" i="81"/>
  <c r="F3464" i="81"/>
  <c r="D3464" i="81"/>
  <c r="A3464" i="81"/>
  <c r="AG3463" i="81"/>
  <c r="AD3463" i="81"/>
  <c r="AC3463" i="81"/>
  <c r="AA3463" i="81"/>
  <c r="I3463" i="81"/>
  <c r="G3463" i="81"/>
  <c r="F3463" i="81"/>
  <c r="D3463" i="81"/>
  <c r="A3463" i="81"/>
  <c r="AG3462" i="81"/>
  <c r="AD3462" i="81"/>
  <c r="AC3462" i="81"/>
  <c r="AA3462" i="81"/>
  <c r="I3462" i="81"/>
  <c r="G3462" i="81"/>
  <c r="F3462" i="81"/>
  <c r="D3462" i="81"/>
  <c r="A3462" i="81"/>
  <c r="AG3461" i="81"/>
  <c r="AD3461" i="81"/>
  <c r="AC3461" i="81"/>
  <c r="AA3461" i="81"/>
  <c r="I3461" i="81"/>
  <c r="G3461" i="81"/>
  <c r="F3461" i="81"/>
  <c r="D3461" i="81"/>
  <c r="A3461" i="81"/>
  <c r="AG3460" i="81"/>
  <c r="AD3460" i="81"/>
  <c r="AC3460" i="81"/>
  <c r="AA3460" i="81"/>
  <c r="I3460" i="81"/>
  <c r="G3460" i="81"/>
  <c r="F3460" i="81"/>
  <c r="D3460" i="81"/>
  <c r="A3460" i="81"/>
  <c r="AG3459" i="81"/>
  <c r="AD3459" i="81"/>
  <c r="AC3459" i="81"/>
  <c r="AA3459" i="81"/>
  <c r="I3459" i="81"/>
  <c r="G3459" i="81"/>
  <c r="F3459" i="81"/>
  <c r="D3459" i="81"/>
  <c r="A3459" i="81"/>
  <c r="AG3458" i="81"/>
  <c r="AD3458" i="81"/>
  <c r="AC3458" i="81"/>
  <c r="AA3458" i="81"/>
  <c r="I3458" i="81"/>
  <c r="G3458" i="81"/>
  <c r="F3458" i="81"/>
  <c r="D3458" i="81"/>
  <c r="A3458" i="81"/>
  <c r="AG3457" i="81"/>
  <c r="AD3457" i="81"/>
  <c r="AC3457" i="81"/>
  <c r="AA3457" i="81"/>
  <c r="I3457" i="81"/>
  <c r="G3457" i="81"/>
  <c r="F3457" i="81"/>
  <c r="D3457" i="81"/>
  <c r="A3457" i="81"/>
  <c r="AG3456" i="81"/>
  <c r="AD3456" i="81"/>
  <c r="AC3456" i="81"/>
  <c r="AA3456" i="81"/>
  <c r="I3456" i="81"/>
  <c r="G3456" i="81"/>
  <c r="F3456" i="81"/>
  <c r="D3456" i="81"/>
  <c r="A3456" i="81"/>
  <c r="AG3455" i="81"/>
  <c r="AD3455" i="81"/>
  <c r="AC3455" i="81"/>
  <c r="AA3455" i="81"/>
  <c r="I3455" i="81"/>
  <c r="G3455" i="81"/>
  <c r="F3455" i="81"/>
  <c r="D3455" i="81"/>
  <c r="A3455" i="81"/>
  <c r="AG3454" i="81"/>
  <c r="AD3454" i="81"/>
  <c r="AC3454" i="81"/>
  <c r="AA3454" i="81"/>
  <c r="I3454" i="81"/>
  <c r="G3454" i="81"/>
  <c r="F3454" i="81"/>
  <c r="D3454" i="81"/>
  <c r="A3454" i="81"/>
  <c r="AG3453" i="81"/>
  <c r="AD3453" i="81"/>
  <c r="AC3453" i="81"/>
  <c r="AA3453" i="81"/>
  <c r="I3453" i="81"/>
  <c r="G3453" i="81"/>
  <c r="F3453" i="81"/>
  <c r="D3453" i="81"/>
  <c r="A3453" i="81"/>
  <c r="AG3452" i="81"/>
  <c r="AD3452" i="81"/>
  <c r="AC3452" i="81"/>
  <c r="AA3452" i="81"/>
  <c r="I3452" i="81"/>
  <c r="G3452" i="81"/>
  <c r="F3452" i="81"/>
  <c r="D3452" i="81"/>
  <c r="A3452" i="81"/>
  <c r="AG3451" i="81"/>
  <c r="AD3451" i="81"/>
  <c r="AC3451" i="81"/>
  <c r="AA3451" i="81"/>
  <c r="I3451" i="81"/>
  <c r="G3451" i="81"/>
  <c r="F3451" i="81"/>
  <c r="D3451" i="81"/>
  <c r="A3451" i="81"/>
  <c r="AG3450" i="81"/>
  <c r="AD3450" i="81"/>
  <c r="AC3450" i="81"/>
  <c r="AA3450" i="81"/>
  <c r="I3450" i="81"/>
  <c r="G3450" i="81"/>
  <c r="F3450" i="81"/>
  <c r="D3450" i="81"/>
  <c r="A3450" i="81"/>
  <c r="AG3449" i="81"/>
  <c r="AD3449" i="81"/>
  <c r="AC3449" i="81"/>
  <c r="AA3449" i="81"/>
  <c r="I3449" i="81"/>
  <c r="G3449" i="81"/>
  <c r="F3449" i="81"/>
  <c r="D3449" i="81"/>
  <c r="A3449" i="81"/>
  <c r="AG3448" i="81"/>
  <c r="AD3448" i="81"/>
  <c r="AC3448" i="81"/>
  <c r="AA3448" i="81"/>
  <c r="I3448" i="81"/>
  <c r="G3448" i="81"/>
  <c r="F3448" i="81"/>
  <c r="D3448" i="81"/>
  <c r="A3448" i="81"/>
  <c r="AG3447" i="81"/>
  <c r="AD3447" i="81"/>
  <c r="AC3447" i="81"/>
  <c r="AA3447" i="81"/>
  <c r="I3447" i="81"/>
  <c r="G3447" i="81"/>
  <c r="F3447" i="81"/>
  <c r="D3447" i="81"/>
  <c r="A3447" i="81"/>
  <c r="AG3446" i="81"/>
  <c r="AD3446" i="81"/>
  <c r="AC3446" i="81"/>
  <c r="AA3446" i="81"/>
  <c r="I3446" i="81"/>
  <c r="G3446" i="81"/>
  <c r="F3446" i="81"/>
  <c r="D3446" i="81"/>
  <c r="A3446" i="81"/>
  <c r="AG3445" i="81"/>
  <c r="AD3445" i="81"/>
  <c r="AC3445" i="81"/>
  <c r="AA3445" i="81"/>
  <c r="I3445" i="81"/>
  <c r="G3445" i="81"/>
  <c r="F3445" i="81"/>
  <c r="D3445" i="81"/>
  <c r="A3445" i="81"/>
  <c r="AG3444" i="81"/>
  <c r="AD3444" i="81"/>
  <c r="AC3444" i="81"/>
  <c r="AA3444" i="81"/>
  <c r="I3444" i="81"/>
  <c r="G3444" i="81"/>
  <c r="F3444" i="81"/>
  <c r="D3444" i="81"/>
  <c r="A3444" i="81"/>
  <c r="AG3443" i="81"/>
  <c r="AD3443" i="81"/>
  <c r="AC3443" i="81"/>
  <c r="AA3443" i="81"/>
  <c r="I3443" i="81"/>
  <c r="G3443" i="81"/>
  <c r="F3443" i="81"/>
  <c r="D3443" i="81"/>
  <c r="A3443" i="81"/>
  <c r="AG3442" i="81"/>
  <c r="AD3442" i="81"/>
  <c r="AC3442" i="81"/>
  <c r="AA3442" i="81"/>
  <c r="I3442" i="81"/>
  <c r="G3442" i="81"/>
  <c r="F3442" i="81"/>
  <c r="D3442" i="81"/>
  <c r="A3442" i="81"/>
  <c r="AG3441" i="81"/>
  <c r="AD3441" i="81"/>
  <c r="AC3441" i="81"/>
  <c r="AA3441" i="81"/>
  <c r="I3441" i="81"/>
  <c r="G3441" i="81"/>
  <c r="F3441" i="81"/>
  <c r="D3441" i="81"/>
  <c r="A3441" i="81"/>
  <c r="AG3440" i="81"/>
  <c r="AD3440" i="81"/>
  <c r="AC3440" i="81"/>
  <c r="AA3440" i="81"/>
  <c r="I3440" i="81"/>
  <c r="G3440" i="81"/>
  <c r="F3440" i="81"/>
  <c r="D3440" i="81"/>
  <c r="A3440" i="81"/>
  <c r="AG3439" i="81"/>
  <c r="AD3439" i="81"/>
  <c r="AC3439" i="81"/>
  <c r="AA3439" i="81"/>
  <c r="I3439" i="81"/>
  <c r="G3439" i="81"/>
  <c r="F3439" i="81"/>
  <c r="D3439" i="81"/>
  <c r="A3439" i="81"/>
  <c r="AG3438" i="81"/>
  <c r="AD3438" i="81"/>
  <c r="AC3438" i="81"/>
  <c r="AA3438" i="81"/>
  <c r="I3438" i="81"/>
  <c r="G3438" i="81"/>
  <c r="F3438" i="81"/>
  <c r="D3438" i="81"/>
  <c r="A3438" i="81"/>
  <c r="AG3437" i="81"/>
  <c r="AD3437" i="81"/>
  <c r="AC3437" i="81"/>
  <c r="AA3437" i="81"/>
  <c r="I3437" i="81"/>
  <c r="G3437" i="81"/>
  <c r="F3437" i="81"/>
  <c r="D3437" i="81"/>
  <c r="A3437" i="81"/>
  <c r="AG3436" i="81"/>
  <c r="AD3436" i="81"/>
  <c r="AC3436" i="81"/>
  <c r="AA3436" i="81"/>
  <c r="I3436" i="81"/>
  <c r="G3436" i="81"/>
  <c r="F3436" i="81"/>
  <c r="D3436" i="81"/>
  <c r="A3436" i="81"/>
  <c r="AG3435" i="81"/>
  <c r="AD3435" i="81"/>
  <c r="AC3435" i="81"/>
  <c r="AA3435" i="81"/>
  <c r="I3435" i="81"/>
  <c r="G3435" i="81"/>
  <c r="F3435" i="81"/>
  <c r="D3435" i="81"/>
  <c r="A3435" i="81"/>
  <c r="AG3434" i="81"/>
  <c r="AD3434" i="81"/>
  <c r="AC3434" i="81"/>
  <c r="AA3434" i="81"/>
  <c r="I3434" i="81"/>
  <c r="G3434" i="81"/>
  <c r="F3434" i="81"/>
  <c r="D3434" i="81"/>
  <c r="A3434" i="81"/>
  <c r="AG3433" i="81"/>
  <c r="AD3433" i="81"/>
  <c r="AC3433" i="81"/>
  <c r="AA3433" i="81"/>
  <c r="I3433" i="81"/>
  <c r="G3433" i="81"/>
  <c r="F3433" i="81"/>
  <c r="D3433" i="81"/>
  <c r="A3433" i="81"/>
  <c r="AG3432" i="81"/>
  <c r="AD3432" i="81"/>
  <c r="AC3432" i="81"/>
  <c r="AA3432" i="81"/>
  <c r="I3432" i="81"/>
  <c r="G3432" i="81"/>
  <c r="F3432" i="81"/>
  <c r="D3432" i="81"/>
  <c r="A3432" i="81"/>
  <c r="AG3431" i="81"/>
  <c r="AD3431" i="81"/>
  <c r="AC3431" i="81"/>
  <c r="AA3431" i="81"/>
  <c r="I3431" i="81"/>
  <c r="G3431" i="81"/>
  <c r="F3431" i="81"/>
  <c r="D3431" i="81"/>
  <c r="A3431" i="81"/>
  <c r="AG3430" i="81"/>
  <c r="AD3430" i="81"/>
  <c r="AC3430" i="81"/>
  <c r="AA3430" i="81"/>
  <c r="I3430" i="81"/>
  <c r="G3430" i="81"/>
  <c r="F3430" i="81"/>
  <c r="D3430" i="81"/>
  <c r="A3430" i="81"/>
  <c r="AG3429" i="81"/>
  <c r="AD3429" i="81"/>
  <c r="AC3429" i="81"/>
  <c r="AA3429" i="81"/>
  <c r="I3429" i="81"/>
  <c r="G3429" i="81"/>
  <c r="F3429" i="81"/>
  <c r="D3429" i="81"/>
  <c r="A3429" i="81"/>
  <c r="AG3428" i="81"/>
  <c r="AD3428" i="81"/>
  <c r="AC3428" i="81"/>
  <c r="AA3428" i="81"/>
  <c r="I3428" i="81"/>
  <c r="G3428" i="81"/>
  <c r="F3428" i="81"/>
  <c r="D3428" i="81"/>
  <c r="A3428" i="81"/>
  <c r="AG3427" i="81"/>
  <c r="AD3427" i="81"/>
  <c r="AC3427" i="81"/>
  <c r="AA3427" i="81"/>
  <c r="I3427" i="81"/>
  <c r="G3427" i="81"/>
  <c r="F3427" i="81"/>
  <c r="D3427" i="81"/>
  <c r="A3427" i="81"/>
  <c r="AG3426" i="81"/>
  <c r="AD3426" i="81"/>
  <c r="AC3426" i="81"/>
  <c r="AA3426" i="81"/>
  <c r="I3426" i="81"/>
  <c r="G3426" i="81"/>
  <c r="F3426" i="81"/>
  <c r="D3426" i="81"/>
  <c r="A3426" i="81"/>
  <c r="AG3425" i="81"/>
  <c r="AD3425" i="81"/>
  <c r="AC3425" i="81"/>
  <c r="AA3425" i="81"/>
  <c r="I3425" i="81"/>
  <c r="G3425" i="81"/>
  <c r="F3425" i="81"/>
  <c r="D3425" i="81"/>
  <c r="A3425" i="81"/>
  <c r="AG3424" i="81"/>
  <c r="AD3424" i="81"/>
  <c r="AC3424" i="81"/>
  <c r="AA3424" i="81"/>
  <c r="I3424" i="81"/>
  <c r="G3424" i="81"/>
  <c r="F3424" i="81"/>
  <c r="D3424" i="81"/>
  <c r="A3424" i="81"/>
  <c r="AG3423" i="81"/>
  <c r="AD3423" i="81"/>
  <c r="AC3423" i="81"/>
  <c r="AA3423" i="81"/>
  <c r="I3423" i="81"/>
  <c r="G3423" i="81"/>
  <c r="F3423" i="81"/>
  <c r="D3423" i="81"/>
  <c r="A3423" i="81"/>
  <c r="AG3422" i="81"/>
  <c r="AD3422" i="81"/>
  <c r="AC3422" i="81"/>
  <c r="AA3422" i="81"/>
  <c r="I3422" i="81"/>
  <c r="G3422" i="81"/>
  <c r="F3422" i="81"/>
  <c r="D3422" i="81"/>
  <c r="A3422" i="81"/>
  <c r="AG3421" i="81"/>
  <c r="AD3421" i="81"/>
  <c r="AC3421" i="81"/>
  <c r="AA3421" i="81"/>
  <c r="I3421" i="81"/>
  <c r="G3421" i="81"/>
  <c r="F3421" i="81"/>
  <c r="D3421" i="81"/>
  <c r="A3421" i="81"/>
  <c r="AG3420" i="81"/>
  <c r="AD3420" i="81"/>
  <c r="AC3420" i="81"/>
  <c r="AA3420" i="81"/>
  <c r="I3420" i="81"/>
  <c r="G3420" i="81"/>
  <c r="F3420" i="81"/>
  <c r="D3420" i="81"/>
  <c r="A3420" i="81"/>
  <c r="AG3419" i="81"/>
  <c r="AD3419" i="81"/>
  <c r="AC3419" i="81"/>
  <c r="AA3419" i="81"/>
  <c r="I3419" i="81"/>
  <c r="G3419" i="81"/>
  <c r="F3419" i="81"/>
  <c r="D3419" i="81"/>
  <c r="A3419" i="81"/>
  <c r="AG3418" i="81"/>
  <c r="AD3418" i="81"/>
  <c r="AC3418" i="81"/>
  <c r="AA3418" i="81"/>
  <c r="I3418" i="81"/>
  <c r="G3418" i="81"/>
  <c r="F3418" i="81"/>
  <c r="D3418" i="81"/>
  <c r="A3418" i="81"/>
  <c r="AG3417" i="81"/>
  <c r="AD3417" i="81"/>
  <c r="AC3417" i="81"/>
  <c r="AA3417" i="81"/>
  <c r="I3417" i="81"/>
  <c r="G3417" i="81"/>
  <c r="F3417" i="81"/>
  <c r="D3417" i="81"/>
  <c r="A3417" i="81"/>
  <c r="AG3416" i="81"/>
  <c r="AD3416" i="81"/>
  <c r="AC3416" i="81"/>
  <c r="AA3416" i="81"/>
  <c r="I3416" i="81"/>
  <c r="G3416" i="81"/>
  <c r="F3416" i="81"/>
  <c r="D3416" i="81"/>
  <c r="A3416" i="81"/>
  <c r="AG3415" i="81"/>
  <c r="AD3415" i="81"/>
  <c r="AC3415" i="81"/>
  <c r="AA3415" i="81"/>
  <c r="I3415" i="81"/>
  <c r="G3415" i="81"/>
  <c r="F3415" i="81"/>
  <c r="D3415" i="81"/>
  <c r="A3415" i="81"/>
  <c r="AG3414" i="81"/>
  <c r="AD3414" i="81"/>
  <c r="AC3414" i="81"/>
  <c r="AA3414" i="81"/>
  <c r="I3414" i="81"/>
  <c r="G3414" i="81"/>
  <c r="F3414" i="81"/>
  <c r="D3414" i="81"/>
  <c r="A3414" i="81"/>
  <c r="AG3413" i="81"/>
  <c r="AD3413" i="81"/>
  <c r="AC3413" i="81"/>
  <c r="AA3413" i="81"/>
  <c r="I3413" i="81"/>
  <c r="G3413" i="81"/>
  <c r="F3413" i="81"/>
  <c r="D3413" i="81"/>
  <c r="A3413" i="81"/>
  <c r="AG3412" i="81"/>
  <c r="AD3412" i="81"/>
  <c r="AC3412" i="81"/>
  <c r="AA3412" i="81"/>
  <c r="I3412" i="81"/>
  <c r="G3412" i="81"/>
  <c r="F3412" i="81"/>
  <c r="D3412" i="81"/>
  <c r="A3412" i="81"/>
  <c r="AG3411" i="81"/>
  <c r="AD3411" i="81"/>
  <c r="AC3411" i="81"/>
  <c r="AA3411" i="81"/>
  <c r="I3411" i="81"/>
  <c r="G3411" i="81"/>
  <c r="F3411" i="81"/>
  <c r="D3411" i="81"/>
  <c r="A3411" i="81"/>
  <c r="AG3410" i="81"/>
  <c r="AD3410" i="81"/>
  <c r="AC3410" i="81"/>
  <c r="AA3410" i="81"/>
  <c r="I3410" i="81"/>
  <c r="G3410" i="81"/>
  <c r="F3410" i="81"/>
  <c r="D3410" i="81"/>
  <c r="A3410" i="81"/>
  <c r="AG3409" i="81"/>
  <c r="AD3409" i="81"/>
  <c r="AC3409" i="81"/>
  <c r="AA3409" i="81"/>
  <c r="I3409" i="81"/>
  <c r="G3409" i="81"/>
  <c r="F3409" i="81"/>
  <c r="D3409" i="81"/>
  <c r="A3409" i="81"/>
  <c r="AG3408" i="81"/>
  <c r="AD3408" i="81"/>
  <c r="AC3408" i="81"/>
  <c r="AA3408" i="81"/>
  <c r="I3408" i="81"/>
  <c r="G3408" i="81"/>
  <c r="F3408" i="81"/>
  <c r="D3408" i="81"/>
  <c r="A3408" i="81"/>
  <c r="AG3407" i="81"/>
  <c r="AD3407" i="81"/>
  <c r="AC3407" i="81"/>
  <c r="AA3407" i="81"/>
  <c r="I3407" i="81"/>
  <c r="G3407" i="81"/>
  <c r="F3407" i="81"/>
  <c r="D3407" i="81"/>
  <c r="A3407" i="81"/>
  <c r="AG3406" i="81"/>
  <c r="AD3406" i="81"/>
  <c r="AC3406" i="81"/>
  <c r="AA3406" i="81"/>
  <c r="I3406" i="81"/>
  <c r="G3406" i="81"/>
  <c r="F3406" i="81"/>
  <c r="D3406" i="81"/>
  <c r="A3406" i="81"/>
  <c r="AG3405" i="81"/>
  <c r="AD3405" i="81"/>
  <c r="AC3405" i="81"/>
  <c r="AA3405" i="81"/>
  <c r="I3405" i="81"/>
  <c r="G3405" i="81"/>
  <c r="F3405" i="81"/>
  <c r="D3405" i="81"/>
  <c r="A3405" i="81"/>
  <c r="AG3404" i="81"/>
  <c r="AD3404" i="81"/>
  <c r="AC3404" i="81"/>
  <c r="AA3404" i="81"/>
  <c r="I3404" i="81"/>
  <c r="G3404" i="81"/>
  <c r="F3404" i="81"/>
  <c r="D3404" i="81"/>
  <c r="A3404" i="81"/>
  <c r="AG3403" i="81"/>
  <c r="AD3403" i="81"/>
  <c r="AC3403" i="81"/>
  <c r="AA3403" i="81"/>
  <c r="I3403" i="81"/>
  <c r="G3403" i="81"/>
  <c r="F3403" i="81"/>
  <c r="D3403" i="81"/>
  <c r="A3403" i="81"/>
  <c r="AG3402" i="81"/>
  <c r="AD3402" i="81"/>
  <c r="AC3402" i="81"/>
  <c r="AA3402" i="81"/>
  <c r="I3402" i="81"/>
  <c r="G3402" i="81"/>
  <c r="F3402" i="81"/>
  <c r="D3402" i="81"/>
  <c r="A3402" i="81"/>
  <c r="AG3401" i="81"/>
  <c r="AD3401" i="81"/>
  <c r="AC3401" i="81"/>
  <c r="AA3401" i="81"/>
  <c r="I3401" i="81"/>
  <c r="G3401" i="81"/>
  <c r="F3401" i="81"/>
  <c r="D3401" i="81"/>
  <c r="A3401" i="81"/>
  <c r="AG3400" i="81"/>
  <c r="AD3400" i="81"/>
  <c r="AC3400" i="81"/>
  <c r="AA3400" i="81"/>
  <c r="I3400" i="81"/>
  <c r="G3400" i="81"/>
  <c r="F3400" i="81"/>
  <c r="D3400" i="81"/>
  <c r="A3400" i="81"/>
  <c r="AG3399" i="81"/>
  <c r="AD3399" i="81"/>
  <c r="AC3399" i="81"/>
  <c r="AA3399" i="81"/>
  <c r="I3399" i="81"/>
  <c r="G3399" i="81"/>
  <c r="F3399" i="81"/>
  <c r="D3399" i="81"/>
  <c r="A3399" i="81"/>
  <c r="AG3398" i="81"/>
  <c r="AD3398" i="81"/>
  <c r="AC3398" i="81"/>
  <c r="AA3398" i="81"/>
  <c r="I3398" i="81"/>
  <c r="G3398" i="81"/>
  <c r="F3398" i="81"/>
  <c r="D3398" i="81"/>
  <c r="A3398" i="81"/>
  <c r="AG3397" i="81"/>
  <c r="AD3397" i="81"/>
  <c r="AC3397" i="81"/>
  <c r="AA3397" i="81"/>
  <c r="I3397" i="81"/>
  <c r="G3397" i="81"/>
  <c r="F3397" i="81"/>
  <c r="D3397" i="81"/>
  <c r="A3397" i="81"/>
  <c r="AG3396" i="81"/>
  <c r="AD3396" i="81"/>
  <c r="AC3396" i="81"/>
  <c r="AA3396" i="81"/>
  <c r="I3396" i="81"/>
  <c r="G3396" i="81"/>
  <c r="F3396" i="81"/>
  <c r="D3396" i="81"/>
  <c r="A3396" i="81"/>
  <c r="AG3395" i="81"/>
  <c r="AD3395" i="81"/>
  <c r="AC3395" i="81"/>
  <c r="AA3395" i="81"/>
  <c r="I3395" i="81"/>
  <c r="G3395" i="81"/>
  <c r="F3395" i="81"/>
  <c r="D3395" i="81"/>
  <c r="A3395" i="81"/>
  <c r="AG3394" i="81"/>
  <c r="AD3394" i="81"/>
  <c r="AC3394" i="81"/>
  <c r="AA3394" i="81"/>
  <c r="I3394" i="81"/>
  <c r="G3394" i="81"/>
  <c r="F3394" i="81"/>
  <c r="D3394" i="81"/>
  <c r="A3394" i="81"/>
  <c r="AG3393" i="81"/>
  <c r="AD3393" i="81"/>
  <c r="AC3393" i="81"/>
  <c r="AA3393" i="81"/>
  <c r="I3393" i="81"/>
  <c r="G3393" i="81"/>
  <c r="F3393" i="81"/>
  <c r="D3393" i="81"/>
  <c r="A3393" i="81"/>
  <c r="AG3392" i="81"/>
  <c r="AD3392" i="81"/>
  <c r="AC3392" i="81"/>
  <c r="AA3392" i="81"/>
  <c r="I3392" i="81"/>
  <c r="G3392" i="81"/>
  <c r="F3392" i="81"/>
  <c r="D3392" i="81"/>
  <c r="A3392" i="81"/>
  <c r="AG3391" i="81"/>
  <c r="AD3391" i="81"/>
  <c r="AC3391" i="81"/>
  <c r="AA3391" i="81"/>
  <c r="I3391" i="81"/>
  <c r="G3391" i="81"/>
  <c r="F3391" i="81"/>
  <c r="D3391" i="81"/>
  <c r="A3391" i="81"/>
  <c r="AG3390" i="81"/>
  <c r="AD3390" i="81"/>
  <c r="AC3390" i="81"/>
  <c r="AA3390" i="81"/>
  <c r="I3390" i="81"/>
  <c r="G3390" i="81"/>
  <c r="F3390" i="81"/>
  <c r="D3390" i="81"/>
  <c r="A3390" i="81"/>
  <c r="AG3389" i="81"/>
  <c r="AD3389" i="81"/>
  <c r="AC3389" i="81"/>
  <c r="AA3389" i="81"/>
  <c r="I3389" i="81"/>
  <c r="G3389" i="81"/>
  <c r="F3389" i="81"/>
  <c r="D3389" i="81"/>
  <c r="A3389" i="81"/>
  <c r="AG3388" i="81"/>
  <c r="AD3388" i="81"/>
  <c r="AC3388" i="81"/>
  <c r="AA3388" i="81"/>
  <c r="I3388" i="81"/>
  <c r="G3388" i="81"/>
  <c r="F3388" i="81"/>
  <c r="D3388" i="81"/>
  <c r="A3388" i="81"/>
  <c r="AG3387" i="81"/>
  <c r="AD3387" i="81"/>
  <c r="AC3387" i="81"/>
  <c r="AA3387" i="81"/>
  <c r="I3387" i="81"/>
  <c r="G3387" i="81"/>
  <c r="F3387" i="81"/>
  <c r="D3387" i="81"/>
  <c r="A3387" i="81"/>
  <c r="AG3386" i="81"/>
  <c r="AD3386" i="81"/>
  <c r="AC3386" i="81"/>
  <c r="AA3386" i="81"/>
  <c r="I3386" i="81"/>
  <c r="G3386" i="81"/>
  <c r="F3386" i="81"/>
  <c r="D3386" i="81"/>
  <c r="A3386" i="81"/>
  <c r="AG3385" i="81"/>
  <c r="AD3385" i="81"/>
  <c r="AC3385" i="81"/>
  <c r="AA3385" i="81"/>
  <c r="I3385" i="81"/>
  <c r="G3385" i="81"/>
  <c r="F3385" i="81"/>
  <c r="D3385" i="81"/>
  <c r="A3385" i="81"/>
  <c r="AG3384" i="81"/>
  <c r="AD3384" i="81"/>
  <c r="AC3384" i="81"/>
  <c r="AA3384" i="81"/>
  <c r="I3384" i="81"/>
  <c r="G3384" i="81"/>
  <c r="F3384" i="81"/>
  <c r="D3384" i="81"/>
  <c r="A3384" i="81"/>
  <c r="AG3383" i="81"/>
  <c r="AD3383" i="81"/>
  <c r="AC3383" i="81"/>
  <c r="AA3383" i="81"/>
  <c r="I3383" i="81"/>
  <c r="G3383" i="81"/>
  <c r="F3383" i="81"/>
  <c r="D3383" i="81"/>
  <c r="A3383" i="81"/>
  <c r="AG3382" i="81"/>
  <c r="AD3382" i="81"/>
  <c r="AC3382" i="81"/>
  <c r="AA3382" i="81"/>
  <c r="I3382" i="81"/>
  <c r="G3382" i="81"/>
  <c r="F3382" i="81"/>
  <c r="D3382" i="81"/>
  <c r="A3382" i="81"/>
  <c r="AG3381" i="81"/>
  <c r="AD3381" i="81"/>
  <c r="AC3381" i="81"/>
  <c r="AA3381" i="81"/>
  <c r="I3381" i="81"/>
  <c r="G3381" i="81"/>
  <c r="F3381" i="81"/>
  <c r="D3381" i="81"/>
  <c r="A3381" i="81"/>
  <c r="AG3380" i="81"/>
  <c r="AD3380" i="81"/>
  <c r="AC3380" i="81"/>
  <c r="AA3380" i="81"/>
  <c r="I3380" i="81"/>
  <c r="G3380" i="81"/>
  <c r="F3380" i="81"/>
  <c r="D3380" i="81"/>
  <c r="A3380" i="81"/>
  <c r="AG3379" i="81"/>
  <c r="AD3379" i="81"/>
  <c r="AC3379" i="81"/>
  <c r="AA3379" i="81"/>
  <c r="I3379" i="81"/>
  <c r="G3379" i="81"/>
  <c r="F3379" i="81"/>
  <c r="D3379" i="81"/>
  <c r="A3379" i="81"/>
  <c r="AG3378" i="81"/>
  <c r="AD3378" i="81"/>
  <c r="AC3378" i="81"/>
  <c r="AA3378" i="81"/>
  <c r="I3378" i="81"/>
  <c r="G3378" i="81"/>
  <c r="F3378" i="81"/>
  <c r="D3378" i="81"/>
  <c r="A3378" i="81"/>
  <c r="AG3377" i="81"/>
  <c r="AD3377" i="81"/>
  <c r="AC3377" i="81"/>
  <c r="AA3377" i="81"/>
  <c r="I3377" i="81"/>
  <c r="G3377" i="81"/>
  <c r="F3377" i="81"/>
  <c r="D3377" i="81"/>
  <c r="A3377" i="81"/>
  <c r="AG3376" i="81"/>
  <c r="AD3376" i="81"/>
  <c r="AC3376" i="81"/>
  <c r="AA3376" i="81"/>
  <c r="I3376" i="81"/>
  <c r="G3376" i="81"/>
  <c r="F3376" i="81"/>
  <c r="D3376" i="81"/>
  <c r="A3376" i="81"/>
  <c r="AG3375" i="81"/>
  <c r="AD3375" i="81"/>
  <c r="AC3375" i="81"/>
  <c r="AA3375" i="81"/>
  <c r="I3375" i="81"/>
  <c r="G3375" i="81"/>
  <c r="F3375" i="81"/>
  <c r="D3375" i="81"/>
  <c r="A3375" i="81"/>
  <c r="AG3374" i="81"/>
  <c r="AD3374" i="81"/>
  <c r="AC3374" i="81"/>
  <c r="AA3374" i="81"/>
  <c r="I3374" i="81"/>
  <c r="G3374" i="81"/>
  <c r="F3374" i="81"/>
  <c r="D3374" i="81"/>
  <c r="A3374" i="81"/>
  <c r="AG3373" i="81"/>
  <c r="AD3373" i="81"/>
  <c r="AC3373" i="81"/>
  <c r="AA3373" i="81"/>
  <c r="I3373" i="81"/>
  <c r="G3373" i="81"/>
  <c r="F3373" i="81"/>
  <c r="D3373" i="81"/>
  <c r="A3373" i="81"/>
  <c r="AG3372" i="81"/>
  <c r="AD3372" i="81"/>
  <c r="AC3372" i="81"/>
  <c r="AA3372" i="81"/>
  <c r="I3372" i="81"/>
  <c r="G3372" i="81"/>
  <c r="F3372" i="81"/>
  <c r="D3372" i="81"/>
  <c r="A3372" i="81"/>
  <c r="AG3371" i="81"/>
  <c r="AD3371" i="81"/>
  <c r="AC3371" i="81"/>
  <c r="AA3371" i="81"/>
  <c r="I3371" i="81"/>
  <c r="G3371" i="81"/>
  <c r="F3371" i="81"/>
  <c r="D3371" i="81"/>
  <c r="A3371" i="81"/>
  <c r="AG3370" i="81"/>
  <c r="AD3370" i="81"/>
  <c r="AC3370" i="81"/>
  <c r="AA3370" i="81"/>
  <c r="I3370" i="81"/>
  <c r="G3370" i="81"/>
  <c r="F3370" i="81"/>
  <c r="D3370" i="81"/>
  <c r="A3370" i="81"/>
  <c r="AG3369" i="81"/>
  <c r="AD3369" i="81"/>
  <c r="AC3369" i="81"/>
  <c r="AA3369" i="81"/>
  <c r="I3369" i="81"/>
  <c r="G3369" i="81"/>
  <c r="F3369" i="81"/>
  <c r="D3369" i="81"/>
  <c r="A3369" i="81"/>
  <c r="AG3368" i="81"/>
  <c r="AD3368" i="81"/>
  <c r="AC3368" i="81"/>
  <c r="AA3368" i="81"/>
  <c r="I3368" i="81"/>
  <c r="G3368" i="81"/>
  <c r="F3368" i="81"/>
  <c r="D3368" i="81"/>
  <c r="A3368" i="81"/>
  <c r="AG3367" i="81"/>
  <c r="AD3367" i="81"/>
  <c r="AC3367" i="81"/>
  <c r="AA3367" i="81"/>
  <c r="I3367" i="81"/>
  <c r="G3367" i="81"/>
  <c r="F3367" i="81"/>
  <c r="D3367" i="81"/>
  <c r="A3367" i="81"/>
  <c r="AG3366" i="81"/>
  <c r="AD3366" i="81"/>
  <c r="AC3366" i="81"/>
  <c r="AA3366" i="81"/>
  <c r="I3366" i="81"/>
  <c r="G3366" i="81"/>
  <c r="F3366" i="81"/>
  <c r="D3366" i="81"/>
  <c r="A3366" i="81"/>
  <c r="AG3365" i="81"/>
  <c r="AD3365" i="81"/>
  <c r="AC3365" i="81"/>
  <c r="AA3365" i="81"/>
  <c r="I3365" i="81"/>
  <c r="G3365" i="81"/>
  <c r="F3365" i="81"/>
  <c r="D3365" i="81"/>
  <c r="A3365" i="81"/>
  <c r="AG3364" i="81"/>
  <c r="AD3364" i="81"/>
  <c r="AC3364" i="81"/>
  <c r="AA3364" i="81"/>
  <c r="I3364" i="81"/>
  <c r="G3364" i="81"/>
  <c r="F3364" i="81"/>
  <c r="D3364" i="81"/>
  <c r="A3364" i="81"/>
  <c r="AG3363" i="81"/>
  <c r="AD3363" i="81"/>
  <c r="AC3363" i="81"/>
  <c r="AA3363" i="81"/>
  <c r="I3363" i="81"/>
  <c r="G3363" i="81"/>
  <c r="F3363" i="81"/>
  <c r="D3363" i="81"/>
  <c r="A3363" i="81"/>
  <c r="AG3362" i="81"/>
  <c r="AD3362" i="81"/>
  <c r="AC3362" i="81"/>
  <c r="AA3362" i="81"/>
  <c r="I3362" i="81"/>
  <c r="G3362" i="81"/>
  <c r="F3362" i="81"/>
  <c r="D3362" i="81"/>
  <c r="A3362" i="81"/>
  <c r="AG3361" i="81"/>
  <c r="AD3361" i="81"/>
  <c r="AC3361" i="81"/>
  <c r="AA3361" i="81"/>
  <c r="I3361" i="81"/>
  <c r="G3361" i="81"/>
  <c r="F3361" i="81"/>
  <c r="D3361" i="81"/>
  <c r="A3361" i="81"/>
  <c r="AG3360" i="81"/>
  <c r="AD3360" i="81"/>
  <c r="AC3360" i="81"/>
  <c r="AA3360" i="81"/>
  <c r="I3360" i="81"/>
  <c r="G3360" i="81"/>
  <c r="F3360" i="81"/>
  <c r="D3360" i="81"/>
  <c r="A3360" i="81"/>
  <c r="AG3359" i="81"/>
  <c r="AD3359" i="81"/>
  <c r="AC3359" i="81"/>
  <c r="AA3359" i="81"/>
  <c r="I3359" i="81"/>
  <c r="G3359" i="81"/>
  <c r="F3359" i="81"/>
  <c r="D3359" i="81"/>
  <c r="A3359" i="81"/>
  <c r="AG3358" i="81"/>
  <c r="AD3358" i="81"/>
  <c r="AC3358" i="81"/>
  <c r="AA3358" i="81"/>
  <c r="I3358" i="81"/>
  <c r="G3358" i="81"/>
  <c r="F3358" i="81"/>
  <c r="D3358" i="81"/>
  <c r="A3358" i="81"/>
  <c r="AG3357" i="81"/>
  <c r="AD3357" i="81"/>
  <c r="AC3357" i="81"/>
  <c r="AA3357" i="81"/>
  <c r="I3357" i="81"/>
  <c r="G3357" i="81"/>
  <c r="F3357" i="81"/>
  <c r="D3357" i="81"/>
  <c r="A3357" i="81"/>
  <c r="AG3356" i="81"/>
  <c r="AD3356" i="81"/>
  <c r="AC3356" i="81"/>
  <c r="AA3356" i="81"/>
  <c r="I3356" i="81"/>
  <c r="G3356" i="81"/>
  <c r="F3356" i="81"/>
  <c r="D3356" i="81"/>
  <c r="A3356" i="81"/>
  <c r="AG3355" i="81"/>
  <c r="AD3355" i="81"/>
  <c r="AC3355" i="81"/>
  <c r="AA3355" i="81"/>
  <c r="I3355" i="81"/>
  <c r="G3355" i="81"/>
  <c r="F3355" i="81"/>
  <c r="D3355" i="81"/>
  <c r="A3355" i="81"/>
  <c r="AG3354" i="81"/>
  <c r="AD3354" i="81"/>
  <c r="AC3354" i="81"/>
  <c r="AA3354" i="81"/>
  <c r="I3354" i="81"/>
  <c r="G3354" i="81"/>
  <c r="F3354" i="81"/>
  <c r="D3354" i="81"/>
  <c r="A3354" i="81"/>
  <c r="AG3353" i="81"/>
  <c r="AD3353" i="81"/>
  <c r="AC3353" i="81"/>
  <c r="AA3353" i="81"/>
  <c r="I3353" i="81"/>
  <c r="G3353" i="81"/>
  <c r="F3353" i="81"/>
  <c r="D3353" i="81"/>
  <c r="A3353" i="81"/>
  <c r="AG3352" i="81"/>
  <c r="AD3352" i="81"/>
  <c r="AC3352" i="81"/>
  <c r="AA3352" i="81"/>
  <c r="I3352" i="81"/>
  <c r="G3352" i="81"/>
  <c r="F3352" i="81"/>
  <c r="D3352" i="81"/>
  <c r="A3352" i="81"/>
  <c r="AG3351" i="81"/>
  <c r="AD3351" i="81"/>
  <c r="AC3351" i="81"/>
  <c r="AA3351" i="81"/>
  <c r="I3351" i="81"/>
  <c r="G3351" i="81"/>
  <c r="F3351" i="81"/>
  <c r="D3351" i="81"/>
  <c r="A3351" i="81"/>
  <c r="AG3350" i="81"/>
  <c r="AD3350" i="81"/>
  <c r="AC3350" i="81"/>
  <c r="AA3350" i="81"/>
  <c r="I3350" i="81"/>
  <c r="G3350" i="81"/>
  <c r="F3350" i="81"/>
  <c r="D3350" i="81"/>
  <c r="A3350" i="81"/>
  <c r="AG3349" i="81"/>
  <c r="AD3349" i="81"/>
  <c r="AC3349" i="81"/>
  <c r="AA3349" i="81"/>
  <c r="I3349" i="81"/>
  <c r="G3349" i="81"/>
  <c r="F3349" i="81"/>
  <c r="D3349" i="81"/>
  <c r="A3349" i="81"/>
  <c r="AG3348" i="81"/>
  <c r="AD3348" i="81"/>
  <c r="AC3348" i="81"/>
  <c r="AA3348" i="81"/>
  <c r="I3348" i="81"/>
  <c r="G3348" i="81"/>
  <c r="F3348" i="81"/>
  <c r="D3348" i="81"/>
  <c r="A3348" i="81"/>
  <c r="AG3347" i="81"/>
  <c r="AD3347" i="81"/>
  <c r="AC3347" i="81"/>
  <c r="AA3347" i="81"/>
  <c r="I3347" i="81"/>
  <c r="G3347" i="81"/>
  <c r="F3347" i="81"/>
  <c r="D3347" i="81"/>
  <c r="A3347" i="81"/>
  <c r="AG3346" i="81"/>
  <c r="AD3346" i="81"/>
  <c r="AC3346" i="81"/>
  <c r="AA3346" i="81"/>
  <c r="I3346" i="81"/>
  <c r="G3346" i="81"/>
  <c r="F3346" i="81"/>
  <c r="D3346" i="81"/>
  <c r="A3346" i="81"/>
  <c r="AG3345" i="81"/>
  <c r="AD3345" i="81"/>
  <c r="AC3345" i="81"/>
  <c r="AA3345" i="81"/>
  <c r="I3345" i="81"/>
  <c r="G3345" i="81"/>
  <c r="F3345" i="81"/>
  <c r="D3345" i="81"/>
  <c r="A3345" i="81"/>
  <c r="AG3344" i="81"/>
  <c r="AD3344" i="81"/>
  <c r="AC3344" i="81"/>
  <c r="AA3344" i="81"/>
  <c r="I3344" i="81"/>
  <c r="G3344" i="81"/>
  <c r="F3344" i="81"/>
  <c r="D3344" i="81"/>
  <c r="A3344" i="81"/>
  <c r="AG3343" i="81"/>
  <c r="AD3343" i="81"/>
  <c r="AC3343" i="81"/>
  <c r="AA3343" i="81"/>
  <c r="I3343" i="81"/>
  <c r="G3343" i="81"/>
  <c r="F3343" i="81"/>
  <c r="D3343" i="81"/>
  <c r="A3343" i="81"/>
  <c r="AG3342" i="81"/>
  <c r="AD3342" i="81"/>
  <c r="AC3342" i="81"/>
  <c r="AA3342" i="81"/>
  <c r="I3342" i="81"/>
  <c r="G3342" i="81"/>
  <c r="F3342" i="81"/>
  <c r="D3342" i="81"/>
  <c r="A3342" i="81"/>
  <c r="AG3341" i="81"/>
  <c r="AD3341" i="81"/>
  <c r="AC3341" i="81"/>
  <c r="AA3341" i="81"/>
  <c r="I3341" i="81"/>
  <c r="G3341" i="81"/>
  <c r="F3341" i="81"/>
  <c r="D3341" i="81"/>
  <c r="A3341" i="81"/>
  <c r="AG3340" i="81"/>
  <c r="AD3340" i="81"/>
  <c r="AC3340" i="81"/>
  <c r="AA3340" i="81"/>
  <c r="I3340" i="81"/>
  <c r="G3340" i="81"/>
  <c r="F3340" i="81"/>
  <c r="D3340" i="81"/>
  <c r="A3340" i="81"/>
  <c r="AG3339" i="81"/>
  <c r="AD3339" i="81"/>
  <c r="AC3339" i="81"/>
  <c r="AA3339" i="81"/>
  <c r="I3339" i="81"/>
  <c r="G3339" i="81"/>
  <c r="F3339" i="81"/>
  <c r="D3339" i="81"/>
  <c r="A3339" i="81"/>
  <c r="AG3338" i="81"/>
  <c r="AD3338" i="81"/>
  <c r="AC3338" i="81"/>
  <c r="AA3338" i="81"/>
  <c r="I3338" i="81"/>
  <c r="G3338" i="81"/>
  <c r="F3338" i="81"/>
  <c r="D3338" i="81"/>
  <c r="A3338" i="81"/>
  <c r="AG3337" i="81"/>
  <c r="AD3337" i="81"/>
  <c r="AC3337" i="81"/>
  <c r="AA3337" i="81"/>
  <c r="I3337" i="81"/>
  <c r="G3337" i="81"/>
  <c r="F3337" i="81"/>
  <c r="D3337" i="81"/>
  <c r="A3337" i="81"/>
  <c r="AG3336" i="81"/>
  <c r="AD3336" i="81"/>
  <c r="AC3336" i="81"/>
  <c r="AA3336" i="81"/>
  <c r="I3336" i="81"/>
  <c r="G3336" i="81"/>
  <c r="F3336" i="81"/>
  <c r="D3336" i="81"/>
  <c r="A3336" i="81"/>
  <c r="AG3335" i="81"/>
  <c r="AD3335" i="81"/>
  <c r="AC3335" i="81"/>
  <c r="AA3335" i="81"/>
  <c r="I3335" i="81"/>
  <c r="G3335" i="81"/>
  <c r="F3335" i="81"/>
  <c r="D3335" i="81"/>
  <c r="A3335" i="81"/>
  <c r="AG3334" i="81"/>
  <c r="AD3334" i="81"/>
  <c r="AC3334" i="81"/>
  <c r="AA3334" i="81"/>
  <c r="I3334" i="81"/>
  <c r="G3334" i="81"/>
  <c r="F3334" i="81"/>
  <c r="D3334" i="81"/>
  <c r="A3334" i="81"/>
  <c r="AG3333" i="81"/>
  <c r="AD3333" i="81"/>
  <c r="AC3333" i="81"/>
  <c r="AA3333" i="81"/>
  <c r="I3333" i="81"/>
  <c r="G3333" i="81"/>
  <c r="F3333" i="81"/>
  <c r="D3333" i="81"/>
  <c r="A3333" i="81"/>
  <c r="AG3332" i="81"/>
  <c r="AD3332" i="81"/>
  <c r="AC3332" i="81"/>
  <c r="AA3332" i="81"/>
  <c r="I3332" i="81"/>
  <c r="G3332" i="81"/>
  <c r="F3332" i="81"/>
  <c r="D3332" i="81"/>
  <c r="A3332" i="81"/>
  <c r="AG3331" i="81"/>
  <c r="AD3331" i="81"/>
  <c r="AC3331" i="81"/>
  <c r="AA3331" i="81"/>
  <c r="I3331" i="81"/>
  <c r="G3331" i="81"/>
  <c r="F3331" i="81"/>
  <c r="D3331" i="81"/>
  <c r="A3331" i="81"/>
  <c r="AG3330" i="81"/>
  <c r="AD3330" i="81"/>
  <c r="AC3330" i="81"/>
  <c r="AA3330" i="81"/>
  <c r="I3330" i="81"/>
  <c r="G3330" i="81"/>
  <c r="F3330" i="81"/>
  <c r="D3330" i="81"/>
  <c r="A3330" i="81"/>
  <c r="AG3329" i="81"/>
  <c r="AD3329" i="81"/>
  <c r="AC3329" i="81"/>
  <c r="AA3329" i="81"/>
  <c r="I3329" i="81"/>
  <c r="G3329" i="81"/>
  <c r="F3329" i="81"/>
  <c r="D3329" i="81"/>
  <c r="A3329" i="81"/>
  <c r="AG3328" i="81"/>
  <c r="AD3328" i="81"/>
  <c r="AC3328" i="81"/>
  <c r="AA3328" i="81"/>
  <c r="I3328" i="81"/>
  <c r="G3328" i="81"/>
  <c r="F3328" i="81"/>
  <c r="D3328" i="81"/>
  <c r="A3328" i="81"/>
  <c r="AG3327" i="81"/>
  <c r="AD3327" i="81"/>
  <c r="AC3327" i="81"/>
  <c r="AA3327" i="81"/>
  <c r="I3327" i="81"/>
  <c r="G3327" i="81"/>
  <c r="F3327" i="81"/>
  <c r="D3327" i="81"/>
  <c r="A3327" i="81"/>
  <c r="AG3326" i="81"/>
  <c r="AD3326" i="81"/>
  <c r="AC3326" i="81"/>
  <c r="AA3326" i="81"/>
  <c r="I3326" i="81"/>
  <c r="G3326" i="81"/>
  <c r="F3326" i="81"/>
  <c r="D3326" i="81"/>
  <c r="A3326" i="81"/>
  <c r="AG3325" i="81"/>
  <c r="AD3325" i="81"/>
  <c r="AC3325" i="81"/>
  <c r="AA3325" i="81"/>
  <c r="I3325" i="81"/>
  <c r="G3325" i="81"/>
  <c r="F3325" i="81"/>
  <c r="D3325" i="81"/>
  <c r="A3325" i="81"/>
  <c r="AG3324" i="81"/>
  <c r="AD3324" i="81"/>
  <c r="AC3324" i="81"/>
  <c r="AA3324" i="81"/>
  <c r="I3324" i="81"/>
  <c r="G3324" i="81"/>
  <c r="F3324" i="81"/>
  <c r="D3324" i="81"/>
  <c r="A3324" i="81"/>
  <c r="AG3323" i="81"/>
  <c r="AD3323" i="81"/>
  <c r="AC3323" i="81"/>
  <c r="AA3323" i="81"/>
  <c r="I3323" i="81"/>
  <c r="G3323" i="81"/>
  <c r="F3323" i="81"/>
  <c r="D3323" i="81"/>
  <c r="A3323" i="81"/>
  <c r="AG3322" i="81"/>
  <c r="AD3322" i="81"/>
  <c r="AC3322" i="81"/>
  <c r="AA3322" i="81"/>
  <c r="I3322" i="81"/>
  <c r="G3322" i="81"/>
  <c r="F3322" i="81"/>
  <c r="D3322" i="81"/>
  <c r="A3322" i="81"/>
  <c r="AG3321" i="81"/>
  <c r="AD3321" i="81"/>
  <c r="AC3321" i="81"/>
  <c r="AA3321" i="81"/>
  <c r="I3321" i="81"/>
  <c r="G3321" i="81"/>
  <c r="F3321" i="81"/>
  <c r="D3321" i="81"/>
  <c r="A3321" i="81"/>
  <c r="AG3320" i="81"/>
  <c r="AD3320" i="81"/>
  <c r="AC3320" i="81"/>
  <c r="AA3320" i="81"/>
  <c r="I3320" i="81"/>
  <c r="G3320" i="81"/>
  <c r="F3320" i="81"/>
  <c r="D3320" i="81"/>
  <c r="A3320" i="81"/>
  <c r="AG3319" i="81"/>
  <c r="AD3319" i="81"/>
  <c r="AC3319" i="81"/>
  <c r="AA3319" i="81"/>
  <c r="I3319" i="81"/>
  <c r="G3319" i="81"/>
  <c r="F3319" i="81"/>
  <c r="D3319" i="81"/>
  <c r="A3319" i="81"/>
  <c r="AG3318" i="81"/>
  <c r="AD3318" i="81"/>
  <c r="AC3318" i="81"/>
  <c r="AA3318" i="81"/>
  <c r="I3318" i="81"/>
  <c r="G3318" i="81"/>
  <c r="F3318" i="81"/>
  <c r="D3318" i="81"/>
  <c r="A3318" i="81"/>
  <c r="AG3317" i="81"/>
  <c r="AD3317" i="81"/>
  <c r="AC3317" i="81"/>
  <c r="AA3317" i="81"/>
  <c r="I3317" i="81"/>
  <c r="G3317" i="81"/>
  <c r="F3317" i="81"/>
  <c r="D3317" i="81"/>
  <c r="A3317" i="81"/>
  <c r="AG3316" i="81"/>
  <c r="AD3316" i="81"/>
  <c r="AC3316" i="81"/>
  <c r="AA3316" i="81"/>
  <c r="I3316" i="81"/>
  <c r="G3316" i="81"/>
  <c r="F3316" i="81"/>
  <c r="D3316" i="81"/>
  <c r="A3316" i="81"/>
  <c r="AG3315" i="81"/>
  <c r="AD3315" i="81"/>
  <c r="AC3315" i="81"/>
  <c r="AA3315" i="81"/>
  <c r="I3315" i="81"/>
  <c r="G3315" i="81"/>
  <c r="F3315" i="81"/>
  <c r="D3315" i="81"/>
  <c r="A3315" i="81"/>
  <c r="AG3314" i="81"/>
  <c r="AD3314" i="81"/>
  <c r="AC3314" i="81"/>
  <c r="AA3314" i="81"/>
  <c r="I3314" i="81"/>
  <c r="G3314" i="81"/>
  <c r="F3314" i="81"/>
  <c r="D3314" i="81"/>
  <c r="A3314" i="81"/>
  <c r="AG3313" i="81"/>
  <c r="AD3313" i="81"/>
  <c r="AC3313" i="81"/>
  <c r="AA3313" i="81"/>
  <c r="I3313" i="81"/>
  <c r="G3313" i="81"/>
  <c r="F3313" i="81"/>
  <c r="D3313" i="81"/>
  <c r="A3313" i="81"/>
  <c r="AG3312" i="81"/>
  <c r="AD3312" i="81"/>
  <c r="AC3312" i="81"/>
  <c r="AA3312" i="81"/>
  <c r="I3312" i="81"/>
  <c r="G3312" i="81"/>
  <c r="F3312" i="81"/>
  <c r="D3312" i="81"/>
  <c r="A3312" i="81"/>
  <c r="AG3311" i="81"/>
  <c r="AD3311" i="81"/>
  <c r="AC3311" i="81"/>
  <c r="AA3311" i="81"/>
  <c r="I3311" i="81"/>
  <c r="G3311" i="81"/>
  <c r="F3311" i="81"/>
  <c r="D3311" i="81"/>
  <c r="A3311" i="81"/>
  <c r="AG3310" i="81"/>
  <c r="AD3310" i="81"/>
  <c r="AC3310" i="81"/>
  <c r="AA3310" i="81"/>
  <c r="I3310" i="81"/>
  <c r="G3310" i="81"/>
  <c r="F3310" i="81"/>
  <c r="D3310" i="81"/>
  <c r="A3310" i="81"/>
  <c r="AG3309" i="81"/>
  <c r="AD3309" i="81"/>
  <c r="AC3309" i="81"/>
  <c r="AA3309" i="81"/>
  <c r="I3309" i="81"/>
  <c r="G3309" i="81"/>
  <c r="F3309" i="81"/>
  <c r="D3309" i="81"/>
  <c r="A3309" i="81"/>
  <c r="AG3308" i="81"/>
  <c r="AD3308" i="81"/>
  <c r="AC3308" i="81"/>
  <c r="AA3308" i="81"/>
  <c r="I3308" i="81"/>
  <c r="G3308" i="81"/>
  <c r="F3308" i="81"/>
  <c r="D3308" i="81"/>
  <c r="A3308" i="81"/>
  <c r="AG3307" i="81"/>
  <c r="AD3307" i="81"/>
  <c r="AC3307" i="81"/>
  <c r="AA3307" i="81"/>
  <c r="I3307" i="81"/>
  <c r="G3307" i="81"/>
  <c r="F3307" i="81"/>
  <c r="D3307" i="81"/>
  <c r="A3307" i="81"/>
  <c r="AG3306" i="81"/>
  <c r="AD3306" i="81"/>
  <c r="AC3306" i="81"/>
  <c r="AA3306" i="81"/>
  <c r="I3306" i="81"/>
  <c r="G3306" i="81"/>
  <c r="F3306" i="81"/>
  <c r="D3306" i="81"/>
  <c r="A3306" i="81"/>
  <c r="AG3305" i="81"/>
  <c r="AD3305" i="81"/>
  <c r="AC3305" i="81"/>
  <c r="AA3305" i="81"/>
  <c r="I3305" i="81"/>
  <c r="G3305" i="81"/>
  <c r="F3305" i="81"/>
  <c r="D3305" i="81"/>
  <c r="A3305" i="81"/>
  <c r="AG3304" i="81"/>
  <c r="AD3304" i="81"/>
  <c r="AC3304" i="81"/>
  <c r="AA3304" i="81"/>
  <c r="I3304" i="81"/>
  <c r="G3304" i="81"/>
  <c r="F3304" i="81"/>
  <c r="D3304" i="81"/>
  <c r="A3304" i="81"/>
  <c r="AG3303" i="81"/>
  <c r="AD3303" i="81"/>
  <c r="AC3303" i="81"/>
  <c r="AA3303" i="81"/>
  <c r="I3303" i="81"/>
  <c r="G3303" i="81"/>
  <c r="F3303" i="81"/>
  <c r="D3303" i="81"/>
  <c r="A3303" i="81"/>
  <c r="AG3302" i="81"/>
  <c r="AD3302" i="81"/>
  <c r="AC3302" i="81"/>
  <c r="AA3302" i="81"/>
  <c r="I3302" i="81"/>
  <c r="G3302" i="81"/>
  <c r="F3302" i="81"/>
  <c r="D3302" i="81"/>
  <c r="A3302" i="81"/>
  <c r="AG3301" i="81"/>
  <c r="AD3301" i="81"/>
  <c r="AC3301" i="81"/>
  <c r="AA3301" i="81"/>
  <c r="I3301" i="81"/>
  <c r="G3301" i="81"/>
  <c r="F3301" i="81"/>
  <c r="D3301" i="81"/>
  <c r="A3301" i="81"/>
  <c r="AG3300" i="81"/>
  <c r="AD3300" i="81"/>
  <c r="AC3300" i="81"/>
  <c r="AA3300" i="81"/>
  <c r="I3300" i="81"/>
  <c r="G3300" i="81"/>
  <c r="F3300" i="81"/>
  <c r="D3300" i="81"/>
  <c r="A3300" i="81"/>
  <c r="AG3299" i="81"/>
  <c r="AD3299" i="81"/>
  <c r="AC3299" i="81"/>
  <c r="AA3299" i="81"/>
  <c r="I3299" i="81"/>
  <c r="G3299" i="81"/>
  <c r="F3299" i="81"/>
  <c r="D3299" i="81"/>
  <c r="A3299" i="81"/>
  <c r="AG3298" i="81"/>
  <c r="AD3298" i="81"/>
  <c r="AC3298" i="81"/>
  <c r="AA3298" i="81"/>
  <c r="I3298" i="81"/>
  <c r="G3298" i="81"/>
  <c r="F3298" i="81"/>
  <c r="D3298" i="81"/>
  <c r="A3298" i="81"/>
  <c r="AG3297" i="81"/>
  <c r="AD3297" i="81"/>
  <c r="AC3297" i="81"/>
  <c r="AA3297" i="81"/>
  <c r="I3297" i="81"/>
  <c r="G3297" i="81"/>
  <c r="F3297" i="81"/>
  <c r="D3297" i="81"/>
  <c r="A3297" i="81"/>
  <c r="AG3296" i="81"/>
  <c r="AD3296" i="81"/>
  <c r="AC3296" i="81"/>
  <c r="AA3296" i="81"/>
  <c r="I3296" i="81"/>
  <c r="G3296" i="81"/>
  <c r="F3296" i="81"/>
  <c r="D3296" i="81"/>
  <c r="A3296" i="81"/>
  <c r="AG3295" i="81"/>
  <c r="AD3295" i="81"/>
  <c r="AC3295" i="81"/>
  <c r="AA3295" i="81"/>
  <c r="I3295" i="81"/>
  <c r="G3295" i="81"/>
  <c r="F3295" i="81"/>
  <c r="D3295" i="81"/>
  <c r="A3295" i="81"/>
  <c r="AG3294" i="81"/>
  <c r="AD3294" i="81"/>
  <c r="AC3294" i="81"/>
  <c r="AA3294" i="81"/>
  <c r="I3294" i="81"/>
  <c r="G3294" i="81"/>
  <c r="F3294" i="81"/>
  <c r="D3294" i="81"/>
  <c r="A3294" i="81"/>
  <c r="AG3293" i="81"/>
  <c r="AD3293" i="81"/>
  <c r="AC3293" i="81"/>
  <c r="AA3293" i="81"/>
  <c r="I3293" i="81"/>
  <c r="G3293" i="81"/>
  <c r="F3293" i="81"/>
  <c r="D3293" i="81"/>
  <c r="A3293" i="81"/>
  <c r="AG3292" i="81"/>
  <c r="AD3292" i="81"/>
  <c r="AC3292" i="81"/>
  <c r="AA3292" i="81"/>
  <c r="I3292" i="81"/>
  <c r="G3292" i="81"/>
  <c r="F3292" i="81"/>
  <c r="D3292" i="81"/>
  <c r="A3292" i="81"/>
  <c r="AG3291" i="81"/>
  <c r="AD3291" i="81"/>
  <c r="AC3291" i="81"/>
  <c r="AA3291" i="81"/>
  <c r="I3291" i="81"/>
  <c r="G3291" i="81"/>
  <c r="F3291" i="81"/>
  <c r="D3291" i="81"/>
  <c r="A3291" i="81"/>
  <c r="AG3290" i="81"/>
  <c r="AD3290" i="81"/>
  <c r="AC3290" i="81"/>
  <c r="AA3290" i="81"/>
  <c r="I3290" i="81"/>
  <c r="G3290" i="81"/>
  <c r="F3290" i="81"/>
  <c r="D3290" i="81"/>
  <c r="A3290" i="81"/>
  <c r="AG3289" i="81"/>
  <c r="AD3289" i="81"/>
  <c r="AC3289" i="81"/>
  <c r="AA3289" i="81"/>
  <c r="I3289" i="81"/>
  <c r="G3289" i="81"/>
  <c r="F3289" i="81"/>
  <c r="D3289" i="81"/>
  <c r="A3289" i="81"/>
  <c r="AG3288" i="81"/>
  <c r="AD3288" i="81"/>
  <c r="AC3288" i="81"/>
  <c r="AA3288" i="81"/>
  <c r="I3288" i="81"/>
  <c r="G3288" i="81"/>
  <c r="F3288" i="81"/>
  <c r="D3288" i="81"/>
  <c r="A3288" i="81"/>
  <c r="AG3287" i="81"/>
  <c r="AD3287" i="81"/>
  <c r="AC3287" i="81"/>
  <c r="AA3287" i="81"/>
  <c r="I3287" i="81"/>
  <c r="G3287" i="81"/>
  <c r="F3287" i="81"/>
  <c r="D3287" i="81"/>
  <c r="A3287" i="81"/>
  <c r="AG3286" i="81"/>
  <c r="AD3286" i="81"/>
  <c r="AC3286" i="81"/>
  <c r="AA3286" i="81"/>
  <c r="I3286" i="81"/>
  <c r="G3286" i="81"/>
  <c r="F3286" i="81"/>
  <c r="D3286" i="81"/>
  <c r="A3286" i="81"/>
  <c r="AG3285" i="81"/>
  <c r="AD3285" i="81"/>
  <c r="AC3285" i="81"/>
  <c r="AA3285" i="81"/>
  <c r="I3285" i="81"/>
  <c r="G3285" i="81"/>
  <c r="F3285" i="81"/>
  <c r="D3285" i="81"/>
  <c r="A3285" i="81"/>
  <c r="AG3284" i="81"/>
  <c r="AD3284" i="81"/>
  <c r="AC3284" i="81"/>
  <c r="AA3284" i="81"/>
  <c r="I3284" i="81"/>
  <c r="G3284" i="81"/>
  <c r="F3284" i="81"/>
  <c r="D3284" i="81"/>
  <c r="A3284" i="81"/>
  <c r="AG3283" i="81"/>
  <c r="AD3283" i="81"/>
  <c r="AC3283" i="81"/>
  <c r="AA3283" i="81"/>
  <c r="I3283" i="81"/>
  <c r="G3283" i="81"/>
  <c r="F3283" i="81"/>
  <c r="D3283" i="81"/>
  <c r="A3283" i="81"/>
  <c r="AG3282" i="81"/>
  <c r="AD3282" i="81"/>
  <c r="AC3282" i="81"/>
  <c r="AA3282" i="81"/>
  <c r="I3282" i="81"/>
  <c r="G3282" i="81"/>
  <c r="F3282" i="81"/>
  <c r="D3282" i="81"/>
  <c r="A3282" i="81"/>
  <c r="AG3281" i="81"/>
  <c r="AD3281" i="81"/>
  <c r="AC3281" i="81"/>
  <c r="AA3281" i="81"/>
  <c r="I3281" i="81"/>
  <c r="G3281" i="81"/>
  <c r="F3281" i="81"/>
  <c r="D3281" i="81"/>
  <c r="A3281" i="81"/>
  <c r="AG3280" i="81"/>
  <c r="AD3280" i="81"/>
  <c r="AC3280" i="81"/>
  <c r="AA3280" i="81"/>
  <c r="I3280" i="81"/>
  <c r="G3280" i="81"/>
  <c r="F3280" i="81"/>
  <c r="D3280" i="81"/>
  <c r="A3280" i="81"/>
  <c r="AG3279" i="81"/>
  <c r="AD3279" i="81"/>
  <c r="AC3279" i="81"/>
  <c r="AA3279" i="81"/>
  <c r="I3279" i="81"/>
  <c r="G3279" i="81"/>
  <c r="F3279" i="81"/>
  <c r="D3279" i="81"/>
  <c r="A3279" i="81"/>
  <c r="AG3278" i="81"/>
  <c r="AD3278" i="81"/>
  <c r="AC3278" i="81"/>
  <c r="AA3278" i="81"/>
  <c r="I3278" i="81"/>
  <c r="G3278" i="81"/>
  <c r="F3278" i="81"/>
  <c r="D3278" i="81"/>
  <c r="A3278" i="81"/>
  <c r="AG3277" i="81"/>
  <c r="AD3277" i="81"/>
  <c r="AC3277" i="81"/>
  <c r="AA3277" i="81"/>
  <c r="I3277" i="81"/>
  <c r="G3277" i="81"/>
  <c r="F3277" i="81"/>
  <c r="D3277" i="81"/>
  <c r="A3277" i="81"/>
  <c r="AG3276" i="81"/>
  <c r="AD3276" i="81"/>
  <c r="AC3276" i="81"/>
  <c r="AA3276" i="81"/>
  <c r="I3276" i="81"/>
  <c r="G3276" i="81"/>
  <c r="F3276" i="81"/>
  <c r="D3276" i="81"/>
  <c r="A3276" i="81"/>
  <c r="AG3275" i="81"/>
  <c r="AD3275" i="81"/>
  <c r="AC3275" i="81"/>
  <c r="AA3275" i="81"/>
  <c r="I3275" i="81"/>
  <c r="G3275" i="81"/>
  <c r="F3275" i="81"/>
  <c r="D3275" i="81"/>
  <c r="A3275" i="81"/>
  <c r="AG3274" i="81"/>
  <c r="AD3274" i="81"/>
  <c r="AC3274" i="81"/>
  <c r="AA3274" i="81"/>
  <c r="I3274" i="81"/>
  <c r="G3274" i="81"/>
  <c r="F3274" i="81"/>
  <c r="D3274" i="81"/>
  <c r="A3274" i="81"/>
  <c r="AG3273" i="81"/>
  <c r="AD3273" i="81"/>
  <c r="AC3273" i="81"/>
  <c r="AA3273" i="81"/>
  <c r="I3273" i="81"/>
  <c r="G3273" i="81"/>
  <c r="F3273" i="81"/>
  <c r="D3273" i="81"/>
  <c r="A3273" i="81"/>
  <c r="AG3272" i="81"/>
  <c r="AD3272" i="81"/>
  <c r="AC3272" i="81"/>
  <c r="AA3272" i="81"/>
  <c r="I3272" i="81"/>
  <c r="G3272" i="81"/>
  <c r="F3272" i="81"/>
  <c r="D3272" i="81"/>
  <c r="A3272" i="81"/>
  <c r="AG3271" i="81"/>
  <c r="AD3271" i="81"/>
  <c r="AC3271" i="81"/>
  <c r="AA3271" i="81"/>
  <c r="I3271" i="81"/>
  <c r="G3271" i="81"/>
  <c r="F3271" i="81"/>
  <c r="D3271" i="81"/>
  <c r="A3271" i="81"/>
  <c r="AG3270" i="81"/>
  <c r="AD3270" i="81"/>
  <c r="AC3270" i="81"/>
  <c r="AA3270" i="81"/>
  <c r="I3270" i="81"/>
  <c r="G3270" i="81"/>
  <c r="F3270" i="81"/>
  <c r="D3270" i="81"/>
  <c r="A3270" i="81"/>
  <c r="AG3269" i="81"/>
  <c r="AD3269" i="81"/>
  <c r="AC3269" i="81"/>
  <c r="AA3269" i="81"/>
  <c r="I3269" i="81"/>
  <c r="G3269" i="81"/>
  <c r="F3269" i="81"/>
  <c r="D3269" i="81"/>
  <c r="A3269" i="81"/>
  <c r="AG3268" i="81"/>
  <c r="AD3268" i="81"/>
  <c r="AC3268" i="81"/>
  <c r="AA3268" i="81"/>
  <c r="I3268" i="81"/>
  <c r="G3268" i="81"/>
  <c r="F3268" i="81"/>
  <c r="D3268" i="81"/>
  <c r="A3268" i="81"/>
  <c r="AG3267" i="81"/>
  <c r="AD3267" i="81"/>
  <c r="AC3267" i="81"/>
  <c r="AA3267" i="81"/>
  <c r="I3267" i="81"/>
  <c r="G3267" i="81"/>
  <c r="F3267" i="81"/>
  <c r="D3267" i="81"/>
  <c r="A3267" i="81"/>
  <c r="AG3266" i="81"/>
  <c r="AD3266" i="81"/>
  <c r="AC3266" i="81"/>
  <c r="AA3266" i="81"/>
  <c r="I3266" i="81"/>
  <c r="G3266" i="81"/>
  <c r="F3266" i="81"/>
  <c r="D3266" i="81"/>
  <c r="A3266" i="81"/>
  <c r="AG3265" i="81"/>
  <c r="AD3265" i="81"/>
  <c r="AC3265" i="81"/>
  <c r="AA3265" i="81"/>
  <c r="I3265" i="81"/>
  <c r="G3265" i="81"/>
  <c r="F3265" i="81"/>
  <c r="D3265" i="81"/>
  <c r="A3265" i="81"/>
  <c r="AG3264" i="81"/>
  <c r="AD3264" i="81"/>
  <c r="AC3264" i="81"/>
  <c r="AA3264" i="81"/>
  <c r="I3264" i="81"/>
  <c r="G3264" i="81"/>
  <c r="F3264" i="81"/>
  <c r="D3264" i="81"/>
  <c r="A3264" i="81"/>
  <c r="AG3263" i="81"/>
  <c r="AD3263" i="81"/>
  <c r="AC3263" i="81"/>
  <c r="AA3263" i="81"/>
  <c r="I3263" i="81"/>
  <c r="G3263" i="81"/>
  <c r="F3263" i="81"/>
  <c r="D3263" i="81"/>
  <c r="A3263" i="81"/>
  <c r="AG3262" i="81"/>
  <c r="AD3262" i="81"/>
  <c r="AC3262" i="81"/>
  <c r="AA3262" i="81"/>
  <c r="I3262" i="81"/>
  <c r="G3262" i="81"/>
  <c r="F3262" i="81"/>
  <c r="D3262" i="81"/>
  <c r="A3262" i="81"/>
  <c r="AG3261" i="81"/>
  <c r="AD3261" i="81"/>
  <c r="AC3261" i="81"/>
  <c r="AA3261" i="81"/>
  <c r="I3261" i="81"/>
  <c r="G3261" i="81"/>
  <c r="F3261" i="81"/>
  <c r="D3261" i="81"/>
  <c r="A3261" i="81"/>
  <c r="AG3260" i="81"/>
  <c r="AD3260" i="81"/>
  <c r="AC3260" i="81"/>
  <c r="AA3260" i="81"/>
  <c r="I3260" i="81"/>
  <c r="G3260" i="81"/>
  <c r="F3260" i="81"/>
  <c r="D3260" i="81"/>
  <c r="A3260" i="81"/>
  <c r="AG3259" i="81"/>
  <c r="AD3259" i="81"/>
  <c r="AC3259" i="81"/>
  <c r="AA3259" i="81"/>
  <c r="I3259" i="81"/>
  <c r="G3259" i="81"/>
  <c r="F3259" i="81"/>
  <c r="D3259" i="81"/>
  <c r="A3259" i="81"/>
  <c r="AG3258" i="81"/>
  <c r="AD3258" i="81"/>
  <c r="AC3258" i="81"/>
  <c r="AA3258" i="81"/>
  <c r="I3258" i="81"/>
  <c r="G3258" i="81"/>
  <c r="F3258" i="81"/>
  <c r="D3258" i="81"/>
  <c r="A3258" i="81"/>
  <c r="AG3257" i="81"/>
  <c r="AD3257" i="81"/>
  <c r="AC3257" i="81"/>
  <c r="AA3257" i="81"/>
  <c r="I3257" i="81"/>
  <c r="G3257" i="81"/>
  <c r="F3257" i="81"/>
  <c r="D3257" i="81"/>
  <c r="A3257" i="81"/>
  <c r="AG3256" i="81"/>
  <c r="AD3256" i="81"/>
  <c r="AC3256" i="81"/>
  <c r="AA3256" i="81"/>
  <c r="I3256" i="81"/>
  <c r="G3256" i="81"/>
  <c r="F3256" i="81"/>
  <c r="D3256" i="81"/>
  <c r="A3256" i="81"/>
  <c r="AG3255" i="81"/>
  <c r="AD3255" i="81"/>
  <c r="AC3255" i="81"/>
  <c r="AA3255" i="81"/>
  <c r="I3255" i="81"/>
  <c r="G3255" i="81"/>
  <c r="F3255" i="81"/>
  <c r="D3255" i="81"/>
  <c r="A3255" i="81"/>
  <c r="AG3254" i="81"/>
  <c r="AD3254" i="81"/>
  <c r="AC3254" i="81"/>
  <c r="AA3254" i="81"/>
  <c r="I3254" i="81"/>
  <c r="G3254" i="81"/>
  <c r="F3254" i="81"/>
  <c r="D3254" i="81"/>
  <c r="A3254" i="81"/>
  <c r="AG3253" i="81"/>
  <c r="AD3253" i="81"/>
  <c r="AC3253" i="81"/>
  <c r="AA3253" i="81"/>
  <c r="I3253" i="81"/>
  <c r="G3253" i="81"/>
  <c r="F3253" i="81"/>
  <c r="D3253" i="81"/>
  <c r="A3253" i="81"/>
  <c r="AG3252" i="81"/>
  <c r="AD3252" i="81"/>
  <c r="AC3252" i="81"/>
  <c r="AA3252" i="81"/>
  <c r="I3252" i="81"/>
  <c r="G3252" i="81"/>
  <c r="F3252" i="81"/>
  <c r="D3252" i="81"/>
  <c r="A3252" i="81"/>
  <c r="AG3251" i="81"/>
  <c r="AD3251" i="81"/>
  <c r="AC3251" i="81"/>
  <c r="AA3251" i="81"/>
  <c r="I3251" i="81"/>
  <c r="G3251" i="81"/>
  <c r="F3251" i="81"/>
  <c r="D3251" i="81"/>
  <c r="A3251" i="81"/>
  <c r="AG3250" i="81"/>
  <c r="AD3250" i="81"/>
  <c r="AC3250" i="81"/>
  <c r="AA3250" i="81"/>
  <c r="I3250" i="81"/>
  <c r="G3250" i="81"/>
  <c r="F3250" i="81"/>
  <c r="D3250" i="81"/>
  <c r="A3250" i="81"/>
  <c r="AG3249" i="81"/>
  <c r="AD3249" i="81"/>
  <c r="AC3249" i="81"/>
  <c r="AA3249" i="81"/>
  <c r="I3249" i="81"/>
  <c r="G3249" i="81"/>
  <c r="F3249" i="81"/>
  <c r="D3249" i="81"/>
  <c r="A3249" i="81"/>
  <c r="AG3248" i="81"/>
  <c r="AD3248" i="81"/>
  <c r="AC3248" i="81"/>
  <c r="AA3248" i="81"/>
  <c r="I3248" i="81"/>
  <c r="G3248" i="81"/>
  <c r="F3248" i="81"/>
  <c r="D3248" i="81"/>
  <c r="A3248" i="81"/>
  <c r="AG3247" i="81"/>
  <c r="AD3247" i="81"/>
  <c r="AC3247" i="81"/>
  <c r="AA3247" i="81"/>
  <c r="I3247" i="81"/>
  <c r="G3247" i="81"/>
  <c r="F3247" i="81"/>
  <c r="D3247" i="81"/>
  <c r="A3247" i="81"/>
  <c r="AG3246" i="81"/>
  <c r="AD3246" i="81"/>
  <c r="AC3246" i="81"/>
  <c r="AA3246" i="81"/>
  <c r="I3246" i="81"/>
  <c r="G3246" i="81"/>
  <c r="F3246" i="81"/>
  <c r="D3246" i="81"/>
  <c r="A3246" i="81"/>
  <c r="AG3245" i="81"/>
  <c r="AD3245" i="81"/>
  <c r="AC3245" i="81"/>
  <c r="AA3245" i="81"/>
  <c r="I3245" i="81"/>
  <c r="G3245" i="81"/>
  <c r="F3245" i="81"/>
  <c r="D3245" i="81"/>
  <c r="A3245" i="81"/>
  <c r="AG3244" i="81"/>
  <c r="AD3244" i="81"/>
  <c r="AC3244" i="81"/>
  <c r="AA3244" i="81"/>
  <c r="I3244" i="81"/>
  <c r="G3244" i="81"/>
  <c r="F3244" i="81"/>
  <c r="D3244" i="81"/>
  <c r="A3244" i="81"/>
  <c r="AG3243" i="81"/>
  <c r="AD3243" i="81"/>
  <c r="AC3243" i="81"/>
  <c r="AA3243" i="81"/>
  <c r="I3243" i="81"/>
  <c r="G3243" i="81"/>
  <c r="F3243" i="81"/>
  <c r="D3243" i="81"/>
  <c r="A3243" i="81"/>
  <c r="AG3242" i="81"/>
  <c r="AD3242" i="81"/>
  <c r="AC3242" i="81"/>
  <c r="AA3242" i="81"/>
  <c r="I3242" i="81"/>
  <c r="G3242" i="81"/>
  <c r="F3242" i="81"/>
  <c r="D3242" i="81"/>
  <c r="A3242" i="81"/>
  <c r="AG3241" i="81"/>
  <c r="AD3241" i="81"/>
  <c r="AC3241" i="81"/>
  <c r="AA3241" i="81"/>
  <c r="I3241" i="81"/>
  <c r="G3241" i="81"/>
  <c r="F3241" i="81"/>
  <c r="D3241" i="81"/>
  <c r="A3241" i="81"/>
  <c r="AG3240" i="81"/>
  <c r="AD3240" i="81"/>
  <c r="AC3240" i="81"/>
  <c r="AA3240" i="81"/>
  <c r="I3240" i="81"/>
  <c r="G3240" i="81"/>
  <c r="F3240" i="81"/>
  <c r="D3240" i="81"/>
  <c r="A3240" i="81"/>
  <c r="AG3239" i="81"/>
  <c r="AD3239" i="81"/>
  <c r="AC3239" i="81"/>
  <c r="AA3239" i="81"/>
  <c r="I3239" i="81"/>
  <c r="G3239" i="81"/>
  <c r="F3239" i="81"/>
  <c r="D3239" i="81"/>
  <c r="A3239" i="81"/>
  <c r="AG3238" i="81"/>
  <c r="AD3238" i="81"/>
  <c r="AC3238" i="81"/>
  <c r="AA3238" i="81"/>
  <c r="I3238" i="81"/>
  <c r="G3238" i="81"/>
  <c r="F3238" i="81"/>
  <c r="D3238" i="81"/>
  <c r="A3238" i="81"/>
  <c r="AG3237" i="81"/>
  <c r="AD3237" i="81"/>
  <c r="AC3237" i="81"/>
  <c r="AA3237" i="81"/>
  <c r="I3237" i="81"/>
  <c r="G3237" i="81"/>
  <c r="F3237" i="81"/>
  <c r="D3237" i="81"/>
  <c r="A3237" i="81"/>
  <c r="AG3236" i="81"/>
  <c r="AD3236" i="81"/>
  <c r="AC3236" i="81"/>
  <c r="AA3236" i="81"/>
  <c r="I3236" i="81"/>
  <c r="G3236" i="81"/>
  <c r="F3236" i="81"/>
  <c r="D3236" i="81"/>
  <c r="A3236" i="81"/>
  <c r="AG3235" i="81"/>
  <c r="AD3235" i="81"/>
  <c r="AC3235" i="81"/>
  <c r="AA3235" i="81"/>
  <c r="I3235" i="81"/>
  <c r="G3235" i="81"/>
  <c r="F3235" i="81"/>
  <c r="D3235" i="81"/>
  <c r="A3235" i="81"/>
  <c r="AG3234" i="81"/>
  <c r="AD3234" i="81"/>
  <c r="AC3234" i="81"/>
  <c r="AA3234" i="81"/>
  <c r="I3234" i="81"/>
  <c r="G3234" i="81"/>
  <c r="F3234" i="81"/>
  <c r="D3234" i="81"/>
  <c r="A3234" i="81"/>
  <c r="AG3233" i="81"/>
  <c r="AD3233" i="81"/>
  <c r="AC3233" i="81"/>
  <c r="AA3233" i="81"/>
  <c r="I3233" i="81"/>
  <c r="G3233" i="81"/>
  <c r="F3233" i="81"/>
  <c r="D3233" i="81"/>
  <c r="A3233" i="81"/>
  <c r="AG3232" i="81"/>
  <c r="AD3232" i="81"/>
  <c r="AC3232" i="81"/>
  <c r="AA3232" i="81"/>
  <c r="I3232" i="81"/>
  <c r="G3232" i="81"/>
  <c r="F3232" i="81"/>
  <c r="D3232" i="81"/>
  <c r="A3232" i="81"/>
  <c r="AG3231" i="81"/>
  <c r="AD3231" i="81"/>
  <c r="AC3231" i="81"/>
  <c r="AA3231" i="81"/>
  <c r="I3231" i="81"/>
  <c r="G3231" i="81"/>
  <c r="F3231" i="81"/>
  <c r="D3231" i="81"/>
  <c r="A3231" i="81"/>
  <c r="AG3230" i="81"/>
  <c r="AD3230" i="81"/>
  <c r="AC3230" i="81"/>
  <c r="AA3230" i="81"/>
  <c r="I3230" i="81"/>
  <c r="G3230" i="81"/>
  <c r="F3230" i="81"/>
  <c r="D3230" i="81"/>
  <c r="A3230" i="81"/>
  <c r="AG3229" i="81"/>
  <c r="AD3229" i="81"/>
  <c r="AC3229" i="81"/>
  <c r="AA3229" i="81"/>
  <c r="I3229" i="81"/>
  <c r="G3229" i="81"/>
  <c r="F3229" i="81"/>
  <c r="D3229" i="81"/>
  <c r="A3229" i="81"/>
  <c r="AG3228" i="81"/>
  <c r="AD3228" i="81"/>
  <c r="AC3228" i="81"/>
  <c r="AA3228" i="81"/>
  <c r="I3228" i="81"/>
  <c r="G3228" i="81"/>
  <c r="F3228" i="81"/>
  <c r="D3228" i="81"/>
  <c r="A3228" i="81"/>
  <c r="AG3227" i="81"/>
  <c r="AD3227" i="81"/>
  <c r="AC3227" i="81"/>
  <c r="AA3227" i="81"/>
  <c r="I3227" i="81"/>
  <c r="G3227" i="81"/>
  <c r="F3227" i="81"/>
  <c r="D3227" i="81"/>
  <c r="A3227" i="81"/>
  <c r="AG3226" i="81"/>
  <c r="AD3226" i="81"/>
  <c r="AC3226" i="81"/>
  <c r="AA3226" i="81"/>
  <c r="I3226" i="81"/>
  <c r="G3226" i="81"/>
  <c r="F3226" i="81"/>
  <c r="D3226" i="81"/>
  <c r="A3226" i="81"/>
  <c r="AG3225" i="81"/>
  <c r="AD3225" i="81"/>
  <c r="AC3225" i="81"/>
  <c r="AA3225" i="81"/>
  <c r="I3225" i="81"/>
  <c r="G3225" i="81"/>
  <c r="F3225" i="81"/>
  <c r="D3225" i="81"/>
  <c r="A3225" i="81"/>
  <c r="AG3224" i="81"/>
  <c r="AD3224" i="81"/>
  <c r="AC3224" i="81"/>
  <c r="AA3224" i="81"/>
  <c r="I3224" i="81"/>
  <c r="G3224" i="81"/>
  <c r="F3224" i="81"/>
  <c r="D3224" i="81"/>
  <c r="A3224" i="81"/>
  <c r="AG3223" i="81"/>
  <c r="AD3223" i="81"/>
  <c r="AC3223" i="81"/>
  <c r="AA3223" i="81"/>
  <c r="I3223" i="81"/>
  <c r="G3223" i="81"/>
  <c r="F3223" i="81"/>
  <c r="D3223" i="81"/>
  <c r="A3223" i="81"/>
  <c r="AG3222" i="81"/>
  <c r="AD3222" i="81"/>
  <c r="AC3222" i="81"/>
  <c r="AA3222" i="81"/>
  <c r="I3222" i="81"/>
  <c r="G3222" i="81"/>
  <c r="F3222" i="81"/>
  <c r="D3222" i="81"/>
  <c r="A3222" i="81"/>
  <c r="AG3221" i="81"/>
  <c r="AD3221" i="81"/>
  <c r="AC3221" i="81"/>
  <c r="AA3221" i="81"/>
  <c r="I3221" i="81"/>
  <c r="G3221" i="81"/>
  <c r="F3221" i="81"/>
  <c r="D3221" i="81"/>
  <c r="A3221" i="81"/>
  <c r="AG3220" i="81"/>
  <c r="AD3220" i="81"/>
  <c r="AC3220" i="81"/>
  <c r="AA3220" i="81"/>
  <c r="I3220" i="81"/>
  <c r="G3220" i="81"/>
  <c r="F3220" i="81"/>
  <c r="D3220" i="81"/>
  <c r="A3220" i="81"/>
  <c r="AG3219" i="81"/>
  <c r="AD3219" i="81"/>
  <c r="AC3219" i="81"/>
  <c r="AA3219" i="81"/>
  <c r="I3219" i="81"/>
  <c r="G3219" i="81"/>
  <c r="F3219" i="81"/>
  <c r="D3219" i="81"/>
  <c r="A3219" i="81"/>
  <c r="AG3218" i="81"/>
  <c r="AD3218" i="81"/>
  <c r="AC3218" i="81"/>
  <c r="AA3218" i="81"/>
  <c r="I3218" i="81"/>
  <c r="G3218" i="81"/>
  <c r="F3218" i="81"/>
  <c r="D3218" i="81"/>
  <c r="A3218" i="81"/>
  <c r="AG3217" i="81"/>
  <c r="AD3217" i="81"/>
  <c r="AC3217" i="81"/>
  <c r="AA3217" i="81"/>
  <c r="I3217" i="81"/>
  <c r="G3217" i="81"/>
  <c r="F3217" i="81"/>
  <c r="D3217" i="81"/>
  <c r="A3217" i="81"/>
  <c r="AG3216" i="81"/>
  <c r="AD3216" i="81"/>
  <c r="AC3216" i="81"/>
  <c r="AA3216" i="81"/>
  <c r="I3216" i="81"/>
  <c r="G3216" i="81"/>
  <c r="F3216" i="81"/>
  <c r="D3216" i="81"/>
  <c r="A3216" i="81"/>
  <c r="AG3215" i="81"/>
  <c r="AD3215" i="81"/>
  <c r="AC3215" i="81"/>
  <c r="AA3215" i="81"/>
  <c r="I3215" i="81"/>
  <c r="G3215" i="81"/>
  <c r="F3215" i="81"/>
  <c r="D3215" i="81"/>
  <c r="A3215" i="81"/>
  <c r="AG3214" i="81"/>
  <c r="AD3214" i="81"/>
  <c r="AC3214" i="81"/>
  <c r="AA3214" i="81"/>
  <c r="I3214" i="81"/>
  <c r="G3214" i="81"/>
  <c r="F3214" i="81"/>
  <c r="D3214" i="81"/>
  <c r="A3214" i="81"/>
  <c r="AG3213" i="81"/>
  <c r="AD3213" i="81"/>
  <c r="AC3213" i="81"/>
  <c r="AA3213" i="81"/>
  <c r="I3213" i="81"/>
  <c r="G3213" i="81"/>
  <c r="F3213" i="81"/>
  <c r="D3213" i="81"/>
  <c r="A3213" i="81"/>
  <c r="AG3212" i="81"/>
  <c r="AD3212" i="81"/>
  <c r="AC3212" i="81"/>
  <c r="AA3212" i="81"/>
  <c r="I3212" i="81"/>
  <c r="G3212" i="81"/>
  <c r="F3212" i="81"/>
  <c r="D3212" i="81"/>
  <c r="A3212" i="81"/>
  <c r="AG3211" i="81"/>
  <c r="AD3211" i="81"/>
  <c r="AC3211" i="81"/>
  <c r="AA3211" i="81"/>
  <c r="I3211" i="81"/>
  <c r="G3211" i="81"/>
  <c r="F3211" i="81"/>
  <c r="D3211" i="81"/>
  <c r="A3211" i="81"/>
  <c r="AG3210" i="81"/>
  <c r="AD3210" i="81"/>
  <c r="AC3210" i="81"/>
  <c r="AA3210" i="81"/>
  <c r="I3210" i="81"/>
  <c r="G3210" i="81"/>
  <c r="F3210" i="81"/>
  <c r="D3210" i="81"/>
  <c r="A3210" i="81"/>
  <c r="AG3209" i="81"/>
  <c r="AD3209" i="81"/>
  <c r="AC3209" i="81"/>
  <c r="AA3209" i="81"/>
  <c r="I3209" i="81"/>
  <c r="G3209" i="81"/>
  <c r="F3209" i="81"/>
  <c r="D3209" i="81"/>
  <c r="A3209" i="81"/>
  <c r="AG3208" i="81"/>
  <c r="AD3208" i="81"/>
  <c r="AC3208" i="81"/>
  <c r="AA3208" i="81"/>
  <c r="I3208" i="81"/>
  <c r="G3208" i="81"/>
  <c r="F3208" i="81"/>
  <c r="D3208" i="81"/>
  <c r="A3208" i="81"/>
  <c r="AG3207" i="81"/>
  <c r="AD3207" i="81"/>
  <c r="AC3207" i="81"/>
  <c r="AA3207" i="81"/>
  <c r="I3207" i="81"/>
  <c r="G3207" i="81"/>
  <c r="F3207" i="81"/>
  <c r="D3207" i="81"/>
  <c r="A3207" i="81"/>
  <c r="AG3206" i="81"/>
  <c r="AD3206" i="81"/>
  <c r="AC3206" i="81"/>
  <c r="AA3206" i="81"/>
  <c r="I3206" i="81"/>
  <c r="G3206" i="81"/>
  <c r="F3206" i="81"/>
  <c r="D3206" i="81"/>
  <c r="A3206" i="81"/>
  <c r="AG3205" i="81"/>
  <c r="AD3205" i="81"/>
  <c r="AC3205" i="81"/>
  <c r="AA3205" i="81"/>
  <c r="I3205" i="81"/>
  <c r="G3205" i="81"/>
  <c r="F3205" i="81"/>
  <c r="D3205" i="81"/>
  <c r="A3205" i="81"/>
  <c r="AG3204" i="81"/>
  <c r="AD3204" i="81"/>
  <c r="AC3204" i="81"/>
  <c r="AA3204" i="81"/>
  <c r="I3204" i="81"/>
  <c r="G3204" i="81"/>
  <c r="F3204" i="81"/>
  <c r="D3204" i="81"/>
  <c r="A3204" i="81"/>
  <c r="AG3203" i="81"/>
  <c r="AD3203" i="81"/>
  <c r="AC3203" i="81"/>
  <c r="AA3203" i="81"/>
  <c r="I3203" i="81"/>
  <c r="G3203" i="81"/>
  <c r="F3203" i="81"/>
  <c r="D3203" i="81"/>
  <c r="A3203" i="81"/>
  <c r="AG3202" i="81"/>
  <c r="AD3202" i="81"/>
  <c r="AC3202" i="81"/>
  <c r="AA3202" i="81"/>
  <c r="I3202" i="81"/>
  <c r="G3202" i="81"/>
  <c r="F3202" i="81"/>
  <c r="D3202" i="81"/>
  <c r="A3202" i="81"/>
  <c r="AG3201" i="81"/>
  <c r="AD3201" i="81"/>
  <c r="AC3201" i="81"/>
  <c r="AA3201" i="81"/>
  <c r="I3201" i="81"/>
  <c r="G3201" i="81"/>
  <c r="F3201" i="81"/>
  <c r="D3201" i="81"/>
  <c r="A3201" i="81"/>
  <c r="AG3200" i="81"/>
  <c r="AD3200" i="81"/>
  <c r="AC3200" i="81"/>
  <c r="AA3200" i="81"/>
  <c r="I3200" i="81"/>
  <c r="G3200" i="81"/>
  <c r="F3200" i="81"/>
  <c r="D3200" i="81"/>
  <c r="A3200" i="81"/>
  <c r="AG3199" i="81"/>
  <c r="AD3199" i="81"/>
  <c r="AC3199" i="81"/>
  <c r="AA3199" i="81"/>
  <c r="I3199" i="81"/>
  <c r="G3199" i="81"/>
  <c r="F3199" i="81"/>
  <c r="D3199" i="81"/>
  <c r="A3199" i="81"/>
  <c r="AG3198" i="81"/>
  <c r="AD3198" i="81"/>
  <c r="AC3198" i="81"/>
  <c r="AA3198" i="81"/>
  <c r="I3198" i="81"/>
  <c r="G3198" i="81"/>
  <c r="F3198" i="81"/>
  <c r="D3198" i="81"/>
  <c r="A3198" i="81"/>
  <c r="AG3197" i="81"/>
  <c r="AD3197" i="81"/>
  <c r="AC3197" i="81"/>
  <c r="AA3197" i="81"/>
  <c r="I3197" i="81"/>
  <c r="G3197" i="81"/>
  <c r="F3197" i="81"/>
  <c r="D3197" i="81"/>
  <c r="A3197" i="81"/>
  <c r="AG3196" i="81"/>
  <c r="AD3196" i="81"/>
  <c r="AC3196" i="81"/>
  <c r="AA3196" i="81"/>
  <c r="I3196" i="81"/>
  <c r="G3196" i="81"/>
  <c r="F3196" i="81"/>
  <c r="D3196" i="81"/>
  <c r="A3196" i="81"/>
  <c r="AG3195" i="81"/>
  <c r="AD3195" i="81"/>
  <c r="AC3195" i="81"/>
  <c r="AA3195" i="81"/>
  <c r="I3195" i="81"/>
  <c r="G3195" i="81"/>
  <c r="F3195" i="81"/>
  <c r="D3195" i="81"/>
  <c r="A3195" i="81"/>
  <c r="AG3194" i="81"/>
  <c r="AD3194" i="81"/>
  <c r="AC3194" i="81"/>
  <c r="AA3194" i="81"/>
  <c r="I3194" i="81"/>
  <c r="G3194" i="81"/>
  <c r="F3194" i="81"/>
  <c r="D3194" i="81"/>
  <c r="A3194" i="81"/>
  <c r="AG3193" i="81"/>
  <c r="AD3193" i="81"/>
  <c r="AC3193" i="81"/>
  <c r="AA3193" i="81"/>
  <c r="I3193" i="81"/>
  <c r="G3193" i="81"/>
  <c r="F3193" i="81"/>
  <c r="D3193" i="81"/>
  <c r="A3193" i="81"/>
  <c r="AG3192" i="81"/>
  <c r="AD3192" i="81"/>
  <c r="AC3192" i="81"/>
  <c r="AA3192" i="81"/>
  <c r="I3192" i="81"/>
  <c r="G3192" i="81"/>
  <c r="F3192" i="81"/>
  <c r="D3192" i="81"/>
  <c r="A3192" i="81"/>
  <c r="AG3191" i="81"/>
  <c r="AD3191" i="81"/>
  <c r="AC3191" i="81"/>
  <c r="AA3191" i="81"/>
  <c r="I3191" i="81"/>
  <c r="G3191" i="81"/>
  <c r="F3191" i="81"/>
  <c r="D3191" i="81"/>
  <c r="A3191" i="81"/>
  <c r="AG3190" i="81"/>
  <c r="AD3190" i="81"/>
  <c r="AC3190" i="81"/>
  <c r="AA3190" i="81"/>
  <c r="I3190" i="81"/>
  <c r="G3190" i="81"/>
  <c r="F3190" i="81"/>
  <c r="D3190" i="81"/>
  <c r="A3190" i="81"/>
  <c r="AG3189" i="81"/>
  <c r="AD3189" i="81"/>
  <c r="AC3189" i="81"/>
  <c r="AA3189" i="81"/>
  <c r="I3189" i="81"/>
  <c r="G3189" i="81"/>
  <c r="F3189" i="81"/>
  <c r="D3189" i="81"/>
  <c r="A3189" i="81"/>
  <c r="AG3188" i="81"/>
  <c r="AD3188" i="81"/>
  <c r="AC3188" i="81"/>
  <c r="AA3188" i="81"/>
  <c r="I3188" i="81"/>
  <c r="G3188" i="81"/>
  <c r="F3188" i="81"/>
  <c r="D3188" i="81"/>
  <c r="A3188" i="81"/>
  <c r="AG3187" i="81"/>
  <c r="AD3187" i="81"/>
  <c r="AC3187" i="81"/>
  <c r="AA3187" i="81"/>
  <c r="I3187" i="81"/>
  <c r="G3187" i="81"/>
  <c r="F3187" i="81"/>
  <c r="D3187" i="81"/>
  <c r="A3187" i="81"/>
  <c r="AG3186" i="81"/>
  <c r="AD3186" i="81"/>
  <c r="AC3186" i="81"/>
  <c r="AA3186" i="81"/>
  <c r="I3186" i="81"/>
  <c r="G3186" i="81"/>
  <c r="F3186" i="81"/>
  <c r="D3186" i="81"/>
  <c r="A3186" i="81"/>
  <c r="AG3185" i="81"/>
  <c r="AD3185" i="81"/>
  <c r="AC3185" i="81"/>
  <c r="AA3185" i="81"/>
  <c r="I3185" i="81"/>
  <c r="G3185" i="81"/>
  <c r="F3185" i="81"/>
  <c r="D3185" i="81"/>
  <c r="A3185" i="81"/>
  <c r="AG3184" i="81"/>
  <c r="AD3184" i="81"/>
  <c r="AC3184" i="81"/>
  <c r="AA3184" i="81"/>
  <c r="I3184" i="81"/>
  <c r="G3184" i="81"/>
  <c r="F3184" i="81"/>
  <c r="D3184" i="81"/>
  <c r="A3184" i="81"/>
  <c r="AG3183" i="81"/>
  <c r="AD3183" i="81"/>
  <c r="AC3183" i="81"/>
  <c r="AA3183" i="81"/>
  <c r="I3183" i="81"/>
  <c r="G3183" i="81"/>
  <c r="F3183" i="81"/>
  <c r="D3183" i="81"/>
  <c r="A3183" i="81"/>
  <c r="AG3182" i="81"/>
  <c r="AD3182" i="81"/>
  <c r="AC3182" i="81"/>
  <c r="AA3182" i="81"/>
  <c r="I3182" i="81"/>
  <c r="G3182" i="81"/>
  <c r="F3182" i="81"/>
  <c r="D3182" i="81"/>
  <c r="A3182" i="81"/>
  <c r="AG3181" i="81"/>
  <c r="AD3181" i="81"/>
  <c r="AC3181" i="81"/>
  <c r="AA3181" i="81"/>
  <c r="I3181" i="81"/>
  <c r="G3181" i="81"/>
  <c r="F3181" i="81"/>
  <c r="D3181" i="81"/>
  <c r="A3181" i="81"/>
  <c r="AG3180" i="81"/>
  <c r="AD3180" i="81"/>
  <c r="AC3180" i="81"/>
  <c r="AA3180" i="81"/>
  <c r="I3180" i="81"/>
  <c r="G3180" i="81"/>
  <c r="F3180" i="81"/>
  <c r="D3180" i="81"/>
  <c r="A3180" i="81"/>
  <c r="AG3179" i="81"/>
  <c r="AD3179" i="81"/>
  <c r="AC3179" i="81"/>
  <c r="AA3179" i="81"/>
  <c r="I3179" i="81"/>
  <c r="G3179" i="81"/>
  <c r="F3179" i="81"/>
  <c r="D3179" i="81"/>
  <c r="A3179" i="81"/>
  <c r="AG3178" i="81"/>
  <c r="AD3178" i="81"/>
  <c r="AC3178" i="81"/>
  <c r="AA3178" i="81"/>
  <c r="I3178" i="81"/>
  <c r="G3178" i="81"/>
  <c r="F3178" i="81"/>
  <c r="D3178" i="81"/>
  <c r="A3178" i="81"/>
  <c r="AG3177" i="81"/>
  <c r="AD3177" i="81"/>
  <c r="AC3177" i="81"/>
  <c r="AA3177" i="81"/>
  <c r="I3177" i="81"/>
  <c r="G3177" i="81"/>
  <c r="F3177" i="81"/>
  <c r="D3177" i="81"/>
  <c r="A3177" i="81"/>
  <c r="AG3176" i="81"/>
  <c r="AD3176" i="81"/>
  <c r="AC3176" i="81"/>
  <c r="AA3176" i="81"/>
  <c r="I3176" i="81"/>
  <c r="G3176" i="81"/>
  <c r="F3176" i="81"/>
  <c r="D3176" i="81"/>
  <c r="A3176" i="81"/>
  <c r="AG3175" i="81"/>
  <c r="AD3175" i="81"/>
  <c r="AC3175" i="81"/>
  <c r="AA3175" i="81"/>
  <c r="I3175" i="81"/>
  <c r="G3175" i="81"/>
  <c r="F3175" i="81"/>
  <c r="D3175" i="81"/>
  <c r="A3175" i="81"/>
  <c r="AG3174" i="81"/>
  <c r="AD3174" i="81"/>
  <c r="AC3174" i="81"/>
  <c r="AA3174" i="81"/>
  <c r="I3174" i="81"/>
  <c r="G3174" i="81"/>
  <c r="F3174" i="81"/>
  <c r="D3174" i="81"/>
  <c r="A3174" i="81"/>
  <c r="AG3173" i="81"/>
  <c r="AD3173" i="81"/>
  <c r="AC3173" i="81"/>
  <c r="AA3173" i="81"/>
  <c r="I3173" i="81"/>
  <c r="G3173" i="81"/>
  <c r="F3173" i="81"/>
  <c r="D3173" i="81"/>
  <c r="A3173" i="81"/>
  <c r="AG3172" i="81"/>
  <c r="AD3172" i="81"/>
  <c r="AC3172" i="81"/>
  <c r="AA3172" i="81"/>
  <c r="I3172" i="81"/>
  <c r="G3172" i="81"/>
  <c r="F3172" i="81"/>
  <c r="D3172" i="81"/>
  <c r="A3172" i="81"/>
  <c r="AG3171" i="81"/>
  <c r="AD3171" i="81"/>
  <c r="AC3171" i="81"/>
  <c r="AA3171" i="81"/>
  <c r="I3171" i="81"/>
  <c r="G3171" i="81"/>
  <c r="F3171" i="81"/>
  <c r="D3171" i="81"/>
  <c r="A3171" i="81"/>
  <c r="AG3170" i="81"/>
  <c r="AD3170" i="81"/>
  <c r="AC3170" i="81"/>
  <c r="AA3170" i="81"/>
  <c r="I3170" i="81"/>
  <c r="G3170" i="81"/>
  <c r="F3170" i="81"/>
  <c r="D3170" i="81"/>
  <c r="A3170" i="81"/>
  <c r="AG3169" i="81"/>
  <c r="AD3169" i="81"/>
  <c r="AC3169" i="81"/>
  <c r="AA3169" i="81"/>
  <c r="I3169" i="81"/>
  <c r="G3169" i="81"/>
  <c r="F3169" i="81"/>
  <c r="D3169" i="81"/>
  <c r="A3169" i="81"/>
  <c r="AG3168" i="81"/>
  <c r="AD3168" i="81"/>
  <c r="AC3168" i="81"/>
  <c r="AA3168" i="81"/>
  <c r="I3168" i="81"/>
  <c r="G3168" i="81"/>
  <c r="F3168" i="81"/>
  <c r="D3168" i="81"/>
  <c r="A3168" i="81"/>
  <c r="AG3167" i="81"/>
  <c r="AD3167" i="81"/>
  <c r="AC3167" i="81"/>
  <c r="AA3167" i="81"/>
  <c r="I3167" i="81"/>
  <c r="G3167" i="81"/>
  <c r="F3167" i="81"/>
  <c r="D3167" i="81"/>
  <c r="A3167" i="81"/>
  <c r="AG3166" i="81"/>
  <c r="AD3166" i="81"/>
  <c r="AC3166" i="81"/>
  <c r="AA3166" i="81"/>
  <c r="I3166" i="81"/>
  <c r="G3166" i="81"/>
  <c r="F3166" i="81"/>
  <c r="D3166" i="81"/>
  <c r="A3166" i="81"/>
  <c r="AG3165" i="81"/>
  <c r="AD3165" i="81"/>
  <c r="AC3165" i="81"/>
  <c r="AA3165" i="81"/>
  <c r="I3165" i="81"/>
  <c r="G3165" i="81"/>
  <c r="F3165" i="81"/>
  <c r="D3165" i="81"/>
  <c r="A3165" i="81"/>
  <c r="AG3164" i="81"/>
  <c r="AD3164" i="81"/>
  <c r="AC3164" i="81"/>
  <c r="AA3164" i="81"/>
  <c r="I3164" i="81"/>
  <c r="G3164" i="81"/>
  <c r="F3164" i="81"/>
  <c r="D3164" i="81"/>
  <c r="A3164" i="81"/>
  <c r="AG3163" i="81"/>
  <c r="AD3163" i="81"/>
  <c r="AC3163" i="81"/>
  <c r="AA3163" i="81"/>
  <c r="I3163" i="81"/>
  <c r="G3163" i="81"/>
  <c r="F3163" i="81"/>
  <c r="D3163" i="81"/>
  <c r="A3163" i="81"/>
  <c r="AG3162" i="81"/>
  <c r="AD3162" i="81"/>
  <c r="AC3162" i="81"/>
  <c r="AA3162" i="81"/>
  <c r="I3162" i="81"/>
  <c r="G3162" i="81"/>
  <c r="F3162" i="81"/>
  <c r="D3162" i="81"/>
  <c r="A3162" i="81"/>
  <c r="AG3161" i="81"/>
  <c r="AD3161" i="81"/>
  <c r="AC3161" i="81"/>
  <c r="AA3161" i="81"/>
  <c r="I3161" i="81"/>
  <c r="G3161" i="81"/>
  <c r="F3161" i="81"/>
  <c r="D3161" i="81"/>
  <c r="A3161" i="81"/>
  <c r="AG3160" i="81"/>
  <c r="AD3160" i="81"/>
  <c r="AC3160" i="81"/>
  <c r="AA3160" i="81"/>
  <c r="I3160" i="81"/>
  <c r="G3160" i="81"/>
  <c r="F3160" i="81"/>
  <c r="D3160" i="81"/>
  <c r="A3160" i="81"/>
  <c r="AG3159" i="81"/>
  <c r="AD3159" i="81"/>
  <c r="AC3159" i="81"/>
  <c r="AA3159" i="81"/>
  <c r="I3159" i="81"/>
  <c r="G3159" i="81"/>
  <c r="F3159" i="81"/>
  <c r="D3159" i="81"/>
  <c r="A3159" i="81"/>
  <c r="AG3158" i="81"/>
  <c r="AD3158" i="81"/>
  <c r="AC3158" i="81"/>
  <c r="AA3158" i="81"/>
  <c r="I3158" i="81"/>
  <c r="G3158" i="81"/>
  <c r="F3158" i="81"/>
  <c r="D3158" i="81"/>
  <c r="A3158" i="81"/>
  <c r="AG3157" i="81"/>
  <c r="AD3157" i="81"/>
  <c r="AC3157" i="81"/>
  <c r="AA3157" i="81"/>
  <c r="I3157" i="81"/>
  <c r="G3157" i="81"/>
  <c r="F3157" i="81"/>
  <c r="D3157" i="81"/>
  <c r="A3157" i="81"/>
  <c r="AG3156" i="81"/>
  <c r="AD3156" i="81"/>
  <c r="AC3156" i="81"/>
  <c r="AA3156" i="81"/>
  <c r="I3156" i="81"/>
  <c r="G3156" i="81"/>
  <c r="F3156" i="81"/>
  <c r="D3156" i="81"/>
  <c r="A3156" i="81"/>
  <c r="AG3155" i="81"/>
  <c r="AD3155" i="81"/>
  <c r="AC3155" i="81"/>
  <c r="AA3155" i="81"/>
  <c r="I3155" i="81"/>
  <c r="G3155" i="81"/>
  <c r="F3155" i="81"/>
  <c r="D3155" i="81"/>
  <c r="A3155" i="81"/>
  <c r="AG3154" i="81"/>
  <c r="AD3154" i="81"/>
  <c r="AC3154" i="81"/>
  <c r="AA3154" i="81"/>
  <c r="I3154" i="81"/>
  <c r="G3154" i="81"/>
  <c r="F3154" i="81"/>
  <c r="D3154" i="81"/>
  <c r="A3154" i="81"/>
  <c r="AG3153" i="81"/>
  <c r="AD3153" i="81"/>
  <c r="AC3153" i="81"/>
  <c r="AA3153" i="81"/>
  <c r="I3153" i="81"/>
  <c r="G3153" i="81"/>
  <c r="F3153" i="81"/>
  <c r="D3153" i="81"/>
  <c r="A3153" i="81"/>
  <c r="AG3152" i="81"/>
  <c r="AD3152" i="81"/>
  <c r="AC3152" i="81"/>
  <c r="AA3152" i="81"/>
  <c r="I3152" i="81"/>
  <c r="G3152" i="81"/>
  <c r="F3152" i="81"/>
  <c r="D3152" i="81"/>
  <c r="A3152" i="81"/>
  <c r="AG3151" i="81"/>
  <c r="AD3151" i="81"/>
  <c r="AC3151" i="81"/>
  <c r="AA3151" i="81"/>
  <c r="I3151" i="81"/>
  <c r="G3151" i="81"/>
  <c r="F3151" i="81"/>
  <c r="D3151" i="81"/>
  <c r="A3151" i="81"/>
  <c r="AG3150" i="81"/>
  <c r="AD3150" i="81"/>
  <c r="AC3150" i="81"/>
  <c r="AA3150" i="81"/>
  <c r="I3150" i="81"/>
  <c r="G3150" i="81"/>
  <c r="F3150" i="81"/>
  <c r="D3150" i="81"/>
  <c r="A3150" i="81"/>
  <c r="AG3149" i="81"/>
  <c r="AD3149" i="81"/>
  <c r="AC3149" i="81"/>
  <c r="AA3149" i="81"/>
  <c r="I3149" i="81"/>
  <c r="G3149" i="81"/>
  <c r="F3149" i="81"/>
  <c r="D3149" i="81"/>
  <c r="A3149" i="81"/>
  <c r="AG3148" i="81"/>
  <c r="AD3148" i="81"/>
  <c r="AC3148" i="81"/>
  <c r="AA3148" i="81"/>
  <c r="I3148" i="81"/>
  <c r="G3148" i="81"/>
  <c r="F3148" i="81"/>
  <c r="D3148" i="81"/>
  <c r="A3148" i="81"/>
  <c r="AG3147" i="81"/>
  <c r="AD3147" i="81"/>
  <c r="AC3147" i="81"/>
  <c r="AA3147" i="81"/>
  <c r="I3147" i="81"/>
  <c r="G3147" i="81"/>
  <c r="F3147" i="81"/>
  <c r="D3147" i="81"/>
  <c r="A3147" i="81"/>
  <c r="AG3146" i="81"/>
  <c r="AD3146" i="81"/>
  <c r="AC3146" i="81"/>
  <c r="AA3146" i="81"/>
  <c r="I3146" i="81"/>
  <c r="G3146" i="81"/>
  <c r="F3146" i="81"/>
  <c r="D3146" i="81"/>
  <c r="A3146" i="81"/>
  <c r="AG3145" i="81"/>
  <c r="AD3145" i="81"/>
  <c r="AC3145" i="81"/>
  <c r="AA3145" i="81"/>
  <c r="I3145" i="81"/>
  <c r="G3145" i="81"/>
  <c r="F3145" i="81"/>
  <c r="D3145" i="81"/>
  <c r="A3145" i="81"/>
  <c r="AG3144" i="81"/>
  <c r="AD3144" i="81"/>
  <c r="AC3144" i="81"/>
  <c r="AA3144" i="81"/>
  <c r="I3144" i="81"/>
  <c r="G3144" i="81"/>
  <c r="F3144" i="81"/>
  <c r="D3144" i="81"/>
  <c r="A3144" i="81"/>
  <c r="AG3143" i="81"/>
  <c r="AD3143" i="81"/>
  <c r="AC3143" i="81"/>
  <c r="AA3143" i="81"/>
  <c r="I3143" i="81"/>
  <c r="G3143" i="81"/>
  <c r="F3143" i="81"/>
  <c r="D3143" i="81"/>
  <c r="A3143" i="81"/>
  <c r="AG3142" i="81"/>
  <c r="AD3142" i="81"/>
  <c r="AC3142" i="81"/>
  <c r="AA3142" i="81"/>
  <c r="I3142" i="81"/>
  <c r="G3142" i="81"/>
  <c r="F3142" i="81"/>
  <c r="D3142" i="81"/>
  <c r="A3142" i="81"/>
  <c r="AG3141" i="81"/>
  <c r="AD3141" i="81"/>
  <c r="AC3141" i="81"/>
  <c r="AA3141" i="81"/>
  <c r="I3141" i="81"/>
  <c r="G3141" i="81"/>
  <c r="F3141" i="81"/>
  <c r="D3141" i="81"/>
  <c r="A3141" i="81"/>
  <c r="AG3140" i="81"/>
  <c r="AD3140" i="81"/>
  <c r="AC3140" i="81"/>
  <c r="AA3140" i="81"/>
  <c r="I3140" i="81"/>
  <c r="G3140" i="81"/>
  <c r="F3140" i="81"/>
  <c r="D3140" i="81"/>
  <c r="A3140" i="81"/>
  <c r="AG3139" i="81"/>
  <c r="AD3139" i="81"/>
  <c r="AC3139" i="81"/>
  <c r="AA3139" i="81"/>
  <c r="I3139" i="81"/>
  <c r="G3139" i="81"/>
  <c r="F3139" i="81"/>
  <c r="D3139" i="81"/>
  <c r="A3139" i="81"/>
  <c r="AG3138" i="81"/>
  <c r="AD3138" i="81"/>
  <c r="AC3138" i="81"/>
  <c r="AA3138" i="81"/>
  <c r="I3138" i="81"/>
  <c r="G3138" i="81"/>
  <c r="F3138" i="81"/>
  <c r="D3138" i="81"/>
  <c r="A3138" i="81"/>
  <c r="AG3137" i="81"/>
  <c r="AD3137" i="81"/>
  <c r="AC3137" i="81"/>
  <c r="AA3137" i="81"/>
  <c r="I3137" i="81"/>
  <c r="G3137" i="81"/>
  <c r="F3137" i="81"/>
  <c r="D3137" i="81"/>
  <c r="A3137" i="81"/>
  <c r="AG3136" i="81"/>
  <c r="AD3136" i="81"/>
  <c r="AC3136" i="81"/>
  <c r="AA3136" i="81"/>
  <c r="I3136" i="81"/>
  <c r="G3136" i="81"/>
  <c r="F3136" i="81"/>
  <c r="D3136" i="81"/>
  <c r="A3136" i="81"/>
  <c r="AG3135" i="81"/>
  <c r="AD3135" i="81"/>
  <c r="AC3135" i="81"/>
  <c r="AA3135" i="81"/>
  <c r="I3135" i="81"/>
  <c r="G3135" i="81"/>
  <c r="F3135" i="81"/>
  <c r="D3135" i="81"/>
  <c r="A3135" i="81"/>
  <c r="AG3134" i="81"/>
  <c r="AD3134" i="81"/>
  <c r="AC3134" i="81"/>
  <c r="AA3134" i="81"/>
  <c r="I3134" i="81"/>
  <c r="G3134" i="81"/>
  <c r="F3134" i="81"/>
  <c r="D3134" i="81"/>
  <c r="A3134" i="81"/>
  <c r="AG3133" i="81"/>
  <c r="AD3133" i="81"/>
  <c r="AC3133" i="81"/>
  <c r="AA3133" i="81"/>
  <c r="I3133" i="81"/>
  <c r="G3133" i="81"/>
  <c r="F3133" i="81"/>
  <c r="D3133" i="81"/>
  <c r="A3133" i="81"/>
  <c r="AG3132" i="81"/>
  <c r="AD3132" i="81"/>
  <c r="AC3132" i="81"/>
  <c r="AA3132" i="81"/>
  <c r="I3132" i="81"/>
  <c r="G3132" i="81"/>
  <c r="F3132" i="81"/>
  <c r="D3132" i="81"/>
  <c r="A3132" i="81"/>
  <c r="AG3131" i="81"/>
  <c r="AD3131" i="81"/>
  <c r="AC3131" i="81"/>
  <c r="AA3131" i="81"/>
  <c r="I3131" i="81"/>
  <c r="G3131" i="81"/>
  <c r="F3131" i="81"/>
  <c r="D3131" i="81"/>
  <c r="A3131" i="81"/>
  <c r="AG3130" i="81"/>
  <c r="AD3130" i="81"/>
  <c r="AC3130" i="81"/>
  <c r="AA3130" i="81"/>
  <c r="I3130" i="81"/>
  <c r="G3130" i="81"/>
  <c r="F3130" i="81"/>
  <c r="D3130" i="81"/>
  <c r="A3130" i="81"/>
  <c r="AG3129" i="81"/>
  <c r="AD3129" i="81"/>
  <c r="AC3129" i="81"/>
  <c r="AA3129" i="81"/>
  <c r="I3129" i="81"/>
  <c r="G3129" i="81"/>
  <c r="F3129" i="81"/>
  <c r="D3129" i="81"/>
  <c r="A3129" i="81"/>
  <c r="AG3128" i="81"/>
  <c r="AD3128" i="81"/>
  <c r="AC3128" i="81"/>
  <c r="AA3128" i="81"/>
  <c r="I3128" i="81"/>
  <c r="G3128" i="81"/>
  <c r="F3128" i="81"/>
  <c r="D3128" i="81"/>
  <c r="A3128" i="81"/>
  <c r="AG3127" i="81"/>
  <c r="AD3127" i="81"/>
  <c r="AC3127" i="81"/>
  <c r="AA3127" i="81"/>
  <c r="I3127" i="81"/>
  <c r="G3127" i="81"/>
  <c r="F3127" i="81"/>
  <c r="D3127" i="81"/>
  <c r="A3127" i="81"/>
  <c r="AG3126" i="81"/>
  <c r="AD3126" i="81"/>
  <c r="AC3126" i="81"/>
  <c r="AA3126" i="81"/>
  <c r="I3126" i="81"/>
  <c r="G3126" i="81"/>
  <c r="F3126" i="81"/>
  <c r="D3126" i="81"/>
  <c r="A3126" i="81"/>
  <c r="AG3125" i="81"/>
  <c r="AD3125" i="81"/>
  <c r="AC3125" i="81"/>
  <c r="AA3125" i="81"/>
  <c r="I3125" i="81"/>
  <c r="G3125" i="81"/>
  <c r="F3125" i="81"/>
  <c r="D3125" i="81"/>
  <c r="A3125" i="81"/>
  <c r="AG3124" i="81"/>
  <c r="AD3124" i="81"/>
  <c r="AC3124" i="81"/>
  <c r="AA3124" i="81"/>
  <c r="I3124" i="81"/>
  <c r="G3124" i="81"/>
  <c r="F3124" i="81"/>
  <c r="D3124" i="81"/>
  <c r="A3124" i="81"/>
  <c r="AG3123" i="81"/>
  <c r="AD3123" i="81"/>
  <c r="AC3123" i="81"/>
  <c r="AA3123" i="81"/>
  <c r="I3123" i="81"/>
  <c r="G3123" i="81"/>
  <c r="F3123" i="81"/>
  <c r="D3123" i="81"/>
  <c r="A3123" i="81"/>
  <c r="AG3122" i="81"/>
  <c r="AD3122" i="81"/>
  <c r="AC3122" i="81"/>
  <c r="AA3122" i="81"/>
  <c r="I3122" i="81"/>
  <c r="G3122" i="81"/>
  <c r="F3122" i="81"/>
  <c r="D3122" i="81"/>
  <c r="A3122" i="81"/>
  <c r="AG3121" i="81"/>
  <c r="AD3121" i="81"/>
  <c r="AC3121" i="81"/>
  <c r="AA3121" i="81"/>
  <c r="I3121" i="81"/>
  <c r="G3121" i="81"/>
  <c r="F3121" i="81"/>
  <c r="D3121" i="81"/>
  <c r="A3121" i="81"/>
  <c r="AG3120" i="81"/>
  <c r="AD3120" i="81"/>
  <c r="AC3120" i="81"/>
  <c r="AA3120" i="81"/>
  <c r="I3120" i="81"/>
  <c r="G3120" i="81"/>
  <c r="F3120" i="81"/>
  <c r="D3120" i="81"/>
  <c r="A3120" i="81"/>
  <c r="AG3119" i="81"/>
  <c r="AD3119" i="81"/>
  <c r="AC3119" i="81"/>
  <c r="AA3119" i="81"/>
  <c r="I3119" i="81"/>
  <c r="G3119" i="81"/>
  <c r="F3119" i="81"/>
  <c r="D3119" i="81"/>
  <c r="A3119" i="81"/>
  <c r="AG3118" i="81"/>
  <c r="AD3118" i="81"/>
  <c r="AC3118" i="81"/>
  <c r="AA3118" i="81"/>
  <c r="I3118" i="81"/>
  <c r="G3118" i="81"/>
  <c r="F3118" i="81"/>
  <c r="D3118" i="81"/>
  <c r="A3118" i="81"/>
  <c r="AG3117" i="81"/>
  <c r="AD3117" i="81"/>
  <c r="AC3117" i="81"/>
  <c r="AA3117" i="81"/>
  <c r="I3117" i="81"/>
  <c r="G3117" i="81"/>
  <c r="F3117" i="81"/>
  <c r="D3117" i="81"/>
  <c r="A3117" i="81"/>
  <c r="AG3116" i="81"/>
  <c r="AD3116" i="81"/>
  <c r="AC3116" i="81"/>
  <c r="AA3116" i="81"/>
  <c r="I3116" i="81"/>
  <c r="G3116" i="81"/>
  <c r="F3116" i="81"/>
  <c r="D3116" i="81"/>
  <c r="A3116" i="81"/>
  <c r="AG3115" i="81"/>
  <c r="AD3115" i="81"/>
  <c r="AC3115" i="81"/>
  <c r="AA3115" i="81"/>
  <c r="I3115" i="81"/>
  <c r="G3115" i="81"/>
  <c r="F3115" i="81"/>
  <c r="D3115" i="81"/>
  <c r="A3115" i="81"/>
  <c r="AG3114" i="81"/>
  <c r="AD3114" i="81"/>
  <c r="AC3114" i="81"/>
  <c r="AA3114" i="81"/>
  <c r="I3114" i="81"/>
  <c r="G3114" i="81"/>
  <c r="F3114" i="81"/>
  <c r="D3114" i="81"/>
  <c r="A3114" i="81"/>
  <c r="AG3113" i="81"/>
  <c r="AD3113" i="81"/>
  <c r="AC3113" i="81"/>
  <c r="AA3113" i="81"/>
  <c r="I3113" i="81"/>
  <c r="G3113" i="81"/>
  <c r="F3113" i="81"/>
  <c r="D3113" i="81"/>
  <c r="A3113" i="81"/>
  <c r="AG3112" i="81"/>
  <c r="AD3112" i="81"/>
  <c r="AC3112" i="81"/>
  <c r="AA3112" i="81"/>
  <c r="I3112" i="81"/>
  <c r="G3112" i="81"/>
  <c r="F3112" i="81"/>
  <c r="D3112" i="81"/>
  <c r="A3112" i="81"/>
  <c r="AG3111" i="81"/>
  <c r="AD3111" i="81"/>
  <c r="AC3111" i="81"/>
  <c r="AA3111" i="81"/>
  <c r="I3111" i="81"/>
  <c r="G3111" i="81"/>
  <c r="F3111" i="81"/>
  <c r="D3111" i="81"/>
  <c r="A3111" i="81"/>
  <c r="AG3110" i="81"/>
  <c r="AD3110" i="81"/>
  <c r="AC3110" i="81"/>
  <c r="AA3110" i="81"/>
  <c r="I3110" i="81"/>
  <c r="G3110" i="81"/>
  <c r="F3110" i="81"/>
  <c r="D3110" i="81"/>
  <c r="A3110" i="81"/>
  <c r="AG3109" i="81"/>
  <c r="AD3109" i="81"/>
  <c r="AC3109" i="81"/>
  <c r="AA3109" i="81"/>
  <c r="I3109" i="81"/>
  <c r="G3109" i="81"/>
  <c r="F3109" i="81"/>
  <c r="D3109" i="81"/>
  <c r="A3109" i="81"/>
  <c r="AG3108" i="81"/>
  <c r="AD3108" i="81"/>
  <c r="AC3108" i="81"/>
  <c r="AA3108" i="81"/>
  <c r="I3108" i="81"/>
  <c r="G3108" i="81"/>
  <c r="F3108" i="81"/>
  <c r="D3108" i="81"/>
  <c r="A3108" i="81"/>
  <c r="AG3107" i="81"/>
  <c r="AD3107" i="81"/>
  <c r="AC3107" i="81"/>
  <c r="AA3107" i="81"/>
  <c r="I3107" i="81"/>
  <c r="G3107" i="81"/>
  <c r="F3107" i="81"/>
  <c r="D3107" i="81"/>
  <c r="A3107" i="81"/>
  <c r="AG3106" i="81"/>
  <c r="AD3106" i="81"/>
  <c r="AC3106" i="81"/>
  <c r="AA3106" i="81"/>
  <c r="I3106" i="81"/>
  <c r="G3106" i="81"/>
  <c r="F3106" i="81"/>
  <c r="D3106" i="81"/>
  <c r="A3106" i="81"/>
  <c r="AG3105" i="81"/>
  <c r="AD3105" i="81"/>
  <c r="AC3105" i="81"/>
  <c r="AA3105" i="81"/>
  <c r="I3105" i="81"/>
  <c r="G3105" i="81"/>
  <c r="F3105" i="81"/>
  <c r="D3105" i="81"/>
  <c r="A3105" i="81"/>
  <c r="AG3104" i="81"/>
  <c r="AD3104" i="81"/>
  <c r="AC3104" i="81"/>
  <c r="AA3104" i="81"/>
  <c r="I3104" i="81"/>
  <c r="G3104" i="81"/>
  <c r="F3104" i="81"/>
  <c r="D3104" i="81"/>
  <c r="A3104" i="81"/>
  <c r="AG3103" i="81"/>
  <c r="AD3103" i="81"/>
  <c r="AC3103" i="81"/>
  <c r="AA3103" i="81"/>
  <c r="I3103" i="81"/>
  <c r="G3103" i="81"/>
  <c r="F3103" i="81"/>
  <c r="D3103" i="81"/>
  <c r="A3103" i="81"/>
  <c r="AG3102" i="81"/>
  <c r="AD3102" i="81"/>
  <c r="AC3102" i="81"/>
  <c r="AA3102" i="81"/>
  <c r="I3102" i="81"/>
  <c r="G3102" i="81"/>
  <c r="F3102" i="81"/>
  <c r="D3102" i="81"/>
  <c r="A3102" i="81"/>
  <c r="AG3101" i="81"/>
  <c r="AD3101" i="81"/>
  <c r="AC3101" i="81"/>
  <c r="AA3101" i="81"/>
  <c r="I3101" i="81"/>
  <c r="G3101" i="81"/>
  <c r="F3101" i="81"/>
  <c r="D3101" i="81"/>
  <c r="A3101" i="81"/>
  <c r="AG3100" i="81"/>
  <c r="AD3100" i="81"/>
  <c r="AC3100" i="81"/>
  <c r="AA3100" i="81"/>
  <c r="I3100" i="81"/>
  <c r="G3100" i="81"/>
  <c r="F3100" i="81"/>
  <c r="D3100" i="81"/>
  <c r="A3100" i="81"/>
  <c r="AG3099" i="81"/>
  <c r="AD3099" i="81"/>
  <c r="AC3099" i="81"/>
  <c r="AA3099" i="81"/>
  <c r="I3099" i="81"/>
  <c r="G3099" i="81"/>
  <c r="F3099" i="81"/>
  <c r="D3099" i="81"/>
  <c r="A3099" i="81"/>
  <c r="AG3098" i="81"/>
  <c r="AD3098" i="81"/>
  <c r="AC3098" i="81"/>
  <c r="AA3098" i="81"/>
  <c r="I3098" i="81"/>
  <c r="G3098" i="81"/>
  <c r="F3098" i="81"/>
  <c r="D3098" i="81"/>
  <c r="A3098" i="81"/>
  <c r="AG3097" i="81"/>
  <c r="AD3097" i="81"/>
  <c r="AC3097" i="81"/>
  <c r="AA3097" i="81"/>
  <c r="I3097" i="81"/>
  <c r="G3097" i="81"/>
  <c r="F3097" i="81"/>
  <c r="D3097" i="81"/>
  <c r="A3097" i="81"/>
  <c r="AG3096" i="81"/>
  <c r="AD3096" i="81"/>
  <c r="AC3096" i="81"/>
  <c r="AA3096" i="81"/>
  <c r="I3096" i="81"/>
  <c r="G3096" i="81"/>
  <c r="F3096" i="81"/>
  <c r="D3096" i="81"/>
  <c r="A3096" i="81"/>
  <c r="AG3095" i="81"/>
  <c r="AD3095" i="81"/>
  <c r="AC3095" i="81"/>
  <c r="AA3095" i="81"/>
  <c r="I3095" i="81"/>
  <c r="G3095" i="81"/>
  <c r="F3095" i="81"/>
  <c r="D3095" i="81"/>
  <c r="A3095" i="81"/>
  <c r="AG3094" i="81"/>
  <c r="AD3094" i="81"/>
  <c r="AC3094" i="81"/>
  <c r="AA3094" i="81"/>
  <c r="I3094" i="81"/>
  <c r="G3094" i="81"/>
  <c r="F3094" i="81"/>
  <c r="D3094" i="81"/>
  <c r="A3094" i="81"/>
  <c r="AG3093" i="81"/>
  <c r="AD3093" i="81"/>
  <c r="AC3093" i="81"/>
  <c r="AA3093" i="81"/>
  <c r="I3093" i="81"/>
  <c r="G3093" i="81"/>
  <c r="F3093" i="81"/>
  <c r="D3093" i="81"/>
  <c r="A3093" i="81"/>
  <c r="AG3092" i="81"/>
  <c r="AD3092" i="81"/>
  <c r="AC3092" i="81"/>
  <c r="AA3092" i="81"/>
  <c r="I3092" i="81"/>
  <c r="G3092" i="81"/>
  <c r="F3092" i="81"/>
  <c r="D3092" i="81"/>
  <c r="A3092" i="81"/>
  <c r="AG3091" i="81"/>
  <c r="AD3091" i="81"/>
  <c r="AC3091" i="81"/>
  <c r="AA3091" i="81"/>
  <c r="I3091" i="81"/>
  <c r="G3091" i="81"/>
  <c r="F3091" i="81"/>
  <c r="D3091" i="81"/>
  <c r="A3091" i="81"/>
  <c r="AG3090" i="81"/>
  <c r="AD3090" i="81"/>
  <c r="AC3090" i="81"/>
  <c r="AA3090" i="81"/>
  <c r="I3090" i="81"/>
  <c r="G3090" i="81"/>
  <c r="F3090" i="81"/>
  <c r="D3090" i="81"/>
  <c r="A3090" i="81"/>
  <c r="AG3089" i="81"/>
  <c r="AD3089" i="81"/>
  <c r="AC3089" i="81"/>
  <c r="AA3089" i="81"/>
  <c r="I3089" i="81"/>
  <c r="G3089" i="81"/>
  <c r="F3089" i="81"/>
  <c r="D3089" i="81"/>
  <c r="A3089" i="81"/>
  <c r="AG3088" i="81"/>
  <c r="AD3088" i="81"/>
  <c r="AC3088" i="81"/>
  <c r="AA3088" i="81"/>
  <c r="I3088" i="81"/>
  <c r="G3088" i="81"/>
  <c r="F3088" i="81"/>
  <c r="D3088" i="81"/>
  <c r="A3088" i="81"/>
  <c r="AG3087" i="81"/>
  <c r="AD3087" i="81"/>
  <c r="AC3087" i="81"/>
  <c r="AA3087" i="81"/>
  <c r="I3087" i="81"/>
  <c r="G3087" i="81"/>
  <c r="F3087" i="81"/>
  <c r="D3087" i="81"/>
  <c r="A3087" i="81"/>
  <c r="AG3086" i="81"/>
  <c r="AD3086" i="81"/>
  <c r="AC3086" i="81"/>
  <c r="AA3086" i="81"/>
  <c r="I3086" i="81"/>
  <c r="G3086" i="81"/>
  <c r="F3086" i="81"/>
  <c r="D3086" i="81"/>
  <c r="A3086" i="81"/>
  <c r="AG3085" i="81"/>
  <c r="AD3085" i="81"/>
  <c r="AC3085" i="81"/>
  <c r="AA3085" i="81"/>
  <c r="I3085" i="81"/>
  <c r="G3085" i="81"/>
  <c r="F3085" i="81"/>
  <c r="D3085" i="81"/>
  <c r="A3085" i="81"/>
  <c r="AG3084" i="81"/>
  <c r="AD3084" i="81"/>
  <c r="AC3084" i="81"/>
  <c r="AA3084" i="81"/>
  <c r="I3084" i="81"/>
  <c r="G3084" i="81"/>
  <c r="F3084" i="81"/>
  <c r="D3084" i="81"/>
  <c r="A3084" i="81"/>
  <c r="AG3083" i="81"/>
  <c r="AD3083" i="81"/>
  <c r="AC3083" i="81"/>
  <c r="AA3083" i="81"/>
  <c r="I3083" i="81"/>
  <c r="G3083" i="81"/>
  <c r="F3083" i="81"/>
  <c r="D3083" i="81"/>
  <c r="A3083" i="81"/>
  <c r="AG3082" i="81"/>
  <c r="AD3082" i="81"/>
  <c r="AC3082" i="81"/>
  <c r="AA3082" i="81"/>
  <c r="I3082" i="81"/>
  <c r="G3082" i="81"/>
  <c r="F3082" i="81"/>
  <c r="D3082" i="81"/>
  <c r="A3082" i="81"/>
  <c r="AG3081" i="81"/>
  <c r="AD3081" i="81"/>
  <c r="AC3081" i="81"/>
  <c r="AA3081" i="81"/>
  <c r="I3081" i="81"/>
  <c r="G3081" i="81"/>
  <c r="F3081" i="81"/>
  <c r="D3081" i="81"/>
  <c r="A3081" i="81"/>
  <c r="AG3080" i="81"/>
  <c r="AD3080" i="81"/>
  <c r="AC3080" i="81"/>
  <c r="AA3080" i="81"/>
  <c r="I3080" i="81"/>
  <c r="G3080" i="81"/>
  <c r="F3080" i="81"/>
  <c r="D3080" i="81"/>
  <c r="A3080" i="81"/>
  <c r="AG3079" i="81"/>
  <c r="AD3079" i="81"/>
  <c r="AC3079" i="81"/>
  <c r="AA3079" i="81"/>
  <c r="I3079" i="81"/>
  <c r="G3079" i="81"/>
  <c r="F3079" i="81"/>
  <c r="D3079" i="81"/>
  <c r="A3079" i="81"/>
  <c r="AG3078" i="81"/>
  <c r="AD3078" i="81"/>
  <c r="AC3078" i="81"/>
  <c r="AA3078" i="81"/>
  <c r="I3078" i="81"/>
  <c r="G3078" i="81"/>
  <c r="F3078" i="81"/>
  <c r="D3078" i="81"/>
  <c r="A3078" i="81"/>
  <c r="AG3077" i="81"/>
  <c r="AD3077" i="81"/>
  <c r="AC3077" i="81"/>
  <c r="AA3077" i="81"/>
  <c r="I3077" i="81"/>
  <c r="G3077" i="81"/>
  <c r="F3077" i="81"/>
  <c r="D3077" i="81"/>
  <c r="A3077" i="81"/>
  <c r="AG3076" i="81"/>
  <c r="AD3076" i="81"/>
  <c r="AC3076" i="81"/>
  <c r="AA3076" i="81"/>
  <c r="I3076" i="81"/>
  <c r="G3076" i="81"/>
  <c r="F3076" i="81"/>
  <c r="D3076" i="81"/>
  <c r="A3076" i="81"/>
  <c r="AG3075" i="81"/>
  <c r="AD3075" i="81"/>
  <c r="AC3075" i="81"/>
  <c r="AA3075" i="81"/>
  <c r="I3075" i="81"/>
  <c r="G3075" i="81"/>
  <c r="F3075" i="81"/>
  <c r="D3075" i="81"/>
  <c r="A3075" i="81"/>
  <c r="AG3074" i="81"/>
  <c r="AD3074" i="81"/>
  <c r="AC3074" i="81"/>
  <c r="AA3074" i="81"/>
  <c r="I3074" i="81"/>
  <c r="G3074" i="81"/>
  <c r="F3074" i="81"/>
  <c r="D3074" i="81"/>
  <c r="A3074" i="81"/>
  <c r="AG3073" i="81"/>
  <c r="AD3073" i="81"/>
  <c r="AC3073" i="81"/>
  <c r="AA3073" i="81"/>
  <c r="I3073" i="81"/>
  <c r="G3073" i="81"/>
  <c r="F3073" i="81"/>
  <c r="D3073" i="81"/>
  <c r="A3073" i="81"/>
  <c r="AG3072" i="81"/>
  <c r="AD3072" i="81"/>
  <c r="AC3072" i="81"/>
  <c r="AA3072" i="81"/>
  <c r="I3072" i="81"/>
  <c r="G3072" i="81"/>
  <c r="F3072" i="81"/>
  <c r="D3072" i="81"/>
  <c r="A3072" i="81"/>
  <c r="AG3071" i="81"/>
  <c r="AD3071" i="81"/>
  <c r="AC3071" i="81"/>
  <c r="AA3071" i="81"/>
  <c r="I3071" i="81"/>
  <c r="G3071" i="81"/>
  <c r="F3071" i="81"/>
  <c r="D3071" i="81"/>
  <c r="A3071" i="81"/>
  <c r="AG3070" i="81"/>
  <c r="AD3070" i="81"/>
  <c r="AC3070" i="81"/>
  <c r="AA3070" i="81"/>
  <c r="I3070" i="81"/>
  <c r="G3070" i="81"/>
  <c r="F3070" i="81"/>
  <c r="D3070" i="81"/>
  <c r="A3070" i="81"/>
  <c r="AG3069" i="81"/>
  <c r="AD3069" i="81"/>
  <c r="AC3069" i="81"/>
  <c r="AA3069" i="81"/>
  <c r="I3069" i="81"/>
  <c r="G3069" i="81"/>
  <c r="F3069" i="81"/>
  <c r="D3069" i="81"/>
  <c r="A3069" i="81"/>
  <c r="AG3068" i="81"/>
  <c r="AD3068" i="81"/>
  <c r="AC3068" i="81"/>
  <c r="AA3068" i="81"/>
  <c r="I3068" i="81"/>
  <c r="G3068" i="81"/>
  <c r="F3068" i="81"/>
  <c r="D3068" i="81"/>
  <c r="A3068" i="81"/>
  <c r="AG3067" i="81"/>
  <c r="AD3067" i="81"/>
  <c r="AC3067" i="81"/>
  <c r="AA3067" i="81"/>
  <c r="I3067" i="81"/>
  <c r="G3067" i="81"/>
  <c r="F3067" i="81"/>
  <c r="D3067" i="81"/>
  <c r="A3067" i="81"/>
  <c r="AG3066" i="81"/>
  <c r="AD3066" i="81"/>
  <c r="AC3066" i="81"/>
  <c r="AA3066" i="81"/>
  <c r="I3066" i="81"/>
  <c r="G3066" i="81"/>
  <c r="F3066" i="81"/>
  <c r="D3066" i="81"/>
  <c r="A3066" i="81"/>
  <c r="AG3065" i="81"/>
  <c r="AD3065" i="81"/>
  <c r="AC3065" i="81"/>
  <c r="AA3065" i="81"/>
  <c r="I3065" i="81"/>
  <c r="G3065" i="81"/>
  <c r="F3065" i="81"/>
  <c r="D3065" i="81"/>
  <c r="A3065" i="81"/>
  <c r="AG3064" i="81"/>
  <c r="AD3064" i="81"/>
  <c r="AC3064" i="81"/>
  <c r="AA3064" i="81"/>
  <c r="I3064" i="81"/>
  <c r="G3064" i="81"/>
  <c r="F3064" i="81"/>
  <c r="D3064" i="81"/>
  <c r="A3064" i="81"/>
  <c r="AG3063" i="81"/>
  <c r="AD3063" i="81"/>
  <c r="AC3063" i="81"/>
  <c r="AA3063" i="81"/>
  <c r="I3063" i="81"/>
  <c r="G3063" i="81"/>
  <c r="F3063" i="81"/>
  <c r="D3063" i="81"/>
  <c r="A3063" i="81"/>
  <c r="AG3062" i="81"/>
  <c r="AD3062" i="81"/>
  <c r="AC3062" i="81"/>
  <c r="AA3062" i="81"/>
  <c r="I3062" i="81"/>
  <c r="G3062" i="81"/>
  <c r="F3062" i="81"/>
  <c r="D3062" i="81"/>
  <c r="A3062" i="81"/>
  <c r="AG3061" i="81"/>
  <c r="AD3061" i="81"/>
  <c r="AC3061" i="81"/>
  <c r="AA3061" i="81"/>
  <c r="I3061" i="81"/>
  <c r="G3061" i="81"/>
  <c r="F3061" i="81"/>
  <c r="D3061" i="81"/>
  <c r="A3061" i="81"/>
  <c r="AG3060" i="81"/>
  <c r="AD3060" i="81"/>
  <c r="AC3060" i="81"/>
  <c r="AA3060" i="81"/>
  <c r="I3060" i="81"/>
  <c r="G3060" i="81"/>
  <c r="F3060" i="81"/>
  <c r="D3060" i="81"/>
  <c r="A3060" i="81"/>
  <c r="AG3059" i="81"/>
  <c r="AD3059" i="81"/>
  <c r="AC3059" i="81"/>
  <c r="AA3059" i="81"/>
  <c r="I3059" i="81"/>
  <c r="G3059" i="81"/>
  <c r="F3059" i="81"/>
  <c r="D3059" i="81"/>
  <c r="A3059" i="81"/>
  <c r="AG3058" i="81"/>
  <c r="AD3058" i="81"/>
  <c r="AC3058" i="81"/>
  <c r="AA3058" i="81"/>
  <c r="I3058" i="81"/>
  <c r="G3058" i="81"/>
  <c r="F3058" i="81"/>
  <c r="D3058" i="81"/>
  <c r="A3058" i="81"/>
  <c r="AG3057" i="81"/>
  <c r="AD3057" i="81"/>
  <c r="AC3057" i="81"/>
  <c r="AA3057" i="81"/>
  <c r="I3057" i="81"/>
  <c r="G3057" i="81"/>
  <c r="F3057" i="81"/>
  <c r="D3057" i="81"/>
  <c r="A3057" i="81"/>
  <c r="AG3056" i="81"/>
  <c r="AD3056" i="81"/>
  <c r="AC3056" i="81"/>
  <c r="AA3056" i="81"/>
  <c r="I3056" i="81"/>
  <c r="G3056" i="81"/>
  <c r="F3056" i="81"/>
  <c r="D3056" i="81"/>
  <c r="A3056" i="81"/>
  <c r="AG3055" i="81"/>
  <c r="AD3055" i="81"/>
  <c r="AC3055" i="81"/>
  <c r="AA3055" i="81"/>
  <c r="I3055" i="81"/>
  <c r="G3055" i="81"/>
  <c r="F3055" i="81"/>
  <c r="D3055" i="81"/>
  <c r="A3055" i="81"/>
  <c r="AG3054" i="81"/>
  <c r="AD3054" i="81"/>
  <c r="AC3054" i="81"/>
  <c r="AA3054" i="81"/>
  <c r="I3054" i="81"/>
  <c r="G3054" i="81"/>
  <c r="F3054" i="81"/>
  <c r="D3054" i="81"/>
  <c r="A3054" i="81"/>
  <c r="AG3053" i="81"/>
  <c r="AD3053" i="81"/>
  <c r="AC3053" i="81"/>
  <c r="AA3053" i="81"/>
  <c r="I3053" i="81"/>
  <c r="G3053" i="81"/>
  <c r="F3053" i="81"/>
  <c r="D3053" i="81"/>
  <c r="A3053" i="81"/>
  <c r="AG3052" i="81"/>
  <c r="AD3052" i="81"/>
  <c r="AC3052" i="81"/>
  <c r="AA3052" i="81"/>
  <c r="I3052" i="81"/>
  <c r="G3052" i="81"/>
  <c r="F3052" i="81"/>
  <c r="D3052" i="81"/>
  <c r="A3052" i="81"/>
  <c r="AG3051" i="81"/>
  <c r="AD3051" i="81"/>
  <c r="AC3051" i="81"/>
  <c r="AA3051" i="81"/>
  <c r="I3051" i="81"/>
  <c r="G3051" i="81"/>
  <c r="F3051" i="81"/>
  <c r="D3051" i="81"/>
  <c r="A3051" i="81"/>
  <c r="AG3050" i="81"/>
  <c r="AD3050" i="81"/>
  <c r="AC3050" i="81"/>
  <c r="AA3050" i="81"/>
  <c r="I3050" i="81"/>
  <c r="G3050" i="81"/>
  <c r="F3050" i="81"/>
  <c r="D3050" i="81"/>
  <c r="A3050" i="81"/>
  <c r="AG3049" i="81"/>
  <c r="AD3049" i="81"/>
  <c r="AC3049" i="81"/>
  <c r="AA3049" i="81"/>
  <c r="I3049" i="81"/>
  <c r="G3049" i="81"/>
  <c r="F3049" i="81"/>
  <c r="D3049" i="81"/>
  <c r="A3049" i="81"/>
  <c r="AG3048" i="81"/>
  <c r="AD3048" i="81"/>
  <c r="AC3048" i="81"/>
  <c r="AA3048" i="81"/>
  <c r="I3048" i="81"/>
  <c r="G3048" i="81"/>
  <c r="F3048" i="81"/>
  <c r="D3048" i="81"/>
  <c r="A3048" i="81"/>
  <c r="AG3047" i="81"/>
  <c r="AD3047" i="81"/>
  <c r="AC3047" i="81"/>
  <c r="AA3047" i="81"/>
  <c r="I3047" i="81"/>
  <c r="G3047" i="81"/>
  <c r="F3047" i="81"/>
  <c r="D3047" i="81"/>
  <c r="A3047" i="81"/>
  <c r="AG3046" i="81"/>
  <c r="AD3046" i="81"/>
  <c r="AC3046" i="81"/>
  <c r="AA3046" i="81"/>
  <c r="I3046" i="81"/>
  <c r="G3046" i="81"/>
  <c r="F3046" i="81"/>
  <c r="D3046" i="81"/>
  <c r="A3046" i="81"/>
  <c r="AG3045" i="81"/>
  <c r="AD3045" i="81"/>
  <c r="AC3045" i="81"/>
  <c r="AA3045" i="81"/>
  <c r="I3045" i="81"/>
  <c r="G3045" i="81"/>
  <c r="F3045" i="81"/>
  <c r="D3045" i="81"/>
  <c r="A3045" i="81"/>
  <c r="AG3044" i="81"/>
  <c r="AD3044" i="81"/>
  <c r="AC3044" i="81"/>
  <c r="AA3044" i="81"/>
  <c r="I3044" i="81"/>
  <c r="G3044" i="81"/>
  <c r="F3044" i="81"/>
  <c r="D3044" i="81"/>
  <c r="A3044" i="81"/>
  <c r="AG3043" i="81"/>
  <c r="AD3043" i="81"/>
  <c r="AC3043" i="81"/>
  <c r="AA3043" i="81"/>
  <c r="I3043" i="81"/>
  <c r="G3043" i="81"/>
  <c r="F3043" i="81"/>
  <c r="D3043" i="81"/>
  <c r="A3043" i="81"/>
  <c r="AG3042" i="81"/>
  <c r="AD3042" i="81"/>
  <c r="AC3042" i="81"/>
  <c r="AA3042" i="81"/>
  <c r="I3042" i="81"/>
  <c r="G3042" i="81"/>
  <c r="F3042" i="81"/>
  <c r="D3042" i="81"/>
  <c r="A3042" i="81"/>
  <c r="AG3041" i="81"/>
  <c r="AD3041" i="81"/>
  <c r="AC3041" i="81"/>
  <c r="AA3041" i="81"/>
  <c r="I3041" i="81"/>
  <c r="G3041" i="81"/>
  <c r="F3041" i="81"/>
  <c r="D3041" i="81"/>
  <c r="A3041" i="81"/>
  <c r="AG3040" i="81"/>
  <c r="AD3040" i="81"/>
  <c r="AC3040" i="81"/>
  <c r="AA3040" i="81"/>
  <c r="I3040" i="81"/>
  <c r="G3040" i="81"/>
  <c r="F3040" i="81"/>
  <c r="D3040" i="81"/>
  <c r="A3040" i="81"/>
  <c r="AG3039" i="81"/>
  <c r="AD3039" i="81"/>
  <c r="AC3039" i="81"/>
  <c r="AA3039" i="81"/>
  <c r="I3039" i="81"/>
  <c r="G3039" i="81"/>
  <c r="F3039" i="81"/>
  <c r="D3039" i="81"/>
  <c r="A3039" i="81"/>
  <c r="AG3038" i="81"/>
  <c r="AD3038" i="81"/>
  <c r="AC3038" i="81"/>
  <c r="AA3038" i="81"/>
  <c r="I3038" i="81"/>
  <c r="G3038" i="81"/>
  <c r="F3038" i="81"/>
  <c r="D3038" i="81"/>
  <c r="A3038" i="81"/>
  <c r="AG3037" i="81"/>
  <c r="AD3037" i="81"/>
  <c r="AC3037" i="81"/>
  <c r="AA3037" i="81"/>
  <c r="I3037" i="81"/>
  <c r="G3037" i="81"/>
  <c r="F3037" i="81"/>
  <c r="D3037" i="81"/>
  <c r="A3037" i="81"/>
  <c r="AG3036" i="81"/>
  <c r="AD3036" i="81"/>
  <c r="AC3036" i="81"/>
  <c r="AA3036" i="81"/>
  <c r="I3036" i="81"/>
  <c r="G3036" i="81"/>
  <c r="F3036" i="81"/>
  <c r="D3036" i="81"/>
  <c r="A3036" i="81"/>
  <c r="AG3035" i="81"/>
  <c r="AD3035" i="81"/>
  <c r="AC3035" i="81"/>
  <c r="AA3035" i="81"/>
  <c r="I3035" i="81"/>
  <c r="G3035" i="81"/>
  <c r="F3035" i="81"/>
  <c r="D3035" i="81"/>
  <c r="A3035" i="81"/>
  <c r="AG3034" i="81"/>
  <c r="AD3034" i="81"/>
  <c r="AC3034" i="81"/>
  <c r="AA3034" i="81"/>
  <c r="I3034" i="81"/>
  <c r="G3034" i="81"/>
  <c r="F3034" i="81"/>
  <c r="D3034" i="81"/>
  <c r="A3034" i="81"/>
  <c r="AG3033" i="81"/>
  <c r="AD3033" i="81"/>
  <c r="AC3033" i="81"/>
  <c r="AA3033" i="81"/>
  <c r="I3033" i="81"/>
  <c r="G3033" i="81"/>
  <c r="F3033" i="81"/>
  <c r="D3033" i="81"/>
  <c r="A3033" i="81"/>
  <c r="AG3032" i="81"/>
  <c r="AD3032" i="81"/>
  <c r="AC3032" i="81"/>
  <c r="AA3032" i="81"/>
  <c r="I3032" i="81"/>
  <c r="G3032" i="81"/>
  <c r="F3032" i="81"/>
  <c r="D3032" i="81"/>
  <c r="A3032" i="81"/>
  <c r="AG3031" i="81"/>
  <c r="AD3031" i="81"/>
  <c r="AC3031" i="81"/>
  <c r="AA3031" i="81"/>
  <c r="I3031" i="81"/>
  <c r="G3031" i="81"/>
  <c r="F3031" i="81"/>
  <c r="D3031" i="81"/>
  <c r="A3031" i="81"/>
  <c r="AG3030" i="81"/>
  <c r="AD3030" i="81"/>
  <c r="AC3030" i="81"/>
  <c r="AA3030" i="81"/>
  <c r="I3030" i="81"/>
  <c r="G3030" i="81"/>
  <c r="F3030" i="81"/>
  <c r="D3030" i="81"/>
  <c r="A3030" i="81"/>
  <c r="AG3029" i="81"/>
  <c r="AD3029" i="81"/>
  <c r="AC3029" i="81"/>
  <c r="AA3029" i="81"/>
  <c r="I3029" i="81"/>
  <c r="G3029" i="81"/>
  <c r="F3029" i="81"/>
  <c r="D3029" i="81"/>
  <c r="A3029" i="81"/>
  <c r="AG3028" i="81"/>
  <c r="AD3028" i="81"/>
  <c r="AC3028" i="81"/>
  <c r="AA3028" i="81"/>
  <c r="I3028" i="81"/>
  <c r="G3028" i="81"/>
  <c r="F3028" i="81"/>
  <c r="D3028" i="81"/>
  <c r="A3028" i="81"/>
  <c r="AG3027" i="81"/>
  <c r="AD3027" i="81"/>
  <c r="AC3027" i="81"/>
  <c r="AA3027" i="81"/>
  <c r="I3027" i="81"/>
  <c r="G3027" i="81"/>
  <c r="F3027" i="81"/>
  <c r="D3027" i="81"/>
  <c r="A3027" i="81"/>
  <c r="AG3026" i="81"/>
  <c r="AD3026" i="81"/>
  <c r="AC3026" i="81"/>
  <c r="AA3026" i="81"/>
  <c r="I3026" i="81"/>
  <c r="G3026" i="81"/>
  <c r="F3026" i="81"/>
  <c r="D3026" i="81"/>
  <c r="A3026" i="81"/>
  <c r="AG3025" i="81"/>
  <c r="AD3025" i="81"/>
  <c r="AC3025" i="81"/>
  <c r="AA3025" i="81"/>
  <c r="I3025" i="81"/>
  <c r="G3025" i="81"/>
  <c r="F3025" i="81"/>
  <c r="D3025" i="81"/>
  <c r="A3025" i="81"/>
  <c r="AG3024" i="81"/>
  <c r="AD3024" i="81"/>
  <c r="AC3024" i="81"/>
  <c r="AA3024" i="81"/>
  <c r="I3024" i="81"/>
  <c r="G3024" i="81"/>
  <c r="F3024" i="81"/>
  <c r="D3024" i="81"/>
  <c r="A3024" i="81"/>
  <c r="AG3023" i="81"/>
  <c r="AD3023" i="81"/>
  <c r="AC3023" i="81"/>
  <c r="AA3023" i="81"/>
  <c r="I3023" i="81"/>
  <c r="G3023" i="81"/>
  <c r="F3023" i="81"/>
  <c r="D3023" i="81"/>
  <c r="A3023" i="81"/>
  <c r="AG3022" i="81"/>
  <c r="AD3022" i="81"/>
  <c r="AC3022" i="81"/>
  <c r="AA3022" i="81"/>
  <c r="I3022" i="81"/>
  <c r="G3022" i="81"/>
  <c r="F3022" i="81"/>
  <c r="D3022" i="81"/>
  <c r="A3022" i="81"/>
  <c r="AG3021" i="81"/>
  <c r="AD3021" i="81"/>
  <c r="AC3021" i="81"/>
  <c r="AA3021" i="81"/>
  <c r="I3021" i="81"/>
  <c r="G3021" i="81"/>
  <c r="F3021" i="81"/>
  <c r="D3021" i="81"/>
  <c r="A3021" i="81"/>
  <c r="AG3020" i="81"/>
  <c r="AD3020" i="81"/>
  <c r="AC3020" i="81"/>
  <c r="AA3020" i="81"/>
  <c r="I3020" i="81"/>
  <c r="G3020" i="81"/>
  <c r="F3020" i="81"/>
  <c r="D3020" i="81"/>
  <c r="A3020" i="81"/>
  <c r="AG3019" i="81"/>
  <c r="AD3019" i="81"/>
  <c r="AC3019" i="81"/>
  <c r="AA3019" i="81"/>
  <c r="I3019" i="81"/>
  <c r="G3019" i="81"/>
  <c r="F3019" i="81"/>
  <c r="D3019" i="81"/>
  <c r="A3019" i="81"/>
  <c r="AG3018" i="81"/>
  <c r="AD3018" i="81"/>
  <c r="AC3018" i="81"/>
  <c r="AA3018" i="81"/>
  <c r="I3018" i="81"/>
  <c r="G3018" i="81"/>
  <c r="F3018" i="81"/>
  <c r="D3018" i="81"/>
  <c r="A3018" i="81"/>
  <c r="AG3017" i="81"/>
  <c r="AD3017" i="81"/>
  <c r="AC3017" i="81"/>
  <c r="AA3017" i="81"/>
  <c r="I3017" i="81"/>
  <c r="G3017" i="81"/>
  <c r="F3017" i="81"/>
  <c r="D3017" i="81"/>
  <c r="A3017" i="81"/>
  <c r="AG3016" i="81"/>
  <c r="AD3016" i="81"/>
  <c r="AC3016" i="81"/>
  <c r="AA3016" i="81"/>
  <c r="I3016" i="81"/>
  <c r="G3016" i="81"/>
  <c r="F3016" i="81"/>
  <c r="D3016" i="81"/>
  <c r="A3016" i="81"/>
  <c r="AG3015" i="81"/>
  <c r="AD3015" i="81"/>
  <c r="AC3015" i="81"/>
  <c r="AA3015" i="81"/>
  <c r="I3015" i="81"/>
  <c r="G3015" i="81"/>
  <c r="F3015" i="81"/>
  <c r="D3015" i="81"/>
  <c r="A3015" i="81"/>
  <c r="AG3014" i="81"/>
  <c r="AD3014" i="81"/>
  <c r="AC3014" i="81"/>
  <c r="AA3014" i="81"/>
  <c r="I3014" i="81"/>
  <c r="G3014" i="81"/>
  <c r="F3014" i="81"/>
  <c r="D3014" i="81"/>
  <c r="A3014" i="81"/>
  <c r="AG3013" i="81"/>
  <c r="AD3013" i="81"/>
  <c r="AC3013" i="81"/>
  <c r="AA3013" i="81"/>
  <c r="I3013" i="81"/>
  <c r="G3013" i="81"/>
  <c r="F3013" i="81"/>
  <c r="D3013" i="81"/>
  <c r="A3013" i="81"/>
  <c r="AG3012" i="81"/>
  <c r="AD3012" i="81"/>
  <c r="AC3012" i="81"/>
  <c r="AA3012" i="81"/>
  <c r="I3012" i="81"/>
  <c r="G3012" i="81"/>
  <c r="F3012" i="81"/>
  <c r="D3012" i="81"/>
  <c r="A3012" i="81"/>
  <c r="AG3011" i="81"/>
  <c r="AD3011" i="81"/>
  <c r="AC3011" i="81"/>
  <c r="AA3011" i="81"/>
  <c r="I3011" i="81"/>
  <c r="G3011" i="81"/>
  <c r="F3011" i="81"/>
  <c r="D3011" i="81"/>
  <c r="A3011" i="81"/>
  <c r="AG3010" i="81"/>
  <c r="AD3010" i="81"/>
  <c r="AC3010" i="81"/>
  <c r="AA3010" i="81"/>
  <c r="I3010" i="81"/>
  <c r="G3010" i="81"/>
  <c r="F3010" i="81"/>
  <c r="D3010" i="81"/>
  <c r="A3010" i="81"/>
  <c r="AG3009" i="81"/>
  <c r="AD3009" i="81"/>
  <c r="AC3009" i="81"/>
  <c r="AA3009" i="81"/>
  <c r="I3009" i="81"/>
  <c r="G3009" i="81"/>
  <c r="F3009" i="81"/>
  <c r="D3009" i="81"/>
  <c r="A3009" i="81"/>
  <c r="AG3008" i="81"/>
  <c r="AD3008" i="81"/>
  <c r="AC3008" i="81"/>
  <c r="AA3008" i="81"/>
  <c r="I3008" i="81"/>
  <c r="G3008" i="81"/>
  <c r="F3008" i="81"/>
  <c r="D3008" i="81"/>
  <c r="A3008" i="81"/>
  <c r="AG3007" i="81"/>
  <c r="AD3007" i="81"/>
  <c r="AC3007" i="81"/>
  <c r="AA3007" i="81"/>
  <c r="I3007" i="81"/>
  <c r="G3007" i="81"/>
  <c r="F3007" i="81"/>
  <c r="D3007" i="81"/>
  <c r="A3007" i="81"/>
  <c r="AG3006" i="81"/>
  <c r="AD3006" i="81"/>
  <c r="AC3006" i="81"/>
  <c r="AA3006" i="81"/>
  <c r="I3006" i="81"/>
  <c r="G3006" i="81"/>
  <c r="F3006" i="81"/>
  <c r="D3006" i="81"/>
  <c r="A3006" i="81"/>
  <c r="AG3005" i="81"/>
  <c r="AD3005" i="81"/>
  <c r="AC3005" i="81"/>
  <c r="AA3005" i="81"/>
  <c r="I3005" i="81"/>
  <c r="G3005" i="81"/>
  <c r="F3005" i="81"/>
  <c r="D3005" i="81"/>
  <c r="A3005" i="81"/>
  <c r="AG3004" i="81"/>
  <c r="AD3004" i="81"/>
  <c r="AC3004" i="81"/>
  <c r="AA3004" i="81"/>
  <c r="I3004" i="81"/>
  <c r="G3004" i="81"/>
  <c r="F3004" i="81"/>
  <c r="D3004" i="81"/>
  <c r="A3004" i="81"/>
  <c r="AG3003" i="81"/>
  <c r="AD3003" i="81"/>
  <c r="AC3003" i="81"/>
  <c r="AA3003" i="81"/>
  <c r="I3003" i="81"/>
  <c r="G3003" i="81"/>
  <c r="F3003" i="81"/>
  <c r="D3003" i="81"/>
  <c r="A3003" i="81"/>
  <c r="AG3002" i="81"/>
  <c r="AD3002" i="81"/>
  <c r="AC3002" i="81"/>
  <c r="AA3002" i="81"/>
  <c r="I3002" i="81"/>
  <c r="G3002" i="81"/>
  <c r="F3002" i="81"/>
  <c r="D3002" i="81"/>
  <c r="A3002" i="81"/>
  <c r="AG3001" i="81"/>
  <c r="AD3001" i="81"/>
  <c r="AC3001" i="81"/>
  <c r="AA3001" i="81"/>
  <c r="I3001" i="81"/>
  <c r="G3001" i="81"/>
  <c r="F3001" i="81"/>
  <c r="D3001" i="81"/>
  <c r="A3001" i="81"/>
  <c r="AG3000" i="81"/>
  <c r="AD3000" i="81"/>
  <c r="AC3000" i="81"/>
  <c r="AA3000" i="81"/>
  <c r="I3000" i="81"/>
  <c r="G3000" i="81"/>
  <c r="F3000" i="81"/>
  <c r="D3000" i="81"/>
  <c r="A3000" i="81"/>
  <c r="AG2999" i="81"/>
  <c r="AD2999" i="81"/>
  <c r="AC2999" i="81"/>
  <c r="AA2999" i="81"/>
  <c r="I2999" i="81"/>
  <c r="G2999" i="81"/>
  <c r="F2999" i="81"/>
  <c r="D2999" i="81"/>
  <c r="A2999" i="81"/>
  <c r="AG2998" i="81"/>
  <c r="AD2998" i="81"/>
  <c r="AC2998" i="81"/>
  <c r="AA2998" i="81"/>
  <c r="I2998" i="81"/>
  <c r="G2998" i="81"/>
  <c r="F2998" i="81"/>
  <c r="D2998" i="81"/>
  <c r="A2998" i="81"/>
  <c r="AG2997" i="81"/>
  <c r="AD2997" i="81"/>
  <c r="AC2997" i="81"/>
  <c r="AA2997" i="81"/>
  <c r="I2997" i="81"/>
  <c r="G2997" i="81"/>
  <c r="F2997" i="81"/>
  <c r="D2997" i="81"/>
  <c r="A2997" i="81"/>
  <c r="AG2996" i="81"/>
  <c r="AD2996" i="81"/>
  <c r="AC2996" i="81"/>
  <c r="AA2996" i="81"/>
  <c r="I2996" i="81"/>
  <c r="G2996" i="81"/>
  <c r="F2996" i="81"/>
  <c r="D2996" i="81"/>
  <c r="A2996" i="81"/>
  <c r="AG2995" i="81"/>
  <c r="AD2995" i="81"/>
  <c r="AC2995" i="81"/>
  <c r="AA2995" i="81"/>
  <c r="I2995" i="81"/>
  <c r="G2995" i="81"/>
  <c r="F2995" i="81"/>
  <c r="D2995" i="81"/>
  <c r="A2995" i="81"/>
  <c r="AG2994" i="81"/>
  <c r="AD2994" i="81"/>
  <c r="AC2994" i="81"/>
  <c r="AA2994" i="81"/>
  <c r="I2994" i="81"/>
  <c r="G2994" i="81"/>
  <c r="F2994" i="81"/>
  <c r="D2994" i="81"/>
  <c r="A2994" i="81"/>
  <c r="AG2993" i="81"/>
  <c r="AD2993" i="81"/>
  <c r="AC2993" i="81"/>
  <c r="AA2993" i="81"/>
  <c r="I2993" i="81"/>
  <c r="G2993" i="81"/>
  <c r="F2993" i="81"/>
  <c r="D2993" i="81"/>
  <c r="A2993" i="81"/>
  <c r="AG2992" i="81"/>
  <c r="AD2992" i="81"/>
  <c r="AC2992" i="81"/>
  <c r="AA2992" i="81"/>
  <c r="I2992" i="81"/>
  <c r="G2992" i="81"/>
  <c r="F2992" i="81"/>
  <c r="D2992" i="81"/>
  <c r="A2992" i="81"/>
  <c r="AG2991" i="81"/>
  <c r="AD2991" i="81"/>
  <c r="AC2991" i="81"/>
  <c r="AA2991" i="81"/>
  <c r="I2991" i="81"/>
  <c r="G2991" i="81"/>
  <c r="F2991" i="81"/>
  <c r="D2991" i="81"/>
  <c r="A2991" i="81"/>
  <c r="AG2990" i="81"/>
  <c r="AD2990" i="81"/>
  <c r="AC2990" i="81"/>
  <c r="AA2990" i="81"/>
  <c r="I2990" i="81"/>
  <c r="G2990" i="81"/>
  <c r="F2990" i="81"/>
  <c r="D2990" i="81"/>
  <c r="A2990" i="81"/>
  <c r="AG2989" i="81"/>
  <c r="AD2989" i="81"/>
  <c r="AC2989" i="81"/>
  <c r="AA2989" i="81"/>
  <c r="I2989" i="81"/>
  <c r="G2989" i="81"/>
  <c r="F2989" i="81"/>
  <c r="D2989" i="81"/>
  <c r="A2989" i="81"/>
  <c r="AG2988" i="81"/>
  <c r="AD2988" i="81"/>
  <c r="AC2988" i="81"/>
  <c r="AA2988" i="81"/>
  <c r="I2988" i="81"/>
  <c r="G2988" i="81"/>
  <c r="F2988" i="81"/>
  <c r="D2988" i="81"/>
  <c r="A2988" i="81"/>
  <c r="AG2987" i="81"/>
  <c r="AD2987" i="81"/>
  <c r="AC2987" i="81"/>
  <c r="AA2987" i="81"/>
  <c r="I2987" i="81"/>
  <c r="G2987" i="81"/>
  <c r="F2987" i="81"/>
  <c r="D2987" i="81"/>
  <c r="A2987" i="81"/>
  <c r="AG2986" i="81"/>
  <c r="AD2986" i="81"/>
  <c r="AC2986" i="81"/>
  <c r="AA2986" i="81"/>
  <c r="I2986" i="81"/>
  <c r="G2986" i="81"/>
  <c r="F2986" i="81"/>
  <c r="D2986" i="81"/>
  <c r="A2986" i="81"/>
  <c r="AG2985" i="81"/>
  <c r="AD2985" i="81"/>
  <c r="AC2985" i="81"/>
  <c r="AA2985" i="81"/>
  <c r="I2985" i="81"/>
  <c r="G2985" i="81"/>
  <c r="F2985" i="81"/>
  <c r="D2985" i="81"/>
  <c r="A2985" i="81"/>
  <c r="AG2984" i="81"/>
  <c r="AD2984" i="81"/>
  <c r="AC2984" i="81"/>
  <c r="AA2984" i="81"/>
  <c r="I2984" i="81"/>
  <c r="G2984" i="81"/>
  <c r="F2984" i="81"/>
  <c r="D2984" i="81"/>
  <c r="A2984" i="81"/>
  <c r="AG2983" i="81"/>
  <c r="AD2983" i="81"/>
  <c r="AC2983" i="81"/>
  <c r="AA2983" i="81"/>
  <c r="I2983" i="81"/>
  <c r="G2983" i="81"/>
  <c r="F2983" i="81"/>
  <c r="D2983" i="81"/>
  <c r="A2983" i="81"/>
  <c r="AG2982" i="81"/>
  <c r="AD2982" i="81"/>
  <c r="AC2982" i="81"/>
  <c r="AA2982" i="81"/>
  <c r="I2982" i="81"/>
  <c r="G2982" i="81"/>
  <c r="F2982" i="81"/>
  <c r="D2982" i="81"/>
  <c r="A2982" i="81"/>
  <c r="AG2981" i="81"/>
  <c r="AD2981" i="81"/>
  <c r="AC2981" i="81"/>
  <c r="AA2981" i="81"/>
  <c r="I2981" i="81"/>
  <c r="G2981" i="81"/>
  <c r="F2981" i="81"/>
  <c r="D2981" i="81"/>
  <c r="A2981" i="81"/>
  <c r="AG2980" i="81"/>
  <c r="AD2980" i="81"/>
  <c r="AC2980" i="81"/>
  <c r="AA2980" i="81"/>
  <c r="I2980" i="81"/>
  <c r="G2980" i="81"/>
  <c r="F2980" i="81"/>
  <c r="D2980" i="81"/>
  <c r="A2980" i="81"/>
  <c r="AG2979" i="81"/>
  <c r="AD2979" i="81"/>
  <c r="AC2979" i="81"/>
  <c r="AA2979" i="81"/>
  <c r="I2979" i="81"/>
  <c r="G2979" i="81"/>
  <c r="F2979" i="81"/>
  <c r="D2979" i="81"/>
  <c r="A2979" i="81"/>
  <c r="AG2978" i="81"/>
  <c r="AD2978" i="81"/>
  <c r="AC2978" i="81"/>
  <c r="AA2978" i="81"/>
  <c r="I2978" i="81"/>
  <c r="G2978" i="81"/>
  <c r="F2978" i="81"/>
  <c r="D2978" i="81"/>
  <c r="A2978" i="81"/>
  <c r="AG2977" i="81"/>
  <c r="AD2977" i="81"/>
  <c r="AC2977" i="81"/>
  <c r="AA2977" i="81"/>
  <c r="I2977" i="81"/>
  <c r="G2977" i="81"/>
  <c r="F2977" i="81"/>
  <c r="D2977" i="81"/>
  <c r="A2977" i="81"/>
  <c r="AG2976" i="81"/>
  <c r="AD2976" i="81"/>
  <c r="AC2976" i="81"/>
  <c r="AA2976" i="81"/>
  <c r="I2976" i="81"/>
  <c r="G2976" i="81"/>
  <c r="F2976" i="81"/>
  <c r="D2976" i="81"/>
  <c r="A2976" i="81"/>
  <c r="AG2975" i="81"/>
  <c r="AD2975" i="81"/>
  <c r="AC2975" i="81"/>
  <c r="AA2975" i="81"/>
  <c r="I2975" i="81"/>
  <c r="G2975" i="81"/>
  <c r="F2975" i="81"/>
  <c r="D2975" i="81"/>
  <c r="A2975" i="81"/>
  <c r="AG2974" i="81"/>
  <c r="AD2974" i="81"/>
  <c r="AC2974" i="81"/>
  <c r="AA2974" i="81"/>
  <c r="I2974" i="81"/>
  <c r="G2974" i="81"/>
  <c r="F2974" i="81"/>
  <c r="D2974" i="81"/>
  <c r="A2974" i="81"/>
  <c r="AG2973" i="81"/>
  <c r="AD2973" i="81"/>
  <c r="AC2973" i="81"/>
  <c r="AA2973" i="81"/>
  <c r="I2973" i="81"/>
  <c r="G2973" i="81"/>
  <c r="F2973" i="81"/>
  <c r="D2973" i="81"/>
  <c r="A2973" i="81"/>
  <c r="AG2972" i="81"/>
  <c r="AD2972" i="81"/>
  <c r="AC2972" i="81"/>
  <c r="AA2972" i="81"/>
  <c r="I2972" i="81"/>
  <c r="G2972" i="81"/>
  <c r="F2972" i="81"/>
  <c r="D2972" i="81"/>
  <c r="A2972" i="81"/>
  <c r="AG2971" i="81"/>
  <c r="AD2971" i="81"/>
  <c r="AC2971" i="81"/>
  <c r="AA2971" i="81"/>
  <c r="I2971" i="81"/>
  <c r="G2971" i="81"/>
  <c r="F2971" i="81"/>
  <c r="D2971" i="81"/>
  <c r="A2971" i="81"/>
  <c r="AG2970" i="81"/>
  <c r="AD2970" i="81"/>
  <c r="AC2970" i="81"/>
  <c r="AA2970" i="81"/>
  <c r="I2970" i="81"/>
  <c r="G2970" i="81"/>
  <c r="F2970" i="81"/>
  <c r="D2970" i="81"/>
  <c r="A2970" i="81"/>
  <c r="AG2969" i="81"/>
  <c r="AD2969" i="81"/>
  <c r="AC2969" i="81"/>
  <c r="AA2969" i="81"/>
  <c r="I2969" i="81"/>
  <c r="G2969" i="81"/>
  <c r="F2969" i="81"/>
  <c r="D2969" i="81"/>
  <c r="A2969" i="81"/>
  <c r="AG2968" i="81"/>
  <c r="AD2968" i="81"/>
  <c r="AC2968" i="81"/>
  <c r="AA2968" i="81"/>
  <c r="I2968" i="81"/>
  <c r="G2968" i="81"/>
  <c r="F2968" i="81"/>
  <c r="D2968" i="81"/>
  <c r="A2968" i="81"/>
  <c r="AG2967" i="81"/>
  <c r="AD2967" i="81"/>
  <c r="AC2967" i="81"/>
  <c r="AA2967" i="81"/>
  <c r="I2967" i="81"/>
  <c r="G2967" i="81"/>
  <c r="F2967" i="81"/>
  <c r="D2967" i="81"/>
  <c r="A2967" i="81"/>
  <c r="AG2966" i="81"/>
  <c r="AD2966" i="81"/>
  <c r="AC2966" i="81"/>
  <c r="AA2966" i="81"/>
  <c r="I2966" i="81"/>
  <c r="G2966" i="81"/>
  <c r="F2966" i="81"/>
  <c r="D2966" i="81"/>
  <c r="A2966" i="81"/>
  <c r="AG2965" i="81"/>
  <c r="AD2965" i="81"/>
  <c r="AC2965" i="81"/>
  <c r="AA2965" i="81"/>
  <c r="I2965" i="81"/>
  <c r="G2965" i="81"/>
  <c r="F2965" i="81"/>
  <c r="D2965" i="81"/>
  <c r="A2965" i="81"/>
  <c r="AG2964" i="81"/>
  <c r="AD2964" i="81"/>
  <c r="AC2964" i="81"/>
  <c r="AA2964" i="81"/>
  <c r="I2964" i="81"/>
  <c r="G2964" i="81"/>
  <c r="F2964" i="81"/>
  <c r="D2964" i="81"/>
  <c r="A2964" i="81"/>
  <c r="AG2963" i="81"/>
  <c r="AD2963" i="81"/>
  <c r="AC2963" i="81"/>
  <c r="AA2963" i="81"/>
  <c r="I2963" i="81"/>
  <c r="G2963" i="81"/>
  <c r="F2963" i="81"/>
  <c r="D2963" i="81"/>
  <c r="A2963" i="81"/>
  <c r="AG2962" i="81"/>
  <c r="AD2962" i="81"/>
  <c r="AC2962" i="81"/>
  <c r="AA2962" i="81"/>
  <c r="I2962" i="81"/>
  <c r="G2962" i="81"/>
  <c r="F2962" i="81"/>
  <c r="D2962" i="81"/>
  <c r="A2962" i="81"/>
  <c r="AG2961" i="81"/>
  <c r="AD2961" i="81"/>
  <c r="AC2961" i="81"/>
  <c r="AA2961" i="81"/>
  <c r="I2961" i="81"/>
  <c r="G2961" i="81"/>
  <c r="F2961" i="81"/>
  <c r="D2961" i="81"/>
  <c r="A2961" i="81"/>
  <c r="AG2960" i="81"/>
  <c r="AD2960" i="81"/>
  <c r="AC2960" i="81"/>
  <c r="AA2960" i="81"/>
  <c r="I2960" i="81"/>
  <c r="G2960" i="81"/>
  <c r="F2960" i="81"/>
  <c r="D2960" i="81"/>
  <c r="A2960" i="81"/>
  <c r="AG2959" i="81"/>
  <c r="AD2959" i="81"/>
  <c r="AC2959" i="81"/>
  <c r="AA2959" i="81"/>
  <c r="I2959" i="81"/>
  <c r="G2959" i="81"/>
  <c r="F2959" i="81"/>
  <c r="D2959" i="81"/>
  <c r="A2959" i="81"/>
  <c r="AG2958" i="81"/>
  <c r="AD2958" i="81"/>
  <c r="AC2958" i="81"/>
  <c r="AA2958" i="81"/>
  <c r="I2958" i="81"/>
  <c r="G2958" i="81"/>
  <c r="F2958" i="81"/>
  <c r="D2958" i="81"/>
  <c r="A2958" i="81"/>
  <c r="AG2957" i="81"/>
  <c r="AD2957" i="81"/>
  <c r="AC2957" i="81"/>
  <c r="AA2957" i="81"/>
  <c r="I2957" i="81"/>
  <c r="G2957" i="81"/>
  <c r="F2957" i="81"/>
  <c r="D2957" i="81"/>
  <c r="A2957" i="81"/>
  <c r="AG2956" i="81"/>
  <c r="AD2956" i="81"/>
  <c r="AC2956" i="81"/>
  <c r="AA2956" i="81"/>
  <c r="I2956" i="81"/>
  <c r="G2956" i="81"/>
  <c r="F2956" i="81"/>
  <c r="D2956" i="81"/>
  <c r="A2956" i="81"/>
  <c r="AG2955" i="81"/>
  <c r="AD2955" i="81"/>
  <c r="AC2955" i="81"/>
  <c r="AA2955" i="81"/>
  <c r="I2955" i="81"/>
  <c r="G2955" i="81"/>
  <c r="F2955" i="81"/>
  <c r="D2955" i="81"/>
  <c r="A2955" i="81"/>
  <c r="AG2954" i="81"/>
  <c r="AD2954" i="81"/>
  <c r="AC2954" i="81"/>
  <c r="AA2954" i="81"/>
  <c r="I2954" i="81"/>
  <c r="G2954" i="81"/>
  <c r="F2954" i="81"/>
  <c r="D2954" i="81"/>
  <c r="A2954" i="81"/>
  <c r="AG2953" i="81"/>
  <c r="AD2953" i="81"/>
  <c r="AC2953" i="81"/>
  <c r="AA2953" i="81"/>
  <c r="I2953" i="81"/>
  <c r="G2953" i="81"/>
  <c r="F2953" i="81"/>
  <c r="D2953" i="81"/>
  <c r="A2953" i="81"/>
  <c r="AG2952" i="81"/>
  <c r="AD2952" i="81"/>
  <c r="AC2952" i="81"/>
  <c r="AA2952" i="81"/>
  <c r="I2952" i="81"/>
  <c r="G2952" i="81"/>
  <c r="F2952" i="81"/>
  <c r="D2952" i="81"/>
  <c r="A2952" i="81"/>
  <c r="AG2951" i="81"/>
  <c r="AD2951" i="81"/>
  <c r="AC2951" i="81"/>
  <c r="AA2951" i="81"/>
  <c r="I2951" i="81"/>
  <c r="G2951" i="81"/>
  <c r="F2951" i="81"/>
  <c r="D2951" i="81"/>
  <c r="A2951" i="81"/>
  <c r="AG2950" i="81"/>
  <c r="AD2950" i="81"/>
  <c r="AC2950" i="81"/>
  <c r="AA2950" i="81"/>
  <c r="I2950" i="81"/>
  <c r="G2950" i="81"/>
  <c r="F2950" i="81"/>
  <c r="D2950" i="81"/>
  <c r="A2950" i="81"/>
  <c r="AG2949" i="81"/>
  <c r="AD2949" i="81"/>
  <c r="AC2949" i="81"/>
  <c r="AA2949" i="81"/>
  <c r="I2949" i="81"/>
  <c r="G2949" i="81"/>
  <c r="F2949" i="81"/>
  <c r="D2949" i="81"/>
  <c r="A2949" i="81"/>
  <c r="AG2948" i="81"/>
  <c r="AD2948" i="81"/>
  <c r="AC2948" i="81"/>
  <c r="AA2948" i="81"/>
  <c r="I2948" i="81"/>
  <c r="G2948" i="81"/>
  <c r="F2948" i="81"/>
  <c r="D2948" i="81"/>
  <c r="A2948" i="81"/>
  <c r="AG2947" i="81"/>
  <c r="AD2947" i="81"/>
  <c r="AC2947" i="81"/>
  <c r="AA2947" i="81"/>
  <c r="I2947" i="81"/>
  <c r="G2947" i="81"/>
  <c r="F2947" i="81"/>
  <c r="D2947" i="81"/>
  <c r="A2947" i="81"/>
  <c r="AG2946" i="81"/>
  <c r="AD2946" i="81"/>
  <c r="AC2946" i="81"/>
  <c r="AA2946" i="81"/>
  <c r="I2946" i="81"/>
  <c r="G2946" i="81"/>
  <c r="F2946" i="81"/>
  <c r="D2946" i="81"/>
  <c r="A2946" i="81"/>
  <c r="AG2945" i="81"/>
  <c r="AD2945" i="81"/>
  <c r="AC2945" i="81"/>
  <c r="AA2945" i="81"/>
  <c r="I2945" i="81"/>
  <c r="G2945" i="81"/>
  <c r="F2945" i="81"/>
  <c r="D2945" i="81"/>
  <c r="A2945" i="81"/>
  <c r="AG2944" i="81"/>
  <c r="AD2944" i="81"/>
  <c r="AC2944" i="81"/>
  <c r="AA2944" i="81"/>
  <c r="I2944" i="81"/>
  <c r="G2944" i="81"/>
  <c r="F2944" i="81"/>
  <c r="D2944" i="81"/>
  <c r="A2944" i="81"/>
  <c r="AG2943" i="81"/>
  <c r="AD2943" i="81"/>
  <c r="AC2943" i="81"/>
  <c r="AA2943" i="81"/>
  <c r="I2943" i="81"/>
  <c r="G2943" i="81"/>
  <c r="F2943" i="81"/>
  <c r="D2943" i="81"/>
  <c r="A2943" i="81"/>
  <c r="AG2942" i="81"/>
  <c r="AD2942" i="81"/>
  <c r="AC2942" i="81"/>
  <c r="AA2942" i="81"/>
  <c r="I2942" i="81"/>
  <c r="G2942" i="81"/>
  <c r="F2942" i="81"/>
  <c r="D2942" i="81"/>
  <c r="A2942" i="81"/>
  <c r="AG2941" i="81"/>
  <c r="AD2941" i="81"/>
  <c r="AC2941" i="81"/>
  <c r="AA2941" i="81"/>
  <c r="I2941" i="81"/>
  <c r="G2941" i="81"/>
  <c r="F2941" i="81"/>
  <c r="D2941" i="81"/>
  <c r="A2941" i="81"/>
  <c r="AG2940" i="81"/>
  <c r="AD2940" i="81"/>
  <c r="AC2940" i="81"/>
  <c r="AA2940" i="81"/>
  <c r="I2940" i="81"/>
  <c r="G2940" i="81"/>
  <c r="F2940" i="81"/>
  <c r="D2940" i="81"/>
  <c r="A2940" i="81"/>
  <c r="AG2939" i="81"/>
  <c r="AD2939" i="81"/>
  <c r="AC2939" i="81"/>
  <c r="AA2939" i="81"/>
  <c r="I2939" i="81"/>
  <c r="G2939" i="81"/>
  <c r="F2939" i="81"/>
  <c r="D2939" i="81"/>
  <c r="A2939" i="81"/>
  <c r="AG2938" i="81"/>
  <c r="AD2938" i="81"/>
  <c r="AC2938" i="81"/>
  <c r="AA2938" i="81"/>
  <c r="I2938" i="81"/>
  <c r="G2938" i="81"/>
  <c r="F2938" i="81"/>
  <c r="D2938" i="81"/>
  <c r="A2938" i="81"/>
  <c r="AG2937" i="81"/>
  <c r="AD2937" i="81"/>
  <c r="AC2937" i="81"/>
  <c r="AA2937" i="81"/>
  <c r="I2937" i="81"/>
  <c r="G2937" i="81"/>
  <c r="F2937" i="81"/>
  <c r="D2937" i="81"/>
  <c r="A2937" i="81"/>
  <c r="AG2936" i="81"/>
  <c r="AD2936" i="81"/>
  <c r="AC2936" i="81"/>
  <c r="AA2936" i="81"/>
  <c r="I2936" i="81"/>
  <c r="G2936" i="81"/>
  <c r="F2936" i="81"/>
  <c r="D2936" i="81"/>
  <c r="A2936" i="81"/>
  <c r="AG2935" i="81"/>
  <c r="AD2935" i="81"/>
  <c r="AC2935" i="81"/>
  <c r="AA2935" i="81"/>
  <c r="I2935" i="81"/>
  <c r="G2935" i="81"/>
  <c r="F2935" i="81"/>
  <c r="D2935" i="81"/>
  <c r="A2935" i="81"/>
  <c r="AG2934" i="81"/>
  <c r="AD2934" i="81"/>
  <c r="AC2934" i="81"/>
  <c r="AA2934" i="81"/>
  <c r="I2934" i="81"/>
  <c r="G2934" i="81"/>
  <c r="F2934" i="81"/>
  <c r="D2934" i="81"/>
  <c r="A2934" i="81"/>
  <c r="AG2933" i="81"/>
  <c r="AD2933" i="81"/>
  <c r="AC2933" i="81"/>
  <c r="AA2933" i="81"/>
  <c r="I2933" i="81"/>
  <c r="G2933" i="81"/>
  <c r="F2933" i="81"/>
  <c r="D2933" i="81"/>
  <c r="A2933" i="81"/>
  <c r="AG2932" i="81"/>
  <c r="AD2932" i="81"/>
  <c r="AC2932" i="81"/>
  <c r="AA2932" i="81"/>
  <c r="I2932" i="81"/>
  <c r="G2932" i="81"/>
  <c r="F2932" i="81"/>
  <c r="D2932" i="81"/>
  <c r="A2932" i="81"/>
  <c r="AG2931" i="81"/>
  <c r="AD2931" i="81"/>
  <c r="AC2931" i="81"/>
  <c r="AA2931" i="81"/>
  <c r="I2931" i="81"/>
  <c r="G2931" i="81"/>
  <c r="F2931" i="81"/>
  <c r="D2931" i="81"/>
  <c r="A2931" i="81"/>
  <c r="AG2930" i="81"/>
  <c r="AD2930" i="81"/>
  <c r="AC2930" i="81"/>
  <c r="AA2930" i="81"/>
  <c r="I2930" i="81"/>
  <c r="G2930" i="81"/>
  <c r="F2930" i="81"/>
  <c r="D2930" i="81"/>
  <c r="A2930" i="81"/>
  <c r="AG2929" i="81"/>
  <c r="AD2929" i="81"/>
  <c r="AC2929" i="81"/>
  <c r="AA2929" i="81"/>
  <c r="I2929" i="81"/>
  <c r="G2929" i="81"/>
  <c r="F2929" i="81"/>
  <c r="D2929" i="81"/>
  <c r="A2929" i="81"/>
  <c r="AG2928" i="81"/>
  <c r="AD2928" i="81"/>
  <c r="AC2928" i="81"/>
  <c r="AA2928" i="81"/>
  <c r="I2928" i="81"/>
  <c r="G2928" i="81"/>
  <c r="F2928" i="81"/>
  <c r="D2928" i="81"/>
  <c r="A2928" i="81"/>
  <c r="AG2927" i="81"/>
  <c r="AD2927" i="81"/>
  <c r="AC2927" i="81"/>
  <c r="AA2927" i="81"/>
  <c r="I2927" i="81"/>
  <c r="G2927" i="81"/>
  <c r="F2927" i="81"/>
  <c r="D2927" i="81"/>
  <c r="A2927" i="81"/>
  <c r="AG2926" i="81"/>
  <c r="AD2926" i="81"/>
  <c r="AC2926" i="81"/>
  <c r="AA2926" i="81"/>
  <c r="I2926" i="81"/>
  <c r="G2926" i="81"/>
  <c r="F2926" i="81"/>
  <c r="D2926" i="81"/>
  <c r="A2926" i="81"/>
  <c r="AG2925" i="81"/>
  <c r="AD2925" i="81"/>
  <c r="AC2925" i="81"/>
  <c r="AA2925" i="81"/>
  <c r="I2925" i="81"/>
  <c r="G2925" i="81"/>
  <c r="F2925" i="81"/>
  <c r="D2925" i="81"/>
  <c r="A2925" i="81"/>
  <c r="AG2924" i="81"/>
  <c r="AD2924" i="81"/>
  <c r="AC2924" i="81"/>
  <c r="AA2924" i="81"/>
  <c r="I2924" i="81"/>
  <c r="G2924" i="81"/>
  <c r="F2924" i="81"/>
  <c r="D2924" i="81"/>
  <c r="A2924" i="81"/>
  <c r="AG2923" i="81"/>
  <c r="AD2923" i="81"/>
  <c r="AC2923" i="81"/>
  <c r="AA2923" i="81"/>
  <c r="I2923" i="81"/>
  <c r="G2923" i="81"/>
  <c r="F2923" i="81"/>
  <c r="D2923" i="81"/>
  <c r="A2923" i="81"/>
  <c r="AG2922" i="81"/>
  <c r="AD2922" i="81"/>
  <c r="AC2922" i="81"/>
  <c r="AA2922" i="81"/>
  <c r="I2922" i="81"/>
  <c r="G2922" i="81"/>
  <c r="F2922" i="81"/>
  <c r="D2922" i="81"/>
  <c r="A2922" i="81"/>
  <c r="AG2921" i="81"/>
  <c r="AD2921" i="81"/>
  <c r="AC2921" i="81"/>
  <c r="AA2921" i="81"/>
  <c r="I2921" i="81"/>
  <c r="G2921" i="81"/>
  <c r="F2921" i="81"/>
  <c r="D2921" i="81"/>
  <c r="A2921" i="81"/>
  <c r="AG2920" i="81"/>
  <c r="AD2920" i="81"/>
  <c r="AC2920" i="81"/>
  <c r="AA2920" i="81"/>
  <c r="I2920" i="81"/>
  <c r="G2920" i="81"/>
  <c r="F2920" i="81"/>
  <c r="D2920" i="81"/>
  <c r="A2920" i="81"/>
  <c r="AG2919" i="81"/>
  <c r="AD2919" i="81"/>
  <c r="AC2919" i="81"/>
  <c r="AA2919" i="81"/>
  <c r="I2919" i="81"/>
  <c r="G2919" i="81"/>
  <c r="F2919" i="81"/>
  <c r="D2919" i="81"/>
  <c r="A2919" i="81"/>
  <c r="AG2918" i="81"/>
  <c r="AD2918" i="81"/>
  <c r="AC2918" i="81"/>
  <c r="AA2918" i="81"/>
  <c r="I2918" i="81"/>
  <c r="G2918" i="81"/>
  <c r="F2918" i="81"/>
  <c r="D2918" i="81"/>
  <c r="A2918" i="81"/>
  <c r="AG2917" i="81"/>
  <c r="AD2917" i="81"/>
  <c r="AC2917" i="81"/>
  <c r="AA2917" i="81"/>
  <c r="I2917" i="81"/>
  <c r="G2917" i="81"/>
  <c r="F2917" i="81"/>
  <c r="D2917" i="81"/>
  <c r="A2917" i="81"/>
  <c r="AG2916" i="81"/>
  <c r="AD2916" i="81"/>
  <c r="AC2916" i="81"/>
  <c r="AA2916" i="81"/>
  <c r="I2916" i="81"/>
  <c r="G2916" i="81"/>
  <c r="F2916" i="81"/>
  <c r="D2916" i="81"/>
  <c r="A2916" i="81"/>
  <c r="AG2915" i="81"/>
  <c r="AD2915" i="81"/>
  <c r="AC2915" i="81"/>
  <c r="AA2915" i="81"/>
  <c r="I2915" i="81"/>
  <c r="G2915" i="81"/>
  <c r="F2915" i="81"/>
  <c r="D2915" i="81"/>
  <c r="A2915" i="81"/>
  <c r="AG2914" i="81"/>
  <c r="AD2914" i="81"/>
  <c r="AC2914" i="81"/>
  <c r="AA2914" i="81"/>
  <c r="I2914" i="81"/>
  <c r="G2914" i="81"/>
  <c r="F2914" i="81"/>
  <c r="D2914" i="81"/>
  <c r="A2914" i="81"/>
  <c r="AG2913" i="81"/>
  <c r="AD2913" i="81"/>
  <c r="AC2913" i="81"/>
  <c r="AA2913" i="81"/>
  <c r="I2913" i="81"/>
  <c r="G2913" i="81"/>
  <c r="F2913" i="81"/>
  <c r="D2913" i="81"/>
  <c r="A2913" i="81"/>
  <c r="AG2912" i="81"/>
  <c r="AD2912" i="81"/>
  <c r="AC2912" i="81"/>
  <c r="AA2912" i="81"/>
  <c r="I2912" i="81"/>
  <c r="G2912" i="81"/>
  <c r="F2912" i="81"/>
  <c r="D2912" i="81"/>
  <c r="A2912" i="81"/>
  <c r="AG2911" i="81"/>
  <c r="AD2911" i="81"/>
  <c r="AC2911" i="81"/>
  <c r="AA2911" i="81"/>
  <c r="I2911" i="81"/>
  <c r="G2911" i="81"/>
  <c r="F2911" i="81"/>
  <c r="D2911" i="81"/>
  <c r="A2911" i="81"/>
  <c r="AG2910" i="81"/>
  <c r="AD2910" i="81"/>
  <c r="AC2910" i="81"/>
  <c r="AA2910" i="81"/>
  <c r="I2910" i="81"/>
  <c r="G2910" i="81"/>
  <c r="F2910" i="81"/>
  <c r="D2910" i="81"/>
  <c r="A2910" i="81"/>
  <c r="AG2909" i="81"/>
  <c r="AD2909" i="81"/>
  <c r="AC2909" i="81"/>
  <c r="AA2909" i="81"/>
  <c r="I2909" i="81"/>
  <c r="G2909" i="81"/>
  <c r="F2909" i="81"/>
  <c r="D2909" i="81"/>
  <c r="A2909" i="81"/>
  <c r="AG2908" i="81"/>
  <c r="AD2908" i="81"/>
  <c r="AC2908" i="81"/>
  <c r="AA2908" i="81"/>
  <c r="I2908" i="81"/>
  <c r="G2908" i="81"/>
  <c r="F2908" i="81"/>
  <c r="D2908" i="81"/>
  <c r="A2908" i="81"/>
  <c r="AG2907" i="81"/>
  <c r="AD2907" i="81"/>
  <c r="AC2907" i="81"/>
  <c r="AA2907" i="81"/>
  <c r="I2907" i="81"/>
  <c r="G2907" i="81"/>
  <c r="F2907" i="81"/>
  <c r="D2907" i="81"/>
  <c r="A2907" i="81"/>
  <c r="AG2906" i="81"/>
  <c r="AD2906" i="81"/>
  <c r="AC2906" i="81"/>
  <c r="AA2906" i="81"/>
  <c r="I2906" i="81"/>
  <c r="G2906" i="81"/>
  <c r="F2906" i="81"/>
  <c r="D2906" i="81"/>
  <c r="A2906" i="81"/>
  <c r="AG2905" i="81"/>
  <c r="AD2905" i="81"/>
  <c r="AC2905" i="81"/>
  <c r="AA2905" i="81"/>
  <c r="I2905" i="81"/>
  <c r="G2905" i="81"/>
  <c r="F2905" i="81"/>
  <c r="D2905" i="81"/>
  <c r="A2905" i="81"/>
  <c r="AG2904" i="81"/>
  <c r="AD2904" i="81"/>
  <c r="AC2904" i="81"/>
  <c r="AA2904" i="81"/>
  <c r="I2904" i="81"/>
  <c r="G2904" i="81"/>
  <c r="F2904" i="81"/>
  <c r="D2904" i="81"/>
  <c r="A2904" i="81"/>
  <c r="AG2903" i="81"/>
  <c r="AD2903" i="81"/>
  <c r="AC2903" i="81"/>
  <c r="AA2903" i="81"/>
  <c r="I2903" i="81"/>
  <c r="G2903" i="81"/>
  <c r="F2903" i="81"/>
  <c r="D2903" i="81"/>
  <c r="A2903" i="81"/>
  <c r="AG2902" i="81"/>
  <c r="AD2902" i="81"/>
  <c r="AC2902" i="81"/>
  <c r="AA2902" i="81"/>
  <c r="I2902" i="81"/>
  <c r="G2902" i="81"/>
  <c r="F2902" i="81"/>
  <c r="D2902" i="81"/>
  <c r="A2902" i="81"/>
  <c r="AG2901" i="81"/>
  <c r="AD2901" i="81"/>
  <c r="AC2901" i="81"/>
  <c r="AA2901" i="81"/>
  <c r="I2901" i="81"/>
  <c r="G2901" i="81"/>
  <c r="F2901" i="81"/>
  <c r="D2901" i="81"/>
  <c r="A2901" i="81"/>
  <c r="AG2900" i="81"/>
  <c r="AD2900" i="81"/>
  <c r="AC2900" i="81"/>
  <c r="AA2900" i="81"/>
  <c r="I2900" i="81"/>
  <c r="G2900" i="81"/>
  <c r="F2900" i="81"/>
  <c r="D2900" i="81"/>
  <c r="A2900" i="81"/>
  <c r="AG2899" i="81"/>
  <c r="AD2899" i="81"/>
  <c r="AC2899" i="81"/>
  <c r="AA2899" i="81"/>
  <c r="I2899" i="81"/>
  <c r="G2899" i="81"/>
  <c r="F2899" i="81"/>
  <c r="D2899" i="81"/>
  <c r="A2899" i="81"/>
  <c r="AG2898" i="81"/>
  <c r="AD2898" i="81"/>
  <c r="AC2898" i="81"/>
  <c r="AA2898" i="81"/>
  <c r="I2898" i="81"/>
  <c r="G2898" i="81"/>
  <c r="F2898" i="81"/>
  <c r="D2898" i="81"/>
  <c r="A2898" i="81"/>
  <c r="AG2897" i="81"/>
  <c r="AD2897" i="81"/>
  <c r="AC2897" i="81"/>
  <c r="AA2897" i="81"/>
  <c r="I2897" i="81"/>
  <c r="G2897" i="81"/>
  <c r="F2897" i="81"/>
  <c r="D2897" i="81"/>
  <c r="A2897" i="81"/>
  <c r="AG2896" i="81"/>
  <c r="AD2896" i="81"/>
  <c r="AC2896" i="81"/>
  <c r="AA2896" i="81"/>
  <c r="I2896" i="81"/>
  <c r="G2896" i="81"/>
  <c r="F2896" i="81"/>
  <c r="D2896" i="81"/>
  <c r="A2896" i="81"/>
  <c r="AG2895" i="81"/>
  <c r="AD2895" i="81"/>
  <c r="AC2895" i="81"/>
  <c r="AA2895" i="81"/>
  <c r="I2895" i="81"/>
  <c r="G2895" i="81"/>
  <c r="F2895" i="81"/>
  <c r="D2895" i="81"/>
  <c r="A2895" i="81"/>
  <c r="AG2894" i="81"/>
  <c r="AD2894" i="81"/>
  <c r="AC2894" i="81"/>
  <c r="AA2894" i="81"/>
  <c r="I2894" i="81"/>
  <c r="G2894" i="81"/>
  <c r="F2894" i="81"/>
  <c r="D2894" i="81"/>
  <c r="A2894" i="81"/>
  <c r="AG2893" i="81"/>
  <c r="AD2893" i="81"/>
  <c r="AC2893" i="81"/>
  <c r="AA2893" i="81"/>
  <c r="I2893" i="81"/>
  <c r="G2893" i="81"/>
  <c r="F2893" i="81"/>
  <c r="D2893" i="81"/>
  <c r="A2893" i="81"/>
  <c r="AG2892" i="81"/>
  <c r="AD2892" i="81"/>
  <c r="AC2892" i="81"/>
  <c r="AA2892" i="81"/>
  <c r="I2892" i="81"/>
  <c r="G2892" i="81"/>
  <c r="F2892" i="81"/>
  <c r="D2892" i="81"/>
  <c r="A2892" i="81"/>
  <c r="AG2891" i="81"/>
  <c r="AD2891" i="81"/>
  <c r="AC2891" i="81"/>
  <c r="AA2891" i="81"/>
  <c r="I2891" i="81"/>
  <c r="G2891" i="81"/>
  <c r="F2891" i="81"/>
  <c r="D2891" i="81"/>
  <c r="A2891" i="81"/>
  <c r="AG2890" i="81"/>
  <c r="AD2890" i="81"/>
  <c r="AC2890" i="81"/>
  <c r="AA2890" i="81"/>
  <c r="I2890" i="81"/>
  <c r="G2890" i="81"/>
  <c r="F2890" i="81"/>
  <c r="D2890" i="81"/>
  <c r="A2890" i="81"/>
  <c r="AG2889" i="81"/>
  <c r="AD2889" i="81"/>
  <c r="AC2889" i="81"/>
  <c r="AA2889" i="81"/>
  <c r="I2889" i="81"/>
  <c r="G2889" i="81"/>
  <c r="F2889" i="81"/>
  <c r="D2889" i="81"/>
  <c r="A2889" i="81"/>
  <c r="AG2888" i="81"/>
  <c r="AD2888" i="81"/>
  <c r="AC2888" i="81"/>
  <c r="AA2888" i="81"/>
  <c r="I2888" i="81"/>
  <c r="G2888" i="81"/>
  <c r="F2888" i="81"/>
  <c r="D2888" i="81"/>
  <c r="A2888" i="81"/>
  <c r="AG2887" i="81"/>
  <c r="AD2887" i="81"/>
  <c r="AC2887" i="81"/>
  <c r="AA2887" i="81"/>
  <c r="I2887" i="81"/>
  <c r="G2887" i="81"/>
  <c r="F2887" i="81"/>
  <c r="D2887" i="81"/>
  <c r="A2887" i="81"/>
  <c r="AG2886" i="81"/>
  <c r="AD2886" i="81"/>
  <c r="AC2886" i="81"/>
  <c r="AA2886" i="81"/>
  <c r="I2886" i="81"/>
  <c r="G2886" i="81"/>
  <c r="F2886" i="81"/>
  <c r="D2886" i="81"/>
  <c r="A2886" i="81"/>
  <c r="AG2885" i="81"/>
  <c r="AD2885" i="81"/>
  <c r="AC2885" i="81"/>
  <c r="AA2885" i="81"/>
  <c r="I2885" i="81"/>
  <c r="G2885" i="81"/>
  <c r="F2885" i="81"/>
  <c r="D2885" i="81"/>
  <c r="A2885" i="81"/>
  <c r="AG2884" i="81"/>
  <c r="AD2884" i="81"/>
  <c r="AC2884" i="81"/>
  <c r="AA2884" i="81"/>
  <c r="I2884" i="81"/>
  <c r="G2884" i="81"/>
  <c r="F2884" i="81"/>
  <c r="D2884" i="81"/>
  <c r="A2884" i="81"/>
  <c r="AG2883" i="81"/>
  <c r="AD2883" i="81"/>
  <c r="AC2883" i="81"/>
  <c r="AA2883" i="81"/>
  <c r="I2883" i="81"/>
  <c r="G2883" i="81"/>
  <c r="F2883" i="81"/>
  <c r="D2883" i="81"/>
  <c r="A2883" i="81"/>
  <c r="AG2882" i="81"/>
  <c r="AD2882" i="81"/>
  <c r="AC2882" i="81"/>
  <c r="AA2882" i="81"/>
  <c r="I2882" i="81"/>
  <c r="G2882" i="81"/>
  <c r="F2882" i="81"/>
  <c r="D2882" i="81"/>
  <c r="A2882" i="81"/>
  <c r="AG2881" i="81"/>
  <c r="AD2881" i="81"/>
  <c r="AC2881" i="81"/>
  <c r="AA2881" i="81"/>
  <c r="I2881" i="81"/>
  <c r="G2881" i="81"/>
  <c r="F2881" i="81"/>
  <c r="D2881" i="81"/>
  <c r="A2881" i="81"/>
  <c r="AG2880" i="81"/>
  <c r="AD2880" i="81"/>
  <c r="AC2880" i="81"/>
  <c r="AA2880" i="81"/>
  <c r="I2880" i="81"/>
  <c r="G2880" i="81"/>
  <c r="F2880" i="81"/>
  <c r="D2880" i="81"/>
  <c r="A2880" i="81"/>
  <c r="AG2879" i="81"/>
  <c r="AD2879" i="81"/>
  <c r="AC2879" i="81"/>
  <c r="AA2879" i="81"/>
  <c r="I2879" i="81"/>
  <c r="G2879" i="81"/>
  <c r="F2879" i="81"/>
  <c r="D2879" i="81"/>
  <c r="A2879" i="81"/>
  <c r="AG2878" i="81"/>
  <c r="AD2878" i="81"/>
  <c r="AC2878" i="81"/>
  <c r="AA2878" i="81"/>
  <c r="I2878" i="81"/>
  <c r="G2878" i="81"/>
  <c r="F2878" i="81"/>
  <c r="D2878" i="81"/>
  <c r="A2878" i="81"/>
  <c r="AG2877" i="81"/>
  <c r="AD2877" i="81"/>
  <c r="AC2877" i="81"/>
  <c r="AA2877" i="81"/>
  <c r="I2877" i="81"/>
  <c r="G2877" i="81"/>
  <c r="F2877" i="81"/>
  <c r="D2877" i="81"/>
  <c r="A2877" i="81"/>
  <c r="AG2876" i="81"/>
  <c r="AD2876" i="81"/>
  <c r="AC2876" i="81"/>
  <c r="AA2876" i="81"/>
  <c r="I2876" i="81"/>
  <c r="G2876" i="81"/>
  <c r="F2876" i="81"/>
  <c r="D2876" i="81"/>
  <c r="A2876" i="81"/>
  <c r="AG2875" i="81"/>
  <c r="AD2875" i="81"/>
  <c r="AC2875" i="81"/>
  <c r="AA2875" i="81"/>
  <c r="I2875" i="81"/>
  <c r="G2875" i="81"/>
  <c r="F2875" i="81"/>
  <c r="D2875" i="81"/>
  <c r="A2875" i="81"/>
  <c r="AG2874" i="81"/>
  <c r="AD2874" i="81"/>
  <c r="AC2874" i="81"/>
  <c r="AA2874" i="81"/>
  <c r="I2874" i="81"/>
  <c r="G2874" i="81"/>
  <c r="F2874" i="81"/>
  <c r="D2874" i="81"/>
  <c r="A2874" i="81"/>
  <c r="AG2873" i="81"/>
  <c r="AD2873" i="81"/>
  <c r="AC2873" i="81"/>
  <c r="AA2873" i="81"/>
  <c r="I2873" i="81"/>
  <c r="G2873" i="81"/>
  <c r="F2873" i="81"/>
  <c r="D2873" i="81"/>
  <c r="A2873" i="81"/>
  <c r="AG2872" i="81"/>
  <c r="AD2872" i="81"/>
  <c r="AC2872" i="81"/>
  <c r="AA2872" i="81"/>
  <c r="I2872" i="81"/>
  <c r="G2872" i="81"/>
  <c r="F2872" i="81"/>
  <c r="D2872" i="81"/>
  <c r="A2872" i="81"/>
  <c r="AG2871" i="81"/>
  <c r="AD2871" i="81"/>
  <c r="AC2871" i="81"/>
  <c r="AA2871" i="81"/>
  <c r="I2871" i="81"/>
  <c r="G2871" i="81"/>
  <c r="F2871" i="81"/>
  <c r="D2871" i="81"/>
  <c r="A2871" i="81"/>
  <c r="AG2870" i="81"/>
  <c r="AD2870" i="81"/>
  <c r="AC2870" i="81"/>
  <c r="AA2870" i="81"/>
  <c r="I2870" i="81"/>
  <c r="G2870" i="81"/>
  <c r="F2870" i="81"/>
  <c r="D2870" i="81"/>
  <c r="A2870" i="81"/>
  <c r="AG2869" i="81"/>
  <c r="AD2869" i="81"/>
  <c r="AC2869" i="81"/>
  <c r="AA2869" i="81"/>
  <c r="I2869" i="81"/>
  <c r="G2869" i="81"/>
  <c r="F2869" i="81"/>
  <c r="D2869" i="81"/>
  <c r="A2869" i="81"/>
  <c r="AG2868" i="81"/>
  <c r="AD2868" i="81"/>
  <c r="AC2868" i="81"/>
  <c r="AA2868" i="81"/>
  <c r="I2868" i="81"/>
  <c r="G2868" i="81"/>
  <c r="F2868" i="81"/>
  <c r="D2868" i="81"/>
  <c r="A2868" i="81"/>
  <c r="AG2867" i="81"/>
  <c r="AD2867" i="81"/>
  <c r="AC2867" i="81"/>
  <c r="AA2867" i="81"/>
  <c r="I2867" i="81"/>
  <c r="G2867" i="81"/>
  <c r="F2867" i="81"/>
  <c r="D2867" i="81"/>
  <c r="A2867" i="81"/>
  <c r="AG2866" i="81"/>
  <c r="AD2866" i="81"/>
  <c r="AC2866" i="81"/>
  <c r="AA2866" i="81"/>
  <c r="I2866" i="81"/>
  <c r="G2866" i="81"/>
  <c r="F2866" i="81"/>
  <c r="D2866" i="81"/>
  <c r="A2866" i="81"/>
  <c r="AG2865" i="81"/>
  <c r="AD2865" i="81"/>
  <c r="AC2865" i="81"/>
  <c r="AA2865" i="81"/>
  <c r="I2865" i="81"/>
  <c r="G2865" i="81"/>
  <c r="F2865" i="81"/>
  <c r="D2865" i="81"/>
  <c r="A2865" i="81"/>
  <c r="AG2864" i="81"/>
  <c r="AD2864" i="81"/>
  <c r="AC2864" i="81"/>
  <c r="AA2864" i="81"/>
  <c r="I2864" i="81"/>
  <c r="G2864" i="81"/>
  <c r="F2864" i="81"/>
  <c r="D2864" i="81"/>
  <c r="A2864" i="81"/>
  <c r="AG2863" i="81"/>
  <c r="AD2863" i="81"/>
  <c r="AC2863" i="81"/>
  <c r="AA2863" i="81"/>
  <c r="I2863" i="81"/>
  <c r="G2863" i="81"/>
  <c r="F2863" i="81"/>
  <c r="D2863" i="81"/>
  <c r="A2863" i="81"/>
  <c r="AG2862" i="81"/>
  <c r="AD2862" i="81"/>
  <c r="AC2862" i="81"/>
  <c r="AA2862" i="81"/>
  <c r="I2862" i="81"/>
  <c r="G2862" i="81"/>
  <c r="F2862" i="81"/>
  <c r="D2862" i="81"/>
  <c r="A2862" i="81"/>
  <c r="AG2861" i="81"/>
  <c r="AD2861" i="81"/>
  <c r="AC2861" i="81"/>
  <c r="AA2861" i="81"/>
  <c r="I2861" i="81"/>
  <c r="G2861" i="81"/>
  <c r="F2861" i="81"/>
  <c r="D2861" i="81"/>
  <c r="A2861" i="81"/>
  <c r="AG2860" i="81"/>
  <c r="AD2860" i="81"/>
  <c r="AC2860" i="81"/>
  <c r="AA2860" i="81"/>
  <c r="I2860" i="81"/>
  <c r="G2860" i="81"/>
  <c r="F2860" i="81"/>
  <c r="D2860" i="81"/>
  <c r="A2860" i="81"/>
  <c r="AG2859" i="81"/>
  <c r="AD2859" i="81"/>
  <c r="AC2859" i="81"/>
  <c r="AA2859" i="81"/>
  <c r="I2859" i="81"/>
  <c r="G2859" i="81"/>
  <c r="F2859" i="81"/>
  <c r="D2859" i="81"/>
  <c r="A2859" i="81"/>
  <c r="AG2858" i="81"/>
  <c r="AD2858" i="81"/>
  <c r="AC2858" i="81"/>
  <c r="AA2858" i="81"/>
  <c r="I2858" i="81"/>
  <c r="G2858" i="81"/>
  <c r="F2858" i="81"/>
  <c r="D2858" i="81"/>
  <c r="A2858" i="81"/>
  <c r="AG2857" i="81"/>
  <c r="AD2857" i="81"/>
  <c r="AC2857" i="81"/>
  <c r="AA2857" i="81"/>
  <c r="I2857" i="81"/>
  <c r="G2857" i="81"/>
  <c r="F2857" i="81"/>
  <c r="D2857" i="81"/>
  <c r="A2857" i="81"/>
  <c r="AG2856" i="81"/>
  <c r="AD2856" i="81"/>
  <c r="AC2856" i="81"/>
  <c r="AA2856" i="81"/>
  <c r="I2856" i="81"/>
  <c r="G2856" i="81"/>
  <c r="F2856" i="81"/>
  <c r="D2856" i="81"/>
  <c r="A2856" i="81"/>
  <c r="AG2855" i="81"/>
  <c r="AD2855" i="81"/>
  <c r="AC2855" i="81"/>
  <c r="AA2855" i="81"/>
  <c r="I2855" i="81"/>
  <c r="G2855" i="81"/>
  <c r="F2855" i="81"/>
  <c r="D2855" i="81"/>
  <c r="A2855" i="81"/>
  <c r="AG2854" i="81"/>
  <c r="AD2854" i="81"/>
  <c r="AC2854" i="81"/>
  <c r="AA2854" i="81"/>
  <c r="I2854" i="81"/>
  <c r="G2854" i="81"/>
  <c r="F2854" i="81"/>
  <c r="D2854" i="81"/>
  <c r="A2854" i="81"/>
  <c r="AG2853" i="81"/>
  <c r="AD2853" i="81"/>
  <c r="AC2853" i="81"/>
  <c r="AA2853" i="81"/>
  <c r="I2853" i="81"/>
  <c r="G2853" i="81"/>
  <c r="F2853" i="81"/>
  <c r="D2853" i="81"/>
  <c r="A2853" i="81"/>
  <c r="AG2852" i="81"/>
  <c r="AD2852" i="81"/>
  <c r="AC2852" i="81"/>
  <c r="AA2852" i="81"/>
  <c r="I2852" i="81"/>
  <c r="G2852" i="81"/>
  <c r="F2852" i="81"/>
  <c r="D2852" i="81"/>
  <c r="A2852" i="81"/>
  <c r="AG2851" i="81"/>
  <c r="AD2851" i="81"/>
  <c r="AC2851" i="81"/>
  <c r="AA2851" i="81"/>
  <c r="I2851" i="81"/>
  <c r="G2851" i="81"/>
  <c r="F2851" i="81"/>
  <c r="D2851" i="81"/>
  <c r="A2851" i="81"/>
  <c r="AG2850" i="81"/>
  <c r="AD2850" i="81"/>
  <c r="AC2850" i="81"/>
  <c r="AA2850" i="81"/>
  <c r="I2850" i="81"/>
  <c r="G2850" i="81"/>
  <c r="F2850" i="81"/>
  <c r="D2850" i="81"/>
  <c r="A2850" i="81"/>
  <c r="AG2849" i="81"/>
  <c r="AD2849" i="81"/>
  <c r="AC2849" i="81"/>
  <c r="AA2849" i="81"/>
  <c r="I2849" i="81"/>
  <c r="G2849" i="81"/>
  <c r="F2849" i="81"/>
  <c r="D2849" i="81"/>
  <c r="A2849" i="81"/>
  <c r="AG2848" i="81"/>
  <c r="AD2848" i="81"/>
  <c r="AC2848" i="81"/>
  <c r="AA2848" i="81"/>
  <c r="I2848" i="81"/>
  <c r="G2848" i="81"/>
  <c r="F2848" i="81"/>
  <c r="D2848" i="81"/>
  <c r="A2848" i="81"/>
  <c r="AG2847" i="81"/>
  <c r="AD2847" i="81"/>
  <c r="AC2847" i="81"/>
  <c r="AA2847" i="81"/>
  <c r="I2847" i="81"/>
  <c r="G2847" i="81"/>
  <c r="F2847" i="81"/>
  <c r="D2847" i="81"/>
  <c r="A2847" i="81"/>
  <c r="AG2846" i="81"/>
  <c r="AD2846" i="81"/>
  <c r="AC2846" i="81"/>
  <c r="AA2846" i="81"/>
  <c r="I2846" i="81"/>
  <c r="G2846" i="81"/>
  <c r="F2846" i="81"/>
  <c r="D2846" i="81"/>
  <c r="A2846" i="81"/>
  <c r="AG2845" i="81"/>
  <c r="AD2845" i="81"/>
  <c r="AC2845" i="81"/>
  <c r="AA2845" i="81"/>
  <c r="I2845" i="81"/>
  <c r="G2845" i="81"/>
  <c r="F2845" i="81"/>
  <c r="D2845" i="81"/>
  <c r="A2845" i="81"/>
  <c r="AG2844" i="81"/>
  <c r="AD2844" i="81"/>
  <c r="AC2844" i="81"/>
  <c r="AA2844" i="81"/>
  <c r="I2844" i="81"/>
  <c r="G2844" i="81"/>
  <c r="F2844" i="81"/>
  <c r="D2844" i="81"/>
  <c r="A2844" i="81"/>
  <c r="AG2843" i="81"/>
  <c r="AD2843" i="81"/>
  <c r="AC2843" i="81"/>
  <c r="AA2843" i="81"/>
  <c r="I2843" i="81"/>
  <c r="G2843" i="81"/>
  <c r="F2843" i="81"/>
  <c r="D2843" i="81"/>
  <c r="A2843" i="81"/>
  <c r="AG2842" i="81"/>
  <c r="AD2842" i="81"/>
  <c r="AC2842" i="81"/>
  <c r="AA2842" i="81"/>
  <c r="I2842" i="81"/>
  <c r="G2842" i="81"/>
  <c r="F2842" i="81"/>
  <c r="D2842" i="81"/>
  <c r="A2842" i="81"/>
  <c r="AG2841" i="81"/>
  <c r="AD2841" i="81"/>
  <c r="AC2841" i="81"/>
  <c r="AA2841" i="81"/>
  <c r="I2841" i="81"/>
  <c r="G2841" i="81"/>
  <c r="F2841" i="81"/>
  <c r="D2841" i="81"/>
  <c r="A2841" i="81"/>
  <c r="AG2840" i="81"/>
  <c r="AD2840" i="81"/>
  <c r="AC2840" i="81"/>
  <c r="AA2840" i="81"/>
  <c r="I2840" i="81"/>
  <c r="G2840" i="81"/>
  <c r="F2840" i="81"/>
  <c r="D2840" i="81"/>
  <c r="A2840" i="81"/>
  <c r="AG2839" i="81"/>
  <c r="AD2839" i="81"/>
  <c r="AC2839" i="81"/>
  <c r="AA2839" i="81"/>
  <c r="I2839" i="81"/>
  <c r="G2839" i="81"/>
  <c r="F2839" i="81"/>
  <c r="D2839" i="81"/>
  <c r="A2839" i="81"/>
  <c r="AG2838" i="81"/>
  <c r="AD2838" i="81"/>
  <c r="AC2838" i="81"/>
  <c r="AA2838" i="81"/>
  <c r="I2838" i="81"/>
  <c r="G2838" i="81"/>
  <c r="F2838" i="81"/>
  <c r="D2838" i="81"/>
  <c r="A2838" i="81"/>
  <c r="AG2837" i="81"/>
  <c r="AD2837" i="81"/>
  <c r="AC2837" i="81"/>
  <c r="AA2837" i="81"/>
  <c r="I2837" i="81"/>
  <c r="G2837" i="81"/>
  <c r="F2837" i="81"/>
  <c r="D2837" i="81"/>
  <c r="A2837" i="81"/>
  <c r="AG2836" i="81"/>
  <c r="AD2836" i="81"/>
  <c r="AC2836" i="81"/>
  <c r="AA2836" i="81"/>
  <c r="I2836" i="81"/>
  <c r="G2836" i="81"/>
  <c r="F2836" i="81"/>
  <c r="D2836" i="81"/>
  <c r="A2836" i="81"/>
  <c r="AG2835" i="81"/>
  <c r="AD2835" i="81"/>
  <c r="AC2835" i="81"/>
  <c r="AA2835" i="81"/>
  <c r="I2835" i="81"/>
  <c r="G2835" i="81"/>
  <c r="F2835" i="81"/>
  <c r="D2835" i="81"/>
  <c r="A2835" i="81"/>
  <c r="AG2834" i="81"/>
  <c r="AD2834" i="81"/>
  <c r="AC2834" i="81"/>
  <c r="AA2834" i="81"/>
  <c r="I2834" i="81"/>
  <c r="G2834" i="81"/>
  <c r="F2834" i="81"/>
  <c r="D2834" i="81"/>
  <c r="A2834" i="81"/>
  <c r="AG2833" i="81"/>
  <c r="AD2833" i="81"/>
  <c r="AC2833" i="81"/>
  <c r="AA2833" i="81"/>
  <c r="I2833" i="81"/>
  <c r="G2833" i="81"/>
  <c r="F2833" i="81"/>
  <c r="D2833" i="81"/>
  <c r="A2833" i="81"/>
  <c r="AG2832" i="81"/>
  <c r="AD2832" i="81"/>
  <c r="AC2832" i="81"/>
  <c r="AA2832" i="81"/>
  <c r="I2832" i="81"/>
  <c r="G2832" i="81"/>
  <c r="F2832" i="81"/>
  <c r="D2832" i="81"/>
  <c r="A2832" i="81"/>
  <c r="AG2831" i="81"/>
  <c r="AD2831" i="81"/>
  <c r="AC2831" i="81"/>
  <c r="AA2831" i="81"/>
  <c r="I2831" i="81"/>
  <c r="G2831" i="81"/>
  <c r="F2831" i="81"/>
  <c r="D2831" i="81"/>
  <c r="A2831" i="81"/>
  <c r="AG2830" i="81"/>
  <c r="AD2830" i="81"/>
  <c r="AC2830" i="81"/>
  <c r="AA2830" i="81"/>
  <c r="I2830" i="81"/>
  <c r="G2830" i="81"/>
  <c r="F2830" i="81"/>
  <c r="D2830" i="81"/>
  <c r="A2830" i="81"/>
  <c r="AG2829" i="81"/>
  <c r="AD2829" i="81"/>
  <c r="AC2829" i="81"/>
  <c r="AA2829" i="81"/>
  <c r="I2829" i="81"/>
  <c r="G2829" i="81"/>
  <c r="F2829" i="81"/>
  <c r="D2829" i="81"/>
  <c r="A2829" i="81"/>
  <c r="AG2828" i="81"/>
  <c r="AD2828" i="81"/>
  <c r="AC2828" i="81"/>
  <c r="AA2828" i="81"/>
  <c r="I2828" i="81"/>
  <c r="G2828" i="81"/>
  <c r="F2828" i="81"/>
  <c r="D2828" i="81"/>
  <c r="A2828" i="81"/>
  <c r="AG2827" i="81"/>
  <c r="AD2827" i="81"/>
  <c r="AC2827" i="81"/>
  <c r="AA2827" i="81"/>
  <c r="I2827" i="81"/>
  <c r="G2827" i="81"/>
  <c r="F2827" i="81"/>
  <c r="D2827" i="81"/>
  <c r="A2827" i="81"/>
  <c r="AG2826" i="81"/>
  <c r="AD2826" i="81"/>
  <c r="AC2826" i="81"/>
  <c r="AA2826" i="81"/>
  <c r="I2826" i="81"/>
  <c r="G2826" i="81"/>
  <c r="F2826" i="81"/>
  <c r="D2826" i="81"/>
  <c r="A2826" i="81"/>
  <c r="AG2825" i="81"/>
  <c r="AD2825" i="81"/>
  <c r="AC2825" i="81"/>
  <c r="AA2825" i="81"/>
  <c r="I2825" i="81"/>
  <c r="G2825" i="81"/>
  <c r="F2825" i="81"/>
  <c r="D2825" i="81"/>
  <c r="A2825" i="81"/>
  <c r="AG2824" i="81"/>
  <c r="AD2824" i="81"/>
  <c r="AC2824" i="81"/>
  <c r="AA2824" i="81"/>
  <c r="I2824" i="81"/>
  <c r="G2824" i="81"/>
  <c r="F2824" i="81"/>
  <c r="D2824" i="81"/>
  <c r="A2824" i="81"/>
  <c r="AG2823" i="81"/>
  <c r="AD2823" i="81"/>
  <c r="AC2823" i="81"/>
  <c r="AA2823" i="81"/>
  <c r="I2823" i="81"/>
  <c r="G2823" i="81"/>
  <c r="F2823" i="81"/>
  <c r="D2823" i="81"/>
  <c r="A2823" i="81"/>
  <c r="AG2822" i="81"/>
  <c r="AD2822" i="81"/>
  <c r="AC2822" i="81"/>
  <c r="AA2822" i="81"/>
  <c r="I2822" i="81"/>
  <c r="G2822" i="81"/>
  <c r="F2822" i="81"/>
  <c r="D2822" i="81"/>
  <c r="A2822" i="81"/>
  <c r="AG2821" i="81"/>
  <c r="AD2821" i="81"/>
  <c r="AC2821" i="81"/>
  <c r="AA2821" i="81"/>
  <c r="I2821" i="81"/>
  <c r="G2821" i="81"/>
  <c r="F2821" i="81"/>
  <c r="D2821" i="81"/>
  <c r="A2821" i="81"/>
  <c r="AG2820" i="81"/>
  <c r="AD2820" i="81"/>
  <c r="AC2820" i="81"/>
  <c r="AA2820" i="81"/>
  <c r="I2820" i="81"/>
  <c r="G2820" i="81"/>
  <c r="F2820" i="81"/>
  <c r="D2820" i="81"/>
  <c r="A2820" i="81"/>
  <c r="AG2819" i="81"/>
  <c r="AD2819" i="81"/>
  <c r="AC2819" i="81"/>
  <c r="AA2819" i="81"/>
  <c r="I2819" i="81"/>
  <c r="G2819" i="81"/>
  <c r="F2819" i="81"/>
  <c r="D2819" i="81"/>
  <c r="A2819" i="81"/>
  <c r="AG2818" i="81"/>
  <c r="AD2818" i="81"/>
  <c r="AC2818" i="81"/>
  <c r="AA2818" i="81"/>
  <c r="I2818" i="81"/>
  <c r="G2818" i="81"/>
  <c r="F2818" i="81"/>
  <c r="D2818" i="81"/>
  <c r="A2818" i="81"/>
  <c r="AG2817" i="81"/>
  <c r="AD2817" i="81"/>
  <c r="AC2817" i="81"/>
  <c r="AA2817" i="81"/>
  <c r="I2817" i="81"/>
  <c r="G2817" i="81"/>
  <c r="F2817" i="81"/>
  <c r="D2817" i="81"/>
  <c r="A2817" i="81"/>
  <c r="AG2816" i="81"/>
  <c r="AD2816" i="81"/>
  <c r="AC2816" i="81"/>
  <c r="AA2816" i="81"/>
  <c r="I2816" i="81"/>
  <c r="G2816" i="81"/>
  <c r="F2816" i="81"/>
  <c r="D2816" i="81"/>
  <c r="A2816" i="81"/>
  <c r="AG2815" i="81"/>
  <c r="AD2815" i="81"/>
  <c r="AC2815" i="81"/>
  <c r="AA2815" i="81"/>
  <c r="I2815" i="81"/>
  <c r="G2815" i="81"/>
  <c r="F2815" i="81"/>
  <c r="D2815" i="81"/>
  <c r="A2815" i="81"/>
  <c r="AG2814" i="81"/>
  <c r="AD2814" i="81"/>
  <c r="AC2814" i="81"/>
  <c r="AA2814" i="81"/>
  <c r="I2814" i="81"/>
  <c r="G2814" i="81"/>
  <c r="F2814" i="81"/>
  <c r="D2814" i="81"/>
  <c r="A2814" i="81"/>
  <c r="AG2813" i="81"/>
  <c r="AD2813" i="81"/>
  <c r="AC2813" i="81"/>
  <c r="AA2813" i="81"/>
  <c r="I2813" i="81"/>
  <c r="G2813" i="81"/>
  <c r="F2813" i="81"/>
  <c r="D2813" i="81"/>
  <c r="A2813" i="81"/>
  <c r="AG2812" i="81"/>
  <c r="AD2812" i="81"/>
  <c r="AC2812" i="81"/>
  <c r="AA2812" i="81"/>
  <c r="I2812" i="81"/>
  <c r="G2812" i="81"/>
  <c r="F2812" i="81"/>
  <c r="D2812" i="81"/>
  <c r="A2812" i="81"/>
  <c r="AG2811" i="81"/>
  <c r="AD2811" i="81"/>
  <c r="AC2811" i="81"/>
  <c r="AA2811" i="81"/>
  <c r="I2811" i="81"/>
  <c r="G2811" i="81"/>
  <c r="F2811" i="81"/>
  <c r="D2811" i="81"/>
  <c r="A2811" i="81"/>
  <c r="AG2810" i="81"/>
  <c r="AD2810" i="81"/>
  <c r="AC2810" i="81"/>
  <c r="AA2810" i="81"/>
  <c r="I2810" i="81"/>
  <c r="G2810" i="81"/>
  <c r="F2810" i="81"/>
  <c r="D2810" i="81"/>
  <c r="A2810" i="81"/>
  <c r="AG2809" i="81"/>
  <c r="AD2809" i="81"/>
  <c r="AC2809" i="81"/>
  <c r="AA2809" i="81"/>
  <c r="I2809" i="81"/>
  <c r="G2809" i="81"/>
  <c r="F2809" i="81"/>
  <c r="D2809" i="81"/>
  <c r="A2809" i="81"/>
  <c r="AG2808" i="81"/>
  <c r="AD2808" i="81"/>
  <c r="AC2808" i="81"/>
  <c r="AA2808" i="81"/>
  <c r="I2808" i="81"/>
  <c r="G2808" i="81"/>
  <c r="F2808" i="81"/>
  <c r="D2808" i="81"/>
  <c r="A2808" i="81"/>
  <c r="AG2807" i="81"/>
  <c r="AD2807" i="81"/>
  <c r="AC2807" i="81"/>
  <c r="AA2807" i="81"/>
  <c r="I2807" i="81"/>
  <c r="G2807" i="81"/>
  <c r="F2807" i="81"/>
  <c r="D2807" i="81"/>
  <c r="A2807" i="81"/>
  <c r="AG2806" i="81"/>
  <c r="AD2806" i="81"/>
  <c r="AC2806" i="81"/>
  <c r="AA2806" i="81"/>
  <c r="I2806" i="81"/>
  <c r="G2806" i="81"/>
  <c r="F2806" i="81"/>
  <c r="D2806" i="81"/>
  <c r="A2806" i="81"/>
  <c r="AG2805" i="81"/>
  <c r="AD2805" i="81"/>
  <c r="AC2805" i="81"/>
  <c r="AA2805" i="81"/>
  <c r="I2805" i="81"/>
  <c r="G2805" i="81"/>
  <c r="F2805" i="81"/>
  <c r="D2805" i="81"/>
  <c r="A2805" i="81"/>
  <c r="AG2804" i="81"/>
  <c r="AD2804" i="81"/>
  <c r="AC2804" i="81"/>
  <c r="AA2804" i="81"/>
  <c r="I2804" i="81"/>
  <c r="G2804" i="81"/>
  <c r="F2804" i="81"/>
  <c r="D2804" i="81"/>
  <c r="A2804" i="81"/>
  <c r="AG2803" i="81"/>
  <c r="AD2803" i="81"/>
  <c r="AC2803" i="81"/>
  <c r="AA2803" i="81"/>
  <c r="I2803" i="81"/>
  <c r="G2803" i="81"/>
  <c r="F2803" i="81"/>
  <c r="D2803" i="81"/>
  <c r="A2803" i="81"/>
  <c r="AG2802" i="81"/>
  <c r="AD2802" i="81"/>
  <c r="AC2802" i="81"/>
  <c r="AA2802" i="81"/>
  <c r="I2802" i="81"/>
  <c r="G2802" i="81"/>
  <c r="F2802" i="81"/>
  <c r="D2802" i="81"/>
  <c r="A2802" i="81"/>
  <c r="AG2801" i="81"/>
  <c r="AD2801" i="81"/>
  <c r="AC2801" i="81"/>
  <c r="AA2801" i="81"/>
  <c r="I2801" i="81"/>
  <c r="G2801" i="81"/>
  <c r="F2801" i="81"/>
  <c r="D2801" i="81"/>
  <c r="A2801" i="81"/>
  <c r="AG2800" i="81"/>
  <c r="AD2800" i="81"/>
  <c r="AC2800" i="81"/>
  <c r="AA2800" i="81"/>
  <c r="I2800" i="81"/>
  <c r="G2800" i="81"/>
  <c r="F2800" i="81"/>
  <c r="D2800" i="81"/>
  <c r="A2800" i="81"/>
  <c r="AG2799" i="81"/>
  <c r="AD2799" i="81"/>
  <c r="AC2799" i="81"/>
  <c r="AA2799" i="81"/>
  <c r="I2799" i="81"/>
  <c r="G2799" i="81"/>
  <c r="F2799" i="81"/>
  <c r="D2799" i="81"/>
  <c r="A2799" i="81"/>
  <c r="AG2798" i="81"/>
  <c r="AD2798" i="81"/>
  <c r="AC2798" i="81"/>
  <c r="AA2798" i="81"/>
  <c r="I2798" i="81"/>
  <c r="G2798" i="81"/>
  <c r="F2798" i="81"/>
  <c r="D2798" i="81"/>
  <c r="A2798" i="81"/>
  <c r="AG2797" i="81"/>
  <c r="AD2797" i="81"/>
  <c r="AC2797" i="81"/>
  <c r="AA2797" i="81"/>
  <c r="I2797" i="81"/>
  <c r="G2797" i="81"/>
  <c r="F2797" i="81"/>
  <c r="D2797" i="81"/>
  <c r="A2797" i="81"/>
  <c r="AG2796" i="81"/>
  <c r="AD2796" i="81"/>
  <c r="AC2796" i="81"/>
  <c r="AA2796" i="81"/>
  <c r="I2796" i="81"/>
  <c r="G2796" i="81"/>
  <c r="F2796" i="81"/>
  <c r="D2796" i="81"/>
  <c r="A2796" i="81"/>
  <c r="AG2795" i="81"/>
  <c r="AD2795" i="81"/>
  <c r="AC2795" i="81"/>
  <c r="AA2795" i="81"/>
  <c r="I2795" i="81"/>
  <c r="G2795" i="81"/>
  <c r="F2795" i="81"/>
  <c r="D2795" i="81"/>
  <c r="A2795" i="81"/>
  <c r="AG2794" i="81"/>
  <c r="AD2794" i="81"/>
  <c r="AC2794" i="81"/>
  <c r="AA2794" i="81"/>
  <c r="I2794" i="81"/>
  <c r="G2794" i="81"/>
  <c r="F2794" i="81"/>
  <c r="D2794" i="81"/>
  <c r="A2794" i="81"/>
  <c r="AG2793" i="81"/>
  <c r="AD2793" i="81"/>
  <c r="AC2793" i="81"/>
  <c r="AA2793" i="81"/>
  <c r="I2793" i="81"/>
  <c r="G2793" i="81"/>
  <c r="F2793" i="81"/>
  <c r="D2793" i="81"/>
  <c r="A2793" i="81"/>
  <c r="AG2792" i="81"/>
  <c r="AD2792" i="81"/>
  <c r="AC2792" i="81"/>
  <c r="AA2792" i="81"/>
  <c r="I2792" i="81"/>
  <c r="G2792" i="81"/>
  <c r="F2792" i="81"/>
  <c r="D2792" i="81"/>
  <c r="A2792" i="81"/>
  <c r="AG2791" i="81"/>
  <c r="AD2791" i="81"/>
  <c r="AC2791" i="81"/>
  <c r="AA2791" i="81"/>
  <c r="I2791" i="81"/>
  <c r="G2791" i="81"/>
  <c r="F2791" i="81"/>
  <c r="D2791" i="81"/>
  <c r="A2791" i="81"/>
  <c r="AG2790" i="81"/>
  <c r="AD2790" i="81"/>
  <c r="AC2790" i="81"/>
  <c r="AA2790" i="81"/>
  <c r="I2790" i="81"/>
  <c r="G2790" i="81"/>
  <c r="F2790" i="81"/>
  <c r="D2790" i="81"/>
  <c r="A2790" i="81"/>
  <c r="AG2789" i="81"/>
  <c r="AD2789" i="81"/>
  <c r="AC2789" i="81"/>
  <c r="AA2789" i="81"/>
  <c r="I2789" i="81"/>
  <c r="G2789" i="81"/>
  <c r="F2789" i="81"/>
  <c r="D2789" i="81"/>
  <c r="A2789" i="81"/>
  <c r="AG2788" i="81"/>
  <c r="AD2788" i="81"/>
  <c r="AC2788" i="81"/>
  <c r="AA2788" i="81"/>
  <c r="I2788" i="81"/>
  <c r="G2788" i="81"/>
  <c r="F2788" i="81"/>
  <c r="D2788" i="81"/>
  <c r="A2788" i="81"/>
  <c r="AG2787" i="81"/>
  <c r="AD2787" i="81"/>
  <c r="AC2787" i="81"/>
  <c r="AA2787" i="81"/>
  <c r="I2787" i="81"/>
  <c r="G2787" i="81"/>
  <c r="F2787" i="81"/>
  <c r="D2787" i="81"/>
  <c r="A2787" i="81"/>
  <c r="AG2786" i="81"/>
  <c r="AD2786" i="81"/>
  <c r="AC2786" i="81"/>
  <c r="AA2786" i="81"/>
  <c r="I2786" i="81"/>
  <c r="G2786" i="81"/>
  <c r="F2786" i="81"/>
  <c r="D2786" i="81"/>
  <c r="A2786" i="81"/>
  <c r="AG2785" i="81"/>
  <c r="AD2785" i="81"/>
  <c r="AC2785" i="81"/>
  <c r="AA2785" i="81"/>
  <c r="I2785" i="81"/>
  <c r="G2785" i="81"/>
  <c r="F2785" i="81"/>
  <c r="D2785" i="81"/>
  <c r="A2785" i="81"/>
  <c r="AG2784" i="81"/>
  <c r="AD2784" i="81"/>
  <c r="AC2784" i="81"/>
  <c r="AA2784" i="81"/>
  <c r="I2784" i="81"/>
  <c r="G2784" i="81"/>
  <c r="F2784" i="81"/>
  <c r="D2784" i="81"/>
  <c r="A2784" i="81"/>
  <c r="AG2783" i="81"/>
  <c r="AD2783" i="81"/>
  <c r="AC2783" i="81"/>
  <c r="AA2783" i="81"/>
  <c r="I2783" i="81"/>
  <c r="G2783" i="81"/>
  <c r="F2783" i="81"/>
  <c r="D2783" i="81"/>
  <c r="A2783" i="81"/>
  <c r="AG2782" i="81"/>
  <c r="AD2782" i="81"/>
  <c r="AC2782" i="81"/>
  <c r="AA2782" i="81"/>
  <c r="I2782" i="81"/>
  <c r="G2782" i="81"/>
  <c r="F2782" i="81"/>
  <c r="D2782" i="81"/>
  <c r="A2782" i="81"/>
  <c r="AG2781" i="81"/>
  <c r="AD2781" i="81"/>
  <c r="AC2781" i="81"/>
  <c r="AA2781" i="81"/>
  <c r="I2781" i="81"/>
  <c r="G2781" i="81"/>
  <c r="F2781" i="81"/>
  <c r="D2781" i="81"/>
  <c r="A2781" i="81"/>
  <c r="AG2780" i="81"/>
  <c r="AD2780" i="81"/>
  <c r="AC2780" i="81"/>
  <c r="AA2780" i="81"/>
  <c r="I2780" i="81"/>
  <c r="G2780" i="81"/>
  <c r="F2780" i="81"/>
  <c r="D2780" i="81"/>
  <c r="A2780" i="81"/>
  <c r="AG2779" i="81"/>
  <c r="AD2779" i="81"/>
  <c r="AC2779" i="81"/>
  <c r="AA2779" i="81"/>
  <c r="I2779" i="81"/>
  <c r="G2779" i="81"/>
  <c r="F2779" i="81"/>
  <c r="D2779" i="81"/>
  <c r="A2779" i="81"/>
  <c r="AG2778" i="81"/>
  <c r="AD2778" i="81"/>
  <c r="AC2778" i="81"/>
  <c r="AA2778" i="81"/>
  <c r="I2778" i="81"/>
  <c r="G2778" i="81"/>
  <c r="F2778" i="81"/>
  <c r="D2778" i="81"/>
  <c r="A2778" i="81"/>
  <c r="AG2777" i="81"/>
  <c r="AD2777" i="81"/>
  <c r="AC2777" i="81"/>
  <c r="AA2777" i="81"/>
  <c r="I2777" i="81"/>
  <c r="G2777" i="81"/>
  <c r="F2777" i="81"/>
  <c r="D2777" i="81"/>
  <c r="A2777" i="81"/>
  <c r="AG2776" i="81"/>
  <c r="AD2776" i="81"/>
  <c r="AC2776" i="81"/>
  <c r="AA2776" i="81"/>
  <c r="I2776" i="81"/>
  <c r="G2776" i="81"/>
  <c r="F2776" i="81"/>
  <c r="D2776" i="81"/>
  <c r="A2776" i="81"/>
  <c r="AG2775" i="81"/>
  <c r="AD2775" i="81"/>
  <c r="AC2775" i="81"/>
  <c r="AA2775" i="81"/>
  <c r="I2775" i="81"/>
  <c r="G2775" i="81"/>
  <c r="F2775" i="81"/>
  <c r="D2775" i="81"/>
  <c r="A2775" i="81"/>
  <c r="AG2774" i="81"/>
  <c r="AD2774" i="81"/>
  <c r="AC2774" i="81"/>
  <c r="AA2774" i="81"/>
  <c r="I2774" i="81"/>
  <c r="G2774" i="81"/>
  <c r="F2774" i="81"/>
  <c r="D2774" i="81"/>
  <c r="A2774" i="81"/>
  <c r="AG2773" i="81"/>
  <c r="AD2773" i="81"/>
  <c r="AC2773" i="81"/>
  <c r="AA2773" i="81"/>
  <c r="I2773" i="81"/>
  <c r="G2773" i="81"/>
  <c r="F2773" i="81"/>
  <c r="D2773" i="81"/>
  <c r="A2773" i="81"/>
  <c r="AG2772" i="81"/>
  <c r="AD2772" i="81"/>
  <c r="AC2772" i="81"/>
  <c r="AA2772" i="81"/>
  <c r="I2772" i="81"/>
  <c r="G2772" i="81"/>
  <c r="F2772" i="81"/>
  <c r="D2772" i="81"/>
  <c r="A2772" i="81"/>
  <c r="AG2771" i="81"/>
  <c r="AD2771" i="81"/>
  <c r="AC2771" i="81"/>
  <c r="AA2771" i="81"/>
  <c r="I2771" i="81"/>
  <c r="G2771" i="81"/>
  <c r="F2771" i="81"/>
  <c r="D2771" i="81"/>
  <c r="A2771" i="81"/>
  <c r="AG2770" i="81"/>
  <c r="AD2770" i="81"/>
  <c r="AC2770" i="81"/>
  <c r="AA2770" i="81"/>
  <c r="I2770" i="81"/>
  <c r="G2770" i="81"/>
  <c r="F2770" i="81"/>
  <c r="D2770" i="81"/>
  <c r="A2770" i="81"/>
  <c r="AG2769" i="81"/>
  <c r="AD2769" i="81"/>
  <c r="AC2769" i="81"/>
  <c r="AA2769" i="81"/>
  <c r="I2769" i="81"/>
  <c r="G2769" i="81"/>
  <c r="F2769" i="81"/>
  <c r="D2769" i="81"/>
  <c r="A2769" i="81"/>
  <c r="AG2768" i="81"/>
  <c r="AD2768" i="81"/>
  <c r="AC2768" i="81"/>
  <c r="AA2768" i="81"/>
  <c r="I2768" i="81"/>
  <c r="G2768" i="81"/>
  <c r="F2768" i="81"/>
  <c r="D2768" i="81"/>
  <c r="A2768" i="81"/>
  <c r="AG2767" i="81"/>
  <c r="AD2767" i="81"/>
  <c r="AC2767" i="81"/>
  <c r="AA2767" i="81"/>
  <c r="I2767" i="81"/>
  <c r="G2767" i="81"/>
  <c r="F2767" i="81"/>
  <c r="D2767" i="81"/>
  <c r="A2767" i="81"/>
  <c r="AG2766" i="81"/>
  <c r="AD2766" i="81"/>
  <c r="AC2766" i="81"/>
  <c r="AA2766" i="81"/>
  <c r="I2766" i="81"/>
  <c r="G2766" i="81"/>
  <c r="F2766" i="81"/>
  <c r="D2766" i="81"/>
  <c r="A2766" i="81"/>
  <c r="AG2765" i="81"/>
  <c r="AD2765" i="81"/>
  <c r="AC2765" i="81"/>
  <c r="AA2765" i="81"/>
  <c r="I2765" i="81"/>
  <c r="G2765" i="81"/>
  <c r="F2765" i="81"/>
  <c r="D2765" i="81"/>
  <c r="A2765" i="81"/>
  <c r="AG2764" i="81"/>
  <c r="AD2764" i="81"/>
  <c r="AC2764" i="81"/>
  <c r="AA2764" i="81"/>
  <c r="I2764" i="81"/>
  <c r="G2764" i="81"/>
  <c r="F2764" i="81"/>
  <c r="D2764" i="81"/>
  <c r="A2764" i="81"/>
  <c r="AG2763" i="81"/>
  <c r="AD2763" i="81"/>
  <c r="AC2763" i="81"/>
  <c r="AA2763" i="81"/>
  <c r="I2763" i="81"/>
  <c r="G2763" i="81"/>
  <c r="F2763" i="81"/>
  <c r="D2763" i="81"/>
  <c r="A2763" i="81"/>
  <c r="AG2762" i="81"/>
  <c r="AD2762" i="81"/>
  <c r="AC2762" i="81"/>
  <c r="AA2762" i="81"/>
  <c r="I2762" i="81"/>
  <c r="G2762" i="81"/>
  <c r="F2762" i="81"/>
  <c r="D2762" i="81"/>
  <c r="A2762" i="81"/>
  <c r="AG2761" i="81"/>
  <c r="AD2761" i="81"/>
  <c r="AC2761" i="81"/>
  <c r="AA2761" i="81"/>
  <c r="I2761" i="81"/>
  <c r="G2761" i="81"/>
  <c r="F2761" i="81"/>
  <c r="D2761" i="81"/>
  <c r="A2761" i="81"/>
  <c r="AG2760" i="81"/>
  <c r="AD2760" i="81"/>
  <c r="AC2760" i="81"/>
  <c r="AA2760" i="81"/>
  <c r="I2760" i="81"/>
  <c r="G2760" i="81"/>
  <c r="F2760" i="81"/>
  <c r="D2760" i="81"/>
  <c r="A2760" i="81"/>
  <c r="AG2759" i="81"/>
  <c r="AD2759" i="81"/>
  <c r="AC2759" i="81"/>
  <c r="AA2759" i="81"/>
  <c r="I2759" i="81"/>
  <c r="G2759" i="81"/>
  <c r="F2759" i="81"/>
  <c r="D2759" i="81"/>
  <c r="A2759" i="81"/>
  <c r="AG2758" i="81"/>
  <c r="AD2758" i="81"/>
  <c r="AC2758" i="81"/>
  <c r="AA2758" i="81"/>
  <c r="I2758" i="81"/>
  <c r="G2758" i="81"/>
  <c r="F2758" i="81"/>
  <c r="D2758" i="81"/>
  <c r="A2758" i="81"/>
  <c r="AG2757" i="81"/>
  <c r="AD2757" i="81"/>
  <c r="AC2757" i="81"/>
  <c r="AA2757" i="81"/>
  <c r="I2757" i="81"/>
  <c r="G2757" i="81"/>
  <c r="F2757" i="81"/>
  <c r="D2757" i="81"/>
  <c r="A2757" i="81"/>
  <c r="AG2756" i="81"/>
  <c r="AD2756" i="81"/>
  <c r="AC2756" i="81"/>
  <c r="AA2756" i="81"/>
  <c r="I2756" i="81"/>
  <c r="G2756" i="81"/>
  <c r="F2756" i="81"/>
  <c r="D2756" i="81"/>
  <c r="A2756" i="81"/>
  <c r="AG2755" i="81"/>
  <c r="AD2755" i="81"/>
  <c r="AC2755" i="81"/>
  <c r="AA2755" i="81"/>
  <c r="I2755" i="81"/>
  <c r="G2755" i="81"/>
  <c r="F2755" i="81"/>
  <c r="D2755" i="81"/>
  <c r="A2755" i="81"/>
  <c r="AG2754" i="81"/>
  <c r="AD2754" i="81"/>
  <c r="AC2754" i="81"/>
  <c r="AA2754" i="81"/>
  <c r="I2754" i="81"/>
  <c r="G2754" i="81"/>
  <c r="F2754" i="81"/>
  <c r="D2754" i="81"/>
  <c r="A2754" i="81"/>
  <c r="AG2753" i="81"/>
  <c r="AD2753" i="81"/>
  <c r="AC2753" i="81"/>
  <c r="AA2753" i="81"/>
  <c r="I2753" i="81"/>
  <c r="G2753" i="81"/>
  <c r="F2753" i="81"/>
  <c r="D2753" i="81"/>
  <c r="A2753" i="81"/>
  <c r="AG2752" i="81"/>
  <c r="AD2752" i="81"/>
  <c r="AC2752" i="81"/>
  <c r="AA2752" i="81"/>
  <c r="I2752" i="81"/>
  <c r="G2752" i="81"/>
  <c r="F2752" i="81"/>
  <c r="D2752" i="81"/>
  <c r="A2752" i="81"/>
  <c r="AG2751" i="81"/>
  <c r="AD2751" i="81"/>
  <c r="AC2751" i="81"/>
  <c r="AA2751" i="81"/>
  <c r="I2751" i="81"/>
  <c r="G2751" i="81"/>
  <c r="F2751" i="81"/>
  <c r="D2751" i="81"/>
  <c r="A2751" i="81"/>
  <c r="AG2750" i="81"/>
  <c r="AD2750" i="81"/>
  <c r="AC2750" i="81"/>
  <c r="AA2750" i="81"/>
  <c r="I2750" i="81"/>
  <c r="G2750" i="81"/>
  <c r="F2750" i="81"/>
  <c r="D2750" i="81"/>
  <c r="A2750" i="81"/>
  <c r="AG2749" i="81"/>
  <c r="AD2749" i="81"/>
  <c r="AC2749" i="81"/>
  <c r="AA2749" i="81"/>
  <c r="I2749" i="81"/>
  <c r="G2749" i="81"/>
  <c r="F2749" i="81"/>
  <c r="D2749" i="81"/>
  <c r="A2749" i="81"/>
  <c r="AG2748" i="81"/>
  <c r="AD2748" i="81"/>
  <c r="AC2748" i="81"/>
  <c r="AA2748" i="81"/>
  <c r="I2748" i="81"/>
  <c r="G2748" i="81"/>
  <c r="F2748" i="81"/>
  <c r="D2748" i="81"/>
  <c r="A2748" i="81"/>
  <c r="AG2747" i="81"/>
  <c r="AD2747" i="81"/>
  <c r="AC2747" i="81"/>
  <c r="AA2747" i="81"/>
  <c r="I2747" i="81"/>
  <c r="G2747" i="81"/>
  <c r="F2747" i="81"/>
  <c r="D2747" i="81"/>
  <c r="A2747" i="81"/>
  <c r="AG2746" i="81"/>
  <c r="AD2746" i="81"/>
  <c r="AC2746" i="81"/>
  <c r="AA2746" i="81"/>
  <c r="I2746" i="81"/>
  <c r="G2746" i="81"/>
  <c r="F2746" i="81"/>
  <c r="D2746" i="81"/>
  <c r="A2746" i="81"/>
  <c r="AG2745" i="81"/>
  <c r="AD2745" i="81"/>
  <c r="AC2745" i="81"/>
  <c r="AA2745" i="81"/>
  <c r="I2745" i="81"/>
  <c r="G2745" i="81"/>
  <c r="F2745" i="81"/>
  <c r="D2745" i="81"/>
  <c r="A2745" i="81"/>
  <c r="AG2744" i="81"/>
  <c r="AD2744" i="81"/>
  <c r="AC2744" i="81"/>
  <c r="AA2744" i="81"/>
  <c r="I2744" i="81"/>
  <c r="G2744" i="81"/>
  <c r="F2744" i="81"/>
  <c r="D2744" i="81"/>
  <c r="A2744" i="81"/>
  <c r="AG2743" i="81"/>
  <c r="AD2743" i="81"/>
  <c r="AC2743" i="81"/>
  <c r="AA2743" i="81"/>
  <c r="I2743" i="81"/>
  <c r="G2743" i="81"/>
  <c r="F2743" i="81"/>
  <c r="D2743" i="81"/>
  <c r="A2743" i="81"/>
  <c r="AG2742" i="81"/>
  <c r="AD2742" i="81"/>
  <c r="AC2742" i="81"/>
  <c r="AA2742" i="81"/>
  <c r="I2742" i="81"/>
  <c r="G2742" i="81"/>
  <c r="F2742" i="81"/>
  <c r="D2742" i="81"/>
  <c r="A2742" i="81"/>
  <c r="AG2741" i="81"/>
  <c r="AD2741" i="81"/>
  <c r="AC2741" i="81"/>
  <c r="AA2741" i="81"/>
  <c r="I2741" i="81"/>
  <c r="G2741" i="81"/>
  <c r="F2741" i="81"/>
  <c r="D2741" i="81"/>
  <c r="A2741" i="81"/>
  <c r="AG2740" i="81"/>
  <c r="AD2740" i="81"/>
  <c r="AC2740" i="81"/>
  <c r="AA2740" i="81"/>
  <c r="I2740" i="81"/>
  <c r="G2740" i="81"/>
  <c r="F2740" i="81"/>
  <c r="D2740" i="81"/>
  <c r="A2740" i="81"/>
  <c r="AG2739" i="81"/>
  <c r="AD2739" i="81"/>
  <c r="AC2739" i="81"/>
  <c r="AA2739" i="81"/>
  <c r="I2739" i="81"/>
  <c r="G2739" i="81"/>
  <c r="F2739" i="81"/>
  <c r="D2739" i="81"/>
  <c r="A2739" i="81"/>
  <c r="AG2738" i="81"/>
  <c r="AD2738" i="81"/>
  <c r="AC2738" i="81"/>
  <c r="AA2738" i="81"/>
  <c r="I2738" i="81"/>
  <c r="G2738" i="81"/>
  <c r="F2738" i="81"/>
  <c r="D2738" i="81"/>
  <c r="A2738" i="81"/>
  <c r="AG2737" i="81"/>
  <c r="AD2737" i="81"/>
  <c r="AC2737" i="81"/>
  <c r="AA2737" i="81"/>
  <c r="I2737" i="81"/>
  <c r="G2737" i="81"/>
  <c r="F2737" i="81"/>
  <c r="D2737" i="81"/>
  <c r="A2737" i="81"/>
  <c r="AG2736" i="81"/>
  <c r="AD2736" i="81"/>
  <c r="AC2736" i="81"/>
  <c r="AA2736" i="81"/>
  <c r="I2736" i="81"/>
  <c r="G2736" i="81"/>
  <c r="F2736" i="81"/>
  <c r="D2736" i="81"/>
  <c r="A2736" i="81"/>
  <c r="AG2735" i="81"/>
  <c r="AD2735" i="81"/>
  <c r="AC2735" i="81"/>
  <c r="AA2735" i="81"/>
  <c r="I2735" i="81"/>
  <c r="G2735" i="81"/>
  <c r="F2735" i="81"/>
  <c r="D2735" i="81"/>
  <c r="A2735" i="81"/>
  <c r="AG2734" i="81"/>
  <c r="AD2734" i="81"/>
  <c r="AC2734" i="81"/>
  <c r="AA2734" i="81"/>
  <c r="I2734" i="81"/>
  <c r="G2734" i="81"/>
  <c r="F2734" i="81"/>
  <c r="D2734" i="81"/>
  <c r="A2734" i="81"/>
  <c r="AG2733" i="81"/>
  <c r="AD2733" i="81"/>
  <c r="AC2733" i="81"/>
  <c r="AA2733" i="81"/>
  <c r="I2733" i="81"/>
  <c r="G2733" i="81"/>
  <c r="F2733" i="81"/>
  <c r="D2733" i="81"/>
  <c r="A2733" i="81"/>
  <c r="AG2732" i="81"/>
  <c r="AD2732" i="81"/>
  <c r="AC2732" i="81"/>
  <c r="AA2732" i="81"/>
  <c r="I2732" i="81"/>
  <c r="G2732" i="81"/>
  <c r="F2732" i="81"/>
  <c r="D2732" i="81"/>
  <c r="A2732" i="81"/>
  <c r="AG2731" i="81"/>
  <c r="AD2731" i="81"/>
  <c r="AC2731" i="81"/>
  <c r="AA2731" i="81"/>
  <c r="I2731" i="81"/>
  <c r="G2731" i="81"/>
  <c r="F2731" i="81"/>
  <c r="D2731" i="81"/>
  <c r="A2731" i="81"/>
  <c r="AG2730" i="81"/>
  <c r="AD2730" i="81"/>
  <c r="AC2730" i="81"/>
  <c r="AA2730" i="81"/>
  <c r="I2730" i="81"/>
  <c r="G2730" i="81"/>
  <c r="F2730" i="81"/>
  <c r="D2730" i="81"/>
  <c r="A2730" i="81"/>
  <c r="AG2729" i="81"/>
  <c r="AD2729" i="81"/>
  <c r="AC2729" i="81"/>
  <c r="AA2729" i="81"/>
  <c r="I2729" i="81"/>
  <c r="G2729" i="81"/>
  <c r="F2729" i="81"/>
  <c r="D2729" i="81"/>
  <c r="A2729" i="81"/>
  <c r="AG2728" i="81"/>
  <c r="AD2728" i="81"/>
  <c r="AC2728" i="81"/>
  <c r="AA2728" i="81"/>
  <c r="I2728" i="81"/>
  <c r="G2728" i="81"/>
  <c r="F2728" i="81"/>
  <c r="D2728" i="81"/>
  <c r="A2728" i="81"/>
  <c r="AG2727" i="81"/>
  <c r="AD2727" i="81"/>
  <c r="AC2727" i="81"/>
  <c r="AA2727" i="81"/>
  <c r="I2727" i="81"/>
  <c r="G2727" i="81"/>
  <c r="F2727" i="81"/>
  <c r="D2727" i="81"/>
  <c r="A2727" i="81"/>
  <c r="AG2726" i="81"/>
  <c r="AD2726" i="81"/>
  <c r="AC2726" i="81"/>
  <c r="AA2726" i="81"/>
  <c r="I2726" i="81"/>
  <c r="G2726" i="81"/>
  <c r="F2726" i="81"/>
  <c r="D2726" i="81"/>
  <c r="A2726" i="81"/>
  <c r="AG2725" i="81"/>
  <c r="AD2725" i="81"/>
  <c r="AC2725" i="81"/>
  <c r="AA2725" i="81"/>
  <c r="I2725" i="81"/>
  <c r="G2725" i="81"/>
  <c r="F2725" i="81"/>
  <c r="D2725" i="81"/>
  <c r="A2725" i="81"/>
  <c r="AG2724" i="81"/>
  <c r="AD2724" i="81"/>
  <c r="AC2724" i="81"/>
  <c r="AA2724" i="81"/>
  <c r="I2724" i="81"/>
  <c r="G2724" i="81"/>
  <c r="F2724" i="81"/>
  <c r="D2724" i="81"/>
  <c r="A2724" i="81"/>
  <c r="AG2723" i="81"/>
  <c r="AD2723" i="81"/>
  <c r="AC2723" i="81"/>
  <c r="AA2723" i="81"/>
  <c r="I2723" i="81"/>
  <c r="G2723" i="81"/>
  <c r="F2723" i="81"/>
  <c r="D2723" i="81"/>
  <c r="A2723" i="81"/>
  <c r="AG2722" i="81"/>
  <c r="AD2722" i="81"/>
  <c r="AC2722" i="81"/>
  <c r="AA2722" i="81"/>
  <c r="I2722" i="81"/>
  <c r="G2722" i="81"/>
  <c r="F2722" i="81"/>
  <c r="D2722" i="81"/>
  <c r="A2722" i="81"/>
  <c r="AG2721" i="81"/>
  <c r="AD2721" i="81"/>
  <c r="AC2721" i="81"/>
  <c r="AA2721" i="81"/>
  <c r="I2721" i="81"/>
  <c r="G2721" i="81"/>
  <c r="F2721" i="81"/>
  <c r="D2721" i="81"/>
  <c r="A2721" i="81"/>
  <c r="AG2720" i="81"/>
  <c r="AD2720" i="81"/>
  <c r="AC2720" i="81"/>
  <c r="AA2720" i="81"/>
  <c r="I2720" i="81"/>
  <c r="G2720" i="81"/>
  <c r="F2720" i="81"/>
  <c r="D2720" i="81"/>
  <c r="A2720" i="81"/>
  <c r="AG2719" i="81"/>
  <c r="AD2719" i="81"/>
  <c r="AC2719" i="81"/>
  <c r="AA2719" i="81"/>
  <c r="I2719" i="81"/>
  <c r="G2719" i="81"/>
  <c r="F2719" i="81"/>
  <c r="D2719" i="81"/>
  <c r="A2719" i="81"/>
  <c r="AG2718" i="81"/>
  <c r="AD2718" i="81"/>
  <c r="AC2718" i="81"/>
  <c r="AA2718" i="81"/>
  <c r="I2718" i="81"/>
  <c r="G2718" i="81"/>
  <c r="F2718" i="81"/>
  <c r="D2718" i="81"/>
  <c r="A2718" i="81"/>
  <c r="AG2717" i="81"/>
  <c r="AD2717" i="81"/>
  <c r="AC2717" i="81"/>
  <c r="AA2717" i="81"/>
  <c r="I2717" i="81"/>
  <c r="G2717" i="81"/>
  <c r="F2717" i="81"/>
  <c r="D2717" i="81"/>
  <c r="A2717" i="81"/>
  <c r="AG2716" i="81"/>
  <c r="AD2716" i="81"/>
  <c r="AC2716" i="81"/>
  <c r="AA2716" i="81"/>
  <c r="I2716" i="81"/>
  <c r="G2716" i="81"/>
  <c r="F2716" i="81"/>
  <c r="D2716" i="81"/>
  <c r="A2716" i="81"/>
  <c r="AG2715" i="81"/>
  <c r="AD2715" i="81"/>
  <c r="AC2715" i="81"/>
  <c r="AA2715" i="81"/>
  <c r="I2715" i="81"/>
  <c r="G2715" i="81"/>
  <c r="F2715" i="81"/>
  <c r="D2715" i="81"/>
  <c r="A2715" i="81"/>
  <c r="AG2714" i="81"/>
  <c r="AD2714" i="81"/>
  <c r="AC2714" i="81"/>
  <c r="AA2714" i="81"/>
  <c r="I2714" i="81"/>
  <c r="G2714" i="81"/>
  <c r="F2714" i="81"/>
  <c r="D2714" i="81"/>
  <c r="A2714" i="81"/>
  <c r="AG2713" i="81"/>
  <c r="AD2713" i="81"/>
  <c r="AC2713" i="81"/>
  <c r="AA2713" i="81"/>
  <c r="I2713" i="81"/>
  <c r="G2713" i="81"/>
  <c r="F2713" i="81"/>
  <c r="D2713" i="81"/>
  <c r="A2713" i="81"/>
  <c r="AG2712" i="81"/>
  <c r="AD2712" i="81"/>
  <c r="AC2712" i="81"/>
  <c r="AA2712" i="81"/>
  <c r="I2712" i="81"/>
  <c r="G2712" i="81"/>
  <c r="F2712" i="81"/>
  <c r="D2712" i="81"/>
  <c r="A2712" i="81"/>
  <c r="AG2711" i="81"/>
  <c r="AD2711" i="81"/>
  <c r="AC2711" i="81"/>
  <c r="AA2711" i="81"/>
  <c r="I2711" i="81"/>
  <c r="G2711" i="81"/>
  <c r="F2711" i="81"/>
  <c r="D2711" i="81"/>
  <c r="A2711" i="81"/>
  <c r="AG2710" i="81"/>
  <c r="AD2710" i="81"/>
  <c r="AC2710" i="81"/>
  <c r="AA2710" i="81"/>
  <c r="I2710" i="81"/>
  <c r="G2710" i="81"/>
  <c r="F2710" i="81"/>
  <c r="D2710" i="81"/>
  <c r="A2710" i="81"/>
  <c r="AG2709" i="81"/>
  <c r="AD2709" i="81"/>
  <c r="AC2709" i="81"/>
  <c r="AA2709" i="81"/>
  <c r="I2709" i="81"/>
  <c r="G2709" i="81"/>
  <c r="F2709" i="81"/>
  <c r="D2709" i="81"/>
  <c r="A2709" i="81"/>
  <c r="AG2708" i="81"/>
  <c r="AD2708" i="81"/>
  <c r="AC2708" i="81"/>
  <c r="AA2708" i="81"/>
  <c r="I2708" i="81"/>
  <c r="G2708" i="81"/>
  <c r="F2708" i="81"/>
  <c r="D2708" i="81"/>
  <c r="A2708" i="81"/>
  <c r="AG2707" i="81"/>
  <c r="AD2707" i="81"/>
  <c r="AC2707" i="81"/>
  <c r="AA2707" i="81"/>
  <c r="I2707" i="81"/>
  <c r="G2707" i="81"/>
  <c r="F2707" i="81"/>
  <c r="D2707" i="81"/>
  <c r="A2707" i="81"/>
  <c r="AG2706" i="81"/>
  <c r="AD2706" i="81"/>
  <c r="AC2706" i="81"/>
  <c r="AA2706" i="81"/>
  <c r="I2706" i="81"/>
  <c r="G2706" i="81"/>
  <c r="F2706" i="81"/>
  <c r="D2706" i="81"/>
  <c r="A2706" i="81"/>
  <c r="AG2705" i="81"/>
  <c r="AD2705" i="81"/>
  <c r="AC2705" i="81"/>
  <c r="AA2705" i="81"/>
  <c r="I2705" i="81"/>
  <c r="G2705" i="81"/>
  <c r="F2705" i="81"/>
  <c r="D2705" i="81"/>
  <c r="A2705" i="81"/>
  <c r="AG2704" i="81"/>
  <c r="AD2704" i="81"/>
  <c r="AC2704" i="81"/>
  <c r="AA2704" i="81"/>
  <c r="I2704" i="81"/>
  <c r="G2704" i="81"/>
  <c r="F2704" i="81"/>
  <c r="D2704" i="81"/>
  <c r="A2704" i="81"/>
  <c r="AG2703" i="81"/>
  <c r="AD2703" i="81"/>
  <c r="AC2703" i="81"/>
  <c r="AA2703" i="81"/>
  <c r="I2703" i="81"/>
  <c r="G2703" i="81"/>
  <c r="F2703" i="81"/>
  <c r="D2703" i="81"/>
  <c r="A2703" i="81"/>
  <c r="AG2702" i="81"/>
  <c r="AD2702" i="81"/>
  <c r="AC2702" i="81"/>
  <c r="AA2702" i="81"/>
  <c r="I2702" i="81"/>
  <c r="G2702" i="81"/>
  <c r="F2702" i="81"/>
  <c r="D2702" i="81"/>
  <c r="A2702" i="81"/>
  <c r="AG2701" i="81"/>
  <c r="AD2701" i="81"/>
  <c r="AC2701" i="81"/>
  <c r="AA2701" i="81"/>
  <c r="I2701" i="81"/>
  <c r="G2701" i="81"/>
  <c r="F2701" i="81"/>
  <c r="D2701" i="81"/>
  <c r="A2701" i="81"/>
  <c r="AG2700" i="81"/>
  <c r="AD2700" i="81"/>
  <c r="AC2700" i="81"/>
  <c r="AA2700" i="81"/>
  <c r="I2700" i="81"/>
  <c r="G2700" i="81"/>
  <c r="F2700" i="81"/>
  <c r="D2700" i="81"/>
  <c r="A2700" i="81"/>
  <c r="AG2699" i="81"/>
  <c r="AD2699" i="81"/>
  <c r="AC2699" i="81"/>
  <c r="AA2699" i="81"/>
  <c r="I2699" i="81"/>
  <c r="G2699" i="81"/>
  <c r="F2699" i="81"/>
  <c r="D2699" i="81"/>
  <c r="A2699" i="81"/>
  <c r="AG2698" i="81"/>
  <c r="AD2698" i="81"/>
  <c r="AC2698" i="81"/>
  <c r="AA2698" i="81"/>
  <c r="I2698" i="81"/>
  <c r="G2698" i="81"/>
  <c r="F2698" i="81"/>
  <c r="D2698" i="81"/>
  <c r="A2698" i="81"/>
  <c r="AG2697" i="81"/>
  <c r="AD2697" i="81"/>
  <c r="AC2697" i="81"/>
  <c r="AA2697" i="81"/>
  <c r="I2697" i="81"/>
  <c r="G2697" i="81"/>
  <c r="F2697" i="81"/>
  <c r="D2697" i="81"/>
  <c r="A2697" i="81"/>
  <c r="AG2696" i="81"/>
  <c r="AD2696" i="81"/>
  <c r="AC2696" i="81"/>
  <c r="AA2696" i="81"/>
  <c r="I2696" i="81"/>
  <c r="G2696" i="81"/>
  <c r="F2696" i="81"/>
  <c r="D2696" i="81"/>
  <c r="A2696" i="81"/>
  <c r="AG2695" i="81"/>
  <c r="AD2695" i="81"/>
  <c r="AC2695" i="81"/>
  <c r="AA2695" i="81"/>
  <c r="I2695" i="81"/>
  <c r="G2695" i="81"/>
  <c r="F2695" i="81"/>
  <c r="D2695" i="81"/>
  <c r="A2695" i="81"/>
  <c r="AG2694" i="81"/>
  <c r="AD2694" i="81"/>
  <c r="AC2694" i="81"/>
  <c r="AA2694" i="81"/>
  <c r="I2694" i="81"/>
  <c r="G2694" i="81"/>
  <c r="F2694" i="81"/>
  <c r="D2694" i="81"/>
  <c r="A2694" i="81"/>
  <c r="AG2693" i="81"/>
  <c r="AD2693" i="81"/>
  <c r="AC2693" i="81"/>
  <c r="AA2693" i="81"/>
  <c r="I2693" i="81"/>
  <c r="G2693" i="81"/>
  <c r="F2693" i="81"/>
  <c r="D2693" i="81"/>
  <c r="A2693" i="81"/>
  <c r="AG2692" i="81"/>
  <c r="AD2692" i="81"/>
  <c r="AC2692" i="81"/>
  <c r="AA2692" i="81"/>
  <c r="I2692" i="81"/>
  <c r="G2692" i="81"/>
  <c r="F2692" i="81"/>
  <c r="D2692" i="81"/>
  <c r="A2692" i="81"/>
  <c r="AG2691" i="81"/>
  <c r="AD2691" i="81"/>
  <c r="AC2691" i="81"/>
  <c r="AA2691" i="81"/>
  <c r="I2691" i="81"/>
  <c r="G2691" i="81"/>
  <c r="F2691" i="81"/>
  <c r="D2691" i="81"/>
  <c r="A2691" i="81"/>
  <c r="AG2690" i="81"/>
  <c r="AD2690" i="81"/>
  <c r="AC2690" i="81"/>
  <c r="AA2690" i="81"/>
  <c r="I2690" i="81"/>
  <c r="G2690" i="81"/>
  <c r="F2690" i="81"/>
  <c r="D2690" i="81"/>
  <c r="A2690" i="81"/>
  <c r="AG2689" i="81"/>
  <c r="AD2689" i="81"/>
  <c r="AC2689" i="81"/>
  <c r="AA2689" i="81"/>
  <c r="I2689" i="81"/>
  <c r="G2689" i="81"/>
  <c r="F2689" i="81"/>
  <c r="D2689" i="81"/>
  <c r="A2689" i="81"/>
  <c r="AG2688" i="81"/>
  <c r="AD2688" i="81"/>
  <c r="AC2688" i="81"/>
  <c r="AA2688" i="81"/>
  <c r="I2688" i="81"/>
  <c r="G2688" i="81"/>
  <c r="F2688" i="81"/>
  <c r="D2688" i="81"/>
  <c r="A2688" i="81"/>
  <c r="AG2687" i="81"/>
  <c r="AD2687" i="81"/>
  <c r="AC2687" i="81"/>
  <c r="AA2687" i="81"/>
  <c r="I2687" i="81"/>
  <c r="G2687" i="81"/>
  <c r="F2687" i="81"/>
  <c r="D2687" i="81"/>
  <c r="A2687" i="81"/>
  <c r="AG2686" i="81"/>
  <c r="AD2686" i="81"/>
  <c r="AC2686" i="81"/>
  <c r="AA2686" i="81"/>
  <c r="I2686" i="81"/>
  <c r="G2686" i="81"/>
  <c r="F2686" i="81"/>
  <c r="D2686" i="81"/>
  <c r="A2686" i="81"/>
  <c r="AG2685" i="81"/>
  <c r="AD2685" i="81"/>
  <c r="AC2685" i="81"/>
  <c r="AA2685" i="81"/>
  <c r="I2685" i="81"/>
  <c r="G2685" i="81"/>
  <c r="F2685" i="81"/>
  <c r="D2685" i="81"/>
  <c r="A2685" i="81"/>
  <c r="AG2684" i="81"/>
  <c r="AD2684" i="81"/>
  <c r="AC2684" i="81"/>
  <c r="AA2684" i="81"/>
  <c r="I2684" i="81"/>
  <c r="G2684" i="81"/>
  <c r="F2684" i="81"/>
  <c r="D2684" i="81"/>
  <c r="A2684" i="81"/>
  <c r="AG2683" i="81"/>
  <c r="AD2683" i="81"/>
  <c r="AC2683" i="81"/>
  <c r="AA2683" i="81"/>
  <c r="I2683" i="81"/>
  <c r="G2683" i="81"/>
  <c r="F2683" i="81"/>
  <c r="D2683" i="81"/>
  <c r="A2683" i="81"/>
  <c r="AG2682" i="81"/>
  <c r="AD2682" i="81"/>
  <c r="AC2682" i="81"/>
  <c r="AA2682" i="81"/>
  <c r="I2682" i="81"/>
  <c r="G2682" i="81"/>
  <c r="F2682" i="81"/>
  <c r="D2682" i="81"/>
  <c r="A2682" i="81"/>
  <c r="AG2681" i="81"/>
  <c r="AD2681" i="81"/>
  <c r="AC2681" i="81"/>
  <c r="AA2681" i="81"/>
  <c r="I2681" i="81"/>
  <c r="G2681" i="81"/>
  <c r="F2681" i="81"/>
  <c r="D2681" i="81"/>
  <c r="A2681" i="81"/>
  <c r="AG2680" i="81"/>
  <c r="AD2680" i="81"/>
  <c r="AC2680" i="81"/>
  <c r="AA2680" i="81"/>
  <c r="I2680" i="81"/>
  <c r="G2680" i="81"/>
  <c r="F2680" i="81"/>
  <c r="D2680" i="81"/>
  <c r="A2680" i="81"/>
  <c r="AG2679" i="81"/>
  <c r="AD2679" i="81"/>
  <c r="AC2679" i="81"/>
  <c r="AA2679" i="81"/>
  <c r="I2679" i="81"/>
  <c r="G2679" i="81"/>
  <c r="F2679" i="81"/>
  <c r="D2679" i="81"/>
  <c r="A2679" i="81"/>
  <c r="AG2678" i="81"/>
  <c r="AD2678" i="81"/>
  <c r="AC2678" i="81"/>
  <c r="AA2678" i="81"/>
  <c r="I2678" i="81"/>
  <c r="G2678" i="81"/>
  <c r="F2678" i="81"/>
  <c r="D2678" i="81"/>
  <c r="A2678" i="81"/>
  <c r="AG2677" i="81"/>
  <c r="AD2677" i="81"/>
  <c r="AC2677" i="81"/>
  <c r="AA2677" i="81"/>
  <c r="I2677" i="81"/>
  <c r="G2677" i="81"/>
  <c r="F2677" i="81"/>
  <c r="D2677" i="81"/>
  <c r="A2677" i="81"/>
  <c r="AG2676" i="81"/>
  <c r="AD2676" i="81"/>
  <c r="AC2676" i="81"/>
  <c r="AA2676" i="81"/>
  <c r="I2676" i="81"/>
  <c r="G2676" i="81"/>
  <c r="F2676" i="81"/>
  <c r="D2676" i="81"/>
  <c r="A2676" i="81"/>
  <c r="AG2675" i="81"/>
  <c r="AD2675" i="81"/>
  <c r="AC2675" i="81"/>
  <c r="AA2675" i="81"/>
  <c r="I2675" i="81"/>
  <c r="G2675" i="81"/>
  <c r="F2675" i="81"/>
  <c r="D2675" i="81"/>
  <c r="A2675" i="81"/>
  <c r="AG2674" i="81"/>
  <c r="AD2674" i="81"/>
  <c r="AC2674" i="81"/>
  <c r="AA2674" i="81"/>
  <c r="I2674" i="81"/>
  <c r="G2674" i="81"/>
  <c r="F2674" i="81"/>
  <c r="D2674" i="81"/>
  <c r="A2674" i="81"/>
  <c r="AG2673" i="81"/>
  <c r="AD2673" i="81"/>
  <c r="AC2673" i="81"/>
  <c r="AA2673" i="81"/>
  <c r="I2673" i="81"/>
  <c r="G2673" i="81"/>
  <c r="F2673" i="81"/>
  <c r="D2673" i="81"/>
  <c r="A2673" i="81"/>
  <c r="AG2672" i="81"/>
  <c r="AD2672" i="81"/>
  <c r="AC2672" i="81"/>
  <c r="AA2672" i="81"/>
  <c r="I2672" i="81"/>
  <c r="G2672" i="81"/>
  <c r="F2672" i="81"/>
  <c r="D2672" i="81"/>
  <c r="A2672" i="81"/>
  <c r="AG2671" i="81"/>
  <c r="AD2671" i="81"/>
  <c r="AC2671" i="81"/>
  <c r="AA2671" i="81"/>
  <c r="I2671" i="81"/>
  <c r="G2671" i="81"/>
  <c r="F2671" i="81"/>
  <c r="D2671" i="81"/>
  <c r="A2671" i="81"/>
  <c r="AG2670" i="81"/>
  <c r="AD2670" i="81"/>
  <c r="AC2670" i="81"/>
  <c r="AA2670" i="81"/>
  <c r="I2670" i="81"/>
  <c r="G2670" i="81"/>
  <c r="F2670" i="81"/>
  <c r="D2670" i="81"/>
  <c r="A2670" i="81"/>
  <c r="AG2669" i="81"/>
  <c r="AD2669" i="81"/>
  <c r="AC2669" i="81"/>
  <c r="AA2669" i="81"/>
  <c r="I2669" i="81"/>
  <c r="G2669" i="81"/>
  <c r="F2669" i="81"/>
  <c r="D2669" i="81"/>
  <c r="A2669" i="81"/>
  <c r="AG2668" i="81"/>
  <c r="AD2668" i="81"/>
  <c r="AC2668" i="81"/>
  <c r="AA2668" i="81"/>
  <c r="I2668" i="81"/>
  <c r="G2668" i="81"/>
  <c r="F2668" i="81"/>
  <c r="D2668" i="81"/>
  <c r="A2668" i="81"/>
  <c r="AG2667" i="81"/>
  <c r="AD2667" i="81"/>
  <c r="AC2667" i="81"/>
  <c r="AA2667" i="81"/>
  <c r="I2667" i="81"/>
  <c r="G2667" i="81"/>
  <c r="F2667" i="81"/>
  <c r="D2667" i="81"/>
  <c r="A2667" i="81"/>
  <c r="AG2666" i="81"/>
  <c r="AD2666" i="81"/>
  <c r="AC2666" i="81"/>
  <c r="AA2666" i="81"/>
  <c r="I2666" i="81"/>
  <c r="G2666" i="81"/>
  <c r="F2666" i="81"/>
  <c r="D2666" i="81"/>
  <c r="A2666" i="81"/>
  <c r="AG2665" i="81"/>
  <c r="AD2665" i="81"/>
  <c r="AC2665" i="81"/>
  <c r="AA2665" i="81"/>
  <c r="I2665" i="81"/>
  <c r="G2665" i="81"/>
  <c r="F2665" i="81"/>
  <c r="D2665" i="81"/>
  <c r="A2665" i="81"/>
  <c r="AG2664" i="81"/>
  <c r="AD2664" i="81"/>
  <c r="AC2664" i="81"/>
  <c r="AA2664" i="81"/>
  <c r="I2664" i="81"/>
  <c r="G2664" i="81"/>
  <c r="F2664" i="81"/>
  <c r="D2664" i="81"/>
  <c r="A2664" i="81"/>
  <c r="AG2663" i="81"/>
  <c r="AD2663" i="81"/>
  <c r="AC2663" i="81"/>
  <c r="AA2663" i="81"/>
  <c r="I2663" i="81"/>
  <c r="G2663" i="81"/>
  <c r="F2663" i="81"/>
  <c r="D2663" i="81"/>
  <c r="A2663" i="81"/>
  <c r="AG2662" i="81"/>
  <c r="AD2662" i="81"/>
  <c r="AC2662" i="81"/>
  <c r="AA2662" i="81"/>
  <c r="I2662" i="81"/>
  <c r="G2662" i="81"/>
  <c r="F2662" i="81"/>
  <c r="D2662" i="81"/>
  <c r="A2662" i="81"/>
  <c r="AG2661" i="81"/>
  <c r="AD2661" i="81"/>
  <c r="AC2661" i="81"/>
  <c r="AA2661" i="81"/>
  <c r="I2661" i="81"/>
  <c r="G2661" i="81"/>
  <c r="F2661" i="81"/>
  <c r="D2661" i="81"/>
  <c r="A2661" i="81"/>
  <c r="AG2660" i="81"/>
  <c r="AD2660" i="81"/>
  <c r="AC2660" i="81"/>
  <c r="AA2660" i="81"/>
  <c r="I2660" i="81"/>
  <c r="G2660" i="81"/>
  <c r="F2660" i="81"/>
  <c r="D2660" i="81"/>
  <c r="A2660" i="81"/>
  <c r="AG2659" i="81"/>
  <c r="AD2659" i="81"/>
  <c r="AC2659" i="81"/>
  <c r="AA2659" i="81"/>
  <c r="I2659" i="81"/>
  <c r="G2659" i="81"/>
  <c r="F2659" i="81"/>
  <c r="D2659" i="81"/>
  <c r="A2659" i="81"/>
  <c r="AG2658" i="81"/>
  <c r="AD2658" i="81"/>
  <c r="AC2658" i="81"/>
  <c r="AA2658" i="81"/>
  <c r="I2658" i="81"/>
  <c r="G2658" i="81"/>
  <c r="F2658" i="81"/>
  <c r="D2658" i="81"/>
  <c r="A2658" i="81"/>
  <c r="AG2657" i="81"/>
  <c r="AD2657" i="81"/>
  <c r="AC2657" i="81"/>
  <c r="AA2657" i="81"/>
  <c r="I2657" i="81"/>
  <c r="G2657" i="81"/>
  <c r="F2657" i="81"/>
  <c r="D2657" i="81"/>
  <c r="A2657" i="81"/>
  <c r="AG2656" i="81"/>
  <c r="AD2656" i="81"/>
  <c r="AC2656" i="81"/>
  <c r="AA2656" i="81"/>
  <c r="I2656" i="81"/>
  <c r="G2656" i="81"/>
  <c r="F2656" i="81"/>
  <c r="D2656" i="81"/>
  <c r="A2656" i="81"/>
  <c r="AG2655" i="81"/>
  <c r="AD2655" i="81"/>
  <c r="AC2655" i="81"/>
  <c r="AA2655" i="81"/>
  <c r="I2655" i="81"/>
  <c r="G2655" i="81"/>
  <c r="F2655" i="81"/>
  <c r="D2655" i="81"/>
  <c r="A2655" i="81"/>
  <c r="AG2654" i="81"/>
  <c r="AD2654" i="81"/>
  <c r="AC2654" i="81"/>
  <c r="AA2654" i="81"/>
  <c r="I2654" i="81"/>
  <c r="G2654" i="81"/>
  <c r="F2654" i="81"/>
  <c r="D2654" i="81"/>
  <c r="A2654" i="81"/>
  <c r="AG2653" i="81"/>
  <c r="AD2653" i="81"/>
  <c r="AC2653" i="81"/>
  <c r="AA2653" i="81"/>
  <c r="I2653" i="81"/>
  <c r="G2653" i="81"/>
  <c r="F2653" i="81"/>
  <c r="D2653" i="81"/>
  <c r="A2653" i="81"/>
  <c r="AG2652" i="81"/>
  <c r="AD2652" i="81"/>
  <c r="AC2652" i="81"/>
  <c r="AA2652" i="81"/>
  <c r="I2652" i="81"/>
  <c r="G2652" i="81"/>
  <c r="F2652" i="81"/>
  <c r="D2652" i="81"/>
  <c r="A2652" i="81"/>
  <c r="AG2651" i="81"/>
  <c r="AD2651" i="81"/>
  <c r="AC2651" i="81"/>
  <c r="AA2651" i="81"/>
  <c r="I2651" i="81"/>
  <c r="G2651" i="81"/>
  <c r="F2651" i="81"/>
  <c r="D2651" i="81"/>
  <c r="A2651" i="81"/>
  <c r="AG2650" i="81"/>
  <c r="AD2650" i="81"/>
  <c r="AC2650" i="81"/>
  <c r="AA2650" i="81"/>
  <c r="I2650" i="81"/>
  <c r="G2650" i="81"/>
  <c r="F2650" i="81"/>
  <c r="D2650" i="81"/>
  <c r="A2650" i="81"/>
  <c r="AG2649" i="81"/>
  <c r="AD2649" i="81"/>
  <c r="AC2649" i="81"/>
  <c r="AA2649" i="81"/>
  <c r="I2649" i="81"/>
  <c r="G2649" i="81"/>
  <c r="F2649" i="81"/>
  <c r="D2649" i="81"/>
  <c r="A2649" i="81"/>
  <c r="AG2648" i="81"/>
  <c r="AD2648" i="81"/>
  <c r="AC2648" i="81"/>
  <c r="AA2648" i="81"/>
  <c r="I2648" i="81"/>
  <c r="G2648" i="81"/>
  <c r="F2648" i="81"/>
  <c r="D2648" i="81"/>
  <c r="A2648" i="81"/>
  <c r="AG2647" i="81"/>
  <c r="AD2647" i="81"/>
  <c r="AC2647" i="81"/>
  <c r="AA2647" i="81"/>
  <c r="I2647" i="81"/>
  <c r="G2647" i="81"/>
  <c r="F2647" i="81"/>
  <c r="D2647" i="81"/>
  <c r="A2647" i="81"/>
  <c r="AG2646" i="81"/>
  <c r="AD2646" i="81"/>
  <c r="AC2646" i="81"/>
  <c r="AA2646" i="81"/>
  <c r="I2646" i="81"/>
  <c r="G2646" i="81"/>
  <c r="F2646" i="81"/>
  <c r="D2646" i="81"/>
  <c r="A2646" i="81"/>
  <c r="AG2645" i="81"/>
  <c r="AD2645" i="81"/>
  <c r="AC2645" i="81"/>
  <c r="AA2645" i="81"/>
  <c r="I2645" i="81"/>
  <c r="G2645" i="81"/>
  <c r="F2645" i="81"/>
  <c r="D2645" i="81"/>
  <c r="A2645" i="81"/>
  <c r="AG2644" i="81"/>
  <c r="AD2644" i="81"/>
  <c r="AC2644" i="81"/>
  <c r="AA2644" i="81"/>
  <c r="I2644" i="81"/>
  <c r="G2644" i="81"/>
  <c r="F2644" i="81"/>
  <c r="D2644" i="81"/>
  <c r="A2644" i="81"/>
  <c r="AG2643" i="81"/>
  <c r="AD2643" i="81"/>
  <c r="AC2643" i="81"/>
  <c r="AA2643" i="81"/>
  <c r="I2643" i="81"/>
  <c r="G2643" i="81"/>
  <c r="F2643" i="81"/>
  <c r="D2643" i="81"/>
  <c r="A2643" i="81"/>
  <c r="AG2642" i="81"/>
  <c r="AD2642" i="81"/>
  <c r="AC2642" i="81"/>
  <c r="AA2642" i="81"/>
  <c r="I2642" i="81"/>
  <c r="G2642" i="81"/>
  <c r="F2642" i="81"/>
  <c r="D2642" i="81"/>
  <c r="A2642" i="81"/>
  <c r="AG2641" i="81"/>
  <c r="AD2641" i="81"/>
  <c r="AC2641" i="81"/>
  <c r="AA2641" i="81"/>
  <c r="I2641" i="81"/>
  <c r="G2641" i="81"/>
  <c r="F2641" i="81"/>
  <c r="D2641" i="81"/>
  <c r="A2641" i="81"/>
  <c r="AG2640" i="81"/>
  <c r="AD2640" i="81"/>
  <c r="AC2640" i="81"/>
  <c r="AA2640" i="81"/>
  <c r="I2640" i="81"/>
  <c r="G2640" i="81"/>
  <c r="F2640" i="81"/>
  <c r="D2640" i="81"/>
  <c r="A2640" i="81"/>
  <c r="AG2639" i="81"/>
  <c r="AD2639" i="81"/>
  <c r="AC2639" i="81"/>
  <c r="AA2639" i="81"/>
  <c r="I2639" i="81"/>
  <c r="G2639" i="81"/>
  <c r="F2639" i="81"/>
  <c r="D2639" i="81"/>
  <c r="A2639" i="81"/>
  <c r="AG2638" i="81"/>
  <c r="AD2638" i="81"/>
  <c r="AC2638" i="81"/>
  <c r="AA2638" i="81"/>
  <c r="I2638" i="81"/>
  <c r="G2638" i="81"/>
  <c r="F2638" i="81"/>
  <c r="D2638" i="81"/>
  <c r="A2638" i="81"/>
  <c r="AG2637" i="81"/>
  <c r="AD2637" i="81"/>
  <c r="AC2637" i="81"/>
  <c r="AA2637" i="81"/>
  <c r="I2637" i="81"/>
  <c r="G2637" i="81"/>
  <c r="F2637" i="81"/>
  <c r="D2637" i="81"/>
  <c r="A2637" i="81"/>
  <c r="AG2636" i="81"/>
  <c r="AD2636" i="81"/>
  <c r="AC2636" i="81"/>
  <c r="AA2636" i="81"/>
  <c r="I2636" i="81"/>
  <c r="G2636" i="81"/>
  <c r="F2636" i="81"/>
  <c r="D2636" i="81"/>
  <c r="A2636" i="81"/>
  <c r="AG2635" i="81"/>
  <c r="AD2635" i="81"/>
  <c r="AC2635" i="81"/>
  <c r="AA2635" i="81"/>
  <c r="I2635" i="81"/>
  <c r="G2635" i="81"/>
  <c r="F2635" i="81"/>
  <c r="D2635" i="81"/>
  <c r="A2635" i="81"/>
  <c r="AG2634" i="81"/>
  <c r="AD2634" i="81"/>
  <c r="AC2634" i="81"/>
  <c r="AA2634" i="81"/>
  <c r="I2634" i="81"/>
  <c r="G2634" i="81"/>
  <c r="F2634" i="81"/>
  <c r="D2634" i="81"/>
  <c r="A2634" i="81"/>
  <c r="AG2633" i="81"/>
  <c r="AD2633" i="81"/>
  <c r="AC2633" i="81"/>
  <c r="AA2633" i="81"/>
  <c r="I2633" i="81"/>
  <c r="G2633" i="81"/>
  <c r="F2633" i="81"/>
  <c r="D2633" i="81"/>
  <c r="A2633" i="81"/>
  <c r="AG2632" i="81"/>
  <c r="AD2632" i="81"/>
  <c r="AC2632" i="81"/>
  <c r="AA2632" i="81"/>
  <c r="I2632" i="81"/>
  <c r="G2632" i="81"/>
  <c r="F2632" i="81"/>
  <c r="D2632" i="81"/>
  <c r="A2632" i="81"/>
  <c r="AG2631" i="81"/>
  <c r="AD2631" i="81"/>
  <c r="AC2631" i="81"/>
  <c r="AA2631" i="81"/>
  <c r="I2631" i="81"/>
  <c r="G2631" i="81"/>
  <c r="F2631" i="81"/>
  <c r="D2631" i="81"/>
  <c r="A2631" i="81"/>
  <c r="AG2630" i="81"/>
  <c r="AD2630" i="81"/>
  <c r="AC2630" i="81"/>
  <c r="AA2630" i="81"/>
  <c r="I2630" i="81"/>
  <c r="G2630" i="81"/>
  <c r="F2630" i="81"/>
  <c r="D2630" i="81"/>
  <c r="A2630" i="81"/>
  <c r="AG2629" i="81"/>
  <c r="AD2629" i="81"/>
  <c r="AC2629" i="81"/>
  <c r="AA2629" i="81"/>
  <c r="I2629" i="81"/>
  <c r="G2629" i="81"/>
  <c r="F2629" i="81"/>
  <c r="D2629" i="81"/>
  <c r="A2629" i="81"/>
  <c r="AG2628" i="81"/>
  <c r="AD2628" i="81"/>
  <c r="AC2628" i="81"/>
  <c r="AA2628" i="81"/>
  <c r="I2628" i="81"/>
  <c r="G2628" i="81"/>
  <c r="F2628" i="81"/>
  <c r="D2628" i="81"/>
  <c r="A2628" i="81"/>
  <c r="AG2627" i="81"/>
  <c r="AD2627" i="81"/>
  <c r="AC2627" i="81"/>
  <c r="AA2627" i="81"/>
  <c r="I2627" i="81"/>
  <c r="G2627" i="81"/>
  <c r="F2627" i="81"/>
  <c r="D2627" i="81"/>
  <c r="A2627" i="81"/>
  <c r="AG2626" i="81"/>
  <c r="AD2626" i="81"/>
  <c r="AC2626" i="81"/>
  <c r="AA2626" i="81"/>
  <c r="I2626" i="81"/>
  <c r="G2626" i="81"/>
  <c r="F2626" i="81"/>
  <c r="D2626" i="81"/>
  <c r="A2626" i="81"/>
  <c r="AG2625" i="81"/>
  <c r="AD2625" i="81"/>
  <c r="AC2625" i="81"/>
  <c r="AA2625" i="81"/>
  <c r="I2625" i="81"/>
  <c r="G2625" i="81"/>
  <c r="F2625" i="81"/>
  <c r="D2625" i="81"/>
  <c r="A2625" i="81"/>
  <c r="AG2624" i="81"/>
  <c r="AD2624" i="81"/>
  <c r="AC2624" i="81"/>
  <c r="AA2624" i="81"/>
  <c r="I2624" i="81"/>
  <c r="G2624" i="81"/>
  <c r="F2624" i="81"/>
  <c r="D2624" i="81"/>
  <c r="A2624" i="81"/>
  <c r="AG2623" i="81"/>
  <c r="AD2623" i="81"/>
  <c r="AC2623" i="81"/>
  <c r="AA2623" i="81"/>
  <c r="I2623" i="81"/>
  <c r="G2623" i="81"/>
  <c r="F2623" i="81"/>
  <c r="D2623" i="81"/>
  <c r="A2623" i="81"/>
  <c r="AG2622" i="81"/>
  <c r="AD2622" i="81"/>
  <c r="AC2622" i="81"/>
  <c r="AA2622" i="81"/>
  <c r="I2622" i="81"/>
  <c r="G2622" i="81"/>
  <c r="F2622" i="81"/>
  <c r="D2622" i="81"/>
  <c r="A2622" i="81"/>
  <c r="AG2621" i="81"/>
  <c r="AD2621" i="81"/>
  <c r="AC2621" i="81"/>
  <c r="AA2621" i="81"/>
  <c r="I2621" i="81"/>
  <c r="G2621" i="81"/>
  <c r="F2621" i="81"/>
  <c r="D2621" i="81"/>
  <c r="A2621" i="81"/>
  <c r="AG2620" i="81"/>
  <c r="AD2620" i="81"/>
  <c r="AC2620" i="81"/>
  <c r="AA2620" i="81"/>
  <c r="I2620" i="81"/>
  <c r="G2620" i="81"/>
  <c r="F2620" i="81"/>
  <c r="D2620" i="81"/>
  <c r="A2620" i="81"/>
  <c r="AG2619" i="81"/>
  <c r="AD2619" i="81"/>
  <c r="AC2619" i="81"/>
  <c r="AA2619" i="81"/>
  <c r="I2619" i="81"/>
  <c r="G2619" i="81"/>
  <c r="F2619" i="81"/>
  <c r="D2619" i="81"/>
  <c r="A2619" i="81"/>
  <c r="AG2618" i="81"/>
  <c r="AD2618" i="81"/>
  <c r="AC2618" i="81"/>
  <c r="AA2618" i="81"/>
  <c r="I2618" i="81"/>
  <c r="G2618" i="81"/>
  <c r="F2618" i="81"/>
  <c r="D2618" i="81"/>
  <c r="A2618" i="81"/>
  <c r="AG2617" i="81"/>
  <c r="AD2617" i="81"/>
  <c r="AC2617" i="81"/>
  <c r="AA2617" i="81"/>
  <c r="I2617" i="81"/>
  <c r="G2617" i="81"/>
  <c r="F2617" i="81"/>
  <c r="D2617" i="81"/>
  <c r="A2617" i="81"/>
  <c r="AG2616" i="81"/>
  <c r="AD2616" i="81"/>
  <c r="AC2616" i="81"/>
  <c r="AA2616" i="81"/>
  <c r="I2616" i="81"/>
  <c r="G2616" i="81"/>
  <c r="F2616" i="81"/>
  <c r="D2616" i="81"/>
  <c r="A2616" i="81"/>
  <c r="AG2615" i="81"/>
  <c r="AD2615" i="81"/>
  <c r="AC2615" i="81"/>
  <c r="AA2615" i="81"/>
  <c r="I2615" i="81"/>
  <c r="G2615" i="81"/>
  <c r="F2615" i="81"/>
  <c r="D2615" i="81"/>
  <c r="A2615" i="81"/>
  <c r="AG2614" i="81"/>
  <c r="AD2614" i="81"/>
  <c r="AC2614" i="81"/>
  <c r="AA2614" i="81"/>
  <c r="I2614" i="81"/>
  <c r="G2614" i="81"/>
  <c r="F2614" i="81"/>
  <c r="D2614" i="81"/>
  <c r="A2614" i="81"/>
  <c r="AG2613" i="81"/>
  <c r="AD2613" i="81"/>
  <c r="AC2613" i="81"/>
  <c r="AA2613" i="81"/>
  <c r="I2613" i="81"/>
  <c r="G2613" i="81"/>
  <c r="F2613" i="81"/>
  <c r="D2613" i="81"/>
  <c r="A2613" i="81"/>
  <c r="AG2612" i="81"/>
  <c r="AD2612" i="81"/>
  <c r="AC2612" i="81"/>
  <c r="AA2612" i="81"/>
  <c r="I2612" i="81"/>
  <c r="G2612" i="81"/>
  <c r="F2612" i="81"/>
  <c r="D2612" i="81"/>
  <c r="A2612" i="81"/>
  <c r="AG2611" i="81"/>
  <c r="AD2611" i="81"/>
  <c r="AC2611" i="81"/>
  <c r="AA2611" i="81"/>
  <c r="I2611" i="81"/>
  <c r="G2611" i="81"/>
  <c r="F2611" i="81"/>
  <c r="D2611" i="81"/>
  <c r="A2611" i="81"/>
  <c r="AG2610" i="81"/>
  <c r="AD2610" i="81"/>
  <c r="AC2610" i="81"/>
  <c r="AA2610" i="81"/>
  <c r="I2610" i="81"/>
  <c r="G2610" i="81"/>
  <c r="F2610" i="81"/>
  <c r="D2610" i="81"/>
  <c r="A2610" i="81"/>
  <c r="AG2609" i="81"/>
  <c r="AD2609" i="81"/>
  <c r="AC2609" i="81"/>
  <c r="AA2609" i="81"/>
  <c r="I2609" i="81"/>
  <c r="G2609" i="81"/>
  <c r="F2609" i="81"/>
  <c r="D2609" i="81"/>
  <c r="A2609" i="81"/>
  <c r="AG2608" i="81"/>
  <c r="AD2608" i="81"/>
  <c r="AC2608" i="81"/>
  <c r="AA2608" i="81"/>
  <c r="I2608" i="81"/>
  <c r="G2608" i="81"/>
  <c r="F2608" i="81"/>
  <c r="D2608" i="81"/>
  <c r="A2608" i="81"/>
  <c r="AG2607" i="81"/>
  <c r="AD2607" i="81"/>
  <c r="AC2607" i="81"/>
  <c r="AA2607" i="81"/>
  <c r="I2607" i="81"/>
  <c r="G2607" i="81"/>
  <c r="F2607" i="81"/>
  <c r="D2607" i="81"/>
  <c r="A2607" i="81"/>
  <c r="AG2606" i="81"/>
  <c r="AD2606" i="81"/>
  <c r="AC2606" i="81"/>
  <c r="AA2606" i="81"/>
  <c r="I2606" i="81"/>
  <c r="G2606" i="81"/>
  <c r="F2606" i="81"/>
  <c r="D2606" i="81"/>
  <c r="A2606" i="81"/>
  <c r="AG2605" i="81"/>
  <c r="AD2605" i="81"/>
  <c r="AC2605" i="81"/>
  <c r="AA2605" i="81"/>
  <c r="I2605" i="81"/>
  <c r="G2605" i="81"/>
  <c r="F2605" i="81"/>
  <c r="D2605" i="81"/>
  <c r="A2605" i="81"/>
  <c r="AG2604" i="81"/>
  <c r="AD2604" i="81"/>
  <c r="AC2604" i="81"/>
  <c r="AA2604" i="81"/>
  <c r="I2604" i="81"/>
  <c r="G2604" i="81"/>
  <c r="F2604" i="81"/>
  <c r="D2604" i="81"/>
  <c r="A2604" i="81"/>
  <c r="AG2603" i="81"/>
  <c r="AD2603" i="81"/>
  <c r="AC2603" i="81"/>
  <c r="AA2603" i="81"/>
  <c r="I2603" i="81"/>
  <c r="G2603" i="81"/>
  <c r="F2603" i="81"/>
  <c r="D2603" i="81"/>
  <c r="A2603" i="81"/>
  <c r="AG2602" i="81"/>
  <c r="AD2602" i="81"/>
  <c r="AC2602" i="81"/>
  <c r="AA2602" i="81"/>
  <c r="I2602" i="81"/>
  <c r="G2602" i="81"/>
  <c r="F2602" i="81"/>
  <c r="D2602" i="81"/>
  <c r="A2602" i="81"/>
  <c r="AG2601" i="81"/>
  <c r="AD2601" i="81"/>
  <c r="AC2601" i="81"/>
  <c r="AA2601" i="81"/>
  <c r="I2601" i="81"/>
  <c r="G2601" i="81"/>
  <c r="F2601" i="81"/>
  <c r="D2601" i="81"/>
  <c r="A2601" i="81"/>
  <c r="AG2600" i="81"/>
  <c r="AD2600" i="81"/>
  <c r="AC2600" i="81"/>
  <c r="AA2600" i="81"/>
  <c r="I2600" i="81"/>
  <c r="G2600" i="81"/>
  <c r="F2600" i="81"/>
  <c r="D2600" i="81"/>
  <c r="A2600" i="81"/>
  <c r="AG2599" i="81"/>
  <c r="AD2599" i="81"/>
  <c r="AC2599" i="81"/>
  <c r="AA2599" i="81"/>
  <c r="I2599" i="81"/>
  <c r="G2599" i="81"/>
  <c r="F2599" i="81"/>
  <c r="D2599" i="81"/>
  <c r="A2599" i="81"/>
  <c r="AG2598" i="81"/>
  <c r="AD2598" i="81"/>
  <c r="AC2598" i="81"/>
  <c r="AA2598" i="81"/>
  <c r="I2598" i="81"/>
  <c r="G2598" i="81"/>
  <c r="F2598" i="81"/>
  <c r="D2598" i="81"/>
  <c r="A2598" i="81"/>
  <c r="AG2597" i="81"/>
  <c r="AD2597" i="81"/>
  <c r="AC2597" i="81"/>
  <c r="AA2597" i="81"/>
  <c r="I2597" i="81"/>
  <c r="G2597" i="81"/>
  <c r="F2597" i="81"/>
  <c r="D2597" i="81"/>
  <c r="A2597" i="81"/>
  <c r="AG2596" i="81"/>
  <c r="AD2596" i="81"/>
  <c r="AC2596" i="81"/>
  <c r="AA2596" i="81"/>
  <c r="I2596" i="81"/>
  <c r="G2596" i="81"/>
  <c r="F2596" i="81"/>
  <c r="D2596" i="81"/>
  <c r="A2596" i="81"/>
  <c r="AG2595" i="81"/>
  <c r="AD2595" i="81"/>
  <c r="AC2595" i="81"/>
  <c r="AA2595" i="81"/>
  <c r="I2595" i="81"/>
  <c r="G2595" i="81"/>
  <c r="F2595" i="81"/>
  <c r="D2595" i="81"/>
  <c r="A2595" i="81"/>
  <c r="AG2594" i="81"/>
  <c r="AD2594" i="81"/>
  <c r="AC2594" i="81"/>
  <c r="AA2594" i="81"/>
  <c r="I2594" i="81"/>
  <c r="G2594" i="81"/>
  <c r="F2594" i="81"/>
  <c r="D2594" i="81"/>
  <c r="A2594" i="81"/>
  <c r="AG2593" i="81"/>
  <c r="AD2593" i="81"/>
  <c r="AC2593" i="81"/>
  <c r="AA2593" i="81"/>
  <c r="I2593" i="81"/>
  <c r="G2593" i="81"/>
  <c r="F2593" i="81"/>
  <c r="D2593" i="81"/>
  <c r="A2593" i="81"/>
  <c r="AG2592" i="81"/>
  <c r="AD2592" i="81"/>
  <c r="AC2592" i="81"/>
  <c r="AA2592" i="81"/>
  <c r="I2592" i="81"/>
  <c r="G2592" i="81"/>
  <c r="F2592" i="81"/>
  <c r="D2592" i="81"/>
  <c r="A2592" i="81"/>
  <c r="AG2591" i="81"/>
  <c r="AD2591" i="81"/>
  <c r="AC2591" i="81"/>
  <c r="AA2591" i="81"/>
  <c r="I2591" i="81"/>
  <c r="G2591" i="81"/>
  <c r="F2591" i="81"/>
  <c r="D2591" i="81"/>
  <c r="A2591" i="81"/>
  <c r="AG2590" i="81"/>
  <c r="AD2590" i="81"/>
  <c r="AC2590" i="81"/>
  <c r="AA2590" i="81"/>
  <c r="I2590" i="81"/>
  <c r="G2590" i="81"/>
  <c r="F2590" i="81"/>
  <c r="D2590" i="81"/>
  <c r="A2590" i="81"/>
  <c r="AG2589" i="81"/>
  <c r="AD2589" i="81"/>
  <c r="AC2589" i="81"/>
  <c r="AA2589" i="81"/>
  <c r="I2589" i="81"/>
  <c r="G2589" i="81"/>
  <c r="F2589" i="81"/>
  <c r="D2589" i="81"/>
  <c r="A2589" i="81"/>
  <c r="AG2588" i="81"/>
  <c r="AD2588" i="81"/>
  <c r="AC2588" i="81"/>
  <c r="AA2588" i="81"/>
  <c r="I2588" i="81"/>
  <c r="G2588" i="81"/>
  <c r="F2588" i="81"/>
  <c r="D2588" i="81"/>
  <c r="A2588" i="81"/>
  <c r="AG2587" i="81"/>
  <c r="AD2587" i="81"/>
  <c r="AC2587" i="81"/>
  <c r="AA2587" i="81"/>
  <c r="I2587" i="81"/>
  <c r="G2587" i="81"/>
  <c r="F2587" i="81"/>
  <c r="D2587" i="81"/>
  <c r="A2587" i="81"/>
  <c r="AG2586" i="81"/>
  <c r="AD2586" i="81"/>
  <c r="AC2586" i="81"/>
  <c r="AA2586" i="81"/>
  <c r="I2586" i="81"/>
  <c r="G2586" i="81"/>
  <c r="F2586" i="81"/>
  <c r="D2586" i="81"/>
  <c r="A2586" i="81"/>
  <c r="AG2585" i="81"/>
  <c r="AD2585" i="81"/>
  <c r="AC2585" i="81"/>
  <c r="AA2585" i="81"/>
  <c r="I2585" i="81"/>
  <c r="G2585" i="81"/>
  <c r="F2585" i="81"/>
  <c r="D2585" i="81"/>
  <c r="A2585" i="81"/>
  <c r="AG2584" i="81"/>
  <c r="AD2584" i="81"/>
  <c r="AC2584" i="81"/>
  <c r="AA2584" i="81"/>
  <c r="I2584" i="81"/>
  <c r="G2584" i="81"/>
  <c r="F2584" i="81"/>
  <c r="D2584" i="81"/>
  <c r="A2584" i="81"/>
  <c r="AG2583" i="81"/>
  <c r="AD2583" i="81"/>
  <c r="AC2583" i="81"/>
  <c r="AA2583" i="81"/>
  <c r="I2583" i="81"/>
  <c r="G2583" i="81"/>
  <c r="F2583" i="81"/>
  <c r="D2583" i="81"/>
  <c r="A2583" i="81"/>
  <c r="AG2582" i="81"/>
  <c r="AD2582" i="81"/>
  <c r="AC2582" i="81"/>
  <c r="AA2582" i="81"/>
  <c r="I2582" i="81"/>
  <c r="G2582" i="81"/>
  <c r="F2582" i="81"/>
  <c r="D2582" i="81"/>
  <c r="A2582" i="81"/>
  <c r="AG2581" i="81"/>
  <c r="AD2581" i="81"/>
  <c r="AC2581" i="81"/>
  <c r="AA2581" i="81"/>
  <c r="I2581" i="81"/>
  <c r="G2581" i="81"/>
  <c r="F2581" i="81"/>
  <c r="D2581" i="81"/>
  <c r="A2581" i="81"/>
  <c r="AG2580" i="81"/>
  <c r="AD2580" i="81"/>
  <c r="AC2580" i="81"/>
  <c r="AA2580" i="81"/>
  <c r="I2580" i="81"/>
  <c r="G2580" i="81"/>
  <c r="F2580" i="81"/>
  <c r="D2580" i="81"/>
  <c r="A2580" i="81"/>
  <c r="AG2579" i="81"/>
  <c r="AD2579" i="81"/>
  <c r="AC2579" i="81"/>
  <c r="AA2579" i="81"/>
  <c r="I2579" i="81"/>
  <c r="G2579" i="81"/>
  <c r="F2579" i="81"/>
  <c r="D2579" i="81"/>
  <c r="A2579" i="81"/>
  <c r="AG2578" i="81"/>
  <c r="AD2578" i="81"/>
  <c r="AC2578" i="81"/>
  <c r="AA2578" i="81"/>
  <c r="I2578" i="81"/>
  <c r="G2578" i="81"/>
  <c r="F2578" i="81"/>
  <c r="D2578" i="81"/>
  <c r="A2578" i="81"/>
  <c r="AG2577" i="81"/>
  <c r="AD2577" i="81"/>
  <c r="AC2577" i="81"/>
  <c r="AA2577" i="81"/>
  <c r="I2577" i="81"/>
  <c r="G2577" i="81"/>
  <c r="F2577" i="81"/>
  <c r="D2577" i="81"/>
  <c r="A2577" i="81"/>
  <c r="AG2576" i="81"/>
  <c r="AD2576" i="81"/>
  <c r="AC2576" i="81"/>
  <c r="AA2576" i="81"/>
  <c r="I2576" i="81"/>
  <c r="G2576" i="81"/>
  <c r="F2576" i="81"/>
  <c r="D2576" i="81"/>
  <c r="A2576" i="81"/>
  <c r="AG2575" i="81"/>
  <c r="AD2575" i="81"/>
  <c r="AC2575" i="81"/>
  <c r="AA2575" i="81"/>
  <c r="I2575" i="81"/>
  <c r="G2575" i="81"/>
  <c r="F2575" i="81"/>
  <c r="D2575" i="81"/>
  <c r="A2575" i="81"/>
  <c r="AG2574" i="81"/>
  <c r="AD2574" i="81"/>
  <c r="AC2574" i="81"/>
  <c r="AA2574" i="81"/>
  <c r="I2574" i="81"/>
  <c r="G2574" i="81"/>
  <c r="F2574" i="81"/>
  <c r="D2574" i="81"/>
  <c r="A2574" i="81"/>
  <c r="AG2573" i="81"/>
  <c r="AD2573" i="81"/>
  <c r="AC2573" i="81"/>
  <c r="AA2573" i="81"/>
  <c r="I2573" i="81"/>
  <c r="G2573" i="81"/>
  <c r="F2573" i="81"/>
  <c r="D2573" i="81"/>
  <c r="A2573" i="81"/>
  <c r="AG2572" i="81"/>
  <c r="AD2572" i="81"/>
  <c r="AC2572" i="81"/>
  <c r="AA2572" i="81"/>
  <c r="I2572" i="81"/>
  <c r="G2572" i="81"/>
  <c r="F2572" i="81"/>
  <c r="D2572" i="81"/>
  <c r="A2572" i="81"/>
  <c r="AG2571" i="81"/>
  <c r="AD2571" i="81"/>
  <c r="AC2571" i="81"/>
  <c r="AA2571" i="81"/>
  <c r="I2571" i="81"/>
  <c r="G2571" i="81"/>
  <c r="F2571" i="81"/>
  <c r="D2571" i="81"/>
  <c r="A2571" i="81"/>
  <c r="AG2570" i="81"/>
  <c r="AD2570" i="81"/>
  <c r="AC2570" i="81"/>
  <c r="AA2570" i="81"/>
  <c r="I2570" i="81"/>
  <c r="G2570" i="81"/>
  <c r="F2570" i="81"/>
  <c r="D2570" i="81"/>
  <c r="A2570" i="81"/>
  <c r="AG2569" i="81"/>
  <c r="AD2569" i="81"/>
  <c r="AC2569" i="81"/>
  <c r="AA2569" i="81"/>
  <c r="I2569" i="81"/>
  <c r="G2569" i="81"/>
  <c r="F2569" i="81"/>
  <c r="D2569" i="81"/>
  <c r="A2569" i="81"/>
  <c r="AG2568" i="81"/>
  <c r="AD2568" i="81"/>
  <c r="AC2568" i="81"/>
  <c r="AA2568" i="81"/>
  <c r="I2568" i="81"/>
  <c r="G2568" i="81"/>
  <c r="F2568" i="81"/>
  <c r="D2568" i="81"/>
  <c r="A2568" i="81"/>
  <c r="AG2567" i="81"/>
  <c r="AD2567" i="81"/>
  <c r="AC2567" i="81"/>
  <c r="AA2567" i="81"/>
  <c r="I2567" i="81"/>
  <c r="G2567" i="81"/>
  <c r="F2567" i="81"/>
  <c r="D2567" i="81"/>
  <c r="A2567" i="81"/>
  <c r="AG2566" i="81"/>
  <c r="AD2566" i="81"/>
  <c r="AC2566" i="81"/>
  <c r="AA2566" i="81"/>
  <c r="I2566" i="81"/>
  <c r="G2566" i="81"/>
  <c r="F2566" i="81"/>
  <c r="D2566" i="81"/>
  <c r="A2566" i="81"/>
  <c r="AG2565" i="81"/>
  <c r="AD2565" i="81"/>
  <c r="AC2565" i="81"/>
  <c r="AA2565" i="81"/>
  <c r="I2565" i="81"/>
  <c r="G2565" i="81"/>
  <c r="F2565" i="81"/>
  <c r="D2565" i="81"/>
  <c r="A2565" i="81"/>
  <c r="AG2564" i="81"/>
  <c r="AD2564" i="81"/>
  <c r="AC2564" i="81"/>
  <c r="AA2564" i="81"/>
  <c r="I2564" i="81"/>
  <c r="G2564" i="81"/>
  <c r="F2564" i="81"/>
  <c r="D2564" i="81"/>
  <c r="A2564" i="81"/>
  <c r="AG2563" i="81"/>
  <c r="AD2563" i="81"/>
  <c r="AC2563" i="81"/>
  <c r="AA2563" i="81"/>
  <c r="I2563" i="81"/>
  <c r="G2563" i="81"/>
  <c r="F2563" i="81"/>
  <c r="D2563" i="81"/>
  <c r="A2563" i="81"/>
  <c r="AG2562" i="81"/>
  <c r="AD2562" i="81"/>
  <c r="AC2562" i="81"/>
  <c r="AA2562" i="81"/>
  <c r="I2562" i="81"/>
  <c r="G2562" i="81"/>
  <c r="F2562" i="81"/>
  <c r="D2562" i="81"/>
  <c r="A2562" i="81"/>
  <c r="AG2561" i="81"/>
  <c r="AD2561" i="81"/>
  <c r="AC2561" i="81"/>
  <c r="AA2561" i="81"/>
  <c r="I2561" i="81"/>
  <c r="G2561" i="81"/>
  <c r="F2561" i="81"/>
  <c r="D2561" i="81"/>
  <c r="A2561" i="81"/>
  <c r="AG2560" i="81"/>
  <c r="AD2560" i="81"/>
  <c r="AC2560" i="81"/>
  <c r="AA2560" i="81"/>
  <c r="I2560" i="81"/>
  <c r="G2560" i="81"/>
  <c r="F2560" i="81"/>
  <c r="D2560" i="81"/>
  <c r="A2560" i="81"/>
  <c r="AG2559" i="81"/>
  <c r="AD2559" i="81"/>
  <c r="AC2559" i="81"/>
  <c r="AA2559" i="81"/>
  <c r="I2559" i="81"/>
  <c r="G2559" i="81"/>
  <c r="F2559" i="81"/>
  <c r="D2559" i="81"/>
  <c r="A2559" i="81"/>
  <c r="AG2558" i="81"/>
  <c r="AD2558" i="81"/>
  <c r="AC2558" i="81"/>
  <c r="AA2558" i="81"/>
  <c r="I2558" i="81"/>
  <c r="G2558" i="81"/>
  <c r="F2558" i="81"/>
  <c r="D2558" i="81"/>
  <c r="A2558" i="81"/>
  <c r="AG2557" i="81"/>
  <c r="AD2557" i="81"/>
  <c r="AC2557" i="81"/>
  <c r="AA2557" i="81"/>
  <c r="I2557" i="81"/>
  <c r="G2557" i="81"/>
  <c r="F2557" i="81"/>
  <c r="D2557" i="81"/>
  <c r="A2557" i="81"/>
  <c r="AG2556" i="81"/>
  <c r="AD2556" i="81"/>
  <c r="AC2556" i="81"/>
  <c r="AA2556" i="81"/>
  <c r="I2556" i="81"/>
  <c r="G2556" i="81"/>
  <c r="F2556" i="81"/>
  <c r="D2556" i="81"/>
  <c r="A2556" i="81"/>
  <c r="AG2555" i="81"/>
  <c r="AD2555" i="81"/>
  <c r="AC2555" i="81"/>
  <c r="AA2555" i="81"/>
  <c r="I2555" i="81"/>
  <c r="G2555" i="81"/>
  <c r="F2555" i="81"/>
  <c r="D2555" i="81"/>
  <c r="A2555" i="81"/>
  <c r="AG2554" i="81"/>
  <c r="AD2554" i="81"/>
  <c r="AC2554" i="81"/>
  <c r="AA2554" i="81"/>
  <c r="I2554" i="81"/>
  <c r="G2554" i="81"/>
  <c r="F2554" i="81"/>
  <c r="D2554" i="81"/>
  <c r="A2554" i="81"/>
  <c r="AG2553" i="81"/>
  <c r="AD2553" i="81"/>
  <c r="AC2553" i="81"/>
  <c r="AA2553" i="81"/>
  <c r="I2553" i="81"/>
  <c r="G2553" i="81"/>
  <c r="F2553" i="81"/>
  <c r="D2553" i="81"/>
  <c r="A2553" i="81"/>
  <c r="AG2552" i="81"/>
  <c r="AD2552" i="81"/>
  <c r="AC2552" i="81"/>
  <c r="AA2552" i="81"/>
  <c r="I2552" i="81"/>
  <c r="G2552" i="81"/>
  <c r="F2552" i="81"/>
  <c r="D2552" i="81"/>
  <c r="A2552" i="81"/>
  <c r="AG2551" i="81"/>
  <c r="AD2551" i="81"/>
  <c r="AC2551" i="81"/>
  <c r="AA2551" i="81"/>
  <c r="I2551" i="81"/>
  <c r="G2551" i="81"/>
  <c r="F2551" i="81"/>
  <c r="D2551" i="81"/>
  <c r="A2551" i="81"/>
  <c r="AG2550" i="81"/>
  <c r="AD2550" i="81"/>
  <c r="AC2550" i="81"/>
  <c r="AA2550" i="81"/>
  <c r="I2550" i="81"/>
  <c r="G2550" i="81"/>
  <c r="F2550" i="81"/>
  <c r="D2550" i="81"/>
  <c r="A2550" i="81"/>
  <c r="AG2549" i="81"/>
  <c r="AD2549" i="81"/>
  <c r="AC2549" i="81"/>
  <c r="AA2549" i="81"/>
  <c r="I2549" i="81"/>
  <c r="G2549" i="81"/>
  <c r="F2549" i="81"/>
  <c r="D2549" i="81"/>
  <c r="A2549" i="81"/>
  <c r="AG2548" i="81"/>
  <c r="AD2548" i="81"/>
  <c r="AC2548" i="81"/>
  <c r="AA2548" i="81"/>
  <c r="I2548" i="81"/>
  <c r="G2548" i="81"/>
  <c r="F2548" i="81"/>
  <c r="D2548" i="81"/>
  <c r="A2548" i="81"/>
  <c r="AG2547" i="81"/>
  <c r="AD2547" i="81"/>
  <c r="AC2547" i="81"/>
  <c r="AA2547" i="81"/>
  <c r="I2547" i="81"/>
  <c r="G2547" i="81"/>
  <c r="F2547" i="81"/>
  <c r="D2547" i="81"/>
  <c r="A2547" i="81"/>
  <c r="AG2546" i="81"/>
  <c r="AD2546" i="81"/>
  <c r="AC2546" i="81"/>
  <c r="AA2546" i="81"/>
  <c r="I2546" i="81"/>
  <c r="G2546" i="81"/>
  <c r="F2546" i="81"/>
  <c r="D2546" i="81"/>
  <c r="A2546" i="81"/>
  <c r="AG2545" i="81"/>
  <c r="AD2545" i="81"/>
  <c r="AC2545" i="81"/>
  <c r="AA2545" i="81"/>
  <c r="I2545" i="81"/>
  <c r="G2545" i="81"/>
  <c r="F2545" i="81"/>
  <c r="D2545" i="81"/>
  <c r="A2545" i="81"/>
  <c r="AG2544" i="81"/>
  <c r="AD2544" i="81"/>
  <c r="AC2544" i="81"/>
  <c r="AA2544" i="81"/>
  <c r="I2544" i="81"/>
  <c r="G2544" i="81"/>
  <c r="F2544" i="81"/>
  <c r="D2544" i="81"/>
  <c r="A2544" i="81"/>
  <c r="AG2543" i="81"/>
  <c r="AD2543" i="81"/>
  <c r="AC2543" i="81"/>
  <c r="AA2543" i="81"/>
  <c r="I2543" i="81"/>
  <c r="G2543" i="81"/>
  <c r="F2543" i="81"/>
  <c r="D2543" i="81"/>
  <c r="A2543" i="81"/>
  <c r="AG2542" i="81"/>
  <c r="AD2542" i="81"/>
  <c r="AC2542" i="81"/>
  <c r="AA2542" i="81"/>
  <c r="I2542" i="81"/>
  <c r="G2542" i="81"/>
  <c r="F2542" i="81"/>
  <c r="D2542" i="81"/>
  <c r="A2542" i="81"/>
  <c r="AG2541" i="81"/>
  <c r="AD2541" i="81"/>
  <c r="AC2541" i="81"/>
  <c r="AA2541" i="81"/>
  <c r="I2541" i="81"/>
  <c r="G2541" i="81"/>
  <c r="F2541" i="81"/>
  <c r="D2541" i="81"/>
  <c r="A2541" i="81"/>
  <c r="AG2540" i="81"/>
  <c r="AD2540" i="81"/>
  <c r="AC2540" i="81"/>
  <c r="AA2540" i="81"/>
  <c r="I2540" i="81"/>
  <c r="G2540" i="81"/>
  <c r="F2540" i="81"/>
  <c r="D2540" i="81"/>
  <c r="A2540" i="81"/>
  <c r="AG2539" i="81"/>
  <c r="AD2539" i="81"/>
  <c r="AC2539" i="81"/>
  <c r="AA2539" i="81"/>
  <c r="I2539" i="81"/>
  <c r="G2539" i="81"/>
  <c r="F2539" i="81"/>
  <c r="D2539" i="81"/>
  <c r="A2539" i="81"/>
  <c r="AG2538" i="81"/>
  <c r="AD2538" i="81"/>
  <c r="AC2538" i="81"/>
  <c r="AA2538" i="81"/>
  <c r="I2538" i="81"/>
  <c r="G2538" i="81"/>
  <c r="F2538" i="81"/>
  <c r="D2538" i="81"/>
  <c r="A2538" i="81"/>
  <c r="AG2537" i="81"/>
  <c r="AD2537" i="81"/>
  <c r="AC2537" i="81"/>
  <c r="AA2537" i="81"/>
  <c r="I2537" i="81"/>
  <c r="G2537" i="81"/>
  <c r="F2537" i="81"/>
  <c r="D2537" i="81"/>
  <c r="A2537" i="81"/>
  <c r="AG2536" i="81"/>
  <c r="AD2536" i="81"/>
  <c r="AC2536" i="81"/>
  <c r="AA2536" i="81"/>
  <c r="I2536" i="81"/>
  <c r="G2536" i="81"/>
  <c r="F2536" i="81"/>
  <c r="D2536" i="81"/>
  <c r="A2536" i="81"/>
  <c r="AG2535" i="81"/>
  <c r="AD2535" i="81"/>
  <c r="AC2535" i="81"/>
  <c r="AA2535" i="81"/>
  <c r="I2535" i="81"/>
  <c r="G2535" i="81"/>
  <c r="F2535" i="81"/>
  <c r="D2535" i="81"/>
  <c r="A2535" i="81"/>
  <c r="AG2534" i="81"/>
  <c r="AD2534" i="81"/>
  <c r="AC2534" i="81"/>
  <c r="AA2534" i="81"/>
  <c r="I2534" i="81"/>
  <c r="G2534" i="81"/>
  <c r="F2534" i="81"/>
  <c r="D2534" i="81"/>
  <c r="A2534" i="81"/>
  <c r="AG2533" i="81"/>
  <c r="AD2533" i="81"/>
  <c r="AC2533" i="81"/>
  <c r="AA2533" i="81"/>
  <c r="I2533" i="81"/>
  <c r="G2533" i="81"/>
  <c r="F2533" i="81"/>
  <c r="D2533" i="81"/>
  <c r="A2533" i="81"/>
  <c r="AG2532" i="81"/>
  <c r="AD2532" i="81"/>
  <c r="AC2532" i="81"/>
  <c r="AA2532" i="81"/>
  <c r="I2532" i="81"/>
  <c r="G2532" i="81"/>
  <c r="F2532" i="81"/>
  <c r="D2532" i="81"/>
  <c r="A2532" i="81"/>
  <c r="AG2531" i="81"/>
  <c r="AD2531" i="81"/>
  <c r="AC2531" i="81"/>
  <c r="AA2531" i="81"/>
  <c r="I2531" i="81"/>
  <c r="G2531" i="81"/>
  <c r="F2531" i="81"/>
  <c r="D2531" i="81"/>
  <c r="A2531" i="81"/>
  <c r="AG2530" i="81"/>
  <c r="AD2530" i="81"/>
  <c r="AC2530" i="81"/>
  <c r="AA2530" i="81"/>
  <c r="I2530" i="81"/>
  <c r="G2530" i="81"/>
  <c r="F2530" i="81"/>
  <c r="D2530" i="81"/>
  <c r="A2530" i="81"/>
  <c r="AG2529" i="81"/>
  <c r="AD2529" i="81"/>
  <c r="AC2529" i="81"/>
  <c r="AA2529" i="81"/>
  <c r="I2529" i="81"/>
  <c r="G2529" i="81"/>
  <c r="F2529" i="81"/>
  <c r="D2529" i="81"/>
  <c r="A2529" i="81"/>
  <c r="AG2528" i="81"/>
  <c r="AD2528" i="81"/>
  <c r="AC2528" i="81"/>
  <c r="AA2528" i="81"/>
  <c r="I2528" i="81"/>
  <c r="G2528" i="81"/>
  <c r="F2528" i="81"/>
  <c r="D2528" i="81"/>
  <c r="A2528" i="81"/>
  <c r="AG2527" i="81"/>
  <c r="AD2527" i="81"/>
  <c r="AC2527" i="81"/>
  <c r="AA2527" i="81"/>
  <c r="I2527" i="81"/>
  <c r="G2527" i="81"/>
  <c r="F2527" i="81"/>
  <c r="D2527" i="81"/>
  <c r="A2527" i="81"/>
  <c r="AG2526" i="81"/>
  <c r="AD2526" i="81"/>
  <c r="AC2526" i="81"/>
  <c r="AA2526" i="81"/>
  <c r="I2526" i="81"/>
  <c r="G2526" i="81"/>
  <c r="F2526" i="81"/>
  <c r="D2526" i="81"/>
  <c r="A2526" i="81"/>
  <c r="AG2525" i="81"/>
  <c r="AD2525" i="81"/>
  <c r="AC2525" i="81"/>
  <c r="AA2525" i="81"/>
  <c r="I2525" i="81"/>
  <c r="G2525" i="81"/>
  <c r="F2525" i="81"/>
  <c r="D2525" i="81"/>
  <c r="A2525" i="81"/>
  <c r="AG2524" i="81"/>
  <c r="AD2524" i="81"/>
  <c r="AC2524" i="81"/>
  <c r="AA2524" i="81"/>
  <c r="I2524" i="81"/>
  <c r="G2524" i="81"/>
  <c r="F2524" i="81"/>
  <c r="D2524" i="81"/>
  <c r="A2524" i="81"/>
  <c r="AG2523" i="81"/>
  <c r="AD2523" i="81"/>
  <c r="AC2523" i="81"/>
  <c r="AA2523" i="81"/>
  <c r="I2523" i="81"/>
  <c r="G2523" i="81"/>
  <c r="F2523" i="81"/>
  <c r="D2523" i="81"/>
  <c r="A2523" i="81"/>
  <c r="AG2522" i="81"/>
  <c r="AD2522" i="81"/>
  <c r="AC2522" i="81"/>
  <c r="AA2522" i="81"/>
  <c r="I2522" i="81"/>
  <c r="G2522" i="81"/>
  <c r="F2522" i="81"/>
  <c r="D2522" i="81"/>
  <c r="A2522" i="81"/>
  <c r="AG2521" i="81"/>
  <c r="AD2521" i="81"/>
  <c r="AC2521" i="81"/>
  <c r="AA2521" i="81"/>
  <c r="I2521" i="81"/>
  <c r="G2521" i="81"/>
  <c r="F2521" i="81"/>
  <c r="D2521" i="81"/>
  <c r="A2521" i="81"/>
  <c r="AG2520" i="81"/>
  <c r="AD2520" i="81"/>
  <c r="AC2520" i="81"/>
  <c r="AA2520" i="81"/>
  <c r="I2520" i="81"/>
  <c r="G2520" i="81"/>
  <c r="F2520" i="81"/>
  <c r="D2520" i="81"/>
  <c r="A2520" i="81"/>
  <c r="AG2519" i="81"/>
  <c r="AD2519" i="81"/>
  <c r="AC2519" i="81"/>
  <c r="AA2519" i="81"/>
  <c r="I2519" i="81"/>
  <c r="G2519" i="81"/>
  <c r="F2519" i="81"/>
  <c r="D2519" i="81"/>
  <c r="A2519" i="81"/>
  <c r="AG2518" i="81"/>
  <c r="AD2518" i="81"/>
  <c r="AC2518" i="81"/>
  <c r="AA2518" i="81"/>
  <c r="I2518" i="81"/>
  <c r="G2518" i="81"/>
  <c r="F2518" i="81"/>
  <c r="D2518" i="81"/>
  <c r="A2518" i="81"/>
  <c r="AG2517" i="81"/>
  <c r="AD2517" i="81"/>
  <c r="AC2517" i="81"/>
  <c r="AA2517" i="81"/>
  <c r="I2517" i="81"/>
  <c r="G2517" i="81"/>
  <c r="F2517" i="81"/>
  <c r="D2517" i="81"/>
  <c r="A2517" i="81"/>
  <c r="AG2516" i="81"/>
  <c r="AD2516" i="81"/>
  <c r="AC2516" i="81"/>
  <c r="AA2516" i="81"/>
  <c r="I2516" i="81"/>
  <c r="G2516" i="81"/>
  <c r="F2516" i="81"/>
  <c r="D2516" i="81"/>
  <c r="A2516" i="81"/>
  <c r="AG2515" i="81"/>
  <c r="AD2515" i="81"/>
  <c r="AC2515" i="81"/>
  <c r="AA2515" i="81"/>
  <c r="I2515" i="81"/>
  <c r="G2515" i="81"/>
  <c r="F2515" i="81"/>
  <c r="D2515" i="81"/>
  <c r="A2515" i="81"/>
  <c r="AG2514" i="81"/>
  <c r="AD2514" i="81"/>
  <c r="AC2514" i="81"/>
  <c r="AA2514" i="81"/>
  <c r="I2514" i="81"/>
  <c r="G2514" i="81"/>
  <c r="F2514" i="81"/>
  <c r="D2514" i="81"/>
  <c r="A2514" i="81"/>
  <c r="AG2513" i="81"/>
  <c r="AD2513" i="81"/>
  <c r="AC2513" i="81"/>
  <c r="AA2513" i="81"/>
  <c r="I2513" i="81"/>
  <c r="G2513" i="81"/>
  <c r="F2513" i="81"/>
  <c r="D2513" i="81"/>
  <c r="A2513" i="81"/>
  <c r="AG2512" i="81"/>
  <c r="AD2512" i="81"/>
  <c r="AC2512" i="81"/>
  <c r="AA2512" i="81"/>
  <c r="I2512" i="81"/>
  <c r="G2512" i="81"/>
  <c r="F2512" i="81"/>
  <c r="D2512" i="81"/>
  <c r="A2512" i="81"/>
  <c r="AG2511" i="81"/>
  <c r="AD2511" i="81"/>
  <c r="AC2511" i="81"/>
  <c r="AA2511" i="81"/>
  <c r="I2511" i="81"/>
  <c r="G2511" i="81"/>
  <c r="F2511" i="81"/>
  <c r="D2511" i="81"/>
  <c r="A2511" i="81"/>
  <c r="AG2510" i="81"/>
  <c r="AD2510" i="81"/>
  <c r="AC2510" i="81"/>
  <c r="AA2510" i="81"/>
  <c r="I2510" i="81"/>
  <c r="G2510" i="81"/>
  <c r="F2510" i="81"/>
  <c r="D2510" i="81"/>
  <c r="A2510" i="81"/>
  <c r="AG2509" i="81"/>
  <c r="AD2509" i="81"/>
  <c r="AC2509" i="81"/>
  <c r="AA2509" i="81"/>
  <c r="I2509" i="81"/>
  <c r="G2509" i="81"/>
  <c r="F2509" i="81"/>
  <c r="D2509" i="81"/>
  <c r="A2509" i="81"/>
  <c r="AG2508" i="81"/>
  <c r="AD2508" i="81"/>
  <c r="AC2508" i="81"/>
  <c r="AA2508" i="81"/>
  <c r="I2508" i="81"/>
  <c r="G2508" i="81"/>
  <c r="F2508" i="81"/>
  <c r="D2508" i="81"/>
  <c r="A2508" i="81"/>
  <c r="AG2507" i="81"/>
  <c r="AD2507" i="81"/>
  <c r="AC2507" i="81"/>
  <c r="AA2507" i="81"/>
  <c r="I2507" i="81"/>
  <c r="G2507" i="81"/>
  <c r="F2507" i="81"/>
  <c r="D2507" i="81"/>
  <c r="A2507" i="81"/>
  <c r="AG2506" i="81"/>
  <c r="AD2506" i="81"/>
  <c r="AC2506" i="81"/>
  <c r="AA2506" i="81"/>
  <c r="I2506" i="81"/>
  <c r="G2506" i="81"/>
  <c r="F2506" i="81"/>
  <c r="D2506" i="81"/>
  <c r="A2506" i="81"/>
  <c r="AG2505" i="81"/>
  <c r="AD2505" i="81"/>
  <c r="AC2505" i="81"/>
  <c r="AA2505" i="81"/>
  <c r="I2505" i="81"/>
  <c r="G2505" i="81"/>
  <c r="F2505" i="81"/>
  <c r="D2505" i="81"/>
  <c r="A2505" i="81"/>
  <c r="AG2504" i="81"/>
  <c r="AD2504" i="81"/>
  <c r="AC2504" i="81"/>
  <c r="AA2504" i="81"/>
  <c r="I2504" i="81"/>
  <c r="G2504" i="81"/>
  <c r="F2504" i="81"/>
  <c r="D2504" i="81"/>
  <c r="A2504" i="81"/>
  <c r="AG2503" i="81"/>
  <c r="AD2503" i="81"/>
  <c r="AC2503" i="81"/>
  <c r="AA2503" i="81"/>
  <c r="I2503" i="81"/>
  <c r="G2503" i="81"/>
  <c r="F2503" i="81"/>
  <c r="D2503" i="81"/>
  <c r="A2503" i="81"/>
  <c r="AG2502" i="81"/>
  <c r="AD2502" i="81"/>
  <c r="AC2502" i="81"/>
  <c r="AA2502" i="81"/>
  <c r="I2502" i="81"/>
  <c r="G2502" i="81"/>
  <c r="F2502" i="81"/>
  <c r="D2502" i="81"/>
  <c r="A2502" i="81"/>
  <c r="AG2501" i="81"/>
  <c r="AD2501" i="81"/>
  <c r="AC2501" i="81"/>
  <c r="AA2501" i="81"/>
  <c r="I2501" i="81"/>
  <c r="G2501" i="81"/>
  <c r="F2501" i="81"/>
  <c r="D2501" i="81"/>
  <c r="A2501" i="81"/>
  <c r="AG2500" i="81"/>
  <c r="AD2500" i="81"/>
  <c r="AC2500" i="81"/>
  <c r="AA2500" i="81"/>
  <c r="I2500" i="81"/>
  <c r="G2500" i="81"/>
  <c r="F2500" i="81"/>
  <c r="D2500" i="81"/>
  <c r="A2500" i="81"/>
  <c r="AG2499" i="81"/>
  <c r="AD2499" i="81"/>
  <c r="AC2499" i="81"/>
  <c r="AA2499" i="81"/>
  <c r="I2499" i="81"/>
  <c r="G2499" i="81"/>
  <c r="F2499" i="81"/>
  <c r="D2499" i="81"/>
  <c r="A2499" i="81"/>
  <c r="AG2498" i="81"/>
  <c r="AD2498" i="81"/>
  <c r="AC2498" i="81"/>
  <c r="AA2498" i="81"/>
  <c r="I2498" i="81"/>
  <c r="G2498" i="81"/>
  <c r="F2498" i="81"/>
  <c r="D2498" i="81"/>
  <c r="A2498" i="81"/>
  <c r="AG2497" i="81"/>
  <c r="AD2497" i="81"/>
  <c r="AC2497" i="81"/>
  <c r="AA2497" i="81"/>
  <c r="I2497" i="81"/>
  <c r="G2497" i="81"/>
  <c r="F2497" i="81"/>
  <c r="D2497" i="81"/>
  <c r="A2497" i="81"/>
  <c r="AG2496" i="81"/>
  <c r="AD2496" i="81"/>
  <c r="AC2496" i="81"/>
  <c r="AA2496" i="81"/>
  <c r="I2496" i="81"/>
  <c r="G2496" i="81"/>
  <c r="F2496" i="81"/>
  <c r="D2496" i="81"/>
  <c r="A2496" i="81"/>
  <c r="AG2495" i="81"/>
  <c r="AD2495" i="81"/>
  <c r="AC2495" i="81"/>
  <c r="AA2495" i="81"/>
  <c r="I2495" i="81"/>
  <c r="G2495" i="81"/>
  <c r="F2495" i="81"/>
  <c r="D2495" i="81"/>
  <c r="A2495" i="81"/>
  <c r="AG2494" i="81"/>
  <c r="AD2494" i="81"/>
  <c r="AC2494" i="81"/>
  <c r="AA2494" i="81"/>
  <c r="I2494" i="81"/>
  <c r="G2494" i="81"/>
  <c r="F2494" i="81"/>
  <c r="D2494" i="81"/>
  <c r="A2494" i="81"/>
  <c r="AG2493" i="81"/>
  <c r="AD2493" i="81"/>
  <c r="AC2493" i="81"/>
  <c r="AA2493" i="81"/>
  <c r="I2493" i="81"/>
  <c r="G2493" i="81"/>
  <c r="F2493" i="81"/>
  <c r="D2493" i="81"/>
  <c r="A2493" i="81"/>
  <c r="AG2492" i="81"/>
  <c r="AD2492" i="81"/>
  <c r="AC2492" i="81"/>
  <c r="AA2492" i="81"/>
  <c r="I2492" i="81"/>
  <c r="G2492" i="81"/>
  <c r="F2492" i="81"/>
  <c r="D2492" i="81"/>
  <c r="A2492" i="81"/>
  <c r="AG2491" i="81"/>
  <c r="AD2491" i="81"/>
  <c r="AC2491" i="81"/>
  <c r="AA2491" i="81"/>
  <c r="I2491" i="81"/>
  <c r="G2491" i="81"/>
  <c r="F2491" i="81"/>
  <c r="D2491" i="81"/>
  <c r="A2491" i="81"/>
  <c r="AG2490" i="81"/>
  <c r="AD2490" i="81"/>
  <c r="AC2490" i="81"/>
  <c r="AA2490" i="81"/>
  <c r="I2490" i="81"/>
  <c r="G2490" i="81"/>
  <c r="F2490" i="81"/>
  <c r="D2490" i="81"/>
  <c r="A2490" i="81"/>
  <c r="AG2489" i="81"/>
  <c r="AD2489" i="81"/>
  <c r="AC2489" i="81"/>
  <c r="AA2489" i="81"/>
  <c r="I2489" i="81"/>
  <c r="G2489" i="81"/>
  <c r="F2489" i="81"/>
  <c r="D2489" i="81"/>
  <c r="A2489" i="81"/>
  <c r="AG2488" i="81"/>
  <c r="AD2488" i="81"/>
  <c r="AC2488" i="81"/>
  <c r="AA2488" i="81"/>
  <c r="I2488" i="81"/>
  <c r="G2488" i="81"/>
  <c r="F2488" i="81"/>
  <c r="D2488" i="81"/>
  <c r="A2488" i="81"/>
  <c r="AG2487" i="81"/>
  <c r="AD2487" i="81"/>
  <c r="AC2487" i="81"/>
  <c r="AA2487" i="81"/>
  <c r="I2487" i="81"/>
  <c r="G2487" i="81"/>
  <c r="F2487" i="81"/>
  <c r="D2487" i="81"/>
  <c r="A2487" i="81"/>
  <c r="AG2486" i="81"/>
  <c r="AD2486" i="81"/>
  <c r="AC2486" i="81"/>
  <c r="AA2486" i="81"/>
  <c r="I2486" i="81"/>
  <c r="G2486" i="81"/>
  <c r="F2486" i="81"/>
  <c r="D2486" i="81"/>
  <c r="A2486" i="81"/>
  <c r="AG2485" i="81"/>
  <c r="AD2485" i="81"/>
  <c r="AC2485" i="81"/>
  <c r="AA2485" i="81"/>
  <c r="I2485" i="81"/>
  <c r="G2485" i="81"/>
  <c r="F2485" i="81"/>
  <c r="D2485" i="81"/>
  <c r="A2485" i="81"/>
  <c r="AG2484" i="81"/>
  <c r="AD2484" i="81"/>
  <c r="AC2484" i="81"/>
  <c r="AA2484" i="81"/>
  <c r="I2484" i="81"/>
  <c r="G2484" i="81"/>
  <c r="F2484" i="81"/>
  <c r="D2484" i="81"/>
  <c r="A2484" i="81"/>
  <c r="AG2483" i="81"/>
  <c r="AD2483" i="81"/>
  <c r="AC2483" i="81"/>
  <c r="AA2483" i="81"/>
  <c r="I2483" i="81"/>
  <c r="G2483" i="81"/>
  <c r="F2483" i="81"/>
  <c r="D2483" i="81"/>
  <c r="A2483" i="81"/>
  <c r="AG2482" i="81"/>
  <c r="AD2482" i="81"/>
  <c r="AC2482" i="81"/>
  <c r="AA2482" i="81"/>
  <c r="I2482" i="81"/>
  <c r="G2482" i="81"/>
  <c r="F2482" i="81"/>
  <c r="D2482" i="81"/>
  <c r="A2482" i="81"/>
  <c r="AG2481" i="81"/>
  <c r="AD2481" i="81"/>
  <c r="AC2481" i="81"/>
  <c r="AA2481" i="81"/>
  <c r="I2481" i="81"/>
  <c r="G2481" i="81"/>
  <c r="F2481" i="81"/>
  <c r="D2481" i="81"/>
  <c r="A2481" i="81"/>
  <c r="AG2480" i="81"/>
  <c r="AD2480" i="81"/>
  <c r="AC2480" i="81"/>
  <c r="AA2480" i="81"/>
  <c r="I2480" i="81"/>
  <c r="G2480" i="81"/>
  <c r="F2480" i="81"/>
  <c r="D2480" i="81"/>
  <c r="A2480" i="81"/>
  <c r="AG2479" i="81"/>
  <c r="AD2479" i="81"/>
  <c r="AC2479" i="81"/>
  <c r="AA2479" i="81"/>
  <c r="I2479" i="81"/>
  <c r="G2479" i="81"/>
  <c r="F2479" i="81"/>
  <c r="D2479" i="81"/>
  <c r="A2479" i="81"/>
  <c r="AG2478" i="81"/>
  <c r="AD2478" i="81"/>
  <c r="AC2478" i="81"/>
  <c r="AA2478" i="81"/>
  <c r="I2478" i="81"/>
  <c r="G2478" i="81"/>
  <c r="F2478" i="81"/>
  <c r="D2478" i="81"/>
  <c r="A2478" i="81"/>
  <c r="AG2477" i="81"/>
  <c r="AD2477" i="81"/>
  <c r="AC2477" i="81"/>
  <c r="AA2477" i="81"/>
  <c r="I2477" i="81"/>
  <c r="G2477" i="81"/>
  <c r="F2477" i="81"/>
  <c r="D2477" i="81"/>
  <c r="A2477" i="81"/>
  <c r="AG2476" i="81"/>
  <c r="AD2476" i="81"/>
  <c r="AC2476" i="81"/>
  <c r="AA2476" i="81"/>
  <c r="I2476" i="81"/>
  <c r="G2476" i="81"/>
  <c r="F2476" i="81"/>
  <c r="D2476" i="81"/>
  <c r="A2476" i="81"/>
  <c r="AG2475" i="81"/>
  <c r="AD2475" i="81"/>
  <c r="AC2475" i="81"/>
  <c r="AA2475" i="81"/>
  <c r="I2475" i="81"/>
  <c r="G2475" i="81"/>
  <c r="F2475" i="81"/>
  <c r="D2475" i="81"/>
  <c r="A2475" i="81"/>
  <c r="AG2474" i="81"/>
  <c r="AD2474" i="81"/>
  <c r="AC2474" i="81"/>
  <c r="AA2474" i="81"/>
  <c r="I2474" i="81"/>
  <c r="G2474" i="81"/>
  <c r="F2474" i="81"/>
  <c r="D2474" i="81"/>
  <c r="A2474" i="81"/>
  <c r="AG2473" i="81"/>
  <c r="AD2473" i="81"/>
  <c r="AC2473" i="81"/>
  <c r="AA2473" i="81"/>
  <c r="I2473" i="81"/>
  <c r="G2473" i="81"/>
  <c r="F2473" i="81"/>
  <c r="D2473" i="81"/>
  <c r="A2473" i="81"/>
  <c r="AG2472" i="81"/>
  <c r="AD2472" i="81"/>
  <c r="AC2472" i="81"/>
  <c r="AA2472" i="81"/>
  <c r="I2472" i="81"/>
  <c r="G2472" i="81"/>
  <c r="F2472" i="81"/>
  <c r="D2472" i="81"/>
  <c r="A2472" i="81"/>
  <c r="AG2471" i="81"/>
  <c r="AD2471" i="81"/>
  <c r="AC2471" i="81"/>
  <c r="AA2471" i="81"/>
  <c r="I2471" i="81"/>
  <c r="G2471" i="81"/>
  <c r="F2471" i="81"/>
  <c r="D2471" i="81"/>
  <c r="A2471" i="81"/>
  <c r="AG2470" i="81"/>
  <c r="AD2470" i="81"/>
  <c r="AC2470" i="81"/>
  <c r="AA2470" i="81"/>
  <c r="I2470" i="81"/>
  <c r="G2470" i="81"/>
  <c r="F2470" i="81"/>
  <c r="D2470" i="81"/>
  <c r="A2470" i="81"/>
  <c r="AG2469" i="81"/>
  <c r="AD2469" i="81"/>
  <c r="AC2469" i="81"/>
  <c r="AA2469" i="81"/>
  <c r="I2469" i="81"/>
  <c r="G2469" i="81"/>
  <c r="F2469" i="81"/>
  <c r="D2469" i="81"/>
  <c r="A2469" i="81"/>
  <c r="AG2468" i="81"/>
  <c r="AD2468" i="81"/>
  <c r="AC2468" i="81"/>
  <c r="AA2468" i="81"/>
  <c r="I2468" i="81"/>
  <c r="G2468" i="81"/>
  <c r="F2468" i="81"/>
  <c r="D2468" i="81"/>
  <c r="A2468" i="81"/>
  <c r="AG2467" i="81"/>
  <c r="AD2467" i="81"/>
  <c r="AC2467" i="81"/>
  <c r="AA2467" i="81"/>
  <c r="I2467" i="81"/>
  <c r="G2467" i="81"/>
  <c r="F2467" i="81"/>
  <c r="D2467" i="81"/>
  <c r="A2467" i="81"/>
  <c r="AG2466" i="81"/>
  <c r="AD2466" i="81"/>
  <c r="AC2466" i="81"/>
  <c r="AA2466" i="81"/>
  <c r="I2466" i="81"/>
  <c r="G2466" i="81"/>
  <c r="F2466" i="81"/>
  <c r="D2466" i="81"/>
  <c r="A2466" i="81"/>
  <c r="AG2465" i="81"/>
  <c r="AD2465" i="81"/>
  <c r="AC2465" i="81"/>
  <c r="AA2465" i="81"/>
  <c r="I2465" i="81"/>
  <c r="G2465" i="81"/>
  <c r="F2465" i="81"/>
  <c r="D2465" i="81"/>
  <c r="A2465" i="81"/>
  <c r="AG2464" i="81"/>
  <c r="AD2464" i="81"/>
  <c r="AC2464" i="81"/>
  <c r="AA2464" i="81"/>
  <c r="I2464" i="81"/>
  <c r="G2464" i="81"/>
  <c r="F2464" i="81"/>
  <c r="D2464" i="81"/>
  <c r="A2464" i="81"/>
  <c r="AG2463" i="81"/>
  <c r="AD2463" i="81"/>
  <c r="AC2463" i="81"/>
  <c r="AA2463" i="81"/>
  <c r="I2463" i="81"/>
  <c r="G2463" i="81"/>
  <c r="F2463" i="81"/>
  <c r="D2463" i="81"/>
  <c r="A2463" i="81"/>
  <c r="AG2462" i="81"/>
  <c r="AD2462" i="81"/>
  <c r="AC2462" i="81"/>
  <c r="AA2462" i="81"/>
  <c r="I2462" i="81"/>
  <c r="G2462" i="81"/>
  <c r="F2462" i="81"/>
  <c r="D2462" i="81"/>
  <c r="A2462" i="81"/>
  <c r="AG2461" i="81"/>
  <c r="AD2461" i="81"/>
  <c r="AC2461" i="81"/>
  <c r="AA2461" i="81"/>
  <c r="I2461" i="81"/>
  <c r="G2461" i="81"/>
  <c r="F2461" i="81"/>
  <c r="D2461" i="81"/>
  <c r="A2461" i="81"/>
  <c r="AG2460" i="81"/>
  <c r="AD2460" i="81"/>
  <c r="AC2460" i="81"/>
  <c r="AA2460" i="81"/>
  <c r="I2460" i="81"/>
  <c r="G2460" i="81"/>
  <c r="F2460" i="81"/>
  <c r="D2460" i="81"/>
  <c r="A2460" i="81"/>
  <c r="AG2459" i="81"/>
  <c r="AD2459" i="81"/>
  <c r="AC2459" i="81"/>
  <c r="AA2459" i="81"/>
  <c r="I2459" i="81"/>
  <c r="G2459" i="81"/>
  <c r="F2459" i="81"/>
  <c r="D2459" i="81"/>
  <c r="A2459" i="81"/>
  <c r="AG2458" i="81"/>
  <c r="AD2458" i="81"/>
  <c r="AC2458" i="81"/>
  <c r="AA2458" i="81"/>
  <c r="I2458" i="81"/>
  <c r="G2458" i="81"/>
  <c r="F2458" i="81"/>
  <c r="D2458" i="81"/>
  <c r="A2458" i="81"/>
  <c r="AG2457" i="81"/>
  <c r="AD2457" i="81"/>
  <c r="AC2457" i="81"/>
  <c r="AA2457" i="81"/>
  <c r="I2457" i="81"/>
  <c r="G2457" i="81"/>
  <c r="F2457" i="81"/>
  <c r="D2457" i="81"/>
  <c r="A2457" i="81"/>
  <c r="AG2456" i="81"/>
  <c r="AD2456" i="81"/>
  <c r="AC2456" i="81"/>
  <c r="AA2456" i="81"/>
  <c r="I2456" i="81"/>
  <c r="G2456" i="81"/>
  <c r="F2456" i="81"/>
  <c r="D2456" i="81"/>
  <c r="A2456" i="81"/>
  <c r="AG2455" i="81"/>
  <c r="AD2455" i="81"/>
  <c r="AC2455" i="81"/>
  <c r="AA2455" i="81"/>
  <c r="I2455" i="81"/>
  <c r="G2455" i="81"/>
  <c r="F2455" i="81"/>
  <c r="D2455" i="81"/>
  <c r="A2455" i="81"/>
  <c r="AG2454" i="81"/>
  <c r="AD2454" i="81"/>
  <c r="AC2454" i="81"/>
  <c r="AA2454" i="81"/>
  <c r="I2454" i="81"/>
  <c r="G2454" i="81"/>
  <c r="F2454" i="81"/>
  <c r="D2454" i="81"/>
  <c r="A2454" i="81"/>
  <c r="AG2453" i="81"/>
  <c r="AD2453" i="81"/>
  <c r="AC2453" i="81"/>
  <c r="AA2453" i="81"/>
  <c r="I2453" i="81"/>
  <c r="G2453" i="81"/>
  <c r="F2453" i="81"/>
  <c r="D2453" i="81"/>
  <c r="A2453" i="81"/>
  <c r="AG2452" i="81"/>
  <c r="AD2452" i="81"/>
  <c r="AC2452" i="81"/>
  <c r="AA2452" i="81"/>
  <c r="I2452" i="81"/>
  <c r="G2452" i="81"/>
  <c r="F2452" i="81"/>
  <c r="D2452" i="81"/>
  <c r="A2452" i="81"/>
  <c r="AG2451" i="81"/>
  <c r="AD2451" i="81"/>
  <c r="AC2451" i="81"/>
  <c r="AA2451" i="81"/>
  <c r="I2451" i="81"/>
  <c r="G2451" i="81"/>
  <c r="F2451" i="81"/>
  <c r="D2451" i="81"/>
  <c r="A2451" i="81"/>
  <c r="AG2450" i="81"/>
  <c r="AD2450" i="81"/>
  <c r="AC2450" i="81"/>
  <c r="AA2450" i="81"/>
  <c r="I2450" i="81"/>
  <c r="G2450" i="81"/>
  <c r="F2450" i="81"/>
  <c r="D2450" i="81"/>
  <c r="A2450" i="81"/>
  <c r="AG2449" i="81"/>
  <c r="AD2449" i="81"/>
  <c r="AC2449" i="81"/>
  <c r="AA2449" i="81"/>
  <c r="I2449" i="81"/>
  <c r="G2449" i="81"/>
  <c r="F2449" i="81"/>
  <c r="D2449" i="81"/>
  <c r="A2449" i="81"/>
  <c r="AG2448" i="81"/>
  <c r="AD2448" i="81"/>
  <c r="AC2448" i="81"/>
  <c r="AA2448" i="81"/>
  <c r="I2448" i="81"/>
  <c r="G2448" i="81"/>
  <c r="F2448" i="81"/>
  <c r="D2448" i="81"/>
  <c r="A2448" i="81"/>
  <c r="AG2447" i="81"/>
  <c r="AD2447" i="81"/>
  <c r="AC2447" i="81"/>
  <c r="AA2447" i="81"/>
  <c r="I2447" i="81"/>
  <c r="G2447" i="81"/>
  <c r="F2447" i="81"/>
  <c r="D2447" i="81"/>
  <c r="A2447" i="81"/>
  <c r="AG2446" i="81"/>
  <c r="AD2446" i="81"/>
  <c r="AC2446" i="81"/>
  <c r="AA2446" i="81"/>
  <c r="I2446" i="81"/>
  <c r="G2446" i="81"/>
  <c r="F2446" i="81"/>
  <c r="D2446" i="81"/>
  <c r="A2446" i="81"/>
  <c r="AG2445" i="81"/>
  <c r="AD2445" i="81"/>
  <c r="AC2445" i="81"/>
  <c r="AA2445" i="81"/>
  <c r="I2445" i="81"/>
  <c r="G2445" i="81"/>
  <c r="F2445" i="81"/>
  <c r="D2445" i="81"/>
  <c r="A2445" i="81"/>
  <c r="AG2444" i="81"/>
  <c r="AD2444" i="81"/>
  <c r="AC2444" i="81"/>
  <c r="AA2444" i="81"/>
  <c r="I2444" i="81"/>
  <c r="G2444" i="81"/>
  <c r="F2444" i="81"/>
  <c r="D2444" i="81"/>
  <c r="A2444" i="81"/>
  <c r="AG2443" i="81"/>
  <c r="AD2443" i="81"/>
  <c r="AC2443" i="81"/>
  <c r="AA2443" i="81"/>
  <c r="I2443" i="81"/>
  <c r="G2443" i="81"/>
  <c r="F2443" i="81"/>
  <c r="D2443" i="81"/>
  <c r="A2443" i="81"/>
  <c r="AG2442" i="81"/>
  <c r="AD2442" i="81"/>
  <c r="AC2442" i="81"/>
  <c r="AA2442" i="81"/>
  <c r="I2442" i="81"/>
  <c r="G2442" i="81"/>
  <c r="F2442" i="81"/>
  <c r="D2442" i="81"/>
  <c r="A2442" i="81"/>
  <c r="AG2441" i="81"/>
  <c r="AD2441" i="81"/>
  <c r="AC2441" i="81"/>
  <c r="AA2441" i="81"/>
  <c r="I2441" i="81"/>
  <c r="G2441" i="81"/>
  <c r="F2441" i="81"/>
  <c r="D2441" i="81"/>
  <c r="A2441" i="81"/>
  <c r="AG2440" i="81"/>
  <c r="AD2440" i="81"/>
  <c r="AC2440" i="81"/>
  <c r="AA2440" i="81"/>
  <c r="I2440" i="81"/>
  <c r="G2440" i="81"/>
  <c r="F2440" i="81"/>
  <c r="D2440" i="81"/>
  <c r="A2440" i="81"/>
  <c r="AG2439" i="81"/>
  <c r="AD2439" i="81"/>
  <c r="AC2439" i="81"/>
  <c r="AA2439" i="81"/>
  <c r="I2439" i="81"/>
  <c r="G2439" i="81"/>
  <c r="F2439" i="81"/>
  <c r="D2439" i="81"/>
  <c r="A2439" i="81"/>
  <c r="AG2438" i="81"/>
  <c r="AD2438" i="81"/>
  <c r="AC2438" i="81"/>
  <c r="AA2438" i="81"/>
  <c r="I2438" i="81"/>
  <c r="G2438" i="81"/>
  <c r="F2438" i="81"/>
  <c r="D2438" i="81"/>
  <c r="A2438" i="81"/>
  <c r="AG2437" i="81"/>
  <c r="AD2437" i="81"/>
  <c r="AC2437" i="81"/>
  <c r="AA2437" i="81"/>
  <c r="I2437" i="81"/>
  <c r="G2437" i="81"/>
  <c r="F2437" i="81"/>
  <c r="D2437" i="81"/>
  <c r="A2437" i="81"/>
  <c r="AG2436" i="81"/>
  <c r="AD2436" i="81"/>
  <c r="AC2436" i="81"/>
  <c r="AA2436" i="81"/>
  <c r="I2436" i="81"/>
  <c r="G2436" i="81"/>
  <c r="F2436" i="81"/>
  <c r="D2436" i="81"/>
  <c r="A2436" i="81"/>
  <c r="AG2435" i="81"/>
  <c r="AD2435" i="81"/>
  <c r="AC2435" i="81"/>
  <c r="AA2435" i="81"/>
  <c r="I2435" i="81"/>
  <c r="G2435" i="81"/>
  <c r="F2435" i="81"/>
  <c r="D2435" i="81"/>
  <c r="A2435" i="81"/>
  <c r="AG2434" i="81"/>
  <c r="AD2434" i="81"/>
  <c r="AC2434" i="81"/>
  <c r="AA2434" i="81"/>
  <c r="I2434" i="81"/>
  <c r="G2434" i="81"/>
  <c r="F2434" i="81"/>
  <c r="D2434" i="81"/>
  <c r="A2434" i="81"/>
  <c r="AG2433" i="81"/>
  <c r="AD2433" i="81"/>
  <c r="AC2433" i="81"/>
  <c r="AA2433" i="81"/>
  <c r="I2433" i="81"/>
  <c r="G2433" i="81"/>
  <c r="F2433" i="81"/>
  <c r="D2433" i="81"/>
  <c r="A2433" i="81"/>
  <c r="AG2432" i="81"/>
  <c r="AD2432" i="81"/>
  <c r="AC2432" i="81"/>
  <c r="AA2432" i="81"/>
  <c r="I2432" i="81"/>
  <c r="G2432" i="81"/>
  <c r="F2432" i="81"/>
  <c r="D2432" i="81"/>
  <c r="A2432" i="81"/>
  <c r="AG2431" i="81"/>
  <c r="AD2431" i="81"/>
  <c r="AC2431" i="81"/>
  <c r="AA2431" i="81"/>
  <c r="I2431" i="81"/>
  <c r="G2431" i="81"/>
  <c r="F2431" i="81"/>
  <c r="D2431" i="81"/>
  <c r="A2431" i="81"/>
  <c r="AG2430" i="81"/>
  <c r="AD2430" i="81"/>
  <c r="AC2430" i="81"/>
  <c r="AA2430" i="81"/>
  <c r="I2430" i="81"/>
  <c r="G2430" i="81"/>
  <c r="F2430" i="81"/>
  <c r="D2430" i="81"/>
  <c r="A2430" i="81"/>
  <c r="AG2429" i="81"/>
  <c r="AD2429" i="81"/>
  <c r="AC2429" i="81"/>
  <c r="AA2429" i="81"/>
  <c r="I2429" i="81"/>
  <c r="G2429" i="81"/>
  <c r="F2429" i="81"/>
  <c r="D2429" i="81"/>
  <c r="A2429" i="81"/>
  <c r="AG2428" i="81"/>
  <c r="AD2428" i="81"/>
  <c r="AC2428" i="81"/>
  <c r="AA2428" i="81"/>
  <c r="I2428" i="81"/>
  <c r="G2428" i="81"/>
  <c r="F2428" i="81"/>
  <c r="D2428" i="81"/>
  <c r="A2428" i="81"/>
  <c r="AG2427" i="81"/>
  <c r="AD2427" i="81"/>
  <c r="AC2427" i="81"/>
  <c r="AA2427" i="81"/>
  <c r="I2427" i="81"/>
  <c r="G2427" i="81"/>
  <c r="F2427" i="81"/>
  <c r="D2427" i="81"/>
  <c r="A2427" i="81"/>
  <c r="AG2426" i="81"/>
  <c r="AD2426" i="81"/>
  <c r="AC2426" i="81"/>
  <c r="AA2426" i="81"/>
  <c r="I2426" i="81"/>
  <c r="G2426" i="81"/>
  <c r="F2426" i="81"/>
  <c r="D2426" i="81"/>
  <c r="A2426" i="81"/>
  <c r="AG2425" i="81"/>
  <c r="AD2425" i="81"/>
  <c r="AC2425" i="81"/>
  <c r="AA2425" i="81"/>
  <c r="I2425" i="81"/>
  <c r="G2425" i="81"/>
  <c r="F2425" i="81"/>
  <c r="D2425" i="81"/>
  <c r="A2425" i="81"/>
  <c r="AG2424" i="81"/>
  <c r="AD2424" i="81"/>
  <c r="AC2424" i="81"/>
  <c r="AA2424" i="81"/>
  <c r="I2424" i="81"/>
  <c r="G2424" i="81"/>
  <c r="F2424" i="81"/>
  <c r="D2424" i="81"/>
  <c r="A2424" i="81"/>
  <c r="AG2423" i="81"/>
  <c r="AD2423" i="81"/>
  <c r="AC2423" i="81"/>
  <c r="AA2423" i="81"/>
  <c r="I2423" i="81"/>
  <c r="G2423" i="81"/>
  <c r="F2423" i="81"/>
  <c r="D2423" i="81"/>
  <c r="A2423" i="81"/>
  <c r="AG2422" i="81"/>
  <c r="AD2422" i="81"/>
  <c r="AC2422" i="81"/>
  <c r="AA2422" i="81"/>
  <c r="I2422" i="81"/>
  <c r="G2422" i="81"/>
  <c r="F2422" i="81"/>
  <c r="D2422" i="81"/>
  <c r="A2422" i="81"/>
  <c r="AG2421" i="81"/>
  <c r="AD2421" i="81"/>
  <c r="AC2421" i="81"/>
  <c r="AA2421" i="81"/>
  <c r="I2421" i="81"/>
  <c r="G2421" i="81"/>
  <c r="F2421" i="81"/>
  <c r="D2421" i="81"/>
  <c r="A2421" i="81"/>
  <c r="AG2420" i="81"/>
  <c r="AD2420" i="81"/>
  <c r="AC2420" i="81"/>
  <c r="AA2420" i="81"/>
  <c r="I2420" i="81"/>
  <c r="G2420" i="81"/>
  <c r="F2420" i="81"/>
  <c r="D2420" i="81"/>
  <c r="A2420" i="81"/>
  <c r="AG2419" i="81"/>
  <c r="AD2419" i="81"/>
  <c r="AC2419" i="81"/>
  <c r="AA2419" i="81"/>
  <c r="I2419" i="81"/>
  <c r="G2419" i="81"/>
  <c r="F2419" i="81"/>
  <c r="D2419" i="81"/>
  <c r="A2419" i="81"/>
  <c r="AG2418" i="81"/>
  <c r="AD2418" i="81"/>
  <c r="AC2418" i="81"/>
  <c r="AA2418" i="81"/>
  <c r="I2418" i="81"/>
  <c r="G2418" i="81"/>
  <c r="F2418" i="81"/>
  <c r="D2418" i="81"/>
  <c r="A2418" i="81"/>
  <c r="AG2417" i="81"/>
  <c r="AD2417" i="81"/>
  <c r="AC2417" i="81"/>
  <c r="AA2417" i="81"/>
  <c r="I2417" i="81"/>
  <c r="G2417" i="81"/>
  <c r="F2417" i="81"/>
  <c r="D2417" i="81"/>
  <c r="A2417" i="81"/>
  <c r="AG2416" i="81"/>
  <c r="AD2416" i="81"/>
  <c r="AC2416" i="81"/>
  <c r="AA2416" i="81"/>
  <c r="I2416" i="81"/>
  <c r="G2416" i="81"/>
  <c r="F2416" i="81"/>
  <c r="D2416" i="81"/>
  <c r="A2416" i="81"/>
  <c r="AG2415" i="81"/>
  <c r="AD2415" i="81"/>
  <c r="AC2415" i="81"/>
  <c r="AA2415" i="81"/>
  <c r="I2415" i="81"/>
  <c r="G2415" i="81"/>
  <c r="F2415" i="81"/>
  <c r="D2415" i="81"/>
  <c r="A2415" i="81"/>
  <c r="AG2414" i="81"/>
  <c r="AD2414" i="81"/>
  <c r="AC2414" i="81"/>
  <c r="AA2414" i="81"/>
  <c r="I2414" i="81"/>
  <c r="G2414" i="81"/>
  <c r="F2414" i="81"/>
  <c r="D2414" i="81"/>
  <c r="A2414" i="81"/>
  <c r="AG2413" i="81"/>
  <c r="AD2413" i="81"/>
  <c r="AC2413" i="81"/>
  <c r="AA2413" i="81"/>
  <c r="I2413" i="81"/>
  <c r="G2413" i="81"/>
  <c r="F2413" i="81"/>
  <c r="D2413" i="81"/>
  <c r="A2413" i="81"/>
  <c r="AG2412" i="81"/>
  <c r="AD2412" i="81"/>
  <c r="AC2412" i="81"/>
  <c r="AA2412" i="81"/>
  <c r="I2412" i="81"/>
  <c r="G2412" i="81"/>
  <c r="F2412" i="81"/>
  <c r="D2412" i="81"/>
  <c r="A2412" i="81"/>
  <c r="AG2411" i="81"/>
  <c r="AD2411" i="81"/>
  <c r="AC2411" i="81"/>
  <c r="AA2411" i="81"/>
  <c r="I2411" i="81"/>
  <c r="G2411" i="81"/>
  <c r="F2411" i="81"/>
  <c r="D2411" i="81"/>
  <c r="A2411" i="81"/>
  <c r="AG2410" i="81"/>
  <c r="AD2410" i="81"/>
  <c r="AC2410" i="81"/>
  <c r="AA2410" i="81"/>
  <c r="I2410" i="81"/>
  <c r="G2410" i="81"/>
  <c r="F2410" i="81"/>
  <c r="D2410" i="81"/>
  <c r="A2410" i="81"/>
  <c r="AG2408" i="81"/>
  <c r="AD2408" i="81"/>
  <c r="AC2408" i="81"/>
  <c r="AA2408" i="81"/>
  <c r="I2408" i="81"/>
  <c r="G2408" i="81"/>
  <c r="F2408" i="81"/>
  <c r="D2408" i="81"/>
  <c r="A2408" i="81"/>
  <c r="AG2406" i="81"/>
  <c r="AD2406" i="81"/>
  <c r="AC2406" i="81"/>
  <c r="AA2406" i="81"/>
  <c r="I2406" i="81"/>
  <c r="G2406" i="81"/>
  <c r="F2406" i="81"/>
  <c r="D2406" i="81"/>
  <c r="A2406" i="81"/>
  <c r="AG2405" i="81"/>
  <c r="AD2405" i="81"/>
  <c r="AC2405" i="81"/>
  <c r="AA2405" i="81"/>
  <c r="I2405" i="81"/>
  <c r="G2405" i="81"/>
  <c r="F2405" i="81"/>
  <c r="D2405" i="81"/>
  <c r="A2405" i="81"/>
  <c r="AG2404" i="81"/>
  <c r="AD2404" i="81"/>
  <c r="AC2404" i="81"/>
  <c r="AA2404" i="81"/>
  <c r="I2404" i="81"/>
  <c r="G2404" i="81"/>
  <c r="F2404" i="81"/>
  <c r="D2404" i="81"/>
  <c r="A2404" i="81"/>
  <c r="AG2402" i="81"/>
  <c r="AD2402" i="81"/>
  <c r="AC2402" i="81"/>
  <c r="AA2402" i="81"/>
  <c r="I2402" i="81"/>
  <c r="G2402" i="81"/>
  <c r="F2402" i="81"/>
  <c r="D2402" i="81"/>
  <c r="A2402" i="81"/>
  <c r="AG2401" i="81"/>
  <c r="AD2401" i="81"/>
  <c r="AC2401" i="81"/>
  <c r="AA2401" i="81"/>
  <c r="I2401" i="81"/>
  <c r="G2401" i="81"/>
  <c r="F2401" i="81"/>
  <c r="D2401" i="81"/>
  <c r="A2401" i="81"/>
  <c r="AG2400" i="81"/>
  <c r="AD2400" i="81"/>
  <c r="AC2400" i="81"/>
  <c r="AA2400" i="81"/>
  <c r="I2400" i="81"/>
  <c r="G2400" i="81"/>
  <c r="F2400" i="81"/>
  <c r="D2400" i="81"/>
  <c r="A2400" i="81"/>
  <c r="AG2399" i="81"/>
  <c r="AD2399" i="81"/>
  <c r="AC2399" i="81"/>
  <c r="AA2399" i="81"/>
  <c r="I2399" i="81"/>
  <c r="G2399" i="81"/>
  <c r="F2399" i="81"/>
  <c r="D2399" i="81"/>
  <c r="A2399" i="81"/>
  <c r="AG2398" i="81"/>
  <c r="AD2398" i="81"/>
  <c r="AC2398" i="81"/>
  <c r="AA2398" i="81"/>
  <c r="I2398" i="81"/>
  <c r="G2398" i="81"/>
  <c r="F2398" i="81"/>
  <c r="D2398" i="81"/>
  <c r="A2398" i="81"/>
  <c r="AG2397" i="81"/>
  <c r="AD2397" i="81"/>
  <c r="AC2397" i="81"/>
  <c r="AA2397" i="81"/>
  <c r="I2397" i="81"/>
  <c r="G2397" i="81"/>
  <c r="F2397" i="81"/>
  <c r="D2397" i="81"/>
  <c r="A2397" i="81"/>
  <c r="AG2396" i="81"/>
  <c r="AD2396" i="81"/>
  <c r="AC2396" i="81"/>
  <c r="AA2396" i="81"/>
  <c r="I2396" i="81"/>
  <c r="G2396" i="81"/>
  <c r="F2396" i="81"/>
  <c r="D2396" i="81"/>
  <c r="A2396" i="81"/>
  <c r="AG2395" i="81"/>
  <c r="AD2395" i="81"/>
  <c r="AC2395" i="81"/>
  <c r="AA2395" i="81"/>
  <c r="I2395" i="81"/>
  <c r="G2395" i="81"/>
  <c r="F2395" i="81"/>
  <c r="D2395" i="81"/>
  <c r="A2395" i="81"/>
  <c r="AG2394" i="81"/>
  <c r="AD2394" i="81"/>
  <c r="AC2394" i="81"/>
  <c r="AA2394" i="81"/>
  <c r="I2394" i="81"/>
  <c r="G2394" i="81"/>
  <c r="F2394" i="81"/>
  <c r="D2394" i="81"/>
  <c r="A2394" i="81"/>
  <c r="AG2393" i="81"/>
  <c r="AD2393" i="81"/>
  <c r="AC2393" i="81"/>
  <c r="AA2393" i="81"/>
  <c r="I2393" i="81"/>
  <c r="G2393" i="81"/>
  <c r="F2393" i="81"/>
  <c r="D2393" i="81"/>
  <c r="A2393" i="81"/>
  <c r="AG2392" i="81"/>
  <c r="AD2392" i="81"/>
  <c r="AC2392" i="81"/>
  <c r="AA2392" i="81"/>
  <c r="I2392" i="81"/>
  <c r="G2392" i="81"/>
  <c r="F2392" i="81"/>
  <c r="D2392" i="81"/>
  <c r="A2392" i="81"/>
  <c r="AG2391" i="81"/>
  <c r="AD2391" i="81"/>
  <c r="AC2391" i="81"/>
  <c r="AA2391" i="81"/>
  <c r="I2391" i="81"/>
  <c r="G2391" i="81"/>
  <c r="F2391" i="81"/>
  <c r="D2391" i="81"/>
  <c r="A2391" i="81"/>
  <c r="AG2390" i="81"/>
  <c r="AD2390" i="81"/>
  <c r="AC2390" i="81"/>
  <c r="AA2390" i="81"/>
  <c r="I2390" i="81"/>
  <c r="G2390" i="81"/>
  <c r="F2390" i="81"/>
  <c r="D2390" i="81"/>
  <c r="A2390" i="81"/>
  <c r="AG2389" i="81"/>
  <c r="AD2389" i="81"/>
  <c r="AC2389" i="81"/>
  <c r="AA2389" i="81"/>
  <c r="I2389" i="81"/>
  <c r="G2389" i="81"/>
  <c r="F2389" i="81"/>
  <c r="D2389" i="81"/>
  <c r="A2389" i="81"/>
  <c r="AG2388" i="81"/>
  <c r="AD2388" i="81"/>
  <c r="AC2388" i="81"/>
  <c r="AA2388" i="81"/>
  <c r="I2388" i="81"/>
  <c r="G2388" i="81"/>
  <c r="F2388" i="81"/>
  <c r="D2388" i="81"/>
  <c r="A2388" i="81"/>
  <c r="AG2387" i="81"/>
  <c r="AD2387" i="81"/>
  <c r="AC2387" i="81"/>
  <c r="AA2387" i="81"/>
  <c r="I2387" i="81"/>
  <c r="G2387" i="81"/>
  <c r="F2387" i="81"/>
  <c r="D2387" i="81"/>
  <c r="A2387" i="81"/>
  <c r="AG2386" i="81"/>
  <c r="AD2386" i="81"/>
  <c r="AC2386" i="81"/>
  <c r="AA2386" i="81"/>
  <c r="I2386" i="81"/>
  <c r="G2386" i="81"/>
  <c r="F2386" i="81"/>
  <c r="D2386" i="81"/>
  <c r="A2386" i="81"/>
  <c r="AG2385" i="81"/>
  <c r="AD2385" i="81"/>
  <c r="AC2385" i="81"/>
  <c r="AA2385" i="81"/>
  <c r="I2385" i="81"/>
  <c r="G2385" i="81"/>
  <c r="F2385" i="81"/>
  <c r="D2385" i="81"/>
  <c r="A2385" i="81"/>
  <c r="AG2384" i="81"/>
  <c r="AD2384" i="81"/>
  <c r="AC2384" i="81"/>
  <c r="AA2384" i="81"/>
  <c r="I2384" i="81"/>
  <c r="G2384" i="81"/>
  <c r="F2384" i="81"/>
  <c r="D2384" i="81"/>
  <c r="A2384" i="81"/>
  <c r="AG2383" i="81"/>
  <c r="AD2383" i="81"/>
  <c r="AC2383" i="81"/>
  <c r="AA2383" i="81"/>
  <c r="I2383" i="81"/>
  <c r="G2383" i="81"/>
  <c r="F2383" i="81"/>
  <c r="D2383" i="81"/>
  <c r="A2383" i="81"/>
  <c r="AG2382" i="81"/>
  <c r="AD2382" i="81"/>
  <c r="AC2382" i="81"/>
  <c r="AA2382" i="81"/>
  <c r="I2382" i="81"/>
  <c r="G2382" i="81"/>
  <c r="F2382" i="81"/>
  <c r="D2382" i="81"/>
  <c r="A2382" i="81"/>
  <c r="AG2381" i="81"/>
  <c r="AD2381" i="81"/>
  <c r="AC2381" i="81"/>
  <c r="AA2381" i="81"/>
  <c r="I2381" i="81"/>
  <c r="G2381" i="81"/>
  <c r="F2381" i="81"/>
  <c r="D2381" i="81"/>
  <c r="A2381" i="81"/>
  <c r="AG2380" i="81"/>
  <c r="AD2380" i="81"/>
  <c r="AC2380" i="81"/>
  <c r="AA2380" i="81"/>
  <c r="I2380" i="81"/>
  <c r="G2380" i="81"/>
  <c r="F2380" i="81"/>
  <c r="D2380" i="81"/>
  <c r="A2380" i="81"/>
  <c r="AG2379" i="81"/>
  <c r="AD2379" i="81"/>
  <c r="AC2379" i="81"/>
  <c r="AA2379" i="81"/>
  <c r="I2379" i="81"/>
  <c r="G2379" i="81"/>
  <c r="F2379" i="81"/>
  <c r="D2379" i="81"/>
  <c r="A2379" i="81"/>
  <c r="AG2378" i="81"/>
  <c r="AD2378" i="81"/>
  <c r="AC2378" i="81"/>
  <c r="AA2378" i="81"/>
  <c r="I2378" i="81"/>
  <c r="G2378" i="81"/>
  <c r="F2378" i="81"/>
  <c r="D2378" i="81"/>
  <c r="A2378" i="81"/>
  <c r="AG2377" i="81"/>
  <c r="AD2377" i="81"/>
  <c r="AC2377" i="81"/>
  <c r="AA2377" i="81"/>
  <c r="I2377" i="81"/>
  <c r="G2377" i="81"/>
  <c r="F2377" i="81"/>
  <c r="D2377" i="81"/>
  <c r="A2377" i="81"/>
  <c r="AG2376" i="81"/>
  <c r="AD2376" i="81"/>
  <c r="AC2376" i="81"/>
  <c r="AA2376" i="81"/>
  <c r="I2376" i="81"/>
  <c r="G2376" i="81"/>
  <c r="F2376" i="81"/>
  <c r="D2376" i="81"/>
  <c r="A2376" i="81"/>
  <c r="AG2375" i="81"/>
  <c r="AD2375" i="81"/>
  <c r="AC2375" i="81"/>
  <c r="AA2375" i="81"/>
  <c r="I2375" i="81"/>
  <c r="G2375" i="81"/>
  <c r="F2375" i="81"/>
  <c r="D2375" i="81"/>
  <c r="A2375" i="81"/>
  <c r="AG2374" i="81"/>
  <c r="AD2374" i="81"/>
  <c r="AC2374" i="81"/>
  <c r="AA2374" i="81"/>
  <c r="I2374" i="81"/>
  <c r="G2374" i="81"/>
  <c r="F2374" i="81"/>
  <c r="D2374" i="81"/>
  <c r="A2374" i="81"/>
  <c r="AG2373" i="81"/>
  <c r="AD2373" i="81"/>
  <c r="AC2373" i="81"/>
  <c r="AA2373" i="81"/>
  <c r="I2373" i="81"/>
  <c r="G2373" i="81"/>
  <c r="F2373" i="81"/>
  <c r="D2373" i="81"/>
  <c r="A2373" i="81"/>
  <c r="AG2372" i="81"/>
  <c r="AD2372" i="81"/>
  <c r="AC2372" i="81"/>
  <c r="AA2372" i="81"/>
  <c r="I2372" i="81"/>
  <c r="G2372" i="81"/>
  <c r="F2372" i="81"/>
  <c r="D2372" i="81"/>
  <c r="A2372" i="81"/>
  <c r="AG2371" i="81"/>
  <c r="AD2371" i="81"/>
  <c r="AC2371" i="81"/>
  <c r="AA2371" i="81"/>
  <c r="I2371" i="81"/>
  <c r="G2371" i="81"/>
  <c r="F2371" i="81"/>
  <c r="D2371" i="81"/>
  <c r="A2371" i="81"/>
  <c r="AG2370" i="81"/>
  <c r="AD2370" i="81"/>
  <c r="AC2370" i="81"/>
  <c r="AA2370" i="81"/>
  <c r="I2370" i="81"/>
  <c r="G2370" i="81"/>
  <c r="F2370" i="81"/>
  <c r="D2370" i="81"/>
  <c r="A2370" i="81"/>
  <c r="AG2369" i="81"/>
  <c r="AD2369" i="81"/>
  <c r="AC2369" i="81"/>
  <c r="AA2369" i="81"/>
  <c r="I2369" i="81"/>
  <c r="G2369" i="81"/>
  <c r="F2369" i="81"/>
  <c r="D2369" i="81"/>
  <c r="A2369" i="81"/>
  <c r="AG2368" i="81"/>
  <c r="AD2368" i="81"/>
  <c r="AC2368" i="81"/>
  <c r="AA2368" i="81"/>
  <c r="I2368" i="81"/>
  <c r="G2368" i="81"/>
  <c r="F2368" i="81"/>
  <c r="D2368" i="81"/>
  <c r="A2368" i="81"/>
  <c r="AG2367" i="81"/>
  <c r="AD2367" i="81"/>
  <c r="AC2367" i="81"/>
  <c r="AA2367" i="81"/>
  <c r="I2367" i="81"/>
  <c r="G2367" i="81"/>
  <c r="F2367" i="81"/>
  <c r="D2367" i="81"/>
  <c r="A2367" i="81"/>
  <c r="AG2366" i="81"/>
  <c r="AD2366" i="81"/>
  <c r="AC2366" i="81"/>
  <c r="AA2366" i="81"/>
  <c r="I2366" i="81"/>
  <c r="G2366" i="81"/>
  <c r="F2366" i="81"/>
  <c r="D2366" i="81"/>
  <c r="A2366" i="81"/>
  <c r="AG2365" i="81"/>
  <c r="AD2365" i="81"/>
  <c r="AC2365" i="81"/>
  <c r="AA2365" i="81"/>
  <c r="I2365" i="81"/>
  <c r="G2365" i="81"/>
  <c r="F2365" i="81"/>
  <c r="D2365" i="81"/>
  <c r="A2365" i="81"/>
  <c r="AG2364" i="81"/>
  <c r="AD2364" i="81"/>
  <c r="AC2364" i="81"/>
  <c r="AA2364" i="81"/>
  <c r="I2364" i="81"/>
  <c r="G2364" i="81"/>
  <c r="F2364" i="81"/>
  <c r="D2364" i="81"/>
  <c r="A2364" i="81"/>
  <c r="AG2363" i="81"/>
  <c r="AD2363" i="81"/>
  <c r="AC2363" i="81"/>
  <c r="AA2363" i="81"/>
  <c r="I2363" i="81"/>
  <c r="G2363" i="81"/>
  <c r="F2363" i="81"/>
  <c r="D2363" i="81"/>
  <c r="A2363" i="81"/>
  <c r="AG2362" i="81"/>
  <c r="AD2362" i="81"/>
  <c r="AC2362" i="81"/>
  <c r="AA2362" i="81"/>
  <c r="I2362" i="81"/>
  <c r="G2362" i="81"/>
  <c r="F2362" i="81"/>
  <c r="D2362" i="81"/>
  <c r="A2362" i="81"/>
  <c r="AG2361" i="81"/>
  <c r="AD2361" i="81"/>
  <c r="AC2361" i="81"/>
  <c r="AA2361" i="81"/>
  <c r="I2361" i="81"/>
  <c r="G2361" i="81"/>
  <c r="F2361" i="81"/>
  <c r="D2361" i="81"/>
  <c r="A2361" i="81"/>
  <c r="AG2360" i="81"/>
  <c r="AD2360" i="81"/>
  <c r="AC2360" i="81"/>
  <c r="AA2360" i="81"/>
  <c r="I2360" i="81"/>
  <c r="G2360" i="81"/>
  <c r="F2360" i="81"/>
  <c r="D2360" i="81"/>
  <c r="A2360" i="81"/>
  <c r="AG2359" i="81"/>
  <c r="AD2359" i="81"/>
  <c r="AC2359" i="81"/>
  <c r="AA2359" i="81"/>
  <c r="I2359" i="81"/>
  <c r="G2359" i="81"/>
  <c r="F2359" i="81"/>
  <c r="D2359" i="81"/>
  <c r="A2359" i="81"/>
  <c r="AG2358" i="81"/>
  <c r="AD2358" i="81"/>
  <c r="AC2358" i="81"/>
  <c r="AA2358" i="81"/>
  <c r="I2358" i="81"/>
  <c r="G2358" i="81"/>
  <c r="F2358" i="81"/>
  <c r="D2358" i="81"/>
  <c r="A2358" i="81"/>
  <c r="AG2357" i="81"/>
  <c r="AD2357" i="81"/>
  <c r="AC2357" i="81"/>
  <c r="AA2357" i="81"/>
  <c r="I2357" i="81"/>
  <c r="G2357" i="81"/>
  <c r="F2357" i="81"/>
  <c r="D2357" i="81"/>
  <c r="A2357" i="81"/>
  <c r="AG2356" i="81"/>
  <c r="AD2356" i="81"/>
  <c r="AC2356" i="81"/>
  <c r="AA2356" i="81"/>
  <c r="I2356" i="81"/>
  <c r="G2356" i="81"/>
  <c r="F2356" i="81"/>
  <c r="D2356" i="81"/>
  <c r="A2356" i="81"/>
  <c r="AG2355" i="81"/>
  <c r="AD2355" i="81"/>
  <c r="AC2355" i="81"/>
  <c r="AA2355" i="81"/>
  <c r="I2355" i="81"/>
  <c r="G2355" i="81"/>
  <c r="F2355" i="81"/>
  <c r="D2355" i="81"/>
  <c r="A2355" i="81"/>
  <c r="AG2354" i="81"/>
  <c r="AD2354" i="81"/>
  <c r="AC2354" i="81"/>
  <c r="AA2354" i="81"/>
  <c r="I2354" i="81"/>
  <c r="G2354" i="81"/>
  <c r="F2354" i="81"/>
  <c r="D2354" i="81"/>
  <c r="A2354" i="81"/>
  <c r="AG2353" i="81"/>
  <c r="AD2353" i="81"/>
  <c r="AC2353" i="81"/>
  <c r="AA2353" i="81"/>
  <c r="I2353" i="81"/>
  <c r="G2353" i="81"/>
  <c r="F2353" i="81"/>
  <c r="D2353" i="81"/>
  <c r="A2353" i="81"/>
  <c r="AG2352" i="81"/>
  <c r="AD2352" i="81"/>
  <c r="AC2352" i="81"/>
  <c r="AA2352" i="81"/>
  <c r="I2352" i="81"/>
  <c r="G2352" i="81"/>
  <c r="F2352" i="81"/>
  <c r="D2352" i="81"/>
  <c r="A2352" i="81"/>
  <c r="AG2351" i="81"/>
  <c r="AD2351" i="81"/>
  <c r="AC2351" i="81"/>
  <c r="AA2351" i="81"/>
  <c r="I2351" i="81"/>
  <c r="G2351" i="81"/>
  <c r="F2351" i="81"/>
  <c r="D2351" i="81"/>
  <c r="A2351" i="81"/>
  <c r="AG2350" i="81"/>
  <c r="AD2350" i="81"/>
  <c r="AC2350" i="81"/>
  <c r="AA2350" i="81"/>
  <c r="I2350" i="81"/>
  <c r="G2350" i="81"/>
  <c r="F2350" i="81"/>
  <c r="D2350" i="81"/>
  <c r="A2350" i="81"/>
  <c r="AG2349" i="81"/>
  <c r="AD2349" i="81"/>
  <c r="AC2349" i="81"/>
  <c r="AA2349" i="81"/>
  <c r="I2349" i="81"/>
  <c r="G2349" i="81"/>
  <c r="F2349" i="81"/>
  <c r="D2349" i="81"/>
  <c r="A2349" i="81"/>
  <c r="AG2348" i="81"/>
  <c r="AD2348" i="81"/>
  <c r="AC2348" i="81"/>
  <c r="AA2348" i="81"/>
  <c r="I2348" i="81"/>
  <c r="G2348" i="81"/>
  <c r="F2348" i="81"/>
  <c r="D2348" i="81"/>
  <c r="A2348" i="81"/>
  <c r="AG2347" i="81"/>
  <c r="AD2347" i="81"/>
  <c r="AC2347" i="81"/>
  <c r="AA2347" i="81"/>
  <c r="I2347" i="81"/>
  <c r="G2347" i="81"/>
  <c r="F2347" i="81"/>
  <c r="D2347" i="81"/>
  <c r="A2347" i="81"/>
  <c r="AG2346" i="81"/>
  <c r="AD2346" i="81"/>
  <c r="AC2346" i="81"/>
  <c r="AA2346" i="81"/>
  <c r="I2346" i="81"/>
  <c r="G2346" i="81"/>
  <c r="F2346" i="81"/>
  <c r="D2346" i="81"/>
  <c r="A2346" i="81"/>
  <c r="AG2345" i="81"/>
  <c r="AD2345" i="81"/>
  <c r="AC2345" i="81"/>
  <c r="AA2345" i="81"/>
  <c r="I2345" i="81"/>
  <c r="G2345" i="81"/>
  <c r="F2345" i="81"/>
  <c r="D2345" i="81"/>
  <c r="A2345" i="81"/>
  <c r="AG2344" i="81"/>
  <c r="AD2344" i="81"/>
  <c r="AC2344" i="81"/>
  <c r="AA2344" i="81"/>
  <c r="I2344" i="81"/>
  <c r="G2344" i="81"/>
  <c r="F2344" i="81"/>
  <c r="D2344" i="81"/>
  <c r="A2344" i="81"/>
  <c r="AG2343" i="81"/>
  <c r="AD2343" i="81"/>
  <c r="AC2343" i="81"/>
  <c r="AA2343" i="81"/>
  <c r="I2343" i="81"/>
  <c r="G2343" i="81"/>
  <c r="F2343" i="81"/>
  <c r="D2343" i="81"/>
  <c r="A2343" i="81"/>
  <c r="AG2342" i="81"/>
  <c r="AD2342" i="81"/>
  <c r="AC2342" i="81"/>
  <c r="AA2342" i="81"/>
  <c r="I2342" i="81"/>
  <c r="G2342" i="81"/>
  <c r="F2342" i="81"/>
  <c r="D2342" i="81"/>
  <c r="A2342" i="81"/>
  <c r="AG2341" i="81"/>
  <c r="AD2341" i="81"/>
  <c r="AC2341" i="81"/>
  <c r="AA2341" i="81"/>
  <c r="I2341" i="81"/>
  <c r="G2341" i="81"/>
  <c r="F2341" i="81"/>
  <c r="D2341" i="81"/>
  <c r="A2341" i="81"/>
  <c r="AG2340" i="81"/>
  <c r="AD2340" i="81"/>
  <c r="AC2340" i="81"/>
  <c r="AA2340" i="81"/>
  <c r="I2340" i="81"/>
  <c r="G2340" i="81"/>
  <c r="F2340" i="81"/>
  <c r="D2340" i="81"/>
  <c r="A2340" i="81"/>
  <c r="AG2339" i="81"/>
  <c r="AD2339" i="81"/>
  <c r="AC2339" i="81"/>
  <c r="AA2339" i="81"/>
  <c r="I2339" i="81"/>
  <c r="G2339" i="81"/>
  <c r="F2339" i="81"/>
  <c r="D2339" i="81"/>
  <c r="A2339" i="81"/>
  <c r="AG2338" i="81"/>
  <c r="AD2338" i="81"/>
  <c r="AC2338" i="81"/>
  <c r="AA2338" i="81"/>
  <c r="I2338" i="81"/>
  <c r="G2338" i="81"/>
  <c r="F2338" i="81"/>
  <c r="D2338" i="81"/>
  <c r="A2338" i="81"/>
  <c r="AG2337" i="81"/>
  <c r="AD2337" i="81"/>
  <c r="AC2337" i="81"/>
  <c r="AA2337" i="81"/>
  <c r="I2337" i="81"/>
  <c r="G2337" i="81"/>
  <c r="F2337" i="81"/>
  <c r="D2337" i="81"/>
  <c r="A2337" i="81"/>
  <c r="AG2336" i="81"/>
  <c r="AD2336" i="81"/>
  <c r="AC2336" i="81"/>
  <c r="AA2336" i="81"/>
  <c r="I2336" i="81"/>
  <c r="G2336" i="81"/>
  <c r="F2336" i="81"/>
  <c r="D2336" i="81"/>
  <c r="A2336" i="81"/>
  <c r="AG2335" i="81"/>
  <c r="AD2335" i="81"/>
  <c r="AC2335" i="81"/>
  <c r="AA2335" i="81"/>
  <c r="I2335" i="81"/>
  <c r="G2335" i="81"/>
  <c r="F2335" i="81"/>
  <c r="D2335" i="81"/>
  <c r="A2335" i="81"/>
  <c r="AG2334" i="81"/>
  <c r="AD2334" i="81"/>
  <c r="AC2334" i="81"/>
  <c r="AA2334" i="81"/>
  <c r="I2334" i="81"/>
  <c r="G2334" i="81"/>
  <c r="F2334" i="81"/>
  <c r="D2334" i="81"/>
  <c r="A2334" i="81"/>
  <c r="AG2333" i="81"/>
  <c r="AD2333" i="81"/>
  <c r="AC2333" i="81"/>
  <c r="AA2333" i="81"/>
  <c r="I2333" i="81"/>
  <c r="G2333" i="81"/>
  <c r="F2333" i="81"/>
  <c r="D2333" i="81"/>
  <c r="A2333" i="81"/>
  <c r="AG2332" i="81"/>
  <c r="AD2332" i="81"/>
  <c r="AC2332" i="81"/>
  <c r="AA2332" i="81"/>
  <c r="I2332" i="81"/>
  <c r="G2332" i="81"/>
  <c r="F2332" i="81"/>
  <c r="D2332" i="81"/>
  <c r="A2332" i="81"/>
  <c r="AG2331" i="81"/>
  <c r="AD2331" i="81"/>
  <c r="AC2331" i="81"/>
  <c r="AA2331" i="81"/>
  <c r="I2331" i="81"/>
  <c r="G2331" i="81"/>
  <c r="F2331" i="81"/>
  <c r="D2331" i="81"/>
  <c r="A2331" i="81"/>
  <c r="AG2330" i="81"/>
  <c r="AD2330" i="81"/>
  <c r="AC2330" i="81"/>
  <c r="AA2330" i="81"/>
  <c r="I2330" i="81"/>
  <c r="G2330" i="81"/>
  <c r="F2330" i="81"/>
  <c r="D2330" i="81"/>
  <c r="A2330" i="81"/>
  <c r="AG2329" i="81"/>
  <c r="AD2329" i="81"/>
  <c r="AC2329" i="81"/>
  <c r="AA2329" i="81"/>
  <c r="I2329" i="81"/>
  <c r="G2329" i="81"/>
  <c r="F2329" i="81"/>
  <c r="D2329" i="81"/>
  <c r="A2329" i="81"/>
  <c r="AG2328" i="81"/>
  <c r="AD2328" i="81"/>
  <c r="AC2328" i="81"/>
  <c r="AA2328" i="81"/>
  <c r="I2328" i="81"/>
  <c r="G2328" i="81"/>
  <c r="F2328" i="81"/>
  <c r="D2328" i="81"/>
  <c r="A2328" i="81"/>
  <c r="AG2327" i="81"/>
  <c r="AD2327" i="81"/>
  <c r="AC2327" i="81"/>
  <c r="AA2327" i="81"/>
  <c r="I2327" i="81"/>
  <c r="G2327" i="81"/>
  <c r="F2327" i="81"/>
  <c r="D2327" i="81"/>
  <c r="A2327" i="81"/>
  <c r="AG2326" i="81"/>
  <c r="AD2326" i="81"/>
  <c r="AC2326" i="81"/>
  <c r="AA2326" i="81"/>
  <c r="I2326" i="81"/>
  <c r="G2326" i="81"/>
  <c r="F2326" i="81"/>
  <c r="D2326" i="81"/>
  <c r="A2326" i="81"/>
  <c r="AG2325" i="81"/>
  <c r="AD2325" i="81"/>
  <c r="AC2325" i="81"/>
  <c r="AA2325" i="81"/>
  <c r="I2325" i="81"/>
  <c r="G2325" i="81"/>
  <c r="F2325" i="81"/>
  <c r="D2325" i="81"/>
  <c r="A2325" i="81"/>
  <c r="AG2324" i="81"/>
  <c r="AD2324" i="81"/>
  <c r="AC2324" i="81"/>
  <c r="AA2324" i="81"/>
  <c r="I2324" i="81"/>
  <c r="G2324" i="81"/>
  <c r="F2324" i="81"/>
  <c r="D2324" i="81"/>
  <c r="A2324" i="81"/>
  <c r="AG2323" i="81"/>
  <c r="AD2323" i="81"/>
  <c r="AC2323" i="81"/>
  <c r="AA2323" i="81"/>
  <c r="I2323" i="81"/>
  <c r="G2323" i="81"/>
  <c r="F2323" i="81"/>
  <c r="D2323" i="81"/>
  <c r="A2323" i="81"/>
  <c r="AG2322" i="81"/>
  <c r="AD2322" i="81"/>
  <c r="AC2322" i="81"/>
  <c r="AA2322" i="81"/>
  <c r="I2322" i="81"/>
  <c r="G2322" i="81"/>
  <c r="F2322" i="81"/>
  <c r="D2322" i="81"/>
  <c r="A2322" i="81"/>
  <c r="AG2321" i="81"/>
  <c r="AD2321" i="81"/>
  <c r="AC2321" i="81"/>
  <c r="AA2321" i="81"/>
  <c r="I2321" i="81"/>
  <c r="G2321" i="81"/>
  <c r="F2321" i="81"/>
  <c r="D2321" i="81"/>
  <c r="A2321" i="81"/>
  <c r="AG2320" i="81"/>
  <c r="AD2320" i="81"/>
  <c r="AC2320" i="81"/>
  <c r="AA2320" i="81"/>
  <c r="I2320" i="81"/>
  <c r="G2320" i="81"/>
  <c r="F2320" i="81"/>
  <c r="D2320" i="81"/>
  <c r="A2320" i="81"/>
  <c r="AG2319" i="81"/>
  <c r="AD2319" i="81"/>
  <c r="AC2319" i="81"/>
  <c r="AA2319" i="81"/>
  <c r="I2319" i="81"/>
  <c r="G2319" i="81"/>
  <c r="F2319" i="81"/>
  <c r="D2319" i="81"/>
  <c r="A2319" i="81"/>
  <c r="AG2318" i="81"/>
  <c r="AD2318" i="81"/>
  <c r="AC2318" i="81"/>
  <c r="AA2318" i="81"/>
  <c r="I2318" i="81"/>
  <c r="G2318" i="81"/>
  <c r="F2318" i="81"/>
  <c r="D2318" i="81"/>
  <c r="A2318" i="81"/>
  <c r="AG2317" i="81"/>
  <c r="AD2317" i="81"/>
  <c r="AC2317" i="81"/>
  <c r="AA2317" i="81"/>
  <c r="I2317" i="81"/>
  <c r="G2317" i="81"/>
  <c r="F2317" i="81"/>
  <c r="D2317" i="81"/>
  <c r="A2317" i="81"/>
  <c r="AG2316" i="81"/>
  <c r="AD2316" i="81"/>
  <c r="AC2316" i="81"/>
  <c r="AA2316" i="81"/>
  <c r="I2316" i="81"/>
  <c r="G2316" i="81"/>
  <c r="F2316" i="81"/>
  <c r="D2316" i="81"/>
  <c r="A2316" i="81"/>
  <c r="AG2315" i="81"/>
  <c r="AD2315" i="81"/>
  <c r="AC2315" i="81"/>
  <c r="AA2315" i="81"/>
  <c r="I2315" i="81"/>
  <c r="G2315" i="81"/>
  <c r="F2315" i="81"/>
  <c r="D2315" i="81"/>
  <c r="A2315" i="81"/>
  <c r="AG2314" i="81"/>
  <c r="AD2314" i="81"/>
  <c r="AC2314" i="81"/>
  <c r="AA2314" i="81"/>
  <c r="I2314" i="81"/>
  <c r="G2314" i="81"/>
  <c r="F2314" i="81"/>
  <c r="D2314" i="81"/>
  <c r="A2314" i="81"/>
  <c r="AG2313" i="81"/>
  <c r="AD2313" i="81"/>
  <c r="AC2313" i="81"/>
  <c r="AA2313" i="81"/>
  <c r="I2313" i="81"/>
  <c r="G2313" i="81"/>
  <c r="F2313" i="81"/>
  <c r="D2313" i="81"/>
  <c r="A2313" i="81"/>
  <c r="AG2312" i="81"/>
  <c r="AD2312" i="81"/>
  <c r="AC2312" i="81"/>
  <c r="AA2312" i="81"/>
  <c r="I2312" i="81"/>
  <c r="G2312" i="81"/>
  <c r="F2312" i="81"/>
  <c r="D2312" i="81"/>
  <c r="A2312" i="81"/>
  <c r="AG2311" i="81"/>
  <c r="AD2311" i="81"/>
  <c r="AC2311" i="81"/>
  <c r="AA2311" i="81"/>
  <c r="I2311" i="81"/>
  <c r="G2311" i="81"/>
  <c r="F2311" i="81"/>
  <c r="D2311" i="81"/>
  <c r="A2311" i="81"/>
  <c r="AG2310" i="81"/>
  <c r="AD2310" i="81"/>
  <c r="AC2310" i="81"/>
  <c r="AA2310" i="81"/>
  <c r="I2310" i="81"/>
  <c r="G2310" i="81"/>
  <c r="F2310" i="81"/>
  <c r="D2310" i="81"/>
  <c r="A2310" i="81"/>
  <c r="AG2309" i="81"/>
  <c r="AD2309" i="81"/>
  <c r="AC2309" i="81"/>
  <c r="AA2309" i="81"/>
  <c r="I2309" i="81"/>
  <c r="G2309" i="81"/>
  <c r="F2309" i="81"/>
  <c r="D2309" i="81"/>
  <c r="A2309" i="81"/>
  <c r="AG2308" i="81"/>
  <c r="AD2308" i="81"/>
  <c r="AC2308" i="81"/>
  <c r="AA2308" i="81"/>
  <c r="I2308" i="81"/>
  <c r="G2308" i="81"/>
  <c r="F2308" i="81"/>
  <c r="D2308" i="81"/>
  <c r="A2308" i="81"/>
  <c r="AG2307" i="81"/>
  <c r="AD2307" i="81"/>
  <c r="AC2307" i="81"/>
  <c r="AA2307" i="81"/>
  <c r="I2307" i="81"/>
  <c r="G2307" i="81"/>
  <c r="F2307" i="81"/>
  <c r="D2307" i="81"/>
  <c r="A2307" i="81"/>
  <c r="AG2306" i="81"/>
  <c r="AD2306" i="81"/>
  <c r="AC2306" i="81"/>
  <c r="AA2306" i="81"/>
  <c r="I2306" i="81"/>
  <c r="G2306" i="81"/>
  <c r="F2306" i="81"/>
  <c r="D2306" i="81"/>
  <c r="A2306" i="81"/>
  <c r="AG2305" i="81"/>
  <c r="AD2305" i="81"/>
  <c r="AC2305" i="81"/>
  <c r="AA2305" i="81"/>
  <c r="I2305" i="81"/>
  <c r="G2305" i="81"/>
  <c r="F2305" i="81"/>
  <c r="D2305" i="81"/>
  <c r="A2305" i="81"/>
  <c r="AG2304" i="81"/>
  <c r="AD2304" i="81"/>
  <c r="AC2304" i="81"/>
  <c r="AA2304" i="81"/>
  <c r="I2304" i="81"/>
  <c r="G2304" i="81"/>
  <c r="F2304" i="81"/>
  <c r="D2304" i="81"/>
  <c r="A2304" i="81"/>
  <c r="AG2303" i="81"/>
  <c r="AD2303" i="81"/>
  <c r="AC2303" i="81"/>
  <c r="AA2303" i="81"/>
  <c r="I2303" i="81"/>
  <c r="G2303" i="81"/>
  <c r="F2303" i="81"/>
  <c r="D2303" i="81"/>
  <c r="A2303" i="81"/>
  <c r="AG2302" i="81"/>
  <c r="AD2302" i="81"/>
  <c r="AC2302" i="81"/>
  <c r="AA2302" i="81"/>
  <c r="I2302" i="81"/>
  <c r="G2302" i="81"/>
  <c r="F2302" i="81"/>
  <c r="D2302" i="81"/>
  <c r="A2302" i="81"/>
  <c r="AG2301" i="81"/>
  <c r="AD2301" i="81"/>
  <c r="AC2301" i="81"/>
  <c r="AA2301" i="81"/>
  <c r="I2301" i="81"/>
  <c r="G2301" i="81"/>
  <c r="F2301" i="81"/>
  <c r="D2301" i="81"/>
  <c r="A2301" i="81"/>
  <c r="AG2300" i="81"/>
  <c r="AD2300" i="81"/>
  <c r="AC2300" i="81"/>
  <c r="AA2300" i="81"/>
  <c r="I2300" i="81"/>
  <c r="G2300" i="81"/>
  <c r="F2300" i="81"/>
  <c r="D2300" i="81"/>
  <c r="A2300" i="81"/>
  <c r="AG2299" i="81"/>
  <c r="AD2299" i="81"/>
  <c r="AC2299" i="81"/>
  <c r="AA2299" i="81"/>
  <c r="I2299" i="81"/>
  <c r="G2299" i="81"/>
  <c r="F2299" i="81"/>
  <c r="D2299" i="81"/>
  <c r="A2299" i="81"/>
  <c r="AG2298" i="81"/>
  <c r="AD2298" i="81"/>
  <c r="AC2298" i="81"/>
  <c r="AA2298" i="81"/>
  <c r="I2298" i="81"/>
  <c r="G2298" i="81"/>
  <c r="F2298" i="81"/>
  <c r="D2298" i="81"/>
  <c r="A2298" i="81"/>
  <c r="AG2297" i="81"/>
  <c r="AD2297" i="81"/>
  <c r="AC2297" i="81"/>
  <c r="AA2297" i="81"/>
  <c r="I2297" i="81"/>
  <c r="G2297" i="81"/>
  <c r="F2297" i="81"/>
  <c r="D2297" i="81"/>
  <c r="A2297" i="81"/>
  <c r="AG2296" i="81"/>
  <c r="AD2296" i="81"/>
  <c r="AC2296" i="81"/>
  <c r="AA2296" i="81"/>
  <c r="I2296" i="81"/>
  <c r="G2296" i="81"/>
  <c r="F2296" i="81"/>
  <c r="D2296" i="81"/>
  <c r="A2296" i="81"/>
  <c r="AG2295" i="81"/>
  <c r="AD2295" i="81"/>
  <c r="AC2295" i="81"/>
  <c r="AA2295" i="81"/>
  <c r="I2295" i="81"/>
  <c r="G2295" i="81"/>
  <c r="F2295" i="81"/>
  <c r="D2295" i="81"/>
  <c r="A2295" i="81"/>
  <c r="AG2294" i="81"/>
  <c r="AD2294" i="81"/>
  <c r="AC2294" i="81"/>
  <c r="AA2294" i="81"/>
  <c r="I2294" i="81"/>
  <c r="G2294" i="81"/>
  <c r="F2294" i="81"/>
  <c r="D2294" i="81"/>
  <c r="A2294" i="81"/>
  <c r="AG2293" i="81"/>
  <c r="AD2293" i="81"/>
  <c r="AC2293" i="81"/>
  <c r="AA2293" i="81"/>
  <c r="I2293" i="81"/>
  <c r="G2293" i="81"/>
  <c r="F2293" i="81"/>
  <c r="D2293" i="81"/>
  <c r="A2293" i="81"/>
  <c r="AG2292" i="81"/>
  <c r="AD2292" i="81"/>
  <c r="AC2292" i="81"/>
  <c r="AA2292" i="81"/>
  <c r="I2292" i="81"/>
  <c r="G2292" i="81"/>
  <c r="F2292" i="81"/>
  <c r="D2292" i="81"/>
  <c r="A2292" i="81"/>
  <c r="AG2291" i="81"/>
  <c r="AD2291" i="81"/>
  <c r="AC2291" i="81"/>
  <c r="AA2291" i="81"/>
  <c r="I2291" i="81"/>
  <c r="G2291" i="81"/>
  <c r="F2291" i="81"/>
  <c r="D2291" i="81"/>
  <c r="A2291" i="81"/>
  <c r="AG2290" i="81"/>
  <c r="AD2290" i="81"/>
  <c r="AC2290" i="81"/>
  <c r="AA2290" i="81"/>
  <c r="I2290" i="81"/>
  <c r="G2290" i="81"/>
  <c r="F2290" i="81"/>
  <c r="D2290" i="81"/>
  <c r="A2290" i="81"/>
  <c r="AG2289" i="81"/>
  <c r="AD2289" i="81"/>
  <c r="AC2289" i="81"/>
  <c r="AA2289" i="81"/>
  <c r="I2289" i="81"/>
  <c r="G2289" i="81"/>
  <c r="F2289" i="81"/>
  <c r="D2289" i="81"/>
  <c r="A2289" i="81"/>
  <c r="AG2288" i="81"/>
  <c r="AD2288" i="81"/>
  <c r="AC2288" i="81"/>
  <c r="AA2288" i="81"/>
  <c r="I2288" i="81"/>
  <c r="G2288" i="81"/>
  <c r="F2288" i="81"/>
  <c r="D2288" i="81"/>
  <c r="A2288" i="81"/>
  <c r="AG2287" i="81"/>
  <c r="AD2287" i="81"/>
  <c r="AC2287" i="81"/>
  <c r="AA2287" i="81"/>
  <c r="I2287" i="81"/>
  <c r="G2287" i="81"/>
  <c r="F2287" i="81"/>
  <c r="D2287" i="81"/>
  <c r="A2287" i="81"/>
  <c r="AG2286" i="81"/>
  <c r="AD2286" i="81"/>
  <c r="AC2286" i="81"/>
  <c r="AA2286" i="81"/>
  <c r="I2286" i="81"/>
  <c r="G2286" i="81"/>
  <c r="F2286" i="81"/>
  <c r="D2286" i="81"/>
  <c r="A2286" i="81"/>
  <c r="AG2285" i="81"/>
  <c r="AD2285" i="81"/>
  <c r="AC2285" i="81"/>
  <c r="AA2285" i="81"/>
  <c r="I2285" i="81"/>
  <c r="G2285" i="81"/>
  <c r="F2285" i="81"/>
  <c r="D2285" i="81"/>
  <c r="A2285" i="81"/>
  <c r="AG2284" i="81"/>
  <c r="AD2284" i="81"/>
  <c r="AC2284" i="81"/>
  <c r="AA2284" i="81"/>
  <c r="I2284" i="81"/>
  <c r="G2284" i="81"/>
  <c r="F2284" i="81"/>
  <c r="D2284" i="81"/>
  <c r="A2284" i="81"/>
  <c r="AG2283" i="81"/>
  <c r="AD2283" i="81"/>
  <c r="AC2283" i="81"/>
  <c r="AA2283" i="81"/>
  <c r="I2283" i="81"/>
  <c r="G2283" i="81"/>
  <c r="F2283" i="81"/>
  <c r="D2283" i="81"/>
  <c r="A2283" i="81"/>
  <c r="AG2282" i="81"/>
  <c r="AD2282" i="81"/>
  <c r="AC2282" i="81"/>
  <c r="AA2282" i="81"/>
  <c r="I2282" i="81"/>
  <c r="G2282" i="81"/>
  <c r="F2282" i="81"/>
  <c r="D2282" i="81"/>
  <c r="A2282" i="81"/>
  <c r="AG2281" i="81"/>
  <c r="AD2281" i="81"/>
  <c r="AC2281" i="81"/>
  <c r="AA2281" i="81"/>
  <c r="I2281" i="81"/>
  <c r="G2281" i="81"/>
  <c r="F2281" i="81"/>
  <c r="D2281" i="81"/>
  <c r="A2281" i="81"/>
  <c r="AG2280" i="81"/>
  <c r="AD2280" i="81"/>
  <c r="AC2280" i="81"/>
  <c r="AA2280" i="81"/>
  <c r="I2280" i="81"/>
  <c r="G2280" i="81"/>
  <c r="F2280" i="81"/>
  <c r="D2280" i="81"/>
  <c r="A2280" i="81"/>
  <c r="AG2279" i="81"/>
  <c r="AD2279" i="81"/>
  <c r="AC2279" i="81"/>
  <c r="AA2279" i="81"/>
  <c r="I2279" i="81"/>
  <c r="G2279" i="81"/>
  <c r="F2279" i="81"/>
  <c r="D2279" i="81"/>
  <c r="A2279" i="81"/>
  <c r="AG2278" i="81"/>
  <c r="AD2278" i="81"/>
  <c r="AC2278" i="81"/>
  <c r="AA2278" i="81"/>
  <c r="I2278" i="81"/>
  <c r="G2278" i="81"/>
  <c r="F2278" i="81"/>
  <c r="D2278" i="81"/>
  <c r="A2278" i="81"/>
  <c r="AG2277" i="81"/>
  <c r="AD2277" i="81"/>
  <c r="AC2277" i="81"/>
  <c r="AA2277" i="81"/>
  <c r="I2277" i="81"/>
  <c r="G2277" i="81"/>
  <c r="F2277" i="81"/>
  <c r="D2277" i="81"/>
  <c r="A2277" i="81"/>
  <c r="AG2276" i="81"/>
  <c r="AD2276" i="81"/>
  <c r="AC2276" i="81"/>
  <c r="AA2276" i="81"/>
  <c r="I2276" i="81"/>
  <c r="G2276" i="81"/>
  <c r="F2276" i="81"/>
  <c r="D2276" i="81"/>
  <c r="A2276" i="81"/>
  <c r="AG2275" i="81"/>
  <c r="AD2275" i="81"/>
  <c r="AC2275" i="81"/>
  <c r="AA2275" i="81"/>
  <c r="I2275" i="81"/>
  <c r="G2275" i="81"/>
  <c r="F2275" i="81"/>
  <c r="D2275" i="81"/>
  <c r="A2275" i="81"/>
  <c r="AG2274" i="81"/>
  <c r="AD2274" i="81"/>
  <c r="AC2274" i="81"/>
  <c r="AA2274" i="81"/>
  <c r="I2274" i="81"/>
  <c r="G2274" i="81"/>
  <c r="F2274" i="81"/>
  <c r="D2274" i="81"/>
  <c r="A2274" i="81"/>
  <c r="AG2273" i="81"/>
  <c r="AD2273" i="81"/>
  <c r="AC2273" i="81"/>
  <c r="AA2273" i="81"/>
  <c r="I2273" i="81"/>
  <c r="G2273" i="81"/>
  <c r="F2273" i="81"/>
  <c r="D2273" i="81"/>
  <c r="A2273" i="81"/>
  <c r="AG2272" i="81"/>
  <c r="AD2272" i="81"/>
  <c r="AC2272" i="81"/>
  <c r="AA2272" i="81"/>
  <c r="I2272" i="81"/>
  <c r="G2272" i="81"/>
  <c r="F2272" i="81"/>
  <c r="D2272" i="81"/>
  <c r="A2272" i="81"/>
  <c r="AG2271" i="81"/>
  <c r="AD2271" i="81"/>
  <c r="AC2271" i="81"/>
  <c r="AA2271" i="81"/>
  <c r="I2271" i="81"/>
  <c r="G2271" i="81"/>
  <c r="F2271" i="81"/>
  <c r="D2271" i="81"/>
  <c r="A2271" i="81"/>
  <c r="AG2270" i="81"/>
  <c r="AD2270" i="81"/>
  <c r="AC2270" i="81"/>
  <c r="AA2270" i="81"/>
  <c r="I2270" i="81"/>
  <c r="G2270" i="81"/>
  <c r="F2270" i="81"/>
  <c r="D2270" i="81"/>
  <c r="A2270" i="81"/>
  <c r="AG2269" i="81"/>
  <c r="AD2269" i="81"/>
  <c r="AC2269" i="81"/>
  <c r="AA2269" i="81"/>
  <c r="I2269" i="81"/>
  <c r="G2269" i="81"/>
  <c r="F2269" i="81"/>
  <c r="D2269" i="81"/>
  <c r="A2269" i="81"/>
  <c r="AG2268" i="81"/>
  <c r="AD2268" i="81"/>
  <c r="AC2268" i="81"/>
  <c r="AA2268" i="81"/>
  <c r="I2268" i="81"/>
  <c r="G2268" i="81"/>
  <c r="F2268" i="81"/>
  <c r="D2268" i="81"/>
  <c r="A2268" i="81"/>
  <c r="AG2267" i="81"/>
  <c r="AD2267" i="81"/>
  <c r="AC2267" i="81"/>
  <c r="AA2267" i="81"/>
  <c r="I2267" i="81"/>
  <c r="G2267" i="81"/>
  <c r="F2267" i="81"/>
  <c r="D2267" i="81"/>
  <c r="A2267" i="81"/>
  <c r="AG2266" i="81"/>
  <c r="AD2266" i="81"/>
  <c r="AC2266" i="81"/>
  <c r="AA2266" i="81"/>
  <c r="I2266" i="81"/>
  <c r="G2266" i="81"/>
  <c r="F2266" i="81"/>
  <c r="D2266" i="81"/>
  <c r="A2266" i="81"/>
  <c r="AG2265" i="81"/>
  <c r="AD2265" i="81"/>
  <c r="AC2265" i="81"/>
  <c r="AA2265" i="81"/>
  <c r="I2265" i="81"/>
  <c r="G2265" i="81"/>
  <c r="F2265" i="81"/>
  <c r="D2265" i="81"/>
  <c r="A2265" i="81"/>
  <c r="AG2264" i="81"/>
  <c r="AD2264" i="81"/>
  <c r="AC2264" i="81"/>
  <c r="AA2264" i="81"/>
  <c r="I2264" i="81"/>
  <c r="G2264" i="81"/>
  <c r="F2264" i="81"/>
  <c r="D2264" i="81"/>
  <c r="A2264" i="81"/>
  <c r="AG2263" i="81"/>
  <c r="AD2263" i="81"/>
  <c r="AC2263" i="81"/>
  <c r="AA2263" i="81"/>
  <c r="I2263" i="81"/>
  <c r="G2263" i="81"/>
  <c r="F2263" i="81"/>
  <c r="D2263" i="81"/>
  <c r="A2263" i="81"/>
  <c r="AG2262" i="81"/>
  <c r="AD2262" i="81"/>
  <c r="AC2262" i="81"/>
  <c r="AA2262" i="81"/>
  <c r="I2262" i="81"/>
  <c r="G2262" i="81"/>
  <c r="F2262" i="81"/>
  <c r="D2262" i="81"/>
  <c r="A2262" i="81"/>
  <c r="AG2261" i="81"/>
  <c r="AD2261" i="81"/>
  <c r="AC2261" i="81"/>
  <c r="AA2261" i="81"/>
  <c r="I2261" i="81"/>
  <c r="G2261" i="81"/>
  <c r="F2261" i="81"/>
  <c r="D2261" i="81"/>
  <c r="A2261" i="81"/>
  <c r="AG2260" i="81"/>
  <c r="AD2260" i="81"/>
  <c r="AC2260" i="81"/>
  <c r="AA2260" i="81"/>
  <c r="I2260" i="81"/>
  <c r="G2260" i="81"/>
  <c r="F2260" i="81"/>
  <c r="D2260" i="81"/>
  <c r="A2260" i="81"/>
  <c r="AG2259" i="81"/>
  <c r="AD2259" i="81"/>
  <c r="AC2259" i="81"/>
  <c r="AA2259" i="81"/>
  <c r="I2259" i="81"/>
  <c r="G2259" i="81"/>
  <c r="F2259" i="81"/>
  <c r="D2259" i="81"/>
  <c r="A2259" i="81"/>
  <c r="AG2258" i="81"/>
  <c r="AD2258" i="81"/>
  <c r="AC2258" i="81"/>
  <c r="AA2258" i="81"/>
  <c r="I2258" i="81"/>
  <c r="G2258" i="81"/>
  <c r="F2258" i="81"/>
  <c r="D2258" i="81"/>
  <c r="A2258" i="81"/>
  <c r="AG2257" i="81"/>
  <c r="AD2257" i="81"/>
  <c r="AC2257" i="81"/>
  <c r="AA2257" i="81"/>
  <c r="I2257" i="81"/>
  <c r="G2257" i="81"/>
  <c r="F2257" i="81"/>
  <c r="D2257" i="81"/>
  <c r="A2257" i="81"/>
  <c r="AG2256" i="81"/>
  <c r="AD2256" i="81"/>
  <c r="AC2256" i="81"/>
  <c r="AA2256" i="81"/>
  <c r="I2256" i="81"/>
  <c r="G2256" i="81"/>
  <c r="F2256" i="81"/>
  <c r="D2256" i="81"/>
  <c r="A2256" i="81"/>
  <c r="AG2255" i="81"/>
  <c r="AD2255" i="81"/>
  <c r="AC2255" i="81"/>
  <c r="AA2255" i="81"/>
  <c r="I2255" i="81"/>
  <c r="G2255" i="81"/>
  <c r="F2255" i="81"/>
  <c r="D2255" i="81"/>
  <c r="A2255" i="81"/>
  <c r="AG2254" i="81"/>
  <c r="AD2254" i="81"/>
  <c r="AC2254" i="81"/>
  <c r="AA2254" i="81"/>
  <c r="I2254" i="81"/>
  <c r="G2254" i="81"/>
  <c r="F2254" i="81"/>
  <c r="D2254" i="81"/>
  <c r="A2254" i="81"/>
  <c r="AG2253" i="81"/>
  <c r="AD2253" i="81"/>
  <c r="AC2253" i="81"/>
  <c r="AA2253" i="81"/>
  <c r="I2253" i="81"/>
  <c r="G2253" i="81"/>
  <c r="F2253" i="81"/>
  <c r="D2253" i="81"/>
  <c r="A2253" i="81"/>
  <c r="AG2252" i="81"/>
  <c r="AD2252" i="81"/>
  <c r="AC2252" i="81"/>
  <c r="AA2252" i="81"/>
  <c r="I2252" i="81"/>
  <c r="G2252" i="81"/>
  <c r="F2252" i="81"/>
  <c r="D2252" i="81"/>
  <c r="A2252" i="81"/>
  <c r="AG2251" i="81"/>
  <c r="AD2251" i="81"/>
  <c r="AC2251" i="81"/>
  <c r="AA2251" i="81"/>
  <c r="I2251" i="81"/>
  <c r="G2251" i="81"/>
  <c r="F2251" i="81"/>
  <c r="D2251" i="81"/>
  <c r="A2251" i="81"/>
  <c r="AG2250" i="81"/>
  <c r="AD2250" i="81"/>
  <c r="AC2250" i="81"/>
  <c r="AA2250" i="81"/>
  <c r="I2250" i="81"/>
  <c r="G2250" i="81"/>
  <c r="F2250" i="81"/>
  <c r="D2250" i="81"/>
  <c r="A2250" i="81"/>
  <c r="AG2249" i="81"/>
  <c r="AD2249" i="81"/>
  <c r="AC2249" i="81"/>
  <c r="AA2249" i="81"/>
  <c r="I2249" i="81"/>
  <c r="G2249" i="81"/>
  <c r="F2249" i="81"/>
  <c r="D2249" i="81"/>
  <c r="A2249" i="81"/>
  <c r="AG2248" i="81"/>
  <c r="AD2248" i="81"/>
  <c r="AC2248" i="81"/>
  <c r="AA2248" i="81"/>
  <c r="I2248" i="81"/>
  <c r="G2248" i="81"/>
  <c r="F2248" i="81"/>
  <c r="D2248" i="81"/>
  <c r="A2248" i="81"/>
  <c r="AG2247" i="81"/>
  <c r="AD2247" i="81"/>
  <c r="AC2247" i="81"/>
  <c r="AA2247" i="81"/>
  <c r="I2247" i="81"/>
  <c r="G2247" i="81"/>
  <c r="F2247" i="81"/>
  <c r="D2247" i="81"/>
  <c r="A2247" i="81"/>
  <c r="AG2246" i="81"/>
  <c r="AD2246" i="81"/>
  <c r="AC2246" i="81"/>
  <c r="AA2246" i="81"/>
  <c r="I2246" i="81"/>
  <c r="G2246" i="81"/>
  <c r="F2246" i="81"/>
  <c r="D2246" i="81"/>
  <c r="A2246" i="81"/>
  <c r="AG2245" i="81"/>
  <c r="AD2245" i="81"/>
  <c r="AC2245" i="81"/>
  <c r="AA2245" i="81"/>
  <c r="I2245" i="81"/>
  <c r="G2245" i="81"/>
  <c r="F2245" i="81"/>
  <c r="D2245" i="81"/>
  <c r="A2245" i="81"/>
  <c r="AG2244" i="81"/>
  <c r="AD2244" i="81"/>
  <c r="AC2244" i="81"/>
  <c r="AA2244" i="81"/>
  <c r="I2244" i="81"/>
  <c r="G2244" i="81"/>
  <c r="F2244" i="81"/>
  <c r="D2244" i="81"/>
  <c r="A2244" i="81"/>
  <c r="AG2243" i="81"/>
  <c r="AD2243" i="81"/>
  <c r="AC2243" i="81"/>
  <c r="AA2243" i="81"/>
  <c r="I2243" i="81"/>
  <c r="G2243" i="81"/>
  <c r="F2243" i="81"/>
  <c r="D2243" i="81"/>
  <c r="A2243" i="81"/>
  <c r="AG2242" i="81"/>
  <c r="AD2242" i="81"/>
  <c r="AC2242" i="81"/>
  <c r="AA2242" i="81"/>
  <c r="I2242" i="81"/>
  <c r="G2242" i="81"/>
  <c r="F2242" i="81"/>
  <c r="D2242" i="81"/>
  <c r="A2242" i="81"/>
  <c r="AG2241" i="81"/>
  <c r="AD2241" i="81"/>
  <c r="AC2241" i="81"/>
  <c r="AA2241" i="81"/>
  <c r="I2241" i="81"/>
  <c r="G2241" i="81"/>
  <c r="F2241" i="81"/>
  <c r="D2241" i="81"/>
  <c r="A2241" i="81"/>
  <c r="AG2240" i="81"/>
  <c r="AD2240" i="81"/>
  <c r="AC2240" i="81"/>
  <c r="AA2240" i="81"/>
  <c r="I2240" i="81"/>
  <c r="G2240" i="81"/>
  <c r="F2240" i="81"/>
  <c r="D2240" i="81"/>
  <c r="A2240" i="81"/>
  <c r="AG2239" i="81"/>
  <c r="AD2239" i="81"/>
  <c r="AC2239" i="81"/>
  <c r="AA2239" i="81"/>
  <c r="I2239" i="81"/>
  <c r="G2239" i="81"/>
  <c r="F2239" i="81"/>
  <c r="D2239" i="81"/>
  <c r="A2239" i="81"/>
  <c r="AG2238" i="81"/>
  <c r="AD2238" i="81"/>
  <c r="AC2238" i="81"/>
  <c r="AA2238" i="81"/>
  <c r="I2238" i="81"/>
  <c r="G2238" i="81"/>
  <c r="F2238" i="81"/>
  <c r="D2238" i="81"/>
  <c r="A2238" i="81"/>
  <c r="AG2237" i="81"/>
  <c r="AD2237" i="81"/>
  <c r="AC2237" i="81"/>
  <c r="AA2237" i="81"/>
  <c r="I2237" i="81"/>
  <c r="G2237" i="81"/>
  <c r="F2237" i="81"/>
  <c r="D2237" i="81"/>
  <c r="A2237" i="81"/>
  <c r="AG2236" i="81"/>
  <c r="AD2236" i="81"/>
  <c r="AC2236" i="81"/>
  <c r="AA2236" i="81"/>
  <c r="I2236" i="81"/>
  <c r="G2236" i="81"/>
  <c r="F2236" i="81"/>
  <c r="D2236" i="81"/>
  <c r="A2236" i="81"/>
  <c r="AG2235" i="81"/>
  <c r="AD2235" i="81"/>
  <c r="AC2235" i="81"/>
  <c r="AA2235" i="81"/>
  <c r="I2235" i="81"/>
  <c r="G2235" i="81"/>
  <c r="F2235" i="81"/>
  <c r="D2235" i="81"/>
  <c r="A2235" i="81"/>
  <c r="AG2234" i="81"/>
  <c r="AD2234" i="81"/>
  <c r="AC2234" i="81"/>
  <c r="AA2234" i="81"/>
  <c r="I2234" i="81"/>
  <c r="G2234" i="81"/>
  <c r="F2234" i="81"/>
  <c r="D2234" i="81"/>
  <c r="A2234" i="81"/>
  <c r="AG2233" i="81"/>
  <c r="AD2233" i="81"/>
  <c r="AC2233" i="81"/>
  <c r="AA2233" i="81"/>
  <c r="I2233" i="81"/>
  <c r="G2233" i="81"/>
  <c r="F2233" i="81"/>
  <c r="D2233" i="81"/>
  <c r="A2233" i="81"/>
  <c r="AG2232" i="81"/>
  <c r="AD2232" i="81"/>
  <c r="AC2232" i="81"/>
  <c r="AA2232" i="81"/>
  <c r="I2232" i="81"/>
  <c r="G2232" i="81"/>
  <c r="F2232" i="81"/>
  <c r="D2232" i="81"/>
  <c r="A2232" i="81"/>
  <c r="AG2231" i="81"/>
  <c r="AD2231" i="81"/>
  <c r="AC2231" i="81"/>
  <c r="AA2231" i="81"/>
  <c r="I2231" i="81"/>
  <c r="G2231" i="81"/>
  <c r="F2231" i="81"/>
  <c r="D2231" i="81"/>
  <c r="A2231" i="81"/>
  <c r="AG2230" i="81"/>
  <c r="AD2230" i="81"/>
  <c r="AC2230" i="81"/>
  <c r="AA2230" i="81"/>
  <c r="I2230" i="81"/>
  <c r="G2230" i="81"/>
  <c r="F2230" i="81"/>
  <c r="D2230" i="81"/>
  <c r="A2230" i="81"/>
  <c r="AG2229" i="81"/>
  <c r="AD2229" i="81"/>
  <c r="AC2229" i="81"/>
  <c r="AA2229" i="81"/>
  <c r="I2229" i="81"/>
  <c r="G2229" i="81"/>
  <c r="F2229" i="81"/>
  <c r="D2229" i="81"/>
  <c r="A2229" i="81"/>
  <c r="AG2228" i="81"/>
  <c r="AD2228" i="81"/>
  <c r="AC2228" i="81"/>
  <c r="AA2228" i="81"/>
  <c r="I2228" i="81"/>
  <c r="G2228" i="81"/>
  <c r="F2228" i="81"/>
  <c r="D2228" i="81"/>
  <c r="A2228" i="81"/>
  <c r="AG2227" i="81"/>
  <c r="AD2227" i="81"/>
  <c r="AC2227" i="81"/>
  <c r="AA2227" i="81"/>
  <c r="I2227" i="81"/>
  <c r="G2227" i="81"/>
  <c r="F2227" i="81"/>
  <c r="D2227" i="81"/>
  <c r="A2227" i="81"/>
  <c r="AG2226" i="81"/>
  <c r="AD2226" i="81"/>
  <c r="AC2226" i="81"/>
  <c r="AA2226" i="81"/>
  <c r="I2226" i="81"/>
  <c r="G2226" i="81"/>
  <c r="F2226" i="81"/>
  <c r="D2226" i="81"/>
  <c r="A2226" i="81"/>
  <c r="AG2225" i="81"/>
  <c r="AD2225" i="81"/>
  <c r="AC2225" i="81"/>
  <c r="AA2225" i="81"/>
  <c r="I2225" i="81"/>
  <c r="G2225" i="81"/>
  <c r="F2225" i="81"/>
  <c r="D2225" i="81"/>
  <c r="A2225" i="81"/>
  <c r="AG2224" i="81"/>
  <c r="AD2224" i="81"/>
  <c r="AC2224" i="81"/>
  <c r="AA2224" i="81"/>
  <c r="I2224" i="81"/>
  <c r="G2224" i="81"/>
  <c r="F2224" i="81"/>
  <c r="D2224" i="81"/>
  <c r="A2224" i="81"/>
  <c r="AG2223" i="81"/>
  <c r="AD2223" i="81"/>
  <c r="AC2223" i="81"/>
  <c r="AA2223" i="81"/>
  <c r="I2223" i="81"/>
  <c r="G2223" i="81"/>
  <c r="F2223" i="81"/>
  <c r="D2223" i="81"/>
  <c r="A2223" i="81"/>
  <c r="AG2222" i="81"/>
  <c r="AD2222" i="81"/>
  <c r="AC2222" i="81"/>
  <c r="AA2222" i="81"/>
  <c r="I2222" i="81"/>
  <c r="G2222" i="81"/>
  <c r="F2222" i="81"/>
  <c r="D2222" i="81"/>
  <c r="A2222" i="81"/>
  <c r="AG2221" i="81"/>
  <c r="AD2221" i="81"/>
  <c r="AC2221" i="81"/>
  <c r="AA2221" i="81"/>
  <c r="I2221" i="81"/>
  <c r="G2221" i="81"/>
  <c r="F2221" i="81"/>
  <c r="D2221" i="81"/>
  <c r="A2221" i="81"/>
  <c r="AG2220" i="81"/>
  <c r="AD2220" i="81"/>
  <c r="AC2220" i="81"/>
  <c r="AA2220" i="81"/>
  <c r="I2220" i="81"/>
  <c r="G2220" i="81"/>
  <c r="F2220" i="81"/>
  <c r="D2220" i="81"/>
  <c r="A2220" i="81"/>
  <c r="AG2219" i="81"/>
  <c r="AD2219" i="81"/>
  <c r="AC2219" i="81"/>
  <c r="AA2219" i="81"/>
  <c r="I2219" i="81"/>
  <c r="G2219" i="81"/>
  <c r="F2219" i="81"/>
  <c r="D2219" i="81"/>
  <c r="A2219" i="81"/>
  <c r="AG2218" i="81"/>
  <c r="AD2218" i="81"/>
  <c r="AC2218" i="81"/>
  <c r="AA2218" i="81"/>
  <c r="I2218" i="81"/>
  <c r="G2218" i="81"/>
  <c r="F2218" i="81"/>
  <c r="D2218" i="81"/>
  <c r="A2218" i="81"/>
  <c r="AG2217" i="81"/>
  <c r="AD2217" i="81"/>
  <c r="AC2217" i="81"/>
  <c r="AA2217" i="81"/>
  <c r="I2217" i="81"/>
  <c r="G2217" i="81"/>
  <c r="F2217" i="81"/>
  <c r="D2217" i="81"/>
  <c r="A2217" i="81"/>
  <c r="AG2216" i="81"/>
  <c r="AD2216" i="81"/>
  <c r="AC2216" i="81"/>
  <c r="AA2216" i="81"/>
  <c r="I2216" i="81"/>
  <c r="G2216" i="81"/>
  <c r="F2216" i="81"/>
  <c r="D2216" i="81"/>
  <c r="A2216" i="81"/>
  <c r="AG2215" i="81"/>
  <c r="AD2215" i="81"/>
  <c r="AC2215" i="81"/>
  <c r="AA2215" i="81"/>
  <c r="I2215" i="81"/>
  <c r="G2215" i="81"/>
  <c r="F2215" i="81"/>
  <c r="D2215" i="81"/>
  <c r="A2215" i="81"/>
  <c r="AG2214" i="81"/>
  <c r="AD2214" i="81"/>
  <c r="AC2214" i="81"/>
  <c r="AA2214" i="81"/>
  <c r="I2214" i="81"/>
  <c r="G2214" i="81"/>
  <c r="F2214" i="81"/>
  <c r="D2214" i="81"/>
  <c r="A2214" i="81"/>
  <c r="AG2213" i="81"/>
  <c r="AD2213" i="81"/>
  <c r="AC2213" i="81"/>
  <c r="AA2213" i="81"/>
  <c r="I2213" i="81"/>
  <c r="G2213" i="81"/>
  <c r="F2213" i="81"/>
  <c r="D2213" i="81"/>
  <c r="A2213" i="81"/>
  <c r="AG2212" i="81"/>
  <c r="AD2212" i="81"/>
  <c r="AC2212" i="81"/>
  <c r="AA2212" i="81"/>
  <c r="I2212" i="81"/>
  <c r="G2212" i="81"/>
  <c r="F2212" i="81"/>
  <c r="D2212" i="81"/>
  <c r="A2212" i="81"/>
  <c r="AG2211" i="81"/>
  <c r="AD2211" i="81"/>
  <c r="AC2211" i="81"/>
  <c r="AA2211" i="81"/>
  <c r="I2211" i="81"/>
  <c r="G2211" i="81"/>
  <c r="F2211" i="81"/>
  <c r="D2211" i="81"/>
  <c r="A2211" i="81"/>
  <c r="AG2210" i="81"/>
  <c r="AD2210" i="81"/>
  <c r="AC2210" i="81"/>
  <c r="AA2210" i="81"/>
  <c r="I2210" i="81"/>
  <c r="G2210" i="81"/>
  <c r="F2210" i="81"/>
  <c r="D2210" i="81"/>
  <c r="A2210" i="81"/>
  <c r="AG2209" i="81"/>
  <c r="AD2209" i="81"/>
  <c r="AC2209" i="81"/>
  <c r="AA2209" i="81"/>
  <c r="I2209" i="81"/>
  <c r="G2209" i="81"/>
  <c r="F2209" i="81"/>
  <c r="D2209" i="81"/>
  <c r="A2209" i="81"/>
  <c r="AG2208" i="81"/>
  <c r="AD2208" i="81"/>
  <c r="AC2208" i="81"/>
  <c r="AA2208" i="81"/>
  <c r="I2208" i="81"/>
  <c r="G2208" i="81"/>
  <c r="F2208" i="81"/>
  <c r="D2208" i="81"/>
  <c r="A2208" i="81"/>
  <c r="AG2207" i="81"/>
  <c r="AD2207" i="81"/>
  <c r="AC2207" i="81"/>
  <c r="AA2207" i="81"/>
  <c r="I2207" i="81"/>
  <c r="G2207" i="81"/>
  <c r="F2207" i="81"/>
  <c r="D2207" i="81"/>
  <c r="A2207" i="81"/>
  <c r="AG2206" i="81"/>
  <c r="AD2206" i="81"/>
  <c r="AC2206" i="81"/>
  <c r="AA2206" i="81"/>
  <c r="I2206" i="81"/>
  <c r="G2206" i="81"/>
  <c r="F2206" i="81"/>
  <c r="D2206" i="81"/>
  <c r="A2206" i="81"/>
  <c r="AG2205" i="81"/>
  <c r="AD2205" i="81"/>
  <c r="AC2205" i="81"/>
  <c r="AA2205" i="81"/>
  <c r="I2205" i="81"/>
  <c r="G2205" i="81"/>
  <c r="F2205" i="81"/>
  <c r="D2205" i="81"/>
  <c r="A2205" i="81"/>
  <c r="AG2204" i="81"/>
  <c r="AD2204" i="81"/>
  <c r="AC2204" i="81"/>
  <c r="AA2204" i="81"/>
  <c r="I2204" i="81"/>
  <c r="G2204" i="81"/>
  <c r="F2204" i="81"/>
  <c r="D2204" i="81"/>
  <c r="A2204" i="81"/>
  <c r="AG2203" i="81"/>
  <c r="AD2203" i="81"/>
  <c r="AC2203" i="81"/>
  <c r="AA2203" i="81"/>
  <c r="I2203" i="81"/>
  <c r="G2203" i="81"/>
  <c r="F2203" i="81"/>
  <c r="D2203" i="81"/>
  <c r="A2203" i="81"/>
  <c r="AG2202" i="81"/>
  <c r="AD2202" i="81"/>
  <c r="AC2202" i="81"/>
  <c r="AA2202" i="81"/>
  <c r="I2202" i="81"/>
  <c r="G2202" i="81"/>
  <c r="F2202" i="81"/>
  <c r="D2202" i="81"/>
  <c r="A2202" i="81"/>
  <c r="AG2201" i="81"/>
  <c r="AD2201" i="81"/>
  <c r="AC2201" i="81"/>
  <c r="AA2201" i="81"/>
  <c r="I2201" i="81"/>
  <c r="G2201" i="81"/>
  <c r="F2201" i="81"/>
  <c r="D2201" i="81"/>
  <c r="A2201" i="81"/>
  <c r="AG2200" i="81"/>
  <c r="AD2200" i="81"/>
  <c r="AC2200" i="81"/>
  <c r="AA2200" i="81"/>
  <c r="I2200" i="81"/>
  <c r="G2200" i="81"/>
  <c r="F2200" i="81"/>
  <c r="D2200" i="81"/>
  <c r="A2200" i="81"/>
  <c r="AG2199" i="81"/>
  <c r="AD2199" i="81"/>
  <c r="AC2199" i="81"/>
  <c r="AA2199" i="81"/>
  <c r="I2199" i="81"/>
  <c r="G2199" i="81"/>
  <c r="F2199" i="81"/>
  <c r="D2199" i="81"/>
  <c r="A2199" i="81"/>
  <c r="AG2198" i="81"/>
  <c r="AD2198" i="81"/>
  <c r="AC2198" i="81"/>
  <c r="AA2198" i="81"/>
  <c r="I2198" i="81"/>
  <c r="G2198" i="81"/>
  <c r="F2198" i="81"/>
  <c r="D2198" i="81"/>
  <c r="A2198" i="81"/>
  <c r="AG2197" i="81"/>
  <c r="AD2197" i="81"/>
  <c r="AC2197" i="81"/>
  <c r="AA2197" i="81"/>
  <c r="I2197" i="81"/>
  <c r="G2197" i="81"/>
  <c r="F2197" i="81"/>
  <c r="D2197" i="81"/>
  <c r="A2197" i="81"/>
  <c r="AG2196" i="81"/>
  <c r="AD2196" i="81"/>
  <c r="AC2196" i="81"/>
  <c r="AA2196" i="81"/>
  <c r="I2196" i="81"/>
  <c r="G2196" i="81"/>
  <c r="F2196" i="81"/>
  <c r="D2196" i="81"/>
  <c r="A2196" i="81"/>
  <c r="AG2195" i="81"/>
  <c r="AD2195" i="81"/>
  <c r="AC2195" i="81"/>
  <c r="AA2195" i="81"/>
  <c r="I2195" i="81"/>
  <c r="G2195" i="81"/>
  <c r="F2195" i="81"/>
  <c r="D2195" i="81"/>
  <c r="A2195" i="81"/>
  <c r="AG2194" i="81"/>
  <c r="AD2194" i="81"/>
  <c r="AC2194" i="81"/>
  <c r="AA2194" i="81"/>
  <c r="I2194" i="81"/>
  <c r="G2194" i="81"/>
  <c r="F2194" i="81"/>
  <c r="D2194" i="81"/>
  <c r="A2194" i="81"/>
  <c r="AG2193" i="81"/>
  <c r="AD2193" i="81"/>
  <c r="AC2193" i="81"/>
  <c r="AA2193" i="81"/>
  <c r="I2193" i="81"/>
  <c r="G2193" i="81"/>
  <c r="F2193" i="81"/>
  <c r="D2193" i="81"/>
  <c r="A2193" i="81"/>
  <c r="AG2192" i="81"/>
  <c r="AD2192" i="81"/>
  <c r="AC2192" i="81"/>
  <c r="AA2192" i="81"/>
  <c r="I2192" i="81"/>
  <c r="G2192" i="81"/>
  <c r="F2192" i="81"/>
  <c r="D2192" i="81"/>
  <c r="A2192" i="81"/>
  <c r="AG2191" i="81"/>
  <c r="AD2191" i="81"/>
  <c r="AC2191" i="81"/>
  <c r="AA2191" i="81"/>
  <c r="I2191" i="81"/>
  <c r="G2191" i="81"/>
  <c r="F2191" i="81"/>
  <c r="D2191" i="81"/>
  <c r="A2191" i="81"/>
  <c r="AG2190" i="81"/>
  <c r="AD2190" i="81"/>
  <c r="AC2190" i="81"/>
  <c r="AA2190" i="81"/>
  <c r="I2190" i="81"/>
  <c r="G2190" i="81"/>
  <c r="F2190" i="81"/>
  <c r="D2190" i="81"/>
  <c r="A2190" i="81"/>
  <c r="AG2189" i="81"/>
  <c r="AD2189" i="81"/>
  <c r="AC2189" i="81"/>
  <c r="AA2189" i="81"/>
  <c r="I2189" i="81"/>
  <c r="G2189" i="81"/>
  <c r="F2189" i="81"/>
  <c r="D2189" i="81"/>
  <c r="A2189" i="81"/>
  <c r="AG2188" i="81"/>
  <c r="AD2188" i="81"/>
  <c r="AC2188" i="81"/>
  <c r="AA2188" i="81"/>
  <c r="I2188" i="81"/>
  <c r="G2188" i="81"/>
  <c r="F2188" i="81"/>
  <c r="D2188" i="81"/>
  <c r="A2188" i="81"/>
  <c r="AG2187" i="81"/>
  <c r="AD2187" i="81"/>
  <c r="AC2187" i="81"/>
  <c r="AA2187" i="81"/>
  <c r="I2187" i="81"/>
  <c r="G2187" i="81"/>
  <c r="F2187" i="81"/>
  <c r="D2187" i="81"/>
  <c r="A2187" i="81"/>
  <c r="AG2186" i="81"/>
  <c r="AD2186" i="81"/>
  <c r="AC2186" i="81"/>
  <c r="AA2186" i="81"/>
  <c r="I2186" i="81"/>
  <c r="G2186" i="81"/>
  <c r="F2186" i="81"/>
  <c r="D2186" i="81"/>
  <c r="A2186" i="81"/>
  <c r="AG2185" i="81"/>
  <c r="AD2185" i="81"/>
  <c r="AC2185" i="81"/>
  <c r="AA2185" i="81"/>
  <c r="I2185" i="81"/>
  <c r="G2185" i="81"/>
  <c r="F2185" i="81"/>
  <c r="D2185" i="81"/>
  <c r="A2185" i="81"/>
  <c r="AG2184" i="81"/>
  <c r="AD2184" i="81"/>
  <c r="AC2184" i="81"/>
  <c r="AA2184" i="81"/>
  <c r="I2184" i="81"/>
  <c r="G2184" i="81"/>
  <c r="F2184" i="81"/>
  <c r="D2184" i="81"/>
  <c r="A2184" i="81"/>
  <c r="AG2183" i="81"/>
  <c r="AD2183" i="81"/>
  <c r="AC2183" i="81"/>
  <c r="AA2183" i="81"/>
  <c r="I2183" i="81"/>
  <c r="G2183" i="81"/>
  <c r="F2183" i="81"/>
  <c r="D2183" i="81"/>
  <c r="A2183" i="81"/>
  <c r="AG2182" i="81"/>
  <c r="AD2182" i="81"/>
  <c r="AC2182" i="81"/>
  <c r="AA2182" i="81"/>
  <c r="I2182" i="81"/>
  <c r="G2182" i="81"/>
  <c r="F2182" i="81"/>
  <c r="D2182" i="81"/>
  <c r="A2182" i="81"/>
  <c r="AG2181" i="81"/>
  <c r="AD2181" i="81"/>
  <c r="AC2181" i="81"/>
  <c r="AA2181" i="81"/>
  <c r="I2181" i="81"/>
  <c r="G2181" i="81"/>
  <c r="F2181" i="81"/>
  <c r="D2181" i="81"/>
  <c r="A2181" i="81"/>
  <c r="AG2180" i="81"/>
  <c r="AD2180" i="81"/>
  <c r="AC2180" i="81"/>
  <c r="AA2180" i="81"/>
  <c r="I2180" i="81"/>
  <c r="G2180" i="81"/>
  <c r="F2180" i="81"/>
  <c r="D2180" i="81"/>
  <c r="A2180" i="81"/>
  <c r="AG2179" i="81"/>
  <c r="AD2179" i="81"/>
  <c r="AC2179" i="81"/>
  <c r="AA2179" i="81"/>
  <c r="I2179" i="81"/>
  <c r="G2179" i="81"/>
  <c r="F2179" i="81"/>
  <c r="D2179" i="81"/>
  <c r="A2179" i="81"/>
  <c r="AG2178" i="81"/>
  <c r="AD2178" i="81"/>
  <c r="AC2178" i="81"/>
  <c r="AA2178" i="81"/>
  <c r="I2178" i="81"/>
  <c r="G2178" i="81"/>
  <c r="F2178" i="81"/>
  <c r="D2178" i="81"/>
  <c r="A2178" i="81"/>
  <c r="AG2177" i="81"/>
  <c r="AD2177" i="81"/>
  <c r="AC2177" i="81"/>
  <c r="AA2177" i="81"/>
  <c r="I2177" i="81"/>
  <c r="G2177" i="81"/>
  <c r="F2177" i="81"/>
  <c r="D2177" i="81"/>
  <c r="A2177" i="81"/>
  <c r="AG2176" i="81"/>
  <c r="AD2176" i="81"/>
  <c r="AC2176" i="81"/>
  <c r="AA2176" i="81"/>
  <c r="I2176" i="81"/>
  <c r="G2176" i="81"/>
  <c r="F2176" i="81"/>
  <c r="D2176" i="81"/>
  <c r="A2176" i="81"/>
  <c r="AG2175" i="81"/>
  <c r="AD2175" i="81"/>
  <c r="AC2175" i="81"/>
  <c r="AA2175" i="81"/>
  <c r="I2175" i="81"/>
  <c r="G2175" i="81"/>
  <c r="F2175" i="81"/>
  <c r="D2175" i="81"/>
  <c r="A2175" i="81"/>
  <c r="AG2174" i="81"/>
  <c r="AD2174" i="81"/>
  <c r="AC2174" i="81"/>
  <c r="AA2174" i="81"/>
  <c r="I2174" i="81"/>
  <c r="G2174" i="81"/>
  <c r="F2174" i="81"/>
  <c r="D2174" i="81"/>
  <c r="A2174" i="81"/>
  <c r="AG2173" i="81"/>
  <c r="AD2173" i="81"/>
  <c r="AC2173" i="81"/>
  <c r="AA2173" i="81"/>
  <c r="I2173" i="81"/>
  <c r="G2173" i="81"/>
  <c r="F2173" i="81"/>
  <c r="D2173" i="81"/>
  <c r="A2173" i="81"/>
  <c r="AG2172" i="81"/>
  <c r="AD2172" i="81"/>
  <c r="AC2172" i="81"/>
  <c r="AA2172" i="81"/>
  <c r="I2172" i="81"/>
  <c r="G2172" i="81"/>
  <c r="F2172" i="81"/>
  <c r="D2172" i="81"/>
  <c r="A2172" i="81"/>
  <c r="AG2171" i="81"/>
  <c r="AD2171" i="81"/>
  <c r="AC2171" i="81"/>
  <c r="AA2171" i="81"/>
  <c r="I2171" i="81"/>
  <c r="G2171" i="81"/>
  <c r="F2171" i="81"/>
  <c r="D2171" i="81"/>
  <c r="A2171" i="81"/>
  <c r="AG2170" i="81"/>
  <c r="AD2170" i="81"/>
  <c r="AC2170" i="81"/>
  <c r="AA2170" i="81"/>
  <c r="I2170" i="81"/>
  <c r="G2170" i="81"/>
  <c r="F2170" i="81"/>
  <c r="D2170" i="81"/>
  <c r="A2170" i="81"/>
  <c r="AG2169" i="81"/>
  <c r="AD2169" i="81"/>
  <c r="AC2169" i="81"/>
  <c r="AA2169" i="81"/>
  <c r="I2169" i="81"/>
  <c r="G2169" i="81"/>
  <c r="F2169" i="81"/>
  <c r="D2169" i="81"/>
  <c r="A2169" i="81"/>
  <c r="AG2168" i="81"/>
  <c r="AD2168" i="81"/>
  <c r="AC2168" i="81"/>
  <c r="AA2168" i="81"/>
  <c r="I2168" i="81"/>
  <c r="G2168" i="81"/>
  <c r="F2168" i="81"/>
  <c r="D2168" i="81"/>
  <c r="A2168" i="81"/>
  <c r="AG2167" i="81"/>
  <c r="AD2167" i="81"/>
  <c r="AC2167" i="81"/>
  <c r="AA2167" i="81"/>
  <c r="I2167" i="81"/>
  <c r="G2167" i="81"/>
  <c r="F2167" i="81"/>
  <c r="D2167" i="81"/>
  <c r="A2167" i="81"/>
  <c r="AG2166" i="81"/>
  <c r="AD2166" i="81"/>
  <c r="AC2166" i="81"/>
  <c r="AA2166" i="81"/>
  <c r="I2166" i="81"/>
  <c r="G2166" i="81"/>
  <c r="F2166" i="81"/>
  <c r="D2166" i="81"/>
  <c r="A2166" i="81"/>
  <c r="AG2165" i="81"/>
  <c r="AD2165" i="81"/>
  <c r="AC2165" i="81"/>
  <c r="AA2165" i="81"/>
  <c r="I2165" i="81"/>
  <c r="G2165" i="81"/>
  <c r="F2165" i="81"/>
  <c r="D2165" i="81"/>
  <c r="A2165" i="81"/>
  <c r="AG2164" i="81"/>
  <c r="AD2164" i="81"/>
  <c r="AC2164" i="81"/>
  <c r="AA2164" i="81"/>
  <c r="I2164" i="81"/>
  <c r="G2164" i="81"/>
  <c r="F2164" i="81"/>
  <c r="D2164" i="81"/>
  <c r="A2164" i="81"/>
  <c r="AG2163" i="81"/>
  <c r="AD2163" i="81"/>
  <c r="AC2163" i="81"/>
  <c r="AA2163" i="81"/>
  <c r="I2163" i="81"/>
  <c r="G2163" i="81"/>
  <c r="F2163" i="81"/>
  <c r="D2163" i="81"/>
  <c r="A2163" i="81"/>
  <c r="AG2162" i="81"/>
  <c r="AD2162" i="81"/>
  <c r="AC2162" i="81"/>
  <c r="AA2162" i="81"/>
  <c r="I2162" i="81"/>
  <c r="G2162" i="81"/>
  <c r="F2162" i="81"/>
  <c r="D2162" i="81"/>
  <c r="A2162" i="81"/>
  <c r="AG2161" i="81"/>
  <c r="AD2161" i="81"/>
  <c r="AC2161" i="81"/>
  <c r="AA2161" i="81"/>
  <c r="I2161" i="81"/>
  <c r="G2161" i="81"/>
  <c r="F2161" i="81"/>
  <c r="D2161" i="81"/>
  <c r="A2161" i="81"/>
  <c r="AG2160" i="81"/>
  <c r="AD2160" i="81"/>
  <c r="AC2160" i="81"/>
  <c r="AA2160" i="81"/>
  <c r="I2160" i="81"/>
  <c r="G2160" i="81"/>
  <c r="F2160" i="81"/>
  <c r="D2160" i="81"/>
  <c r="A2160" i="81"/>
  <c r="AG2159" i="81"/>
  <c r="AD2159" i="81"/>
  <c r="AC2159" i="81"/>
  <c r="AA2159" i="81"/>
  <c r="I2159" i="81"/>
  <c r="G2159" i="81"/>
  <c r="F2159" i="81"/>
  <c r="D2159" i="81"/>
  <c r="A2159" i="81"/>
  <c r="AG2158" i="81"/>
  <c r="AD2158" i="81"/>
  <c r="AC2158" i="81"/>
  <c r="AA2158" i="81"/>
  <c r="I2158" i="81"/>
  <c r="G2158" i="81"/>
  <c r="F2158" i="81"/>
  <c r="D2158" i="81"/>
  <c r="A2158" i="81"/>
  <c r="AG2157" i="81"/>
  <c r="AD2157" i="81"/>
  <c r="AC2157" i="81"/>
  <c r="AA2157" i="81"/>
  <c r="I2157" i="81"/>
  <c r="G2157" i="81"/>
  <c r="F2157" i="81"/>
  <c r="D2157" i="81"/>
  <c r="A2157" i="81"/>
  <c r="AG2156" i="81"/>
  <c r="AD2156" i="81"/>
  <c r="AC2156" i="81"/>
  <c r="AA2156" i="81"/>
  <c r="I2156" i="81"/>
  <c r="G2156" i="81"/>
  <c r="F2156" i="81"/>
  <c r="D2156" i="81"/>
  <c r="A2156" i="81"/>
  <c r="AG2155" i="81"/>
  <c r="AD2155" i="81"/>
  <c r="AC2155" i="81"/>
  <c r="AA2155" i="81"/>
  <c r="I2155" i="81"/>
  <c r="G2155" i="81"/>
  <c r="F2155" i="81"/>
  <c r="D2155" i="81"/>
  <c r="A2155" i="81"/>
  <c r="AG2154" i="81"/>
  <c r="AD2154" i="81"/>
  <c r="AC2154" i="81"/>
  <c r="AA2154" i="81"/>
  <c r="I2154" i="81"/>
  <c r="G2154" i="81"/>
  <c r="F2154" i="81"/>
  <c r="D2154" i="81"/>
  <c r="A2154" i="81"/>
  <c r="AG2153" i="81"/>
  <c r="AD2153" i="81"/>
  <c r="AC2153" i="81"/>
  <c r="AA2153" i="81"/>
  <c r="I2153" i="81"/>
  <c r="G2153" i="81"/>
  <c r="F2153" i="81"/>
  <c r="D2153" i="81"/>
  <c r="A2153" i="81"/>
  <c r="AG2152" i="81"/>
  <c r="AD2152" i="81"/>
  <c r="AC2152" i="81"/>
  <c r="AA2152" i="81"/>
  <c r="I2152" i="81"/>
  <c r="G2152" i="81"/>
  <c r="F2152" i="81"/>
  <c r="D2152" i="81"/>
  <c r="A2152" i="81"/>
  <c r="AG2151" i="81"/>
  <c r="AD2151" i="81"/>
  <c r="AC2151" i="81"/>
  <c r="AA2151" i="81"/>
  <c r="I2151" i="81"/>
  <c r="G2151" i="81"/>
  <c r="F2151" i="81"/>
  <c r="D2151" i="81"/>
  <c r="A2151" i="81"/>
  <c r="AG2150" i="81"/>
  <c r="AD2150" i="81"/>
  <c r="AC2150" i="81"/>
  <c r="AA2150" i="81"/>
  <c r="I2150" i="81"/>
  <c r="G2150" i="81"/>
  <c r="F2150" i="81"/>
  <c r="D2150" i="81"/>
  <c r="A2150" i="81"/>
  <c r="AG2149" i="81"/>
  <c r="AD2149" i="81"/>
  <c r="AC2149" i="81"/>
  <c r="AA2149" i="81"/>
  <c r="I2149" i="81"/>
  <c r="G2149" i="81"/>
  <c r="F2149" i="81"/>
  <c r="D2149" i="81"/>
  <c r="A2149" i="81"/>
  <c r="AG2148" i="81"/>
  <c r="AD2148" i="81"/>
  <c r="AC2148" i="81"/>
  <c r="AA2148" i="81"/>
  <c r="I2148" i="81"/>
  <c r="G2148" i="81"/>
  <c r="F2148" i="81"/>
  <c r="D2148" i="81"/>
  <c r="A2148" i="81"/>
  <c r="AG2147" i="81"/>
  <c r="AD2147" i="81"/>
  <c r="AC2147" i="81"/>
  <c r="AA2147" i="81"/>
  <c r="I2147" i="81"/>
  <c r="G2147" i="81"/>
  <c r="F2147" i="81"/>
  <c r="D2147" i="81"/>
  <c r="A2147" i="81"/>
  <c r="AG2146" i="81"/>
  <c r="AD2146" i="81"/>
  <c r="AC2146" i="81"/>
  <c r="AA2146" i="81"/>
  <c r="I2146" i="81"/>
  <c r="G2146" i="81"/>
  <c r="F2146" i="81"/>
  <c r="D2146" i="81"/>
  <c r="A2146" i="81"/>
  <c r="AG2145" i="81"/>
  <c r="AD2145" i="81"/>
  <c r="AC2145" i="81"/>
  <c r="AA2145" i="81"/>
  <c r="I2145" i="81"/>
  <c r="G2145" i="81"/>
  <c r="F2145" i="81"/>
  <c r="D2145" i="81"/>
  <c r="A2145" i="81"/>
  <c r="AG2144" i="81"/>
  <c r="AD2144" i="81"/>
  <c r="AC2144" i="81"/>
  <c r="AA2144" i="81"/>
  <c r="I2144" i="81"/>
  <c r="G2144" i="81"/>
  <c r="F2144" i="81"/>
  <c r="D2144" i="81"/>
  <c r="A2144" i="81"/>
  <c r="AG2143" i="81"/>
  <c r="AD2143" i="81"/>
  <c r="AC2143" i="81"/>
  <c r="AA2143" i="81"/>
  <c r="I2143" i="81"/>
  <c r="G2143" i="81"/>
  <c r="F2143" i="81"/>
  <c r="D2143" i="81"/>
  <c r="A2143" i="81"/>
  <c r="AG2142" i="81"/>
  <c r="AD2142" i="81"/>
  <c r="AC2142" i="81"/>
  <c r="AA2142" i="81"/>
  <c r="I2142" i="81"/>
  <c r="G2142" i="81"/>
  <c r="F2142" i="81"/>
  <c r="D2142" i="81"/>
  <c r="A2142" i="81"/>
  <c r="AG2141" i="81"/>
  <c r="AD2141" i="81"/>
  <c r="AC2141" i="81"/>
  <c r="AA2141" i="81"/>
  <c r="I2141" i="81"/>
  <c r="G2141" i="81"/>
  <c r="F2141" i="81"/>
  <c r="D2141" i="81"/>
  <c r="A2141" i="81"/>
  <c r="AG2140" i="81"/>
  <c r="AD2140" i="81"/>
  <c r="AC2140" i="81"/>
  <c r="AA2140" i="81"/>
  <c r="I2140" i="81"/>
  <c r="G2140" i="81"/>
  <c r="F2140" i="81"/>
  <c r="D2140" i="81"/>
  <c r="A2140" i="81"/>
  <c r="AG2139" i="81"/>
  <c r="AD2139" i="81"/>
  <c r="AC2139" i="81"/>
  <c r="AA2139" i="81"/>
  <c r="I2139" i="81"/>
  <c r="G2139" i="81"/>
  <c r="F2139" i="81"/>
  <c r="D2139" i="81"/>
  <c r="A2139" i="81"/>
  <c r="AG2138" i="81"/>
  <c r="AD2138" i="81"/>
  <c r="AC2138" i="81"/>
  <c r="AA2138" i="81"/>
  <c r="I2138" i="81"/>
  <c r="G2138" i="81"/>
  <c r="F2138" i="81"/>
  <c r="D2138" i="81"/>
  <c r="A2138" i="81"/>
  <c r="AG2137" i="81"/>
  <c r="AD2137" i="81"/>
  <c r="AC2137" i="81"/>
  <c r="AA2137" i="81"/>
  <c r="I2137" i="81"/>
  <c r="G2137" i="81"/>
  <c r="F2137" i="81"/>
  <c r="D2137" i="81"/>
  <c r="A2137" i="81"/>
  <c r="AG2136" i="81"/>
  <c r="AD2136" i="81"/>
  <c r="AC2136" i="81"/>
  <c r="AA2136" i="81"/>
  <c r="I2136" i="81"/>
  <c r="G2136" i="81"/>
  <c r="F2136" i="81"/>
  <c r="D2136" i="81"/>
  <c r="A2136" i="81"/>
  <c r="AG2135" i="81"/>
  <c r="AD2135" i="81"/>
  <c r="AC2135" i="81"/>
  <c r="AA2135" i="81"/>
  <c r="I2135" i="81"/>
  <c r="G2135" i="81"/>
  <c r="F2135" i="81"/>
  <c r="D2135" i="81"/>
  <c r="A2135" i="81"/>
  <c r="AG2134" i="81"/>
  <c r="AD2134" i="81"/>
  <c r="AC2134" i="81"/>
  <c r="AA2134" i="81"/>
  <c r="I2134" i="81"/>
  <c r="G2134" i="81"/>
  <c r="F2134" i="81"/>
  <c r="D2134" i="81"/>
  <c r="A2134" i="81"/>
  <c r="AG2133" i="81"/>
  <c r="AD2133" i="81"/>
  <c r="AC2133" i="81"/>
  <c r="AA2133" i="81"/>
  <c r="I2133" i="81"/>
  <c r="G2133" i="81"/>
  <c r="F2133" i="81"/>
  <c r="D2133" i="81"/>
  <c r="A2133" i="81"/>
  <c r="AG2132" i="81"/>
  <c r="AD2132" i="81"/>
  <c r="AC2132" i="81"/>
  <c r="AA2132" i="81"/>
  <c r="I2132" i="81"/>
  <c r="G2132" i="81"/>
  <c r="F2132" i="81"/>
  <c r="D2132" i="81"/>
  <c r="A2132" i="81"/>
  <c r="AG2131" i="81"/>
  <c r="AD2131" i="81"/>
  <c r="AC2131" i="81"/>
  <c r="AA2131" i="81"/>
  <c r="I2131" i="81"/>
  <c r="G2131" i="81"/>
  <c r="F2131" i="81"/>
  <c r="D2131" i="81"/>
  <c r="A2131" i="81"/>
  <c r="AG2130" i="81"/>
  <c r="AD2130" i="81"/>
  <c r="AC2130" i="81"/>
  <c r="AA2130" i="81"/>
  <c r="I2130" i="81"/>
  <c r="G2130" i="81"/>
  <c r="F2130" i="81"/>
  <c r="D2130" i="81"/>
  <c r="A2130" i="81"/>
  <c r="AG2129" i="81"/>
  <c r="AD2129" i="81"/>
  <c r="AC2129" i="81"/>
  <c r="AA2129" i="81"/>
  <c r="I2129" i="81"/>
  <c r="G2129" i="81"/>
  <c r="F2129" i="81"/>
  <c r="D2129" i="81"/>
  <c r="A2129" i="81"/>
  <c r="AG2128" i="81"/>
  <c r="AD2128" i="81"/>
  <c r="AC2128" i="81"/>
  <c r="AA2128" i="81"/>
  <c r="I2128" i="81"/>
  <c r="G2128" i="81"/>
  <c r="F2128" i="81"/>
  <c r="D2128" i="81"/>
  <c r="A2128" i="81"/>
  <c r="AG2127" i="81"/>
  <c r="AD2127" i="81"/>
  <c r="AC2127" i="81"/>
  <c r="AA2127" i="81"/>
  <c r="I2127" i="81"/>
  <c r="G2127" i="81"/>
  <c r="F2127" i="81"/>
  <c r="D2127" i="81"/>
  <c r="A2127" i="81"/>
  <c r="AG2126" i="81"/>
  <c r="AD2126" i="81"/>
  <c r="AC2126" i="81"/>
  <c r="AA2126" i="81"/>
  <c r="I2126" i="81"/>
  <c r="G2126" i="81"/>
  <c r="F2126" i="81"/>
  <c r="D2126" i="81"/>
  <c r="A2126" i="81"/>
  <c r="AG2125" i="81"/>
  <c r="AD2125" i="81"/>
  <c r="AC2125" i="81"/>
  <c r="AA2125" i="81"/>
  <c r="I2125" i="81"/>
  <c r="G2125" i="81"/>
  <c r="F2125" i="81"/>
  <c r="D2125" i="81"/>
  <c r="A2125" i="81"/>
  <c r="AG2124" i="81"/>
  <c r="AD2124" i="81"/>
  <c r="AC2124" i="81"/>
  <c r="AA2124" i="81"/>
  <c r="I2124" i="81"/>
  <c r="G2124" i="81"/>
  <c r="F2124" i="81"/>
  <c r="D2124" i="81"/>
  <c r="A2124" i="81"/>
  <c r="AG2123" i="81"/>
  <c r="AD2123" i="81"/>
  <c r="AC2123" i="81"/>
  <c r="AA2123" i="81"/>
  <c r="I2123" i="81"/>
  <c r="G2123" i="81"/>
  <c r="F2123" i="81"/>
  <c r="D2123" i="81"/>
  <c r="A2123" i="81"/>
  <c r="AG2122" i="81"/>
  <c r="AD2122" i="81"/>
  <c r="AC2122" i="81"/>
  <c r="AA2122" i="81"/>
  <c r="I2122" i="81"/>
  <c r="G2122" i="81"/>
  <c r="F2122" i="81"/>
  <c r="D2122" i="81"/>
  <c r="A2122" i="81"/>
  <c r="AG2121" i="81"/>
  <c r="AD2121" i="81"/>
  <c r="AC2121" i="81"/>
  <c r="AA2121" i="81"/>
  <c r="I2121" i="81"/>
  <c r="G2121" i="81"/>
  <c r="F2121" i="81"/>
  <c r="D2121" i="81"/>
  <c r="A2121" i="81"/>
  <c r="AG2120" i="81"/>
  <c r="AD2120" i="81"/>
  <c r="AC2120" i="81"/>
  <c r="AA2120" i="81"/>
  <c r="I2120" i="81"/>
  <c r="G2120" i="81"/>
  <c r="F2120" i="81"/>
  <c r="D2120" i="81"/>
  <c r="A2120" i="81"/>
  <c r="AG2119" i="81"/>
  <c r="AD2119" i="81"/>
  <c r="AC2119" i="81"/>
  <c r="AA2119" i="81"/>
  <c r="I2119" i="81"/>
  <c r="G2119" i="81"/>
  <c r="F2119" i="81"/>
  <c r="D2119" i="81"/>
  <c r="A2119" i="81"/>
  <c r="AG2118" i="81"/>
  <c r="AD2118" i="81"/>
  <c r="AC2118" i="81"/>
  <c r="AA2118" i="81"/>
  <c r="I2118" i="81"/>
  <c r="G2118" i="81"/>
  <c r="F2118" i="81"/>
  <c r="D2118" i="81"/>
  <c r="A2118" i="81"/>
  <c r="AG2117" i="81"/>
  <c r="AD2117" i="81"/>
  <c r="AC2117" i="81"/>
  <c r="AA2117" i="81"/>
  <c r="I2117" i="81"/>
  <c r="G2117" i="81"/>
  <c r="F2117" i="81"/>
  <c r="D2117" i="81"/>
  <c r="A2117" i="81"/>
  <c r="AG2116" i="81"/>
  <c r="AD2116" i="81"/>
  <c r="AC2116" i="81"/>
  <c r="AA2116" i="81"/>
  <c r="I2116" i="81"/>
  <c r="G2116" i="81"/>
  <c r="F2116" i="81"/>
  <c r="D2116" i="81"/>
  <c r="A2116" i="81"/>
  <c r="AG2115" i="81"/>
  <c r="AD2115" i="81"/>
  <c r="AC2115" i="81"/>
  <c r="AA2115" i="81"/>
  <c r="I2115" i="81"/>
  <c r="G2115" i="81"/>
  <c r="F2115" i="81"/>
  <c r="D2115" i="81"/>
  <c r="A2115" i="81"/>
  <c r="AG2114" i="81"/>
  <c r="AD2114" i="81"/>
  <c r="AC2114" i="81"/>
  <c r="AA2114" i="81"/>
  <c r="I2114" i="81"/>
  <c r="G2114" i="81"/>
  <c r="F2114" i="81"/>
  <c r="D2114" i="81"/>
  <c r="A2114" i="81"/>
  <c r="AG2113" i="81"/>
  <c r="AD2113" i="81"/>
  <c r="AC2113" i="81"/>
  <c r="AA2113" i="81"/>
  <c r="I2113" i="81"/>
  <c r="G2113" i="81"/>
  <c r="F2113" i="81"/>
  <c r="D2113" i="81"/>
  <c r="A2113" i="81"/>
  <c r="AG2112" i="81"/>
  <c r="AD2112" i="81"/>
  <c r="AC2112" i="81"/>
  <c r="AA2112" i="81"/>
  <c r="I2112" i="81"/>
  <c r="G2112" i="81"/>
  <c r="F2112" i="81"/>
  <c r="D2112" i="81"/>
  <c r="A2112" i="81"/>
  <c r="AG2111" i="81"/>
  <c r="AD2111" i="81"/>
  <c r="AC2111" i="81"/>
  <c r="AA2111" i="81"/>
  <c r="I2111" i="81"/>
  <c r="G2111" i="81"/>
  <c r="F2111" i="81"/>
  <c r="D2111" i="81"/>
  <c r="A2111" i="81"/>
  <c r="AG2110" i="81"/>
  <c r="AD2110" i="81"/>
  <c r="AC2110" i="81"/>
  <c r="AA2110" i="81"/>
  <c r="I2110" i="81"/>
  <c r="G2110" i="81"/>
  <c r="F2110" i="81"/>
  <c r="D2110" i="81"/>
  <c r="A2110" i="81"/>
  <c r="AG2109" i="81"/>
  <c r="AD2109" i="81"/>
  <c r="AC2109" i="81"/>
  <c r="AA2109" i="81"/>
  <c r="I2109" i="81"/>
  <c r="G2109" i="81"/>
  <c r="F2109" i="81"/>
  <c r="D2109" i="81"/>
  <c r="A2109" i="81"/>
  <c r="AG2108" i="81"/>
  <c r="AD2108" i="81"/>
  <c r="AC2108" i="81"/>
  <c r="AA2108" i="81"/>
  <c r="I2108" i="81"/>
  <c r="G2108" i="81"/>
  <c r="F2108" i="81"/>
  <c r="D2108" i="81"/>
  <c r="A2108" i="81"/>
  <c r="AG2107" i="81"/>
  <c r="AD2107" i="81"/>
  <c r="AC2107" i="81"/>
  <c r="AA2107" i="81"/>
  <c r="I2107" i="81"/>
  <c r="G2107" i="81"/>
  <c r="F2107" i="81"/>
  <c r="D2107" i="81"/>
  <c r="A2107" i="81"/>
  <c r="AG2106" i="81"/>
  <c r="AD2106" i="81"/>
  <c r="AC2106" i="81"/>
  <c r="AA2106" i="81"/>
  <c r="I2106" i="81"/>
  <c r="G2106" i="81"/>
  <c r="F2106" i="81"/>
  <c r="D2106" i="81"/>
  <c r="A2106" i="81"/>
  <c r="AG2105" i="81"/>
  <c r="AD2105" i="81"/>
  <c r="AC2105" i="81"/>
  <c r="AA2105" i="81"/>
  <c r="I2105" i="81"/>
  <c r="G2105" i="81"/>
  <c r="F2105" i="81"/>
  <c r="D2105" i="81"/>
  <c r="A2105" i="81"/>
  <c r="AG2104" i="81"/>
  <c r="AD2104" i="81"/>
  <c r="AC2104" i="81"/>
  <c r="AA2104" i="81"/>
  <c r="I2104" i="81"/>
  <c r="G2104" i="81"/>
  <c r="F2104" i="81"/>
  <c r="D2104" i="81"/>
  <c r="A2104" i="81"/>
  <c r="AG2103" i="81"/>
  <c r="AD2103" i="81"/>
  <c r="AC2103" i="81"/>
  <c r="AA2103" i="81"/>
  <c r="I2103" i="81"/>
  <c r="G2103" i="81"/>
  <c r="F2103" i="81"/>
  <c r="D2103" i="81"/>
  <c r="A2103" i="81"/>
  <c r="AG2102" i="81"/>
  <c r="AD2102" i="81"/>
  <c r="AC2102" i="81"/>
  <c r="AA2102" i="81"/>
  <c r="I2102" i="81"/>
  <c r="G2102" i="81"/>
  <c r="F2102" i="81"/>
  <c r="D2102" i="81"/>
  <c r="A2102" i="81"/>
  <c r="AG2101" i="81"/>
  <c r="AD2101" i="81"/>
  <c r="AC2101" i="81"/>
  <c r="AA2101" i="81"/>
  <c r="I2101" i="81"/>
  <c r="G2101" i="81"/>
  <c r="F2101" i="81"/>
  <c r="D2101" i="81"/>
  <c r="A2101" i="81"/>
  <c r="AG2100" i="81"/>
  <c r="AD2100" i="81"/>
  <c r="AC2100" i="81"/>
  <c r="AA2100" i="81"/>
  <c r="I2100" i="81"/>
  <c r="G2100" i="81"/>
  <c r="F2100" i="81"/>
  <c r="D2100" i="81"/>
  <c r="A2100" i="81"/>
  <c r="AG2099" i="81"/>
  <c r="AD2099" i="81"/>
  <c r="AC2099" i="81"/>
  <c r="AA2099" i="81"/>
  <c r="I2099" i="81"/>
  <c r="G2099" i="81"/>
  <c r="F2099" i="81"/>
  <c r="D2099" i="81"/>
  <c r="A2099" i="81"/>
  <c r="AG2098" i="81"/>
  <c r="AD2098" i="81"/>
  <c r="AC2098" i="81"/>
  <c r="AA2098" i="81"/>
  <c r="I2098" i="81"/>
  <c r="G2098" i="81"/>
  <c r="F2098" i="81"/>
  <c r="D2098" i="81"/>
  <c r="A2098" i="81"/>
  <c r="AG2097" i="81"/>
  <c r="AD2097" i="81"/>
  <c r="AC2097" i="81"/>
  <c r="AA2097" i="81"/>
  <c r="I2097" i="81"/>
  <c r="G2097" i="81"/>
  <c r="F2097" i="81"/>
  <c r="D2097" i="81"/>
  <c r="A2097" i="81"/>
  <c r="AG2096" i="81"/>
  <c r="AD2096" i="81"/>
  <c r="AC2096" i="81"/>
  <c r="AA2096" i="81"/>
  <c r="I2096" i="81"/>
  <c r="G2096" i="81"/>
  <c r="F2096" i="81"/>
  <c r="D2096" i="81"/>
  <c r="A2096" i="81"/>
  <c r="AG2095" i="81"/>
  <c r="AD2095" i="81"/>
  <c r="AC2095" i="81"/>
  <c r="AA2095" i="81"/>
  <c r="I2095" i="81"/>
  <c r="G2095" i="81"/>
  <c r="F2095" i="81"/>
  <c r="D2095" i="81"/>
  <c r="A2095" i="81"/>
  <c r="AG2094" i="81"/>
  <c r="AD2094" i="81"/>
  <c r="AC2094" i="81"/>
  <c r="AA2094" i="81"/>
  <c r="I2094" i="81"/>
  <c r="G2094" i="81"/>
  <c r="F2094" i="81"/>
  <c r="D2094" i="81"/>
  <c r="A2094" i="81"/>
  <c r="AG2093" i="81"/>
  <c r="AD2093" i="81"/>
  <c r="AC2093" i="81"/>
  <c r="AA2093" i="81"/>
  <c r="I2093" i="81"/>
  <c r="G2093" i="81"/>
  <c r="F2093" i="81"/>
  <c r="D2093" i="81"/>
  <c r="A2093" i="81"/>
  <c r="AG2092" i="81"/>
  <c r="AD2092" i="81"/>
  <c r="AC2092" i="81"/>
  <c r="AA2092" i="81"/>
  <c r="I2092" i="81"/>
  <c r="G2092" i="81"/>
  <c r="F2092" i="81"/>
  <c r="D2092" i="81"/>
  <c r="A2092" i="81"/>
  <c r="AG2091" i="81"/>
  <c r="AD2091" i="81"/>
  <c r="AC2091" i="81"/>
  <c r="AA2091" i="81"/>
  <c r="I2091" i="81"/>
  <c r="G2091" i="81"/>
  <c r="F2091" i="81"/>
  <c r="D2091" i="81"/>
  <c r="A2091" i="81"/>
  <c r="AG2090" i="81"/>
  <c r="AD2090" i="81"/>
  <c r="AC2090" i="81"/>
  <c r="AA2090" i="81"/>
  <c r="I2090" i="81"/>
  <c r="G2090" i="81"/>
  <c r="F2090" i="81"/>
  <c r="D2090" i="81"/>
  <c r="A2090" i="81"/>
  <c r="AG2089" i="81"/>
  <c r="AD2089" i="81"/>
  <c r="AC2089" i="81"/>
  <c r="AA2089" i="81"/>
  <c r="I2089" i="81"/>
  <c r="G2089" i="81"/>
  <c r="F2089" i="81"/>
  <c r="D2089" i="81"/>
  <c r="A2089" i="81"/>
  <c r="AG2088" i="81"/>
  <c r="AD2088" i="81"/>
  <c r="AC2088" i="81"/>
  <c r="AA2088" i="81"/>
  <c r="I2088" i="81"/>
  <c r="G2088" i="81"/>
  <c r="F2088" i="81"/>
  <c r="D2088" i="81"/>
  <c r="A2088" i="81"/>
  <c r="AG2087" i="81"/>
  <c r="AD2087" i="81"/>
  <c r="AC2087" i="81"/>
  <c r="AA2087" i="81"/>
  <c r="I2087" i="81"/>
  <c r="G2087" i="81"/>
  <c r="F2087" i="81"/>
  <c r="D2087" i="81"/>
  <c r="A2087" i="81"/>
  <c r="AG2086" i="81"/>
  <c r="AD2086" i="81"/>
  <c r="AC2086" i="81"/>
  <c r="AA2086" i="81"/>
  <c r="I2086" i="81"/>
  <c r="G2086" i="81"/>
  <c r="F2086" i="81"/>
  <c r="D2086" i="81"/>
  <c r="A2086" i="81"/>
  <c r="AG2085" i="81"/>
  <c r="AD2085" i="81"/>
  <c r="AC2085" i="81"/>
  <c r="AA2085" i="81"/>
  <c r="I2085" i="81"/>
  <c r="G2085" i="81"/>
  <c r="F2085" i="81"/>
  <c r="D2085" i="81"/>
  <c r="A2085" i="81"/>
  <c r="AG2084" i="81"/>
  <c r="AD2084" i="81"/>
  <c r="AC2084" i="81"/>
  <c r="AA2084" i="81"/>
  <c r="I2084" i="81"/>
  <c r="G2084" i="81"/>
  <c r="F2084" i="81"/>
  <c r="D2084" i="81"/>
  <c r="A2084" i="81"/>
  <c r="AG2083" i="81"/>
  <c r="AD2083" i="81"/>
  <c r="AC2083" i="81"/>
  <c r="AA2083" i="81"/>
  <c r="I2083" i="81"/>
  <c r="G2083" i="81"/>
  <c r="F2083" i="81"/>
  <c r="D2083" i="81"/>
  <c r="A2083" i="81"/>
  <c r="AG2082" i="81"/>
  <c r="AD2082" i="81"/>
  <c r="AC2082" i="81"/>
  <c r="AA2082" i="81"/>
  <c r="I2082" i="81"/>
  <c r="G2082" i="81"/>
  <c r="F2082" i="81"/>
  <c r="D2082" i="81"/>
  <c r="A2082" i="81"/>
  <c r="AG2081" i="81"/>
  <c r="AD2081" i="81"/>
  <c r="AC2081" i="81"/>
  <c r="AA2081" i="81"/>
  <c r="I2081" i="81"/>
  <c r="G2081" i="81"/>
  <c r="F2081" i="81"/>
  <c r="D2081" i="81"/>
  <c r="A2081" i="81"/>
  <c r="AG2080" i="81"/>
  <c r="AD2080" i="81"/>
  <c r="AC2080" i="81"/>
  <c r="AA2080" i="81"/>
  <c r="I2080" i="81"/>
  <c r="G2080" i="81"/>
  <c r="F2080" i="81"/>
  <c r="D2080" i="81"/>
  <c r="A2080" i="81"/>
  <c r="AG2079" i="81"/>
  <c r="AD2079" i="81"/>
  <c r="AC2079" i="81"/>
  <c r="AA2079" i="81"/>
  <c r="I2079" i="81"/>
  <c r="G2079" i="81"/>
  <c r="F2079" i="81"/>
  <c r="D2079" i="81"/>
  <c r="A2079" i="81"/>
  <c r="AG2078" i="81"/>
  <c r="AD2078" i="81"/>
  <c r="AC2078" i="81"/>
  <c r="AA2078" i="81"/>
  <c r="I2078" i="81"/>
  <c r="G2078" i="81"/>
  <c r="F2078" i="81"/>
  <c r="D2078" i="81"/>
  <c r="A2078" i="81"/>
  <c r="AG2077" i="81"/>
  <c r="AD2077" i="81"/>
  <c r="AC2077" i="81"/>
  <c r="AA2077" i="81"/>
  <c r="I2077" i="81"/>
  <c r="G2077" i="81"/>
  <c r="F2077" i="81"/>
  <c r="D2077" i="81"/>
  <c r="A2077" i="81"/>
  <c r="AG2076" i="81"/>
  <c r="AD2076" i="81"/>
  <c r="AC2076" i="81"/>
  <c r="AA2076" i="81"/>
  <c r="I2076" i="81"/>
  <c r="G2076" i="81"/>
  <c r="F2076" i="81"/>
  <c r="D2076" i="81"/>
  <c r="A2076" i="81"/>
  <c r="AG2075" i="81"/>
  <c r="AD2075" i="81"/>
  <c r="AC2075" i="81"/>
  <c r="AA2075" i="81"/>
  <c r="I2075" i="81"/>
  <c r="G2075" i="81"/>
  <c r="F2075" i="81"/>
  <c r="D2075" i="81"/>
  <c r="A2075" i="81"/>
  <c r="AG2074" i="81"/>
  <c r="AD2074" i="81"/>
  <c r="AC2074" i="81"/>
  <c r="AA2074" i="81"/>
  <c r="I2074" i="81"/>
  <c r="G2074" i="81"/>
  <c r="F2074" i="81"/>
  <c r="D2074" i="81"/>
  <c r="A2074" i="81"/>
  <c r="AG2073" i="81"/>
  <c r="AD2073" i="81"/>
  <c r="AC2073" i="81"/>
  <c r="AA2073" i="81"/>
  <c r="I2073" i="81"/>
  <c r="G2073" i="81"/>
  <c r="F2073" i="81"/>
  <c r="D2073" i="81"/>
  <c r="A2073" i="81"/>
  <c r="AG2072" i="81"/>
  <c r="AD2072" i="81"/>
  <c r="AC2072" i="81"/>
  <c r="AA2072" i="81"/>
  <c r="I2072" i="81"/>
  <c r="G2072" i="81"/>
  <c r="F2072" i="81"/>
  <c r="D2072" i="81"/>
  <c r="A2072" i="81"/>
  <c r="AG2071" i="81"/>
  <c r="AD2071" i="81"/>
  <c r="AC2071" i="81"/>
  <c r="AA2071" i="81"/>
  <c r="I2071" i="81"/>
  <c r="G2071" i="81"/>
  <c r="F2071" i="81"/>
  <c r="D2071" i="81"/>
  <c r="A2071" i="81"/>
  <c r="AG2070" i="81"/>
  <c r="AD2070" i="81"/>
  <c r="AC2070" i="81"/>
  <c r="AA2070" i="81"/>
  <c r="I2070" i="81"/>
  <c r="G2070" i="81"/>
  <c r="F2070" i="81"/>
  <c r="D2070" i="81"/>
  <c r="A2070" i="81"/>
  <c r="AG2069" i="81"/>
  <c r="AD2069" i="81"/>
  <c r="AC2069" i="81"/>
  <c r="AA2069" i="81"/>
  <c r="I2069" i="81"/>
  <c r="G2069" i="81"/>
  <c r="F2069" i="81"/>
  <c r="D2069" i="81"/>
  <c r="A2069" i="81"/>
  <c r="AG2068" i="81"/>
  <c r="AD2068" i="81"/>
  <c r="AC2068" i="81"/>
  <c r="AA2068" i="81"/>
  <c r="I2068" i="81"/>
  <c r="G2068" i="81"/>
  <c r="F2068" i="81"/>
  <c r="D2068" i="81"/>
  <c r="A2068" i="81"/>
  <c r="AG2067" i="81"/>
  <c r="AD2067" i="81"/>
  <c r="AC2067" i="81"/>
  <c r="AA2067" i="81"/>
  <c r="I2067" i="81"/>
  <c r="G2067" i="81"/>
  <c r="F2067" i="81"/>
  <c r="D2067" i="81"/>
  <c r="A2067" i="81"/>
  <c r="AG2066" i="81"/>
  <c r="AD2066" i="81"/>
  <c r="AC2066" i="81"/>
  <c r="AA2066" i="81"/>
  <c r="I2066" i="81"/>
  <c r="G2066" i="81"/>
  <c r="F2066" i="81"/>
  <c r="D2066" i="81"/>
  <c r="A2066" i="81"/>
  <c r="AG2065" i="81"/>
  <c r="AD2065" i="81"/>
  <c r="AC2065" i="81"/>
  <c r="AA2065" i="81"/>
  <c r="I2065" i="81"/>
  <c r="G2065" i="81"/>
  <c r="F2065" i="81"/>
  <c r="D2065" i="81"/>
  <c r="A2065" i="81"/>
  <c r="AG2064" i="81"/>
  <c r="AD2064" i="81"/>
  <c r="AC2064" i="81"/>
  <c r="AA2064" i="81"/>
  <c r="I2064" i="81"/>
  <c r="G2064" i="81"/>
  <c r="F2064" i="81"/>
  <c r="D2064" i="81"/>
  <c r="A2064" i="81"/>
  <c r="AG2063" i="81"/>
  <c r="AD2063" i="81"/>
  <c r="AC2063" i="81"/>
  <c r="AA2063" i="81"/>
  <c r="I2063" i="81"/>
  <c r="G2063" i="81"/>
  <c r="F2063" i="81"/>
  <c r="D2063" i="81"/>
  <c r="A2063" i="81"/>
  <c r="AG2062" i="81"/>
  <c r="AD2062" i="81"/>
  <c r="AC2062" i="81"/>
  <c r="AA2062" i="81"/>
  <c r="I2062" i="81"/>
  <c r="G2062" i="81"/>
  <c r="F2062" i="81"/>
  <c r="D2062" i="81"/>
  <c r="A2062" i="81"/>
  <c r="AG2061" i="81"/>
  <c r="AD2061" i="81"/>
  <c r="AC2061" i="81"/>
  <c r="AA2061" i="81"/>
  <c r="I2061" i="81"/>
  <c r="G2061" i="81"/>
  <c r="F2061" i="81"/>
  <c r="D2061" i="81"/>
  <c r="A2061" i="81"/>
  <c r="AG2060" i="81"/>
  <c r="AD2060" i="81"/>
  <c r="AC2060" i="81"/>
  <c r="AA2060" i="81"/>
  <c r="I2060" i="81"/>
  <c r="G2060" i="81"/>
  <c r="F2060" i="81"/>
  <c r="D2060" i="81"/>
  <c r="A2060" i="81"/>
  <c r="AG2059" i="81"/>
  <c r="AD2059" i="81"/>
  <c r="AC2059" i="81"/>
  <c r="AA2059" i="81"/>
  <c r="I2059" i="81"/>
  <c r="G2059" i="81"/>
  <c r="F2059" i="81"/>
  <c r="D2059" i="81"/>
  <c r="A2059" i="81"/>
  <c r="AG2058" i="81"/>
  <c r="AD2058" i="81"/>
  <c r="AC2058" i="81"/>
  <c r="AA2058" i="81"/>
  <c r="I2058" i="81"/>
  <c r="G2058" i="81"/>
  <c r="F2058" i="81"/>
  <c r="D2058" i="81"/>
  <c r="A2058" i="81"/>
  <c r="AG2057" i="81"/>
  <c r="AD2057" i="81"/>
  <c r="AC2057" i="81"/>
  <c r="AA2057" i="81"/>
  <c r="I2057" i="81"/>
  <c r="G2057" i="81"/>
  <c r="F2057" i="81"/>
  <c r="D2057" i="81"/>
  <c r="A2057" i="81"/>
  <c r="AG2056" i="81"/>
  <c r="AD2056" i="81"/>
  <c r="AC2056" i="81"/>
  <c r="AA2056" i="81"/>
  <c r="I2056" i="81"/>
  <c r="G2056" i="81"/>
  <c r="F2056" i="81"/>
  <c r="D2056" i="81"/>
  <c r="A2056" i="81"/>
  <c r="AG2055" i="81"/>
  <c r="AD2055" i="81"/>
  <c r="AC2055" i="81"/>
  <c r="AA2055" i="81"/>
  <c r="I2055" i="81"/>
  <c r="G2055" i="81"/>
  <c r="F2055" i="81"/>
  <c r="D2055" i="81"/>
  <c r="A2055" i="81"/>
  <c r="AG2054" i="81"/>
  <c r="AD2054" i="81"/>
  <c r="AC2054" i="81"/>
  <c r="AA2054" i="81"/>
  <c r="I2054" i="81"/>
  <c r="G2054" i="81"/>
  <c r="F2054" i="81"/>
  <c r="D2054" i="81"/>
  <c r="A2054" i="81"/>
  <c r="AG2053" i="81"/>
  <c r="AD2053" i="81"/>
  <c r="AC2053" i="81"/>
  <c r="AA2053" i="81"/>
  <c r="I2053" i="81"/>
  <c r="G2053" i="81"/>
  <c r="F2053" i="81"/>
  <c r="D2053" i="81"/>
  <c r="A2053" i="81"/>
  <c r="AG2052" i="81"/>
  <c r="AD2052" i="81"/>
  <c r="AC2052" i="81"/>
  <c r="AA2052" i="81"/>
  <c r="I2052" i="81"/>
  <c r="G2052" i="81"/>
  <c r="F2052" i="81"/>
  <c r="D2052" i="81"/>
  <c r="A2052" i="81"/>
  <c r="AG2051" i="81"/>
  <c r="AD2051" i="81"/>
  <c r="AC2051" i="81"/>
  <c r="AA2051" i="81"/>
  <c r="I2051" i="81"/>
  <c r="G2051" i="81"/>
  <c r="F2051" i="81"/>
  <c r="D2051" i="81"/>
  <c r="A2051" i="81"/>
  <c r="AG2050" i="81"/>
  <c r="AD2050" i="81"/>
  <c r="AC2050" i="81"/>
  <c r="AA2050" i="81"/>
  <c r="I2050" i="81"/>
  <c r="G2050" i="81"/>
  <c r="F2050" i="81"/>
  <c r="D2050" i="81"/>
  <c r="A2050" i="81"/>
  <c r="AG2049" i="81"/>
  <c r="AD2049" i="81"/>
  <c r="AC2049" i="81"/>
  <c r="AA2049" i="81"/>
  <c r="I2049" i="81"/>
  <c r="G2049" i="81"/>
  <c r="F2049" i="81"/>
  <c r="D2049" i="81"/>
  <c r="A2049" i="81"/>
  <c r="AG2048" i="81"/>
  <c r="AD2048" i="81"/>
  <c r="AC2048" i="81"/>
  <c r="AA2048" i="81"/>
  <c r="I2048" i="81"/>
  <c r="G2048" i="81"/>
  <c r="F2048" i="81"/>
  <c r="D2048" i="81"/>
  <c r="A2048" i="81"/>
  <c r="AG2047" i="81"/>
  <c r="AD2047" i="81"/>
  <c r="AC2047" i="81"/>
  <c r="AA2047" i="81"/>
  <c r="I2047" i="81"/>
  <c r="G2047" i="81"/>
  <c r="F2047" i="81"/>
  <c r="D2047" i="81"/>
  <c r="A2047" i="81"/>
  <c r="AG2046" i="81"/>
  <c r="AD2046" i="81"/>
  <c r="AC2046" i="81"/>
  <c r="AA2046" i="81"/>
  <c r="I2046" i="81"/>
  <c r="G2046" i="81"/>
  <c r="F2046" i="81"/>
  <c r="D2046" i="81"/>
  <c r="A2046" i="81"/>
  <c r="AG2045" i="81"/>
  <c r="AD2045" i="81"/>
  <c r="AC2045" i="81"/>
  <c r="AA2045" i="81"/>
  <c r="I2045" i="81"/>
  <c r="G2045" i="81"/>
  <c r="F2045" i="81"/>
  <c r="D2045" i="81"/>
  <c r="A2045" i="81"/>
  <c r="AG2044" i="81"/>
  <c r="AD2044" i="81"/>
  <c r="AC2044" i="81"/>
  <c r="AA2044" i="81"/>
  <c r="I2044" i="81"/>
  <c r="G2044" i="81"/>
  <c r="F2044" i="81"/>
  <c r="D2044" i="81"/>
  <c r="A2044" i="81"/>
  <c r="AG2043" i="81"/>
  <c r="AD2043" i="81"/>
  <c r="AC2043" i="81"/>
  <c r="AA2043" i="81"/>
  <c r="I2043" i="81"/>
  <c r="G2043" i="81"/>
  <c r="F2043" i="81"/>
  <c r="D2043" i="81"/>
  <c r="A2043" i="81"/>
  <c r="AG2042" i="81"/>
  <c r="AD2042" i="81"/>
  <c r="AC2042" i="81"/>
  <c r="AA2042" i="81"/>
  <c r="I2042" i="81"/>
  <c r="G2042" i="81"/>
  <c r="F2042" i="81"/>
  <c r="D2042" i="81"/>
  <c r="A2042" i="81"/>
  <c r="AG2041" i="81"/>
  <c r="AD2041" i="81"/>
  <c r="AC2041" i="81"/>
  <c r="AA2041" i="81"/>
  <c r="I2041" i="81"/>
  <c r="G2041" i="81"/>
  <c r="F2041" i="81"/>
  <c r="D2041" i="81"/>
  <c r="A2041" i="81"/>
  <c r="AG2040" i="81"/>
  <c r="AD2040" i="81"/>
  <c r="AC2040" i="81"/>
  <c r="AA2040" i="81"/>
  <c r="I2040" i="81"/>
  <c r="G2040" i="81"/>
  <c r="F2040" i="81"/>
  <c r="D2040" i="81"/>
  <c r="A2040" i="81"/>
  <c r="AG2039" i="81"/>
  <c r="AD2039" i="81"/>
  <c r="AC2039" i="81"/>
  <c r="AA2039" i="81"/>
  <c r="I2039" i="81"/>
  <c r="G2039" i="81"/>
  <c r="F2039" i="81"/>
  <c r="D2039" i="81"/>
  <c r="A2039" i="81"/>
  <c r="AG2038" i="81"/>
  <c r="AD2038" i="81"/>
  <c r="AC2038" i="81"/>
  <c r="AA2038" i="81"/>
  <c r="I2038" i="81"/>
  <c r="G2038" i="81"/>
  <c r="F2038" i="81"/>
  <c r="D2038" i="81"/>
  <c r="A2038" i="81"/>
  <c r="AG2037" i="81"/>
  <c r="AD2037" i="81"/>
  <c r="AC2037" i="81"/>
  <c r="AA2037" i="81"/>
  <c r="I2037" i="81"/>
  <c r="G2037" i="81"/>
  <c r="F2037" i="81"/>
  <c r="D2037" i="81"/>
  <c r="A2037" i="81"/>
  <c r="AG2036" i="81"/>
  <c r="AD2036" i="81"/>
  <c r="AC2036" i="81"/>
  <c r="AA2036" i="81"/>
  <c r="I2036" i="81"/>
  <c r="G2036" i="81"/>
  <c r="F2036" i="81"/>
  <c r="D2036" i="81"/>
  <c r="A2036" i="81"/>
  <c r="AG2035" i="81"/>
  <c r="AD2035" i="81"/>
  <c r="AC2035" i="81"/>
  <c r="AA2035" i="81"/>
  <c r="I2035" i="81"/>
  <c r="G2035" i="81"/>
  <c r="F2035" i="81"/>
  <c r="D2035" i="81"/>
  <c r="A2035" i="81"/>
  <c r="AG2034" i="81"/>
  <c r="AD2034" i="81"/>
  <c r="AC2034" i="81"/>
  <c r="AA2034" i="81"/>
  <c r="I2034" i="81"/>
  <c r="G2034" i="81"/>
  <c r="F2034" i="81"/>
  <c r="D2034" i="81"/>
  <c r="A2034" i="81"/>
  <c r="AG2033" i="81"/>
  <c r="AD2033" i="81"/>
  <c r="AC2033" i="81"/>
  <c r="AA2033" i="81"/>
  <c r="I2033" i="81"/>
  <c r="G2033" i="81"/>
  <c r="F2033" i="81"/>
  <c r="D2033" i="81"/>
  <c r="A2033" i="81"/>
  <c r="AG2032" i="81"/>
  <c r="AD2032" i="81"/>
  <c r="AC2032" i="81"/>
  <c r="AA2032" i="81"/>
  <c r="I2032" i="81"/>
  <c r="G2032" i="81"/>
  <c r="F2032" i="81"/>
  <c r="D2032" i="81"/>
  <c r="A2032" i="81"/>
  <c r="AG2031" i="81"/>
  <c r="AD2031" i="81"/>
  <c r="AC2031" i="81"/>
  <c r="AA2031" i="81"/>
  <c r="I2031" i="81"/>
  <c r="G2031" i="81"/>
  <c r="F2031" i="81"/>
  <c r="D2031" i="81"/>
  <c r="A2031" i="81"/>
  <c r="AG2030" i="81"/>
  <c r="AD2030" i="81"/>
  <c r="AC2030" i="81"/>
  <c r="AA2030" i="81"/>
  <c r="I2030" i="81"/>
  <c r="G2030" i="81"/>
  <c r="F2030" i="81"/>
  <c r="D2030" i="81"/>
  <c r="A2030" i="81"/>
  <c r="AG2029" i="81"/>
  <c r="AD2029" i="81"/>
  <c r="AC2029" i="81"/>
  <c r="AA2029" i="81"/>
  <c r="I2029" i="81"/>
  <c r="G2029" i="81"/>
  <c r="F2029" i="81"/>
  <c r="D2029" i="81"/>
  <c r="A2029" i="81"/>
  <c r="AG2028" i="81"/>
  <c r="AD2028" i="81"/>
  <c r="AC2028" i="81"/>
  <c r="AA2028" i="81"/>
  <c r="I2028" i="81"/>
  <c r="G2028" i="81"/>
  <c r="F2028" i="81"/>
  <c r="D2028" i="81"/>
  <c r="A2028" i="81"/>
  <c r="AG2027" i="81"/>
  <c r="AD2027" i="81"/>
  <c r="AC2027" i="81"/>
  <c r="AA2027" i="81"/>
  <c r="I2027" i="81"/>
  <c r="G2027" i="81"/>
  <c r="F2027" i="81"/>
  <c r="D2027" i="81"/>
  <c r="A2027" i="81"/>
  <c r="AG2026" i="81"/>
  <c r="AD2026" i="81"/>
  <c r="AC2026" i="81"/>
  <c r="AA2026" i="81"/>
  <c r="I2026" i="81"/>
  <c r="G2026" i="81"/>
  <c r="F2026" i="81"/>
  <c r="D2026" i="81"/>
  <c r="A2026" i="81"/>
  <c r="AG2025" i="81"/>
  <c r="AD2025" i="81"/>
  <c r="AC2025" i="81"/>
  <c r="AA2025" i="81"/>
  <c r="I2025" i="81"/>
  <c r="G2025" i="81"/>
  <c r="F2025" i="81"/>
  <c r="D2025" i="81"/>
  <c r="A2025" i="81"/>
  <c r="AG2024" i="81"/>
  <c r="AD2024" i="81"/>
  <c r="AC2024" i="81"/>
  <c r="AA2024" i="81"/>
  <c r="I2024" i="81"/>
  <c r="G2024" i="81"/>
  <c r="F2024" i="81"/>
  <c r="D2024" i="81"/>
  <c r="A2024" i="81"/>
  <c r="AG2023" i="81"/>
  <c r="AD2023" i="81"/>
  <c r="AC2023" i="81"/>
  <c r="AA2023" i="81"/>
  <c r="I2023" i="81"/>
  <c r="G2023" i="81"/>
  <c r="F2023" i="81"/>
  <c r="D2023" i="81"/>
  <c r="A2023" i="81"/>
  <c r="AG2022" i="81"/>
  <c r="AD2022" i="81"/>
  <c r="AC2022" i="81"/>
  <c r="AA2022" i="81"/>
  <c r="I2022" i="81"/>
  <c r="G2022" i="81"/>
  <c r="F2022" i="81"/>
  <c r="D2022" i="81"/>
  <c r="A2022" i="81"/>
  <c r="AG2021" i="81"/>
  <c r="AD2021" i="81"/>
  <c r="AC2021" i="81"/>
  <c r="AA2021" i="81"/>
  <c r="I2021" i="81"/>
  <c r="G2021" i="81"/>
  <c r="F2021" i="81"/>
  <c r="D2021" i="81"/>
  <c r="A2021" i="81"/>
  <c r="AG2020" i="81"/>
  <c r="AD2020" i="81"/>
  <c r="AC2020" i="81"/>
  <c r="AA2020" i="81"/>
  <c r="I2020" i="81"/>
  <c r="G2020" i="81"/>
  <c r="F2020" i="81"/>
  <c r="D2020" i="81"/>
  <c r="A2020" i="81"/>
  <c r="AG2019" i="81"/>
  <c r="AD2019" i="81"/>
  <c r="AC2019" i="81"/>
  <c r="AA2019" i="81"/>
  <c r="I2019" i="81"/>
  <c r="G2019" i="81"/>
  <c r="F2019" i="81"/>
  <c r="D2019" i="81"/>
  <c r="A2019" i="81"/>
  <c r="AG2018" i="81"/>
  <c r="AD2018" i="81"/>
  <c r="AC2018" i="81"/>
  <c r="AA2018" i="81"/>
  <c r="I2018" i="81"/>
  <c r="G2018" i="81"/>
  <c r="F2018" i="81"/>
  <c r="D2018" i="81"/>
  <c r="A2018" i="81"/>
  <c r="AG2017" i="81"/>
  <c r="AD2017" i="81"/>
  <c r="AC2017" i="81"/>
  <c r="AA2017" i="81"/>
  <c r="I2017" i="81"/>
  <c r="G2017" i="81"/>
  <c r="F2017" i="81"/>
  <c r="D2017" i="81"/>
  <c r="A2017" i="81"/>
  <c r="AG2016" i="81"/>
  <c r="AD2016" i="81"/>
  <c r="AC2016" i="81"/>
  <c r="AA2016" i="81"/>
  <c r="I2016" i="81"/>
  <c r="G2016" i="81"/>
  <c r="F2016" i="81"/>
  <c r="D2016" i="81"/>
  <c r="A2016" i="81"/>
  <c r="AG2015" i="81"/>
  <c r="AD2015" i="81"/>
  <c r="AC2015" i="81"/>
  <c r="AA2015" i="81"/>
  <c r="I2015" i="81"/>
  <c r="G2015" i="81"/>
  <c r="F2015" i="81"/>
  <c r="D2015" i="81"/>
  <c r="A2015" i="81"/>
  <c r="AG2014" i="81"/>
  <c r="AD2014" i="81"/>
  <c r="AC2014" i="81"/>
  <c r="AA2014" i="81"/>
  <c r="I2014" i="81"/>
  <c r="G2014" i="81"/>
  <c r="F2014" i="81"/>
  <c r="D2014" i="81"/>
  <c r="A2014" i="81"/>
  <c r="AG2013" i="81"/>
  <c r="AD2013" i="81"/>
  <c r="AC2013" i="81"/>
  <c r="AA2013" i="81"/>
  <c r="I2013" i="81"/>
  <c r="G2013" i="81"/>
  <c r="F2013" i="81"/>
  <c r="D2013" i="81"/>
  <c r="A2013" i="81"/>
  <c r="AG2012" i="81"/>
  <c r="AD2012" i="81"/>
  <c r="AC2012" i="81"/>
  <c r="AA2012" i="81"/>
  <c r="I2012" i="81"/>
  <c r="G2012" i="81"/>
  <c r="F2012" i="81"/>
  <c r="D2012" i="81"/>
  <c r="A2012" i="81"/>
  <c r="AG2011" i="81"/>
  <c r="AD2011" i="81"/>
  <c r="AC2011" i="81"/>
  <c r="AA2011" i="81"/>
  <c r="I2011" i="81"/>
  <c r="G2011" i="81"/>
  <c r="F2011" i="81"/>
  <c r="D2011" i="81"/>
  <c r="A2011" i="81"/>
  <c r="AG2010" i="81"/>
  <c r="AD2010" i="81"/>
  <c r="AC2010" i="81"/>
  <c r="AA2010" i="81"/>
  <c r="I2010" i="81"/>
  <c r="G2010" i="81"/>
  <c r="F2010" i="81"/>
  <c r="D2010" i="81"/>
  <c r="A2010" i="81"/>
  <c r="AG2009" i="81"/>
  <c r="AD2009" i="81"/>
  <c r="AC2009" i="81"/>
  <c r="AA2009" i="81"/>
  <c r="I2009" i="81"/>
  <c r="G2009" i="81"/>
  <c r="F2009" i="81"/>
  <c r="D2009" i="81"/>
  <c r="A2009" i="81"/>
  <c r="AG2008" i="81"/>
  <c r="AD2008" i="81"/>
  <c r="AC2008" i="81"/>
  <c r="AA2008" i="81"/>
  <c r="I2008" i="81"/>
  <c r="G2008" i="81"/>
  <c r="F2008" i="81"/>
  <c r="D2008" i="81"/>
  <c r="A2008" i="81"/>
  <c r="AG2007" i="81"/>
  <c r="AD2007" i="81"/>
  <c r="AC2007" i="81"/>
  <c r="AA2007" i="81"/>
  <c r="I2007" i="81"/>
  <c r="G2007" i="81"/>
  <c r="F2007" i="81"/>
  <c r="D2007" i="81"/>
  <c r="A2007" i="81"/>
  <c r="AG2006" i="81"/>
  <c r="AD2006" i="81"/>
  <c r="AC2006" i="81"/>
  <c r="AA2006" i="81"/>
  <c r="I2006" i="81"/>
  <c r="G2006" i="81"/>
  <c r="F2006" i="81"/>
  <c r="D2006" i="81"/>
  <c r="A2006" i="81"/>
  <c r="AG2005" i="81"/>
  <c r="AD2005" i="81"/>
  <c r="AC2005" i="81"/>
  <c r="AA2005" i="81"/>
  <c r="I2005" i="81"/>
  <c r="G2005" i="81"/>
  <c r="F2005" i="81"/>
  <c r="D2005" i="81"/>
  <c r="A2005" i="81"/>
  <c r="AG2004" i="81"/>
  <c r="AD2004" i="81"/>
  <c r="AC2004" i="81"/>
  <c r="AA2004" i="81"/>
  <c r="I2004" i="81"/>
  <c r="G2004" i="81"/>
  <c r="F2004" i="81"/>
  <c r="D2004" i="81"/>
  <c r="A2004" i="81"/>
  <c r="AG2003" i="81"/>
  <c r="AD2003" i="81"/>
  <c r="AC2003" i="81"/>
  <c r="AA2003" i="81"/>
  <c r="I2003" i="81"/>
  <c r="G2003" i="81"/>
  <c r="F2003" i="81"/>
  <c r="D2003" i="81"/>
  <c r="A2003" i="81"/>
  <c r="AG2002" i="81"/>
  <c r="AD2002" i="81"/>
  <c r="AC2002" i="81"/>
  <c r="AA2002" i="81"/>
  <c r="I2002" i="81"/>
  <c r="G2002" i="81"/>
  <c r="F2002" i="81"/>
  <c r="D2002" i="81"/>
  <c r="A2002" i="81"/>
  <c r="AG2001" i="81"/>
  <c r="AD2001" i="81"/>
  <c r="AC2001" i="81"/>
  <c r="AA2001" i="81"/>
  <c r="I2001" i="81"/>
  <c r="G2001" i="81"/>
  <c r="F2001" i="81"/>
  <c r="D2001" i="81"/>
  <c r="A2001" i="81"/>
  <c r="AG2000" i="81"/>
  <c r="AD2000" i="81"/>
  <c r="AC2000" i="81"/>
  <c r="AA2000" i="81"/>
  <c r="I2000" i="81"/>
  <c r="G2000" i="81"/>
  <c r="F2000" i="81"/>
  <c r="D2000" i="81"/>
  <c r="A2000" i="81"/>
  <c r="AG1999" i="81"/>
  <c r="AD1999" i="81"/>
  <c r="AC1999" i="81"/>
  <c r="AA1999" i="81"/>
  <c r="I1999" i="81"/>
  <c r="G1999" i="81"/>
  <c r="F1999" i="81"/>
  <c r="D1999" i="81"/>
  <c r="A1999" i="81"/>
  <c r="AG1998" i="81"/>
  <c r="AD1998" i="81"/>
  <c r="AC1998" i="81"/>
  <c r="AA1998" i="81"/>
  <c r="I1998" i="81"/>
  <c r="G1998" i="81"/>
  <c r="F1998" i="81"/>
  <c r="D1998" i="81"/>
  <c r="A1998" i="81"/>
  <c r="AG1997" i="81"/>
  <c r="AD1997" i="81"/>
  <c r="AC1997" i="81"/>
  <c r="AA1997" i="81"/>
  <c r="I1997" i="81"/>
  <c r="G1997" i="81"/>
  <c r="F1997" i="81"/>
  <c r="D1997" i="81"/>
  <c r="A1997" i="81"/>
  <c r="AG1996" i="81"/>
  <c r="AD1996" i="81"/>
  <c r="AC1996" i="81"/>
  <c r="AA1996" i="81"/>
  <c r="I1996" i="81"/>
  <c r="G1996" i="81"/>
  <c r="F1996" i="81"/>
  <c r="D1996" i="81"/>
  <c r="A1996" i="81"/>
  <c r="AG1995" i="81"/>
  <c r="AD1995" i="81"/>
  <c r="AC1995" i="81"/>
  <c r="AA1995" i="81"/>
  <c r="I1995" i="81"/>
  <c r="G1995" i="81"/>
  <c r="F1995" i="81"/>
  <c r="D1995" i="81"/>
  <c r="A1995" i="81"/>
  <c r="AG1994" i="81"/>
  <c r="AD1994" i="81"/>
  <c r="AC1994" i="81"/>
  <c r="AA1994" i="81"/>
  <c r="I1994" i="81"/>
  <c r="G1994" i="81"/>
  <c r="F1994" i="81"/>
  <c r="D1994" i="81"/>
  <c r="A1994" i="81"/>
  <c r="AG1993" i="81"/>
  <c r="AD1993" i="81"/>
  <c r="AC1993" i="81"/>
  <c r="AA1993" i="81"/>
  <c r="I1993" i="81"/>
  <c r="G1993" i="81"/>
  <c r="F1993" i="81"/>
  <c r="D1993" i="81"/>
  <c r="A1993" i="81"/>
  <c r="AG1992" i="81"/>
  <c r="AD1992" i="81"/>
  <c r="AC1992" i="81"/>
  <c r="AA1992" i="81"/>
  <c r="I1992" i="81"/>
  <c r="G1992" i="81"/>
  <c r="F1992" i="81"/>
  <c r="D1992" i="81"/>
  <c r="A1992" i="81"/>
  <c r="AG1991" i="81"/>
  <c r="AD1991" i="81"/>
  <c r="AC1991" i="81"/>
  <c r="AA1991" i="81"/>
  <c r="I1991" i="81"/>
  <c r="G1991" i="81"/>
  <c r="F1991" i="81"/>
  <c r="D1991" i="81"/>
  <c r="A1991" i="81"/>
  <c r="AG1990" i="81"/>
  <c r="AD1990" i="81"/>
  <c r="AC1990" i="81"/>
  <c r="AA1990" i="81"/>
  <c r="I1990" i="81"/>
  <c r="G1990" i="81"/>
  <c r="F1990" i="81"/>
  <c r="D1990" i="81"/>
  <c r="A1990" i="81"/>
  <c r="AG1989" i="81"/>
  <c r="AD1989" i="81"/>
  <c r="AC1989" i="81"/>
  <c r="AA1989" i="81"/>
  <c r="I1989" i="81"/>
  <c r="G1989" i="81"/>
  <c r="F1989" i="81"/>
  <c r="D1989" i="81"/>
  <c r="A1989" i="81"/>
  <c r="AG1988" i="81"/>
  <c r="AD1988" i="81"/>
  <c r="AC1988" i="81"/>
  <c r="AA1988" i="81"/>
  <c r="I1988" i="81"/>
  <c r="G1988" i="81"/>
  <c r="F1988" i="81"/>
  <c r="D1988" i="81"/>
  <c r="A1988" i="81"/>
  <c r="AG1987" i="81"/>
  <c r="AD1987" i="81"/>
  <c r="AC1987" i="81"/>
  <c r="AA1987" i="81"/>
  <c r="I1987" i="81"/>
  <c r="G1987" i="81"/>
  <c r="F1987" i="81"/>
  <c r="D1987" i="81"/>
  <c r="A1987" i="81"/>
  <c r="AG1986" i="81"/>
  <c r="AD1986" i="81"/>
  <c r="AC1986" i="81"/>
  <c r="AA1986" i="81"/>
  <c r="I1986" i="81"/>
  <c r="G1986" i="81"/>
  <c r="F1986" i="81"/>
  <c r="D1986" i="81"/>
  <c r="A1986" i="81"/>
  <c r="AG1985" i="81"/>
  <c r="AD1985" i="81"/>
  <c r="AC1985" i="81"/>
  <c r="AA1985" i="81"/>
  <c r="I1985" i="81"/>
  <c r="G1985" i="81"/>
  <c r="F1985" i="81"/>
  <c r="D1985" i="81"/>
  <c r="A1985" i="81"/>
  <c r="AG1984" i="81"/>
  <c r="AD1984" i="81"/>
  <c r="AC1984" i="81"/>
  <c r="AA1984" i="81"/>
  <c r="I1984" i="81"/>
  <c r="G1984" i="81"/>
  <c r="F1984" i="81"/>
  <c r="D1984" i="81"/>
  <c r="A1984" i="81"/>
  <c r="AG1983" i="81"/>
  <c r="AD1983" i="81"/>
  <c r="AC1983" i="81"/>
  <c r="AA1983" i="81"/>
  <c r="I1983" i="81"/>
  <c r="G1983" i="81"/>
  <c r="F1983" i="81"/>
  <c r="D1983" i="81"/>
  <c r="A1983" i="81"/>
  <c r="AG1982" i="81"/>
  <c r="AD1982" i="81"/>
  <c r="AC1982" i="81"/>
  <c r="AA1982" i="81"/>
  <c r="I1982" i="81"/>
  <c r="G1982" i="81"/>
  <c r="F1982" i="81"/>
  <c r="D1982" i="81"/>
  <c r="A1982" i="81"/>
  <c r="AG1981" i="81"/>
  <c r="AD1981" i="81"/>
  <c r="AC1981" i="81"/>
  <c r="AA1981" i="81"/>
  <c r="I1981" i="81"/>
  <c r="G1981" i="81"/>
  <c r="F1981" i="81"/>
  <c r="D1981" i="81"/>
  <c r="A1981" i="81"/>
  <c r="AG1980" i="81"/>
  <c r="AD1980" i="81"/>
  <c r="AC1980" i="81"/>
  <c r="AA1980" i="81"/>
  <c r="I1980" i="81"/>
  <c r="G1980" i="81"/>
  <c r="F1980" i="81"/>
  <c r="D1980" i="81"/>
  <c r="A1980" i="81"/>
  <c r="AG1979" i="81"/>
  <c r="AD1979" i="81"/>
  <c r="AC1979" i="81"/>
  <c r="AA1979" i="81"/>
  <c r="I1979" i="81"/>
  <c r="G1979" i="81"/>
  <c r="F1979" i="81"/>
  <c r="D1979" i="81"/>
  <c r="A1979" i="81"/>
  <c r="AG1978" i="81"/>
  <c r="AD1978" i="81"/>
  <c r="AC1978" i="81"/>
  <c r="AA1978" i="81"/>
  <c r="I1978" i="81"/>
  <c r="G1978" i="81"/>
  <c r="F1978" i="81"/>
  <c r="D1978" i="81"/>
  <c r="A1978" i="81"/>
  <c r="AG1977" i="81"/>
  <c r="AD1977" i="81"/>
  <c r="AC1977" i="81"/>
  <c r="AA1977" i="81"/>
  <c r="I1977" i="81"/>
  <c r="G1977" i="81"/>
  <c r="F1977" i="81"/>
  <c r="D1977" i="81"/>
  <c r="A1977" i="81"/>
  <c r="AG1976" i="81"/>
  <c r="AD1976" i="81"/>
  <c r="AC1976" i="81"/>
  <c r="AA1976" i="81"/>
  <c r="I1976" i="81"/>
  <c r="G1976" i="81"/>
  <c r="F1976" i="81"/>
  <c r="D1976" i="81"/>
  <c r="A1976" i="81"/>
  <c r="AG1975" i="81"/>
  <c r="AD1975" i="81"/>
  <c r="AC1975" i="81"/>
  <c r="AA1975" i="81"/>
  <c r="I1975" i="81"/>
  <c r="G1975" i="81"/>
  <c r="F1975" i="81"/>
  <c r="D1975" i="81"/>
  <c r="A1975" i="81"/>
  <c r="AG1974" i="81"/>
  <c r="AD1974" i="81"/>
  <c r="AC1974" i="81"/>
  <c r="AA1974" i="81"/>
  <c r="I1974" i="81"/>
  <c r="G1974" i="81"/>
  <c r="F1974" i="81"/>
  <c r="D1974" i="81"/>
  <c r="A1974" i="81"/>
  <c r="AG1973" i="81"/>
  <c r="AD1973" i="81"/>
  <c r="AC1973" i="81"/>
  <c r="AA1973" i="81"/>
  <c r="I1973" i="81"/>
  <c r="G1973" i="81"/>
  <c r="F1973" i="81"/>
  <c r="D1973" i="81"/>
  <c r="A1973" i="81"/>
  <c r="AG1972" i="81"/>
  <c r="AD1972" i="81"/>
  <c r="AC1972" i="81"/>
  <c r="AA1972" i="81"/>
  <c r="I1972" i="81"/>
  <c r="G1972" i="81"/>
  <c r="F1972" i="81"/>
  <c r="D1972" i="81"/>
  <c r="A1972" i="81"/>
  <c r="AG1971" i="81"/>
  <c r="AD1971" i="81"/>
  <c r="AC1971" i="81"/>
  <c r="AA1971" i="81"/>
  <c r="I1971" i="81"/>
  <c r="G1971" i="81"/>
  <c r="F1971" i="81"/>
  <c r="D1971" i="81"/>
  <c r="A1971" i="81"/>
  <c r="AG1970" i="81"/>
  <c r="AD1970" i="81"/>
  <c r="AC1970" i="81"/>
  <c r="AA1970" i="81"/>
  <c r="I1970" i="81"/>
  <c r="G1970" i="81"/>
  <c r="F1970" i="81"/>
  <c r="D1970" i="81"/>
  <c r="A1970" i="81"/>
  <c r="AG1969" i="81"/>
  <c r="AD1969" i="81"/>
  <c r="AC1969" i="81"/>
  <c r="AA1969" i="81"/>
  <c r="I1969" i="81"/>
  <c r="G1969" i="81"/>
  <c r="F1969" i="81"/>
  <c r="D1969" i="81"/>
  <c r="A1969" i="81"/>
  <c r="AG1968" i="81"/>
  <c r="AD1968" i="81"/>
  <c r="AC1968" i="81"/>
  <c r="AA1968" i="81"/>
  <c r="I1968" i="81"/>
  <c r="G1968" i="81"/>
  <c r="F1968" i="81"/>
  <c r="D1968" i="81"/>
  <c r="A1968" i="81"/>
  <c r="AG1967" i="81"/>
  <c r="AD1967" i="81"/>
  <c r="AC1967" i="81"/>
  <c r="AA1967" i="81"/>
  <c r="I1967" i="81"/>
  <c r="G1967" i="81"/>
  <c r="F1967" i="81"/>
  <c r="D1967" i="81"/>
  <c r="A1967" i="81"/>
  <c r="AG1966" i="81"/>
  <c r="AD1966" i="81"/>
  <c r="AC1966" i="81"/>
  <c r="AA1966" i="81"/>
  <c r="I1966" i="81"/>
  <c r="G1966" i="81"/>
  <c r="F1966" i="81"/>
  <c r="D1966" i="81"/>
  <c r="A1966" i="81"/>
  <c r="AG1965" i="81"/>
  <c r="AD1965" i="81"/>
  <c r="AC1965" i="81"/>
  <c r="AA1965" i="81"/>
  <c r="I1965" i="81"/>
  <c r="G1965" i="81"/>
  <c r="F1965" i="81"/>
  <c r="D1965" i="81"/>
  <c r="A1965" i="81"/>
  <c r="AG1964" i="81"/>
  <c r="AD1964" i="81"/>
  <c r="AC1964" i="81"/>
  <c r="AA1964" i="81"/>
  <c r="I1964" i="81"/>
  <c r="G1964" i="81"/>
  <c r="F1964" i="81"/>
  <c r="D1964" i="81"/>
  <c r="A1964" i="81"/>
  <c r="AG1963" i="81"/>
  <c r="AD1963" i="81"/>
  <c r="AC1963" i="81"/>
  <c r="AA1963" i="81"/>
  <c r="I1963" i="81"/>
  <c r="G1963" i="81"/>
  <c r="F1963" i="81"/>
  <c r="D1963" i="81"/>
  <c r="A1963" i="81"/>
  <c r="AG1962" i="81"/>
  <c r="AD1962" i="81"/>
  <c r="AC1962" i="81"/>
  <c r="AA1962" i="81"/>
  <c r="I1962" i="81"/>
  <c r="G1962" i="81"/>
  <c r="F1962" i="81"/>
  <c r="D1962" i="81"/>
  <c r="A1962" i="81"/>
  <c r="AG1961" i="81"/>
  <c r="AD1961" i="81"/>
  <c r="AC1961" i="81"/>
  <c r="AA1961" i="81"/>
  <c r="I1961" i="81"/>
  <c r="G1961" i="81"/>
  <c r="F1961" i="81"/>
  <c r="D1961" i="81"/>
  <c r="A1961" i="81"/>
  <c r="AG1960" i="81"/>
  <c r="AD1960" i="81"/>
  <c r="AC1960" i="81"/>
  <c r="AA1960" i="81"/>
  <c r="I1960" i="81"/>
  <c r="G1960" i="81"/>
  <c r="F1960" i="81"/>
  <c r="D1960" i="81"/>
  <c r="A1960" i="81"/>
  <c r="AG1959" i="81"/>
  <c r="AD1959" i="81"/>
  <c r="AC1959" i="81"/>
  <c r="AA1959" i="81"/>
  <c r="I1959" i="81"/>
  <c r="G1959" i="81"/>
  <c r="F1959" i="81"/>
  <c r="D1959" i="81"/>
  <c r="A1959" i="81"/>
  <c r="AG1958" i="81"/>
  <c r="AD1958" i="81"/>
  <c r="AC1958" i="81"/>
  <c r="AA1958" i="81"/>
  <c r="I1958" i="81"/>
  <c r="G1958" i="81"/>
  <c r="F1958" i="81"/>
  <c r="D1958" i="81"/>
  <c r="A1958" i="81"/>
  <c r="AG1957" i="81"/>
  <c r="AD1957" i="81"/>
  <c r="AC1957" i="81"/>
  <c r="AA1957" i="81"/>
  <c r="I1957" i="81"/>
  <c r="G1957" i="81"/>
  <c r="F1957" i="81"/>
  <c r="D1957" i="81"/>
  <c r="A1957" i="81"/>
  <c r="AG1956" i="81"/>
  <c r="AD1956" i="81"/>
  <c r="AC1956" i="81"/>
  <c r="AA1956" i="81"/>
  <c r="I1956" i="81"/>
  <c r="G1956" i="81"/>
  <c r="F1956" i="81"/>
  <c r="D1956" i="81"/>
  <c r="A1956" i="81"/>
  <c r="AG1955" i="81"/>
  <c r="AD1955" i="81"/>
  <c r="AC1955" i="81"/>
  <c r="AA1955" i="81"/>
  <c r="I1955" i="81"/>
  <c r="G1955" i="81"/>
  <c r="F1955" i="81"/>
  <c r="D1955" i="81"/>
  <c r="A1955" i="81"/>
  <c r="AG1954" i="81"/>
  <c r="AD1954" i="81"/>
  <c r="AC1954" i="81"/>
  <c r="AA1954" i="81"/>
  <c r="I1954" i="81"/>
  <c r="G1954" i="81"/>
  <c r="F1954" i="81"/>
  <c r="D1954" i="81"/>
  <c r="A1954" i="81"/>
  <c r="AG1953" i="81"/>
  <c r="AD1953" i="81"/>
  <c r="AC1953" i="81"/>
  <c r="AA1953" i="81"/>
  <c r="I1953" i="81"/>
  <c r="G1953" i="81"/>
  <c r="F1953" i="81"/>
  <c r="D1953" i="81"/>
  <c r="A1953" i="81"/>
  <c r="AG1952" i="81"/>
  <c r="AD1952" i="81"/>
  <c r="AC1952" i="81"/>
  <c r="AA1952" i="81"/>
  <c r="I1952" i="81"/>
  <c r="G1952" i="81"/>
  <c r="F1952" i="81"/>
  <c r="D1952" i="81"/>
  <c r="A1952" i="81"/>
  <c r="AG1951" i="81"/>
  <c r="AD1951" i="81"/>
  <c r="AC1951" i="81"/>
  <c r="AA1951" i="81"/>
  <c r="I1951" i="81"/>
  <c r="G1951" i="81"/>
  <c r="F1951" i="81"/>
  <c r="D1951" i="81"/>
  <c r="A1951" i="81"/>
  <c r="AG1950" i="81"/>
  <c r="AD1950" i="81"/>
  <c r="AC1950" i="81"/>
  <c r="AA1950" i="81"/>
  <c r="I1950" i="81"/>
  <c r="G1950" i="81"/>
  <c r="F1950" i="81"/>
  <c r="D1950" i="81"/>
  <c r="A1950" i="81"/>
  <c r="AG1949" i="81"/>
  <c r="AD1949" i="81"/>
  <c r="AC1949" i="81"/>
  <c r="AA1949" i="81"/>
  <c r="I1949" i="81"/>
  <c r="G1949" i="81"/>
  <c r="F1949" i="81"/>
  <c r="D1949" i="81"/>
  <c r="A1949" i="81"/>
  <c r="AG1948" i="81"/>
  <c r="AD1948" i="81"/>
  <c r="AC1948" i="81"/>
  <c r="AA1948" i="81"/>
  <c r="I1948" i="81"/>
  <c r="G1948" i="81"/>
  <c r="F1948" i="81"/>
  <c r="D1948" i="81"/>
  <c r="A1948" i="81"/>
  <c r="AG1947" i="81"/>
  <c r="AD1947" i="81"/>
  <c r="AC1947" i="81"/>
  <c r="AA1947" i="81"/>
  <c r="I1947" i="81"/>
  <c r="G1947" i="81"/>
  <c r="F1947" i="81"/>
  <c r="D1947" i="81"/>
  <c r="A1947" i="81"/>
  <c r="AG1946" i="81"/>
  <c r="AD1946" i="81"/>
  <c r="AC1946" i="81"/>
  <c r="AA1946" i="81"/>
  <c r="I1946" i="81"/>
  <c r="G1946" i="81"/>
  <c r="F1946" i="81"/>
  <c r="D1946" i="81"/>
  <c r="A1946" i="81"/>
  <c r="AG1945" i="81"/>
  <c r="AD1945" i="81"/>
  <c r="AC1945" i="81"/>
  <c r="AA1945" i="81"/>
  <c r="I1945" i="81"/>
  <c r="G1945" i="81"/>
  <c r="F1945" i="81"/>
  <c r="D1945" i="81"/>
  <c r="A1945" i="81"/>
  <c r="AG1944" i="81"/>
  <c r="AD1944" i="81"/>
  <c r="AC1944" i="81"/>
  <c r="AA1944" i="81"/>
  <c r="I1944" i="81"/>
  <c r="G1944" i="81"/>
  <c r="F1944" i="81"/>
  <c r="D1944" i="81"/>
  <c r="A1944" i="81"/>
  <c r="AG1943" i="81"/>
  <c r="AD1943" i="81"/>
  <c r="AC1943" i="81"/>
  <c r="AA1943" i="81"/>
  <c r="I1943" i="81"/>
  <c r="G1943" i="81"/>
  <c r="F1943" i="81"/>
  <c r="D1943" i="81"/>
  <c r="A1943" i="81"/>
  <c r="AG1942" i="81"/>
  <c r="AD1942" i="81"/>
  <c r="AC1942" i="81"/>
  <c r="AA1942" i="81"/>
  <c r="I1942" i="81"/>
  <c r="G1942" i="81"/>
  <c r="F1942" i="81"/>
  <c r="D1942" i="81"/>
  <c r="A1942" i="81"/>
  <c r="AG1941" i="81"/>
  <c r="AD1941" i="81"/>
  <c r="AC1941" i="81"/>
  <c r="AA1941" i="81"/>
  <c r="I1941" i="81"/>
  <c r="G1941" i="81"/>
  <c r="F1941" i="81"/>
  <c r="D1941" i="81"/>
  <c r="A1941" i="81"/>
  <c r="AG1940" i="81"/>
  <c r="AD1940" i="81"/>
  <c r="AC1940" i="81"/>
  <c r="AA1940" i="81"/>
  <c r="I1940" i="81"/>
  <c r="G1940" i="81"/>
  <c r="F1940" i="81"/>
  <c r="D1940" i="81"/>
  <c r="A1940" i="81"/>
  <c r="AG1939" i="81"/>
  <c r="AD1939" i="81"/>
  <c r="AC1939" i="81"/>
  <c r="AA1939" i="81"/>
  <c r="I1939" i="81"/>
  <c r="G1939" i="81"/>
  <c r="F1939" i="81"/>
  <c r="D1939" i="81"/>
  <c r="A1939" i="81"/>
  <c r="AG1938" i="81"/>
  <c r="AD1938" i="81"/>
  <c r="AC1938" i="81"/>
  <c r="AA1938" i="81"/>
  <c r="I1938" i="81"/>
  <c r="G1938" i="81"/>
  <c r="F1938" i="81"/>
  <c r="D1938" i="81"/>
  <c r="A1938" i="81"/>
  <c r="AG1937" i="81"/>
  <c r="AD1937" i="81"/>
  <c r="AC1937" i="81"/>
  <c r="AA1937" i="81"/>
  <c r="I1937" i="81"/>
  <c r="G1937" i="81"/>
  <c r="F1937" i="81"/>
  <c r="D1937" i="81"/>
  <c r="A1937" i="81"/>
  <c r="AG1936" i="81"/>
  <c r="AD1936" i="81"/>
  <c r="AC1936" i="81"/>
  <c r="AA1936" i="81"/>
  <c r="I1936" i="81"/>
  <c r="G1936" i="81"/>
  <c r="F1936" i="81"/>
  <c r="D1936" i="81"/>
  <c r="A1936" i="81"/>
  <c r="AG1935" i="81"/>
  <c r="AD1935" i="81"/>
  <c r="AC1935" i="81"/>
  <c r="AA1935" i="81"/>
  <c r="I1935" i="81"/>
  <c r="G1935" i="81"/>
  <c r="F1935" i="81"/>
  <c r="D1935" i="81"/>
  <c r="A1935" i="81"/>
  <c r="AG1934" i="81"/>
  <c r="AD1934" i="81"/>
  <c r="AC1934" i="81"/>
  <c r="AA1934" i="81"/>
  <c r="I1934" i="81"/>
  <c r="G1934" i="81"/>
  <c r="F1934" i="81"/>
  <c r="D1934" i="81"/>
  <c r="A1934" i="81"/>
  <c r="AG1932" i="81"/>
  <c r="AD1932" i="81"/>
  <c r="AC1932" i="81"/>
  <c r="AA1932" i="81"/>
  <c r="I1932" i="81"/>
  <c r="G1932" i="81"/>
  <c r="F1932" i="81"/>
  <c r="D1932" i="81"/>
  <c r="A1932" i="81"/>
  <c r="AG1931" i="81"/>
  <c r="AD1931" i="81"/>
  <c r="AC1931" i="81"/>
  <c r="AA1931" i="81"/>
  <c r="I1931" i="81"/>
  <c r="G1931" i="81"/>
  <c r="F1931" i="81"/>
  <c r="D1931" i="81"/>
  <c r="A1931" i="81"/>
  <c r="AG1929" i="81"/>
  <c r="AD1929" i="81"/>
  <c r="AC1929" i="81"/>
  <c r="AA1929" i="81"/>
  <c r="I1929" i="81"/>
  <c r="G1929" i="81"/>
  <c r="F1929" i="81"/>
  <c r="D1929" i="81"/>
  <c r="A1929" i="81"/>
  <c r="AG1928" i="81"/>
  <c r="AD1928" i="81"/>
  <c r="AC1928" i="81"/>
  <c r="AA1928" i="81"/>
  <c r="I1928" i="81"/>
  <c r="G1928" i="81"/>
  <c r="F1928" i="81"/>
  <c r="D1928" i="81"/>
  <c r="A1928" i="81"/>
  <c r="AG1927" i="81"/>
  <c r="AD1927" i="81"/>
  <c r="AC1927" i="81"/>
  <c r="AA1927" i="81"/>
  <c r="I1927" i="81"/>
  <c r="G1927" i="81"/>
  <c r="F1927" i="81"/>
  <c r="D1927" i="81"/>
  <c r="A1927" i="81"/>
  <c r="AG1926" i="81"/>
  <c r="AD1926" i="81"/>
  <c r="AC1926" i="81"/>
  <c r="AA1926" i="81"/>
  <c r="I1926" i="81"/>
  <c r="G1926" i="81"/>
  <c r="F1926" i="81"/>
  <c r="D1926" i="81"/>
  <c r="A1926" i="81"/>
  <c r="AG1925" i="81"/>
  <c r="AD1925" i="81"/>
  <c r="AC1925" i="81"/>
  <c r="AA1925" i="81"/>
  <c r="I1925" i="81"/>
  <c r="G1925" i="81"/>
  <c r="F1925" i="81"/>
  <c r="D1925" i="81"/>
  <c r="A1925" i="81"/>
  <c r="AG1924" i="81"/>
  <c r="AD1924" i="81"/>
  <c r="AC1924" i="81"/>
  <c r="AA1924" i="81"/>
  <c r="I1924" i="81"/>
  <c r="G1924" i="81"/>
  <c r="F1924" i="81"/>
  <c r="D1924" i="81"/>
  <c r="A1924" i="81"/>
  <c r="AG1923" i="81"/>
  <c r="AD1923" i="81"/>
  <c r="AC1923" i="81"/>
  <c r="AA1923" i="81"/>
  <c r="I1923" i="81"/>
  <c r="G1923" i="81"/>
  <c r="F1923" i="81"/>
  <c r="D1923" i="81"/>
  <c r="A1923" i="81"/>
  <c r="AG1922" i="81"/>
  <c r="AD1922" i="81"/>
  <c r="AC1922" i="81"/>
  <c r="AA1922" i="81"/>
  <c r="I1922" i="81"/>
  <c r="G1922" i="81"/>
  <c r="F1922" i="81"/>
  <c r="D1922" i="81"/>
  <c r="A1922" i="81"/>
  <c r="AG1921" i="81"/>
  <c r="AD1921" i="81"/>
  <c r="AC1921" i="81"/>
  <c r="AA1921" i="81"/>
  <c r="I1921" i="81"/>
  <c r="G1921" i="81"/>
  <c r="F1921" i="81"/>
  <c r="D1921" i="81"/>
  <c r="A1921" i="81"/>
  <c r="AG1920" i="81"/>
  <c r="AD1920" i="81"/>
  <c r="AC1920" i="81"/>
  <c r="AA1920" i="81"/>
  <c r="I1920" i="81"/>
  <c r="G1920" i="81"/>
  <c r="F1920" i="81"/>
  <c r="D1920" i="81"/>
  <c r="A1920" i="81"/>
  <c r="AG1919" i="81"/>
  <c r="AD1919" i="81"/>
  <c r="AC1919" i="81"/>
  <c r="AA1919" i="81"/>
  <c r="I1919" i="81"/>
  <c r="G1919" i="81"/>
  <c r="F1919" i="81"/>
  <c r="D1919" i="81"/>
  <c r="A1919" i="81"/>
  <c r="AG1918" i="81"/>
  <c r="AD1918" i="81"/>
  <c r="AC1918" i="81"/>
  <c r="AA1918" i="81"/>
  <c r="I1918" i="81"/>
  <c r="G1918" i="81"/>
  <c r="F1918" i="81"/>
  <c r="D1918" i="81"/>
  <c r="A1918" i="81"/>
  <c r="AG1917" i="81"/>
  <c r="AD1917" i="81"/>
  <c r="AC1917" i="81"/>
  <c r="AA1917" i="81"/>
  <c r="I1917" i="81"/>
  <c r="G1917" i="81"/>
  <c r="F1917" i="81"/>
  <c r="D1917" i="81"/>
  <c r="A1917" i="81"/>
  <c r="AG1916" i="81"/>
  <c r="AD1916" i="81"/>
  <c r="AC1916" i="81"/>
  <c r="AA1916" i="81"/>
  <c r="I1916" i="81"/>
  <c r="G1916" i="81"/>
  <c r="F1916" i="81"/>
  <c r="D1916" i="81"/>
  <c r="A1916" i="81"/>
  <c r="AG1915" i="81"/>
  <c r="AD1915" i="81"/>
  <c r="AC1915" i="81"/>
  <c r="AA1915" i="81"/>
  <c r="I1915" i="81"/>
  <c r="G1915" i="81"/>
  <c r="F1915" i="81"/>
  <c r="D1915" i="81"/>
  <c r="A1915" i="81"/>
  <c r="AG1914" i="81"/>
  <c r="AD1914" i="81"/>
  <c r="AC1914" i="81"/>
  <c r="AA1914" i="81"/>
  <c r="I1914" i="81"/>
  <c r="G1914" i="81"/>
  <c r="F1914" i="81"/>
  <c r="D1914" i="81"/>
  <c r="A1914" i="81"/>
  <c r="AG1913" i="81"/>
  <c r="AD1913" i="81"/>
  <c r="AC1913" i="81"/>
  <c r="AA1913" i="81"/>
  <c r="I1913" i="81"/>
  <c r="G1913" i="81"/>
  <c r="F1913" i="81"/>
  <c r="D1913" i="81"/>
  <c r="A1913" i="81"/>
  <c r="AG1912" i="81"/>
  <c r="AD1912" i="81"/>
  <c r="AC1912" i="81"/>
  <c r="AA1912" i="81"/>
  <c r="I1912" i="81"/>
  <c r="G1912" i="81"/>
  <c r="F1912" i="81"/>
  <c r="D1912" i="81"/>
  <c r="A1912" i="81"/>
  <c r="AG1911" i="81"/>
  <c r="AD1911" i="81"/>
  <c r="AC1911" i="81"/>
  <c r="AA1911" i="81"/>
  <c r="I1911" i="81"/>
  <c r="G1911" i="81"/>
  <c r="F1911" i="81"/>
  <c r="D1911" i="81"/>
  <c r="A1911" i="81"/>
  <c r="AG1910" i="81"/>
  <c r="AD1910" i="81"/>
  <c r="AC1910" i="81"/>
  <c r="AA1910" i="81"/>
  <c r="I1910" i="81"/>
  <c r="G1910" i="81"/>
  <c r="F1910" i="81"/>
  <c r="D1910" i="81"/>
  <c r="A1910" i="81"/>
  <c r="AG1909" i="81"/>
  <c r="AD1909" i="81"/>
  <c r="AC1909" i="81"/>
  <c r="AA1909" i="81"/>
  <c r="I1909" i="81"/>
  <c r="G1909" i="81"/>
  <c r="F1909" i="81"/>
  <c r="D1909" i="81"/>
  <c r="A1909" i="81"/>
  <c r="AG1908" i="81"/>
  <c r="AD1908" i="81"/>
  <c r="AC1908" i="81"/>
  <c r="AA1908" i="81"/>
  <c r="I1908" i="81"/>
  <c r="G1908" i="81"/>
  <c r="F1908" i="81"/>
  <c r="D1908" i="81"/>
  <c r="A1908" i="81"/>
  <c r="AG1907" i="81"/>
  <c r="AD1907" i="81"/>
  <c r="AC1907" i="81"/>
  <c r="AA1907" i="81"/>
  <c r="I1907" i="81"/>
  <c r="G1907" i="81"/>
  <c r="F1907" i="81"/>
  <c r="D1907" i="81"/>
  <c r="A1907" i="81"/>
  <c r="AG1906" i="81"/>
  <c r="AD1906" i="81"/>
  <c r="AC1906" i="81"/>
  <c r="AA1906" i="81"/>
  <c r="I1906" i="81"/>
  <c r="G1906" i="81"/>
  <c r="F1906" i="81"/>
  <c r="D1906" i="81"/>
  <c r="A1906" i="81"/>
  <c r="AG1905" i="81"/>
  <c r="AD1905" i="81"/>
  <c r="AC1905" i="81"/>
  <c r="AA1905" i="81"/>
  <c r="I1905" i="81"/>
  <c r="G1905" i="81"/>
  <c r="F1905" i="81"/>
  <c r="D1905" i="81"/>
  <c r="A1905" i="81"/>
  <c r="AG1904" i="81"/>
  <c r="AD1904" i="81"/>
  <c r="AC1904" i="81"/>
  <c r="AA1904" i="81"/>
  <c r="I1904" i="81"/>
  <c r="G1904" i="81"/>
  <c r="F1904" i="81"/>
  <c r="D1904" i="81"/>
  <c r="A1904" i="81"/>
  <c r="AG1903" i="81"/>
  <c r="AD1903" i="81"/>
  <c r="AC1903" i="81"/>
  <c r="AA1903" i="81"/>
  <c r="I1903" i="81"/>
  <c r="G1903" i="81"/>
  <c r="F1903" i="81"/>
  <c r="D1903" i="81"/>
  <c r="A1903" i="81"/>
  <c r="AG1902" i="81"/>
  <c r="AD1902" i="81"/>
  <c r="AC1902" i="81"/>
  <c r="AA1902" i="81"/>
  <c r="I1902" i="81"/>
  <c r="G1902" i="81"/>
  <c r="F1902" i="81"/>
  <c r="D1902" i="81"/>
  <c r="A1902" i="81"/>
  <c r="AG1901" i="81"/>
  <c r="AD1901" i="81"/>
  <c r="AC1901" i="81"/>
  <c r="AA1901" i="81"/>
  <c r="I1901" i="81"/>
  <c r="G1901" i="81"/>
  <c r="F1901" i="81"/>
  <c r="D1901" i="81"/>
  <c r="A1901" i="81"/>
  <c r="AG1900" i="81"/>
  <c r="AD1900" i="81"/>
  <c r="AC1900" i="81"/>
  <c r="AA1900" i="81"/>
  <c r="I1900" i="81"/>
  <c r="G1900" i="81"/>
  <c r="F1900" i="81"/>
  <c r="D1900" i="81"/>
  <c r="A1900" i="81"/>
  <c r="AG1899" i="81"/>
  <c r="AD1899" i="81"/>
  <c r="AC1899" i="81"/>
  <c r="AA1899" i="81"/>
  <c r="I1899" i="81"/>
  <c r="G1899" i="81"/>
  <c r="F1899" i="81"/>
  <c r="D1899" i="81"/>
  <c r="A1899" i="81"/>
  <c r="AG1898" i="81"/>
  <c r="AD1898" i="81"/>
  <c r="AC1898" i="81"/>
  <c r="AA1898" i="81"/>
  <c r="I1898" i="81"/>
  <c r="G1898" i="81"/>
  <c r="F1898" i="81"/>
  <c r="D1898" i="81"/>
  <c r="A1898" i="81"/>
  <c r="AG1897" i="81"/>
  <c r="AD1897" i="81"/>
  <c r="AC1897" i="81"/>
  <c r="AA1897" i="81"/>
  <c r="I1897" i="81"/>
  <c r="G1897" i="81"/>
  <c r="F1897" i="81"/>
  <c r="D1897" i="81"/>
  <c r="A1897" i="81"/>
  <c r="AG1896" i="81"/>
  <c r="AD1896" i="81"/>
  <c r="AC1896" i="81"/>
  <c r="AA1896" i="81"/>
  <c r="I1896" i="81"/>
  <c r="G1896" i="81"/>
  <c r="F1896" i="81"/>
  <c r="D1896" i="81"/>
  <c r="A1896" i="81"/>
  <c r="AG1895" i="81"/>
  <c r="AD1895" i="81"/>
  <c r="AC1895" i="81"/>
  <c r="AA1895" i="81"/>
  <c r="I1895" i="81"/>
  <c r="G1895" i="81"/>
  <c r="F1895" i="81"/>
  <c r="D1895" i="81"/>
  <c r="A1895" i="81"/>
  <c r="AG1894" i="81"/>
  <c r="AD1894" i="81"/>
  <c r="AC1894" i="81"/>
  <c r="AA1894" i="81"/>
  <c r="I1894" i="81"/>
  <c r="G1894" i="81"/>
  <c r="F1894" i="81"/>
  <c r="D1894" i="81"/>
  <c r="A1894" i="81"/>
  <c r="AG1893" i="81"/>
  <c r="AD1893" i="81"/>
  <c r="AC1893" i="81"/>
  <c r="AA1893" i="81"/>
  <c r="I1893" i="81"/>
  <c r="G1893" i="81"/>
  <c r="F1893" i="81"/>
  <c r="D1893" i="81"/>
  <c r="A1893" i="81"/>
  <c r="AG1892" i="81"/>
  <c r="AD1892" i="81"/>
  <c r="AC1892" i="81"/>
  <c r="AA1892" i="81"/>
  <c r="I1892" i="81"/>
  <c r="G1892" i="81"/>
  <c r="F1892" i="81"/>
  <c r="D1892" i="81"/>
  <c r="A1892" i="81"/>
  <c r="AG1891" i="81"/>
  <c r="AD1891" i="81"/>
  <c r="AC1891" i="81"/>
  <c r="AA1891" i="81"/>
  <c r="I1891" i="81"/>
  <c r="G1891" i="81"/>
  <c r="F1891" i="81"/>
  <c r="D1891" i="81"/>
  <c r="A1891" i="81"/>
  <c r="AG1890" i="81"/>
  <c r="AD1890" i="81"/>
  <c r="AC1890" i="81"/>
  <c r="AA1890" i="81"/>
  <c r="I1890" i="81"/>
  <c r="G1890" i="81"/>
  <c r="F1890" i="81"/>
  <c r="D1890" i="81"/>
  <c r="A1890" i="81"/>
  <c r="AG1889" i="81"/>
  <c r="AD1889" i="81"/>
  <c r="AC1889" i="81"/>
  <c r="AA1889" i="81"/>
  <c r="I1889" i="81"/>
  <c r="G1889" i="81"/>
  <c r="F1889" i="81"/>
  <c r="D1889" i="81"/>
  <c r="A1889" i="81"/>
  <c r="AG1888" i="81"/>
  <c r="AD1888" i="81"/>
  <c r="AC1888" i="81"/>
  <c r="AA1888" i="81"/>
  <c r="I1888" i="81"/>
  <c r="G1888" i="81"/>
  <c r="F1888" i="81"/>
  <c r="D1888" i="81"/>
  <c r="A1888" i="81"/>
  <c r="AG1887" i="81"/>
  <c r="AD1887" i="81"/>
  <c r="AC1887" i="81"/>
  <c r="AA1887" i="81"/>
  <c r="I1887" i="81"/>
  <c r="G1887" i="81"/>
  <c r="F1887" i="81"/>
  <c r="D1887" i="81"/>
  <c r="A1887" i="81"/>
  <c r="AG1886" i="81"/>
  <c r="AD1886" i="81"/>
  <c r="AC1886" i="81"/>
  <c r="AA1886" i="81"/>
  <c r="I1886" i="81"/>
  <c r="G1886" i="81"/>
  <c r="F1886" i="81"/>
  <c r="D1886" i="81"/>
  <c r="A1886" i="81"/>
  <c r="AG1885" i="81"/>
  <c r="AD1885" i="81"/>
  <c r="AC1885" i="81"/>
  <c r="AA1885" i="81"/>
  <c r="I1885" i="81"/>
  <c r="G1885" i="81"/>
  <c r="F1885" i="81"/>
  <c r="D1885" i="81"/>
  <c r="A1885" i="81"/>
  <c r="AG1884" i="81"/>
  <c r="AD1884" i="81"/>
  <c r="AC1884" i="81"/>
  <c r="AA1884" i="81"/>
  <c r="I1884" i="81"/>
  <c r="G1884" i="81"/>
  <c r="F1884" i="81"/>
  <c r="D1884" i="81"/>
  <c r="A1884" i="81"/>
  <c r="AG1883" i="81"/>
  <c r="AD1883" i="81"/>
  <c r="AC1883" i="81"/>
  <c r="AA1883" i="81"/>
  <c r="I1883" i="81"/>
  <c r="G1883" i="81"/>
  <c r="F1883" i="81"/>
  <c r="D1883" i="81"/>
  <c r="A1883" i="81"/>
  <c r="AG1882" i="81"/>
  <c r="AD1882" i="81"/>
  <c r="AC1882" i="81"/>
  <c r="AA1882" i="81"/>
  <c r="I1882" i="81"/>
  <c r="G1882" i="81"/>
  <c r="F1882" i="81"/>
  <c r="D1882" i="81"/>
  <c r="A1882" i="81"/>
  <c r="AG1881" i="81"/>
  <c r="AD1881" i="81"/>
  <c r="AC1881" i="81"/>
  <c r="AA1881" i="81"/>
  <c r="I1881" i="81"/>
  <c r="G1881" i="81"/>
  <c r="F1881" i="81"/>
  <c r="D1881" i="81"/>
  <c r="A1881" i="81"/>
  <c r="AG1880" i="81"/>
  <c r="AD1880" i="81"/>
  <c r="AC1880" i="81"/>
  <c r="AA1880" i="81"/>
  <c r="I1880" i="81"/>
  <c r="G1880" i="81"/>
  <c r="F1880" i="81"/>
  <c r="D1880" i="81"/>
  <c r="A1880" i="81"/>
  <c r="AG1879" i="81"/>
  <c r="AD1879" i="81"/>
  <c r="AC1879" i="81"/>
  <c r="AA1879" i="81"/>
  <c r="I1879" i="81"/>
  <c r="G1879" i="81"/>
  <c r="F1879" i="81"/>
  <c r="D1879" i="81"/>
  <c r="A1879" i="81"/>
  <c r="AG1878" i="81"/>
  <c r="AD1878" i="81"/>
  <c r="AC1878" i="81"/>
  <c r="AA1878" i="81"/>
  <c r="I1878" i="81"/>
  <c r="G1878" i="81"/>
  <c r="F1878" i="81"/>
  <c r="D1878" i="81"/>
  <c r="A1878" i="81"/>
  <c r="AG1877" i="81"/>
  <c r="AD1877" i="81"/>
  <c r="AC1877" i="81"/>
  <c r="AA1877" i="81"/>
  <c r="I1877" i="81"/>
  <c r="G1877" i="81"/>
  <c r="F1877" i="81"/>
  <c r="D1877" i="81"/>
  <c r="A1877" i="81"/>
  <c r="AG1876" i="81"/>
  <c r="AD1876" i="81"/>
  <c r="AC1876" i="81"/>
  <c r="AA1876" i="81"/>
  <c r="I1876" i="81"/>
  <c r="G1876" i="81"/>
  <c r="F1876" i="81"/>
  <c r="D1876" i="81"/>
  <c r="A1876" i="81"/>
  <c r="AG1875" i="81"/>
  <c r="AD1875" i="81"/>
  <c r="AC1875" i="81"/>
  <c r="AA1875" i="81"/>
  <c r="I1875" i="81"/>
  <c r="G1875" i="81"/>
  <c r="F1875" i="81"/>
  <c r="D1875" i="81"/>
  <c r="A1875" i="81"/>
  <c r="AG1874" i="81"/>
  <c r="AD1874" i="81"/>
  <c r="AC1874" i="81"/>
  <c r="AA1874" i="81"/>
  <c r="I1874" i="81"/>
  <c r="G1874" i="81"/>
  <c r="F1874" i="81"/>
  <c r="D1874" i="81"/>
  <c r="A1874" i="81"/>
  <c r="AG1873" i="81"/>
  <c r="AD1873" i="81"/>
  <c r="AC1873" i="81"/>
  <c r="AA1873" i="81"/>
  <c r="I1873" i="81"/>
  <c r="G1873" i="81"/>
  <c r="F1873" i="81"/>
  <c r="D1873" i="81"/>
  <c r="A1873" i="81"/>
  <c r="AG1872" i="81"/>
  <c r="AD1872" i="81"/>
  <c r="AC1872" i="81"/>
  <c r="AA1872" i="81"/>
  <c r="I1872" i="81"/>
  <c r="G1872" i="81"/>
  <c r="F1872" i="81"/>
  <c r="D1872" i="81"/>
  <c r="A1872" i="81"/>
  <c r="AG1871" i="81"/>
  <c r="AD1871" i="81"/>
  <c r="AC1871" i="81"/>
  <c r="AA1871" i="81"/>
  <c r="I1871" i="81"/>
  <c r="G1871" i="81"/>
  <c r="F1871" i="81"/>
  <c r="D1871" i="81"/>
  <c r="A1871" i="81"/>
  <c r="AG1870" i="81"/>
  <c r="AD1870" i="81"/>
  <c r="AC1870" i="81"/>
  <c r="AA1870" i="81"/>
  <c r="I1870" i="81"/>
  <c r="G1870" i="81"/>
  <c r="F1870" i="81"/>
  <c r="D1870" i="81"/>
  <c r="A1870" i="81"/>
  <c r="AG1869" i="81"/>
  <c r="AD1869" i="81"/>
  <c r="AC1869" i="81"/>
  <c r="AA1869" i="81"/>
  <c r="I1869" i="81"/>
  <c r="G1869" i="81"/>
  <c r="F1869" i="81"/>
  <c r="D1869" i="81"/>
  <c r="A1869" i="81"/>
  <c r="AG1868" i="81"/>
  <c r="AD1868" i="81"/>
  <c r="AC1868" i="81"/>
  <c r="AA1868" i="81"/>
  <c r="I1868" i="81"/>
  <c r="G1868" i="81"/>
  <c r="F1868" i="81"/>
  <c r="D1868" i="81"/>
  <c r="A1868" i="81"/>
  <c r="AG1867" i="81"/>
  <c r="AD1867" i="81"/>
  <c r="AC1867" i="81"/>
  <c r="AA1867" i="81"/>
  <c r="I1867" i="81"/>
  <c r="G1867" i="81"/>
  <c r="F1867" i="81"/>
  <c r="D1867" i="81"/>
  <c r="A1867" i="81"/>
  <c r="AG1866" i="81"/>
  <c r="AD1866" i="81"/>
  <c r="AC1866" i="81"/>
  <c r="AA1866" i="81"/>
  <c r="I1866" i="81"/>
  <c r="G1866" i="81"/>
  <c r="F1866" i="81"/>
  <c r="D1866" i="81"/>
  <c r="A1866" i="81"/>
  <c r="AG1865" i="81"/>
  <c r="AD1865" i="81"/>
  <c r="AC1865" i="81"/>
  <c r="AA1865" i="81"/>
  <c r="I1865" i="81"/>
  <c r="G1865" i="81"/>
  <c r="F1865" i="81"/>
  <c r="D1865" i="81"/>
  <c r="A1865" i="81"/>
  <c r="AG1864" i="81"/>
  <c r="AD1864" i="81"/>
  <c r="AC1864" i="81"/>
  <c r="AA1864" i="81"/>
  <c r="I1864" i="81"/>
  <c r="G1864" i="81"/>
  <c r="F1864" i="81"/>
  <c r="D1864" i="81"/>
  <c r="A1864" i="81"/>
  <c r="AG1863" i="81"/>
  <c r="AD1863" i="81"/>
  <c r="AC1863" i="81"/>
  <c r="AA1863" i="81"/>
  <c r="I1863" i="81"/>
  <c r="G1863" i="81"/>
  <c r="F1863" i="81"/>
  <c r="D1863" i="81"/>
  <c r="A1863" i="81"/>
  <c r="AG1862" i="81"/>
  <c r="AD1862" i="81"/>
  <c r="AC1862" i="81"/>
  <c r="AA1862" i="81"/>
  <c r="I1862" i="81"/>
  <c r="G1862" i="81"/>
  <c r="F1862" i="81"/>
  <c r="D1862" i="81"/>
  <c r="A1862" i="81"/>
  <c r="AG1861" i="81"/>
  <c r="AD1861" i="81"/>
  <c r="AC1861" i="81"/>
  <c r="AA1861" i="81"/>
  <c r="I1861" i="81"/>
  <c r="G1861" i="81"/>
  <c r="F1861" i="81"/>
  <c r="D1861" i="81"/>
  <c r="A1861" i="81"/>
  <c r="AG1860" i="81"/>
  <c r="AD1860" i="81"/>
  <c r="AC1860" i="81"/>
  <c r="AA1860" i="81"/>
  <c r="I1860" i="81"/>
  <c r="G1860" i="81"/>
  <c r="F1860" i="81"/>
  <c r="D1860" i="81"/>
  <c r="A1860" i="81"/>
  <c r="AG1859" i="81"/>
  <c r="AD1859" i="81"/>
  <c r="AC1859" i="81"/>
  <c r="AA1859" i="81"/>
  <c r="I1859" i="81"/>
  <c r="G1859" i="81"/>
  <c r="F1859" i="81"/>
  <c r="D1859" i="81"/>
  <c r="A1859" i="81"/>
  <c r="AG1858" i="81"/>
  <c r="AD1858" i="81"/>
  <c r="AC1858" i="81"/>
  <c r="AA1858" i="81"/>
  <c r="I1858" i="81"/>
  <c r="G1858" i="81"/>
  <c r="F1858" i="81"/>
  <c r="D1858" i="81"/>
  <c r="A1858" i="81"/>
  <c r="AG1857" i="81"/>
  <c r="AD1857" i="81"/>
  <c r="AC1857" i="81"/>
  <c r="AA1857" i="81"/>
  <c r="I1857" i="81"/>
  <c r="G1857" i="81"/>
  <c r="F1857" i="81"/>
  <c r="D1857" i="81"/>
  <c r="A1857" i="81"/>
  <c r="AG1856" i="81"/>
  <c r="AD1856" i="81"/>
  <c r="AC1856" i="81"/>
  <c r="AA1856" i="81"/>
  <c r="I1856" i="81"/>
  <c r="G1856" i="81"/>
  <c r="F1856" i="81"/>
  <c r="D1856" i="81"/>
  <c r="A1856" i="81"/>
  <c r="AG1855" i="81"/>
  <c r="AD1855" i="81"/>
  <c r="AC1855" i="81"/>
  <c r="AA1855" i="81"/>
  <c r="I1855" i="81"/>
  <c r="G1855" i="81"/>
  <c r="F1855" i="81"/>
  <c r="D1855" i="81"/>
  <c r="A1855" i="81"/>
  <c r="AG1854" i="81"/>
  <c r="AD1854" i="81"/>
  <c r="AC1854" i="81"/>
  <c r="AA1854" i="81"/>
  <c r="I1854" i="81"/>
  <c r="G1854" i="81"/>
  <c r="F1854" i="81"/>
  <c r="D1854" i="81"/>
  <c r="A1854" i="81"/>
  <c r="AG1853" i="81"/>
  <c r="AD1853" i="81"/>
  <c r="AC1853" i="81"/>
  <c r="AA1853" i="81"/>
  <c r="I1853" i="81"/>
  <c r="G1853" i="81"/>
  <c r="F1853" i="81"/>
  <c r="D1853" i="81"/>
  <c r="A1853" i="81"/>
  <c r="AG1852" i="81"/>
  <c r="AD1852" i="81"/>
  <c r="AC1852" i="81"/>
  <c r="AA1852" i="81"/>
  <c r="I1852" i="81"/>
  <c r="G1852" i="81"/>
  <c r="F1852" i="81"/>
  <c r="D1852" i="81"/>
  <c r="A1852" i="81"/>
  <c r="AG1851" i="81"/>
  <c r="AD1851" i="81"/>
  <c r="AC1851" i="81"/>
  <c r="AA1851" i="81"/>
  <c r="I1851" i="81"/>
  <c r="G1851" i="81"/>
  <c r="F1851" i="81"/>
  <c r="D1851" i="81"/>
  <c r="A1851" i="81"/>
  <c r="AG1850" i="81"/>
  <c r="AD1850" i="81"/>
  <c r="AC1850" i="81"/>
  <c r="AA1850" i="81"/>
  <c r="I1850" i="81"/>
  <c r="G1850" i="81"/>
  <c r="F1850" i="81"/>
  <c r="D1850" i="81"/>
  <c r="A1850" i="81"/>
  <c r="AG1849" i="81"/>
  <c r="AD1849" i="81"/>
  <c r="AC1849" i="81"/>
  <c r="AA1849" i="81"/>
  <c r="I1849" i="81"/>
  <c r="G1849" i="81"/>
  <c r="F1849" i="81"/>
  <c r="D1849" i="81"/>
  <c r="A1849" i="81"/>
  <c r="AG1848" i="81"/>
  <c r="AD1848" i="81"/>
  <c r="AC1848" i="81"/>
  <c r="AA1848" i="81"/>
  <c r="I1848" i="81"/>
  <c r="G1848" i="81"/>
  <c r="F1848" i="81"/>
  <c r="D1848" i="81"/>
  <c r="A1848" i="81"/>
  <c r="AG1847" i="81"/>
  <c r="AD1847" i="81"/>
  <c r="AC1847" i="81"/>
  <c r="AA1847" i="81"/>
  <c r="I1847" i="81"/>
  <c r="G1847" i="81"/>
  <c r="F1847" i="81"/>
  <c r="D1847" i="81"/>
  <c r="A1847" i="81"/>
  <c r="AG1846" i="81"/>
  <c r="AD1846" i="81"/>
  <c r="AC1846" i="81"/>
  <c r="AA1846" i="81"/>
  <c r="I1846" i="81"/>
  <c r="G1846" i="81"/>
  <c r="F1846" i="81"/>
  <c r="D1846" i="81"/>
  <c r="A1846" i="81"/>
  <c r="AG1845" i="81"/>
  <c r="AD1845" i="81"/>
  <c r="AC1845" i="81"/>
  <c r="AA1845" i="81"/>
  <c r="I1845" i="81"/>
  <c r="G1845" i="81"/>
  <c r="F1845" i="81"/>
  <c r="D1845" i="81"/>
  <c r="A1845" i="81"/>
  <c r="AG1844" i="81"/>
  <c r="AD1844" i="81"/>
  <c r="AC1844" i="81"/>
  <c r="AA1844" i="81"/>
  <c r="I1844" i="81"/>
  <c r="G1844" i="81"/>
  <c r="F1844" i="81"/>
  <c r="D1844" i="81"/>
  <c r="A1844" i="81"/>
  <c r="AG1843" i="81"/>
  <c r="AD1843" i="81"/>
  <c r="AC1843" i="81"/>
  <c r="AA1843" i="81"/>
  <c r="I1843" i="81"/>
  <c r="G1843" i="81"/>
  <c r="F1843" i="81"/>
  <c r="D1843" i="81"/>
  <c r="A1843" i="81"/>
  <c r="AG1842" i="81"/>
  <c r="AD1842" i="81"/>
  <c r="AC1842" i="81"/>
  <c r="AA1842" i="81"/>
  <c r="I1842" i="81"/>
  <c r="G1842" i="81"/>
  <c r="F1842" i="81"/>
  <c r="D1842" i="81"/>
  <c r="A1842" i="81"/>
  <c r="AG1841" i="81"/>
  <c r="AD1841" i="81"/>
  <c r="AC1841" i="81"/>
  <c r="AA1841" i="81"/>
  <c r="I1841" i="81"/>
  <c r="G1841" i="81"/>
  <c r="F1841" i="81"/>
  <c r="D1841" i="81"/>
  <c r="A1841" i="81"/>
  <c r="AG1840" i="81"/>
  <c r="AD1840" i="81"/>
  <c r="AC1840" i="81"/>
  <c r="AA1840" i="81"/>
  <c r="I1840" i="81"/>
  <c r="G1840" i="81"/>
  <c r="F1840" i="81"/>
  <c r="D1840" i="81"/>
  <c r="A1840" i="81"/>
  <c r="AG1839" i="81"/>
  <c r="AD1839" i="81"/>
  <c r="AC1839" i="81"/>
  <c r="AA1839" i="81"/>
  <c r="I1839" i="81"/>
  <c r="G1839" i="81"/>
  <c r="F1839" i="81"/>
  <c r="D1839" i="81"/>
  <c r="A1839" i="81"/>
  <c r="AG1838" i="81"/>
  <c r="AD1838" i="81"/>
  <c r="AC1838" i="81"/>
  <c r="AA1838" i="81"/>
  <c r="I1838" i="81"/>
  <c r="G1838" i="81"/>
  <c r="F1838" i="81"/>
  <c r="D1838" i="81"/>
  <c r="A1838" i="81"/>
  <c r="AG1837" i="81"/>
  <c r="AD1837" i="81"/>
  <c r="AC1837" i="81"/>
  <c r="AA1837" i="81"/>
  <c r="I1837" i="81"/>
  <c r="G1837" i="81"/>
  <c r="F1837" i="81"/>
  <c r="D1837" i="81"/>
  <c r="A1837" i="81"/>
  <c r="AG1836" i="81"/>
  <c r="AD1836" i="81"/>
  <c r="AC1836" i="81"/>
  <c r="AA1836" i="81"/>
  <c r="I1836" i="81"/>
  <c r="G1836" i="81"/>
  <c r="F1836" i="81"/>
  <c r="D1836" i="81"/>
  <c r="A1836" i="81"/>
  <c r="AG1835" i="81"/>
  <c r="AD1835" i="81"/>
  <c r="AC1835" i="81"/>
  <c r="AA1835" i="81"/>
  <c r="I1835" i="81"/>
  <c r="G1835" i="81"/>
  <c r="F1835" i="81"/>
  <c r="D1835" i="81"/>
  <c r="A1835" i="81"/>
  <c r="AG1834" i="81"/>
  <c r="AD1834" i="81"/>
  <c r="AC1834" i="81"/>
  <c r="AA1834" i="81"/>
  <c r="I1834" i="81"/>
  <c r="G1834" i="81"/>
  <c r="F1834" i="81"/>
  <c r="D1834" i="81"/>
  <c r="A1834" i="81"/>
  <c r="AG1833" i="81"/>
  <c r="AD1833" i="81"/>
  <c r="AC1833" i="81"/>
  <c r="AA1833" i="81"/>
  <c r="I1833" i="81"/>
  <c r="G1833" i="81"/>
  <c r="F1833" i="81"/>
  <c r="D1833" i="81"/>
  <c r="A1833" i="81"/>
  <c r="AG1832" i="81"/>
  <c r="AD1832" i="81"/>
  <c r="AC1832" i="81"/>
  <c r="AA1832" i="81"/>
  <c r="I1832" i="81"/>
  <c r="G1832" i="81"/>
  <c r="F1832" i="81"/>
  <c r="D1832" i="81"/>
  <c r="A1832" i="81"/>
  <c r="AG1831" i="81"/>
  <c r="AD1831" i="81"/>
  <c r="AC1831" i="81"/>
  <c r="AA1831" i="81"/>
  <c r="I1831" i="81"/>
  <c r="G1831" i="81"/>
  <c r="F1831" i="81"/>
  <c r="D1831" i="81"/>
  <c r="A1831" i="81"/>
  <c r="AG1830" i="81"/>
  <c r="AD1830" i="81"/>
  <c r="AC1830" i="81"/>
  <c r="AA1830" i="81"/>
  <c r="I1830" i="81"/>
  <c r="G1830" i="81"/>
  <c r="F1830" i="81"/>
  <c r="D1830" i="81"/>
  <c r="A1830" i="81"/>
  <c r="AG1829" i="81"/>
  <c r="AD1829" i="81"/>
  <c r="AC1829" i="81"/>
  <c r="AA1829" i="81"/>
  <c r="I1829" i="81"/>
  <c r="G1829" i="81"/>
  <c r="F1829" i="81"/>
  <c r="D1829" i="81"/>
  <c r="A1829" i="81"/>
  <c r="AG1828" i="81"/>
  <c r="AD1828" i="81"/>
  <c r="AC1828" i="81"/>
  <c r="AA1828" i="81"/>
  <c r="I1828" i="81"/>
  <c r="G1828" i="81"/>
  <c r="F1828" i="81"/>
  <c r="D1828" i="81"/>
  <c r="A1828" i="81"/>
  <c r="AG1827" i="81"/>
  <c r="AD1827" i="81"/>
  <c r="AC1827" i="81"/>
  <c r="AA1827" i="81"/>
  <c r="I1827" i="81"/>
  <c r="G1827" i="81"/>
  <c r="F1827" i="81"/>
  <c r="D1827" i="81"/>
  <c r="A1827" i="81"/>
  <c r="AG1826" i="81"/>
  <c r="AD1826" i="81"/>
  <c r="AC1826" i="81"/>
  <c r="AA1826" i="81"/>
  <c r="I1826" i="81"/>
  <c r="G1826" i="81"/>
  <c r="F1826" i="81"/>
  <c r="D1826" i="81"/>
  <c r="A1826" i="81"/>
  <c r="AG1825" i="81"/>
  <c r="AD1825" i="81"/>
  <c r="AC1825" i="81"/>
  <c r="AA1825" i="81"/>
  <c r="I1825" i="81"/>
  <c r="G1825" i="81"/>
  <c r="F1825" i="81"/>
  <c r="D1825" i="81"/>
  <c r="A1825" i="81"/>
  <c r="AG1824" i="81"/>
  <c r="AD1824" i="81"/>
  <c r="AC1824" i="81"/>
  <c r="AA1824" i="81"/>
  <c r="I1824" i="81"/>
  <c r="G1824" i="81"/>
  <c r="F1824" i="81"/>
  <c r="D1824" i="81"/>
  <c r="A1824" i="81"/>
  <c r="AG1823" i="81"/>
  <c r="AD1823" i="81"/>
  <c r="AC1823" i="81"/>
  <c r="AA1823" i="81"/>
  <c r="I1823" i="81"/>
  <c r="G1823" i="81"/>
  <c r="F1823" i="81"/>
  <c r="D1823" i="81"/>
  <c r="A1823" i="81"/>
  <c r="AG1822" i="81"/>
  <c r="AD1822" i="81"/>
  <c r="AC1822" i="81"/>
  <c r="AA1822" i="81"/>
  <c r="I1822" i="81"/>
  <c r="G1822" i="81"/>
  <c r="F1822" i="81"/>
  <c r="D1822" i="81"/>
  <c r="A1822" i="81"/>
  <c r="AG1821" i="81"/>
  <c r="AD1821" i="81"/>
  <c r="AC1821" i="81"/>
  <c r="AA1821" i="81"/>
  <c r="I1821" i="81"/>
  <c r="G1821" i="81"/>
  <c r="F1821" i="81"/>
  <c r="D1821" i="81"/>
  <c r="A1821" i="81"/>
  <c r="AG1820" i="81"/>
  <c r="AD1820" i="81"/>
  <c r="AC1820" i="81"/>
  <c r="AA1820" i="81"/>
  <c r="I1820" i="81"/>
  <c r="G1820" i="81"/>
  <c r="F1820" i="81"/>
  <c r="D1820" i="81"/>
  <c r="A1820" i="81"/>
  <c r="AG1819" i="81"/>
  <c r="AD1819" i="81"/>
  <c r="AC1819" i="81"/>
  <c r="AA1819" i="81"/>
  <c r="I1819" i="81"/>
  <c r="G1819" i="81"/>
  <c r="F1819" i="81"/>
  <c r="D1819" i="81"/>
  <c r="A1819" i="81"/>
  <c r="AG1818" i="81"/>
  <c r="AD1818" i="81"/>
  <c r="AC1818" i="81"/>
  <c r="AA1818" i="81"/>
  <c r="I1818" i="81"/>
  <c r="G1818" i="81"/>
  <c r="F1818" i="81"/>
  <c r="D1818" i="81"/>
  <c r="A1818" i="81"/>
  <c r="AG1817" i="81"/>
  <c r="AD1817" i="81"/>
  <c r="AC1817" i="81"/>
  <c r="AA1817" i="81"/>
  <c r="I1817" i="81"/>
  <c r="G1817" i="81"/>
  <c r="F1817" i="81"/>
  <c r="D1817" i="81"/>
  <c r="A1817" i="81"/>
  <c r="AG1816" i="81"/>
  <c r="AD1816" i="81"/>
  <c r="AC1816" i="81"/>
  <c r="AA1816" i="81"/>
  <c r="I1816" i="81"/>
  <c r="G1816" i="81"/>
  <c r="F1816" i="81"/>
  <c r="D1816" i="81"/>
  <c r="A1816" i="81"/>
  <c r="AG1815" i="81"/>
  <c r="AD1815" i="81"/>
  <c r="AC1815" i="81"/>
  <c r="AA1815" i="81"/>
  <c r="I1815" i="81"/>
  <c r="G1815" i="81"/>
  <c r="F1815" i="81"/>
  <c r="D1815" i="81"/>
  <c r="A1815" i="81"/>
  <c r="AG1814" i="81"/>
  <c r="AD1814" i="81"/>
  <c r="AC1814" i="81"/>
  <c r="AA1814" i="81"/>
  <c r="I1814" i="81"/>
  <c r="G1814" i="81"/>
  <c r="F1814" i="81"/>
  <c r="D1814" i="81"/>
  <c r="A1814" i="81"/>
  <c r="AG1813" i="81"/>
  <c r="AD1813" i="81"/>
  <c r="AC1813" i="81"/>
  <c r="AA1813" i="81"/>
  <c r="I1813" i="81"/>
  <c r="G1813" i="81"/>
  <c r="F1813" i="81"/>
  <c r="D1813" i="81"/>
  <c r="A1813" i="81"/>
  <c r="AG1812" i="81"/>
  <c r="AD1812" i="81"/>
  <c r="AC1812" i="81"/>
  <c r="AA1812" i="81"/>
  <c r="I1812" i="81"/>
  <c r="G1812" i="81"/>
  <c r="F1812" i="81"/>
  <c r="D1812" i="81"/>
  <c r="A1812" i="81"/>
  <c r="AG1811" i="81"/>
  <c r="AD1811" i="81"/>
  <c r="AC1811" i="81"/>
  <c r="AA1811" i="81"/>
  <c r="I1811" i="81"/>
  <c r="G1811" i="81"/>
  <c r="F1811" i="81"/>
  <c r="D1811" i="81"/>
  <c r="A1811" i="81"/>
  <c r="AG1810" i="81"/>
  <c r="AD1810" i="81"/>
  <c r="AC1810" i="81"/>
  <c r="AA1810" i="81"/>
  <c r="I1810" i="81"/>
  <c r="G1810" i="81"/>
  <c r="F1810" i="81"/>
  <c r="D1810" i="81"/>
  <c r="A1810" i="81"/>
  <c r="AG1809" i="81"/>
  <c r="AD1809" i="81"/>
  <c r="AC1809" i="81"/>
  <c r="AA1809" i="81"/>
  <c r="I1809" i="81"/>
  <c r="G1809" i="81"/>
  <c r="F1809" i="81"/>
  <c r="D1809" i="81"/>
  <c r="A1809" i="81"/>
  <c r="AG1808" i="81"/>
  <c r="AD1808" i="81"/>
  <c r="AC1808" i="81"/>
  <c r="AA1808" i="81"/>
  <c r="I1808" i="81"/>
  <c r="G1808" i="81"/>
  <c r="F1808" i="81"/>
  <c r="D1808" i="81"/>
  <c r="A1808" i="81"/>
  <c r="AG1807" i="81"/>
  <c r="AD1807" i="81"/>
  <c r="AC1807" i="81"/>
  <c r="AA1807" i="81"/>
  <c r="I1807" i="81"/>
  <c r="G1807" i="81"/>
  <c r="F1807" i="81"/>
  <c r="D1807" i="81"/>
  <c r="A1807" i="81"/>
  <c r="AG1806" i="81"/>
  <c r="AD1806" i="81"/>
  <c r="AC1806" i="81"/>
  <c r="AA1806" i="81"/>
  <c r="I1806" i="81"/>
  <c r="G1806" i="81"/>
  <c r="F1806" i="81"/>
  <c r="D1806" i="81"/>
  <c r="A1806" i="81"/>
  <c r="AG1805" i="81"/>
  <c r="AD1805" i="81"/>
  <c r="AC1805" i="81"/>
  <c r="AA1805" i="81"/>
  <c r="I1805" i="81"/>
  <c r="G1805" i="81"/>
  <c r="F1805" i="81"/>
  <c r="D1805" i="81"/>
  <c r="A1805" i="81"/>
  <c r="AG1804" i="81"/>
  <c r="AD1804" i="81"/>
  <c r="AC1804" i="81"/>
  <c r="AA1804" i="81"/>
  <c r="I1804" i="81"/>
  <c r="G1804" i="81"/>
  <c r="F1804" i="81"/>
  <c r="D1804" i="81"/>
  <c r="A1804" i="81"/>
  <c r="AG1803" i="81"/>
  <c r="AD1803" i="81"/>
  <c r="AC1803" i="81"/>
  <c r="AA1803" i="81"/>
  <c r="I1803" i="81"/>
  <c r="G1803" i="81"/>
  <c r="F1803" i="81"/>
  <c r="D1803" i="81"/>
  <c r="A1803" i="81"/>
  <c r="AG1802" i="81"/>
  <c r="AD1802" i="81"/>
  <c r="AC1802" i="81"/>
  <c r="AA1802" i="81"/>
  <c r="I1802" i="81"/>
  <c r="G1802" i="81"/>
  <c r="F1802" i="81"/>
  <c r="D1802" i="81"/>
  <c r="A1802" i="81"/>
  <c r="AG1801" i="81"/>
  <c r="AD1801" i="81"/>
  <c r="AC1801" i="81"/>
  <c r="AA1801" i="81"/>
  <c r="I1801" i="81"/>
  <c r="G1801" i="81"/>
  <c r="F1801" i="81"/>
  <c r="D1801" i="81"/>
  <c r="A1801" i="81"/>
  <c r="AG1800" i="81"/>
  <c r="AD1800" i="81"/>
  <c r="AC1800" i="81"/>
  <c r="AA1800" i="81"/>
  <c r="I1800" i="81"/>
  <c r="G1800" i="81"/>
  <c r="F1800" i="81"/>
  <c r="D1800" i="81"/>
  <c r="A1800" i="81"/>
  <c r="AG1799" i="81"/>
  <c r="AD1799" i="81"/>
  <c r="AC1799" i="81"/>
  <c r="AA1799" i="81"/>
  <c r="I1799" i="81"/>
  <c r="G1799" i="81"/>
  <c r="F1799" i="81"/>
  <c r="D1799" i="81"/>
  <c r="A1799" i="81"/>
  <c r="AG1798" i="81"/>
  <c r="AD1798" i="81"/>
  <c r="AC1798" i="81"/>
  <c r="AA1798" i="81"/>
  <c r="I1798" i="81"/>
  <c r="G1798" i="81"/>
  <c r="F1798" i="81"/>
  <c r="D1798" i="81"/>
  <c r="A1798" i="81"/>
  <c r="AG1797" i="81"/>
  <c r="AD1797" i="81"/>
  <c r="AC1797" i="81"/>
  <c r="AA1797" i="81"/>
  <c r="I1797" i="81"/>
  <c r="G1797" i="81"/>
  <c r="F1797" i="81"/>
  <c r="D1797" i="81"/>
  <c r="A1797" i="81"/>
  <c r="AG1796" i="81"/>
  <c r="AD1796" i="81"/>
  <c r="AC1796" i="81"/>
  <c r="AA1796" i="81"/>
  <c r="I1796" i="81"/>
  <c r="G1796" i="81"/>
  <c r="F1796" i="81"/>
  <c r="D1796" i="81"/>
  <c r="A1796" i="81"/>
  <c r="AG1795" i="81"/>
  <c r="AD1795" i="81"/>
  <c r="AC1795" i="81"/>
  <c r="AA1795" i="81"/>
  <c r="I1795" i="81"/>
  <c r="G1795" i="81"/>
  <c r="F1795" i="81"/>
  <c r="D1795" i="81"/>
  <c r="A1795" i="81"/>
  <c r="AG1794" i="81"/>
  <c r="AD1794" i="81"/>
  <c r="AC1794" i="81"/>
  <c r="AA1794" i="81"/>
  <c r="I1794" i="81"/>
  <c r="G1794" i="81"/>
  <c r="F1794" i="81"/>
  <c r="D1794" i="81"/>
  <c r="A1794" i="81"/>
  <c r="AG1793" i="81"/>
  <c r="AD1793" i="81"/>
  <c r="AC1793" i="81"/>
  <c r="AA1793" i="81"/>
  <c r="I1793" i="81"/>
  <c r="G1793" i="81"/>
  <c r="F1793" i="81"/>
  <c r="D1793" i="81"/>
  <c r="A1793" i="81"/>
  <c r="AG1792" i="81"/>
  <c r="AD1792" i="81"/>
  <c r="AC1792" i="81"/>
  <c r="AA1792" i="81"/>
  <c r="I1792" i="81"/>
  <c r="G1792" i="81"/>
  <c r="F1792" i="81"/>
  <c r="D1792" i="81"/>
  <c r="A1792" i="81"/>
  <c r="AG1791" i="81"/>
  <c r="AD1791" i="81"/>
  <c r="AC1791" i="81"/>
  <c r="AA1791" i="81"/>
  <c r="I1791" i="81"/>
  <c r="G1791" i="81"/>
  <c r="F1791" i="81"/>
  <c r="D1791" i="81"/>
  <c r="A1791" i="81"/>
  <c r="AG1790" i="81"/>
  <c r="AD1790" i="81"/>
  <c r="AC1790" i="81"/>
  <c r="AA1790" i="81"/>
  <c r="I1790" i="81"/>
  <c r="G1790" i="81"/>
  <c r="F1790" i="81"/>
  <c r="D1790" i="81"/>
  <c r="A1790" i="81"/>
  <c r="AG1789" i="81"/>
  <c r="AD1789" i="81"/>
  <c r="AC1789" i="81"/>
  <c r="AA1789" i="81"/>
  <c r="I1789" i="81"/>
  <c r="G1789" i="81"/>
  <c r="F1789" i="81"/>
  <c r="D1789" i="81"/>
  <c r="A1789" i="81"/>
  <c r="AG1788" i="81"/>
  <c r="AD1788" i="81"/>
  <c r="AC1788" i="81"/>
  <c r="AA1788" i="81"/>
  <c r="I1788" i="81"/>
  <c r="G1788" i="81"/>
  <c r="F1788" i="81"/>
  <c r="D1788" i="81"/>
  <c r="A1788" i="81"/>
  <c r="AG1787" i="81"/>
  <c r="AD1787" i="81"/>
  <c r="AC1787" i="81"/>
  <c r="AA1787" i="81"/>
  <c r="I1787" i="81"/>
  <c r="G1787" i="81"/>
  <c r="F1787" i="81"/>
  <c r="D1787" i="81"/>
  <c r="A1787" i="81"/>
  <c r="AG1786" i="81"/>
  <c r="AD1786" i="81"/>
  <c r="AC1786" i="81"/>
  <c r="AA1786" i="81"/>
  <c r="I1786" i="81"/>
  <c r="G1786" i="81"/>
  <c r="F1786" i="81"/>
  <c r="D1786" i="81"/>
  <c r="A1786" i="81"/>
  <c r="AG1785" i="81"/>
  <c r="AD1785" i="81"/>
  <c r="AC1785" i="81"/>
  <c r="AA1785" i="81"/>
  <c r="I1785" i="81"/>
  <c r="G1785" i="81"/>
  <c r="F1785" i="81"/>
  <c r="D1785" i="81"/>
  <c r="A1785" i="81"/>
  <c r="AG1784" i="81"/>
  <c r="AD1784" i="81"/>
  <c r="AC1784" i="81"/>
  <c r="AA1784" i="81"/>
  <c r="I1784" i="81"/>
  <c r="G1784" i="81"/>
  <c r="F1784" i="81"/>
  <c r="D1784" i="81"/>
  <c r="A1784" i="81"/>
  <c r="AG1783" i="81"/>
  <c r="AD1783" i="81"/>
  <c r="AC1783" i="81"/>
  <c r="AA1783" i="81"/>
  <c r="I1783" i="81"/>
  <c r="G1783" i="81"/>
  <c r="F1783" i="81"/>
  <c r="D1783" i="81"/>
  <c r="A1783" i="81"/>
  <c r="AG1782" i="81"/>
  <c r="AD1782" i="81"/>
  <c r="AC1782" i="81"/>
  <c r="AA1782" i="81"/>
  <c r="I1782" i="81"/>
  <c r="G1782" i="81"/>
  <c r="F1782" i="81"/>
  <c r="D1782" i="81"/>
  <c r="A1782" i="81"/>
  <c r="AG1781" i="81"/>
  <c r="AD1781" i="81"/>
  <c r="AC1781" i="81"/>
  <c r="AA1781" i="81"/>
  <c r="I1781" i="81"/>
  <c r="G1781" i="81"/>
  <c r="F1781" i="81"/>
  <c r="D1781" i="81"/>
  <c r="A1781" i="81"/>
  <c r="AG1780" i="81"/>
  <c r="AD1780" i="81"/>
  <c r="AC1780" i="81"/>
  <c r="AA1780" i="81"/>
  <c r="I1780" i="81"/>
  <c r="G1780" i="81"/>
  <c r="F1780" i="81"/>
  <c r="D1780" i="81"/>
  <c r="A1780" i="81"/>
  <c r="AG1779" i="81"/>
  <c r="AD1779" i="81"/>
  <c r="AC1779" i="81"/>
  <c r="AA1779" i="81"/>
  <c r="I1779" i="81"/>
  <c r="G1779" i="81"/>
  <c r="F1779" i="81"/>
  <c r="D1779" i="81"/>
  <c r="A1779" i="81"/>
  <c r="AG1778" i="81"/>
  <c r="AD1778" i="81"/>
  <c r="AC1778" i="81"/>
  <c r="AA1778" i="81"/>
  <c r="I1778" i="81"/>
  <c r="G1778" i="81"/>
  <c r="F1778" i="81"/>
  <c r="D1778" i="81"/>
  <c r="A1778" i="81"/>
  <c r="AG1777" i="81"/>
  <c r="AD1777" i="81"/>
  <c r="AC1777" i="81"/>
  <c r="AA1777" i="81"/>
  <c r="I1777" i="81"/>
  <c r="G1777" i="81"/>
  <c r="F1777" i="81"/>
  <c r="D1777" i="81"/>
  <c r="A1777" i="81"/>
  <c r="AG1776" i="81"/>
  <c r="AD1776" i="81"/>
  <c r="AC1776" i="81"/>
  <c r="AA1776" i="81"/>
  <c r="I1776" i="81"/>
  <c r="G1776" i="81"/>
  <c r="F1776" i="81"/>
  <c r="D1776" i="81"/>
  <c r="A1776" i="81"/>
  <c r="AG1775" i="81"/>
  <c r="AD1775" i="81"/>
  <c r="AC1775" i="81"/>
  <c r="AA1775" i="81"/>
  <c r="I1775" i="81"/>
  <c r="G1775" i="81"/>
  <c r="F1775" i="81"/>
  <c r="D1775" i="81"/>
  <c r="A1775" i="81"/>
  <c r="AG1774" i="81"/>
  <c r="AD1774" i="81"/>
  <c r="AC1774" i="81"/>
  <c r="AA1774" i="81"/>
  <c r="I1774" i="81"/>
  <c r="G1774" i="81"/>
  <c r="F1774" i="81"/>
  <c r="D1774" i="81"/>
  <c r="A1774" i="81"/>
  <c r="AG1773" i="81"/>
  <c r="AD1773" i="81"/>
  <c r="AC1773" i="81"/>
  <c r="AA1773" i="81"/>
  <c r="I1773" i="81"/>
  <c r="G1773" i="81"/>
  <c r="F1773" i="81"/>
  <c r="D1773" i="81"/>
  <c r="A1773" i="81"/>
  <c r="AG1772" i="81"/>
  <c r="AD1772" i="81"/>
  <c r="AC1772" i="81"/>
  <c r="AA1772" i="81"/>
  <c r="I1772" i="81"/>
  <c r="G1772" i="81"/>
  <c r="F1772" i="81"/>
  <c r="D1772" i="81"/>
  <c r="A1772" i="81"/>
  <c r="AG1771" i="81"/>
  <c r="AD1771" i="81"/>
  <c r="AC1771" i="81"/>
  <c r="AA1771" i="81"/>
  <c r="I1771" i="81"/>
  <c r="G1771" i="81"/>
  <c r="F1771" i="81"/>
  <c r="D1771" i="81"/>
  <c r="A1771" i="81"/>
  <c r="AG1770" i="81"/>
  <c r="AD1770" i="81"/>
  <c r="AC1770" i="81"/>
  <c r="AA1770" i="81"/>
  <c r="I1770" i="81"/>
  <c r="G1770" i="81"/>
  <c r="F1770" i="81"/>
  <c r="D1770" i="81"/>
  <c r="A1770" i="81"/>
  <c r="AG1769" i="81"/>
  <c r="AD1769" i="81"/>
  <c r="AC1769" i="81"/>
  <c r="AA1769" i="81"/>
  <c r="I1769" i="81"/>
  <c r="G1769" i="81"/>
  <c r="F1769" i="81"/>
  <c r="D1769" i="81"/>
  <c r="A1769" i="81"/>
  <c r="AG1768" i="81"/>
  <c r="AD1768" i="81"/>
  <c r="AC1768" i="81"/>
  <c r="AA1768" i="81"/>
  <c r="I1768" i="81"/>
  <c r="G1768" i="81"/>
  <c r="F1768" i="81"/>
  <c r="D1768" i="81"/>
  <c r="A1768" i="81"/>
  <c r="AG1767" i="81"/>
  <c r="AD1767" i="81"/>
  <c r="AC1767" i="81"/>
  <c r="AA1767" i="81"/>
  <c r="I1767" i="81"/>
  <c r="G1767" i="81"/>
  <c r="F1767" i="81"/>
  <c r="D1767" i="81"/>
  <c r="A1767" i="81"/>
  <c r="AG1766" i="81"/>
  <c r="AD1766" i="81"/>
  <c r="AC1766" i="81"/>
  <c r="AA1766" i="81"/>
  <c r="I1766" i="81"/>
  <c r="G1766" i="81"/>
  <c r="F1766" i="81"/>
  <c r="D1766" i="81"/>
  <c r="A1766" i="81"/>
  <c r="AG1765" i="81"/>
  <c r="AD1765" i="81"/>
  <c r="AC1765" i="81"/>
  <c r="AA1765" i="81"/>
  <c r="I1765" i="81"/>
  <c r="G1765" i="81"/>
  <c r="F1765" i="81"/>
  <c r="D1765" i="81"/>
  <c r="A1765" i="81"/>
  <c r="AG1764" i="81"/>
  <c r="AD1764" i="81"/>
  <c r="AC1764" i="81"/>
  <c r="AA1764" i="81"/>
  <c r="I1764" i="81"/>
  <c r="G1764" i="81"/>
  <c r="F1764" i="81"/>
  <c r="D1764" i="81"/>
  <c r="A1764" i="81"/>
  <c r="AG1763" i="81"/>
  <c r="AD1763" i="81"/>
  <c r="AC1763" i="81"/>
  <c r="AA1763" i="81"/>
  <c r="I1763" i="81"/>
  <c r="G1763" i="81"/>
  <c r="F1763" i="81"/>
  <c r="D1763" i="81"/>
  <c r="A1763" i="81"/>
  <c r="AG1762" i="81"/>
  <c r="AD1762" i="81"/>
  <c r="AC1762" i="81"/>
  <c r="AA1762" i="81"/>
  <c r="I1762" i="81"/>
  <c r="G1762" i="81"/>
  <c r="F1762" i="81"/>
  <c r="D1762" i="81"/>
  <c r="A1762" i="81"/>
  <c r="AG1761" i="81"/>
  <c r="AD1761" i="81"/>
  <c r="AC1761" i="81"/>
  <c r="AA1761" i="81"/>
  <c r="I1761" i="81"/>
  <c r="G1761" i="81"/>
  <c r="F1761" i="81"/>
  <c r="D1761" i="81"/>
  <c r="A1761" i="81"/>
  <c r="AG1760" i="81"/>
  <c r="AD1760" i="81"/>
  <c r="AC1760" i="81"/>
  <c r="AA1760" i="81"/>
  <c r="I1760" i="81"/>
  <c r="G1760" i="81"/>
  <c r="F1760" i="81"/>
  <c r="D1760" i="81"/>
  <c r="A1760" i="81"/>
  <c r="AG1759" i="81"/>
  <c r="AD1759" i="81"/>
  <c r="AC1759" i="81"/>
  <c r="AA1759" i="81"/>
  <c r="I1759" i="81"/>
  <c r="G1759" i="81"/>
  <c r="F1759" i="81"/>
  <c r="D1759" i="81"/>
  <c r="A1759" i="81"/>
  <c r="AG1758" i="81"/>
  <c r="AD1758" i="81"/>
  <c r="AC1758" i="81"/>
  <c r="AA1758" i="81"/>
  <c r="I1758" i="81"/>
  <c r="G1758" i="81"/>
  <c r="F1758" i="81"/>
  <c r="D1758" i="81"/>
  <c r="A1758" i="81"/>
  <c r="AG1757" i="81"/>
  <c r="AD1757" i="81"/>
  <c r="AC1757" i="81"/>
  <c r="AA1757" i="81"/>
  <c r="I1757" i="81"/>
  <c r="G1757" i="81"/>
  <c r="F1757" i="81"/>
  <c r="D1757" i="81"/>
  <c r="A1757" i="81"/>
  <c r="AG1756" i="81"/>
  <c r="AD1756" i="81"/>
  <c r="AC1756" i="81"/>
  <c r="AA1756" i="81"/>
  <c r="I1756" i="81"/>
  <c r="G1756" i="81"/>
  <c r="F1756" i="81"/>
  <c r="D1756" i="81"/>
  <c r="A1756" i="81"/>
  <c r="AG1755" i="81"/>
  <c r="AD1755" i="81"/>
  <c r="AC1755" i="81"/>
  <c r="AA1755" i="81"/>
  <c r="I1755" i="81"/>
  <c r="G1755" i="81"/>
  <c r="F1755" i="81"/>
  <c r="D1755" i="81"/>
  <c r="A1755" i="81"/>
  <c r="AG1754" i="81"/>
  <c r="AD1754" i="81"/>
  <c r="AC1754" i="81"/>
  <c r="AA1754" i="81"/>
  <c r="I1754" i="81"/>
  <c r="G1754" i="81"/>
  <c r="F1754" i="81"/>
  <c r="D1754" i="81"/>
  <c r="A1754" i="81"/>
  <c r="AG1753" i="81"/>
  <c r="AD1753" i="81"/>
  <c r="AC1753" i="81"/>
  <c r="AA1753" i="81"/>
  <c r="I1753" i="81"/>
  <c r="G1753" i="81"/>
  <c r="F1753" i="81"/>
  <c r="D1753" i="81"/>
  <c r="A1753" i="81"/>
  <c r="AG1752" i="81"/>
  <c r="AD1752" i="81"/>
  <c r="AC1752" i="81"/>
  <c r="AA1752" i="81"/>
  <c r="I1752" i="81"/>
  <c r="G1752" i="81"/>
  <c r="F1752" i="81"/>
  <c r="D1752" i="81"/>
  <c r="A1752" i="81"/>
  <c r="AG1751" i="81"/>
  <c r="AD1751" i="81"/>
  <c r="AC1751" i="81"/>
  <c r="AA1751" i="81"/>
  <c r="I1751" i="81"/>
  <c r="G1751" i="81"/>
  <c r="F1751" i="81"/>
  <c r="D1751" i="81"/>
  <c r="A1751" i="81"/>
  <c r="AG1750" i="81"/>
  <c r="AD1750" i="81"/>
  <c r="AC1750" i="81"/>
  <c r="AA1750" i="81"/>
  <c r="I1750" i="81"/>
  <c r="G1750" i="81"/>
  <c r="F1750" i="81"/>
  <c r="D1750" i="81"/>
  <c r="A1750" i="81"/>
  <c r="AG1749" i="81"/>
  <c r="AD1749" i="81"/>
  <c r="AC1749" i="81"/>
  <c r="AA1749" i="81"/>
  <c r="I1749" i="81"/>
  <c r="G1749" i="81"/>
  <c r="F1749" i="81"/>
  <c r="D1749" i="81"/>
  <c r="A1749" i="81"/>
  <c r="AG1748" i="81"/>
  <c r="AD1748" i="81"/>
  <c r="AC1748" i="81"/>
  <c r="AA1748" i="81"/>
  <c r="I1748" i="81"/>
  <c r="G1748" i="81"/>
  <c r="F1748" i="81"/>
  <c r="D1748" i="81"/>
  <c r="A1748" i="81"/>
  <c r="AG1747" i="81"/>
  <c r="AD1747" i="81"/>
  <c r="AC1747" i="81"/>
  <c r="AA1747" i="81"/>
  <c r="I1747" i="81"/>
  <c r="G1747" i="81"/>
  <c r="F1747" i="81"/>
  <c r="D1747" i="81"/>
  <c r="A1747" i="81"/>
  <c r="AG1746" i="81"/>
  <c r="AD1746" i="81"/>
  <c r="AC1746" i="81"/>
  <c r="AA1746" i="81"/>
  <c r="I1746" i="81"/>
  <c r="G1746" i="81"/>
  <c r="F1746" i="81"/>
  <c r="D1746" i="81"/>
  <c r="A1746" i="81"/>
  <c r="AG1745" i="81"/>
  <c r="AD1745" i="81"/>
  <c r="AC1745" i="81"/>
  <c r="AA1745" i="81"/>
  <c r="I1745" i="81"/>
  <c r="G1745" i="81"/>
  <c r="F1745" i="81"/>
  <c r="D1745" i="81"/>
  <c r="A1745" i="81"/>
  <c r="AG1744" i="81"/>
  <c r="AD1744" i="81"/>
  <c r="AC1744" i="81"/>
  <c r="AA1744" i="81"/>
  <c r="I1744" i="81"/>
  <c r="G1744" i="81"/>
  <c r="F1744" i="81"/>
  <c r="D1744" i="81"/>
  <c r="A1744" i="81"/>
  <c r="AG1743" i="81"/>
  <c r="AD1743" i="81"/>
  <c r="AC1743" i="81"/>
  <c r="AA1743" i="81"/>
  <c r="I1743" i="81"/>
  <c r="G1743" i="81"/>
  <c r="F1743" i="81"/>
  <c r="D1743" i="81"/>
  <c r="A1743" i="81"/>
  <c r="AG1742" i="81"/>
  <c r="AD1742" i="81"/>
  <c r="AC1742" i="81"/>
  <c r="AA1742" i="81"/>
  <c r="I1742" i="81"/>
  <c r="G1742" i="81"/>
  <c r="F1742" i="81"/>
  <c r="D1742" i="81"/>
  <c r="A1742" i="81"/>
  <c r="AG1741" i="81"/>
  <c r="AD1741" i="81"/>
  <c r="AC1741" i="81"/>
  <c r="AA1741" i="81"/>
  <c r="I1741" i="81"/>
  <c r="G1741" i="81"/>
  <c r="F1741" i="81"/>
  <c r="D1741" i="81"/>
  <c r="A1741" i="81"/>
  <c r="AG1740" i="81"/>
  <c r="AD1740" i="81"/>
  <c r="AC1740" i="81"/>
  <c r="AA1740" i="81"/>
  <c r="I1740" i="81"/>
  <c r="G1740" i="81"/>
  <c r="F1740" i="81"/>
  <c r="D1740" i="81"/>
  <c r="A1740" i="81"/>
  <c r="AG1739" i="81"/>
  <c r="AD1739" i="81"/>
  <c r="AC1739" i="81"/>
  <c r="AA1739" i="81"/>
  <c r="I1739" i="81"/>
  <c r="G1739" i="81"/>
  <c r="F1739" i="81"/>
  <c r="D1739" i="81"/>
  <c r="A1739" i="81"/>
  <c r="AG1738" i="81"/>
  <c r="AD1738" i="81"/>
  <c r="AC1738" i="81"/>
  <c r="AA1738" i="81"/>
  <c r="I1738" i="81"/>
  <c r="G1738" i="81"/>
  <c r="F1738" i="81"/>
  <c r="D1738" i="81"/>
  <c r="A1738" i="81"/>
  <c r="AG1737" i="81"/>
  <c r="AD1737" i="81"/>
  <c r="AC1737" i="81"/>
  <c r="AA1737" i="81"/>
  <c r="I1737" i="81"/>
  <c r="G1737" i="81"/>
  <c r="F1737" i="81"/>
  <c r="D1737" i="81"/>
  <c r="A1737" i="81"/>
  <c r="AG1736" i="81"/>
  <c r="AD1736" i="81"/>
  <c r="AC1736" i="81"/>
  <c r="AA1736" i="81"/>
  <c r="I1736" i="81"/>
  <c r="G1736" i="81"/>
  <c r="F1736" i="81"/>
  <c r="D1736" i="81"/>
  <c r="A1736" i="81"/>
  <c r="AG1735" i="81"/>
  <c r="AD1735" i="81"/>
  <c r="AC1735" i="81"/>
  <c r="AA1735" i="81"/>
  <c r="I1735" i="81"/>
  <c r="G1735" i="81"/>
  <c r="F1735" i="81"/>
  <c r="D1735" i="81"/>
  <c r="A1735" i="81"/>
  <c r="AG1734" i="81"/>
  <c r="AD1734" i="81"/>
  <c r="AC1734" i="81"/>
  <c r="AA1734" i="81"/>
  <c r="I1734" i="81"/>
  <c r="G1734" i="81"/>
  <c r="F1734" i="81"/>
  <c r="D1734" i="81"/>
  <c r="A1734" i="81"/>
  <c r="AG1733" i="81"/>
  <c r="AD1733" i="81"/>
  <c r="AC1733" i="81"/>
  <c r="AA1733" i="81"/>
  <c r="I1733" i="81"/>
  <c r="G1733" i="81"/>
  <c r="F1733" i="81"/>
  <c r="D1733" i="81"/>
  <c r="A1733" i="81"/>
  <c r="AG1732" i="81"/>
  <c r="AD1732" i="81"/>
  <c r="AC1732" i="81"/>
  <c r="AA1732" i="81"/>
  <c r="I1732" i="81"/>
  <c r="G1732" i="81"/>
  <c r="F1732" i="81"/>
  <c r="D1732" i="81"/>
  <c r="A1732" i="81"/>
  <c r="AG1731" i="81"/>
  <c r="AD1731" i="81"/>
  <c r="AC1731" i="81"/>
  <c r="AA1731" i="81"/>
  <c r="I1731" i="81"/>
  <c r="G1731" i="81"/>
  <c r="F1731" i="81"/>
  <c r="D1731" i="81"/>
  <c r="A1731" i="81"/>
  <c r="AG1730" i="81"/>
  <c r="AD1730" i="81"/>
  <c r="AC1730" i="81"/>
  <c r="AA1730" i="81"/>
  <c r="I1730" i="81"/>
  <c r="G1730" i="81"/>
  <c r="F1730" i="81"/>
  <c r="D1730" i="81"/>
  <c r="A1730" i="81"/>
  <c r="AG1729" i="81"/>
  <c r="AD1729" i="81"/>
  <c r="AC1729" i="81"/>
  <c r="AA1729" i="81"/>
  <c r="I1729" i="81"/>
  <c r="G1729" i="81"/>
  <c r="F1729" i="81"/>
  <c r="D1729" i="81"/>
  <c r="A1729" i="81"/>
  <c r="AG1728" i="81"/>
  <c r="AD1728" i="81"/>
  <c r="AC1728" i="81"/>
  <c r="AA1728" i="81"/>
  <c r="I1728" i="81"/>
  <c r="G1728" i="81"/>
  <c r="F1728" i="81"/>
  <c r="D1728" i="81"/>
  <c r="A1728" i="81"/>
  <c r="AG1727" i="81"/>
  <c r="AD1727" i="81"/>
  <c r="AC1727" i="81"/>
  <c r="AA1727" i="81"/>
  <c r="I1727" i="81"/>
  <c r="G1727" i="81"/>
  <c r="F1727" i="81"/>
  <c r="D1727" i="81"/>
  <c r="A1727" i="81"/>
  <c r="AG1726" i="81"/>
  <c r="AD1726" i="81"/>
  <c r="AC1726" i="81"/>
  <c r="AA1726" i="81"/>
  <c r="I1726" i="81"/>
  <c r="G1726" i="81"/>
  <c r="F1726" i="81"/>
  <c r="D1726" i="81"/>
  <c r="A1726" i="81"/>
  <c r="AG1725" i="81"/>
  <c r="AD1725" i="81"/>
  <c r="AC1725" i="81"/>
  <c r="AA1725" i="81"/>
  <c r="I1725" i="81"/>
  <c r="G1725" i="81"/>
  <c r="F1725" i="81"/>
  <c r="D1725" i="81"/>
  <c r="A1725" i="81"/>
  <c r="AG1724" i="81"/>
  <c r="AD1724" i="81"/>
  <c r="AC1724" i="81"/>
  <c r="AA1724" i="81"/>
  <c r="I1724" i="81"/>
  <c r="G1724" i="81"/>
  <c r="F1724" i="81"/>
  <c r="D1724" i="81"/>
  <c r="A1724" i="81"/>
  <c r="AG1723" i="81"/>
  <c r="AD1723" i="81"/>
  <c r="AC1723" i="81"/>
  <c r="AA1723" i="81"/>
  <c r="I1723" i="81"/>
  <c r="G1723" i="81"/>
  <c r="F1723" i="81"/>
  <c r="D1723" i="81"/>
  <c r="A1723" i="81"/>
  <c r="AG1722" i="81"/>
  <c r="AD1722" i="81"/>
  <c r="AC1722" i="81"/>
  <c r="AA1722" i="81"/>
  <c r="I1722" i="81"/>
  <c r="G1722" i="81"/>
  <c r="F1722" i="81"/>
  <c r="D1722" i="81"/>
  <c r="A1722" i="81"/>
  <c r="AG1721" i="81"/>
  <c r="AD1721" i="81"/>
  <c r="AC1721" i="81"/>
  <c r="AA1721" i="81"/>
  <c r="I1721" i="81"/>
  <c r="G1721" i="81"/>
  <c r="F1721" i="81"/>
  <c r="D1721" i="81"/>
  <c r="A1721" i="81"/>
  <c r="AG1720" i="81"/>
  <c r="AD1720" i="81"/>
  <c r="AC1720" i="81"/>
  <c r="AA1720" i="81"/>
  <c r="I1720" i="81"/>
  <c r="G1720" i="81"/>
  <c r="F1720" i="81"/>
  <c r="D1720" i="81"/>
  <c r="A1720" i="81"/>
  <c r="AG1719" i="81"/>
  <c r="AD1719" i="81"/>
  <c r="AC1719" i="81"/>
  <c r="AA1719" i="81"/>
  <c r="I1719" i="81"/>
  <c r="G1719" i="81"/>
  <c r="F1719" i="81"/>
  <c r="D1719" i="81"/>
  <c r="A1719" i="81"/>
  <c r="AG1718" i="81"/>
  <c r="AD1718" i="81"/>
  <c r="AC1718" i="81"/>
  <c r="AA1718" i="81"/>
  <c r="I1718" i="81"/>
  <c r="G1718" i="81"/>
  <c r="F1718" i="81"/>
  <c r="D1718" i="81"/>
  <c r="A1718" i="81"/>
  <c r="AG1717" i="81"/>
  <c r="AD1717" i="81"/>
  <c r="AC1717" i="81"/>
  <c r="AA1717" i="81"/>
  <c r="I1717" i="81"/>
  <c r="G1717" i="81"/>
  <c r="F1717" i="81"/>
  <c r="D1717" i="81"/>
  <c r="A1717" i="81"/>
  <c r="AG1716" i="81"/>
  <c r="AD1716" i="81"/>
  <c r="AC1716" i="81"/>
  <c r="AA1716" i="81"/>
  <c r="I1716" i="81"/>
  <c r="G1716" i="81"/>
  <c r="F1716" i="81"/>
  <c r="D1716" i="81"/>
  <c r="A1716" i="81"/>
  <c r="AG1715" i="81"/>
  <c r="AD1715" i="81"/>
  <c r="AC1715" i="81"/>
  <c r="AA1715" i="81"/>
  <c r="I1715" i="81"/>
  <c r="G1715" i="81"/>
  <c r="F1715" i="81"/>
  <c r="D1715" i="81"/>
  <c r="A1715" i="81"/>
  <c r="AG1714" i="81"/>
  <c r="AD1714" i="81"/>
  <c r="AC1714" i="81"/>
  <c r="AA1714" i="81"/>
  <c r="I1714" i="81"/>
  <c r="G1714" i="81"/>
  <c r="F1714" i="81"/>
  <c r="D1714" i="81"/>
  <c r="A1714" i="81"/>
  <c r="AG1713" i="81"/>
  <c r="AD1713" i="81"/>
  <c r="AC1713" i="81"/>
  <c r="AA1713" i="81"/>
  <c r="I1713" i="81"/>
  <c r="G1713" i="81"/>
  <c r="F1713" i="81"/>
  <c r="D1713" i="81"/>
  <c r="A1713" i="81"/>
  <c r="AG1712" i="81"/>
  <c r="AD1712" i="81"/>
  <c r="AC1712" i="81"/>
  <c r="AA1712" i="81"/>
  <c r="I1712" i="81"/>
  <c r="G1712" i="81"/>
  <c r="F1712" i="81"/>
  <c r="D1712" i="81"/>
  <c r="A1712" i="81"/>
  <c r="AG1711" i="81"/>
  <c r="AD1711" i="81"/>
  <c r="AC1711" i="81"/>
  <c r="AA1711" i="81"/>
  <c r="I1711" i="81"/>
  <c r="G1711" i="81"/>
  <c r="F1711" i="81"/>
  <c r="D1711" i="81"/>
  <c r="A1711" i="81"/>
  <c r="AG1710" i="81"/>
  <c r="AD1710" i="81"/>
  <c r="AC1710" i="81"/>
  <c r="AA1710" i="81"/>
  <c r="I1710" i="81"/>
  <c r="G1710" i="81"/>
  <c r="F1710" i="81"/>
  <c r="D1710" i="81"/>
  <c r="A1710" i="81"/>
  <c r="AG1709" i="81"/>
  <c r="AD1709" i="81"/>
  <c r="AC1709" i="81"/>
  <c r="AA1709" i="81"/>
  <c r="I1709" i="81"/>
  <c r="G1709" i="81"/>
  <c r="F1709" i="81"/>
  <c r="D1709" i="81"/>
  <c r="A1709" i="81"/>
  <c r="AG1708" i="81"/>
  <c r="AD1708" i="81"/>
  <c r="AC1708" i="81"/>
  <c r="AA1708" i="81"/>
  <c r="I1708" i="81"/>
  <c r="G1708" i="81"/>
  <c r="F1708" i="81"/>
  <c r="D1708" i="81"/>
  <c r="A1708" i="81"/>
  <c r="AG1707" i="81"/>
  <c r="AD1707" i="81"/>
  <c r="AC1707" i="81"/>
  <c r="AA1707" i="81"/>
  <c r="I1707" i="81"/>
  <c r="G1707" i="81"/>
  <c r="F1707" i="81"/>
  <c r="D1707" i="81"/>
  <c r="A1707" i="81"/>
  <c r="AG1706" i="81"/>
  <c r="AD1706" i="81"/>
  <c r="AC1706" i="81"/>
  <c r="AA1706" i="81"/>
  <c r="I1706" i="81"/>
  <c r="G1706" i="81"/>
  <c r="F1706" i="81"/>
  <c r="D1706" i="81"/>
  <c r="A1706" i="81"/>
  <c r="AG1705" i="81"/>
  <c r="AD1705" i="81"/>
  <c r="AC1705" i="81"/>
  <c r="AA1705" i="81"/>
  <c r="I1705" i="81"/>
  <c r="G1705" i="81"/>
  <c r="F1705" i="81"/>
  <c r="D1705" i="81"/>
  <c r="A1705" i="81"/>
  <c r="AG1704" i="81"/>
  <c r="AD1704" i="81"/>
  <c r="AC1704" i="81"/>
  <c r="AA1704" i="81"/>
  <c r="I1704" i="81"/>
  <c r="G1704" i="81"/>
  <c r="F1704" i="81"/>
  <c r="D1704" i="81"/>
  <c r="A1704" i="81"/>
  <c r="AG1703" i="81"/>
  <c r="AD1703" i="81"/>
  <c r="AC1703" i="81"/>
  <c r="AA1703" i="81"/>
  <c r="I1703" i="81"/>
  <c r="G1703" i="81"/>
  <c r="F1703" i="81"/>
  <c r="D1703" i="81"/>
  <c r="A1703" i="81"/>
  <c r="AG1702" i="81"/>
  <c r="AD1702" i="81"/>
  <c r="AC1702" i="81"/>
  <c r="AA1702" i="81"/>
  <c r="I1702" i="81"/>
  <c r="G1702" i="81"/>
  <c r="F1702" i="81"/>
  <c r="D1702" i="81"/>
  <c r="A1702" i="81"/>
  <c r="AG1701" i="81"/>
  <c r="AD1701" i="81"/>
  <c r="AC1701" i="81"/>
  <c r="AA1701" i="81"/>
  <c r="I1701" i="81"/>
  <c r="G1701" i="81"/>
  <c r="F1701" i="81"/>
  <c r="D1701" i="81"/>
  <c r="A1701" i="81"/>
  <c r="AG1700" i="81"/>
  <c r="AD1700" i="81"/>
  <c r="AC1700" i="81"/>
  <c r="AA1700" i="81"/>
  <c r="I1700" i="81"/>
  <c r="G1700" i="81"/>
  <c r="F1700" i="81"/>
  <c r="D1700" i="81"/>
  <c r="A1700" i="81"/>
  <c r="AG1699" i="81"/>
  <c r="AD1699" i="81"/>
  <c r="AC1699" i="81"/>
  <c r="AA1699" i="81"/>
  <c r="I1699" i="81"/>
  <c r="G1699" i="81"/>
  <c r="F1699" i="81"/>
  <c r="D1699" i="81"/>
  <c r="A1699" i="81"/>
  <c r="AG1698" i="81"/>
  <c r="AD1698" i="81"/>
  <c r="AC1698" i="81"/>
  <c r="AA1698" i="81"/>
  <c r="I1698" i="81"/>
  <c r="G1698" i="81"/>
  <c r="F1698" i="81"/>
  <c r="D1698" i="81"/>
  <c r="A1698" i="81"/>
  <c r="AG1697" i="81"/>
  <c r="AD1697" i="81"/>
  <c r="AC1697" i="81"/>
  <c r="AA1697" i="81"/>
  <c r="I1697" i="81"/>
  <c r="G1697" i="81"/>
  <c r="F1697" i="81"/>
  <c r="D1697" i="81"/>
  <c r="A1697" i="81"/>
  <c r="AG1696" i="81"/>
  <c r="AD1696" i="81"/>
  <c r="AC1696" i="81"/>
  <c r="AA1696" i="81"/>
  <c r="I1696" i="81"/>
  <c r="G1696" i="81"/>
  <c r="F1696" i="81"/>
  <c r="D1696" i="81"/>
  <c r="A1696" i="81"/>
  <c r="AG1695" i="81"/>
  <c r="AD1695" i="81"/>
  <c r="AC1695" i="81"/>
  <c r="AA1695" i="81"/>
  <c r="I1695" i="81"/>
  <c r="G1695" i="81"/>
  <c r="F1695" i="81"/>
  <c r="D1695" i="81"/>
  <c r="A1695" i="81"/>
  <c r="AG1694" i="81"/>
  <c r="AD1694" i="81"/>
  <c r="AC1694" i="81"/>
  <c r="AA1694" i="81"/>
  <c r="I1694" i="81"/>
  <c r="G1694" i="81"/>
  <c r="F1694" i="81"/>
  <c r="D1694" i="81"/>
  <c r="A1694" i="81"/>
  <c r="AG1693" i="81"/>
  <c r="AD1693" i="81"/>
  <c r="AC1693" i="81"/>
  <c r="AA1693" i="81"/>
  <c r="I1693" i="81"/>
  <c r="G1693" i="81"/>
  <c r="F1693" i="81"/>
  <c r="D1693" i="81"/>
  <c r="A1693" i="81"/>
  <c r="AG1692" i="81"/>
  <c r="AD1692" i="81"/>
  <c r="AC1692" i="81"/>
  <c r="AA1692" i="81"/>
  <c r="I1692" i="81"/>
  <c r="G1692" i="81"/>
  <c r="F1692" i="81"/>
  <c r="D1692" i="81"/>
  <c r="A1692" i="81"/>
  <c r="AG1691" i="81"/>
  <c r="AD1691" i="81"/>
  <c r="AC1691" i="81"/>
  <c r="AA1691" i="81"/>
  <c r="I1691" i="81"/>
  <c r="G1691" i="81"/>
  <c r="F1691" i="81"/>
  <c r="D1691" i="81"/>
  <c r="A1691" i="81"/>
  <c r="AG1690" i="81"/>
  <c r="AD1690" i="81"/>
  <c r="AC1690" i="81"/>
  <c r="AA1690" i="81"/>
  <c r="I1690" i="81"/>
  <c r="G1690" i="81"/>
  <c r="F1690" i="81"/>
  <c r="D1690" i="81"/>
  <c r="A1690" i="81"/>
  <c r="AG1689" i="81"/>
  <c r="AD1689" i="81"/>
  <c r="AC1689" i="81"/>
  <c r="AA1689" i="81"/>
  <c r="I1689" i="81"/>
  <c r="G1689" i="81"/>
  <c r="F1689" i="81"/>
  <c r="D1689" i="81"/>
  <c r="A1689" i="81"/>
  <c r="AG1688" i="81"/>
  <c r="AD1688" i="81"/>
  <c r="AC1688" i="81"/>
  <c r="AA1688" i="81"/>
  <c r="I1688" i="81"/>
  <c r="G1688" i="81"/>
  <c r="F1688" i="81"/>
  <c r="D1688" i="81"/>
  <c r="A1688" i="81"/>
  <c r="AG1687" i="81"/>
  <c r="AD1687" i="81"/>
  <c r="AC1687" i="81"/>
  <c r="AA1687" i="81"/>
  <c r="I1687" i="81"/>
  <c r="G1687" i="81"/>
  <c r="F1687" i="81"/>
  <c r="D1687" i="81"/>
  <c r="A1687" i="81"/>
  <c r="AG1686" i="81"/>
  <c r="AD1686" i="81"/>
  <c r="AC1686" i="81"/>
  <c r="AA1686" i="81"/>
  <c r="I1686" i="81"/>
  <c r="G1686" i="81"/>
  <c r="F1686" i="81"/>
  <c r="D1686" i="81"/>
  <c r="A1686" i="81"/>
  <c r="AG1685" i="81"/>
  <c r="AD1685" i="81"/>
  <c r="AC1685" i="81"/>
  <c r="AA1685" i="81"/>
  <c r="I1685" i="81"/>
  <c r="G1685" i="81"/>
  <c r="F1685" i="81"/>
  <c r="D1685" i="81"/>
  <c r="A1685" i="81"/>
  <c r="AG1684" i="81"/>
  <c r="AD1684" i="81"/>
  <c r="AC1684" i="81"/>
  <c r="AA1684" i="81"/>
  <c r="I1684" i="81"/>
  <c r="G1684" i="81"/>
  <c r="F1684" i="81"/>
  <c r="D1684" i="81"/>
  <c r="A1684" i="81"/>
  <c r="AG1683" i="81"/>
  <c r="AD1683" i="81"/>
  <c r="AC1683" i="81"/>
  <c r="AA1683" i="81"/>
  <c r="I1683" i="81"/>
  <c r="G1683" i="81"/>
  <c r="F1683" i="81"/>
  <c r="D1683" i="81"/>
  <c r="A1683" i="81"/>
  <c r="AG1682" i="81"/>
  <c r="AD1682" i="81"/>
  <c r="AC1682" i="81"/>
  <c r="AA1682" i="81"/>
  <c r="I1682" i="81"/>
  <c r="G1682" i="81"/>
  <c r="F1682" i="81"/>
  <c r="D1682" i="81"/>
  <c r="A1682" i="81"/>
  <c r="AG1681" i="81"/>
  <c r="AD1681" i="81"/>
  <c r="AC1681" i="81"/>
  <c r="AA1681" i="81"/>
  <c r="I1681" i="81"/>
  <c r="G1681" i="81"/>
  <c r="F1681" i="81"/>
  <c r="D1681" i="81"/>
  <c r="A1681" i="81"/>
  <c r="AG1680" i="81"/>
  <c r="AD1680" i="81"/>
  <c r="AC1680" i="81"/>
  <c r="AA1680" i="81"/>
  <c r="I1680" i="81"/>
  <c r="G1680" i="81"/>
  <c r="F1680" i="81"/>
  <c r="D1680" i="81"/>
  <c r="A1680" i="81"/>
  <c r="AG1679" i="81"/>
  <c r="AD1679" i="81"/>
  <c r="AC1679" i="81"/>
  <c r="AA1679" i="81"/>
  <c r="I1679" i="81"/>
  <c r="G1679" i="81"/>
  <c r="F1679" i="81"/>
  <c r="D1679" i="81"/>
  <c r="A1679" i="81"/>
  <c r="AG1678" i="81"/>
  <c r="AD1678" i="81"/>
  <c r="AC1678" i="81"/>
  <c r="AA1678" i="81"/>
  <c r="I1678" i="81"/>
  <c r="G1678" i="81"/>
  <c r="F1678" i="81"/>
  <c r="D1678" i="81"/>
  <c r="A1678" i="81"/>
  <c r="AG1677" i="81"/>
  <c r="AD1677" i="81"/>
  <c r="AC1677" i="81"/>
  <c r="AA1677" i="81"/>
  <c r="I1677" i="81"/>
  <c r="G1677" i="81"/>
  <c r="F1677" i="81"/>
  <c r="D1677" i="81"/>
  <c r="A1677" i="81"/>
  <c r="AG1676" i="81"/>
  <c r="AD1676" i="81"/>
  <c r="AC1676" i="81"/>
  <c r="AA1676" i="81"/>
  <c r="I1676" i="81"/>
  <c r="G1676" i="81"/>
  <c r="F1676" i="81"/>
  <c r="D1676" i="81"/>
  <c r="A1676" i="81"/>
  <c r="AG1675" i="81"/>
  <c r="AD1675" i="81"/>
  <c r="AC1675" i="81"/>
  <c r="AA1675" i="81"/>
  <c r="I1675" i="81"/>
  <c r="G1675" i="81"/>
  <c r="F1675" i="81"/>
  <c r="D1675" i="81"/>
  <c r="A1675" i="81"/>
  <c r="AG1674" i="81"/>
  <c r="AD1674" i="81"/>
  <c r="AC1674" i="81"/>
  <c r="AA1674" i="81"/>
  <c r="I1674" i="81"/>
  <c r="G1674" i="81"/>
  <c r="F1674" i="81"/>
  <c r="D1674" i="81"/>
  <c r="A1674" i="81"/>
  <c r="AG1673" i="81"/>
  <c r="AD1673" i="81"/>
  <c r="AC1673" i="81"/>
  <c r="AA1673" i="81"/>
  <c r="I1673" i="81"/>
  <c r="G1673" i="81"/>
  <c r="F1673" i="81"/>
  <c r="D1673" i="81"/>
  <c r="A1673" i="81"/>
  <c r="AG1672" i="81"/>
  <c r="AD1672" i="81"/>
  <c r="AC1672" i="81"/>
  <c r="AA1672" i="81"/>
  <c r="I1672" i="81"/>
  <c r="G1672" i="81"/>
  <c r="F1672" i="81"/>
  <c r="D1672" i="81"/>
  <c r="A1672" i="81"/>
  <c r="AG1671" i="81"/>
  <c r="AD1671" i="81"/>
  <c r="AC1671" i="81"/>
  <c r="AA1671" i="81"/>
  <c r="I1671" i="81"/>
  <c r="G1671" i="81"/>
  <c r="F1671" i="81"/>
  <c r="D1671" i="81"/>
  <c r="A1671" i="81"/>
  <c r="AG1670" i="81"/>
  <c r="AD1670" i="81"/>
  <c r="AC1670" i="81"/>
  <c r="AA1670" i="81"/>
  <c r="I1670" i="81"/>
  <c r="G1670" i="81"/>
  <c r="F1670" i="81"/>
  <c r="D1670" i="81"/>
  <c r="A1670" i="81"/>
  <c r="AG1669" i="81"/>
  <c r="AD1669" i="81"/>
  <c r="AC1669" i="81"/>
  <c r="AA1669" i="81"/>
  <c r="I1669" i="81"/>
  <c r="G1669" i="81"/>
  <c r="F1669" i="81"/>
  <c r="D1669" i="81"/>
  <c r="A1669" i="81"/>
  <c r="AG1668" i="81"/>
  <c r="AD1668" i="81"/>
  <c r="AC1668" i="81"/>
  <c r="AA1668" i="81"/>
  <c r="I1668" i="81"/>
  <c r="G1668" i="81"/>
  <c r="F1668" i="81"/>
  <c r="D1668" i="81"/>
  <c r="A1668" i="81"/>
  <c r="AG1667" i="81"/>
  <c r="AD1667" i="81"/>
  <c r="AC1667" i="81"/>
  <c r="AA1667" i="81"/>
  <c r="I1667" i="81"/>
  <c r="G1667" i="81"/>
  <c r="F1667" i="81"/>
  <c r="D1667" i="81"/>
  <c r="A1667" i="81"/>
  <c r="AG1666" i="81"/>
  <c r="AD1666" i="81"/>
  <c r="AC1666" i="81"/>
  <c r="AA1666" i="81"/>
  <c r="I1666" i="81"/>
  <c r="G1666" i="81"/>
  <c r="F1666" i="81"/>
  <c r="D1666" i="81"/>
  <c r="A1666" i="81"/>
  <c r="AG1665" i="81"/>
  <c r="AD1665" i="81"/>
  <c r="AC1665" i="81"/>
  <c r="AA1665" i="81"/>
  <c r="I1665" i="81"/>
  <c r="G1665" i="81"/>
  <c r="F1665" i="81"/>
  <c r="D1665" i="81"/>
  <c r="A1665" i="81"/>
  <c r="AG1664" i="81"/>
  <c r="AD1664" i="81"/>
  <c r="AC1664" i="81"/>
  <c r="AA1664" i="81"/>
  <c r="I1664" i="81"/>
  <c r="G1664" i="81"/>
  <c r="F1664" i="81"/>
  <c r="D1664" i="81"/>
  <c r="A1664" i="81"/>
  <c r="AG1663" i="81"/>
  <c r="AD1663" i="81"/>
  <c r="AC1663" i="81"/>
  <c r="AA1663" i="81"/>
  <c r="I1663" i="81"/>
  <c r="G1663" i="81"/>
  <c r="F1663" i="81"/>
  <c r="D1663" i="81"/>
  <c r="A1663" i="81"/>
  <c r="AG1662" i="81"/>
  <c r="AD1662" i="81"/>
  <c r="AC1662" i="81"/>
  <c r="AA1662" i="81"/>
  <c r="I1662" i="81"/>
  <c r="G1662" i="81"/>
  <c r="F1662" i="81"/>
  <c r="D1662" i="81"/>
  <c r="A1662" i="81"/>
  <c r="AG1661" i="81"/>
  <c r="AD1661" i="81"/>
  <c r="AC1661" i="81"/>
  <c r="AA1661" i="81"/>
  <c r="I1661" i="81"/>
  <c r="G1661" i="81"/>
  <c r="F1661" i="81"/>
  <c r="D1661" i="81"/>
  <c r="A1661" i="81"/>
  <c r="AG1660" i="81"/>
  <c r="AD1660" i="81"/>
  <c r="AC1660" i="81"/>
  <c r="AA1660" i="81"/>
  <c r="I1660" i="81"/>
  <c r="G1660" i="81"/>
  <c r="F1660" i="81"/>
  <c r="D1660" i="81"/>
  <c r="A1660" i="81"/>
  <c r="AG1659" i="81"/>
  <c r="AD1659" i="81"/>
  <c r="AC1659" i="81"/>
  <c r="AA1659" i="81"/>
  <c r="I1659" i="81"/>
  <c r="G1659" i="81"/>
  <c r="F1659" i="81"/>
  <c r="D1659" i="81"/>
  <c r="A1659" i="81"/>
  <c r="AG1658" i="81"/>
  <c r="AD1658" i="81"/>
  <c r="AC1658" i="81"/>
  <c r="AA1658" i="81"/>
  <c r="I1658" i="81"/>
  <c r="G1658" i="81"/>
  <c r="F1658" i="81"/>
  <c r="D1658" i="81"/>
  <c r="A1658" i="81"/>
  <c r="AG1657" i="81"/>
  <c r="AD1657" i="81"/>
  <c r="AC1657" i="81"/>
  <c r="AA1657" i="81"/>
  <c r="I1657" i="81"/>
  <c r="G1657" i="81"/>
  <c r="F1657" i="81"/>
  <c r="D1657" i="81"/>
  <c r="A1657" i="81"/>
  <c r="AG1656" i="81"/>
  <c r="AD1656" i="81"/>
  <c r="AC1656" i="81"/>
  <c r="AA1656" i="81"/>
  <c r="I1656" i="81"/>
  <c r="G1656" i="81"/>
  <c r="F1656" i="81"/>
  <c r="D1656" i="81"/>
  <c r="A1656" i="81"/>
  <c r="AG1655" i="81"/>
  <c r="AD1655" i="81"/>
  <c r="AC1655" i="81"/>
  <c r="AA1655" i="81"/>
  <c r="I1655" i="81"/>
  <c r="G1655" i="81"/>
  <c r="F1655" i="81"/>
  <c r="D1655" i="81"/>
  <c r="A1655" i="81"/>
  <c r="AG1654" i="81"/>
  <c r="AD1654" i="81"/>
  <c r="AC1654" i="81"/>
  <c r="AA1654" i="81"/>
  <c r="I1654" i="81"/>
  <c r="G1654" i="81"/>
  <c r="F1654" i="81"/>
  <c r="D1654" i="81"/>
  <c r="A1654" i="81"/>
  <c r="AG1653" i="81"/>
  <c r="AD1653" i="81"/>
  <c r="AC1653" i="81"/>
  <c r="AA1653" i="81"/>
  <c r="I1653" i="81"/>
  <c r="G1653" i="81"/>
  <c r="F1653" i="81"/>
  <c r="D1653" i="81"/>
  <c r="A1653" i="81"/>
  <c r="AG1652" i="81"/>
  <c r="AD1652" i="81"/>
  <c r="AC1652" i="81"/>
  <c r="AA1652" i="81"/>
  <c r="I1652" i="81"/>
  <c r="G1652" i="81"/>
  <c r="F1652" i="81"/>
  <c r="D1652" i="81"/>
  <c r="A1652" i="81"/>
  <c r="AG1651" i="81"/>
  <c r="AD1651" i="81"/>
  <c r="AC1651" i="81"/>
  <c r="AA1651" i="81"/>
  <c r="I1651" i="81"/>
  <c r="G1651" i="81"/>
  <c r="F1651" i="81"/>
  <c r="D1651" i="81"/>
  <c r="A1651" i="81"/>
  <c r="AG1650" i="81"/>
  <c r="AD1650" i="81"/>
  <c r="AC1650" i="81"/>
  <c r="AA1650" i="81"/>
  <c r="I1650" i="81"/>
  <c r="G1650" i="81"/>
  <c r="F1650" i="81"/>
  <c r="D1650" i="81"/>
  <c r="A1650" i="81"/>
  <c r="AG1649" i="81"/>
  <c r="AD1649" i="81"/>
  <c r="AC1649" i="81"/>
  <c r="AA1649" i="81"/>
  <c r="I1649" i="81"/>
  <c r="G1649" i="81"/>
  <c r="F1649" i="81"/>
  <c r="D1649" i="81"/>
  <c r="A1649" i="81"/>
  <c r="AG1648" i="81"/>
  <c r="AD1648" i="81"/>
  <c r="AC1648" i="81"/>
  <c r="AA1648" i="81"/>
  <c r="I1648" i="81"/>
  <c r="G1648" i="81"/>
  <c r="F1648" i="81"/>
  <c r="D1648" i="81"/>
  <c r="A1648" i="81"/>
  <c r="AG1647" i="81"/>
  <c r="AD1647" i="81"/>
  <c r="AC1647" i="81"/>
  <c r="AA1647" i="81"/>
  <c r="I1647" i="81"/>
  <c r="G1647" i="81"/>
  <c r="F1647" i="81"/>
  <c r="D1647" i="81"/>
  <c r="A1647" i="81"/>
  <c r="AG1646" i="81"/>
  <c r="AD1646" i="81"/>
  <c r="AC1646" i="81"/>
  <c r="AA1646" i="81"/>
  <c r="I1646" i="81"/>
  <c r="G1646" i="81"/>
  <c r="F1646" i="81"/>
  <c r="D1646" i="81"/>
  <c r="A1646" i="81"/>
  <c r="AG1645" i="81"/>
  <c r="AD1645" i="81"/>
  <c r="AC1645" i="81"/>
  <c r="AA1645" i="81"/>
  <c r="I1645" i="81"/>
  <c r="G1645" i="81"/>
  <c r="F1645" i="81"/>
  <c r="D1645" i="81"/>
  <c r="A1645" i="81"/>
  <c r="AG1644" i="81"/>
  <c r="AD1644" i="81"/>
  <c r="AC1644" i="81"/>
  <c r="AA1644" i="81"/>
  <c r="I1644" i="81"/>
  <c r="G1644" i="81"/>
  <c r="F1644" i="81"/>
  <c r="D1644" i="81"/>
  <c r="A1644" i="81"/>
  <c r="AG1643" i="81"/>
  <c r="AD1643" i="81"/>
  <c r="AC1643" i="81"/>
  <c r="AA1643" i="81"/>
  <c r="I1643" i="81"/>
  <c r="G1643" i="81"/>
  <c r="F1643" i="81"/>
  <c r="D1643" i="81"/>
  <c r="A1643" i="81"/>
  <c r="AG1642" i="81"/>
  <c r="AD1642" i="81"/>
  <c r="AC1642" i="81"/>
  <c r="AA1642" i="81"/>
  <c r="I1642" i="81"/>
  <c r="G1642" i="81"/>
  <c r="F1642" i="81"/>
  <c r="D1642" i="81"/>
  <c r="A1642" i="81"/>
  <c r="AG1641" i="81"/>
  <c r="AD1641" i="81"/>
  <c r="AC1641" i="81"/>
  <c r="AA1641" i="81"/>
  <c r="I1641" i="81"/>
  <c r="G1641" i="81"/>
  <c r="F1641" i="81"/>
  <c r="D1641" i="81"/>
  <c r="A1641" i="81"/>
  <c r="AG1640" i="81"/>
  <c r="AD1640" i="81"/>
  <c r="AC1640" i="81"/>
  <c r="AA1640" i="81"/>
  <c r="I1640" i="81"/>
  <c r="G1640" i="81"/>
  <c r="F1640" i="81"/>
  <c r="D1640" i="81"/>
  <c r="A1640" i="81"/>
  <c r="AG1639" i="81"/>
  <c r="AD1639" i="81"/>
  <c r="AC1639" i="81"/>
  <c r="AA1639" i="81"/>
  <c r="I1639" i="81"/>
  <c r="G1639" i="81"/>
  <c r="F1639" i="81"/>
  <c r="D1639" i="81"/>
  <c r="A1639" i="81"/>
  <c r="AG1638" i="81"/>
  <c r="AD1638" i="81"/>
  <c r="AC1638" i="81"/>
  <c r="AA1638" i="81"/>
  <c r="I1638" i="81"/>
  <c r="G1638" i="81"/>
  <c r="F1638" i="81"/>
  <c r="D1638" i="81"/>
  <c r="A1638" i="81"/>
  <c r="AG1637" i="81"/>
  <c r="AD1637" i="81"/>
  <c r="AC1637" i="81"/>
  <c r="AA1637" i="81"/>
  <c r="I1637" i="81"/>
  <c r="G1637" i="81"/>
  <c r="F1637" i="81"/>
  <c r="D1637" i="81"/>
  <c r="A1637" i="81"/>
  <c r="AG1636" i="81"/>
  <c r="AD1636" i="81"/>
  <c r="AC1636" i="81"/>
  <c r="AA1636" i="81"/>
  <c r="I1636" i="81"/>
  <c r="G1636" i="81"/>
  <c r="F1636" i="81"/>
  <c r="D1636" i="81"/>
  <c r="A1636" i="81"/>
  <c r="AG1635" i="81"/>
  <c r="AD1635" i="81"/>
  <c r="AC1635" i="81"/>
  <c r="AA1635" i="81"/>
  <c r="I1635" i="81"/>
  <c r="G1635" i="81"/>
  <c r="F1635" i="81"/>
  <c r="D1635" i="81"/>
  <c r="A1635" i="81"/>
  <c r="AG1634" i="81"/>
  <c r="AD1634" i="81"/>
  <c r="AC1634" i="81"/>
  <c r="AA1634" i="81"/>
  <c r="I1634" i="81"/>
  <c r="G1634" i="81"/>
  <c r="F1634" i="81"/>
  <c r="D1634" i="81"/>
  <c r="A1634" i="81"/>
  <c r="AG1633" i="81"/>
  <c r="AD1633" i="81"/>
  <c r="AC1633" i="81"/>
  <c r="AA1633" i="81"/>
  <c r="I1633" i="81"/>
  <c r="G1633" i="81"/>
  <c r="F1633" i="81"/>
  <c r="D1633" i="81"/>
  <c r="A1633" i="81"/>
  <c r="AG1632" i="81"/>
  <c r="AD1632" i="81"/>
  <c r="AC1632" i="81"/>
  <c r="AA1632" i="81"/>
  <c r="I1632" i="81"/>
  <c r="G1632" i="81"/>
  <c r="F1632" i="81"/>
  <c r="D1632" i="81"/>
  <c r="A1632" i="81"/>
  <c r="AG1631" i="81"/>
  <c r="AD1631" i="81"/>
  <c r="AC1631" i="81"/>
  <c r="AA1631" i="81"/>
  <c r="I1631" i="81"/>
  <c r="G1631" i="81"/>
  <c r="F1631" i="81"/>
  <c r="D1631" i="81"/>
  <c r="A1631" i="81"/>
  <c r="AG1630" i="81"/>
  <c r="AD1630" i="81"/>
  <c r="AC1630" i="81"/>
  <c r="AA1630" i="81"/>
  <c r="I1630" i="81"/>
  <c r="G1630" i="81"/>
  <c r="F1630" i="81"/>
  <c r="D1630" i="81"/>
  <c r="A1630" i="81"/>
  <c r="AG1629" i="81"/>
  <c r="AD1629" i="81"/>
  <c r="AC1629" i="81"/>
  <c r="AA1629" i="81"/>
  <c r="I1629" i="81"/>
  <c r="G1629" i="81"/>
  <c r="F1629" i="81"/>
  <c r="D1629" i="81"/>
  <c r="A1629" i="81"/>
  <c r="AG1628" i="81"/>
  <c r="AD1628" i="81"/>
  <c r="AC1628" i="81"/>
  <c r="AA1628" i="81"/>
  <c r="I1628" i="81"/>
  <c r="G1628" i="81"/>
  <c r="F1628" i="81"/>
  <c r="D1628" i="81"/>
  <c r="A1628" i="81"/>
  <c r="AG1627" i="81"/>
  <c r="AD1627" i="81"/>
  <c r="AC1627" i="81"/>
  <c r="AA1627" i="81"/>
  <c r="I1627" i="81"/>
  <c r="G1627" i="81"/>
  <c r="F1627" i="81"/>
  <c r="D1627" i="81"/>
  <c r="A1627" i="81"/>
  <c r="AG1626" i="81"/>
  <c r="AD1626" i="81"/>
  <c r="AC1626" i="81"/>
  <c r="AA1626" i="81"/>
  <c r="I1626" i="81"/>
  <c r="G1626" i="81"/>
  <c r="F1626" i="81"/>
  <c r="D1626" i="81"/>
  <c r="A1626" i="81"/>
  <c r="AG1625" i="81"/>
  <c r="AD1625" i="81"/>
  <c r="AC1625" i="81"/>
  <c r="AA1625" i="81"/>
  <c r="I1625" i="81"/>
  <c r="G1625" i="81"/>
  <c r="F1625" i="81"/>
  <c r="D1625" i="81"/>
  <c r="A1625" i="81"/>
  <c r="AG1624" i="81"/>
  <c r="AD1624" i="81"/>
  <c r="AC1624" i="81"/>
  <c r="AA1624" i="81"/>
  <c r="I1624" i="81"/>
  <c r="G1624" i="81"/>
  <c r="F1624" i="81"/>
  <c r="D1624" i="81"/>
  <c r="A1624" i="81"/>
  <c r="AG1623" i="81"/>
  <c r="AD1623" i="81"/>
  <c r="AC1623" i="81"/>
  <c r="AA1623" i="81"/>
  <c r="I1623" i="81"/>
  <c r="G1623" i="81"/>
  <c r="F1623" i="81"/>
  <c r="D1623" i="81"/>
  <c r="A1623" i="81"/>
  <c r="AG1622" i="81"/>
  <c r="AD1622" i="81"/>
  <c r="AC1622" i="81"/>
  <c r="AA1622" i="81"/>
  <c r="I1622" i="81"/>
  <c r="G1622" i="81"/>
  <c r="F1622" i="81"/>
  <c r="D1622" i="81"/>
  <c r="A1622" i="81"/>
  <c r="AG1621" i="81"/>
  <c r="AD1621" i="81"/>
  <c r="AC1621" i="81"/>
  <c r="AA1621" i="81"/>
  <c r="I1621" i="81"/>
  <c r="G1621" i="81"/>
  <c r="F1621" i="81"/>
  <c r="D1621" i="81"/>
  <c r="A1621" i="81"/>
  <c r="AG1620" i="81"/>
  <c r="AD1620" i="81"/>
  <c r="AC1620" i="81"/>
  <c r="AA1620" i="81"/>
  <c r="I1620" i="81"/>
  <c r="G1620" i="81"/>
  <c r="F1620" i="81"/>
  <c r="D1620" i="81"/>
  <c r="A1620" i="81"/>
  <c r="AG1619" i="81"/>
  <c r="AD1619" i="81"/>
  <c r="AC1619" i="81"/>
  <c r="AA1619" i="81"/>
  <c r="I1619" i="81"/>
  <c r="G1619" i="81"/>
  <c r="F1619" i="81"/>
  <c r="D1619" i="81"/>
  <c r="A1619" i="81"/>
  <c r="AG1618" i="81"/>
  <c r="AD1618" i="81"/>
  <c r="AC1618" i="81"/>
  <c r="AA1618" i="81"/>
  <c r="I1618" i="81"/>
  <c r="G1618" i="81"/>
  <c r="F1618" i="81"/>
  <c r="D1618" i="81"/>
  <c r="A1618" i="81"/>
  <c r="AG1617" i="81"/>
  <c r="AD1617" i="81"/>
  <c r="AC1617" i="81"/>
  <c r="AA1617" i="81"/>
  <c r="I1617" i="81"/>
  <c r="G1617" i="81"/>
  <c r="F1617" i="81"/>
  <c r="D1617" i="81"/>
  <c r="A1617" i="81"/>
  <c r="AG1616" i="81"/>
  <c r="AD1616" i="81"/>
  <c r="AC1616" i="81"/>
  <c r="AA1616" i="81"/>
  <c r="I1616" i="81"/>
  <c r="G1616" i="81"/>
  <c r="F1616" i="81"/>
  <c r="D1616" i="81"/>
  <c r="A1616" i="81"/>
  <c r="AG1615" i="81"/>
  <c r="AD1615" i="81"/>
  <c r="AC1615" i="81"/>
  <c r="AA1615" i="81"/>
  <c r="I1615" i="81"/>
  <c r="G1615" i="81"/>
  <c r="F1615" i="81"/>
  <c r="D1615" i="81"/>
  <c r="A1615" i="81"/>
  <c r="AG1614" i="81"/>
  <c r="AD1614" i="81"/>
  <c r="AC1614" i="81"/>
  <c r="AA1614" i="81"/>
  <c r="I1614" i="81"/>
  <c r="G1614" i="81"/>
  <c r="F1614" i="81"/>
  <c r="D1614" i="81"/>
  <c r="A1614" i="81"/>
  <c r="AG1613" i="81"/>
  <c r="AD1613" i="81"/>
  <c r="AC1613" i="81"/>
  <c r="AA1613" i="81"/>
  <c r="I1613" i="81"/>
  <c r="G1613" i="81"/>
  <c r="F1613" i="81"/>
  <c r="D1613" i="81"/>
  <c r="A1613" i="81"/>
  <c r="AG1612" i="81"/>
  <c r="AD1612" i="81"/>
  <c r="AC1612" i="81"/>
  <c r="AA1612" i="81"/>
  <c r="I1612" i="81"/>
  <c r="G1612" i="81"/>
  <c r="F1612" i="81"/>
  <c r="D1612" i="81"/>
  <c r="A1612" i="81"/>
  <c r="AG1611" i="81"/>
  <c r="AD1611" i="81"/>
  <c r="AC1611" i="81"/>
  <c r="AA1611" i="81"/>
  <c r="I1611" i="81"/>
  <c r="G1611" i="81"/>
  <c r="F1611" i="81"/>
  <c r="D1611" i="81"/>
  <c r="A1611" i="81"/>
  <c r="AG1610" i="81"/>
  <c r="AD1610" i="81"/>
  <c r="AC1610" i="81"/>
  <c r="AA1610" i="81"/>
  <c r="I1610" i="81"/>
  <c r="G1610" i="81"/>
  <c r="F1610" i="81"/>
  <c r="D1610" i="81"/>
  <c r="A1610" i="81"/>
  <c r="AG1609" i="81"/>
  <c r="AD1609" i="81"/>
  <c r="AC1609" i="81"/>
  <c r="AA1609" i="81"/>
  <c r="I1609" i="81"/>
  <c r="G1609" i="81"/>
  <c r="F1609" i="81"/>
  <c r="D1609" i="81"/>
  <c r="A1609" i="81"/>
  <c r="AG1608" i="81"/>
  <c r="AD1608" i="81"/>
  <c r="AC1608" i="81"/>
  <c r="AA1608" i="81"/>
  <c r="I1608" i="81"/>
  <c r="G1608" i="81"/>
  <c r="F1608" i="81"/>
  <c r="D1608" i="81"/>
  <c r="A1608" i="81"/>
  <c r="AG1607" i="81"/>
  <c r="AD1607" i="81"/>
  <c r="AC1607" i="81"/>
  <c r="AA1607" i="81"/>
  <c r="I1607" i="81"/>
  <c r="G1607" i="81"/>
  <c r="F1607" i="81"/>
  <c r="D1607" i="81"/>
  <c r="A1607" i="81"/>
  <c r="AG1606" i="81"/>
  <c r="AD1606" i="81"/>
  <c r="AC1606" i="81"/>
  <c r="AA1606" i="81"/>
  <c r="I1606" i="81"/>
  <c r="G1606" i="81"/>
  <c r="F1606" i="81"/>
  <c r="D1606" i="81"/>
  <c r="A1606" i="81"/>
  <c r="AG1605" i="81"/>
  <c r="AD1605" i="81"/>
  <c r="AC1605" i="81"/>
  <c r="AA1605" i="81"/>
  <c r="I1605" i="81"/>
  <c r="G1605" i="81"/>
  <c r="F1605" i="81"/>
  <c r="D1605" i="81"/>
  <c r="A1605" i="81"/>
  <c r="AG1604" i="81"/>
  <c r="AD1604" i="81"/>
  <c r="AC1604" i="81"/>
  <c r="AA1604" i="81"/>
  <c r="I1604" i="81"/>
  <c r="G1604" i="81"/>
  <c r="F1604" i="81"/>
  <c r="D1604" i="81"/>
  <c r="A1604" i="81"/>
  <c r="AG1603" i="81"/>
  <c r="AD1603" i="81"/>
  <c r="AC1603" i="81"/>
  <c r="AA1603" i="81"/>
  <c r="I1603" i="81"/>
  <c r="G1603" i="81"/>
  <c r="F1603" i="81"/>
  <c r="D1603" i="81"/>
  <c r="A1603" i="81"/>
  <c r="AG1602" i="81"/>
  <c r="AD1602" i="81"/>
  <c r="AC1602" i="81"/>
  <c r="AA1602" i="81"/>
  <c r="I1602" i="81"/>
  <c r="G1602" i="81"/>
  <c r="F1602" i="81"/>
  <c r="D1602" i="81"/>
  <c r="A1602" i="81"/>
  <c r="AG1601" i="81"/>
  <c r="AD1601" i="81"/>
  <c r="AC1601" i="81"/>
  <c r="AA1601" i="81"/>
  <c r="I1601" i="81"/>
  <c r="G1601" i="81"/>
  <c r="F1601" i="81"/>
  <c r="D1601" i="81"/>
  <c r="A1601" i="81"/>
  <c r="AG1600" i="81"/>
  <c r="AD1600" i="81"/>
  <c r="AC1600" i="81"/>
  <c r="AA1600" i="81"/>
  <c r="I1600" i="81"/>
  <c r="G1600" i="81"/>
  <c r="F1600" i="81"/>
  <c r="D1600" i="81"/>
  <c r="A1600" i="81"/>
  <c r="AG1599" i="81"/>
  <c r="AD1599" i="81"/>
  <c r="AC1599" i="81"/>
  <c r="AA1599" i="81"/>
  <c r="I1599" i="81"/>
  <c r="G1599" i="81"/>
  <c r="F1599" i="81"/>
  <c r="D1599" i="81"/>
  <c r="A1599" i="81"/>
  <c r="AG1598" i="81"/>
  <c r="AD1598" i="81"/>
  <c r="AC1598" i="81"/>
  <c r="AA1598" i="81"/>
  <c r="I1598" i="81"/>
  <c r="G1598" i="81"/>
  <c r="F1598" i="81"/>
  <c r="D1598" i="81"/>
  <c r="A1598" i="81"/>
  <c r="AG1597" i="81"/>
  <c r="AD1597" i="81"/>
  <c r="AC1597" i="81"/>
  <c r="AA1597" i="81"/>
  <c r="I1597" i="81"/>
  <c r="G1597" i="81"/>
  <c r="F1597" i="81"/>
  <c r="D1597" i="81"/>
  <c r="A1597" i="81"/>
  <c r="AG1596" i="81"/>
  <c r="AD1596" i="81"/>
  <c r="AC1596" i="81"/>
  <c r="AA1596" i="81"/>
  <c r="I1596" i="81"/>
  <c r="G1596" i="81"/>
  <c r="F1596" i="81"/>
  <c r="D1596" i="81"/>
  <c r="A1596" i="81"/>
  <c r="AG1595" i="81"/>
  <c r="AD1595" i="81"/>
  <c r="AC1595" i="81"/>
  <c r="AA1595" i="81"/>
  <c r="I1595" i="81"/>
  <c r="G1595" i="81"/>
  <c r="F1595" i="81"/>
  <c r="D1595" i="81"/>
  <c r="A1595" i="81"/>
  <c r="AG1594" i="81"/>
  <c r="AD1594" i="81"/>
  <c r="AC1594" i="81"/>
  <c r="AA1594" i="81"/>
  <c r="I1594" i="81"/>
  <c r="G1594" i="81"/>
  <c r="F1594" i="81"/>
  <c r="D1594" i="81"/>
  <c r="A1594" i="81"/>
  <c r="AG1593" i="81"/>
  <c r="AD1593" i="81"/>
  <c r="AC1593" i="81"/>
  <c r="AA1593" i="81"/>
  <c r="I1593" i="81"/>
  <c r="G1593" i="81"/>
  <c r="F1593" i="81"/>
  <c r="D1593" i="81"/>
  <c r="A1593" i="81"/>
  <c r="AG1592" i="81"/>
  <c r="AD1592" i="81"/>
  <c r="AC1592" i="81"/>
  <c r="AA1592" i="81"/>
  <c r="I1592" i="81"/>
  <c r="G1592" i="81"/>
  <c r="F1592" i="81"/>
  <c r="D1592" i="81"/>
  <c r="A1592" i="81"/>
  <c r="AG1591" i="81"/>
  <c r="AD1591" i="81"/>
  <c r="AC1591" i="81"/>
  <c r="AA1591" i="81"/>
  <c r="I1591" i="81"/>
  <c r="G1591" i="81"/>
  <c r="F1591" i="81"/>
  <c r="D1591" i="81"/>
  <c r="A1591" i="81"/>
  <c r="AG1590" i="81"/>
  <c r="AD1590" i="81"/>
  <c r="AC1590" i="81"/>
  <c r="AA1590" i="81"/>
  <c r="I1590" i="81"/>
  <c r="G1590" i="81"/>
  <c r="F1590" i="81"/>
  <c r="D1590" i="81"/>
  <c r="A1590" i="81"/>
  <c r="AG1589" i="81"/>
  <c r="AD1589" i="81"/>
  <c r="AC1589" i="81"/>
  <c r="AA1589" i="81"/>
  <c r="I1589" i="81"/>
  <c r="G1589" i="81"/>
  <c r="F1589" i="81"/>
  <c r="D1589" i="81"/>
  <c r="A1589" i="81"/>
  <c r="AG1588" i="81"/>
  <c r="AD1588" i="81"/>
  <c r="AC1588" i="81"/>
  <c r="AA1588" i="81"/>
  <c r="I1588" i="81"/>
  <c r="G1588" i="81"/>
  <c r="F1588" i="81"/>
  <c r="D1588" i="81"/>
  <c r="A1588" i="81"/>
  <c r="AG1587" i="81"/>
  <c r="AD1587" i="81"/>
  <c r="AC1587" i="81"/>
  <c r="AA1587" i="81"/>
  <c r="I1587" i="81"/>
  <c r="G1587" i="81"/>
  <c r="F1587" i="81"/>
  <c r="D1587" i="81"/>
  <c r="A1587" i="81"/>
  <c r="AG1586" i="81"/>
  <c r="AD1586" i="81"/>
  <c r="AC1586" i="81"/>
  <c r="AA1586" i="81"/>
  <c r="I1586" i="81"/>
  <c r="G1586" i="81"/>
  <c r="F1586" i="81"/>
  <c r="D1586" i="81"/>
  <c r="A1586" i="81"/>
  <c r="AG1585" i="81"/>
  <c r="AD1585" i="81"/>
  <c r="AC1585" i="81"/>
  <c r="AA1585" i="81"/>
  <c r="I1585" i="81"/>
  <c r="G1585" i="81"/>
  <c r="F1585" i="81"/>
  <c r="D1585" i="81"/>
  <c r="A1585" i="81"/>
  <c r="AG1584" i="81"/>
  <c r="AD1584" i="81"/>
  <c r="AC1584" i="81"/>
  <c r="AA1584" i="81"/>
  <c r="I1584" i="81"/>
  <c r="G1584" i="81"/>
  <c r="F1584" i="81"/>
  <c r="D1584" i="81"/>
  <c r="A1584" i="81"/>
  <c r="AG1583" i="81"/>
  <c r="AD1583" i="81"/>
  <c r="AC1583" i="81"/>
  <c r="AA1583" i="81"/>
  <c r="I1583" i="81"/>
  <c r="G1583" i="81"/>
  <c r="F1583" i="81"/>
  <c r="D1583" i="81"/>
  <c r="A1583" i="81"/>
  <c r="AG1582" i="81"/>
  <c r="AD1582" i="81"/>
  <c r="AC1582" i="81"/>
  <c r="AA1582" i="81"/>
  <c r="I1582" i="81"/>
  <c r="G1582" i="81"/>
  <c r="F1582" i="81"/>
  <c r="D1582" i="81"/>
  <c r="A1582" i="81"/>
  <c r="AG1581" i="81"/>
  <c r="AD1581" i="81"/>
  <c r="AC1581" i="81"/>
  <c r="AA1581" i="81"/>
  <c r="I1581" i="81"/>
  <c r="G1581" i="81"/>
  <c r="F1581" i="81"/>
  <c r="D1581" i="81"/>
  <c r="A1581" i="81"/>
  <c r="AG1580" i="81"/>
  <c r="AD1580" i="81"/>
  <c r="AC1580" i="81"/>
  <c r="AA1580" i="81"/>
  <c r="I1580" i="81"/>
  <c r="G1580" i="81"/>
  <c r="F1580" i="81"/>
  <c r="D1580" i="81"/>
  <c r="A1580" i="81"/>
  <c r="AG1579" i="81"/>
  <c r="AD1579" i="81"/>
  <c r="AC1579" i="81"/>
  <c r="AA1579" i="81"/>
  <c r="I1579" i="81"/>
  <c r="G1579" i="81"/>
  <c r="F1579" i="81"/>
  <c r="D1579" i="81"/>
  <c r="A1579" i="81"/>
  <c r="AG1578" i="81"/>
  <c r="AD1578" i="81"/>
  <c r="AC1578" i="81"/>
  <c r="AA1578" i="81"/>
  <c r="I1578" i="81"/>
  <c r="G1578" i="81"/>
  <c r="F1578" i="81"/>
  <c r="D1578" i="81"/>
  <c r="A1578" i="81"/>
  <c r="AG1577" i="81"/>
  <c r="AD1577" i="81"/>
  <c r="AC1577" i="81"/>
  <c r="AA1577" i="81"/>
  <c r="I1577" i="81"/>
  <c r="G1577" i="81"/>
  <c r="F1577" i="81"/>
  <c r="D1577" i="81"/>
  <c r="A1577" i="81"/>
  <c r="AG1576" i="81"/>
  <c r="AD1576" i="81"/>
  <c r="AC1576" i="81"/>
  <c r="AA1576" i="81"/>
  <c r="I1576" i="81"/>
  <c r="G1576" i="81"/>
  <c r="F1576" i="81"/>
  <c r="D1576" i="81"/>
  <c r="A1576" i="81"/>
  <c r="AG1575" i="81"/>
  <c r="AD1575" i="81"/>
  <c r="AC1575" i="81"/>
  <c r="AA1575" i="81"/>
  <c r="I1575" i="81"/>
  <c r="G1575" i="81"/>
  <c r="F1575" i="81"/>
  <c r="D1575" i="81"/>
  <c r="A1575" i="81"/>
  <c r="AG1574" i="81"/>
  <c r="AD1574" i="81"/>
  <c r="AC1574" i="81"/>
  <c r="AA1574" i="81"/>
  <c r="I1574" i="81"/>
  <c r="G1574" i="81"/>
  <c r="F1574" i="81"/>
  <c r="D1574" i="81"/>
  <c r="A1574" i="81"/>
  <c r="AG1573" i="81"/>
  <c r="AD1573" i="81"/>
  <c r="AC1573" i="81"/>
  <c r="AA1573" i="81"/>
  <c r="I1573" i="81"/>
  <c r="G1573" i="81"/>
  <c r="F1573" i="81"/>
  <c r="D1573" i="81"/>
  <c r="A1573" i="81"/>
  <c r="AG1572" i="81"/>
  <c r="AD1572" i="81"/>
  <c r="AC1572" i="81"/>
  <c r="AA1572" i="81"/>
  <c r="I1572" i="81"/>
  <c r="G1572" i="81"/>
  <c r="F1572" i="81"/>
  <c r="D1572" i="81"/>
  <c r="A1572" i="81"/>
  <c r="AG1571" i="81"/>
  <c r="AD1571" i="81"/>
  <c r="AC1571" i="81"/>
  <c r="AA1571" i="81"/>
  <c r="I1571" i="81"/>
  <c r="G1571" i="81"/>
  <c r="F1571" i="81"/>
  <c r="D1571" i="81"/>
  <c r="A1571" i="81"/>
  <c r="AG1570" i="81"/>
  <c r="AD1570" i="81"/>
  <c r="AC1570" i="81"/>
  <c r="AA1570" i="81"/>
  <c r="I1570" i="81"/>
  <c r="G1570" i="81"/>
  <c r="F1570" i="81"/>
  <c r="D1570" i="81"/>
  <c r="A1570" i="81"/>
  <c r="AG1569" i="81"/>
  <c r="AD1569" i="81"/>
  <c r="AC1569" i="81"/>
  <c r="AA1569" i="81"/>
  <c r="I1569" i="81"/>
  <c r="G1569" i="81"/>
  <c r="F1569" i="81"/>
  <c r="D1569" i="81"/>
  <c r="A1569" i="81"/>
  <c r="AG1568" i="81"/>
  <c r="AD1568" i="81"/>
  <c r="AC1568" i="81"/>
  <c r="AA1568" i="81"/>
  <c r="I1568" i="81"/>
  <c r="G1568" i="81"/>
  <c r="F1568" i="81"/>
  <c r="D1568" i="81"/>
  <c r="A1568" i="81"/>
  <c r="AG1567" i="81"/>
  <c r="AD1567" i="81"/>
  <c r="AC1567" i="81"/>
  <c r="AA1567" i="81"/>
  <c r="I1567" i="81"/>
  <c r="G1567" i="81"/>
  <c r="F1567" i="81"/>
  <c r="D1567" i="81"/>
  <c r="A1567" i="81"/>
  <c r="AG1566" i="81"/>
  <c r="AD1566" i="81"/>
  <c r="AC1566" i="81"/>
  <c r="AA1566" i="81"/>
  <c r="I1566" i="81"/>
  <c r="G1566" i="81"/>
  <c r="F1566" i="81"/>
  <c r="D1566" i="81"/>
  <c r="A1566" i="81"/>
  <c r="AG1565" i="81"/>
  <c r="AD1565" i="81"/>
  <c r="AC1565" i="81"/>
  <c r="AA1565" i="81"/>
  <c r="I1565" i="81"/>
  <c r="G1565" i="81"/>
  <c r="F1565" i="81"/>
  <c r="D1565" i="81"/>
  <c r="A1565" i="81"/>
  <c r="AG1564" i="81"/>
  <c r="AD1564" i="81"/>
  <c r="AC1564" i="81"/>
  <c r="AA1564" i="81"/>
  <c r="I1564" i="81"/>
  <c r="G1564" i="81"/>
  <c r="F1564" i="81"/>
  <c r="D1564" i="81"/>
  <c r="A1564" i="81"/>
  <c r="AG1563" i="81"/>
  <c r="AD1563" i="81"/>
  <c r="AC1563" i="81"/>
  <c r="AA1563" i="81"/>
  <c r="I1563" i="81"/>
  <c r="G1563" i="81"/>
  <c r="F1563" i="81"/>
  <c r="D1563" i="81"/>
  <c r="A1563" i="81"/>
  <c r="AG1562" i="81"/>
  <c r="AD1562" i="81"/>
  <c r="AC1562" i="81"/>
  <c r="AA1562" i="81"/>
  <c r="I1562" i="81"/>
  <c r="G1562" i="81"/>
  <c r="F1562" i="81"/>
  <c r="D1562" i="81"/>
  <c r="A1562" i="81"/>
  <c r="AG1561" i="81"/>
  <c r="AD1561" i="81"/>
  <c r="AC1561" i="81"/>
  <c r="AA1561" i="81"/>
  <c r="I1561" i="81"/>
  <c r="G1561" i="81"/>
  <c r="F1561" i="81"/>
  <c r="D1561" i="81"/>
  <c r="A1561" i="81"/>
  <c r="AG1560" i="81"/>
  <c r="AD1560" i="81"/>
  <c r="AC1560" i="81"/>
  <c r="AA1560" i="81"/>
  <c r="I1560" i="81"/>
  <c r="G1560" i="81"/>
  <c r="F1560" i="81"/>
  <c r="D1560" i="81"/>
  <c r="A1560" i="81"/>
  <c r="AG1559" i="81"/>
  <c r="AD1559" i="81"/>
  <c r="AC1559" i="81"/>
  <c r="AA1559" i="81"/>
  <c r="I1559" i="81"/>
  <c r="G1559" i="81"/>
  <c r="F1559" i="81"/>
  <c r="D1559" i="81"/>
  <c r="A1559" i="81"/>
  <c r="AG1558" i="81"/>
  <c r="AD1558" i="81"/>
  <c r="AC1558" i="81"/>
  <c r="AA1558" i="81"/>
  <c r="I1558" i="81"/>
  <c r="G1558" i="81"/>
  <c r="F1558" i="81"/>
  <c r="D1558" i="81"/>
  <c r="A1558" i="81"/>
  <c r="AG1557" i="81"/>
  <c r="AD1557" i="81"/>
  <c r="AC1557" i="81"/>
  <c r="AA1557" i="81"/>
  <c r="I1557" i="81"/>
  <c r="G1557" i="81"/>
  <c r="F1557" i="81"/>
  <c r="D1557" i="81"/>
  <c r="A1557" i="81"/>
  <c r="AG1556" i="81"/>
  <c r="AD1556" i="81"/>
  <c r="AC1556" i="81"/>
  <c r="AA1556" i="81"/>
  <c r="I1556" i="81"/>
  <c r="G1556" i="81"/>
  <c r="F1556" i="81"/>
  <c r="D1556" i="81"/>
  <c r="A1556" i="81"/>
  <c r="AG1555" i="81"/>
  <c r="AD1555" i="81"/>
  <c r="AC1555" i="81"/>
  <c r="AA1555" i="81"/>
  <c r="I1555" i="81"/>
  <c r="G1555" i="81"/>
  <c r="F1555" i="81"/>
  <c r="D1555" i="81"/>
  <c r="A1555" i="81"/>
  <c r="AG1554" i="81"/>
  <c r="AD1554" i="81"/>
  <c r="AC1554" i="81"/>
  <c r="AA1554" i="81"/>
  <c r="I1554" i="81"/>
  <c r="G1554" i="81"/>
  <c r="F1554" i="81"/>
  <c r="D1554" i="81"/>
  <c r="A1554" i="81"/>
  <c r="AG1553" i="81"/>
  <c r="AD1553" i="81"/>
  <c r="AC1553" i="81"/>
  <c r="AA1553" i="81"/>
  <c r="I1553" i="81"/>
  <c r="G1553" i="81"/>
  <c r="F1553" i="81"/>
  <c r="D1553" i="81"/>
  <c r="A1553" i="81"/>
  <c r="AG1552" i="81"/>
  <c r="AD1552" i="81"/>
  <c r="AC1552" i="81"/>
  <c r="AA1552" i="81"/>
  <c r="I1552" i="81"/>
  <c r="G1552" i="81"/>
  <c r="F1552" i="81"/>
  <c r="D1552" i="81"/>
  <c r="A1552" i="81"/>
  <c r="AG1551" i="81"/>
  <c r="AD1551" i="81"/>
  <c r="AC1551" i="81"/>
  <c r="AA1551" i="81"/>
  <c r="I1551" i="81"/>
  <c r="G1551" i="81"/>
  <c r="F1551" i="81"/>
  <c r="D1551" i="81"/>
  <c r="A1551" i="81"/>
  <c r="AG1550" i="81"/>
  <c r="AD1550" i="81"/>
  <c r="AC1550" i="81"/>
  <c r="AA1550" i="81"/>
  <c r="I1550" i="81"/>
  <c r="G1550" i="81"/>
  <c r="F1550" i="81"/>
  <c r="D1550" i="81"/>
  <c r="A1550" i="81"/>
  <c r="AG1549" i="81"/>
  <c r="AD1549" i="81"/>
  <c r="AC1549" i="81"/>
  <c r="AA1549" i="81"/>
  <c r="I1549" i="81"/>
  <c r="G1549" i="81"/>
  <c r="F1549" i="81"/>
  <c r="D1549" i="81"/>
  <c r="A1549" i="81"/>
  <c r="AG1548" i="81"/>
  <c r="AD1548" i="81"/>
  <c r="AC1548" i="81"/>
  <c r="AA1548" i="81"/>
  <c r="I1548" i="81"/>
  <c r="G1548" i="81"/>
  <c r="F1548" i="81"/>
  <c r="D1548" i="81"/>
  <c r="A1548" i="81"/>
  <c r="AG1547" i="81"/>
  <c r="AD1547" i="81"/>
  <c r="AC1547" i="81"/>
  <c r="AA1547" i="81"/>
  <c r="I1547" i="81"/>
  <c r="G1547" i="81"/>
  <c r="F1547" i="81"/>
  <c r="D1547" i="81"/>
  <c r="A1547" i="81"/>
  <c r="AG1546" i="81"/>
  <c r="AD1546" i="81"/>
  <c r="AC1546" i="81"/>
  <c r="AA1546" i="81"/>
  <c r="I1546" i="81"/>
  <c r="G1546" i="81"/>
  <c r="F1546" i="81"/>
  <c r="D1546" i="81"/>
  <c r="A1546" i="81"/>
  <c r="AG1545" i="81"/>
  <c r="AD1545" i="81"/>
  <c r="AC1545" i="81"/>
  <c r="AA1545" i="81"/>
  <c r="I1545" i="81"/>
  <c r="G1545" i="81"/>
  <c r="F1545" i="81"/>
  <c r="D1545" i="81"/>
  <c r="A1545" i="81"/>
  <c r="AG1544" i="81"/>
  <c r="AD1544" i="81"/>
  <c r="AC1544" i="81"/>
  <c r="AA1544" i="81"/>
  <c r="I1544" i="81"/>
  <c r="G1544" i="81"/>
  <c r="F1544" i="81"/>
  <c r="D1544" i="81"/>
  <c r="A1544" i="81"/>
  <c r="AG1543" i="81"/>
  <c r="AD1543" i="81"/>
  <c r="AC1543" i="81"/>
  <c r="AA1543" i="81"/>
  <c r="I1543" i="81"/>
  <c r="G1543" i="81"/>
  <c r="F1543" i="81"/>
  <c r="D1543" i="81"/>
  <c r="A1543" i="81"/>
  <c r="AG1542" i="81"/>
  <c r="AD1542" i="81"/>
  <c r="AC1542" i="81"/>
  <c r="AA1542" i="81"/>
  <c r="I1542" i="81"/>
  <c r="G1542" i="81"/>
  <c r="F1542" i="81"/>
  <c r="D1542" i="81"/>
  <c r="A1542" i="81"/>
  <c r="AG1541" i="81"/>
  <c r="AD1541" i="81"/>
  <c r="AC1541" i="81"/>
  <c r="AA1541" i="81"/>
  <c r="I1541" i="81"/>
  <c r="G1541" i="81"/>
  <c r="F1541" i="81"/>
  <c r="D1541" i="81"/>
  <c r="A1541" i="81"/>
  <c r="AG1540" i="81"/>
  <c r="AD1540" i="81"/>
  <c r="AC1540" i="81"/>
  <c r="AA1540" i="81"/>
  <c r="I1540" i="81"/>
  <c r="G1540" i="81"/>
  <c r="F1540" i="81"/>
  <c r="D1540" i="81"/>
  <c r="A1540" i="81"/>
  <c r="AG1539" i="81"/>
  <c r="AD1539" i="81"/>
  <c r="AC1539" i="81"/>
  <c r="AA1539" i="81"/>
  <c r="I1539" i="81"/>
  <c r="G1539" i="81"/>
  <c r="F1539" i="81"/>
  <c r="D1539" i="81"/>
  <c r="A1539" i="81"/>
  <c r="AG1538" i="81"/>
  <c r="AD1538" i="81"/>
  <c r="AC1538" i="81"/>
  <c r="AA1538" i="81"/>
  <c r="I1538" i="81"/>
  <c r="G1538" i="81"/>
  <c r="F1538" i="81"/>
  <c r="D1538" i="81"/>
  <c r="A1538" i="81"/>
  <c r="AG1537" i="81"/>
  <c r="AD1537" i="81"/>
  <c r="AC1537" i="81"/>
  <c r="AA1537" i="81"/>
  <c r="I1537" i="81"/>
  <c r="G1537" i="81"/>
  <c r="F1537" i="81"/>
  <c r="D1537" i="81"/>
  <c r="A1537" i="81"/>
  <c r="AG1536" i="81"/>
  <c r="AD1536" i="81"/>
  <c r="AC1536" i="81"/>
  <c r="AA1536" i="81"/>
  <c r="I1536" i="81"/>
  <c r="G1536" i="81"/>
  <c r="F1536" i="81"/>
  <c r="D1536" i="81"/>
  <c r="A1536" i="81"/>
  <c r="AG1535" i="81"/>
  <c r="AD1535" i="81"/>
  <c r="AC1535" i="81"/>
  <c r="AA1535" i="81"/>
  <c r="I1535" i="81"/>
  <c r="G1535" i="81"/>
  <c r="F1535" i="81"/>
  <c r="D1535" i="81"/>
  <c r="A1535" i="81"/>
  <c r="AG1534" i="81"/>
  <c r="AD1534" i="81"/>
  <c r="AC1534" i="81"/>
  <c r="AA1534" i="81"/>
  <c r="I1534" i="81"/>
  <c r="G1534" i="81"/>
  <c r="F1534" i="81"/>
  <c r="D1534" i="81"/>
  <c r="A1534" i="81"/>
  <c r="AG1533" i="81"/>
  <c r="AD1533" i="81"/>
  <c r="AC1533" i="81"/>
  <c r="AA1533" i="81"/>
  <c r="I1533" i="81"/>
  <c r="G1533" i="81"/>
  <c r="F1533" i="81"/>
  <c r="D1533" i="81"/>
  <c r="A1533" i="81"/>
  <c r="AG1532" i="81"/>
  <c r="AD1532" i="81"/>
  <c r="AC1532" i="81"/>
  <c r="AA1532" i="81"/>
  <c r="I1532" i="81"/>
  <c r="G1532" i="81"/>
  <c r="F1532" i="81"/>
  <c r="D1532" i="81"/>
  <c r="A1532" i="81"/>
  <c r="AG1531" i="81"/>
  <c r="AD1531" i="81"/>
  <c r="AC1531" i="81"/>
  <c r="AA1531" i="81"/>
  <c r="I1531" i="81"/>
  <c r="G1531" i="81"/>
  <c r="F1531" i="81"/>
  <c r="D1531" i="81"/>
  <c r="A1531" i="81"/>
  <c r="AG1530" i="81"/>
  <c r="AD1530" i="81"/>
  <c r="AC1530" i="81"/>
  <c r="AA1530" i="81"/>
  <c r="I1530" i="81"/>
  <c r="G1530" i="81"/>
  <c r="F1530" i="81"/>
  <c r="D1530" i="81"/>
  <c r="A1530" i="81"/>
  <c r="AG1529" i="81"/>
  <c r="AD1529" i="81"/>
  <c r="AC1529" i="81"/>
  <c r="AA1529" i="81"/>
  <c r="I1529" i="81"/>
  <c r="G1529" i="81"/>
  <c r="F1529" i="81"/>
  <c r="D1529" i="81"/>
  <c r="A1529" i="81"/>
  <c r="AG1528" i="81"/>
  <c r="AD1528" i="81"/>
  <c r="AC1528" i="81"/>
  <c r="AA1528" i="81"/>
  <c r="I1528" i="81"/>
  <c r="G1528" i="81"/>
  <c r="F1528" i="81"/>
  <c r="D1528" i="81"/>
  <c r="A1528" i="81"/>
  <c r="AG1527" i="81"/>
  <c r="AD1527" i="81"/>
  <c r="AC1527" i="81"/>
  <c r="AA1527" i="81"/>
  <c r="I1527" i="81"/>
  <c r="G1527" i="81"/>
  <c r="F1527" i="81"/>
  <c r="D1527" i="81"/>
  <c r="A1527" i="81"/>
  <c r="AG1526" i="81"/>
  <c r="AD1526" i="81"/>
  <c r="AC1526" i="81"/>
  <c r="AA1526" i="81"/>
  <c r="I1526" i="81"/>
  <c r="G1526" i="81"/>
  <c r="F1526" i="81"/>
  <c r="D1526" i="81"/>
  <c r="A1526" i="81"/>
  <c r="AG1525" i="81"/>
  <c r="AD1525" i="81"/>
  <c r="AC1525" i="81"/>
  <c r="AA1525" i="81"/>
  <c r="I1525" i="81"/>
  <c r="G1525" i="81"/>
  <c r="F1525" i="81"/>
  <c r="D1525" i="81"/>
  <c r="A1525" i="81"/>
  <c r="AG1524" i="81"/>
  <c r="AD1524" i="81"/>
  <c r="AC1524" i="81"/>
  <c r="AA1524" i="81"/>
  <c r="I1524" i="81"/>
  <c r="G1524" i="81"/>
  <c r="F1524" i="81"/>
  <c r="D1524" i="81"/>
  <c r="A1524" i="81"/>
  <c r="AG1523" i="81"/>
  <c r="AD1523" i="81"/>
  <c r="AC1523" i="81"/>
  <c r="AA1523" i="81"/>
  <c r="I1523" i="81"/>
  <c r="G1523" i="81"/>
  <c r="F1523" i="81"/>
  <c r="D1523" i="81"/>
  <c r="A1523" i="81"/>
  <c r="AG1522" i="81"/>
  <c r="AD1522" i="81"/>
  <c r="AC1522" i="81"/>
  <c r="AA1522" i="81"/>
  <c r="I1522" i="81"/>
  <c r="G1522" i="81"/>
  <c r="F1522" i="81"/>
  <c r="D1522" i="81"/>
  <c r="A1522" i="81"/>
  <c r="AG1521" i="81"/>
  <c r="AD1521" i="81"/>
  <c r="AC1521" i="81"/>
  <c r="AA1521" i="81"/>
  <c r="I1521" i="81"/>
  <c r="G1521" i="81"/>
  <c r="F1521" i="81"/>
  <c r="D1521" i="81"/>
  <c r="A1521" i="81"/>
  <c r="AG1520" i="81"/>
  <c r="AD1520" i="81"/>
  <c r="AC1520" i="81"/>
  <c r="AA1520" i="81"/>
  <c r="I1520" i="81"/>
  <c r="G1520" i="81"/>
  <c r="F1520" i="81"/>
  <c r="D1520" i="81"/>
  <c r="A1520" i="81"/>
  <c r="AG1519" i="81"/>
  <c r="AD1519" i="81"/>
  <c r="AC1519" i="81"/>
  <c r="AA1519" i="81"/>
  <c r="I1519" i="81"/>
  <c r="G1519" i="81"/>
  <c r="F1519" i="81"/>
  <c r="D1519" i="81"/>
  <c r="A1519" i="81"/>
  <c r="AG1518" i="81"/>
  <c r="AD1518" i="81"/>
  <c r="AC1518" i="81"/>
  <c r="AA1518" i="81"/>
  <c r="I1518" i="81"/>
  <c r="G1518" i="81"/>
  <c r="F1518" i="81"/>
  <c r="D1518" i="81"/>
  <c r="A1518" i="81"/>
  <c r="AG1517" i="81"/>
  <c r="AD1517" i="81"/>
  <c r="AC1517" i="81"/>
  <c r="AA1517" i="81"/>
  <c r="I1517" i="81"/>
  <c r="G1517" i="81"/>
  <c r="F1517" i="81"/>
  <c r="D1517" i="81"/>
  <c r="A1517" i="81"/>
  <c r="AG1516" i="81"/>
  <c r="AD1516" i="81"/>
  <c r="AC1516" i="81"/>
  <c r="AA1516" i="81"/>
  <c r="I1516" i="81"/>
  <c r="G1516" i="81"/>
  <c r="F1516" i="81"/>
  <c r="D1516" i="81"/>
  <c r="A1516" i="81"/>
  <c r="AG1515" i="81"/>
  <c r="AD1515" i="81"/>
  <c r="AC1515" i="81"/>
  <c r="AA1515" i="81"/>
  <c r="I1515" i="81"/>
  <c r="G1515" i="81"/>
  <c r="F1515" i="81"/>
  <c r="D1515" i="81"/>
  <c r="A1515" i="81"/>
  <c r="AG1514" i="81"/>
  <c r="AD1514" i="81"/>
  <c r="AC1514" i="81"/>
  <c r="AA1514" i="81"/>
  <c r="I1514" i="81"/>
  <c r="G1514" i="81"/>
  <c r="F1514" i="81"/>
  <c r="D1514" i="81"/>
  <c r="A1514" i="81"/>
  <c r="AG1513" i="81"/>
  <c r="AD1513" i="81"/>
  <c r="AC1513" i="81"/>
  <c r="AA1513" i="81"/>
  <c r="I1513" i="81"/>
  <c r="G1513" i="81"/>
  <c r="F1513" i="81"/>
  <c r="D1513" i="81"/>
  <c r="A1513" i="81"/>
  <c r="AG1512" i="81"/>
  <c r="AD1512" i="81"/>
  <c r="AC1512" i="81"/>
  <c r="AA1512" i="81"/>
  <c r="I1512" i="81"/>
  <c r="G1512" i="81"/>
  <c r="F1512" i="81"/>
  <c r="D1512" i="81"/>
  <c r="A1512" i="81"/>
  <c r="AG1511" i="81"/>
  <c r="AD1511" i="81"/>
  <c r="AC1511" i="81"/>
  <c r="AA1511" i="81"/>
  <c r="I1511" i="81"/>
  <c r="G1511" i="81"/>
  <c r="F1511" i="81"/>
  <c r="D1511" i="81"/>
  <c r="A1511" i="81"/>
  <c r="AG1510" i="81"/>
  <c r="AD1510" i="81"/>
  <c r="AC1510" i="81"/>
  <c r="AA1510" i="81"/>
  <c r="I1510" i="81"/>
  <c r="G1510" i="81"/>
  <c r="F1510" i="81"/>
  <c r="D1510" i="81"/>
  <c r="A1510" i="81"/>
  <c r="AG1509" i="81"/>
  <c r="AD1509" i="81"/>
  <c r="AC1509" i="81"/>
  <c r="AA1509" i="81"/>
  <c r="I1509" i="81"/>
  <c r="G1509" i="81"/>
  <c r="F1509" i="81"/>
  <c r="D1509" i="81"/>
  <c r="A1509" i="81"/>
  <c r="AG1508" i="81"/>
  <c r="AD1508" i="81"/>
  <c r="AC1508" i="81"/>
  <c r="AA1508" i="81"/>
  <c r="I1508" i="81"/>
  <c r="G1508" i="81"/>
  <c r="F1508" i="81"/>
  <c r="D1508" i="81"/>
  <c r="A1508" i="81"/>
  <c r="AG1507" i="81"/>
  <c r="AD1507" i="81"/>
  <c r="AC1507" i="81"/>
  <c r="AA1507" i="81"/>
  <c r="I1507" i="81"/>
  <c r="G1507" i="81"/>
  <c r="F1507" i="81"/>
  <c r="D1507" i="81"/>
  <c r="A1507" i="81"/>
  <c r="AG1506" i="81"/>
  <c r="AD1506" i="81"/>
  <c r="AC1506" i="81"/>
  <c r="AA1506" i="81"/>
  <c r="I1506" i="81"/>
  <c r="G1506" i="81"/>
  <c r="F1506" i="81"/>
  <c r="D1506" i="81"/>
  <c r="A1506" i="81"/>
  <c r="AG1505" i="81"/>
  <c r="AD1505" i="81"/>
  <c r="AC1505" i="81"/>
  <c r="AA1505" i="81"/>
  <c r="I1505" i="81"/>
  <c r="G1505" i="81"/>
  <c r="F1505" i="81"/>
  <c r="D1505" i="81"/>
  <c r="A1505" i="81"/>
  <c r="AG1504" i="81"/>
  <c r="AD1504" i="81"/>
  <c r="AC1504" i="81"/>
  <c r="AA1504" i="81"/>
  <c r="I1504" i="81"/>
  <c r="G1504" i="81"/>
  <c r="F1504" i="81"/>
  <c r="D1504" i="81"/>
  <c r="A1504" i="81"/>
  <c r="AG1503" i="81"/>
  <c r="AD1503" i="81"/>
  <c r="AC1503" i="81"/>
  <c r="AA1503" i="81"/>
  <c r="I1503" i="81"/>
  <c r="G1503" i="81"/>
  <c r="F1503" i="81"/>
  <c r="D1503" i="81"/>
  <c r="A1503" i="81"/>
  <c r="AG1502" i="81"/>
  <c r="AD1502" i="81"/>
  <c r="AC1502" i="81"/>
  <c r="AA1502" i="81"/>
  <c r="I1502" i="81"/>
  <c r="G1502" i="81"/>
  <c r="F1502" i="81"/>
  <c r="D1502" i="81"/>
  <c r="A1502" i="81"/>
  <c r="AG1501" i="81"/>
  <c r="AD1501" i="81"/>
  <c r="AC1501" i="81"/>
  <c r="AA1501" i="81"/>
  <c r="I1501" i="81"/>
  <c r="G1501" i="81"/>
  <c r="F1501" i="81"/>
  <c r="D1501" i="81"/>
  <c r="A1501" i="81"/>
  <c r="AG1500" i="81"/>
  <c r="AD1500" i="81"/>
  <c r="AC1500" i="81"/>
  <c r="AA1500" i="81"/>
  <c r="I1500" i="81"/>
  <c r="G1500" i="81"/>
  <c r="F1500" i="81"/>
  <c r="D1500" i="81"/>
  <c r="A1500" i="81"/>
  <c r="AG1499" i="81"/>
  <c r="AD1499" i="81"/>
  <c r="AC1499" i="81"/>
  <c r="AA1499" i="81"/>
  <c r="I1499" i="81"/>
  <c r="G1499" i="81"/>
  <c r="F1499" i="81"/>
  <c r="D1499" i="81"/>
  <c r="A1499" i="81"/>
  <c r="AG1498" i="81"/>
  <c r="AD1498" i="81"/>
  <c r="AC1498" i="81"/>
  <c r="AA1498" i="81"/>
  <c r="I1498" i="81"/>
  <c r="G1498" i="81"/>
  <c r="F1498" i="81"/>
  <c r="D1498" i="81"/>
  <c r="A1498" i="81"/>
  <c r="AG1497" i="81"/>
  <c r="AD1497" i="81"/>
  <c r="AC1497" i="81"/>
  <c r="AA1497" i="81"/>
  <c r="I1497" i="81"/>
  <c r="G1497" i="81"/>
  <c r="F1497" i="81"/>
  <c r="D1497" i="81"/>
  <c r="A1497" i="81"/>
  <c r="AG1496" i="81"/>
  <c r="AD1496" i="81"/>
  <c r="AC1496" i="81"/>
  <c r="AA1496" i="81"/>
  <c r="I1496" i="81"/>
  <c r="G1496" i="81"/>
  <c r="F1496" i="81"/>
  <c r="D1496" i="81"/>
  <c r="A1496" i="81"/>
  <c r="AG1495" i="81"/>
  <c r="AD1495" i="81"/>
  <c r="AC1495" i="81"/>
  <c r="AA1495" i="81"/>
  <c r="I1495" i="81"/>
  <c r="G1495" i="81"/>
  <c r="F1495" i="81"/>
  <c r="D1495" i="81"/>
  <c r="A1495" i="81"/>
  <c r="AG1494" i="81"/>
  <c r="AD1494" i="81"/>
  <c r="AC1494" i="81"/>
  <c r="AA1494" i="81"/>
  <c r="I1494" i="81"/>
  <c r="G1494" i="81"/>
  <c r="F1494" i="81"/>
  <c r="D1494" i="81"/>
  <c r="A1494" i="81"/>
  <c r="AG1493" i="81"/>
  <c r="AD1493" i="81"/>
  <c r="AC1493" i="81"/>
  <c r="AA1493" i="81"/>
  <c r="I1493" i="81"/>
  <c r="G1493" i="81"/>
  <c r="F1493" i="81"/>
  <c r="D1493" i="81"/>
  <c r="A1493" i="81"/>
  <c r="AG1492" i="81"/>
  <c r="AD1492" i="81"/>
  <c r="AC1492" i="81"/>
  <c r="AA1492" i="81"/>
  <c r="I1492" i="81"/>
  <c r="G1492" i="81"/>
  <c r="F1492" i="81"/>
  <c r="D1492" i="81"/>
  <c r="A1492" i="81"/>
  <c r="AG1491" i="81"/>
  <c r="AD1491" i="81"/>
  <c r="AC1491" i="81"/>
  <c r="AA1491" i="81"/>
  <c r="I1491" i="81"/>
  <c r="G1491" i="81"/>
  <c r="F1491" i="81"/>
  <c r="D1491" i="81"/>
  <c r="A1491" i="81"/>
  <c r="AG1490" i="81"/>
  <c r="AD1490" i="81"/>
  <c r="AC1490" i="81"/>
  <c r="AA1490" i="81"/>
  <c r="I1490" i="81"/>
  <c r="G1490" i="81"/>
  <c r="F1490" i="81"/>
  <c r="D1490" i="81"/>
  <c r="A1490" i="81"/>
  <c r="AG1489" i="81"/>
  <c r="AD1489" i="81"/>
  <c r="AC1489" i="81"/>
  <c r="AA1489" i="81"/>
  <c r="I1489" i="81"/>
  <c r="G1489" i="81"/>
  <c r="F1489" i="81"/>
  <c r="D1489" i="81"/>
  <c r="A1489" i="81"/>
  <c r="AG1488" i="81"/>
  <c r="AD1488" i="81"/>
  <c r="AC1488" i="81"/>
  <c r="AA1488" i="81"/>
  <c r="I1488" i="81"/>
  <c r="G1488" i="81"/>
  <c r="F1488" i="81"/>
  <c r="D1488" i="81"/>
  <c r="A1488" i="81"/>
  <c r="AG1487" i="81"/>
  <c r="AD1487" i="81"/>
  <c r="AC1487" i="81"/>
  <c r="AA1487" i="81"/>
  <c r="I1487" i="81"/>
  <c r="G1487" i="81"/>
  <c r="F1487" i="81"/>
  <c r="D1487" i="81"/>
  <c r="A1487" i="81"/>
  <c r="AG1486" i="81"/>
  <c r="AD1486" i="81"/>
  <c r="AC1486" i="81"/>
  <c r="AA1486" i="81"/>
  <c r="I1486" i="81"/>
  <c r="G1486" i="81"/>
  <c r="F1486" i="81"/>
  <c r="D1486" i="81"/>
  <c r="A1486" i="81"/>
  <c r="AG1485" i="81"/>
  <c r="AD1485" i="81"/>
  <c r="AC1485" i="81"/>
  <c r="AA1485" i="81"/>
  <c r="I1485" i="81"/>
  <c r="G1485" i="81"/>
  <c r="F1485" i="81"/>
  <c r="D1485" i="81"/>
  <c r="A1485" i="81"/>
  <c r="AG1484" i="81"/>
  <c r="AD1484" i="81"/>
  <c r="AC1484" i="81"/>
  <c r="AA1484" i="81"/>
  <c r="I1484" i="81"/>
  <c r="G1484" i="81"/>
  <c r="F1484" i="81"/>
  <c r="D1484" i="81"/>
  <c r="A1484" i="81"/>
  <c r="AG1483" i="81"/>
  <c r="AD1483" i="81"/>
  <c r="AC1483" i="81"/>
  <c r="AA1483" i="81"/>
  <c r="I1483" i="81"/>
  <c r="G1483" i="81"/>
  <c r="F1483" i="81"/>
  <c r="D1483" i="81"/>
  <c r="A1483" i="81"/>
  <c r="AG1482" i="81"/>
  <c r="AD1482" i="81"/>
  <c r="AC1482" i="81"/>
  <c r="AA1482" i="81"/>
  <c r="I1482" i="81"/>
  <c r="G1482" i="81"/>
  <c r="F1482" i="81"/>
  <c r="D1482" i="81"/>
  <c r="A1482" i="81"/>
  <c r="AG1481" i="81"/>
  <c r="AD1481" i="81"/>
  <c r="AC1481" i="81"/>
  <c r="AA1481" i="81"/>
  <c r="I1481" i="81"/>
  <c r="G1481" i="81"/>
  <c r="F1481" i="81"/>
  <c r="D1481" i="81"/>
  <c r="A1481" i="81"/>
  <c r="AG1480" i="81"/>
  <c r="AD1480" i="81"/>
  <c r="AC1480" i="81"/>
  <c r="AA1480" i="81"/>
  <c r="I1480" i="81"/>
  <c r="G1480" i="81"/>
  <c r="F1480" i="81"/>
  <c r="D1480" i="81"/>
  <c r="A1480" i="81"/>
  <c r="AG1479" i="81"/>
  <c r="AD1479" i="81"/>
  <c r="AC1479" i="81"/>
  <c r="AA1479" i="81"/>
  <c r="I1479" i="81"/>
  <c r="G1479" i="81"/>
  <c r="F1479" i="81"/>
  <c r="D1479" i="81"/>
  <c r="A1479" i="81"/>
  <c r="AG1478" i="81"/>
  <c r="AD1478" i="81"/>
  <c r="AC1478" i="81"/>
  <c r="AA1478" i="81"/>
  <c r="I1478" i="81"/>
  <c r="G1478" i="81"/>
  <c r="F1478" i="81"/>
  <c r="D1478" i="81"/>
  <c r="A1478" i="81"/>
  <c r="AG1477" i="81"/>
  <c r="AD1477" i="81"/>
  <c r="AC1477" i="81"/>
  <c r="AA1477" i="81"/>
  <c r="I1477" i="81"/>
  <c r="G1477" i="81"/>
  <c r="F1477" i="81"/>
  <c r="D1477" i="81"/>
  <c r="A1477" i="81"/>
  <c r="AG1476" i="81"/>
  <c r="AD1476" i="81"/>
  <c r="AC1476" i="81"/>
  <c r="AA1476" i="81"/>
  <c r="I1476" i="81"/>
  <c r="G1476" i="81"/>
  <c r="F1476" i="81"/>
  <c r="D1476" i="81"/>
  <c r="A1476" i="81"/>
  <c r="AG1475" i="81"/>
  <c r="AD1475" i="81"/>
  <c r="AC1475" i="81"/>
  <c r="AA1475" i="81"/>
  <c r="I1475" i="81"/>
  <c r="G1475" i="81"/>
  <c r="F1475" i="81"/>
  <c r="D1475" i="81"/>
  <c r="A1475" i="81"/>
  <c r="AG1474" i="81"/>
  <c r="AD1474" i="81"/>
  <c r="AC1474" i="81"/>
  <c r="AA1474" i="81"/>
  <c r="I1474" i="81"/>
  <c r="G1474" i="81"/>
  <c r="F1474" i="81"/>
  <c r="D1474" i="81"/>
  <c r="A1474" i="81"/>
  <c r="AG1473" i="81"/>
  <c r="AD1473" i="81"/>
  <c r="AC1473" i="81"/>
  <c r="AA1473" i="81"/>
  <c r="I1473" i="81"/>
  <c r="G1473" i="81"/>
  <c r="F1473" i="81"/>
  <c r="D1473" i="81"/>
  <c r="A1473" i="81"/>
  <c r="AG1472" i="81"/>
  <c r="AD1472" i="81"/>
  <c r="AC1472" i="81"/>
  <c r="AA1472" i="81"/>
  <c r="I1472" i="81"/>
  <c r="G1472" i="81"/>
  <c r="F1472" i="81"/>
  <c r="D1472" i="81"/>
  <c r="A1472" i="81"/>
  <c r="AG1471" i="81"/>
  <c r="AD1471" i="81"/>
  <c r="AC1471" i="81"/>
  <c r="AA1471" i="81"/>
  <c r="I1471" i="81"/>
  <c r="G1471" i="81"/>
  <c r="F1471" i="81"/>
  <c r="D1471" i="81"/>
  <c r="A1471" i="81"/>
  <c r="AG1470" i="81"/>
  <c r="AD1470" i="81"/>
  <c r="AC1470" i="81"/>
  <c r="AA1470" i="81"/>
  <c r="I1470" i="81"/>
  <c r="G1470" i="81"/>
  <c r="F1470" i="81"/>
  <c r="D1470" i="81"/>
  <c r="A1470" i="81"/>
  <c r="AG1469" i="81"/>
  <c r="AD1469" i="81"/>
  <c r="AC1469" i="81"/>
  <c r="AA1469" i="81"/>
  <c r="I1469" i="81"/>
  <c r="G1469" i="81"/>
  <c r="F1469" i="81"/>
  <c r="D1469" i="81"/>
  <c r="A1469" i="81"/>
  <c r="AG1468" i="81"/>
  <c r="AD1468" i="81"/>
  <c r="AC1468" i="81"/>
  <c r="AA1468" i="81"/>
  <c r="I1468" i="81"/>
  <c r="G1468" i="81"/>
  <c r="F1468" i="81"/>
  <c r="D1468" i="81"/>
  <c r="A1468" i="81"/>
  <c r="AG1467" i="81"/>
  <c r="AD1467" i="81"/>
  <c r="AC1467" i="81"/>
  <c r="AA1467" i="81"/>
  <c r="I1467" i="81"/>
  <c r="G1467" i="81"/>
  <c r="F1467" i="81"/>
  <c r="D1467" i="81"/>
  <c r="A1467" i="81"/>
  <c r="AG1466" i="81"/>
  <c r="AD1466" i="81"/>
  <c r="AC1466" i="81"/>
  <c r="AA1466" i="81"/>
  <c r="I1466" i="81"/>
  <c r="G1466" i="81"/>
  <c r="F1466" i="81"/>
  <c r="D1466" i="81"/>
  <c r="A1466" i="81"/>
  <c r="AG1465" i="81"/>
  <c r="AD1465" i="81"/>
  <c r="AC1465" i="81"/>
  <c r="AA1465" i="81"/>
  <c r="I1465" i="81"/>
  <c r="G1465" i="81"/>
  <c r="F1465" i="81"/>
  <c r="D1465" i="81"/>
  <c r="A1465" i="81"/>
  <c r="AG1464" i="81"/>
  <c r="AD1464" i="81"/>
  <c r="AC1464" i="81"/>
  <c r="AA1464" i="81"/>
  <c r="I1464" i="81"/>
  <c r="G1464" i="81"/>
  <c r="F1464" i="81"/>
  <c r="D1464" i="81"/>
  <c r="A1464" i="81"/>
  <c r="AG1463" i="81"/>
  <c r="AD1463" i="81"/>
  <c r="AC1463" i="81"/>
  <c r="AA1463" i="81"/>
  <c r="I1463" i="81"/>
  <c r="G1463" i="81"/>
  <c r="F1463" i="81"/>
  <c r="D1463" i="81"/>
  <c r="A1463" i="81"/>
  <c r="AG1462" i="81"/>
  <c r="AD1462" i="81"/>
  <c r="AC1462" i="81"/>
  <c r="AA1462" i="81"/>
  <c r="I1462" i="81"/>
  <c r="G1462" i="81"/>
  <c r="F1462" i="81"/>
  <c r="D1462" i="81"/>
  <c r="A1462" i="81"/>
  <c r="AG1461" i="81"/>
  <c r="AD1461" i="81"/>
  <c r="AC1461" i="81"/>
  <c r="AA1461" i="81"/>
  <c r="I1461" i="81"/>
  <c r="G1461" i="81"/>
  <c r="F1461" i="81"/>
  <c r="D1461" i="81"/>
  <c r="A1461" i="81"/>
  <c r="AG1460" i="81"/>
  <c r="AD1460" i="81"/>
  <c r="AC1460" i="81"/>
  <c r="AA1460" i="81"/>
  <c r="I1460" i="81"/>
  <c r="G1460" i="81"/>
  <c r="F1460" i="81"/>
  <c r="D1460" i="81"/>
  <c r="A1460" i="81"/>
  <c r="AG1459" i="81"/>
  <c r="AD1459" i="81"/>
  <c r="AC1459" i="81"/>
  <c r="AA1459" i="81"/>
  <c r="I1459" i="81"/>
  <c r="G1459" i="81"/>
  <c r="F1459" i="81"/>
  <c r="D1459" i="81"/>
  <c r="A1459" i="81"/>
  <c r="AG1458" i="81"/>
  <c r="AD1458" i="81"/>
  <c r="AC1458" i="81"/>
  <c r="AA1458" i="81"/>
  <c r="I1458" i="81"/>
  <c r="G1458" i="81"/>
  <c r="F1458" i="81"/>
  <c r="D1458" i="81"/>
  <c r="A1458" i="81"/>
  <c r="AG1457" i="81"/>
  <c r="AD1457" i="81"/>
  <c r="AC1457" i="81"/>
  <c r="AA1457" i="81"/>
  <c r="I1457" i="81"/>
  <c r="G1457" i="81"/>
  <c r="F1457" i="81"/>
  <c r="D1457" i="81"/>
  <c r="A1457" i="81"/>
  <c r="AG1456" i="81"/>
  <c r="AD1456" i="81"/>
  <c r="AC1456" i="81"/>
  <c r="AA1456" i="81"/>
  <c r="I1456" i="81"/>
  <c r="G1456" i="81"/>
  <c r="F1456" i="81"/>
  <c r="D1456" i="81"/>
  <c r="A1456" i="81"/>
  <c r="AG1455" i="81"/>
  <c r="AD1455" i="81"/>
  <c r="AC1455" i="81"/>
  <c r="AA1455" i="81"/>
  <c r="I1455" i="81"/>
  <c r="G1455" i="81"/>
  <c r="F1455" i="81"/>
  <c r="D1455" i="81"/>
  <c r="A1455" i="81"/>
  <c r="AG1454" i="81"/>
  <c r="AD1454" i="81"/>
  <c r="AC1454" i="81"/>
  <c r="AA1454" i="81"/>
  <c r="I1454" i="81"/>
  <c r="G1454" i="81"/>
  <c r="F1454" i="81"/>
  <c r="D1454" i="81"/>
  <c r="A1454" i="81"/>
  <c r="AG1453" i="81"/>
  <c r="AD1453" i="81"/>
  <c r="AC1453" i="81"/>
  <c r="AA1453" i="81"/>
  <c r="I1453" i="81"/>
  <c r="G1453" i="81"/>
  <c r="F1453" i="81"/>
  <c r="D1453" i="81"/>
  <c r="A1453" i="81"/>
  <c r="AG1452" i="81"/>
  <c r="AD1452" i="81"/>
  <c r="AC1452" i="81"/>
  <c r="AA1452" i="81"/>
  <c r="I1452" i="81"/>
  <c r="G1452" i="81"/>
  <c r="F1452" i="81"/>
  <c r="D1452" i="81"/>
  <c r="A1452" i="81"/>
  <c r="AG1451" i="81"/>
  <c r="AD1451" i="81"/>
  <c r="AC1451" i="81"/>
  <c r="AA1451" i="81"/>
  <c r="I1451" i="81"/>
  <c r="G1451" i="81"/>
  <c r="F1451" i="81"/>
  <c r="D1451" i="81"/>
  <c r="A1451" i="81"/>
  <c r="AG1450" i="81"/>
  <c r="AD1450" i="81"/>
  <c r="AC1450" i="81"/>
  <c r="AA1450" i="81"/>
  <c r="I1450" i="81"/>
  <c r="G1450" i="81"/>
  <c r="F1450" i="81"/>
  <c r="D1450" i="81"/>
  <c r="A1450" i="81"/>
  <c r="AG1449" i="81"/>
  <c r="AD1449" i="81"/>
  <c r="AC1449" i="81"/>
  <c r="AA1449" i="81"/>
  <c r="I1449" i="81"/>
  <c r="G1449" i="81"/>
  <c r="F1449" i="81"/>
  <c r="D1449" i="81"/>
  <c r="A1449" i="81"/>
  <c r="AG1448" i="81"/>
  <c r="AD1448" i="81"/>
  <c r="AC1448" i="81"/>
  <c r="AA1448" i="81"/>
  <c r="I1448" i="81"/>
  <c r="G1448" i="81"/>
  <c r="F1448" i="81"/>
  <c r="D1448" i="81"/>
  <c r="A1448" i="81"/>
  <c r="AG1447" i="81"/>
  <c r="AD1447" i="81"/>
  <c r="AC1447" i="81"/>
  <c r="AA1447" i="81"/>
  <c r="I1447" i="81"/>
  <c r="G1447" i="81"/>
  <c r="F1447" i="81"/>
  <c r="D1447" i="81"/>
  <c r="A1447" i="81"/>
  <c r="AG1446" i="81"/>
  <c r="AD1446" i="81"/>
  <c r="AC1446" i="81"/>
  <c r="AA1446" i="81"/>
  <c r="I1446" i="81"/>
  <c r="G1446" i="81"/>
  <c r="F1446" i="81"/>
  <c r="D1446" i="81"/>
  <c r="A1446" i="81"/>
  <c r="AG1445" i="81"/>
  <c r="AD1445" i="81"/>
  <c r="AC1445" i="81"/>
  <c r="AA1445" i="81"/>
  <c r="I1445" i="81"/>
  <c r="G1445" i="81"/>
  <c r="F1445" i="81"/>
  <c r="D1445" i="81"/>
  <c r="A1445" i="81"/>
  <c r="AG1444" i="81"/>
  <c r="AD1444" i="81"/>
  <c r="AC1444" i="81"/>
  <c r="AA1444" i="81"/>
  <c r="I1444" i="81"/>
  <c r="G1444" i="81"/>
  <c r="F1444" i="81"/>
  <c r="D1444" i="81"/>
  <c r="A1444" i="81"/>
  <c r="AG1443" i="81"/>
  <c r="AD1443" i="81"/>
  <c r="AC1443" i="81"/>
  <c r="AA1443" i="81"/>
  <c r="I1443" i="81"/>
  <c r="G1443" i="81"/>
  <c r="F1443" i="81"/>
  <c r="D1443" i="81"/>
  <c r="A1443" i="81"/>
  <c r="AG1442" i="81"/>
  <c r="AD1442" i="81"/>
  <c r="AC1442" i="81"/>
  <c r="AA1442" i="81"/>
  <c r="I1442" i="81"/>
  <c r="G1442" i="81"/>
  <c r="F1442" i="81"/>
  <c r="D1442" i="81"/>
  <c r="A1442" i="81"/>
  <c r="AG1441" i="81"/>
  <c r="AD1441" i="81"/>
  <c r="AC1441" i="81"/>
  <c r="AA1441" i="81"/>
  <c r="I1441" i="81"/>
  <c r="G1441" i="81"/>
  <c r="F1441" i="81"/>
  <c r="D1441" i="81"/>
  <c r="A1441" i="81"/>
  <c r="AG1440" i="81"/>
  <c r="AD1440" i="81"/>
  <c r="AC1440" i="81"/>
  <c r="AA1440" i="81"/>
  <c r="I1440" i="81"/>
  <c r="G1440" i="81"/>
  <c r="F1440" i="81"/>
  <c r="D1440" i="81"/>
  <c r="A1440" i="81"/>
  <c r="AG1439" i="81"/>
  <c r="AD1439" i="81"/>
  <c r="AC1439" i="81"/>
  <c r="AA1439" i="81"/>
  <c r="I1439" i="81"/>
  <c r="G1439" i="81"/>
  <c r="F1439" i="81"/>
  <c r="D1439" i="81"/>
  <c r="A1439" i="81"/>
  <c r="AG1438" i="81"/>
  <c r="AD1438" i="81"/>
  <c r="AC1438" i="81"/>
  <c r="AA1438" i="81"/>
  <c r="I1438" i="81"/>
  <c r="G1438" i="81"/>
  <c r="F1438" i="81"/>
  <c r="D1438" i="81"/>
  <c r="A1438" i="81"/>
  <c r="AG1437" i="81"/>
  <c r="AD1437" i="81"/>
  <c r="AC1437" i="81"/>
  <c r="AA1437" i="81"/>
  <c r="I1437" i="81"/>
  <c r="G1437" i="81"/>
  <c r="F1437" i="81"/>
  <c r="D1437" i="81"/>
  <c r="A1437" i="81"/>
  <c r="AG1436" i="81"/>
  <c r="AD1436" i="81"/>
  <c r="AC1436" i="81"/>
  <c r="AA1436" i="81"/>
  <c r="I1436" i="81"/>
  <c r="G1436" i="81"/>
  <c r="F1436" i="81"/>
  <c r="D1436" i="81"/>
  <c r="A1436" i="81"/>
  <c r="AG1435" i="81"/>
  <c r="AD1435" i="81"/>
  <c r="AC1435" i="81"/>
  <c r="AA1435" i="81"/>
  <c r="I1435" i="81"/>
  <c r="G1435" i="81"/>
  <c r="F1435" i="81"/>
  <c r="D1435" i="81"/>
  <c r="A1435" i="81"/>
  <c r="AG1434" i="81"/>
  <c r="AD1434" i="81"/>
  <c r="AC1434" i="81"/>
  <c r="AA1434" i="81"/>
  <c r="I1434" i="81"/>
  <c r="G1434" i="81"/>
  <c r="F1434" i="81"/>
  <c r="D1434" i="81"/>
  <c r="A1434" i="81"/>
  <c r="AG1433" i="81"/>
  <c r="AD1433" i="81"/>
  <c r="AC1433" i="81"/>
  <c r="AA1433" i="81"/>
  <c r="I1433" i="81"/>
  <c r="G1433" i="81"/>
  <c r="F1433" i="81"/>
  <c r="D1433" i="81"/>
  <c r="A1433" i="81"/>
  <c r="AG1432" i="81"/>
  <c r="AD1432" i="81"/>
  <c r="AC1432" i="81"/>
  <c r="AA1432" i="81"/>
  <c r="I1432" i="81"/>
  <c r="G1432" i="81"/>
  <c r="F1432" i="81"/>
  <c r="D1432" i="81"/>
  <c r="A1432" i="81"/>
  <c r="AG1431" i="81"/>
  <c r="AD1431" i="81"/>
  <c r="AC1431" i="81"/>
  <c r="AA1431" i="81"/>
  <c r="I1431" i="81"/>
  <c r="G1431" i="81"/>
  <c r="F1431" i="81"/>
  <c r="D1431" i="81"/>
  <c r="A1431" i="81"/>
  <c r="AG1430" i="81"/>
  <c r="AD1430" i="81"/>
  <c r="AC1430" i="81"/>
  <c r="AA1430" i="81"/>
  <c r="I1430" i="81"/>
  <c r="G1430" i="81"/>
  <c r="F1430" i="81"/>
  <c r="D1430" i="81"/>
  <c r="A1430" i="81"/>
  <c r="AG1429" i="81"/>
  <c r="AD1429" i="81"/>
  <c r="AC1429" i="81"/>
  <c r="AA1429" i="81"/>
  <c r="I1429" i="81"/>
  <c r="G1429" i="81"/>
  <c r="F1429" i="81"/>
  <c r="D1429" i="81"/>
  <c r="A1429" i="81"/>
  <c r="AG1428" i="81"/>
  <c r="AD1428" i="81"/>
  <c r="AC1428" i="81"/>
  <c r="AA1428" i="81"/>
  <c r="I1428" i="81"/>
  <c r="G1428" i="81"/>
  <c r="F1428" i="81"/>
  <c r="D1428" i="81"/>
  <c r="A1428" i="81"/>
  <c r="AG1427" i="81"/>
  <c r="AD1427" i="81"/>
  <c r="AC1427" i="81"/>
  <c r="AA1427" i="81"/>
  <c r="I1427" i="81"/>
  <c r="G1427" i="81"/>
  <c r="F1427" i="81"/>
  <c r="D1427" i="81"/>
  <c r="A1427" i="81"/>
  <c r="AG1426" i="81"/>
  <c r="AD1426" i="81"/>
  <c r="AC1426" i="81"/>
  <c r="AA1426" i="81"/>
  <c r="I1426" i="81"/>
  <c r="G1426" i="81"/>
  <c r="F1426" i="81"/>
  <c r="D1426" i="81"/>
  <c r="A1426" i="81"/>
  <c r="AG1425" i="81"/>
  <c r="AD1425" i="81"/>
  <c r="AC1425" i="81"/>
  <c r="AA1425" i="81"/>
  <c r="I1425" i="81"/>
  <c r="G1425" i="81"/>
  <c r="F1425" i="81"/>
  <c r="D1425" i="81"/>
  <c r="A1425" i="81"/>
  <c r="AG1424" i="81"/>
  <c r="AD1424" i="81"/>
  <c r="AC1424" i="81"/>
  <c r="AA1424" i="81"/>
  <c r="I1424" i="81"/>
  <c r="G1424" i="81"/>
  <c r="F1424" i="81"/>
  <c r="D1424" i="81"/>
  <c r="A1424" i="81"/>
  <c r="AG1423" i="81"/>
  <c r="AD1423" i="81"/>
  <c r="AC1423" i="81"/>
  <c r="AA1423" i="81"/>
  <c r="I1423" i="81"/>
  <c r="G1423" i="81"/>
  <c r="F1423" i="81"/>
  <c r="D1423" i="81"/>
  <c r="A1423" i="81"/>
  <c r="AG1422" i="81"/>
  <c r="AD1422" i="81"/>
  <c r="AC1422" i="81"/>
  <c r="AA1422" i="81"/>
  <c r="I1422" i="81"/>
  <c r="G1422" i="81"/>
  <c r="F1422" i="81"/>
  <c r="D1422" i="81"/>
  <c r="A1422" i="81"/>
  <c r="AG1421" i="81"/>
  <c r="AD1421" i="81"/>
  <c r="AC1421" i="81"/>
  <c r="AA1421" i="81"/>
  <c r="I1421" i="81"/>
  <c r="G1421" i="81"/>
  <c r="F1421" i="81"/>
  <c r="D1421" i="81"/>
  <c r="A1421" i="81"/>
  <c r="AG1420" i="81"/>
  <c r="AD1420" i="81"/>
  <c r="AC1420" i="81"/>
  <c r="AA1420" i="81"/>
  <c r="I1420" i="81"/>
  <c r="G1420" i="81"/>
  <c r="F1420" i="81"/>
  <c r="D1420" i="81"/>
  <c r="A1420" i="81"/>
  <c r="AG1419" i="81"/>
  <c r="AD1419" i="81"/>
  <c r="AC1419" i="81"/>
  <c r="AA1419" i="81"/>
  <c r="I1419" i="81"/>
  <c r="G1419" i="81"/>
  <c r="F1419" i="81"/>
  <c r="D1419" i="81"/>
  <c r="A1419" i="81"/>
  <c r="AG1418" i="81"/>
  <c r="AD1418" i="81"/>
  <c r="AC1418" i="81"/>
  <c r="AA1418" i="81"/>
  <c r="I1418" i="81"/>
  <c r="G1418" i="81"/>
  <c r="F1418" i="81"/>
  <c r="D1418" i="81"/>
  <c r="A1418" i="81"/>
  <c r="AG1417" i="81"/>
  <c r="AD1417" i="81"/>
  <c r="AC1417" i="81"/>
  <c r="AA1417" i="81"/>
  <c r="I1417" i="81"/>
  <c r="G1417" i="81"/>
  <c r="F1417" i="81"/>
  <c r="D1417" i="81"/>
  <c r="A1417" i="81"/>
  <c r="AG1416" i="81"/>
  <c r="AD1416" i="81"/>
  <c r="AC1416" i="81"/>
  <c r="AA1416" i="81"/>
  <c r="I1416" i="81"/>
  <c r="G1416" i="81"/>
  <c r="F1416" i="81"/>
  <c r="D1416" i="81"/>
  <c r="A1416" i="81"/>
  <c r="AG1415" i="81"/>
  <c r="AD1415" i="81"/>
  <c r="AC1415" i="81"/>
  <c r="AA1415" i="81"/>
  <c r="I1415" i="81"/>
  <c r="G1415" i="81"/>
  <c r="F1415" i="81"/>
  <c r="D1415" i="81"/>
  <c r="A1415" i="81"/>
  <c r="AG1414" i="81"/>
  <c r="AD1414" i="81"/>
  <c r="AC1414" i="81"/>
  <c r="AA1414" i="81"/>
  <c r="I1414" i="81"/>
  <c r="G1414" i="81"/>
  <c r="F1414" i="81"/>
  <c r="D1414" i="81"/>
  <c r="A1414" i="81"/>
  <c r="AG1413" i="81"/>
  <c r="AD1413" i="81"/>
  <c r="AC1413" i="81"/>
  <c r="AA1413" i="81"/>
  <c r="I1413" i="81"/>
  <c r="G1413" i="81"/>
  <c r="F1413" i="81"/>
  <c r="D1413" i="81"/>
  <c r="A1413" i="81"/>
  <c r="AG1412" i="81"/>
  <c r="AD1412" i="81"/>
  <c r="AC1412" i="81"/>
  <c r="AA1412" i="81"/>
  <c r="I1412" i="81"/>
  <c r="G1412" i="81"/>
  <c r="F1412" i="81"/>
  <c r="D1412" i="81"/>
  <c r="A1412" i="81"/>
  <c r="AG1411" i="81"/>
  <c r="AD1411" i="81"/>
  <c r="AC1411" i="81"/>
  <c r="AA1411" i="81"/>
  <c r="I1411" i="81"/>
  <c r="G1411" i="81"/>
  <c r="F1411" i="81"/>
  <c r="D1411" i="81"/>
  <c r="A1411" i="81"/>
  <c r="AG1410" i="81"/>
  <c r="AD1410" i="81"/>
  <c r="AC1410" i="81"/>
  <c r="AA1410" i="81"/>
  <c r="I1410" i="81"/>
  <c r="G1410" i="81"/>
  <c r="F1410" i="81"/>
  <c r="D1410" i="81"/>
  <c r="A1410" i="81"/>
  <c r="AG1409" i="81"/>
  <c r="AD1409" i="81"/>
  <c r="AC1409" i="81"/>
  <c r="AA1409" i="81"/>
  <c r="I1409" i="81"/>
  <c r="G1409" i="81"/>
  <c r="F1409" i="81"/>
  <c r="D1409" i="81"/>
  <c r="A1409" i="81"/>
  <c r="AG1408" i="81"/>
  <c r="AD1408" i="81"/>
  <c r="AC1408" i="81"/>
  <c r="AA1408" i="81"/>
  <c r="I1408" i="81"/>
  <c r="G1408" i="81"/>
  <c r="F1408" i="81"/>
  <c r="D1408" i="81"/>
  <c r="A1408" i="81"/>
  <c r="AG1407" i="81"/>
  <c r="AD1407" i="81"/>
  <c r="AC1407" i="81"/>
  <c r="AA1407" i="81"/>
  <c r="I1407" i="81"/>
  <c r="G1407" i="81"/>
  <c r="F1407" i="81"/>
  <c r="D1407" i="81"/>
  <c r="A1407" i="81"/>
  <c r="AG1406" i="81"/>
  <c r="AD1406" i="81"/>
  <c r="AC1406" i="81"/>
  <c r="AA1406" i="81"/>
  <c r="I1406" i="81"/>
  <c r="G1406" i="81"/>
  <c r="F1406" i="81"/>
  <c r="D1406" i="81"/>
  <c r="A1406" i="81"/>
  <c r="AG1405" i="81"/>
  <c r="AD1405" i="81"/>
  <c r="AC1405" i="81"/>
  <c r="AA1405" i="81"/>
  <c r="I1405" i="81"/>
  <c r="G1405" i="81"/>
  <c r="F1405" i="81"/>
  <c r="D1405" i="81"/>
  <c r="A1405" i="81"/>
  <c r="AG1404" i="81"/>
  <c r="AD1404" i="81"/>
  <c r="AC1404" i="81"/>
  <c r="AA1404" i="81"/>
  <c r="I1404" i="81"/>
  <c r="G1404" i="81"/>
  <c r="F1404" i="81"/>
  <c r="D1404" i="81"/>
  <c r="A1404" i="81"/>
  <c r="AG1403" i="81"/>
  <c r="AD1403" i="81"/>
  <c r="AC1403" i="81"/>
  <c r="AA1403" i="81"/>
  <c r="I1403" i="81"/>
  <c r="G1403" i="81"/>
  <c r="F1403" i="81"/>
  <c r="D1403" i="81"/>
  <c r="A1403" i="81"/>
  <c r="AG1402" i="81"/>
  <c r="AD1402" i="81"/>
  <c r="AC1402" i="81"/>
  <c r="AA1402" i="81"/>
  <c r="I1402" i="81"/>
  <c r="G1402" i="81"/>
  <c r="F1402" i="81"/>
  <c r="D1402" i="81"/>
  <c r="A1402" i="81"/>
  <c r="AG1401" i="81"/>
  <c r="AD1401" i="81"/>
  <c r="AC1401" i="81"/>
  <c r="AA1401" i="81"/>
  <c r="I1401" i="81"/>
  <c r="G1401" i="81"/>
  <c r="F1401" i="81"/>
  <c r="D1401" i="81"/>
  <c r="A1401" i="81"/>
  <c r="AG1400" i="81"/>
  <c r="AD1400" i="81"/>
  <c r="AC1400" i="81"/>
  <c r="AA1400" i="81"/>
  <c r="I1400" i="81"/>
  <c r="G1400" i="81"/>
  <c r="F1400" i="81"/>
  <c r="D1400" i="81"/>
  <c r="A1400" i="81"/>
  <c r="AG1399" i="81"/>
  <c r="AD1399" i="81"/>
  <c r="AC1399" i="81"/>
  <c r="AA1399" i="81"/>
  <c r="I1399" i="81"/>
  <c r="G1399" i="81"/>
  <c r="F1399" i="81"/>
  <c r="D1399" i="81"/>
  <c r="A1399" i="81"/>
  <c r="AG1398" i="81"/>
  <c r="AD1398" i="81"/>
  <c r="AC1398" i="81"/>
  <c r="AA1398" i="81"/>
  <c r="I1398" i="81"/>
  <c r="G1398" i="81"/>
  <c r="F1398" i="81"/>
  <c r="D1398" i="81"/>
  <c r="A1398" i="81"/>
  <c r="AG1397" i="81"/>
  <c r="AD1397" i="81"/>
  <c r="AC1397" i="81"/>
  <c r="AA1397" i="81"/>
  <c r="I1397" i="81"/>
  <c r="G1397" i="81"/>
  <c r="F1397" i="81"/>
  <c r="D1397" i="81"/>
  <c r="A1397" i="81"/>
  <c r="AG1396" i="81"/>
  <c r="AD1396" i="81"/>
  <c r="AC1396" i="81"/>
  <c r="AA1396" i="81"/>
  <c r="I1396" i="81"/>
  <c r="G1396" i="81"/>
  <c r="F1396" i="81"/>
  <c r="D1396" i="81"/>
  <c r="A1396" i="81"/>
  <c r="AG1395" i="81"/>
  <c r="AD1395" i="81"/>
  <c r="AC1395" i="81"/>
  <c r="AA1395" i="81"/>
  <c r="I1395" i="81"/>
  <c r="G1395" i="81"/>
  <c r="F1395" i="81"/>
  <c r="D1395" i="81"/>
  <c r="A1395" i="81"/>
  <c r="AG1394" i="81"/>
  <c r="AD1394" i="81"/>
  <c r="AC1394" i="81"/>
  <c r="AA1394" i="81"/>
  <c r="I1394" i="81"/>
  <c r="G1394" i="81"/>
  <c r="F1394" i="81"/>
  <c r="D1394" i="81"/>
  <c r="A1394" i="81"/>
  <c r="AG1393" i="81"/>
  <c r="AD1393" i="81"/>
  <c r="AC1393" i="81"/>
  <c r="AA1393" i="81"/>
  <c r="I1393" i="81"/>
  <c r="G1393" i="81"/>
  <c r="F1393" i="81"/>
  <c r="D1393" i="81"/>
  <c r="A1393" i="81"/>
  <c r="AG1392" i="81"/>
  <c r="AD1392" i="81"/>
  <c r="AC1392" i="81"/>
  <c r="AA1392" i="81"/>
  <c r="I1392" i="81"/>
  <c r="G1392" i="81"/>
  <c r="F1392" i="81"/>
  <c r="D1392" i="81"/>
  <c r="A1392" i="81"/>
  <c r="AG1391" i="81"/>
  <c r="AD1391" i="81"/>
  <c r="AC1391" i="81"/>
  <c r="AA1391" i="81"/>
  <c r="I1391" i="81"/>
  <c r="G1391" i="81"/>
  <c r="F1391" i="81"/>
  <c r="D1391" i="81"/>
  <c r="A1391" i="81"/>
  <c r="AG1390" i="81"/>
  <c r="AD1390" i="81"/>
  <c r="AC1390" i="81"/>
  <c r="AA1390" i="81"/>
  <c r="I1390" i="81"/>
  <c r="G1390" i="81"/>
  <c r="F1390" i="81"/>
  <c r="D1390" i="81"/>
  <c r="A1390" i="81"/>
  <c r="AG1389" i="81"/>
  <c r="AD1389" i="81"/>
  <c r="AC1389" i="81"/>
  <c r="AA1389" i="81"/>
  <c r="I1389" i="81"/>
  <c r="G1389" i="81"/>
  <c r="F1389" i="81"/>
  <c r="D1389" i="81"/>
  <c r="A1389" i="81"/>
  <c r="AG1388" i="81"/>
  <c r="AD1388" i="81"/>
  <c r="AC1388" i="81"/>
  <c r="AA1388" i="81"/>
  <c r="I1388" i="81"/>
  <c r="G1388" i="81"/>
  <c r="F1388" i="81"/>
  <c r="D1388" i="81"/>
  <c r="A1388" i="81"/>
  <c r="AG1387" i="81"/>
  <c r="AD1387" i="81"/>
  <c r="AC1387" i="81"/>
  <c r="AA1387" i="81"/>
  <c r="I1387" i="81"/>
  <c r="G1387" i="81"/>
  <c r="F1387" i="81"/>
  <c r="D1387" i="81"/>
  <c r="A1387" i="81"/>
  <c r="AG1386" i="81"/>
  <c r="AD1386" i="81"/>
  <c r="AC1386" i="81"/>
  <c r="AA1386" i="81"/>
  <c r="I1386" i="81"/>
  <c r="G1386" i="81"/>
  <c r="F1386" i="81"/>
  <c r="D1386" i="81"/>
  <c r="A1386" i="81"/>
  <c r="AG1385" i="81"/>
  <c r="AD1385" i="81"/>
  <c r="AC1385" i="81"/>
  <c r="AA1385" i="81"/>
  <c r="I1385" i="81"/>
  <c r="G1385" i="81"/>
  <c r="F1385" i="81"/>
  <c r="D1385" i="81"/>
  <c r="A1385" i="81"/>
  <c r="AG1384" i="81"/>
  <c r="AD1384" i="81"/>
  <c r="AC1384" i="81"/>
  <c r="AA1384" i="81"/>
  <c r="I1384" i="81"/>
  <c r="G1384" i="81"/>
  <c r="F1384" i="81"/>
  <c r="D1384" i="81"/>
  <c r="A1384" i="81"/>
  <c r="AG1383" i="81"/>
  <c r="AD1383" i="81"/>
  <c r="AC1383" i="81"/>
  <c r="AA1383" i="81"/>
  <c r="I1383" i="81"/>
  <c r="G1383" i="81"/>
  <c r="F1383" i="81"/>
  <c r="D1383" i="81"/>
  <c r="A1383" i="81"/>
  <c r="AG1382" i="81"/>
  <c r="AD1382" i="81"/>
  <c r="AC1382" i="81"/>
  <c r="AA1382" i="81"/>
  <c r="I1382" i="81"/>
  <c r="G1382" i="81"/>
  <c r="F1382" i="81"/>
  <c r="D1382" i="81"/>
  <c r="A1382" i="81"/>
  <c r="AG1381" i="81"/>
  <c r="AD1381" i="81"/>
  <c r="AC1381" i="81"/>
  <c r="AA1381" i="81"/>
  <c r="I1381" i="81"/>
  <c r="G1381" i="81"/>
  <c r="F1381" i="81"/>
  <c r="D1381" i="81"/>
  <c r="A1381" i="81"/>
  <c r="AG1380" i="81"/>
  <c r="AD1380" i="81"/>
  <c r="AC1380" i="81"/>
  <c r="AA1380" i="81"/>
  <c r="I1380" i="81"/>
  <c r="G1380" i="81"/>
  <c r="F1380" i="81"/>
  <c r="D1380" i="81"/>
  <c r="A1380" i="81"/>
  <c r="AG1379" i="81"/>
  <c r="AD1379" i="81"/>
  <c r="AC1379" i="81"/>
  <c r="AA1379" i="81"/>
  <c r="I1379" i="81"/>
  <c r="G1379" i="81"/>
  <c r="F1379" i="81"/>
  <c r="D1379" i="81"/>
  <c r="A1379" i="81"/>
  <c r="AG1378" i="81"/>
  <c r="AD1378" i="81"/>
  <c r="AC1378" i="81"/>
  <c r="AA1378" i="81"/>
  <c r="I1378" i="81"/>
  <c r="G1378" i="81"/>
  <c r="F1378" i="81"/>
  <c r="D1378" i="81"/>
  <c r="A1378" i="81"/>
  <c r="AG1377" i="81"/>
  <c r="AD1377" i="81"/>
  <c r="AC1377" i="81"/>
  <c r="AA1377" i="81"/>
  <c r="I1377" i="81"/>
  <c r="G1377" i="81"/>
  <c r="F1377" i="81"/>
  <c r="D1377" i="81"/>
  <c r="A1377" i="81"/>
  <c r="AG1376" i="81"/>
  <c r="AD1376" i="81"/>
  <c r="AC1376" i="81"/>
  <c r="AA1376" i="81"/>
  <c r="I1376" i="81"/>
  <c r="G1376" i="81"/>
  <c r="F1376" i="81"/>
  <c r="D1376" i="81"/>
  <c r="A1376" i="81"/>
  <c r="AG1375" i="81"/>
  <c r="AD1375" i="81"/>
  <c r="AC1375" i="81"/>
  <c r="AA1375" i="81"/>
  <c r="I1375" i="81"/>
  <c r="G1375" i="81"/>
  <c r="F1375" i="81"/>
  <c r="D1375" i="81"/>
  <c r="A1375" i="81"/>
  <c r="AG1374" i="81"/>
  <c r="AD1374" i="81"/>
  <c r="AC1374" i="81"/>
  <c r="AA1374" i="81"/>
  <c r="I1374" i="81"/>
  <c r="G1374" i="81"/>
  <c r="F1374" i="81"/>
  <c r="D1374" i="81"/>
  <c r="A1374" i="81"/>
  <c r="AG1373" i="81"/>
  <c r="AD1373" i="81"/>
  <c r="AC1373" i="81"/>
  <c r="AA1373" i="81"/>
  <c r="I1373" i="81"/>
  <c r="G1373" i="81"/>
  <c r="F1373" i="81"/>
  <c r="D1373" i="81"/>
  <c r="A1373" i="81"/>
  <c r="AG1372" i="81"/>
  <c r="AD1372" i="81"/>
  <c r="AC1372" i="81"/>
  <c r="AA1372" i="81"/>
  <c r="I1372" i="81"/>
  <c r="G1372" i="81"/>
  <c r="F1372" i="81"/>
  <c r="D1372" i="81"/>
  <c r="A1372" i="81"/>
  <c r="AG1371" i="81"/>
  <c r="AD1371" i="81"/>
  <c r="AC1371" i="81"/>
  <c r="AA1371" i="81"/>
  <c r="I1371" i="81"/>
  <c r="G1371" i="81"/>
  <c r="F1371" i="81"/>
  <c r="D1371" i="81"/>
  <c r="A1371" i="81"/>
  <c r="AG1370" i="81"/>
  <c r="AD1370" i="81"/>
  <c r="AC1370" i="81"/>
  <c r="AA1370" i="81"/>
  <c r="I1370" i="81"/>
  <c r="G1370" i="81"/>
  <c r="F1370" i="81"/>
  <c r="D1370" i="81"/>
  <c r="A1370" i="81"/>
  <c r="AG1369" i="81"/>
  <c r="AD1369" i="81"/>
  <c r="AC1369" i="81"/>
  <c r="AA1369" i="81"/>
  <c r="I1369" i="81"/>
  <c r="G1369" i="81"/>
  <c r="F1369" i="81"/>
  <c r="D1369" i="81"/>
  <c r="A1369" i="81"/>
  <c r="AG1368" i="81"/>
  <c r="AD1368" i="81"/>
  <c r="AC1368" i="81"/>
  <c r="AA1368" i="81"/>
  <c r="I1368" i="81"/>
  <c r="G1368" i="81"/>
  <c r="F1368" i="81"/>
  <c r="D1368" i="81"/>
  <c r="A1368" i="81"/>
  <c r="AG1367" i="81"/>
  <c r="AD1367" i="81"/>
  <c r="AC1367" i="81"/>
  <c r="AA1367" i="81"/>
  <c r="I1367" i="81"/>
  <c r="G1367" i="81"/>
  <c r="F1367" i="81"/>
  <c r="D1367" i="81"/>
  <c r="A1367" i="81"/>
  <c r="AG1366" i="81"/>
  <c r="AD1366" i="81"/>
  <c r="AC1366" i="81"/>
  <c r="AA1366" i="81"/>
  <c r="I1366" i="81"/>
  <c r="G1366" i="81"/>
  <c r="F1366" i="81"/>
  <c r="D1366" i="81"/>
  <c r="A1366" i="81"/>
  <c r="AG1365" i="81"/>
  <c r="AD1365" i="81"/>
  <c r="AC1365" i="81"/>
  <c r="AA1365" i="81"/>
  <c r="I1365" i="81"/>
  <c r="G1365" i="81"/>
  <c r="F1365" i="81"/>
  <c r="D1365" i="81"/>
  <c r="A1365" i="81"/>
  <c r="AG1364" i="81"/>
  <c r="AD1364" i="81"/>
  <c r="AC1364" i="81"/>
  <c r="AA1364" i="81"/>
  <c r="I1364" i="81"/>
  <c r="G1364" i="81"/>
  <c r="F1364" i="81"/>
  <c r="D1364" i="81"/>
  <c r="A1364" i="81"/>
  <c r="AG1363" i="81"/>
  <c r="AD1363" i="81"/>
  <c r="AC1363" i="81"/>
  <c r="AA1363" i="81"/>
  <c r="I1363" i="81"/>
  <c r="G1363" i="81"/>
  <c r="F1363" i="81"/>
  <c r="D1363" i="81"/>
  <c r="A1363" i="81"/>
  <c r="AG1362" i="81"/>
  <c r="AD1362" i="81"/>
  <c r="AC1362" i="81"/>
  <c r="AA1362" i="81"/>
  <c r="I1362" i="81"/>
  <c r="G1362" i="81"/>
  <c r="F1362" i="81"/>
  <c r="D1362" i="81"/>
  <c r="A1362" i="81"/>
  <c r="AG1361" i="81"/>
  <c r="AD1361" i="81"/>
  <c r="AC1361" i="81"/>
  <c r="AA1361" i="81"/>
  <c r="I1361" i="81"/>
  <c r="G1361" i="81"/>
  <c r="F1361" i="81"/>
  <c r="D1361" i="81"/>
  <c r="A1361" i="81"/>
  <c r="AG1360" i="81"/>
  <c r="AD1360" i="81"/>
  <c r="AC1360" i="81"/>
  <c r="AA1360" i="81"/>
  <c r="I1360" i="81"/>
  <c r="G1360" i="81"/>
  <c r="F1360" i="81"/>
  <c r="D1360" i="81"/>
  <c r="A1360" i="81"/>
  <c r="AG1359" i="81"/>
  <c r="AD1359" i="81"/>
  <c r="AC1359" i="81"/>
  <c r="AA1359" i="81"/>
  <c r="I1359" i="81"/>
  <c r="G1359" i="81"/>
  <c r="F1359" i="81"/>
  <c r="D1359" i="81"/>
  <c r="A1359" i="81"/>
  <c r="AG1358" i="81"/>
  <c r="AD1358" i="81"/>
  <c r="AC1358" i="81"/>
  <c r="AA1358" i="81"/>
  <c r="I1358" i="81"/>
  <c r="G1358" i="81"/>
  <c r="F1358" i="81"/>
  <c r="D1358" i="81"/>
  <c r="A1358" i="81"/>
  <c r="AG1357" i="81"/>
  <c r="AD1357" i="81"/>
  <c r="AC1357" i="81"/>
  <c r="AA1357" i="81"/>
  <c r="I1357" i="81"/>
  <c r="G1357" i="81"/>
  <c r="F1357" i="81"/>
  <c r="D1357" i="81"/>
  <c r="A1357" i="81"/>
  <c r="AG1356" i="81"/>
  <c r="AD1356" i="81"/>
  <c r="AC1356" i="81"/>
  <c r="AA1356" i="81"/>
  <c r="I1356" i="81"/>
  <c r="G1356" i="81"/>
  <c r="F1356" i="81"/>
  <c r="D1356" i="81"/>
  <c r="A1356" i="81"/>
  <c r="AG1355" i="81"/>
  <c r="AD1355" i="81"/>
  <c r="AC1355" i="81"/>
  <c r="AA1355" i="81"/>
  <c r="I1355" i="81"/>
  <c r="G1355" i="81"/>
  <c r="F1355" i="81"/>
  <c r="D1355" i="81"/>
  <c r="A1355" i="81"/>
  <c r="AG1354" i="81"/>
  <c r="AD1354" i="81"/>
  <c r="AC1354" i="81"/>
  <c r="AA1354" i="81"/>
  <c r="I1354" i="81"/>
  <c r="G1354" i="81"/>
  <c r="F1354" i="81"/>
  <c r="D1354" i="81"/>
  <c r="A1354" i="81"/>
  <c r="AG1353" i="81"/>
  <c r="AD1353" i="81"/>
  <c r="AC1353" i="81"/>
  <c r="AA1353" i="81"/>
  <c r="I1353" i="81"/>
  <c r="G1353" i="81"/>
  <c r="F1353" i="81"/>
  <c r="D1353" i="81"/>
  <c r="A1353" i="81"/>
  <c r="AG1352" i="81"/>
  <c r="AD1352" i="81"/>
  <c r="AC1352" i="81"/>
  <c r="AA1352" i="81"/>
  <c r="I1352" i="81"/>
  <c r="G1352" i="81"/>
  <c r="F1352" i="81"/>
  <c r="D1352" i="81"/>
  <c r="A1352" i="81"/>
  <c r="AG1351" i="81"/>
  <c r="AD1351" i="81"/>
  <c r="AC1351" i="81"/>
  <c r="AA1351" i="81"/>
  <c r="I1351" i="81"/>
  <c r="G1351" i="81"/>
  <c r="F1351" i="81"/>
  <c r="D1351" i="81"/>
  <c r="A1351" i="81"/>
  <c r="AG1350" i="81"/>
  <c r="AD1350" i="81"/>
  <c r="AC1350" i="81"/>
  <c r="AA1350" i="81"/>
  <c r="I1350" i="81"/>
  <c r="G1350" i="81"/>
  <c r="F1350" i="81"/>
  <c r="D1350" i="81"/>
  <c r="A1350" i="81"/>
  <c r="AG1349" i="81"/>
  <c r="AD1349" i="81"/>
  <c r="AC1349" i="81"/>
  <c r="AA1349" i="81"/>
  <c r="I1349" i="81"/>
  <c r="G1349" i="81"/>
  <c r="F1349" i="81"/>
  <c r="D1349" i="81"/>
  <c r="A1349" i="81"/>
  <c r="AG1348" i="81"/>
  <c r="AD1348" i="81"/>
  <c r="AC1348" i="81"/>
  <c r="AA1348" i="81"/>
  <c r="I1348" i="81"/>
  <c r="G1348" i="81"/>
  <c r="F1348" i="81"/>
  <c r="D1348" i="81"/>
  <c r="A1348" i="81"/>
  <c r="AG1347" i="81"/>
  <c r="AD1347" i="81"/>
  <c r="AC1347" i="81"/>
  <c r="AA1347" i="81"/>
  <c r="I1347" i="81"/>
  <c r="G1347" i="81"/>
  <c r="F1347" i="81"/>
  <c r="D1347" i="81"/>
  <c r="A1347" i="81"/>
  <c r="AG1346" i="81"/>
  <c r="AD1346" i="81"/>
  <c r="AC1346" i="81"/>
  <c r="AA1346" i="81"/>
  <c r="I1346" i="81"/>
  <c r="G1346" i="81"/>
  <c r="F1346" i="81"/>
  <c r="D1346" i="81"/>
  <c r="A1346" i="81"/>
  <c r="AG1345" i="81"/>
  <c r="AD1345" i="81"/>
  <c r="AC1345" i="81"/>
  <c r="AA1345" i="81"/>
  <c r="I1345" i="81"/>
  <c r="G1345" i="81"/>
  <c r="F1345" i="81"/>
  <c r="D1345" i="81"/>
  <c r="A1345" i="81"/>
  <c r="AG1344" i="81"/>
  <c r="AD1344" i="81"/>
  <c r="AC1344" i="81"/>
  <c r="AA1344" i="81"/>
  <c r="I1344" i="81"/>
  <c r="G1344" i="81"/>
  <c r="F1344" i="81"/>
  <c r="D1344" i="81"/>
  <c r="A1344" i="81"/>
  <c r="AG1343" i="81"/>
  <c r="AD1343" i="81"/>
  <c r="AC1343" i="81"/>
  <c r="AA1343" i="81"/>
  <c r="I1343" i="81"/>
  <c r="G1343" i="81"/>
  <c r="F1343" i="81"/>
  <c r="D1343" i="81"/>
  <c r="A1343" i="81"/>
  <c r="AG1342" i="81"/>
  <c r="AD1342" i="81"/>
  <c r="AC1342" i="81"/>
  <c r="AA1342" i="81"/>
  <c r="I1342" i="81"/>
  <c r="G1342" i="81"/>
  <c r="F1342" i="81"/>
  <c r="D1342" i="81"/>
  <c r="A1342" i="81"/>
  <c r="AG1341" i="81"/>
  <c r="AD1341" i="81"/>
  <c r="AC1341" i="81"/>
  <c r="AA1341" i="81"/>
  <c r="I1341" i="81"/>
  <c r="G1341" i="81"/>
  <c r="F1341" i="81"/>
  <c r="D1341" i="81"/>
  <c r="A1341" i="81"/>
  <c r="AG1340" i="81"/>
  <c r="AD1340" i="81"/>
  <c r="AC1340" i="81"/>
  <c r="AA1340" i="81"/>
  <c r="I1340" i="81"/>
  <c r="G1340" i="81"/>
  <c r="F1340" i="81"/>
  <c r="D1340" i="81"/>
  <c r="A1340" i="81"/>
  <c r="AG1339" i="81"/>
  <c r="AD1339" i="81"/>
  <c r="AC1339" i="81"/>
  <c r="AA1339" i="81"/>
  <c r="I1339" i="81"/>
  <c r="G1339" i="81"/>
  <c r="F1339" i="81"/>
  <c r="D1339" i="81"/>
  <c r="A1339" i="81"/>
  <c r="AG1338" i="81"/>
  <c r="AD1338" i="81"/>
  <c r="AC1338" i="81"/>
  <c r="AA1338" i="81"/>
  <c r="I1338" i="81"/>
  <c r="G1338" i="81"/>
  <c r="F1338" i="81"/>
  <c r="D1338" i="81"/>
  <c r="A1338" i="81"/>
  <c r="AG1337" i="81"/>
  <c r="AD1337" i="81"/>
  <c r="AC1337" i="81"/>
  <c r="AA1337" i="81"/>
  <c r="I1337" i="81"/>
  <c r="G1337" i="81"/>
  <c r="F1337" i="81"/>
  <c r="D1337" i="81"/>
  <c r="A1337" i="81"/>
  <c r="AG1336" i="81"/>
  <c r="AD1336" i="81"/>
  <c r="AC1336" i="81"/>
  <c r="AA1336" i="81"/>
  <c r="I1336" i="81"/>
  <c r="G1336" i="81"/>
  <c r="F1336" i="81"/>
  <c r="D1336" i="81"/>
  <c r="A1336" i="81"/>
  <c r="AG1334" i="81"/>
  <c r="AD1334" i="81"/>
  <c r="AC1334" i="81"/>
  <c r="AA1334" i="81"/>
  <c r="I1334" i="81"/>
  <c r="G1334" i="81"/>
  <c r="F1334" i="81"/>
  <c r="D1334" i="81"/>
  <c r="A1334" i="81"/>
  <c r="AG1333" i="81"/>
  <c r="AD1333" i="81"/>
  <c r="AC1333" i="81"/>
  <c r="AA1333" i="81"/>
  <c r="I1333" i="81"/>
  <c r="G1333" i="81"/>
  <c r="F1333" i="81"/>
  <c r="D1333" i="81"/>
  <c r="A1333" i="81"/>
  <c r="AG1332" i="81"/>
  <c r="AD1332" i="81"/>
  <c r="AC1332" i="81"/>
  <c r="AA1332" i="81"/>
  <c r="I1332" i="81"/>
  <c r="G1332" i="81"/>
  <c r="F1332" i="81"/>
  <c r="D1332" i="81"/>
  <c r="A1332" i="81"/>
  <c r="AG1331" i="81"/>
  <c r="AD1331" i="81"/>
  <c r="AC1331" i="81"/>
  <c r="AA1331" i="81"/>
  <c r="I1331" i="81"/>
  <c r="G1331" i="81"/>
  <c r="F1331" i="81"/>
  <c r="D1331" i="81"/>
  <c r="A1331" i="81"/>
  <c r="AG1330" i="81"/>
  <c r="AD1330" i="81"/>
  <c r="AC1330" i="81"/>
  <c r="AA1330" i="81"/>
  <c r="I1330" i="81"/>
  <c r="G1330" i="81"/>
  <c r="F1330" i="81"/>
  <c r="D1330" i="81"/>
  <c r="A1330" i="81"/>
  <c r="AG1329" i="81"/>
  <c r="AD1329" i="81"/>
  <c r="AC1329" i="81"/>
  <c r="AA1329" i="81"/>
  <c r="I1329" i="81"/>
  <c r="G1329" i="81"/>
  <c r="F1329" i="81"/>
  <c r="D1329" i="81"/>
  <c r="A1329" i="81"/>
  <c r="AG1328" i="81"/>
  <c r="AD1328" i="81"/>
  <c r="AC1328" i="81"/>
  <c r="AA1328" i="81"/>
  <c r="I1328" i="81"/>
  <c r="G1328" i="81"/>
  <c r="F1328" i="81"/>
  <c r="D1328" i="81"/>
  <c r="A1328" i="81"/>
  <c r="AG1327" i="81"/>
  <c r="AD1327" i="81"/>
  <c r="AC1327" i="81"/>
  <c r="AA1327" i="81"/>
  <c r="I1327" i="81"/>
  <c r="G1327" i="81"/>
  <c r="F1327" i="81"/>
  <c r="D1327" i="81"/>
  <c r="A1327" i="81"/>
  <c r="AG1326" i="81"/>
  <c r="AD1326" i="81"/>
  <c r="AC1326" i="81"/>
  <c r="AA1326" i="81"/>
  <c r="I1326" i="81"/>
  <c r="G1326" i="81"/>
  <c r="F1326" i="81"/>
  <c r="D1326" i="81"/>
  <c r="A1326" i="81"/>
  <c r="AG1325" i="81"/>
  <c r="AD1325" i="81"/>
  <c r="AC1325" i="81"/>
  <c r="AA1325" i="81"/>
  <c r="I1325" i="81"/>
  <c r="G1325" i="81"/>
  <c r="F1325" i="81"/>
  <c r="D1325" i="81"/>
  <c r="A1325" i="81"/>
  <c r="AG1324" i="81"/>
  <c r="AD1324" i="81"/>
  <c r="AC1324" i="81"/>
  <c r="AA1324" i="81"/>
  <c r="I1324" i="81"/>
  <c r="G1324" i="81"/>
  <c r="F1324" i="81"/>
  <c r="D1324" i="81"/>
  <c r="A1324" i="81"/>
  <c r="AG1323" i="81"/>
  <c r="AD1323" i="81"/>
  <c r="AC1323" i="81"/>
  <c r="AA1323" i="81"/>
  <c r="I1323" i="81"/>
  <c r="G1323" i="81"/>
  <c r="F1323" i="81"/>
  <c r="D1323" i="81"/>
  <c r="A1323" i="81"/>
  <c r="AG1322" i="81"/>
  <c r="AD1322" i="81"/>
  <c r="AC1322" i="81"/>
  <c r="AA1322" i="81"/>
  <c r="I1322" i="81"/>
  <c r="G1322" i="81"/>
  <c r="F1322" i="81"/>
  <c r="D1322" i="81"/>
  <c r="A1322" i="81"/>
  <c r="AG1321" i="81"/>
  <c r="AD1321" i="81"/>
  <c r="AC1321" i="81"/>
  <c r="AA1321" i="81"/>
  <c r="I1321" i="81"/>
  <c r="G1321" i="81"/>
  <c r="F1321" i="81"/>
  <c r="D1321" i="81"/>
  <c r="A1321" i="81"/>
  <c r="AG1320" i="81"/>
  <c r="AD1320" i="81"/>
  <c r="AC1320" i="81"/>
  <c r="AA1320" i="81"/>
  <c r="I1320" i="81"/>
  <c r="G1320" i="81"/>
  <c r="F1320" i="81"/>
  <c r="D1320" i="81"/>
  <c r="A1320" i="81"/>
  <c r="AG1319" i="81"/>
  <c r="AD1319" i="81"/>
  <c r="AC1319" i="81"/>
  <c r="AA1319" i="81"/>
  <c r="I1319" i="81"/>
  <c r="G1319" i="81"/>
  <c r="F1319" i="81"/>
  <c r="D1319" i="81"/>
  <c r="A1319" i="81"/>
  <c r="AG1318" i="81"/>
  <c r="AD1318" i="81"/>
  <c r="AC1318" i="81"/>
  <c r="AA1318" i="81"/>
  <c r="I1318" i="81"/>
  <c r="G1318" i="81"/>
  <c r="F1318" i="81"/>
  <c r="D1318" i="81"/>
  <c r="A1318" i="81"/>
  <c r="AG1317" i="81"/>
  <c r="AD1317" i="81"/>
  <c r="AC1317" i="81"/>
  <c r="AA1317" i="81"/>
  <c r="I1317" i="81"/>
  <c r="G1317" i="81"/>
  <c r="F1317" i="81"/>
  <c r="D1317" i="81"/>
  <c r="A1317" i="81"/>
  <c r="AG1316" i="81"/>
  <c r="AD1316" i="81"/>
  <c r="AC1316" i="81"/>
  <c r="AA1316" i="81"/>
  <c r="I1316" i="81"/>
  <c r="G1316" i="81"/>
  <c r="F1316" i="81"/>
  <c r="D1316" i="81"/>
  <c r="A1316" i="81"/>
  <c r="AG1315" i="81"/>
  <c r="AD1315" i="81"/>
  <c r="AC1315" i="81"/>
  <c r="AA1315" i="81"/>
  <c r="I1315" i="81"/>
  <c r="G1315" i="81"/>
  <c r="F1315" i="81"/>
  <c r="D1315" i="81"/>
  <c r="A1315" i="81"/>
  <c r="AG1314" i="81"/>
  <c r="AD1314" i="81"/>
  <c r="AC1314" i="81"/>
  <c r="AA1314" i="81"/>
  <c r="I1314" i="81"/>
  <c r="G1314" i="81"/>
  <c r="F1314" i="81"/>
  <c r="D1314" i="81"/>
  <c r="A1314" i="81"/>
  <c r="AG1313" i="81"/>
  <c r="AD1313" i="81"/>
  <c r="AC1313" i="81"/>
  <c r="AA1313" i="81"/>
  <c r="I1313" i="81"/>
  <c r="G1313" i="81"/>
  <c r="F1313" i="81"/>
  <c r="D1313" i="81"/>
  <c r="A1313" i="81"/>
  <c r="AG1312" i="81"/>
  <c r="AD1312" i="81"/>
  <c r="AC1312" i="81"/>
  <c r="AA1312" i="81"/>
  <c r="I1312" i="81"/>
  <c r="G1312" i="81"/>
  <c r="F1312" i="81"/>
  <c r="D1312" i="81"/>
  <c r="A1312" i="81"/>
  <c r="AG1311" i="81"/>
  <c r="AD1311" i="81"/>
  <c r="AC1311" i="81"/>
  <c r="AA1311" i="81"/>
  <c r="I1311" i="81"/>
  <c r="G1311" i="81"/>
  <c r="F1311" i="81"/>
  <c r="D1311" i="81"/>
  <c r="A1311" i="81"/>
  <c r="AG1310" i="81"/>
  <c r="AD1310" i="81"/>
  <c r="AC1310" i="81"/>
  <c r="AA1310" i="81"/>
  <c r="I1310" i="81"/>
  <c r="G1310" i="81"/>
  <c r="F1310" i="81"/>
  <c r="D1310" i="81"/>
  <c r="A1310" i="81"/>
  <c r="AG1309" i="81"/>
  <c r="AD1309" i="81"/>
  <c r="AC1309" i="81"/>
  <c r="AA1309" i="81"/>
  <c r="I1309" i="81"/>
  <c r="G1309" i="81"/>
  <c r="F1309" i="81"/>
  <c r="D1309" i="81"/>
  <c r="A1309" i="81"/>
  <c r="AG1308" i="81"/>
  <c r="AD1308" i="81"/>
  <c r="AC1308" i="81"/>
  <c r="AA1308" i="81"/>
  <c r="I1308" i="81"/>
  <c r="G1308" i="81"/>
  <c r="F1308" i="81"/>
  <c r="D1308" i="81"/>
  <c r="A1308" i="81"/>
  <c r="AG1307" i="81"/>
  <c r="AD1307" i="81"/>
  <c r="AC1307" i="81"/>
  <c r="AA1307" i="81"/>
  <c r="I1307" i="81"/>
  <c r="G1307" i="81"/>
  <c r="F1307" i="81"/>
  <c r="D1307" i="81"/>
  <c r="A1307" i="81"/>
  <c r="AG1306" i="81"/>
  <c r="AD1306" i="81"/>
  <c r="AC1306" i="81"/>
  <c r="AA1306" i="81"/>
  <c r="I1306" i="81"/>
  <c r="G1306" i="81"/>
  <c r="F1306" i="81"/>
  <c r="D1306" i="81"/>
  <c r="A1306" i="81"/>
  <c r="AG1305" i="81"/>
  <c r="AD1305" i="81"/>
  <c r="AC1305" i="81"/>
  <c r="AA1305" i="81"/>
  <c r="I1305" i="81"/>
  <c r="G1305" i="81"/>
  <c r="F1305" i="81"/>
  <c r="D1305" i="81"/>
  <c r="A1305" i="81"/>
  <c r="AG1304" i="81"/>
  <c r="AD1304" i="81"/>
  <c r="AC1304" i="81"/>
  <c r="AA1304" i="81"/>
  <c r="I1304" i="81"/>
  <c r="G1304" i="81"/>
  <c r="F1304" i="81"/>
  <c r="D1304" i="81"/>
  <c r="A1304" i="81"/>
  <c r="AG1303" i="81"/>
  <c r="AD1303" i="81"/>
  <c r="AC1303" i="81"/>
  <c r="AA1303" i="81"/>
  <c r="I1303" i="81"/>
  <c r="G1303" i="81"/>
  <c r="F1303" i="81"/>
  <c r="D1303" i="81"/>
  <c r="A1303" i="81"/>
  <c r="AG1302" i="81"/>
  <c r="AD1302" i="81"/>
  <c r="AC1302" i="81"/>
  <c r="AA1302" i="81"/>
  <c r="I1302" i="81"/>
  <c r="G1302" i="81"/>
  <c r="F1302" i="81"/>
  <c r="D1302" i="81"/>
  <c r="A1302" i="81"/>
  <c r="AG1301" i="81"/>
  <c r="AD1301" i="81"/>
  <c r="AC1301" i="81"/>
  <c r="AA1301" i="81"/>
  <c r="I1301" i="81"/>
  <c r="G1301" i="81"/>
  <c r="F1301" i="81"/>
  <c r="D1301" i="81"/>
  <c r="A1301" i="81"/>
  <c r="AG1300" i="81"/>
  <c r="AD1300" i="81"/>
  <c r="AC1300" i="81"/>
  <c r="AA1300" i="81"/>
  <c r="I1300" i="81"/>
  <c r="G1300" i="81"/>
  <c r="F1300" i="81"/>
  <c r="D1300" i="81"/>
  <c r="A1300" i="81"/>
  <c r="AG1299" i="81"/>
  <c r="AD1299" i="81"/>
  <c r="AC1299" i="81"/>
  <c r="AA1299" i="81"/>
  <c r="I1299" i="81"/>
  <c r="G1299" i="81"/>
  <c r="F1299" i="81"/>
  <c r="D1299" i="81"/>
  <c r="A1299" i="81"/>
  <c r="AG1298" i="81"/>
  <c r="AD1298" i="81"/>
  <c r="AC1298" i="81"/>
  <c r="AA1298" i="81"/>
  <c r="I1298" i="81"/>
  <c r="G1298" i="81"/>
  <c r="F1298" i="81"/>
  <c r="D1298" i="81"/>
  <c r="A1298" i="81"/>
  <c r="AG1297" i="81"/>
  <c r="AD1297" i="81"/>
  <c r="AC1297" i="81"/>
  <c r="AA1297" i="81"/>
  <c r="I1297" i="81"/>
  <c r="G1297" i="81"/>
  <c r="F1297" i="81"/>
  <c r="D1297" i="81"/>
  <c r="A1297" i="81"/>
  <c r="AG1296" i="81"/>
  <c r="AD1296" i="81"/>
  <c r="AC1296" i="81"/>
  <c r="AA1296" i="81"/>
  <c r="I1296" i="81"/>
  <c r="G1296" i="81"/>
  <c r="F1296" i="81"/>
  <c r="D1296" i="81"/>
  <c r="A1296" i="81"/>
  <c r="AG1295" i="81"/>
  <c r="AD1295" i="81"/>
  <c r="AC1295" i="81"/>
  <c r="AA1295" i="81"/>
  <c r="I1295" i="81"/>
  <c r="G1295" i="81"/>
  <c r="F1295" i="81"/>
  <c r="D1295" i="81"/>
  <c r="A1295" i="81"/>
  <c r="AG1294" i="81"/>
  <c r="AD1294" i="81"/>
  <c r="AC1294" i="81"/>
  <c r="AA1294" i="81"/>
  <c r="I1294" i="81"/>
  <c r="G1294" i="81"/>
  <c r="F1294" i="81"/>
  <c r="D1294" i="81"/>
  <c r="A1294" i="81"/>
  <c r="AG1293" i="81"/>
  <c r="AD1293" i="81"/>
  <c r="AC1293" i="81"/>
  <c r="AA1293" i="81"/>
  <c r="I1293" i="81"/>
  <c r="G1293" i="81"/>
  <c r="F1293" i="81"/>
  <c r="D1293" i="81"/>
  <c r="A1293" i="81"/>
  <c r="AG1292" i="81"/>
  <c r="AD1292" i="81"/>
  <c r="AC1292" i="81"/>
  <c r="AA1292" i="81"/>
  <c r="I1292" i="81"/>
  <c r="G1292" i="81"/>
  <c r="F1292" i="81"/>
  <c r="D1292" i="81"/>
  <c r="A1292" i="81"/>
  <c r="AG1291" i="81"/>
  <c r="AD1291" i="81"/>
  <c r="AC1291" i="81"/>
  <c r="AA1291" i="81"/>
  <c r="I1291" i="81"/>
  <c r="G1291" i="81"/>
  <c r="F1291" i="81"/>
  <c r="D1291" i="81"/>
  <c r="A1291" i="81"/>
  <c r="AG1290" i="81"/>
  <c r="AD1290" i="81"/>
  <c r="AC1290" i="81"/>
  <c r="AA1290" i="81"/>
  <c r="I1290" i="81"/>
  <c r="G1290" i="81"/>
  <c r="F1290" i="81"/>
  <c r="D1290" i="81"/>
  <c r="A1290" i="81"/>
  <c r="AG1289" i="81"/>
  <c r="AD1289" i="81"/>
  <c r="AC1289" i="81"/>
  <c r="AA1289" i="81"/>
  <c r="I1289" i="81"/>
  <c r="G1289" i="81"/>
  <c r="F1289" i="81"/>
  <c r="D1289" i="81"/>
  <c r="A1289" i="81"/>
  <c r="AG1288" i="81"/>
  <c r="AD1288" i="81"/>
  <c r="AC1288" i="81"/>
  <c r="AA1288" i="81"/>
  <c r="I1288" i="81"/>
  <c r="G1288" i="81"/>
  <c r="F1288" i="81"/>
  <c r="D1288" i="81"/>
  <c r="A1288" i="81"/>
  <c r="AG1287" i="81"/>
  <c r="AD1287" i="81"/>
  <c r="AC1287" i="81"/>
  <c r="AA1287" i="81"/>
  <c r="I1287" i="81"/>
  <c r="G1287" i="81"/>
  <c r="F1287" i="81"/>
  <c r="D1287" i="81"/>
  <c r="A1287" i="81"/>
  <c r="AG1286" i="81"/>
  <c r="AD1286" i="81"/>
  <c r="AC1286" i="81"/>
  <c r="AA1286" i="81"/>
  <c r="I1286" i="81"/>
  <c r="G1286" i="81"/>
  <c r="F1286" i="81"/>
  <c r="D1286" i="81"/>
  <c r="A1286" i="81"/>
  <c r="AG1285" i="81"/>
  <c r="AD1285" i="81"/>
  <c r="AC1285" i="81"/>
  <c r="AA1285" i="81"/>
  <c r="I1285" i="81"/>
  <c r="G1285" i="81"/>
  <c r="F1285" i="81"/>
  <c r="D1285" i="81"/>
  <c r="A1285" i="81"/>
  <c r="AG1284" i="81"/>
  <c r="AD1284" i="81"/>
  <c r="AC1284" i="81"/>
  <c r="AA1284" i="81"/>
  <c r="I1284" i="81"/>
  <c r="G1284" i="81"/>
  <c r="F1284" i="81"/>
  <c r="D1284" i="81"/>
  <c r="A1284" i="81"/>
  <c r="AG1283" i="81"/>
  <c r="AD1283" i="81"/>
  <c r="AC1283" i="81"/>
  <c r="AA1283" i="81"/>
  <c r="I1283" i="81"/>
  <c r="G1283" i="81"/>
  <c r="F1283" i="81"/>
  <c r="D1283" i="81"/>
  <c r="A1283" i="81"/>
  <c r="AG1282" i="81"/>
  <c r="AD1282" i="81"/>
  <c r="AC1282" i="81"/>
  <c r="AA1282" i="81"/>
  <c r="I1282" i="81"/>
  <c r="G1282" i="81"/>
  <c r="F1282" i="81"/>
  <c r="D1282" i="81"/>
  <c r="A1282" i="81"/>
  <c r="AG1281" i="81"/>
  <c r="AD1281" i="81"/>
  <c r="AC1281" i="81"/>
  <c r="AA1281" i="81"/>
  <c r="I1281" i="81"/>
  <c r="G1281" i="81"/>
  <c r="F1281" i="81"/>
  <c r="D1281" i="81"/>
  <c r="A1281" i="81"/>
  <c r="AG1280" i="81"/>
  <c r="AD1280" i="81"/>
  <c r="AC1280" i="81"/>
  <c r="AA1280" i="81"/>
  <c r="I1280" i="81"/>
  <c r="G1280" i="81"/>
  <c r="F1280" i="81"/>
  <c r="D1280" i="81"/>
  <c r="A1280" i="81"/>
  <c r="AG1279" i="81"/>
  <c r="AD1279" i="81"/>
  <c r="AC1279" i="81"/>
  <c r="AA1279" i="81"/>
  <c r="I1279" i="81"/>
  <c r="G1279" i="81"/>
  <c r="F1279" i="81"/>
  <c r="D1279" i="81"/>
  <c r="A1279" i="81"/>
  <c r="AG1278" i="81"/>
  <c r="AD1278" i="81"/>
  <c r="AC1278" i="81"/>
  <c r="AA1278" i="81"/>
  <c r="I1278" i="81"/>
  <c r="G1278" i="81"/>
  <c r="F1278" i="81"/>
  <c r="D1278" i="81"/>
  <c r="A1278" i="81"/>
  <c r="AG1277" i="81"/>
  <c r="AD1277" i="81"/>
  <c r="AC1277" i="81"/>
  <c r="AA1277" i="81"/>
  <c r="I1277" i="81"/>
  <c r="G1277" i="81"/>
  <c r="F1277" i="81"/>
  <c r="D1277" i="81"/>
  <c r="A1277" i="81"/>
  <c r="AG1276" i="81"/>
  <c r="AD1276" i="81"/>
  <c r="AC1276" i="81"/>
  <c r="AA1276" i="81"/>
  <c r="I1276" i="81"/>
  <c r="G1276" i="81"/>
  <c r="F1276" i="81"/>
  <c r="D1276" i="81"/>
  <c r="A1276" i="81"/>
  <c r="AG1275" i="81"/>
  <c r="AD1275" i="81"/>
  <c r="AC1275" i="81"/>
  <c r="AA1275" i="81"/>
  <c r="I1275" i="81"/>
  <c r="G1275" i="81"/>
  <c r="F1275" i="81"/>
  <c r="D1275" i="81"/>
  <c r="A1275" i="81"/>
  <c r="AG1274" i="81"/>
  <c r="AD1274" i="81"/>
  <c r="AC1274" i="81"/>
  <c r="AA1274" i="81"/>
  <c r="I1274" i="81"/>
  <c r="G1274" i="81"/>
  <c r="F1274" i="81"/>
  <c r="D1274" i="81"/>
  <c r="A1274" i="81"/>
  <c r="AG1273" i="81"/>
  <c r="AD1273" i="81"/>
  <c r="AC1273" i="81"/>
  <c r="AA1273" i="81"/>
  <c r="I1273" i="81"/>
  <c r="G1273" i="81"/>
  <c r="F1273" i="81"/>
  <c r="D1273" i="81"/>
  <c r="A1273" i="81"/>
  <c r="AG1272" i="81"/>
  <c r="AD1272" i="81"/>
  <c r="AC1272" i="81"/>
  <c r="AA1272" i="81"/>
  <c r="I1272" i="81"/>
  <c r="G1272" i="81"/>
  <c r="F1272" i="81"/>
  <c r="D1272" i="81"/>
  <c r="A1272" i="81"/>
  <c r="AG1271" i="81"/>
  <c r="AD1271" i="81"/>
  <c r="AC1271" i="81"/>
  <c r="AA1271" i="81"/>
  <c r="I1271" i="81"/>
  <c r="G1271" i="81"/>
  <c r="F1271" i="81"/>
  <c r="D1271" i="81"/>
  <c r="A1271" i="81"/>
  <c r="AG1270" i="81"/>
  <c r="AD1270" i="81"/>
  <c r="AC1270" i="81"/>
  <c r="AA1270" i="81"/>
  <c r="I1270" i="81"/>
  <c r="G1270" i="81"/>
  <c r="F1270" i="81"/>
  <c r="D1270" i="81"/>
  <c r="A1270" i="81"/>
  <c r="AG1269" i="81"/>
  <c r="AD1269" i="81"/>
  <c r="AC1269" i="81"/>
  <c r="AA1269" i="81"/>
  <c r="I1269" i="81"/>
  <c r="G1269" i="81"/>
  <c r="F1269" i="81"/>
  <c r="D1269" i="81"/>
  <c r="A1269" i="81"/>
  <c r="AG1268" i="81"/>
  <c r="AD1268" i="81"/>
  <c r="AC1268" i="81"/>
  <c r="AA1268" i="81"/>
  <c r="I1268" i="81"/>
  <c r="G1268" i="81"/>
  <c r="F1268" i="81"/>
  <c r="D1268" i="81"/>
  <c r="A1268" i="81"/>
  <c r="AG1267" i="81"/>
  <c r="AD1267" i="81"/>
  <c r="AC1267" i="81"/>
  <c r="AA1267" i="81"/>
  <c r="I1267" i="81"/>
  <c r="G1267" i="81"/>
  <c r="F1267" i="81"/>
  <c r="D1267" i="81"/>
  <c r="A1267" i="81"/>
  <c r="AG1266" i="81"/>
  <c r="AD1266" i="81"/>
  <c r="AC1266" i="81"/>
  <c r="AA1266" i="81"/>
  <c r="I1266" i="81"/>
  <c r="G1266" i="81"/>
  <c r="F1266" i="81"/>
  <c r="D1266" i="81"/>
  <c r="A1266" i="81"/>
  <c r="AG1265" i="81"/>
  <c r="AD1265" i="81"/>
  <c r="AC1265" i="81"/>
  <c r="AA1265" i="81"/>
  <c r="I1265" i="81"/>
  <c r="G1265" i="81"/>
  <c r="F1265" i="81"/>
  <c r="D1265" i="81"/>
  <c r="A1265" i="81"/>
  <c r="AG1264" i="81"/>
  <c r="AD1264" i="81"/>
  <c r="AC1264" i="81"/>
  <c r="AA1264" i="81"/>
  <c r="I1264" i="81"/>
  <c r="G1264" i="81"/>
  <c r="F1264" i="81"/>
  <c r="D1264" i="81"/>
  <c r="A1264" i="81"/>
  <c r="AG1263" i="81"/>
  <c r="AD1263" i="81"/>
  <c r="AC1263" i="81"/>
  <c r="AA1263" i="81"/>
  <c r="I1263" i="81"/>
  <c r="G1263" i="81"/>
  <c r="F1263" i="81"/>
  <c r="D1263" i="81"/>
  <c r="A1263" i="81"/>
  <c r="AG1262" i="81"/>
  <c r="AD1262" i="81"/>
  <c r="AC1262" i="81"/>
  <c r="AA1262" i="81"/>
  <c r="I1262" i="81"/>
  <c r="G1262" i="81"/>
  <c r="F1262" i="81"/>
  <c r="D1262" i="81"/>
  <c r="A1262" i="81"/>
  <c r="AG1261" i="81"/>
  <c r="AD1261" i="81"/>
  <c r="AC1261" i="81"/>
  <c r="AA1261" i="81"/>
  <c r="I1261" i="81"/>
  <c r="G1261" i="81"/>
  <c r="F1261" i="81"/>
  <c r="D1261" i="81"/>
  <c r="A1261" i="81"/>
  <c r="AG1260" i="81"/>
  <c r="AD1260" i="81"/>
  <c r="AC1260" i="81"/>
  <c r="AA1260" i="81"/>
  <c r="I1260" i="81"/>
  <c r="G1260" i="81"/>
  <c r="F1260" i="81"/>
  <c r="D1260" i="81"/>
  <c r="A1260" i="81"/>
  <c r="AG1259" i="81"/>
  <c r="AD1259" i="81"/>
  <c r="AC1259" i="81"/>
  <c r="AA1259" i="81"/>
  <c r="I1259" i="81"/>
  <c r="G1259" i="81"/>
  <c r="F1259" i="81"/>
  <c r="D1259" i="81"/>
  <c r="A1259" i="81"/>
  <c r="AG1258" i="81"/>
  <c r="AD1258" i="81"/>
  <c r="AC1258" i="81"/>
  <c r="AA1258" i="81"/>
  <c r="I1258" i="81"/>
  <c r="G1258" i="81"/>
  <c r="F1258" i="81"/>
  <c r="D1258" i="81"/>
  <c r="A1258" i="81"/>
  <c r="AG1257" i="81"/>
  <c r="AD1257" i="81"/>
  <c r="AC1257" i="81"/>
  <c r="AA1257" i="81"/>
  <c r="I1257" i="81"/>
  <c r="G1257" i="81"/>
  <c r="F1257" i="81"/>
  <c r="D1257" i="81"/>
  <c r="A1257" i="81"/>
  <c r="AG1256" i="81"/>
  <c r="AD1256" i="81"/>
  <c r="AC1256" i="81"/>
  <c r="AA1256" i="81"/>
  <c r="I1256" i="81"/>
  <c r="G1256" i="81"/>
  <c r="F1256" i="81"/>
  <c r="D1256" i="81"/>
  <c r="A1256" i="81"/>
  <c r="AG1255" i="81"/>
  <c r="AD1255" i="81"/>
  <c r="AC1255" i="81"/>
  <c r="AA1255" i="81"/>
  <c r="I1255" i="81"/>
  <c r="G1255" i="81"/>
  <c r="F1255" i="81"/>
  <c r="D1255" i="81"/>
  <c r="A1255" i="81"/>
  <c r="AG1254" i="81"/>
  <c r="AD1254" i="81"/>
  <c r="AC1254" i="81"/>
  <c r="AA1254" i="81"/>
  <c r="I1254" i="81"/>
  <c r="G1254" i="81"/>
  <c r="F1254" i="81"/>
  <c r="D1254" i="81"/>
  <c r="A1254" i="81"/>
  <c r="AG1253" i="81"/>
  <c r="AD1253" i="81"/>
  <c r="AC1253" i="81"/>
  <c r="AA1253" i="81"/>
  <c r="I1253" i="81"/>
  <c r="G1253" i="81"/>
  <c r="F1253" i="81"/>
  <c r="D1253" i="81"/>
  <c r="A1253" i="81"/>
  <c r="AG1252" i="81"/>
  <c r="AD1252" i="81"/>
  <c r="AC1252" i="81"/>
  <c r="AA1252" i="81"/>
  <c r="I1252" i="81"/>
  <c r="G1252" i="81"/>
  <c r="F1252" i="81"/>
  <c r="D1252" i="81"/>
  <c r="A1252" i="81"/>
  <c r="AG1251" i="81"/>
  <c r="AD1251" i="81"/>
  <c r="AC1251" i="81"/>
  <c r="AA1251" i="81"/>
  <c r="I1251" i="81"/>
  <c r="G1251" i="81"/>
  <c r="F1251" i="81"/>
  <c r="D1251" i="81"/>
  <c r="A1251" i="81"/>
  <c r="AG1250" i="81"/>
  <c r="AD1250" i="81"/>
  <c r="AC1250" i="81"/>
  <c r="AA1250" i="81"/>
  <c r="I1250" i="81"/>
  <c r="G1250" i="81"/>
  <c r="F1250" i="81"/>
  <c r="D1250" i="81"/>
  <c r="A1250" i="81"/>
  <c r="AG1249" i="81"/>
  <c r="AD1249" i="81"/>
  <c r="AC1249" i="81"/>
  <c r="AA1249" i="81"/>
  <c r="I1249" i="81"/>
  <c r="G1249" i="81"/>
  <c r="F1249" i="81"/>
  <c r="D1249" i="81"/>
  <c r="A1249" i="81"/>
  <c r="AG1248" i="81"/>
  <c r="AD1248" i="81"/>
  <c r="AC1248" i="81"/>
  <c r="AA1248" i="81"/>
  <c r="I1248" i="81"/>
  <c r="G1248" i="81"/>
  <c r="F1248" i="81"/>
  <c r="D1248" i="81"/>
  <c r="A1248" i="81"/>
  <c r="AG1247" i="81"/>
  <c r="AD1247" i="81"/>
  <c r="AC1247" i="81"/>
  <c r="AA1247" i="81"/>
  <c r="I1247" i="81"/>
  <c r="G1247" i="81"/>
  <c r="F1247" i="81"/>
  <c r="D1247" i="81"/>
  <c r="A1247" i="81"/>
  <c r="AG1246" i="81"/>
  <c r="AD1246" i="81"/>
  <c r="AC1246" i="81"/>
  <c r="AA1246" i="81"/>
  <c r="I1246" i="81"/>
  <c r="G1246" i="81"/>
  <c r="F1246" i="81"/>
  <c r="D1246" i="81"/>
  <c r="A1246" i="81"/>
  <c r="AG1245" i="81"/>
  <c r="AD1245" i="81"/>
  <c r="AC1245" i="81"/>
  <c r="AA1245" i="81"/>
  <c r="I1245" i="81"/>
  <c r="G1245" i="81"/>
  <c r="F1245" i="81"/>
  <c r="D1245" i="81"/>
  <c r="A1245" i="81"/>
  <c r="AG1244" i="81"/>
  <c r="AD1244" i="81"/>
  <c r="AC1244" i="81"/>
  <c r="AA1244" i="81"/>
  <c r="I1244" i="81"/>
  <c r="G1244" i="81"/>
  <c r="F1244" i="81"/>
  <c r="D1244" i="81"/>
  <c r="A1244" i="81"/>
  <c r="AG1243" i="81"/>
  <c r="AD1243" i="81"/>
  <c r="AC1243" i="81"/>
  <c r="AA1243" i="81"/>
  <c r="I1243" i="81"/>
  <c r="G1243" i="81"/>
  <c r="F1243" i="81"/>
  <c r="D1243" i="81"/>
  <c r="A1243" i="81"/>
  <c r="AG1242" i="81"/>
  <c r="AD1242" i="81"/>
  <c r="AC1242" i="81"/>
  <c r="AA1242" i="81"/>
  <c r="I1242" i="81"/>
  <c r="G1242" i="81"/>
  <c r="F1242" i="81"/>
  <c r="D1242" i="81"/>
  <c r="A1242" i="81"/>
  <c r="AG1241" i="81"/>
  <c r="AD1241" i="81"/>
  <c r="AC1241" i="81"/>
  <c r="AA1241" i="81"/>
  <c r="I1241" i="81"/>
  <c r="G1241" i="81"/>
  <c r="F1241" i="81"/>
  <c r="D1241" i="81"/>
  <c r="A1241" i="81"/>
  <c r="AG1240" i="81"/>
  <c r="AD1240" i="81"/>
  <c r="AC1240" i="81"/>
  <c r="AA1240" i="81"/>
  <c r="I1240" i="81"/>
  <c r="G1240" i="81"/>
  <c r="F1240" i="81"/>
  <c r="D1240" i="81"/>
  <c r="A1240" i="81"/>
  <c r="AG1239" i="81"/>
  <c r="AD1239" i="81"/>
  <c r="AC1239" i="81"/>
  <c r="AA1239" i="81"/>
  <c r="I1239" i="81"/>
  <c r="G1239" i="81"/>
  <c r="F1239" i="81"/>
  <c r="D1239" i="81"/>
  <c r="A1239" i="81"/>
  <c r="AG1238" i="81"/>
  <c r="AD1238" i="81"/>
  <c r="AC1238" i="81"/>
  <c r="AA1238" i="81"/>
  <c r="I1238" i="81"/>
  <c r="G1238" i="81"/>
  <c r="F1238" i="81"/>
  <c r="D1238" i="81"/>
  <c r="A1238" i="81"/>
  <c r="AG1237" i="81"/>
  <c r="AD1237" i="81"/>
  <c r="AC1237" i="81"/>
  <c r="AA1237" i="81"/>
  <c r="I1237" i="81"/>
  <c r="G1237" i="81"/>
  <c r="F1237" i="81"/>
  <c r="D1237" i="81"/>
  <c r="A1237" i="81"/>
  <c r="AG1236" i="81"/>
  <c r="AD1236" i="81"/>
  <c r="AC1236" i="81"/>
  <c r="AA1236" i="81"/>
  <c r="I1236" i="81"/>
  <c r="G1236" i="81"/>
  <c r="F1236" i="81"/>
  <c r="D1236" i="81"/>
  <c r="A1236" i="81"/>
  <c r="AG1235" i="81"/>
  <c r="AD1235" i="81"/>
  <c r="AC1235" i="81"/>
  <c r="AA1235" i="81"/>
  <c r="I1235" i="81"/>
  <c r="G1235" i="81"/>
  <c r="F1235" i="81"/>
  <c r="D1235" i="81"/>
  <c r="A1235" i="81"/>
  <c r="AG1234" i="81"/>
  <c r="AD1234" i="81"/>
  <c r="AC1234" i="81"/>
  <c r="AA1234" i="81"/>
  <c r="I1234" i="81"/>
  <c r="G1234" i="81"/>
  <c r="F1234" i="81"/>
  <c r="D1234" i="81"/>
  <c r="A1234" i="81"/>
  <c r="AG1233" i="81"/>
  <c r="AD1233" i="81"/>
  <c r="AC1233" i="81"/>
  <c r="AA1233" i="81"/>
  <c r="I1233" i="81"/>
  <c r="G1233" i="81"/>
  <c r="F1233" i="81"/>
  <c r="D1233" i="81"/>
  <c r="A1233" i="81"/>
  <c r="AG1232" i="81"/>
  <c r="AD1232" i="81"/>
  <c r="AC1232" i="81"/>
  <c r="AA1232" i="81"/>
  <c r="I1232" i="81"/>
  <c r="G1232" i="81"/>
  <c r="F1232" i="81"/>
  <c r="D1232" i="81"/>
  <c r="A1232" i="81"/>
  <c r="AG1231" i="81"/>
  <c r="AD1231" i="81"/>
  <c r="AC1231" i="81"/>
  <c r="AA1231" i="81"/>
  <c r="I1231" i="81"/>
  <c r="G1231" i="81"/>
  <c r="F1231" i="81"/>
  <c r="D1231" i="81"/>
  <c r="A1231" i="81"/>
  <c r="AG1230" i="81"/>
  <c r="AD1230" i="81"/>
  <c r="AC1230" i="81"/>
  <c r="AA1230" i="81"/>
  <c r="I1230" i="81"/>
  <c r="G1230" i="81"/>
  <c r="F1230" i="81"/>
  <c r="D1230" i="81"/>
  <c r="A1230" i="81"/>
  <c r="AG1229" i="81"/>
  <c r="AD1229" i="81"/>
  <c r="AC1229" i="81"/>
  <c r="AA1229" i="81"/>
  <c r="I1229" i="81"/>
  <c r="G1229" i="81"/>
  <c r="F1229" i="81"/>
  <c r="D1229" i="81"/>
  <c r="A1229" i="81"/>
  <c r="AG1228" i="81"/>
  <c r="AD1228" i="81"/>
  <c r="AC1228" i="81"/>
  <c r="AA1228" i="81"/>
  <c r="I1228" i="81"/>
  <c r="G1228" i="81"/>
  <c r="F1228" i="81"/>
  <c r="D1228" i="81"/>
  <c r="A1228" i="81"/>
  <c r="AG1227" i="81"/>
  <c r="AD1227" i="81"/>
  <c r="AC1227" i="81"/>
  <c r="AA1227" i="81"/>
  <c r="I1227" i="81"/>
  <c r="G1227" i="81"/>
  <c r="F1227" i="81"/>
  <c r="D1227" i="81"/>
  <c r="A1227" i="81"/>
  <c r="AG1226" i="81"/>
  <c r="AD1226" i="81"/>
  <c r="AC1226" i="81"/>
  <c r="AA1226" i="81"/>
  <c r="I1226" i="81"/>
  <c r="G1226" i="81"/>
  <c r="F1226" i="81"/>
  <c r="D1226" i="81"/>
  <c r="A1226" i="81"/>
  <c r="AG1225" i="81"/>
  <c r="AD1225" i="81"/>
  <c r="AC1225" i="81"/>
  <c r="AA1225" i="81"/>
  <c r="I1225" i="81"/>
  <c r="G1225" i="81"/>
  <c r="F1225" i="81"/>
  <c r="D1225" i="81"/>
  <c r="A1225" i="81"/>
  <c r="AG1224" i="81"/>
  <c r="AD1224" i="81"/>
  <c r="AC1224" i="81"/>
  <c r="AA1224" i="81"/>
  <c r="I1224" i="81"/>
  <c r="G1224" i="81"/>
  <c r="F1224" i="81"/>
  <c r="D1224" i="81"/>
  <c r="A1224" i="81"/>
  <c r="AG1223" i="81"/>
  <c r="AD1223" i="81"/>
  <c r="AC1223" i="81"/>
  <c r="AA1223" i="81"/>
  <c r="I1223" i="81"/>
  <c r="G1223" i="81"/>
  <c r="F1223" i="81"/>
  <c r="D1223" i="81"/>
  <c r="A1223" i="81"/>
  <c r="AG1222" i="81"/>
  <c r="AD1222" i="81"/>
  <c r="AC1222" i="81"/>
  <c r="AA1222" i="81"/>
  <c r="I1222" i="81"/>
  <c r="G1222" i="81"/>
  <c r="F1222" i="81"/>
  <c r="D1222" i="81"/>
  <c r="A1222" i="81"/>
  <c r="AG1221" i="81"/>
  <c r="AD1221" i="81"/>
  <c r="AC1221" i="81"/>
  <c r="AA1221" i="81"/>
  <c r="I1221" i="81"/>
  <c r="G1221" i="81"/>
  <c r="F1221" i="81"/>
  <c r="D1221" i="81"/>
  <c r="A1221" i="81"/>
  <c r="AG1220" i="81"/>
  <c r="AD1220" i="81"/>
  <c r="AC1220" i="81"/>
  <c r="AA1220" i="81"/>
  <c r="I1220" i="81"/>
  <c r="G1220" i="81"/>
  <c r="F1220" i="81"/>
  <c r="D1220" i="81"/>
  <c r="A1220" i="81"/>
  <c r="AG1219" i="81"/>
  <c r="AD1219" i="81"/>
  <c r="AC1219" i="81"/>
  <c r="AA1219" i="81"/>
  <c r="I1219" i="81"/>
  <c r="G1219" i="81"/>
  <c r="F1219" i="81"/>
  <c r="D1219" i="81"/>
  <c r="A1219" i="81"/>
  <c r="AG1218" i="81"/>
  <c r="AD1218" i="81"/>
  <c r="AC1218" i="81"/>
  <c r="AA1218" i="81"/>
  <c r="I1218" i="81"/>
  <c r="G1218" i="81"/>
  <c r="F1218" i="81"/>
  <c r="D1218" i="81"/>
  <c r="A1218" i="81"/>
  <c r="AG1217" i="81"/>
  <c r="AD1217" i="81"/>
  <c r="AC1217" i="81"/>
  <c r="AA1217" i="81"/>
  <c r="I1217" i="81"/>
  <c r="G1217" i="81"/>
  <c r="F1217" i="81"/>
  <c r="D1217" i="81"/>
  <c r="A1217" i="81"/>
  <c r="AG1216" i="81"/>
  <c r="AD1216" i="81"/>
  <c r="AC1216" i="81"/>
  <c r="AA1216" i="81"/>
  <c r="I1216" i="81"/>
  <c r="G1216" i="81"/>
  <c r="F1216" i="81"/>
  <c r="D1216" i="81"/>
  <c r="A1216" i="81"/>
  <c r="AG1215" i="81"/>
  <c r="AD1215" i="81"/>
  <c r="AC1215" i="81"/>
  <c r="AA1215" i="81"/>
  <c r="I1215" i="81"/>
  <c r="G1215" i="81"/>
  <c r="F1215" i="81"/>
  <c r="D1215" i="81"/>
  <c r="A1215" i="81"/>
  <c r="AG1214" i="81"/>
  <c r="AD1214" i="81"/>
  <c r="AC1214" i="81"/>
  <c r="AA1214" i="81"/>
  <c r="I1214" i="81"/>
  <c r="G1214" i="81"/>
  <c r="F1214" i="81"/>
  <c r="D1214" i="81"/>
  <c r="A1214" i="81"/>
  <c r="AG1213" i="81"/>
  <c r="AD1213" i="81"/>
  <c r="AC1213" i="81"/>
  <c r="AA1213" i="81"/>
  <c r="I1213" i="81"/>
  <c r="G1213" i="81"/>
  <c r="F1213" i="81"/>
  <c r="D1213" i="81"/>
  <c r="A1213" i="81"/>
  <c r="AG1212" i="81"/>
  <c r="AD1212" i="81"/>
  <c r="AC1212" i="81"/>
  <c r="AA1212" i="81"/>
  <c r="I1212" i="81"/>
  <c r="G1212" i="81"/>
  <c r="F1212" i="81"/>
  <c r="D1212" i="81"/>
  <c r="A1212" i="81"/>
  <c r="AG1211" i="81"/>
  <c r="AD1211" i="81"/>
  <c r="AC1211" i="81"/>
  <c r="AA1211" i="81"/>
  <c r="I1211" i="81"/>
  <c r="G1211" i="81"/>
  <c r="F1211" i="81"/>
  <c r="D1211" i="81"/>
  <c r="A1211" i="81"/>
  <c r="AG1210" i="81"/>
  <c r="AD1210" i="81"/>
  <c r="AC1210" i="81"/>
  <c r="AA1210" i="81"/>
  <c r="I1210" i="81"/>
  <c r="G1210" i="81"/>
  <c r="F1210" i="81"/>
  <c r="D1210" i="81"/>
  <c r="A1210" i="81"/>
  <c r="AG1209" i="81"/>
  <c r="AD1209" i="81"/>
  <c r="AC1209" i="81"/>
  <c r="AA1209" i="81"/>
  <c r="I1209" i="81"/>
  <c r="G1209" i="81"/>
  <c r="F1209" i="81"/>
  <c r="D1209" i="81"/>
  <c r="A1209" i="81"/>
  <c r="AG1208" i="81"/>
  <c r="AD1208" i="81"/>
  <c r="AC1208" i="81"/>
  <c r="AA1208" i="81"/>
  <c r="I1208" i="81"/>
  <c r="G1208" i="81"/>
  <c r="F1208" i="81"/>
  <c r="D1208" i="81"/>
  <c r="A1208" i="81"/>
  <c r="AG1207" i="81"/>
  <c r="AD1207" i="81"/>
  <c r="AC1207" i="81"/>
  <c r="AA1207" i="81"/>
  <c r="I1207" i="81"/>
  <c r="G1207" i="81"/>
  <c r="F1207" i="81"/>
  <c r="D1207" i="81"/>
  <c r="A1207" i="81"/>
  <c r="AG1206" i="81"/>
  <c r="AD1206" i="81"/>
  <c r="AC1206" i="81"/>
  <c r="AA1206" i="81"/>
  <c r="I1206" i="81"/>
  <c r="G1206" i="81"/>
  <c r="F1206" i="81"/>
  <c r="D1206" i="81"/>
  <c r="A1206" i="81"/>
  <c r="AG1205" i="81"/>
  <c r="AD1205" i="81"/>
  <c r="AC1205" i="81"/>
  <c r="AA1205" i="81"/>
  <c r="I1205" i="81"/>
  <c r="G1205" i="81"/>
  <c r="F1205" i="81"/>
  <c r="D1205" i="81"/>
  <c r="A1205" i="81"/>
  <c r="AG1204" i="81"/>
  <c r="AD1204" i="81"/>
  <c r="AC1204" i="81"/>
  <c r="AA1204" i="81"/>
  <c r="I1204" i="81"/>
  <c r="G1204" i="81"/>
  <c r="F1204" i="81"/>
  <c r="D1204" i="81"/>
  <c r="A1204" i="81"/>
  <c r="AG1203" i="81"/>
  <c r="AD1203" i="81"/>
  <c r="AC1203" i="81"/>
  <c r="AA1203" i="81"/>
  <c r="I1203" i="81"/>
  <c r="G1203" i="81"/>
  <c r="F1203" i="81"/>
  <c r="D1203" i="81"/>
  <c r="A1203" i="81"/>
  <c r="AG1202" i="81"/>
  <c r="AD1202" i="81"/>
  <c r="AC1202" i="81"/>
  <c r="AA1202" i="81"/>
  <c r="I1202" i="81"/>
  <c r="G1202" i="81"/>
  <c r="F1202" i="81"/>
  <c r="D1202" i="81"/>
  <c r="A1202" i="81"/>
  <c r="AG1201" i="81"/>
  <c r="AD1201" i="81"/>
  <c r="AC1201" i="81"/>
  <c r="AA1201" i="81"/>
  <c r="I1201" i="81"/>
  <c r="G1201" i="81"/>
  <c r="F1201" i="81"/>
  <c r="D1201" i="81"/>
  <c r="A1201" i="81"/>
  <c r="AG1200" i="81"/>
  <c r="AD1200" i="81"/>
  <c r="AC1200" i="81"/>
  <c r="AA1200" i="81"/>
  <c r="I1200" i="81"/>
  <c r="G1200" i="81"/>
  <c r="F1200" i="81"/>
  <c r="D1200" i="81"/>
  <c r="A1200" i="81"/>
  <c r="AG1199" i="81"/>
  <c r="AD1199" i="81"/>
  <c r="AC1199" i="81"/>
  <c r="AA1199" i="81"/>
  <c r="I1199" i="81"/>
  <c r="G1199" i="81"/>
  <c r="F1199" i="81"/>
  <c r="D1199" i="81"/>
  <c r="A1199" i="81"/>
  <c r="AG1198" i="81"/>
  <c r="AD1198" i="81"/>
  <c r="AC1198" i="81"/>
  <c r="AA1198" i="81"/>
  <c r="I1198" i="81"/>
  <c r="G1198" i="81"/>
  <c r="F1198" i="81"/>
  <c r="D1198" i="81"/>
  <c r="A1198" i="81"/>
  <c r="AG1197" i="81"/>
  <c r="AD1197" i="81"/>
  <c r="AC1197" i="81"/>
  <c r="AA1197" i="81"/>
  <c r="I1197" i="81"/>
  <c r="G1197" i="81"/>
  <c r="F1197" i="81"/>
  <c r="D1197" i="81"/>
  <c r="A1197" i="81"/>
  <c r="AG1196" i="81"/>
  <c r="AD1196" i="81"/>
  <c r="AC1196" i="81"/>
  <c r="AA1196" i="81"/>
  <c r="I1196" i="81"/>
  <c r="G1196" i="81"/>
  <c r="F1196" i="81"/>
  <c r="D1196" i="81"/>
  <c r="A1196" i="81"/>
  <c r="AG1195" i="81"/>
  <c r="AD1195" i="81"/>
  <c r="AC1195" i="81"/>
  <c r="AA1195" i="81"/>
  <c r="I1195" i="81"/>
  <c r="G1195" i="81"/>
  <c r="F1195" i="81"/>
  <c r="D1195" i="81"/>
  <c r="A1195" i="81"/>
  <c r="AG1194" i="81"/>
  <c r="AD1194" i="81"/>
  <c r="AC1194" i="81"/>
  <c r="AA1194" i="81"/>
  <c r="I1194" i="81"/>
  <c r="G1194" i="81"/>
  <c r="F1194" i="81"/>
  <c r="D1194" i="81"/>
  <c r="A1194" i="81"/>
  <c r="AG1193" i="81"/>
  <c r="AD1193" i="81"/>
  <c r="AC1193" i="81"/>
  <c r="AA1193" i="81"/>
  <c r="I1193" i="81"/>
  <c r="G1193" i="81"/>
  <c r="F1193" i="81"/>
  <c r="D1193" i="81"/>
  <c r="A1193" i="81"/>
  <c r="AG1192" i="81"/>
  <c r="AD1192" i="81"/>
  <c r="AC1192" i="81"/>
  <c r="AA1192" i="81"/>
  <c r="I1192" i="81"/>
  <c r="G1192" i="81"/>
  <c r="F1192" i="81"/>
  <c r="D1192" i="81"/>
  <c r="A1192" i="81"/>
  <c r="AG1191" i="81"/>
  <c r="AD1191" i="81"/>
  <c r="AC1191" i="81"/>
  <c r="AA1191" i="81"/>
  <c r="I1191" i="81"/>
  <c r="G1191" i="81"/>
  <c r="F1191" i="81"/>
  <c r="D1191" i="81"/>
  <c r="A1191" i="81"/>
  <c r="AG1190" i="81"/>
  <c r="AD1190" i="81"/>
  <c r="AC1190" i="81"/>
  <c r="AA1190" i="81"/>
  <c r="I1190" i="81"/>
  <c r="G1190" i="81"/>
  <c r="F1190" i="81"/>
  <c r="D1190" i="81"/>
  <c r="A1190" i="81"/>
  <c r="AG1189" i="81"/>
  <c r="AD1189" i="81"/>
  <c r="AC1189" i="81"/>
  <c r="AA1189" i="81"/>
  <c r="I1189" i="81"/>
  <c r="G1189" i="81"/>
  <c r="F1189" i="81"/>
  <c r="D1189" i="81"/>
  <c r="A1189" i="81"/>
  <c r="AG1188" i="81"/>
  <c r="AD1188" i="81"/>
  <c r="AC1188" i="81"/>
  <c r="AA1188" i="81"/>
  <c r="I1188" i="81"/>
  <c r="G1188" i="81"/>
  <c r="F1188" i="81"/>
  <c r="D1188" i="81"/>
  <c r="A1188" i="81"/>
  <c r="AG1187" i="81"/>
  <c r="AD1187" i="81"/>
  <c r="AC1187" i="81"/>
  <c r="AA1187" i="81"/>
  <c r="I1187" i="81"/>
  <c r="G1187" i="81"/>
  <c r="F1187" i="81"/>
  <c r="D1187" i="81"/>
  <c r="A1187" i="81"/>
  <c r="AG1185" i="81"/>
  <c r="AD1185" i="81"/>
  <c r="AC1185" i="81"/>
  <c r="AA1185" i="81"/>
  <c r="I1185" i="81"/>
  <c r="G1185" i="81"/>
  <c r="F1185" i="81"/>
  <c r="D1185" i="81"/>
  <c r="A1185" i="81"/>
  <c r="AG1184" i="81"/>
  <c r="AD1184" i="81"/>
  <c r="AC1184" i="81"/>
  <c r="AA1184" i="81"/>
  <c r="I1184" i="81"/>
  <c r="G1184" i="81"/>
  <c r="F1184" i="81"/>
  <c r="D1184" i="81"/>
  <c r="A1184" i="81"/>
  <c r="AG1183" i="81"/>
  <c r="AD1183" i="81"/>
  <c r="AC1183" i="81"/>
  <c r="AA1183" i="81"/>
  <c r="I1183" i="81"/>
  <c r="G1183" i="81"/>
  <c r="F1183" i="81"/>
  <c r="D1183" i="81"/>
  <c r="A1183" i="81"/>
  <c r="AG1182" i="81"/>
  <c r="AD1182" i="81"/>
  <c r="AC1182" i="81"/>
  <c r="AA1182" i="81"/>
  <c r="I1182" i="81"/>
  <c r="G1182" i="81"/>
  <c r="F1182" i="81"/>
  <c r="D1182" i="81"/>
  <c r="A1182" i="81"/>
  <c r="AG1181" i="81"/>
  <c r="AD1181" i="81"/>
  <c r="AC1181" i="81"/>
  <c r="AA1181" i="81"/>
  <c r="I1181" i="81"/>
  <c r="G1181" i="81"/>
  <c r="F1181" i="81"/>
  <c r="D1181" i="81"/>
  <c r="A1181" i="81"/>
  <c r="AG1180" i="81"/>
  <c r="AD1180" i="81"/>
  <c r="AC1180" i="81"/>
  <c r="AA1180" i="81"/>
  <c r="I1180" i="81"/>
  <c r="G1180" i="81"/>
  <c r="F1180" i="81"/>
  <c r="D1180" i="81"/>
  <c r="A1180" i="81"/>
  <c r="AG1179" i="81"/>
  <c r="AD1179" i="81"/>
  <c r="AC1179" i="81"/>
  <c r="AA1179" i="81"/>
  <c r="I1179" i="81"/>
  <c r="G1179" i="81"/>
  <c r="F1179" i="81"/>
  <c r="D1179" i="81"/>
  <c r="A1179" i="81"/>
  <c r="AG1178" i="81"/>
  <c r="AD1178" i="81"/>
  <c r="AC1178" i="81"/>
  <c r="AA1178" i="81"/>
  <c r="I1178" i="81"/>
  <c r="G1178" i="81"/>
  <c r="F1178" i="81"/>
  <c r="D1178" i="81"/>
  <c r="A1178" i="81"/>
  <c r="AG1177" i="81"/>
  <c r="AD1177" i="81"/>
  <c r="AC1177" i="81"/>
  <c r="AA1177" i="81"/>
  <c r="I1177" i="81"/>
  <c r="G1177" i="81"/>
  <c r="F1177" i="81"/>
  <c r="D1177" i="81"/>
  <c r="A1177" i="81"/>
  <c r="AG1176" i="81"/>
  <c r="AD1176" i="81"/>
  <c r="AC1176" i="81"/>
  <c r="AA1176" i="81"/>
  <c r="I1176" i="81"/>
  <c r="G1176" i="81"/>
  <c r="F1176" i="81"/>
  <c r="D1176" i="81"/>
  <c r="A1176" i="81"/>
  <c r="AG1175" i="81"/>
  <c r="AD1175" i="81"/>
  <c r="AC1175" i="81"/>
  <c r="AA1175" i="81"/>
  <c r="I1175" i="81"/>
  <c r="G1175" i="81"/>
  <c r="F1175" i="81"/>
  <c r="D1175" i="81"/>
  <c r="A1175" i="81"/>
  <c r="AG1174" i="81"/>
  <c r="AD1174" i="81"/>
  <c r="AC1174" i="81"/>
  <c r="AA1174" i="81"/>
  <c r="I1174" i="81"/>
  <c r="G1174" i="81"/>
  <c r="F1174" i="81"/>
  <c r="D1174" i="81"/>
  <c r="A1174" i="81"/>
  <c r="AG1173" i="81"/>
  <c r="AD1173" i="81"/>
  <c r="AC1173" i="81"/>
  <c r="AA1173" i="81"/>
  <c r="I1173" i="81"/>
  <c r="G1173" i="81"/>
  <c r="F1173" i="81"/>
  <c r="D1173" i="81"/>
  <c r="A1173" i="81"/>
  <c r="AG1172" i="81"/>
  <c r="AD1172" i="81"/>
  <c r="AC1172" i="81"/>
  <c r="AA1172" i="81"/>
  <c r="I1172" i="81"/>
  <c r="G1172" i="81"/>
  <c r="F1172" i="81"/>
  <c r="D1172" i="81"/>
  <c r="A1172" i="81"/>
  <c r="AG1171" i="81"/>
  <c r="AD1171" i="81"/>
  <c r="AC1171" i="81"/>
  <c r="AA1171" i="81"/>
  <c r="I1171" i="81"/>
  <c r="G1171" i="81"/>
  <c r="F1171" i="81"/>
  <c r="D1171" i="81"/>
  <c r="A1171" i="81"/>
  <c r="AG1170" i="81"/>
  <c r="AD1170" i="81"/>
  <c r="AC1170" i="81"/>
  <c r="AA1170" i="81"/>
  <c r="I1170" i="81"/>
  <c r="G1170" i="81"/>
  <c r="F1170" i="81"/>
  <c r="D1170" i="81"/>
  <c r="A1170" i="81"/>
  <c r="AG1169" i="81"/>
  <c r="AD1169" i="81"/>
  <c r="AC1169" i="81"/>
  <c r="AA1169" i="81"/>
  <c r="I1169" i="81"/>
  <c r="G1169" i="81"/>
  <c r="F1169" i="81"/>
  <c r="D1169" i="81"/>
  <c r="A1169" i="81"/>
  <c r="AG1168" i="81"/>
  <c r="AD1168" i="81"/>
  <c r="AC1168" i="81"/>
  <c r="AA1168" i="81"/>
  <c r="I1168" i="81"/>
  <c r="G1168" i="81"/>
  <c r="F1168" i="81"/>
  <c r="D1168" i="81"/>
  <c r="A1168" i="81"/>
  <c r="AG1167" i="81"/>
  <c r="AD1167" i="81"/>
  <c r="AC1167" i="81"/>
  <c r="AA1167" i="81"/>
  <c r="I1167" i="81"/>
  <c r="G1167" i="81"/>
  <c r="F1167" i="81"/>
  <c r="D1167" i="81"/>
  <c r="A1167" i="81"/>
  <c r="AG1166" i="81"/>
  <c r="AD1166" i="81"/>
  <c r="AC1166" i="81"/>
  <c r="AA1166" i="81"/>
  <c r="I1166" i="81"/>
  <c r="G1166" i="81"/>
  <c r="F1166" i="81"/>
  <c r="D1166" i="81"/>
  <c r="A1166" i="81"/>
  <c r="AG1165" i="81"/>
  <c r="AD1165" i="81"/>
  <c r="AC1165" i="81"/>
  <c r="AA1165" i="81"/>
  <c r="I1165" i="81"/>
  <c r="G1165" i="81"/>
  <c r="F1165" i="81"/>
  <c r="D1165" i="81"/>
  <c r="A1165" i="81"/>
  <c r="AG1164" i="81"/>
  <c r="AD1164" i="81"/>
  <c r="AC1164" i="81"/>
  <c r="AA1164" i="81"/>
  <c r="I1164" i="81"/>
  <c r="G1164" i="81"/>
  <c r="F1164" i="81"/>
  <c r="D1164" i="81"/>
  <c r="A1164" i="81"/>
  <c r="AG1163" i="81"/>
  <c r="AD1163" i="81"/>
  <c r="AC1163" i="81"/>
  <c r="AA1163" i="81"/>
  <c r="I1163" i="81"/>
  <c r="G1163" i="81"/>
  <c r="F1163" i="81"/>
  <c r="D1163" i="81"/>
  <c r="A1163" i="81"/>
  <c r="AG1162" i="81"/>
  <c r="AD1162" i="81"/>
  <c r="AC1162" i="81"/>
  <c r="AA1162" i="81"/>
  <c r="I1162" i="81"/>
  <c r="G1162" i="81"/>
  <c r="F1162" i="81"/>
  <c r="D1162" i="81"/>
  <c r="A1162" i="81"/>
  <c r="AG1161" i="81"/>
  <c r="AD1161" i="81"/>
  <c r="AC1161" i="81"/>
  <c r="AA1161" i="81"/>
  <c r="I1161" i="81"/>
  <c r="G1161" i="81"/>
  <c r="F1161" i="81"/>
  <c r="D1161" i="81"/>
  <c r="A1161" i="81"/>
  <c r="AG1160" i="81"/>
  <c r="AD1160" i="81"/>
  <c r="AC1160" i="81"/>
  <c r="AA1160" i="81"/>
  <c r="I1160" i="81"/>
  <c r="G1160" i="81"/>
  <c r="F1160" i="81"/>
  <c r="D1160" i="81"/>
  <c r="A1160" i="81"/>
  <c r="AG1159" i="81"/>
  <c r="AD1159" i="81"/>
  <c r="AC1159" i="81"/>
  <c r="AA1159" i="81"/>
  <c r="I1159" i="81"/>
  <c r="G1159" i="81"/>
  <c r="F1159" i="81"/>
  <c r="D1159" i="81"/>
  <c r="A1159" i="81"/>
  <c r="AG1158" i="81"/>
  <c r="AD1158" i="81"/>
  <c r="AC1158" i="81"/>
  <c r="AA1158" i="81"/>
  <c r="I1158" i="81"/>
  <c r="G1158" i="81"/>
  <c r="F1158" i="81"/>
  <c r="D1158" i="81"/>
  <c r="A1158" i="81"/>
  <c r="AG1157" i="81"/>
  <c r="AD1157" i="81"/>
  <c r="AC1157" i="81"/>
  <c r="AA1157" i="81"/>
  <c r="I1157" i="81"/>
  <c r="G1157" i="81"/>
  <c r="F1157" i="81"/>
  <c r="D1157" i="81"/>
  <c r="A1157" i="81"/>
  <c r="AG1156" i="81"/>
  <c r="AD1156" i="81"/>
  <c r="AC1156" i="81"/>
  <c r="AA1156" i="81"/>
  <c r="I1156" i="81"/>
  <c r="G1156" i="81"/>
  <c r="F1156" i="81"/>
  <c r="D1156" i="81"/>
  <c r="A1156" i="81"/>
  <c r="AG1155" i="81"/>
  <c r="AD1155" i="81"/>
  <c r="AC1155" i="81"/>
  <c r="AA1155" i="81"/>
  <c r="I1155" i="81"/>
  <c r="G1155" i="81"/>
  <c r="F1155" i="81"/>
  <c r="D1155" i="81"/>
  <c r="A1155" i="81"/>
  <c r="AG1154" i="81"/>
  <c r="AD1154" i="81"/>
  <c r="AC1154" i="81"/>
  <c r="AA1154" i="81"/>
  <c r="I1154" i="81"/>
  <c r="G1154" i="81"/>
  <c r="F1154" i="81"/>
  <c r="D1154" i="81"/>
  <c r="A1154" i="81"/>
  <c r="AG1153" i="81"/>
  <c r="AD1153" i="81"/>
  <c r="AC1153" i="81"/>
  <c r="AA1153" i="81"/>
  <c r="I1153" i="81"/>
  <c r="G1153" i="81"/>
  <c r="F1153" i="81"/>
  <c r="D1153" i="81"/>
  <c r="A1153" i="81"/>
  <c r="AG1152" i="81"/>
  <c r="AD1152" i="81"/>
  <c r="AC1152" i="81"/>
  <c r="AA1152" i="81"/>
  <c r="I1152" i="81"/>
  <c r="G1152" i="81"/>
  <c r="F1152" i="81"/>
  <c r="D1152" i="81"/>
  <c r="A1152" i="81"/>
  <c r="AG1151" i="81"/>
  <c r="AD1151" i="81"/>
  <c r="AC1151" i="81"/>
  <c r="AA1151" i="81"/>
  <c r="I1151" i="81"/>
  <c r="G1151" i="81"/>
  <c r="F1151" i="81"/>
  <c r="D1151" i="81"/>
  <c r="A1151" i="81"/>
  <c r="AG1150" i="81"/>
  <c r="AD1150" i="81"/>
  <c r="AC1150" i="81"/>
  <c r="AA1150" i="81"/>
  <c r="I1150" i="81"/>
  <c r="G1150" i="81"/>
  <c r="F1150" i="81"/>
  <c r="D1150" i="81"/>
  <c r="A1150" i="81"/>
  <c r="AG1149" i="81"/>
  <c r="AD1149" i="81"/>
  <c r="AC1149" i="81"/>
  <c r="AA1149" i="81"/>
  <c r="I1149" i="81"/>
  <c r="G1149" i="81"/>
  <c r="F1149" i="81"/>
  <c r="D1149" i="81"/>
  <c r="A1149" i="81"/>
  <c r="AG1148" i="81"/>
  <c r="AD1148" i="81"/>
  <c r="AC1148" i="81"/>
  <c r="AA1148" i="81"/>
  <c r="I1148" i="81"/>
  <c r="G1148" i="81"/>
  <c r="F1148" i="81"/>
  <c r="D1148" i="81"/>
  <c r="A1148" i="81"/>
  <c r="AG1147" i="81"/>
  <c r="AD1147" i="81"/>
  <c r="AC1147" i="81"/>
  <c r="AA1147" i="81"/>
  <c r="I1147" i="81"/>
  <c r="G1147" i="81"/>
  <c r="F1147" i="81"/>
  <c r="D1147" i="81"/>
  <c r="A1147" i="81"/>
  <c r="AG1146" i="81"/>
  <c r="AD1146" i="81"/>
  <c r="AC1146" i="81"/>
  <c r="AA1146" i="81"/>
  <c r="I1146" i="81"/>
  <c r="G1146" i="81"/>
  <c r="F1146" i="81"/>
  <c r="D1146" i="81"/>
  <c r="A1146" i="81"/>
  <c r="AG1144" i="81"/>
  <c r="AD1144" i="81"/>
  <c r="AC1144" i="81"/>
  <c r="AA1144" i="81"/>
  <c r="I1144" i="81"/>
  <c r="G1144" i="81"/>
  <c r="F1144" i="81"/>
  <c r="D1144" i="81"/>
  <c r="A1144" i="81"/>
  <c r="AG1143" i="81"/>
  <c r="AD1143" i="81"/>
  <c r="AC1143" i="81"/>
  <c r="AA1143" i="81"/>
  <c r="I1143" i="81"/>
  <c r="G1143" i="81"/>
  <c r="F1143" i="81"/>
  <c r="D1143" i="81"/>
  <c r="A1143" i="81"/>
  <c r="AG1142" i="81"/>
  <c r="AD1142" i="81"/>
  <c r="AC1142" i="81"/>
  <c r="AA1142" i="81"/>
  <c r="I1142" i="81"/>
  <c r="G1142" i="81"/>
  <c r="F1142" i="81"/>
  <c r="D1142" i="81"/>
  <c r="A1142" i="81"/>
  <c r="AG1141" i="81"/>
  <c r="AD1141" i="81"/>
  <c r="AC1141" i="81"/>
  <c r="AA1141" i="81"/>
  <c r="I1141" i="81"/>
  <c r="G1141" i="81"/>
  <c r="F1141" i="81"/>
  <c r="D1141" i="81"/>
  <c r="A1141" i="81"/>
  <c r="AG1140" i="81"/>
  <c r="AD1140" i="81"/>
  <c r="AC1140" i="81"/>
  <c r="AA1140" i="81"/>
  <c r="I1140" i="81"/>
  <c r="G1140" i="81"/>
  <c r="F1140" i="81"/>
  <c r="D1140" i="81"/>
  <c r="A1140" i="81"/>
  <c r="AG1139" i="81"/>
  <c r="AD1139" i="81"/>
  <c r="AC1139" i="81"/>
  <c r="AA1139" i="81"/>
  <c r="I1139" i="81"/>
  <c r="G1139" i="81"/>
  <c r="F1139" i="81"/>
  <c r="D1139" i="81"/>
  <c r="A1139" i="81"/>
  <c r="AG1138" i="81"/>
  <c r="AD1138" i="81"/>
  <c r="AC1138" i="81"/>
  <c r="AA1138" i="81"/>
  <c r="I1138" i="81"/>
  <c r="G1138" i="81"/>
  <c r="F1138" i="81"/>
  <c r="D1138" i="81"/>
  <c r="A1138" i="81"/>
  <c r="AG1137" i="81"/>
  <c r="AD1137" i="81"/>
  <c r="AC1137" i="81"/>
  <c r="AA1137" i="81"/>
  <c r="I1137" i="81"/>
  <c r="G1137" i="81"/>
  <c r="F1137" i="81"/>
  <c r="D1137" i="81"/>
  <c r="A1137" i="81"/>
  <c r="AG1136" i="81"/>
  <c r="AD1136" i="81"/>
  <c r="AC1136" i="81"/>
  <c r="AA1136" i="81"/>
  <c r="I1136" i="81"/>
  <c r="G1136" i="81"/>
  <c r="F1136" i="81"/>
  <c r="D1136" i="81"/>
  <c r="A1136" i="81"/>
  <c r="AG1135" i="81"/>
  <c r="AD1135" i="81"/>
  <c r="AC1135" i="81"/>
  <c r="AA1135" i="81"/>
  <c r="I1135" i="81"/>
  <c r="G1135" i="81"/>
  <c r="F1135" i="81"/>
  <c r="D1135" i="81"/>
  <c r="A1135" i="81"/>
  <c r="AG1134" i="81"/>
  <c r="AD1134" i="81"/>
  <c r="AC1134" i="81"/>
  <c r="AA1134" i="81"/>
  <c r="I1134" i="81"/>
  <c r="G1134" i="81"/>
  <c r="F1134" i="81"/>
  <c r="D1134" i="81"/>
  <c r="A1134" i="81"/>
  <c r="AG1133" i="81"/>
  <c r="AD1133" i="81"/>
  <c r="AC1133" i="81"/>
  <c r="AA1133" i="81"/>
  <c r="I1133" i="81"/>
  <c r="G1133" i="81"/>
  <c r="F1133" i="81"/>
  <c r="D1133" i="81"/>
  <c r="A1133" i="81"/>
  <c r="AG1132" i="81"/>
  <c r="AD1132" i="81"/>
  <c r="AC1132" i="81"/>
  <c r="AA1132" i="81"/>
  <c r="I1132" i="81"/>
  <c r="G1132" i="81"/>
  <c r="F1132" i="81"/>
  <c r="D1132" i="81"/>
  <c r="A1132" i="81"/>
  <c r="AG1131" i="81"/>
  <c r="AD1131" i="81"/>
  <c r="AC1131" i="81"/>
  <c r="AA1131" i="81"/>
  <c r="I1131" i="81"/>
  <c r="G1131" i="81"/>
  <c r="F1131" i="81"/>
  <c r="D1131" i="81"/>
  <c r="A1131" i="81"/>
  <c r="AG1130" i="81"/>
  <c r="AD1130" i="81"/>
  <c r="AC1130" i="81"/>
  <c r="AA1130" i="81"/>
  <c r="I1130" i="81"/>
  <c r="G1130" i="81"/>
  <c r="F1130" i="81"/>
  <c r="D1130" i="81"/>
  <c r="A1130" i="81"/>
  <c r="AG1129" i="81"/>
  <c r="AD1129" i="81"/>
  <c r="AC1129" i="81"/>
  <c r="AA1129" i="81"/>
  <c r="I1129" i="81"/>
  <c r="G1129" i="81"/>
  <c r="F1129" i="81"/>
  <c r="D1129" i="81"/>
  <c r="A1129" i="81"/>
  <c r="AG1128" i="81"/>
  <c r="AD1128" i="81"/>
  <c r="AC1128" i="81"/>
  <c r="AA1128" i="81"/>
  <c r="I1128" i="81"/>
  <c r="G1128" i="81"/>
  <c r="F1128" i="81"/>
  <c r="D1128" i="81"/>
  <c r="A1128" i="81"/>
  <c r="AG1127" i="81"/>
  <c r="AD1127" i="81"/>
  <c r="AC1127" i="81"/>
  <c r="AA1127" i="81"/>
  <c r="I1127" i="81"/>
  <c r="G1127" i="81"/>
  <c r="F1127" i="81"/>
  <c r="D1127" i="81"/>
  <c r="A1127" i="81"/>
  <c r="AG1126" i="81"/>
  <c r="AD1126" i="81"/>
  <c r="AC1126" i="81"/>
  <c r="AA1126" i="81"/>
  <c r="I1126" i="81"/>
  <c r="G1126" i="81"/>
  <c r="F1126" i="81"/>
  <c r="D1126" i="81"/>
  <c r="A1126" i="81"/>
  <c r="AG1125" i="81"/>
  <c r="AD1125" i="81"/>
  <c r="AC1125" i="81"/>
  <c r="AA1125" i="81"/>
  <c r="I1125" i="81"/>
  <c r="G1125" i="81"/>
  <c r="F1125" i="81"/>
  <c r="D1125" i="81"/>
  <c r="A1125" i="81"/>
  <c r="AG1124" i="81"/>
  <c r="AD1124" i="81"/>
  <c r="AC1124" i="81"/>
  <c r="AA1124" i="81"/>
  <c r="I1124" i="81"/>
  <c r="G1124" i="81"/>
  <c r="F1124" i="81"/>
  <c r="D1124" i="81"/>
  <c r="A1124" i="81"/>
  <c r="AG1123" i="81"/>
  <c r="AD1123" i="81"/>
  <c r="AC1123" i="81"/>
  <c r="AA1123" i="81"/>
  <c r="I1123" i="81"/>
  <c r="G1123" i="81"/>
  <c r="F1123" i="81"/>
  <c r="D1123" i="81"/>
  <c r="A1123" i="81"/>
  <c r="AG1122" i="81"/>
  <c r="AD1122" i="81"/>
  <c r="AC1122" i="81"/>
  <c r="AA1122" i="81"/>
  <c r="I1122" i="81"/>
  <c r="G1122" i="81"/>
  <c r="F1122" i="81"/>
  <c r="D1122" i="81"/>
  <c r="A1122" i="81"/>
  <c r="AG1121" i="81"/>
  <c r="AD1121" i="81"/>
  <c r="AC1121" i="81"/>
  <c r="AA1121" i="81"/>
  <c r="I1121" i="81"/>
  <c r="G1121" i="81"/>
  <c r="F1121" i="81"/>
  <c r="D1121" i="81"/>
  <c r="A1121" i="81"/>
  <c r="AG1120" i="81"/>
  <c r="AD1120" i="81"/>
  <c r="AC1120" i="81"/>
  <c r="AA1120" i="81"/>
  <c r="I1120" i="81"/>
  <c r="G1120" i="81"/>
  <c r="F1120" i="81"/>
  <c r="D1120" i="81"/>
  <c r="A1120" i="81"/>
  <c r="AG1119" i="81"/>
  <c r="AD1119" i="81"/>
  <c r="AC1119" i="81"/>
  <c r="AA1119" i="81"/>
  <c r="I1119" i="81"/>
  <c r="G1119" i="81"/>
  <c r="F1119" i="81"/>
  <c r="D1119" i="81"/>
  <c r="A1119" i="81"/>
  <c r="AG1118" i="81"/>
  <c r="AD1118" i="81"/>
  <c r="AC1118" i="81"/>
  <c r="AA1118" i="81"/>
  <c r="I1118" i="81"/>
  <c r="G1118" i="81"/>
  <c r="F1118" i="81"/>
  <c r="D1118" i="81"/>
  <c r="A1118" i="81"/>
  <c r="AG1117" i="81"/>
  <c r="AD1117" i="81"/>
  <c r="AC1117" i="81"/>
  <c r="AA1117" i="81"/>
  <c r="I1117" i="81"/>
  <c r="G1117" i="81"/>
  <c r="F1117" i="81"/>
  <c r="D1117" i="81"/>
  <c r="A1117" i="81"/>
  <c r="AG1116" i="81"/>
  <c r="AD1116" i="81"/>
  <c r="AC1116" i="81"/>
  <c r="AA1116" i="81"/>
  <c r="I1116" i="81"/>
  <c r="G1116" i="81"/>
  <c r="F1116" i="81"/>
  <c r="D1116" i="81"/>
  <c r="A1116" i="81"/>
  <c r="AG1115" i="81"/>
  <c r="AD1115" i="81"/>
  <c r="AC1115" i="81"/>
  <c r="AA1115" i="81"/>
  <c r="I1115" i="81"/>
  <c r="G1115" i="81"/>
  <c r="F1115" i="81"/>
  <c r="D1115" i="81"/>
  <c r="A1115" i="81"/>
  <c r="AG1114" i="81"/>
  <c r="AD1114" i="81"/>
  <c r="AC1114" i="81"/>
  <c r="AA1114" i="81"/>
  <c r="I1114" i="81"/>
  <c r="G1114" i="81"/>
  <c r="F1114" i="81"/>
  <c r="D1114" i="81"/>
  <c r="A1114" i="81"/>
  <c r="AG1113" i="81"/>
  <c r="AD1113" i="81"/>
  <c r="AC1113" i="81"/>
  <c r="AA1113" i="81"/>
  <c r="I1113" i="81"/>
  <c r="G1113" i="81"/>
  <c r="F1113" i="81"/>
  <c r="D1113" i="81"/>
  <c r="A1113" i="81"/>
  <c r="AG1112" i="81"/>
  <c r="AD1112" i="81"/>
  <c r="AC1112" i="81"/>
  <c r="AA1112" i="81"/>
  <c r="I1112" i="81"/>
  <c r="G1112" i="81"/>
  <c r="F1112" i="81"/>
  <c r="D1112" i="81"/>
  <c r="A1112" i="81"/>
  <c r="AG1111" i="81"/>
  <c r="AD1111" i="81"/>
  <c r="AC1111" i="81"/>
  <c r="AA1111" i="81"/>
  <c r="I1111" i="81"/>
  <c r="G1111" i="81"/>
  <c r="F1111" i="81"/>
  <c r="D1111" i="81"/>
  <c r="A1111" i="81"/>
  <c r="AG1110" i="81"/>
  <c r="AD1110" i="81"/>
  <c r="AC1110" i="81"/>
  <c r="AA1110" i="81"/>
  <c r="I1110" i="81"/>
  <c r="G1110" i="81"/>
  <c r="F1110" i="81"/>
  <c r="D1110" i="81"/>
  <c r="A1110" i="81"/>
  <c r="AG1109" i="81"/>
  <c r="AD1109" i="81"/>
  <c r="AC1109" i="81"/>
  <c r="AA1109" i="81"/>
  <c r="I1109" i="81"/>
  <c r="G1109" i="81"/>
  <c r="F1109" i="81"/>
  <c r="D1109" i="81"/>
  <c r="A1109" i="81"/>
  <c r="AG1108" i="81"/>
  <c r="AD1108" i="81"/>
  <c r="AC1108" i="81"/>
  <c r="AA1108" i="81"/>
  <c r="I1108" i="81"/>
  <c r="G1108" i="81"/>
  <c r="F1108" i="81"/>
  <c r="D1108" i="81"/>
  <c r="A1108" i="81"/>
  <c r="AG1107" i="81"/>
  <c r="AD1107" i="81"/>
  <c r="AC1107" i="81"/>
  <c r="AA1107" i="81"/>
  <c r="I1107" i="81"/>
  <c r="G1107" i="81"/>
  <c r="F1107" i="81"/>
  <c r="D1107" i="81"/>
  <c r="A1107" i="81"/>
  <c r="AG1106" i="81"/>
  <c r="AD1106" i="81"/>
  <c r="AC1106" i="81"/>
  <c r="AA1106" i="81"/>
  <c r="I1106" i="81"/>
  <c r="G1106" i="81"/>
  <c r="F1106" i="81"/>
  <c r="D1106" i="81"/>
  <c r="A1106" i="81"/>
  <c r="AG1105" i="81"/>
  <c r="AD1105" i="81"/>
  <c r="AC1105" i="81"/>
  <c r="AA1105" i="81"/>
  <c r="I1105" i="81"/>
  <c r="G1105" i="81"/>
  <c r="F1105" i="81"/>
  <c r="D1105" i="81"/>
  <c r="A1105" i="81"/>
  <c r="AG1104" i="81"/>
  <c r="AD1104" i="81"/>
  <c r="AC1104" i="81"/>
  <c r="AA1104" i="81"/>
  <c r="I1104" i="81"/>
  <c r="G1104" i="81"/>
  <c r="F1104" i="81"/>
  <c r="D1104" i="81"/>
  <c r="A1104" i="81"/>
  <c r="AG1103" i="81"/>
  <c r="AD1103" i="81"/>
  <c r="AC1103" i="81"/>
  <c r="AA1103" i="81"/>
  <c r="I1103" i="81"/>
  <c r="G1103" i="81"/>
  <c r="F1103" i="81"/>
  <c r="D1103" i="81"/>
  <c r="A1103" i="81"/>
  <c r="AG1102" i="81"/>
  <c r="AD1102" i="81"/>
  <c r="AC1102" i="81"/>
  <c r="AA1102" i="81"/>
  <c r="I1102" i="81"/>
  <c r="G1102" i="81"/>
  <c r="F1102" i="81"/>
  <c r="D1102" i="81"/>
  <c r="A1102" i="81"/>
  <c r="AG1101" i="81"/>
  <c r="AD1101" i="81"/>
  <c r="AC1101" i="81"/>
  <c r="AA1101" i="81"/>
  <c r="I1101" i="81"/>
  <c r="G1101" i="81"/>
  <c r="F1101" i="81"/>
  <c r="D1101" i="81"/>
  <c r="A1101" i="81"/>
  <c r="AG1100" i="81"/>
  <c r="AD1100" i="81"/>
  <c r="AC1100" i="81"/>
  <c r="AA1100" i="81"/>
  <c r="I1100" i="81"/>
  <c r="G1100" i="81"/>
  <c r="F1100" i="81"/>
  <c r="D1100" i="81"/>
  <c r="A1100" i="81"/>
  <c r="AG1099" i="81"/>
  <c r="AD1099" i="81"/>
  <c r="AC1099" i="81"/>
  <c r="AA1099" i="81"/>
  <c r="I1099" i="81"/>
  <c r="G1099" i="81"/>
  <c r="F1099" i="81"/>
  <c r="D1099" i="81"/>
  <c r="A1099" i="81"/>
  <c r="AG1098" i="81"/>
  <c r="AD1098" i="81"/>
  <c r="AC1098" i="81"/>
  <c r="AA1098" i="81"/>
  <c r="I1098" i="81"/>
  <c r="G1098" i="81"/>
  <c r="F1098" i="81"/>
  <c r="D1098" i="81"/>
  <c r="A1098" i="81"/>
  <c r="AG1097" i="81"/>
  <c r="AD1097" i="81"/>
  <c r="AC1097" i="81"/>
  <c r="AA1097" i="81"/>
  <c r="I1097" i="81"/>
  <c r="G1097" i="81"/>
  <c r="F1097" i="81"/>
  <c r="D1097" i="81"/>
  <c r="A1097" i="81"/>
  <c r="AG1096" i="81"/>
  <c r="AD1096" i="81"/>
  <c r="AC1096" i="81"/>
  <c r="AA1096" i="81"/>
  <c r="I1096" i="81"/>
  <c r="G1096" i="81"/>
  <c r="F1096" i="81"/>
  <c r="D1096" i="81"/>
  <c r="A1096" i="81"/>
  <c r="AG1095" i="81"/>
  <c r="AD1095" i="81"/>
  <c r="AC1095" i="81"/>
  <c r="AA1095" i="81"/>
  <c r="I1095" i="81"/>
  <c r="G1095" i="81"/>
  <c r="F1095" i="81"/>
  <c r="D1095" i="81"/>
  <c r="A1095" i="81"/>
  <c r="AG1094" i="81"/>
  <c r="AD1094" i="81"/>
  <c r="AC1094" i="81"/>
  <c r="AA1094" i="81"/>
  <c r="I1094" i="81"/>
  <c r="G1094" i="81"/>
  <c r="F1094" i="81"/>
  <c r="D1094" i="81"/>
  <c r="A1094" i="81"/>
  <c r="AG1093" i="81"/>
  <c r="AD1093" i="81"/>
  <c r="AC1093" i="81"/>
  <c r="AA1093" i="81"/>
  <c r="I1093" i="81"/>
  <c r="G1093" i="81"/>
  <c r="F1093" i="81"/>
  <c r="D1093" i="81"/>
  <c r="A1093" i="81"/>
  <c r="AG1092" i="81"/>
  <c r="AD1092" i="81"/>
  <c r="AC1092" i="81"/>
  <c r="AA1092" i="81"/>
  <c r="I1092" i="81"/>
  <c r="G1092" i="81"/>
  <c r="F1092" i="81"/>
  <c r="D1092" i="81"/>
  <c r="A1092" i="81"/>
  <c r="AG1091" i="81"/>
  <c r="AD1091" i="81"/>
  <c r="AC1091" i="81"/>
  <c r="AA1091" i="81"/>
  <c r="I1091" i="81"/>
  <c r="G1091" i="81"/>
  <c r="F1091" i="81"/>
  <c r="D1091" i="81"/>
  <c r="A1091" i="81"/>
  <c r="AG1090" i="81"/>
  <c r="AD1090" i="81"/>
  <c r="AC1090" i="81"/>
  <c r="AA1090" i="81"/>
  <c r="I1090" i="81"/>
  <c r="G1090" i="81"/>
  <c r="F1090" i="81"/>
  <c r="D1090" i="81"/>
  <c r="A1090" i="81"/>
  <c r="AG1089" i="81"/>
  <c r="AD1089" i="81"/>
  <c r="AC1089" i="81"/>
  <c r="AA1089" i="81"/>
  <c r="I1089" i="81"/>
  <c r="G1089" i="81"/>
  <c r="F1089" i="81"/>
  <c r="D1089" i="81"/>
  <c r="A1089" i="81"/>
  <c r="AG1088" i="81"/>
  <c r="AD1088" i="81"/>
  <c r="AC1088" i="81"/>
  <c r="AA1088" i="81"/>
  <c r="I1088" i="81"/>
  <c r="G1088" i="81"/>
  <c r="F1088" i="81"/>
  <c r="D1088" i="81"/>
  <c r="A1088" i="81"/>
  <c r="AG1087" i="81"/>
  <c r="AD1087" i="81"/>
  <c r="AC1087" i="81"/>
  <c r="AA1087" i="81"/>
  <c r="I1087" i="81"/>
  <c r="G1087" i="81"/>
  <c r="F1087" i="81"/>
  <c r="D1087" i="81"/>
  <c r="A1087" i="81"/>
  <c r="AG1086" i="81"/>
  <c r="AD1086" i="81"/>
  <c r="AC1086" i="81"/>
  <c r="AA1086" i="81"/>
  <c r="I1086" i="81"/>
  <c r="G1086" i="81"/>
  <c r="F1086" i="81"/>
  <c r="D1086" i="81"/>
  <c r="A1086" i="81"/>
  <c r="AG1085" i="81"/>
  <c r="AD1085" i="81"/>
  <c r="AC1085" i="81"/>
  <c r="AA1085" i="81"/>
  <c r="I1085" i="81"/>
  <c r="G1085" i="81"/>
  <c r="F1085" i="81"/>
  <c r="D1085" i="81"/>
  <c r="A1085" i="81"/>
  <c r="AG1084" i="81"/>
  <c r="AD1084" i="81"/>
  <c r="AC1084" i="81"/>
  <c r="AA1084" i="81"/>
  <c r="I1084" i="81"/>
  <c r="G1084" i="81"/>
  <c r="F1084" i="81"/>
  <c r="D1084" i="81"/>
  <c r="A1084" i="81"/>
  <c r="AG1083" i="81"/>
  <c r="AD1083" i="81"/>
  <c r="AC1083" i="81"/>
  <c r="AA1083" i="81"/>
  <c r="I1083" i="81"/>
  <c r="G1083" i="81"/>
  <c r="F1083" i="81"/>
  <c r="D1083" i="81"/>
  <c r="A1083" i="81"/>
  <c r="AG1082" i="81"/>
  <c r="AD1082" i="81"/>
  <c r="AC1082" i="81"/>
  <c r="AA1082" i="81"/>
  <c r="I1082" i="81"/>
  <c r="G1082" i="81"/>
  <c r="F1082" i="81"/>
  <c r="D1082" i="81"/>
  <c r="A1082" i="81"/>
  <c r="AG1081" i="81"/>
  <c r="AD1081" i="81"/>
  <c r="AC1081" i="81"/>
  <c r="AA1081" i="81"/>
  <c r="I1081" i="81"/>
  <c r="G1081" i="81"/>
  <c r="F1081" i="81"/>
  <c r="D1081" i="81"/>
  <c r="A1081" i="81"/>
  <c r="AG1080" i="81"/>
  <c r="AD1080" i="81"/>
  <c r="AC1080" i="81"/>
  <c r="AA1080" i="81"/>
  <c r="I1080" i="81"/>
  <c r="G1080" i="81"/>
  <c r="F1080" i="81"/>
  <c r="D1080" i="81"/>
  <c r="A1080" i="81"/>
  <c r="AG1079" i="81"/>
  <c r="AD1079" i="81"/>
  <c r="AC1079" i="81"/>
  <c r="AA1079" i="81"/>
  <c r="I1079" i="81"/>
  <c r="G1079" i="81"/>
  <c r="F1079" i="81"/>
  <c r="D1079" i="81"/>
  <c r="A1079" i="81"/>
  <c r="AG1078" i="81"/>
  <c r="AD1078" i="81"/>
  <c r="AC1078" i="81"/>
  <c r="AA1078" i="81"/>
  <c r="I1078" i="81"/>
  <c r="G1078" i="81"/>
  <c r="F1078" i="81"/>
  <c r="D1078" i="81"/>
  <c r="A1078" i="81"/>
  <c r="AG1077" i="81"/>
  <c r="AD1077" i="81"/>
  <c r="AC1077" i="81"/>
  <c r="AA1077" i="81"/>
  <c r="I1077" i="81"/>
  <c r="G1077" i="81"/>
  <c r="F1077" i="81"/>
  <c r="D1077" i="81"/>
  <c r="A1077" i="81"/>
  <c r="AG1076" i="81"/>
  <c r="AD1076" i="81"/>
  <c r="AC1076" i="81"/>
  <c r="AA1076" i="81"/>
  <c r="I1076" i="81"/>
  <c r="G1076" i="81"/>
  <c r="F1076" i="81"/>
  <c r="D1076" i="81"/>
  <c r="A1076" i="81"/>
  <c r="AG1075" i="81"/>
  <c r="AD1075" i="81"/>
  <c r="AC1075" i="81"/>
  <c r="AA1075" i="81"/>
  <c r="I1075" i="81"/>
  <c r="G1075" i="81"/>
  <c r="F1075" i="81"/>
  <c r="D1075" i="81"/>
  <c r="A1075" i="81"/>
  <c r="AG1074" i="81"/>
  <c r="AD1074" i="81"/>
  <c r="AC1074" i="81"/>
  <c r="AA1074" i="81"/>
  <c r="I1074" i="81"/>
  <c r="G1074" i="81"/>
  <c r="F1074" i="81"/>
  <c r="D1074" i="81"/>
  <c r="A1074" i="81"/>
  <c r="AG1073" i="81"/>
  <c r="AD1073" i="81"/>
  <c r="AC1073" i="81"/>
  <c r="AA1073" i="81"/>
  <c r="I1073" i="81"/>
  <c r="G1073" i="81"/>
  <c r="F1073" i="81"/>
  <c r="D1073" i="81"/>
  <c r="A1073" i="81"/>
  <c r="AG1072" i="81"/>
  <c r="AD1072" i="81"/>
  <c r="AC1072" i="81"/>
  <c r="AA1072" i="81"/>
  <c r="I1072" i="81"/>
  <c r="G1072" i="81"/>
  <c r="F1072" i="81"/>
  <c r="D1072" i="81"/>
  <c r="A1072" i="81"/>
  <c r="AG1071" i="81"/>
  <c r="AD1071" i="81"/>
  <c r="AC1071" i="81"/>
  <c r="AA1071" i="81"/>
  <c r="I1071" i="81"/>
  <c r="G1071" i="81"/>
  <c r="F1071" i="81"/>
  <c r="D1071" i="81"/>
  <c r="A1071" i="81"/>
  <c r="AG1070" i="81"/>
  <c r="AD1070" i="81"/>
  <c r="AC1070" i="81"/>
  <c r="AA1070" i="81"/>
  <c r="I1070" i="81"/>
  <c r="G1070" i="81"/>
  <c r="F1070" i="81"/>
  <c r="D1070" i="81"/>
  <c r="A1070" i="81"/>
  <c r="AG1069" i="81"/>
  <c r="AD1069" i="81"/>
  <c r="AC1069" i="81"/>
  <c r="AA1069" i="81"/>
  <c r="I1069" i="81"/>
  <c r="G1069" i="81"/>
  <c r="F1069" i="81"/>
  <c r="D1069" i="81"/>
  <c r="A1069" i="81"/>
  <c r="AG1068" i="81"/>
  <c r="AD1068" i="81"/>
  <c r="AC1068" i="81"/>
  <c r="AA1068" i="81"/>
  <c r="I1068" i="81"/>
  <c r="G1068" i="81"/>
  <c r="F1068" i="81"/>
  <c r="D1068" i="81"/>
  <c r="A1068" i="81"/>
  <c r="AG1067" i="81"/>
  <c r="AD1067" i="81"/>
  <c r="AC1067" i="81"/>
  <c r="AA1067" i="81"/>
  <c r="I1067" i="81"/>
  <c r="G1067" i="81"/>
  <c r="F1067" i="81"/>
  <c r="D1067" i="81"/>
  <c r="A1067" i="81"/>
  <c r="AG1066" i="81"/>
  <c r="AD1066" i="81"/>
  <c r="AC1066" i="81"/>
  <c r="AA1066" i="81"/>
  <c r="I1066" i="81"/>
  <c r="G1066" i="81"/>
  <c r="F1066" i="81"/>
  <c r="D1066" i="81"/>
  <c r="A1066" i="81"/>
  <c r="AG1065" i="81"/>
  <c r="AD1065" i="81"/>
  <c r="AC1065" i="81"/>
  <c r="AA1065" i="81"/>
  <c r="I1065" i="81"/>
  <c r="G1065" i="81"/>
  <c r="F1065" i="81"/>
  <c r="D1065" i="81"/>
  <c r="A1065" i="81"/>
  <c r="AG1064" i="81"/>
  <c r="AD1064" i="81"/>
  <c r="AC1064" i="81"/>
  <c r="AA1064" i="81"/>
  <c r="I1064" i="81"/>
  <c r="G1064" i="81"/>
  <c r="F1064" i="81"/>
  <c r="D1064" i="81"/>
  <c r="A1064" i="81"/>
  <c r="AG1063" i="81"/>
  <c r="AD1063" i="81"/>
  <c r="AC1063" i="81"/>
  <c r="AA1063" i="81"/>
  <c r="I1063" i="81"/>
  <c r="G1063" i="81"/>
  <c r="F1063" i="81"/>
  <c r="D1063" i="81"/>
  <c r="A1063" i="81"/>
  <c r="AG1062" i="81"/>
  <c r="AD1062" i="81"/>
  <c r="AC1062" i="81"/>
  <c r="AA1062" i="81"/>
  <c r="I1062" i="81"/>
  <c r="G1062" i="81"/>
  <c r="F1062" i="81"/>
  <c r="D1062" i="81"/>
  <c r="A1062" i="81"/>
  <c r="AG1061" i="81"/>
  <c r="AD1061" i="81"/>
  <c r="AC1061" i="81"/>
  <c r="AA1061" i="81"/>
  <c r="I1061" i="81"/>
  <c r="G1061" i="81"/>
  <c r="F1061" i="81"/>
  <c r="D1061" i="81"/>
  <c r="A1061" i="81"/>
  <c r="AG1060" i="81"/>
  <c r="AD1060" i="81"/>
  <c r="AC1060" i="81"/>
  <c r="AA1060" i="81"/>
  <c r="I1060" i="81"/>
  <c r="G1060" i="81"/>
  <c r="F1060" i="81"/>
  <c r="D1060" i="81"/>
  <c r="A1060" i="81"/>
  <c r="AG1059" i="81"/>
  <c r="AD1059" i="81"/>
  <c r="AC1059" i="81"/>
  <c r="AA1059" i="81"/>
  <c r="I1059" i="81"/>
  <c r="G1059" i="81"/>
  <c r="F1059" i="81"/>
  <c r="D1059" i="81"/>
  <c r="A1059" i="81"/>
  <c r="AG1058" i="81"/>
  <c r="AD1058" i="81"/>
  <c r="AC1058" i="81"/>
  <c r="AA1058" i="81"/>
  <c r="I1058" i="81"/>
  <c r="G1058" i="81"/>
  <c r="F1058" i="81"/>
  <c r="D1058" i="81"/>
  <c r="A1058" i="81"/>
  <c r="AG1057" i="81"/>
  <c r="AD1057" i="81"/>
  <c r="AC1057" i="81"/>
  <c r="AA1057" i="81"/>
  <c r="I1057" i="81"/>
  <c r="G1057" i="81"/>
  <c r="F1057" i="81"/>
  <c r="D1057" i="81"/>
  <c r="A1057" i="81"/>
  <c r="AG1056" i="81"/>
  <c r="AD1056" i="81"/>
  <c r="AC1056" i="81"/>
  <c r="AA1056" i="81"/>
  <c r="I1056" i="81"/>
  <c r="G1056" i="81"/>
  <c r="F1056" i="81"/>
  <c r="D1056" i="81"/>
  <c r="A1056" i="81"/>
  <c r="AG1055" i="81"/>
  <c r="AD1055" i="81"/>
  <c r="AC1055" i="81"/>
  <c r="AA1055" i="81"/>
  <c r="I1055" i="81"/>
  <c r="G1055" i="81"/>
  <c r="F1055" i="81"/>
  <c r="D1055" i="81"/>
  <c r="A1055" i="81"/>
  <c r="AG1054" i="81"/>
  <c r="AD1054" i="81"/>
  <c r="AC1054" i="81"/>
  <c r="AA1054" i="81"/>
  <c r="I1054" i="81"/>
  <c r="G1054" i="81"/>
  <c r="F1054" i="81"/>
  <c r="D1054" i="81"/>
  <c r="A1054" i="81"/>
  <c r="AG1053" i="81"/>
  <c r="AD1053" i="81"/>
  <c r="AC1053" i="81"/>
  <c r="AA1053" i="81"/>
  <c r="I1053" i="81"/>
  <c r="G1053" i="81"/>
  <c r="F1053" i="81"/>
  <c r="D1053" i="81"/>
  <c r="A1053" i="81"/>
  <c r="AG1052" i="81"/>
  <c r="AD1052" i="81"/>
  <c r="AC1052" i="81"/>
  <c r="AA1052" i="81"/>
  <c r="I1052" i="81"/>
  <c r="G1052" i="81"/>
  <c r="F1052" i="81"/>
  <c r="D1052" i="81"/>
  <c r="A1052" i="81"/>
  <c r="AG1051" i="81"/>
  <c r="AD1051" i="81"/>
  <c r="AC1051" i="81"/>
  <c r="AA1051" i="81"/>
  <c r="I1051" i="81"/>
  <c r="G1051" i="81"/>
  <c r="F1051" i="81"/>
  <c r="D1051" i="81"/>
  <c r="A1051" i="81"/>
  <c r="AG1050" i="81"/>
  <c r="AD1050" i="81"/>
  <c r="AC1050" i="81"/>
  <c r="AA1050" i="81"/>
  <c r="I1050" i="81"/>
  <c r="G1050" i="81"/>
  <c r="F1050" i="81"/>
  <c r="D1050" i="81"/>
  <c r="A1050" i="81"/>
  <c r="AG1049" i="81"/>
  <c r="AD1049" i="81"/>
  <c r="AC1049" i="81"/>
  <c r="AA1049" i="81"/>
  <c r="I1049" i="81"/>
  <c r="G1049" i="81"/>
  <c r="F1049" i="81"/>
  <c r="D1049" i="81"/>
  <c r="A1049" i="81"/>
  <c r="AG1048" i="81"/>
  <c r="AD1048" i="81"/>
  <c r="AC1048" i="81"/>
  <c r="AA1048" i="81"/>
  <c r="I1048" i="81"/>
  <c r="G1048" i="81"/>
  <c r="F1048" i="81"/>
  <c r="D1048" i="81"/>
  <c r="A1048" i="81"/>
  <c r="AG1047" i="81"/>
  <c r="AD1047" i="81"/>
  <c r="AC1047" i="81"/>
  <c r="AA1047" i="81"/>
  <c r="I1047" i="81"/>
  <c r="G1047" i="81"/>
  <c r="F1047" i="81"/>
  <c r="D1047" i="81"/>
  <c r="A1047" i="81"/>
  <c r="AG1046" i="81"/>
  <c r="AD1046" i="81"/>
  <c r="AC1046" i="81"/>
  <c r="AA1046" i="81"/>
  <c r="I1046" i="81"/>
  <c r="G1046" i="81"/>
  <c r="F1046" i="81"/>
  <c r="D1046" i="81"/>
  <c r="A1046" i="81"/>
  <c r="AG1045" i="81"/>
  <c r="AD1045" i="81"/>
  <c r="AC1045" i="81"/>
  <c r="AA1045" i="81"/>
  <c r="I1045" i="81"/>
  <c r="G1045" i="81"/>
  <c r="F1045" i="81"/>
  <c r="D1045" i="81"/>
  <c r="A1045" i="81"/>
  <c r="AG1044" i="81"/>
  <c r="AD1044" i="81"/>
  <c r="AC1044" i="81"/>
  <c r="AA1044" i="81"/>
  <c r="I1044" i="81"/>
  <c r="G1044" i="81"/>
  <c r="F1044" i="81"/>
  <c r="D1044" i="81"/>
  <c r="A1044" i="81"/>
  <c r="AG1043" i="81"/>
  <c r="AD1043" i="81"/>
  <c r="AC1043" i="81"/>
  <c r="AA1043" i="81"/>
  <c r="I1043" i="81"/>
  <c r="G1043" i="81"/>
  <c r="F1043" i="81"/>
  <c r="D1043" i="81"/>
  <c r="A1043" i="81"/>
  <c r="AG1042" i="81"/>
  <c r="AD1042" i="81"/>
  <c r="AC1042" i="81"/>
  <c r="AA1042" i="81"/>
  <c r="I1042" i="81"/>
  <c r="G1042" i="81"/>
  <c r="F1042" i="81"/>
  <c r="D1042" i="81"/>
  <c r="A1042" i="81"/>
  <c r="AG1041" i="81"/>
  <c r="AD1041" i="81"/>
  <c r="AC1041" i="81"/>
  <c r="AA1041" i="81"/>
  <c r="I1041" i="81"/>
  <c r="G1041" i="81"/>
  <c r="F1041" i="81"/>
  <c r="D1041" i="81"/>
  <c r="A1041" i="81"/>
  <c r="AG1040" i="81"/>
  <c r="AD1040" i="81"/>
  <c r="AC1040" i="81"/>
  <c r="AA1040" i="81"/>
  <c r="I1040" i="81"/>
  <c r="G1040" i="81"/>
  <c r="F1040" i="81"/>
  <c r="D1040" i="81"/>
  <c r="A1040" i="81"/>
  <c r="AG1039" i="81"/>
  <c r="AD1039" i="81"/>
  <c r="AC1039" i="81"/>
  <c r="AA1039" i="81"/>
  <c r="I1039" i="81"/>
  <c r="G1039" i="81"/>
  <c r="F1039" i="81"/>
  <c r="D1039" i="81"/>
  <c r="A1039" i="81"/>
  <c r="AG1038" i="81"/>
  <c r="AD1038" i="81"/>
  <c r="AC1038" i="81"/>
  <c r="AA1038" i="81"/>
  <c r="I1038" i="81"/>
  <c r="G1038" i="81"/>
  <c r="F1038" i="81"/>
  <c r="D1038" i="81"/>
  <c r="A1038" i="81"/>
  <c r="AG1037" i="81"/>
  <c r="AD1037" i="81"/>
  <c r="AC1037" i="81"/>
  <c r="AA1037" i="81"/>
  <c r="I1037" i="81"/>
  <c r="G1037" i="81"/>
  <c r="F1037" i="81"/>
  <c r="D1037" i="81"/>
  <c r="A1037" i="81"/>
  <c r="AG1036" i="81"/>
  <c r="AD1036" i="81"/>
  <c r="AC1036" i="81"/>
  <c r="AA1036" i="81"/>
  <c r="I1036" i="81"/>
  <c r="G1036" i="81"/>
  <c r="F1036" i="81"/>
  <c r="D1036" i="81"/>
  <c r="A1036" i="81"/>
  <c r="AG1035" i="81"/>
  <c r="AD1035" i="81"/>
  <c r="AC1035" i="81"/>
  <c r="AA1035" i="81"/>
  <c r="I1035" i="81"/>
  <c r="G1035" i="81"/>
  <c r="F1035" i="81"/>
  <c r="D1035" i="81"/>
  <c r="A1035" i="81"/>
  <c r="AG1034" i="81"/>
  <c r="AD1034" i="81"/>
  <c r="AC1034" i="81"/>
  <c r="AA1034" i="81"/>
  <c r="I1034" i="81"/>
  <c r="G1034" i="81"/>
  <c r="F1034" i="81"/>
  <c r="D1034" i="81"/>
  <c r="A1034" i="81"/>
  <c r="AG1033" i="81"/>
  <c r="AD1033" i="81"/>
  <c r="AC1033" i="81"/>
  <c r="AA1033" i="81"/>
  <c r="I1033" i="81"/>
  <c r="G1033" i="81"/>
  <c r="F1033" i="81"/>
  <c r="D1033" i="81"/>
  <c r="A1033" i="81"/>
  <c r="AG1032" i="81"/>
  <c r="AD1032" i="81"/>
  <c r="AC1032" i="81"/>
  <c r="AA1032" i="81"/>
  <c r="I1032" i="81"/>
  <c r="G1032" i="81"/>
  <c r="F1032" i="81"/>
  <c r="D1032" i="81"/>
  <c r="A1032" i="81"/>
  <c r="AG1031" i="81"/>
  <c r="AD1031" i="81"/>
  <c r="AC1031" i="81"/>
  <c r="AA1031" i="81"/>
  <c r="I1031" i="81"/>
  <c r="G1031" i="81"/>
  <c r="F1031" i="81"/>
  <c r="D1031" i="81"/>
  <c r="A1031" i="81"/>
  <c r="AG1030" i="81"/>
  <c r="AD1030" i="81"/>
  <c r="AC1030" i="81"/>
  <c r="AA1030" i="81"/>
  <c r="I1030" i="81"/>
  <c r="G1030" i="81"/>
  <c r="F1030" i="81"/>
  <c r="D1030" i="81"/>
  <c r="A1030" i="81"/>
  <c r="AG1029" i="81"/>
  <c r="AD1029" i="81"/>
  <c r="AC1029" i="81"/>
  <c r="AA1029" i="81"/>
  <c r="I1029" i="81"/>
  <c r="G1029" i="81"/>
  <c r="F1029" i="81"/>
  <c r="D1029" i="81"/>
  <c r="A1029" i="81"/>
  <c r="AG1028" i="81"/>
  <c r="AD1028" i="81"/>
  <c r="AC1028" i="81"/>
  <c r="AA1028" i="81"/>
  <c r="I1028" i="81"/>
  <c r="G1028" i="81"/>
  <c r="F1028" i="81"/>
  <c r="D1028" i="81"/>
  <c r="A1028" i="81"/>
  <c r="AG1027" i="81"/>
  <c r="AD1027" i="81"/>
  <c r="AC1027" i="81"/>
  <c r="AA1027" i="81"/>
  <c r="I1027" i="81"/>
  <c r="G1027" i="81"/>
  <c r="F1027" i="81"/>
  <c r="D1027" i="81"/>
  <c r="A1027" i="81"/>
  <c r="AG1026" i="81"/>
  <c r="AD1026" i="81"/>
  <c r="AC1026" i="81"/>
  <c r="AA1026" i="81"/>
  <c r="I1026" i="81"/>
  <c r="G1026" i="81"/>
  <c r="F1026" i="81"/>
  <c r="D1026" i="81"/>
  <c r="A1026" i="81"/>
  <c r="AG1025" i="81"/>
  <c r="AD1025" i="81"/>
  <c r="AC1025" i="81"/>
  <c r="AA1025" i="81"/>
  <c r="I1025" i="81"/>
  <c r="G1025" i="81"/>
  <c r="F1025" i="81"/>
  <c r="D1025" i="81"/>
  <c r="A1025" i="81"/>
  <c r="AG1024" i="81"/>
  <c r="AD1024" i="81"/>
  <c r="AC1024" i="81"/>
  <c r="AA1024" i="81"/>
  <c r="I1024" i="81"/>
  <c r="G1024" i="81"/>
  <c r="F1024" i="81"/>
  <c r="D1024" i="81"/>
  <c r="A1024" i="81"/>
  <c r="AG1023" i="81"/>
  <c r="AD1023" i="81"/>
  <c r="AC1023" i="81"/>
  <c r="AA1023" i="81"/>
  <c r="I1023" i="81"/>
  <c r="G1023" i="81"/>
  <c r="F1023" i="81"/>
  <c r="D1023" i="81"/>
  <c r="A1023" i="81"/>
  <c r="AG1022" i="81"/>
  <c r="AD1022" i="81"/>
  <c r="AC1022" i="81"/>
  <c r="AA1022" i="81"/>
  <c r="I1022" i="81"/>
  <c r="G1022" i="81"/>
  <c r="F1022" i="81"/>
  <c r="D1022" i="81"/>
  <c r="A1022" i="81"/>
  <c r="AG1021" i="81"/>
  <c r="AD1021" i="81"/>
  <c r="AC1021" i="81"/>
  <c r="AA1021" i="81"/>
  <c r="I1021" i="81"/>
  <c r="G1021" i="81"/>
  <c r="F1021" i="81"/>
  <c r="D1021" i="81"/>
  <c r="A1021" i="81"/>
  <c r="AG1020" i="81"/>
  <c r="AD1020" i="81"/>
  <c r="AC1020" i="81"/>
  <c r="AA1020" i="81"/>
  <c r="I1020" i="81"/>
  <c r="G1020" i="81"/>
  <c r="F1020" i="81"/>
  <c r="D1020" i="81"/>
  <c r="A1020" i="81"/>
  <c r="AG1019" i="81"/>
  <c r="AD1019" i="81"/>
  <c r="AC1019" i="81"/>
  <c r="AA1019" i="81"/>
  <c r="I1019" i="81"/>
  <c r="G1019" i="81"/>
  <c r="F1019" i="81"/>
  <c r="D1019" i="81"/>
  <c r="A1019" i="81"/>
  <c r="AG1018" i="81"/>
  <c r="AD1018" i="81"/>
  <c r="AC1018" i="81"/>
  <c r="AA1018" i="81"/>
  <c r="I1018" i="81"/>
  <c r="G1018" i="81"/>
  <c r="F1018" i="81"/>
  <c r="D1018" i="81"/>
  <c r="A1018" i="81"/>
  <c r="AG1017" i="81"/>
  <c r="AD1017" i="81"/>
  <c r="AC1017" i="81"/>
  <c r="AA1017" i="81"/>
  <c r="I1017" i="81"/>
  <c r="G1017" i="81"/>
  <c r="F1017" i="81"/>
  <c r="D1017" i="81"/>
  <c r="A1017" i="81"/>
  <c r="AG1016" i="81"/>
  <c r="AD1016" i="81"/>
  <c r="AC1016" i="81"/>
  <c r="AA1016" i="81"/>
  <c r="I1016" i="81"/>
  <c r="G1016" i="81"/>
  <c r="F1016" i="81"/>
  <c r="D1016" i="81"/>
  <c r="A1016" i="81"/>
  <c r="AG1015" i="81"/>
  <c r="AD1015" i="81"/>
  <c r="AC1015" i="81"/>
  <c r="AA1015" i="81"/>
  <c r="I1015" i="81"/>
  <c r="G1015" i="81"/>
  <c r="F1015" i="81"/>
  <c r="D1015" i="81"/>
  <c r="A1015" i="81"/>
  <c r="AG1014" i="81"/>
  <c r="AD1014" i="81"/>
  <c r="AC1014" i="81"/>
  <c r="AA1014" i="81"/>
  <c r="I1014" i="81"/>
  <c r="G1014" i="81"/>
  <c r="F1014" i="81"/>
  <c r="D1014" i="81"/>
  <c r="A1014" i="81"/>
  <c r="AG1013" i="81"/>
  <c r="AD1013" i="81"/>
  <c r="AC1013" i="81"/>
  <c r="AA1013" i="81"/>
  <c r="I1013" i="81"/>
  <c r="G1013" i="81"/>
  <c r="F1013" i="81"/>
  <c r="D1013" i="81"/>
  <c r="A1013" i="81"/>
  <c r="AG1012" i="81"/>
  <c r="AD1012" i="81"/>
  <c r="AC1012" i="81"/>
  <c r="AA1012" i="81"/>
  <c r="I1012" i="81"/>
  <c r="G1012" i="81"/>
  <c r="F1012" i="81"/>
  <c r="D1012" i="81"/>
  <c r="A1012" i="81"/>
  <c r="AG1011" i="81"/>
  <c r="AD1011" i="81"/>
  <c r="AC1011" i="81"/>
  <c r="AA1011" i="81"/>
  <c r="I1011" i="81"/>
  <c r="G1011" i="81"/>
  <c r="F1011" i="81"/>
  <c r="D1011" i="81"/>
  <c r="A1011" i="81"/>
  <c r="AG1010" i="81"/>
  <c r="AD1010" i="81"/>
  <c r="AC1010" i="81"/>
  <c r="AA1010" i="81"/>
  <c r="I1010" i="81"/>
  <c r="G1010" i="81"/>
  <c r="F1010" i="81"/>
  <c r="D1010" i="81"/>
  <c r="A1010" i="81"/>
  <c r="AG1009" i="81"/>
  <c r="AD1009" i="81"/>
  <c r="AC1009" i="81"/>
  <c r="AA1009" i="81"/>
  <c r="I1009" i="81"/>
  <c r="G1009" i="81"/>
  <c r="F1009" i="81"/>
  <c r="D1009" i="81"/>
  <c r="A1009" i="81"/>
  <c r="AG1008" i="81"/>
  <c r="AD1008" i="81"/>
  <c r="AC1008" i="81"/>
  <c r="AA1008" i="81"/>
  <c r="I1008" i="81"/>
  <c r="G1008" i="81"/>
  <c r="F1008" i="81"/>
  <c r="D1008" i="81"/>
  <c r="A1008" i="81"/>
  <c r="AG1007" i="81"/>
  <c r="AD1007" i="81"/>
  <c r="AC1007" i="81"/>
  <c r="AA1007" i="81"/>
  <c r="I1007" i="81"/>
  <c r="G1007" i="81"/>
  <c r="F1007" i="81"/>
  <c r="D1007" i="81"/>
  <c r="A1007" i="81"/>
  <c r="AG1006" i="81"/>
  <c r="AD1006" i="81"/>
  <c r="AC1006" i="81"/>
  <c r="AA1006" i="81"/>
  <c r="I1006" i="81"/>
  <c r="G1006" i="81"/>
  <c r="F1006" i="81"/>
  <c r="D1006" i="81"/>
  <c r="A1006" i="81"/>
  <c r="AG1005" i="81"/>
  <c r="AD1005" i="81"/>
  <c r="AC1005" i="81"/>
  <c r="AA1005" i="81"/>
  <c r="I1005" i="81"/>
  <c r="G1005" i="81"/>
  <c r="F1005" i="81"/>
  <c r="D1005" i="81"/>
  <c r="A1005" i="81"/>
  <c r="AG1004" i="81"/>
  <c r="AD1004" i="81"/>
  <c r="AC1004" i="81"/>
  <c r="AA1004" i="81"/>
  <c r="I1004" i="81"/>
  <c r="G1004" i="81"/>
  <c r="F1004" i="81"/>
  <c r="D1004" i="81"/>
  <c r="A1004" i="81"/>
  <c r="AG1003" i="81"/>
  <c r="AD1003" i="81"/>
  <c r="AC1003" i="81"/>
  <c r="AA1003" i="81"/>
  <c r="I1003" i="81"/>
  <c r="G1003" i="81"/>
  <c r="F1003" i="81"/>
  <c r="D1003" i="81"/>
  <c r="A1003" i="81"/>
  <c r="AG1002" i="81"/>
  <c r="AD1002" i="81"/>
  <c r="AC1002" i="81"/>
  <c r="AA1002" i="81"/>
  <c r="I1002" i="81"/>
  <c r="G1002" i="81"/>
  <c r="F1002" i="81"/>
  <c r="D1002" i="81"/>
  <c r="A1002" i="81"/>
  <c r="AG1001" i="81"/>
  <c r="AD1001" i="81"/>
  <c r="AC1001" i="81"/>
  <c r="AA1001" i="81"/>
  <c r="I1001" i="81"/>
  <c r="G1001" i="81"/>
  <c r="F1001" i="81"/>
  <c r="D1001" i="81"/>
  <c r="A1001" i="81"/>
  <c r="AG1000" i="81"/>
  <c r="AD1000" i="81"/>
  <c r="AC1000" i="81"/>
  <c r="AA1000" i="81"/>
  <c r="I1000" i="81"/>
  <c r="G1000" i="81"/>
  <c r="F1000" i="81"/>
  <c r="D1000" i="81"/>
  <c r="A1000" i="81"/>
  <c r="AG999" i="81"/>
  <c r="AD999" i="81"/>
  <c r="AC999" i="81"/>
  <c r="AA999" i="81"/>
  <c r="I999" i="81"/>
  <c r="G999" i="81"/>
  <c r="F999" i="81"/>
  <c r="D999" i="81"/>
  <c r="A999" i="81"/>
  <c r="AG998" i="81"/>
  <c r="AD998" i="81"/>
  <c r="AC998" i="81"/>
  <c r="AA998" i="81"/>
  <c r="I998" i="81"/>
  <c r="G998" i="81"/>
  <c r="F998" i="81"/>
  <c r="D998" i="81"/>
  <c r="A998" i="81"/>
  <c r="AG997" i="81"/>
  <c r="AD997" i="81"/>
  <c r="AC997" i="81"/>
  <c r="AA997" i="81"/>
  <c r="I997" i="81"/>
  <c r="G997" i="81"/>
  <c r="F997" i="81"/>
  <c r="D997" i="81"/>
  <c r="A997" i="81"/>
  <c r="AG996" i="81"/>
  <c r="AD996" i="81"/>
  <c r="AC996" i="81"/>
  <c r="AA996" i="81"/>
  <c r="I996" i="81"/>
  <c r="G996" i="81"/>
  <c r="F996" i="81"/>
  <c r="D996" i="81"/>
  <c r="A996" i="81"/>
  <c r="AG995" i="81"/>
  <c r="AD995" i="81"/>
  <c r="AC995" i="81"/>
  <c r="AA995" i="81"/>
  <c r="I995" i="81"/>
  <c r="G995" i="81"/>
  <c r="F995" i="81"/>
  <c r="D995" i="81"/>
  <c r="A995" i="81"/>
  <c r="AG994" i="81"/>
  <c r="AD994" i="81"/>
  <c r="AC994" i="81"/>
  <c r="AA994" i="81"/>
  <c r="I994" i="81"/>
  <c r="G994" i="81"/>
  <c r="F994" i="81"/>
  <c r="D994" i="81"/>
  <c r="A994" i="81"/>
  <c r="AG993" i="81"/>
  <c r="AD993" i="81"/>
  <c r="AC993" i="81"/>
  <c r="AA993" i="81"/>
  <c r="I993" i="81"/>
  <c r="G993" i="81"/>
  <c r="F993" i="81"/>
  <c r="D993" i="81"/>
  <c r="A993" i="81"/>
  <c r="AG992" i="81"/>
  <c r="AD992" i="81"/>
  <c r="AC992" i="81"/>
  <c r="AA992" i="81"/>
  <c r="I992" i="81"/>
  <c r="G992" i="81"/>
  <c r="F992" i="81"/>
  <c r="D992" i="81"/>
  <c r="A992" i="81"/>
  <c r="AG991" i="81"/>
  <c r="AD991" i="81"/>
  <c r="AC991" i="81"/>
  <c r="AA991" i="81"/>
  <c r="I991" i="81"/>
  <c r="G991" i="81"/>
  <c r="F991" i="81"/>
  <c r="D991" i="81"/>
  <c r="A991" i="81"/>
  <c r="AG990" i="81"/>
  <c r="AD990" i="81"/>
  <c r="AC990" i="81"/>
  <c r="AA990" i="81"/>
  <c r="I990" i="81"/>
  <c r="G990" i="81"/>
  <c r="F990" i="81"/>
  <c r="D990" i="81"/>
  <c r="A990" i="81"/>
  <c r="AG989" i="81"/>
  <c r="AD989" i="81"/>
  <c r="AC989" i="81"/>
  <c r="AA989" i="81"/>
  <c r="I989" i="81"/>
  <c r="G989" i="81"/>
  <c r="F989" i="81"/>
  <c r="D989" i="81"/>
  <c r="A989" i="81"/>
  <c r="AG988" i="81"/>
  <c r="AD988" i="81"/>
  <c r="AC988" i="81"/>
  <c r="AA988" i="81"/>
  <c r="I988" i="81"/>
  <c r="G988" i="81"/>
  <c r="F988" i="81"/>
  <c r="D988" i="81"/>
  <c r="A988" i="81"/>
  <c r="AG987" i="81"/>
  <c r="AD987" i="81"/>
  <c r="AC987" i="81"/>
  <c r="AA987" i="81"/>
  <c r="I987" i="81"/>
  <c r="G987" i="81"/>
  <c r="F987" i="81"/>
  <c r="D987" i="81"/>
  <c r="A987" i="81"/>
  <c r="AG986" i="81"/>
  <c r="AD986" i="81"/>
  <c r="AC986" i="81"/>
  <c r="AA986" i="81"/>
  <c r="I986" i="81"/>
  <c r="G986" i="81"/>
  <c r="F986" i="81"/>
  <c r="D986" i="81"/>
  <c r="A986" i="81"/>
  <c r="AG985" i="81"/>
  <c r="AD985" i="81"/>
  <c r="AC985" i="81"/>
  <c r="AA985" i="81"/>
  <c r="I985" i="81"/>
  <c r="G985" i="81"/>
  <c r="F985" i="81"/>
  <c r="D985" i="81"/>
  <c r="A985" i="81"/>
  <c r="AG984" i="81"/>
  <c r="AD984" i="81"/>
  <c r="AC984" i="81"/>
  <c r="AA984" i="81"/>
  <c r="I984" i="81"/>
  <c r="G984" i="81"/>
  <c r="F984" i="81"/>
  <c r="D984" i="81"/>
  <c r="A984" i="81"/>
  <c r="AG983" i="81"/>
  <c r="AD983" i="81"/>
  <c r="AC983" i="81"/>
  <c r="AA983" i="81"/>
  <c r="I983" i="81"/>
  <c r="G983" i="81"/>
  <c r="F983" i="81"/>
  <c r="D983" i="81"/>
  <c r="A983" i="81"/>
  <c r="AG982" i="81"/>
  <c r="AD982" i="81"/>
  <c r="AC982" i="81"/>
  <c r="AA982" i="81"/>
  <c r="I982" i="81"/>
  <c r="G982" i="81"/>
  <c r="F982" i="81"/>
  <c r="D982" i="81"/>
  <c r="A982" i="81"/>
  <c r="AG981" i="81"/>
  <c r="AD981" i="81"/>
  <c r="AC981" i="81"/>
  <c r="AA981" i="81"/>
  <c r="I981" i="81"/>
  <c r="G981" i="81"/>
  <c r="F981" i="81"/>
  <c r="D981" i="81"/>
  <c r="A981" i="81"/>
  <c r="AG980" i="81"/>
  <c r="AD980" i="81"/>
  <c r="AC980" i="81"/>
  <c r="AA980" i="81"/>
  <c r="I980" i="81"/>
  <c r="G980" i="81"/>
  <c r="F980" i="81"/>
  <c r="D980" i="81"/>
  <c r="A980" i="81"/>
  <c r="AG979" i="81"/>
  <c r="AD979" i="81"/>
  <c r="AC979" i="81"/>
  <c r="AA979" i="81"/>
  <c r="I979" i="81"/>
  <c r="G979" i="81"/>
  <c r="F979" i="81"/>
  <c r="D979" i="81"/>
  <c r="A979" i="81"/>
  <c r="AG978" i="81"/>
  <c r="AD978" i="81"/>
  <c r="AC978" i="81"/>
  <c r="AA978" i="81"/>
  <c r="I978" i="81"/>
  <c r="G978" i="81"/>
  <c r="F978" i="81"/>
  <c r="D978" i="81"/>
  <c r="A978" i="81"/>
  <c r="AG977" i="81"/>
  <c r="AD977" i="81"/>
  <c r="AC977" i="81"/>
  <c r="AA977" i="81"/>
  <c r="I977" i="81"/>
  <c r="G977" i="81"/>
  <c r="F977" i="81"/>
  <c r="D977" i="81"/>
  <c r="A977" i="81"/>
  <c r="AG976" i="81"/>
  <c r="AD976" i="81"/>
  <c r="AC976" i="81"/>
  <c r="AA976" i="81"/>
  <c r="I976" i="81"/>
  <c r="G976" i="81"/>
  <c r="F976" i="81"/>
  <c r="D976" i="81"/>
  <c r="A976" i="81"/>
  <c r="AG975" i="81"/>
  <c r="AD975" i="81"/>
  <c r="AC975" i="81"/>
  <c r="AA975" i="81"/>
  <c r="I975" i="81"/>
  <c r="G975" i="81"/>
  <c r="F975" i="81"/>
  <c r="D975" i="81"/>
  <c r="A975" i="81"/>
  <c r="AG974" i="81"/>
  <c r="AD974" i="81"/>
  <c r="AC974" i="81"/>
  <c r="AA974" i="81"/>
  <c r="I974" i="81"/>
  <c r="G974" i="81"/>
  <c r="F974" i="81"/>
  <c r="D974" i="81"/>
  <c r="A974" i="81"/>
  <c r="AG973" i="81"/>
  <c r="AD973" i="81"/>
  <c r="AC973" i="81"/>
  <c r="AA973" i="81"/>
  <c r="I973" i="81"/>
  <c r="G973" i="81"/>
  <c r="F973" i="81"/>
  <c r="D973" i="81"/>
  <c r="A973" i="81"/>
  <c r="AG972" i="81"/>
  <c r="AD972" i="81"/>
  <c r="AC972" i="81"/>
  <c r="AA972" i="81"/>
  <c r="I972" i="81"/>
  <c r="G972" i="81"/>
  <c r="F972" i="81"/>
  <c r="D972" i="81"/>
  <c r="A972" i="81"/>
  <c r="AG971" i="81"/>
  <c r="AD971" i="81"/>
  <c r="AC971" i="81"/>
  <c r="AA971" i="81"/>
  <c r="I971" i="81"/>
  <c r="G971" i="81"/>
  <c r="F971" i="81"/>
  <c r="D971" i="81"/>
  <c r="A971" i="81"/>
  <c r="AG970" i="81"/>
  <c r="AD970" i="81"/>
  <c r="AC970" i="81"/>
  <c r="AA970" i="81"/>
  <c r="I970" i="81"/>
  <c r="G970" i="81"/>
  <c r="F970" i="81"/>
  <c r="D970" i="81"/>
  <c r="A970" i="81"/>
  <c r="AG969" i="81"/>
  <c r="AD969" i="81"/>
  <c r="AC969" i="81"/>
  <c r="AA969" i="81"/>
  <c r="I969" i="81"/>
  <c r="G969" i="81"/>
  <c r="F969" i="81"/>
  <c r="D969" i="81"/>
  <c r="A969" i="81"/>
  <c r="AG968" i="81"/>
  <c r="AD968" i="81"/>
  <c r="AC968" i="81"/>
  <c r="AA968" i="81"/>
  <c r="I968" i="81"/>
  <c r="G968" i="81"/>
  <c r="F968" i="81"/>
  <c r="D968" i="81"/>
  <c r="A968" i="81"/>
  <c r="AG967" i="81"/>
  <c r="AD967" i="81"/>
  <c r="AC967" i="81"/>
  <c r="AA967" i="81"/>
  <c r="I967" i="81"/>
  <c r="G967" i="81"/>
  <c r="F967" i="81"/>
  <c r="D967" i="81"/>
  <c r="A967" i="81"/>
  <c r="AG966" i="81"/>
  <c r="AD966" i="81"/>
  <c r="AC966" i="81"/>
  <c r="AA966" i="81"/>
  <c r="I966" i="81"/>
  <c r="G966" i="81"/>
  <c r="F966" i="81"/>
  <c r="D966" i="81"/>
  <c r="A966" i="81"/>
  <c r="AG965" i="81"/>
  <c r="AD965" i="81"/>
  <c r="AC965" i="81"/>
  <c r="AA965" i="81"/>
  <c r="I965" i="81"/>
  <c r="G965" i="81"/>
  <c r="F965" i="81"/>
  <c r="D965" i="81"/>
  <c r="A965" i="81"/>
  <c r="AG964" i="81"/>
  <c r="AD964" i="81"/>
  <c r="AC964" i="81"/>
  <c r="AA964" i="81"/>
  <c r="I964" i="81"/>
  <c r="G964" i="81"/>
  <c r="F964" i="81"/>
  <c r="D964" i="81"/>
  <c r="A964" i="81"/>
  <c r="AG963" i="81"/>
  <c r="AD963" i="81"/>
  <c r="AC963" i="81"/>
  <c r="AA963" i="81"/>
  <c r="I963" i="81"/>
  <c r="G963" i="81"/>
  <c r="F963" i="81"/>
  <c r="D963" i="81"/>
  <c r="A963" i="81"/>
  <c r="AG962" i="81"/>
  <c r="AD962" i="81"/>
  <c r="AC962" i="81"/>
  <c r="AA962" i="81"/>
  <c r="I962" i="81"/>
  <c r="G962" i="81"/>
  <c r="F962" i="81"/>
  <c r="D962" i="81"/>
  <c r="A962" i="81"/>
  <c r="AG961" i="81"/>
  <c r="AD961" i="81"/>
  <c r="AC961" i="81"/>
  <c r="AA961" i="81"/>
  <c r="I961" i="81"/>
  <c r="G961" i="81"/>
  <c r="F961" i="81"/>
  <c r="D961" i="81"/>
  <c r="A961" i="81"/>
  <c r="AG960" i="81"/>
  <c r="AD960" i="81"/>
  <c r="AC960" i="81"/>
  <c r="AA960" i="81"/>
  <c r="I960" i="81"/>
  <c r="G960" i="81"/>
  <c r="F960" i="81"/>
  <c r="D960" i="81"/>
  <c r="A960" i="81"/>
  <c r="AG959" i="81"/>
  <c r="AD959" i="81"/>
  <c r="AC959" i="81"/>
  <c r="AA959" i="81"/>
  <c r="I959" i="81"/>
  <c r="G959" i="81"/>
  <c r="F959" i="81"/>
  <c r="D959" i="81"/>
  <c r="A959" i="81"/>
  <c r="AG958" i="81"/>
  <c r="AD958" i="81"/>
  <c r="AC958" i="81"/>
  <c r="AA958" i="81"/>
  <c r="I958" i="81"/>
  <c r="G958" i="81"/>
  <c r="F958" i="81"/>
  <c r="D958" i="81"/>
  <c r="A958" i="81"/>
  <c r="AG957" i="81"/>
  <c r="AD957" i="81"/>
  <c r="AC957" i="81"/>
  <c r="AA957" i="81"/>
  <c r="I957" i="81"/>
  <c r="G957" i="81"/>
  <c r="F957" i="81"/>
  <c r="D957" i="81"/>
  <c r="A957" i="81"/>
  <c r="AG956" i="81"/>
  <c r="AD956" i="81"/>
  <c r="AC956" i="81"/>
  <c r="AA956" i="81"/>
  <c r="I956" i="81"/>
  <c r="G956" i="81"/>
  <c r="F956" i="81"/>
  <c r="D956" i="81"/>
  <c r="A956" i="81"/>
  <c r="AG955" i="81"/>
  <c r="AD955" i="81"/>
  <c r="AC955" i="81"/>
  <c r="AA955" i="81"/>
  <c r="I955" i="81"/>
  <c r="G955" i="81"/>
  <c r="F955" i="81"/>
  <c r="D955" i="81"/>
  <c r="A955" i="81"/>
  <c r="AG954" i="81"/>
  <c r="AD954" i="81"/>
  <c r="AC954" i="81"/>
  <c r="AA954" i="81"/>
  <c r="I954" i="81"/>
  <c r="G954" i="81"/>
  <c r="F954" i="81"/>
  <c r="D954" i="81"/>
  <c r="A954" i="81"/>
  <c r="AG953" i="81"/>
  <c r="AD953" i="81"/>
  <c r="AC953" i="81"/>
  <c r="AA953" i="81"/>
  <c r="I953" i="81"/>
  <c r="G953" i="81"/>
  <c r="F953" i="81"/>
  <c r="D953" i="81"/>
  <c r="A953" i="81"/>
  <c r="AG952" i="81"/>
  <c r="AD952" i="81"/>
  <c r="AC952" i="81"/>
  <c r="AA952" i="81"/>
  <c r="I952" i="81"/>
  <c r="G952" i="81"/>
  <c r="F952" i="81"/>
  <c r="D952" i="81"/>
  <c r="A952" i="81"/>
  <c r="AG951" i="81"/>
  <c r="AD951" i="81"/>
  <c r="AC951" i="81"/>
  <c r="AA951" i="81"/>
  <c r="I951" i="81"/>
  <c r="G951" i="81"/>
  <c r="F951" i="81"/>
  <c r="D951" i="81"/>
  <c r="A951" i="81"/>
  <c r="AG950" i="81"/>
  <c r="AD950" i="81"/>
  <c r="AC950" i="81"/>
  <c r="AA950" i="81"/>
  <c r="I950" i="81"/>
  <c r="G950" i="81"/>
  <c r="F950" i="81"/>
  <c r="D950" i="81"/>
  <c r="A950" i="81"/>
  <c r="AG949" i="81"/>
  <c r="AD949" i="81"/>
  <c r="AC949" i="81"/>
  <c r="AA949" i="81"/>
  <c r="I949" i="81"/>
  <c r="G949" i="81"/>
  <c r="F949" i="81"/>
  <c r="D949" i="81"/>
  <c r="A949" i="81"/>
  <c r="AG948" i="81"/>
  <c r="AD948" i="81"/>
  <c r="AC948" i="81"/>
  <c r="AA948" i="81"/>
  <c r="I948" i="81"/>
  <c r="G948" i="81"/>
  <c r="F948" i="81"/>
  <c r="D948" i="81"/>
  <c r="A948" i="81"/>
  <c r="AG947" i="81"/>
  <c r="AD947" i="81"/>
  <c r="AC947" i="81"/>
  <c r="AA947" i="81"/>
  <c r="I947" i="81"/>
  <c r="G947" i="81"/>
  <c r="F947" i="81"/>
  <c r="D947" i="81"/>
  <c r="A947" i="81"/>
  <c r="AG946" i="81"/>
  <c r="AD946" i="81"/>
  <c r="AC946" i="81"/>
  <c r="AA946" i="81"/>
  <c r="I946" i="81"/>
  <c r="G946" i="81"/>
  <c r="F946" i="81"/>
  <c r="D946" i="81"/>
  <c r="A946" i="81"/>
  <c r="AG945" i="81"/>
  <c r="AD945" i="81"/>
  <c r="AC945" i="81"/>
  <c r="AA945" i="81"/>
  <c r="I945" i="81"/>
  <c r="G945" i="81"/>
  <c r="F945" i="81"/>
  <c r="D945" i="81"/>
  <c r="A945" i="81"/>
  <c r="AG944" i="81"/>
  <c r="AD944" i="81"/>
  <c r="AC944" i="81"/>
  <c r="AA944" i="81"/>
  <c r="I944" i="81"/>
  <c r="G944" i="81"/>
  <c r="F944" i="81"/>
  <c r="D944" i="81"/>
  <c r="A944" i="81"/>
  <c r="AG943" i="81"/>
  <c r="AD943" i="81"/>
  <c r="AC943" i="81"/>
  <c r="AA943" i="81"/>
  <c r="I943" i="81"/>
  <c r="G943" i="81"/>
  <c r="F943" i="81"/>
  <c r="D943" i="81"/>
  <c r="A943" i="81"/>
  <c r="AG942" i="81"/>
  <c r="AD942" i="81"/>
  <c r="AC942" i="81"/>
  <c r="AA942" i="81"/>
  <c r="I942" i="81"/>
  <c r="G942" i="81"/>
  <c r="F942" i="81"/>
  <c r="D942" i="81"/>
  <c r="A942" i="81"/>
  <c r="AG941" i="81"/>
  <c r="AD941" i="81"/>
  <c r="AC941" i="81"/>
  <c r="AA941" i="81"/>
  <c r="I941" i="81"/>
  <c r="G941" i="81"/>
  <c r="F941" i="81"/>
  <c r="D941" i="81"/>
  <c r="A941" i="81"/>
  <c r="AG940" i="81"/>
  <c r="AD940" i="81"/>
  <c r="AC940" i="81"/>
  <c r="AA940" i="81"/>
  <c r="I940" i="81"/>
  <c r="G940" i="81"/>
  <c r="F940" i="81"/>
  <c r="D940" i="81"/>
  <c r="A940" i="81"/>
  <c r="AG939" i="81"/>
  <c r="AD939" i="81"/>
  <c r="AC939" i="81"/>
  <c r="AA939" i="81"/>
  <c r="I939" i="81"/>
  <c r="G939" i="81"/>
  <c r="F939" i="81"/>
  <c r="D939" i="81"/>
  <c r="A939" i="81"/>
  <c r="AG938" i="81"/>
  <c r="AD938" i="81"/>
  <c r="AC938" i="81"/>
  <c r="AA938" i="81"/>
  <c r="I938" i="81"/>
  <c r="G938" i="81"/>
  <c r="F938" i="81"/>
  <c r="D938" i="81"/>
  <c r="A938" i="81"/>
  <c r="AG937" i="81"/>
  <c r="AD937" i="81"/>
  <c r="AC937" i="81"/>
  <c r="AA937" i="81"/>
  <c r="I937" i="81"/>
  <c r="G937" i="81"/>
  <c r="F937" i="81"/>
  <c r="D937" i="81"/>
  <c r="A937" i="81"/>
  <c r="AG936" i="81"/>
  <c r="AD936" i="81"/>
  <c r="AC936" i="81"/>
  <c r="AA936" i="81"/>
  <c r="I936" i="81"/>
  <c r="G936" i="81"/>
  <c r="F936" i="81"/>
  <c r="D936" i="81"/>
  <c r="A936" i="81"/>
  <c r="AG935" i="81"/>
  <c r="AD935" i="81"/>
  <c r="AC935" i="81"/>
  <c r="AA935" i="81"/>
  <c r="I935" i="81"/>
  <c r="G935" i="81"/>
  <c r="F935" i="81"/>
  <c r="D935" i="81"/>
  <c r="A935" i="81"/>
  <c r="AG934" i="81"/>
  <c r="AD934" i="81"/>
  <c r="AC934" i="81"/>
  <c r="AA934" i="81"/>
  <c r="I934" i="81"/>
  <c r="G934" i="81"/>
  <c r="F934" i="81"/>
  <c r="D934" i="81"/>
  <c r="A934" i="81"/>
  <c r="AG933" i="81"/>
  <c r="AD933" i="81"/>
  <c r="AC933" i="81"/>
  <c r="AA933" i="81"/>
  <c r="I933" i="81"/>
  <c r="G933" i="81"/>
  <c r="F933" i="81"/>
  <c r="D933" i="81"/>
  <c r="A933" i="81"/>
  <c r="AG932" i="81"/>
  <c r="AD932" i="81"/>
  <c r="AC932" i="81"/>
  <c r="AA932" i="81"/>
  <c r="I932" i="81"/>
  <c r="G932" i="81"/>
  <c r="F932" i="81"/>
  <c r="D932" i="81"/>
  <c r="A932" i="81"/>
  <c r="AG931" i="81"/>
  <c r="AD931" i="81"/>
  <c r="AC931" i="81"/>
  <c r="AA931" i="81"/>
  <c r="I931" i="81"/>
  <c r="G931" i="81"/>
  <c r="F931" i="81"/>
  <c r="D931" i="81"/>
  <c r="A931" i="81"/>
  <c r="AG930" i="81"/>
  <c r="AD930" i="81"/>
  <c r="AC930" i="81"/>
  <c r="AA930" i="81"/>
  <c r="I930" i="81"/>
  <c r="G930" i="81"/>
  <c r="F930" i="81"/>
  <c r="D930" i="81"/>
  <c r="A930" i="81"/>
  <c r="AG929" i="81"/>
  <c r="AD929" i="81"/>
  <c r="AC929" i="81"/>
  <c r="AA929" i="81"/>
  <c r="I929" i="81"/>
  <c r="G929" i="81"/>
  <c r="F929" i="81"/>
  <c r="D929" i="81"/>
  <c r="A929" i="81"/>
  <c r="AG928" i="81"/>
  <c r="AD928" i="81"/>
  <c r="AC928" i="81"/>
  <c r="AA928" i="81"/>
  <c r="I928" i="81"/>
  <c r="G928" i="81"/>
  <c r="F928" i="81"/>
  <c r="D928" i="81"/>
  <c r="A928" i="81"/>
  <c r="AG927" i="81"/>
  <c r="AD927" i="81"/>
  <c r="AC927" i="81"/>
  <c r="AA927" i="81"/>
  <c r="I927" i="81"/>
  <c r="G927" i="81"/>
  <c r="F927" i="81"/>
  <c r="D927" i="81"/>
  <c r="A927" i="81"/>
  <c r="AG926" i="81"/>
  <c r="AD926" i="81"/>
  <c r="AC926" i="81"/>
  <c r="AA926" i="81"/>
  <c r="I926" i="81"/>
  <c r="G926" i="81"/>
  <c r="F926" i="81"/>
  <c r="D926" i="81"/>
  <c r="A926" i="81"/>
  <c r="AG925" i="81"/>
  <c r="AD925" i="81"/>
  <c r="AC925" i="81"/>
  <c r="AA925" i="81"/>
  <c r="I925" i="81"/>
  <c r="G925" i="81"/>
  <c r="F925" i="81"/>
  <c r="D925" i="81"/>
  <c r="A925" i="81"/>
  <c r="AG924" i="81"/>
  <c r="AD924" i="81"/>
  <c r="AC924" i="81"/>
  <c r="AA924" i="81"/>
  <c r="I924" i="81"/>
  <c r="G924" i="81"/>
  <c r="F924" i="81"/>
  <c r="D924" i="81"/>
  <c r="A924" i="81"/>
  <c r="AG923" i="81"/>
  <c r="AD923" i="81"/>
  <c r="AC923" i="81"/>
  <c r="AA923" i="81"/>
  <c r="I923" i="81"/>
  <c r="G923" i="81"/>
  <c r="F923" i="81"/>
  <c r="D923" i="81"/>
  <c r="A923" i="81"/>
  <c r="AG922" i="81"/>
  <c r="AD922" i="81"/>
  <c r="AC922" i="81"/>
  <c r="AA922" i="81"/>
  <c r="I922" i="81"/>
  <c r="G922" i="81"/>
  <c r="F922" i="81"/>
  <c r="D922" i="81"/>
  <c r="A922" i="81"/>
  <c r="AG921" i="81"/>
  <c r="AD921" i="81"/>
  <c r="AC921" i="81"/>
  <c r="AA921" i="81"/>
  <c r="I921" i="81"/>
  <c r="G921" i="81"/>
  <c r="F921" i="81"/>
  <c r="D921" i="81"/>
  <c r="A921" i="81"/>
  <c r="AG920" i="81"/>
  <c r="AD920" i="81"/>
  <c r="AC920" i="81"/>
  <c r="AA920" i="81"/>
  <c r="I920" i="81"/>
  <c r="G920" i="81"/>
  <c r="F920" i="81"/>
  <c r="D920" i="81"/>
  <c r="A920" i="81"/>
  <c r="AG919" i="81"/>
  <c r="AD919" i="81"/>
  <c r="AC919" i="81"/>
  <c r="AA919" i="81"/>
  <c r="I919" i="81"/>
  <c r="G919" i="81"/>
  <c r="F919" i="81"/>
  <c r="D919" i="81"/>
  <c r="A919" i="81"/>
  <c r="AG918" i="81"/>
  <c r="AD918" i="81"/>
  <c r="AC918" i="81"/>
  <c r="AA918" i="81"/>
  <c r="I918" i="81"/>
  <c r="G918" i="81"/>
  <c r="F918" i="81"/>
  <c r="D918" i="81"/>
  <c r="A918" i="81"/>
  <c r="AG917" i="81"/>
  <c r="AD917" i="81"/>
  <c r="AC917" i="81"/>
  <c r="AA917" i="81"/>
  <c r="I917" i="81"/>
  <c r="G917" i="81"/>
  <c r="F917" i="81"/>
  <c r="D917" i="81"/>
  <c r="A917" i="81"/>
  <c r="AG916" i="81"/>
  <c r="AD916" i="81"/>
  <c r="AC916" i="81"/>
  <c r="AA916" i="81"/>
  <c r="I916" i="81"/>
  <c r="G916" i="81"/>
  <c r="F916" i="81"/>
  <c r="D916" i="81"/>
  <c r="A916" i="81"/>
  <c r="AG915" i="81"/>
  <c r="AD915" i="81"/>
  <c r="AC915" i="81"/>
  <c r="AA915" i="81"/>
  <c r="I915" i="81"/>
  <c r="G915" i="81"/>
  <c r="F915" i="81"/>
  <c r="D915" i="81"/>
  <c r="A915" i="81"/>
  <c r="AG914" i="81"/>
  <c r="AD914" i="81"/>
  <c r="AC914" i="81"/>
  <c r="AA914" i="81"/>
  <c r="I914" i="81"/>
  <c r="G914" i="81"/>
  <c r="F914" i="81"/>
  <c r="D914" i="81"/>
  <c r="A914" i="81"/>
  <c r="AG913" i="81"/>
  <c r="AD913" i="81"/>
  <c r="AC913" i="81"/>
  <c r="AA913" i="81"/>
  <c r="I913" i="81"/>
  <c r="G913" i="81"/>
  <c r="F913" i="81"/>
  <c r="D913" i="81"/>
  <c r="A913" i="81"/>
  <c r="AG912" i="81"/>
  <c r="AD912" i="81"/>
  <c r="AC912" i="81"/>
  <c r="AA912" i="81"/>
  <c r="I912" i="81"/>
  <c r="G912" i="81"/>
  <c r="F912" i="81"/>
  <c r="D912" i="81"/>
  <c r="A912" i="81"/>
  <c r="AG911" i="81"/>
  <c r="AD911" i="81"/>
  <c r="AC911" i="81"/>
  <c r="AA911" i="81"/>
  <c r="I911" i="81"/>
  <c r="G911" i="81"/>
  <c r="F911" i="81"/>
  <c r="D911" i="81"/>
  <c r="A911" i="81"/>
  <c r="AG910" i="81"/>
  <c r="AD910" i="81"/>
  <c r="AC910" i="81"/>
  <c r="AA910" i="81"/>
  <c r="I910" i="81"/>
  <c r="G910" i="81"/>
  <c r="F910" i="81"/>
  <c r="D910" i="81"/>
  <c r="A910" i="81"/>
  <c r="AG909" i="81"/>
  <c r="AD909" i="81"/>
  <c r="AC909" i="81"/>
  <c r="AA909" i="81"/>
  <c r="I909" i="81"/>
  <c r="G909" i="81"/>
  <c r="F909" i="81"/>
  <c r="D909" i="81"/>
  <c r="A909" i="81"/>
  <c r="AG908" i="81"/>
  <c r="AD908" i="81"/>
  <c r="AC908" i="81"/>
  <c r="AA908" i="81"/>
  <c r="I908" i="81"/>
  <c r="G908" i="81"/>
  <c r="F908" i="81"/>
  <c r="D908" i="81"/>
  <c r="A908" i="81"/>
  <c r="AG907" i="81"/>
  <c r="AD907" i="81"/>
  <c r="AC907" i="81"/>
  <c r="AA907" i="81"/>
  <c r="I907" i="81"/>
  <c r="G907" i="81"/>
  <c r="F907" i="81"/>
  <c r="D907" i="81"/>
  <c r="A907" i="81"/>
  <c r="AG906" i="81"/>
  <c r="AD906" i="81"/>
  <c r="AC906" i="81"/>
  <c r="AA906" i="81"/>
  <c r="I906" i="81"/>
  <c r="G906" i="81"/>
  <c r="F906" i="81"/>
  <c r="D906" i="81"/>
  <c r="A906" i="81"/>
  <c r="AG905" i="81"/>
  <c r="AD905" i="81"/>
  <c r="AC905" i="81"/>
  <c r="AA905" i="81"/>
  <c r="I905" i="81"/>
  <c r="G905" i="81"/>
  <c r="F905" i="81"/>
  <c r="D905" i="81"/>
  <c r="A905" i="81"/>
  <c r="AG904" i="81"/>
  <c r="AD904" i="81"/>
  <c r="AC904" i="81"/>
  <c r="AA904" i="81"/>
  <c r="I904" i="81"/>
  <c r="G904" i="81"/>
  <c r="F904" i="81"/>
  <c r="D904" i="81"/>
  <c r="A904" i="81"/>
  <c r="AG903" i="81"/>
  <c r="AD903" i="81"/>
  <c r="AC903" i="81"/>
  <c r="AA903" i="81"/>
  <c r="I903" i="81"/>
  <c r="G903" i="81"/>
  <c r="F903" i="81"/>
  <c r="D903" i="81"/>
  <c r="A903" i="81"/>
  <c r="AG902" i="81"/>
  <c r="AD902" i="81"/>
  <c r="AC902" i="81"/>
  <c r="AA902" i="81"/>
  <c r="I902" i="81"/>
  <c r="G902" i="81"/>
  <c r="F902" i="81"/>
  <c r="D902" i="81"/>
  <c r="A902" i="81"/>
  <c r="AG901" i="81"/>
  <c r="AD901" i="81"/>
  <c r="AC901" i="81"/>
  <c r="AA901" i="81"/>
  <c r="I901" i="81"/>
  <c r="G901" i="81"/>
  <c r="F901" i="81"/>
  <c r="D901" i="81"/>
  <c r="A901" i="81"/>
  <c r="AG900" i="81"/>
  <c r="AD900" i="81"/>
  <c r="AC900" i="81"/>
  <c r="AA900" i="81"/>
  <c r="I900" i="81"/>
  <c r="G900" i="81"/>
  <c r="F900" i="81"/>
  <c r="D900" i="81"/>
  <c r="A900" i="81"/>
  <c r="AG899" i="81"/>
  <c r="AD899" i="81"/>
  <c r="AC899" i="81"/>
  <c r="AA899" i="81"/>
  <c r="I899" i="81"/>
  <c r="G899" i="81"/>
  <c r="F899" i="81"/>
  <c r="D899" i="81"/>
  <c r="A899" i="81"/>
  <c r="AG898" i="81"/>
  <c r="AD898" i="81"/>
  <c r="AC898" i="81"/>
  <c r="AA898" i="81"/>
  <c r="I898" i="81"/>
  <c r="G898" i="81"/>
  <c r="F898" i="81"/>
  <c r="D898" i="81"/>
  <c r="A898" i="81"/>
  <c r="AG897" i="81"/>
  <c r="AD897" i="81"/>
  <c r="AC897" i="81"/>
  <c r="AA897" i="81"/>
  <c r="I897" i="81"/>
  <c r="G897" i="81"/>
  <c r="F897" i="81"/>
  <c r="D897" i="81"/>
  <c r="A897" i="81"/>
  <c r="AG896" i="81"/>
  <c r="AD896" i="81"/>
  <c r="AC896" i="81"/>
  <c r="AA896" i="81"/>
  <c r="I896" i="81"/>
  <c r="G896" i="81"/>
  <c r="F896" i="81"/>
  <c r="D896" i="81"/>
  <c r="A896" i="81"/>
  <c r="AG895" i="81"/>
  <c r="AD895" i="81"/>
  <c r="AC895" i="81"/>
  <c r="AA895" i="81"/>
  <c r="I895" i="81"/>
  <c r="G895" i="81"/>
  <c r="F895" i="81"/>
  <c r="D895" i="81"/>
  <c r="A895" i="81"/>
  <c r="AG894" i="81"/>
  <c r="AD894" i="81"/>
  <c r="AC894" i="81"/>
  <c r="AA894" i="81"/>
  <c r="I894" i="81"/>
  <c r="G894" i="81"/>
  <c r="F894" i="81"/>
  <c r="D894" i="81"/>
  <c r="A894" i="81"/>
  <c r="AG893" i="81"/>
  <c r="AD893" i="81"/>
  <c r="AC893" i="81"/>
  <c r="AA893" i="81"/>
  <c r="I893" i="81"/>
  <c r="G893" i="81"/>
  <c r="F893" i="81"/>
  <c r="D893" i="81"/>
  <c r="A893" i="81"/>
  <c r="AG892" i="81"/>
  <c r="AD892" i="81"/>
  <c r="AC892" i="81"/>
  <c r="AA892" i="81"/>
  <c r="I892" i="81"/>
  <c r="G892" i="81"/>
  <c r="F892" i="81"/>
  <c r="D892" i="81"/>
  <c r="A892" i="81"/>
  <c r="AG891" i="81"/>
  <c r="AD891" i="81"/>
  <c r="AC891" i="81"/>
  <c r="AA891" i="81"/>
  <c r="I891" i="81"/>
  <c r="G891" i="81"/>
  <c r="F891" i="81"/>
  <c r="D891" i="81"/>
  <c r="A891" i="81"/>
  <c r="AG890" i="81"/>
  <c r="AD890" i="81"/>
  <c r="AC890" i="81"/>
  <c r="AA890" i="81"/>
  <c r="I890" i="81"/>
  <c r="G890" i="81"/>
  <c r="F890" i="81"/>
  <c r="D890" i="81"/>
  <c r="A890" i="81"/>
  <c r="AG889" i="81"/>
  <c r="AD889" i="81"/>
  <c r="AC889" i="81"/>
  <c r="AA889" i="81"/>
  <c r="I889" i="81"/>
  <c r="G889" i="81"/>
  <c r="F889" i="81"/>
  <c r="D889" i="81"/>
  <c r="A889" i="81"/>
  <c r="AG888" i="81"/>
  <c r="AD888" i="81"/>
  <c r="AC888" i="81"/>
  <c r="AA888" i="81"/>
  <c r="I888" i="81"/>
  <c r="G888" i="81"/>
  <c r="F888" i="81"/>
  <c r="D888" i="81"/>
  <c r="A888" i="81"/>
  <c r="AG887" i="81"/>
  <c r="AD887" i="81"/>
  <c r="AC887" i="81"/>
  <c r="AA887" i="81"/>
  <c r="I887" i="81"/>
  <c r="G887" i="81"/>
  <c r="F887" i="81"/>
  <c r="D887" i="81"/>
  <c r="A887" i="81"/>
  <c r="AG886" i="81"/>
  <c r="AD886" i="81"/>
  <c r="AC886" i="81"/>
  <c r="AA886" i="81"/>
  <c r="I886" i="81"/>
  <c r="G886" i="81"/>
  <c r="F886" i="81"/>
  <c r="D886" i="81"/>
  <c r="A886" i="81"/>
  <c r="AG885" i="81"/>
  <c r="AD885" i="81"/>
  <c r="AC885" i="81"/>
  <c r="AA885" i="81"/>
  <c r="I885" i="81"/>
  <c r="G885" i="81"/>
  <c r="F885" i="81"/>
  <c r="D885" i="81"/>
  <c r="A885" i="81"/>
  <c r="AG884" i="81"/>
  <c r="AD884" i="81"/>
  <c r="AC884" i="81"/>
  <c r="AA884" i="81"/>
  <c r="I884" i="81"/>
  <c r="G884" i="81"/>
  <c r="F884" i="81"/>
  <c r="D884" i="81"/>
  <c r="A884" i="81"/>
  <c r="AG883" i="81"/>
  <c r="AD883" i="81"/>
  <c r="AC883" i="81"/>
  <c r="AA883" i="81"/>
  <c r="I883" i="81"/>
  <c r="G883" i="81"/>
  <c r="F883" i="81"/>
  <c r="D883" i="81"/>
  <c r="A883" i="81"/>
  <c r="AG882" i="81"/>
  <c r="AD882" i="81"/>
  <c r="AC882" i="81"/>
  <c r="AA882" i="81"/>
  <c r="I882" i="81"/>
  <c r="G882" i="81"/>
  <c r="F882" i="81"/>
  <c r="D882" i="81"/>
  <c r="A882" i="81"/>
  <c r="AG881" i="81"/>
  <c r="AD881" i="81"/>
  <c r="AC881" i="81"/>
  <c r="AA881" i="81"/>
  <c r="I881" i="81"/>
  <c r="G881" i="81"/>
  <c r="F881" i="81"/>
  <c r="D881" i="81"/>
  <c r="A881" i="81"/>
  <c r="AG880" i="81"/>
  <c r="AD880" i="81"/>
  <c r="AC880" i="81"/>
  <c r="AA880" i="81"/>
  <c r="I880" i="81"/>
  <c r="G880" i="81"/>
  <c r="F880" i="81"/>
  <c r="D880" i="81"/>
  <c r="A880" i="81"/>
  <c r="AG879" i="81"/>
  <c r="AD879" i="81"/>
  <c r="AC879" i="81"/>
  <c r="AA879" i="81"/>
  <c r="I879" i="81"/>
  <c r="G879" i="81"/>
  <c r="F879" i="81"/>
  <c r="D879" i="81"/>
  <c r="A879" i="81"/>
  <c r="AG878" i="81"/>
  <c r="AD878" i="81"/>
  <c r="AC878" i="81"/>
  <c r="AA878" i="81"/>
  <c r="I878" i="81"/>
  <c r="G878" i="81"/>
  <c r="F878" i="81"/>
  <c r="D878" i="81"/>
  <c r="A878" i="81"/>
  <c r="AG877" i="81"/>
  <c r="AD877" i="81"/>
  <c r="AC877" i="81"/>
  <c r="AA877" i="81"/>
  <c r="I877" i="81"/>
  <c r="G877" i="81"/>
  <c r="F877" i="81"/>
  <c r="D877" i="81"/>
  <c r="A877" i="81"/>
  <c r="AG876" i="81"/>
  <c r="AD876" i="81"/>
  <c r="AC876" i="81"/>
  <c r="AA876" i="81"/>
  <c r="I876" i="81"/>
  <c r="G876" i="81"/>
  <c r="F876" i="81"/>
  <c r="D876" i="81"/>
  <c r="A876" i="81"/>
  <c r="AG875" i="81"/>
  <c r="AD875" i="81"/>
  <c r="AC875" i="81"/>
  <c r="AA875" i="81"/>
  <c r="I875" i="81"/>
  <c r="G875" i="81"/>
  <c r="F875" i="81"/>
  <c r="D875" i="81"/>
  <c r="A875" i="81"/>
  <c r="AG874" i="81"/>
  <c r="AD874" i="81"/>
  <c r="AC874" i="81"/>
  <c r="AA874" i="81"/>
  <c r="I874" i="81"/>
  <c r="G874" i="81"/>
  <c r="F874" i="81"/>
  <c r="D874" i="81"/>
  <c r="A874" i="81"/>
  <c r="AG873" i="81"/>
  <c r="AD873" i="81"/>
  <c r="AC873" i="81"/>
  <c r="AA873" i="81"/>
  <c r="I873" i="81"/>
  <c r="G873" i="81"/>
  <c r="F873" i="81"/>
  <c r="D873" i="81"/>
  <c r="A873" i="81"/>
  <c r="AG872" i="81"/>
  <c r="AD872" i="81"/>
  <c r="AC872" i="81"/>
  <c r="AA872" i="81"/>
  <c r="I872" i="81"/>
  <c r="G872" i="81"/>
  <c r="F872" i="81"/>
  <c r="D872" i="81"/>
  <c r="A872" i="81"/>
  <c r="AG871" i="81"/>
  <c r="AD871" i="81"/>
  <c r="AC871" i="81"/>
  <c r="AA871" i="81"/>
  <c r="I871" i="81"/>
  <c r="G871" i="81"/>
  <c r="F871" i="81"/>
  <c r="D871" i="81"/>
  <c r="A871" i="81"/>
  <c r="AG870" i="81"/>
  <c r="AD870" i="81"/>
  <c r="AC870" i="81"/>
  <c r="AA870" i="81"/>
  <c r="I870" i="81"/>
  <c r="G870" i="81"/>
  <c r="F870" i="81"/>
  <c r="D870" i="81"/>
  <c r="A870" i="81"/>
  <c r="AG869" i="81"/>
  <c r="AD869" i="81"/>
  <c r="AC869" i="81"/>
  <c r="AA869" i="81"/>
  <c r="I869" i="81"/>
  <c r="G869" i="81"/>
  <c r="F869" i="81"/>
  <c r="D869" i="81"/>
  <c r="A869" i="81"/>
  <c r="AG868" i="81"/>
  <c r="AD868" i="81"/>
  <c r="AC868" i="81"/>
  <c r="AA868" i="81"/>
  <c r="I868" i="81"/>
  <c r="G868" i="81"/>
  <c r="F868" i="81"/>
  <c r="D868" i="81"/>
  <c r="A868" i="81"/>
  <c r="AG867" i="81"/>
  <c r="AD867" i="81"/>
  <c r="AC867" i="81"/>
  <c r="AA867" i="81"/>
  <c r="I867" i="81"/>
  <c r="G867" i="81"/>
  <c r="F867" i="81"/>
  <c r="D867" i="81"/>
  <c r="A867" i="81"/>
  <c r="AG866" i="81"/>
  <c r="AD866" i="81"/>
  <c r="AC866" i="81"/>
  <c r="AA866" i="81"/>
  <c r="I866" i="81"/>
  <c r="G866" i="81"/>
  <c r="F866" i="81"/>
  <c r="D866" i="81"/>
  <c r="A866" i="81"/>
  <c r="AG865" i="81"/>
  <c r="AD865" i="81"/>
  <c r="AC865" i="81"/>
  <c r="AA865" i="81"/>
  <c r="I865" i="81"/>
  <c r="G865" i="81"/>
  <c r="F865" i="81"/>
  <c r="D865" i="81"/>
  <c r="A865" i="81"/>
  <c r="AG864" i="81"/>
  <c r="AD864" i="81"/>
  <c r="AC864" i="81"/>
  <c r="AA864" i="81"/>
  <c r="I864" i="81"/>
  <c r="G864" i="81"/>
  <c r="F864" i="81"/>
  <c r="D864" i="81"/>
  <c r="A864" i="81"/>
  <c r="AG863" i="81"/>
  <c r="AD863" i="81"/>
  <c r="AC863" i="81"/>
  <c r="AA863" i="81"/>
  <c r="I863" i="81"/>
  <c r="G863" i="81"/>
  <c r="F863" i="81"/>
  <c r="D863" i="81"/>
  <c r="A863" i="81"/>
  <c r="AG862" i="81"/>
  <c r="AD862" i="81"/>
  <c r="AC862" i="81"/>
  <c r="AA862" i="81"/>
  <c r="I862" i="81"/>
  <c r="G862" i="81"/>
  <c r="F862" i="81"/>
  <c r="D862" i="81"/>
  <c r="A862" i="81"/>
  <c r="AG861" i="81"/>
  <c r="AD861" i="81"/>
  <c r="AC861" i="81"/>
  <c r="AA861" i="81"/>
  <c r="I861" i="81"/>
  <c r="G861" i="81"/>
  <c r="F861" i="81"/>
  <c r="D861" i="81"/>
  <c r="A861" i="81"/>
  <c r="AG860" i="81"/>
  <c r="AD860" i="81"/>
  <c r="AC860" i="81"/>
  <c r="AA860" i="81"/>
  <c r="I860" i="81"/>
  <c r="G860" i="81"/>
  <c r="F860" i="81"/>
  <c r="D860" i="81"/>
  <c r="A860" i="81"/>
  <c r="AG859" i="81"/>
  <c r="AD859" i="81"/>
  <c r="AC859" i="81"/>
  <c r="AA859" i="81"/>
  <c r="I859" i="81"/>
  <c r="G859" i="81"/>
  <c r="F859" i="81"/>
  <c r="D859" i="81"/>
  <c r="A859" i="81"/>
  <c r="AG858" i="81"/>
  <c r="AD858" i="81"/>
  <c r="AC858" i="81"/>
  <c r="AA858" i="81"/>
  <c r="I858" i="81"/>
  <c r="G858" i="81"/>
  <c r="F858" i="81"/>
  <c r="D858" i="81"/>
  <c r="A858" i="81"/>
  <c r="AG857" i="81"/>
  <c r="AD857" i="81"/>
  <c r="AC857" i="81"/>
  <c r="AA857" i="81"/>
  <c r="I857" i="81"/>
  <c r="G857" i="81"/>
  <c r="F857" i="81"/>
  <c r="D857" i="81"/>
  <c r="A857" i="81"/>
  <c r="AG856" i="81"/>
  <c r="AD856" i="81"/>
  <c r="AC856" i="81"/>
  <c r="AA856" i="81"/>
  <c r="I856" i="81"/>
  <c r="G856" i="81"/>
  <c r="F856" i="81"/>
  <c r="D856" i="81"/>
  <c r="A856" i="81"/>
  <c r="AG855" i="81"/>
  <c r="AD855" i="81"/>
  <c r="AC855" i="81"/>
  <c r="AA855" i="81"/>
  <c r="I855" i="81"/>
  <c r="G855" i="81"/>
  <c r="F855" i="81"/>
  <c r="D855" i="81"/>
  <c r="A855" i="81"/>
  <c r="AG854" i="81"/>
  <c r="AD854" i="81"/>
  <c r="AC854" i="81"/>
  <c r="AA854" i="81"/>
  <c r="I854" i="81"/>
  <c r="G854" i="81"/>
  <c r="F854" i="81"/>
  <c r="D854" i="81"/>
  <c r="A854" i="81"/>
  <c r="AG853" i="81"/>
  <c r="AD853" i="81"/>
  <c r="AC853" i="81"/>
  <c r="AA853" i="81"/>
  <c r="I853" i="81"/>
  <c r="G853" i="81"/>
  <c r="F853" i="81"/>
  <c r="D853" i="81"/>
  <c r="A853" i="81"/>
  <c r="AG852" i="81"/>
  <c r="AD852" i="81"/>
  <c r="AC852" i="81"/>
  <c r="AA852" i="81"/>
  <c r="I852" i="81"/>
  <c r="G852" i="81"/>
  <c r="F852" i="81"/>
  <c r="D852" i="81"/>
  <c r="A852" i="81"/>
  <c r="AG851" i="81"/>
  <c r="AD851" i="81"/>
  <c r="AC851" i="81"/>
  <c r="AA851" i="81"/>
  <c r="I851" i="81"/>
  <c r="G851" i="81"/>
  <c r="F851" i="81"/>
  <c r="D851" i="81"/>
  <c r="A851" i="81"/>
  <c r="AG850" i="81"/>
  <c r="AD850" i="81"/>
  <c r="AC850" i="81"/>
  <c r="AA850" i="81"/>
  <c r="I850" i="81"/>
  <c r="G850" i="81"/>
  <c r="F850" i="81"/>
  <c r="D850" i="81"/>
  <c r="A850" i="81"/>
  <c r="AG849" i="81"/>
  <c r="AD849" i="81"/>
  <c r="AC849" i="81"/>
  <c r="AA849" i="81"/>
  <c r="I849" i="81"/>
  <c r="G849" i="81"/>
  <c r="F849" i="81"/>
  <c r="D849" i="81"/>
  <c r="A849" i="81"/>
  <c r="AG848" i="81"/>
  <c r="AD848" i="81"/>
  <c r="AC848" i="81"/>
  <c r="AA848" i="81"/>
  <c r="I848" i="81"/>
  <c r="G848" i="81"/>
  <c r="F848" i="81"/>
  <c r="D848" i="81"/>
  <c r="A848" i="81"/>
  <c r="AG847" i="81"/>
  <c r="AD847" i="81"/>
  <c r="AC847" i="81"/>
  <c r="AA847" i="81"/>
  <c r="I847" i="81"/>
  <c r="G847" i="81"/>
  <c r="F847" i="81"/>
  <c r="D847" i="81"/>
  <c r="A847" i="81"/>
  <c r="AG846" i="81"/>
  <c r="AD846" i="81"/>
  <c r="AC846" i="81"/>
  <c r="AA846" i="81"/>
  <c r="I846" i="81"/>
  <c r="G846" i="81"/>
  <c r="F846" i="81"/>
  <c r="D846" i="81"/>
  <c r="A846" i="81"/>
  <c r="AG845" i="81"/>
  <c r="AD845" i="81"/>
  <c r="AC845" i="81"/>
  <c r="AA845" i="81"/>
  <c r="I845" i="81"/>
  <c r="G845" i="81"/>
  <c r="F845" i="81"/>
  <c r="D845" i="81"/>
  <c r="A845" i="81"/>
  <c r="AG844" i="81"/>
  <c r="AD844" i="81"/>
  <c r="AC844" i="81"/>
  <c r="AA844" i="81"/>
  <c r="I844" i="81"/>
  <c r="G844" i="81"/>
  <c r="F844" i="81"/>
  <c r="D844" i="81"/>
  <c r="A844" i="81"/>
  <c r="AG843" i="81"/>
  <c r="AD843" i="81"/>
  <c r="AC843" i="81"/>
  <c r="AA843" i="81"/>
  <c r="I843" i="81"/>
  <c r="G843" i="81"/>
  <c r="F843" i="81"/>
  <c r="D843" i="81"/>
  <c r="A843" i="81"/>
  <c r="AG842" i="81"/>
  <c r="AD842" i="81"/>
  <c r="AC842" i="81"/>
  <c r="AA842" i="81"/>
  <c r="I842" i="81"/>
  <c r="G842" i="81"/>
  <c r="F842" i="81"/>
  <c r="D842" i="81"/>
  <c r="A842" i="81"/>
  <c r="AG841" i="81"/>
  <c r="AD841" i="81"/>
  <c r="AC841" i="81"/>
  <c r="AA841" i="81"/>
  <c r="I841" i="81"/>
  <c r="G841" i="81"/>
  <c r="F841" i="81"/>
  <c r="D841" i="81"/>
  <c r="A841" i="81"/>
  <c r="AG840" i="81"/>
  <c r="AD840" i="81"/>
  <c r="AC840" i="81"/>
  <c r="AA840" i="81"/>
  <c r="I840" i="81"/>
  <c r="G840" i="81"/>
  <c r="F840" i="81"/>
  <c r="D840" i="81"/>
  <c r="A840" i="81"/>
  <c r="AG839" i="81"/>
  <c r="AD839" i="81"/>
  <c r="AC839" i="81"/>
  <c r="AA839" i="81"/>
  <c r="I839" i="81"/>
  <c r="G839" i="81"/>
  <c r="F839" i="81"/>
  <c r="D839" i="81"/>
  <c r="A839" i="81"/>
  <c r="AG838" i="81"/>
  <c r="AD838" i="81"/>
  <c r="AC838" i="81"/>
  <c r="AA838" i="81"/>
  <c r="I838" i="81"/>
  <c r="G838" i="81"/>
  <c r="F838" i="81"/>
  <c r="D838" i="81"/>
  <c r="A838" i="81"/>
  <c r="AG837" i="81"/>
  <c r="AD837" i="81"/>
  <c r="AC837" i="81"/>
  <c r="AA837" i="81"/>
  <c r="I837" i="81"/>
  <c r="G837" i="81"/>
  <c r="F837" i="81"/>
  <c r="D837" i="81"/>
  <c r="A837" i="81"/>
  <c r="AG836" i="81"/>
  <c r="AD836" i="81"/>
  <c r="AC836" i="81"/>
  <c r="AA836" i="81"/>
  <c r="I836" i="81"/>
  <c r="G836" i="81"/>
  <c r="F836" i="81"/>
  <c r="D836" i="81"/>
  <c r="A836" i="81"/>
  <c r="AG835" i="81"/>
  <c r="AD835" i="81"/>
  <c r="AC835" i="81"/>
  <c r="AA835" i="81"/>
  <c r="I835" i="81"/>
  <c r="G835" i="81"/>
  <c r="F835" i="81"/>
  <c r="D835" i="81"/>
  <c r="A835" i="81"/>
  <c r="AG834" i="81"/>
  <c r="AD834" i="81"/>
  <c r="AC834" i="81"/>
  <c r="AA834" i="81"/>
  <c r="I834" i="81"/>
  <c r="G834" i="81"/>
  <c r="F834" i="81"/>
  <c r="D834" i="81"/>
  <c r="A834" i="81"/>
  <c r="AG833" i="81"/>
  <c r="AD833" i="81"/>
  <c r="AC833" i="81"/>
  <c r="AA833" i="81"/>
  <c r="I833" i="81"/>
  <c r="G833" i="81"/>
  <c r="F833" i="81"/>
  <c r="D833" i="81"/>
  <c r="A833" i="81"/>
  <c r="AG832" i="81"/>
  <c r="AD832" i="81"/>
  <c r="AC832" i="81"/>
  <c r="AA832" i="81"/>
  <c r="I832" i="81"/>
  <c r="G832" i="81"/>
  <c r="F832" i="81"/>
  <c r="D832" i="81"/>
  <c r="A832" i="81"/>
  <c r="AG831" i="81"/>
  <c r="AD831" i="81"/>
  <c r="AC831" i="81"/>
  <c r="AA831" i="81"/>
  <c r="I831" i="81"/>
  <c r="G831" i="81"/>
  <c r="F831" i="81"/>
  <c r="D831" i="81"/>
  <c r="A831" i="81"/>
  <c r="AG830" i="81"/>
  <c r="AD830" i="81"/>
  <c r="AC830" i="81"/>
  <c r="AA830" i="81"/>
  <c r="I830" i="81"/>
  <c r="G830" i="81"/>
  <c r="F830" i="81"/>
  <c r="D830" i="81"/>
  <c r="A830" i="81"/>
  <c r="AG829" i="81"/>
  <c r="AD829" i="81"/>
  <c r="AC829" i="81"/>
  <c r="AA829" i="81"/>
  <c r="I829" i="81"/>
  <c r="G829" i="81"/>
  <c r="F829" i="81"/>
  <c r="D829" i="81"/>
  <c r="A829" i="81"/>
  <c r="AG828" i="81"/>
  <c r="AD828" i="81"/>
  <c r="AC828" i="81"/>
  <c r="AA828" i="81"/>
  <c r="I828" i="81"/>
  <c r="G828" i="81"/>
  <c r="F828" i="81"/>
  <c r="D828" i="81"/>
  <c r="A828" i="81"/>
  <c r="AG827" i="81"/>
  <c r="AD827" i="81"/>
  <c r="AC827" i="81"/>
  <c r="AA827" i="81"/>
  <c r="I827" i="81"/>
  <c r="G827" i="81"/>
  <c r="F827" i="81"/>
  <c r="D827" i="81"/>
  <c r="A827" i="81"/>
  <c r="AG826" i="81"/>
  <c r="AD826" i="81"/>
  <c r="AC826" i="81"/>
  <c r="AA826" i="81"/>
  <c r="I826" i="81"/>
  <c r="G826" i="81"/>
  <c r="F826" i="81"/>
  <c r="D826" i="81"/>
  <c r="A826" i="81"/>
  <c r="AG825" i="81"/>
  <c r="AD825" i="81"/>
  <c r="AC825" i="81"/>
  <c r="AA825" i="81"/>
  <c r="I825" i="81"/>
  <c r="G825" i="81"/>
  <c r="F825" i="81"/>
  <c r="D825" i="81"/>
  <c r="A825" i="81"/>
  <c r="AG824" i="81"/>
  <c r="AD824" i="81"/>
  <c r="AC824" i="81"/>
  <c r="AA824" i="81"/>
  <c r="I824" i="81"/>
  <c r="G824" i="81"/>
  <c r="F824" i="81"/>
  <c r="D824" i="81"/>
  <c r="A824" i="81"/>
  <c r="AG823" i="81"/>
  <c r="AD823" i="81"/>
  <c r="AC823" i="81"/>
  <c r="AA823" i="81"/>
  <c r="I823" i="81"/>
  <c r="G823" i="81"/>
  <c r="F823" i="81"/>
  <c r="D823" i="81"/>
  <c r="A823" i="81"/>
  <c r="AG822" i="81"/>
  <c r="AD822" i="81"/>
  <c r="AC822" i="81"/>
  <c r="AA822" i="81"/>
  <c r="I822" i="81"/>
  <c r="G822" i="81"/>
  <c r="F822" i="81"/>
  <c r="D822" i="81"/>
  <c r="A822" i="81"/>
  <c r="AG821" i="81"/>
  <c r="AD821" i="81"/>
  <c r="AC821" i="81"/>
  <c r="AA821" i="81"/>
  <c r="I821" i="81"/>
  <c r="G821" i="81"/>
  <c r="F821" i="81"/>
  <c r="D821" i="81"/>
  <c r="A821" i="81"/>
  <c r="AG820" i="81"/>
  <c r="AD820" i="81"/>
  <c r="AC820" i="81"/>
  <c r="AA820" i="81"/>
  <c r="I820" i="81"/>
  <c r="G820" i="81"/>
  <c r="F820" i="81"/>
  <c r="D820" i="81"/>
  <c r="A820" i="81"/>
  <c r="AG819" i="81"/>
  <c r="AD819" i="81"/>
  <c r="AC819" i="81"/>
  <c r="AA819" i="81"/>
  <c r="I819" i="81"/>
  <c r="G819" i="81"/>
  <c r="F819" i="81"/>
  <c r="D819" i="81"/>
  <c r="A819" i="81"/>
  <c r="AG818" i="81"/>
  <c r="AD818" i="81"/>
  <c r="AC818" i="81"/>
  <c r="AA818" i="81"/>
  <c r="I818" i="81"/>
  <c r="G818" i="81"/>
  <c r="F818" i="81"/>
  <c r="D818" i="81"/>
  <c r="A818" i="81"/>
  <c r="AG817" i="81"/>
  <c r="AD817" i="81"/>
  <c r="AC817" i="81"/>
  <c r="AA817" i="81"/>
  <c r="I817" i="81"/>
  <c r="G817" i="81"/>
  <c r="F817" i="81"/>
  <c r="D817" i="81"/>
  <c r="A817" i="81"/>
  <c r="AG816" i="81"/>
  <c r="AD816" i="81"/>
  <c r="AC816" i="81"/>
  <c r="AA816" i="81"/>
  <c r="I816" i="81"/>
  <c r="G816" i="81"/>
  <c r="F816" i="81"/>
  <c r="D816" i="81"/>
  <c r="A816" i="81"/>
  <c r="AG815" i="81"/>
  <c r="AD815" i="81"/>
  <c r="AC815" i="81"/>
  <c r="AA815" i="81"/>
  <c r="I815" i="81"/>
  <c r="G815" i="81"/>
  <c r="F815" i="81"/>
  <c r="D815" i="81"/>
  <c r="A815" i="81"/>
  <c r="AG814" i="81"/>
  <c r="AD814" i="81"/>
  <c r="AC814" i="81"/>
  <c r="AA814" i="81"/>
  <c r="I814" i="81"/>
  <c r="G814" i="81"/>
  <c r="F814" i="81"/>
  <c r="D814" i="81"/>
  <c r="A814" i="81"/>
  <c r="AG813" i="81"/>
  <c r="AD813" i="81"/>
  <c r="AC813" i="81"/>
  <c r="AA813" i="81"/>
  <c r="I813" i="81"/>
  <c r="G813" i="81"/>
  <c r="F813" i="81"/>
  <c r="D813" i="81"/>
  <c r="A813" i="81"/>
  <c r="AG812" i="81"/>
  <c r="AD812" i="81"/>
  <c r="AC812" i="81"/>
  <c r="AA812" i="81"/>
  <c r="I812" i="81"/>
  <c r="G812" i="81"/>
  <c r="F812" i="81"/>
  <c r="D812" i="81"/>
  <c r="A812" i="81"/>
  <c r="AG811" i="81"/>
  <c r="AD811" i="81"/>
  <c r="AC811" i="81"/>
  <c r="AA811" i="81"/>
  <c r="I811" i="81"/>
  <c r="G811" i="81"/>
  <c r="F811" i="81"/>
  <c r="D811" i="81"/>
  <c r="A811" i="81"/>
  <c r="AG810" i="81"/>
  <c r="AD810" i="81"/>
  <c r="AC810" i="81"/>
  <c r="AA810" i="81"/>
  <c r="I810" i="81"/>
  <c r="G810" i="81"/>
  <c r="F810" i="81"/>
  <c r="D810" i="81"/>
  <c r="A810" i="81"/>
  <c r="AG809" i="81"/>
  <c r="AD809" i="81"/>
  <c r="AC809" i="81"/>
  <c r="AA809" i="81"/>
  <c r="I809" i="81"/>
  <c r="G809" i="81"/>
  <c r="F809" i="81"/>
  <c r="D809" i="81"/>
  <c r="A809" i="81"/>
  <c r="AG808" i="81"/>
  <c r="AD808" i="81"/>
  <c r="AC808" i="81"/>
  <c r="AA808" i="81"/>
  <c r="I808" i="81"/>
  <c r="G808" i="81"/>
  <c r="F808" i="81"/>
  <c r="D808" i="81"/>
  <c r="A808" i="81"/>
  <c r="AG807" i="81"/>
  <c r="AD807" i="81"/>
  <c r="AC807" i="81"/>
  <c r="AA807" i="81"/>
  <c r="I807" i="81"/>
  <c r="G807" i="81"/>
  <c r="F807" i="81"/>
  <c r="D807" i="81"/>
  <c r="A807" i="81"/>
  <c r="AG806" i="81"/>
  <c r="AD806" i="81"/>
  <c r="AC806" i="81"/>
  <c r="AA806" i="81"/>
  <c r="I806" i="81"/>
  <c r="G806" i="81"/>
  <c r="F806" i="81"/>
  <c r="D806" i="81"/>
  <c r="A806" i="81"/>
  <c r="AG805" i="81"/>
  <c r="AD805" i="81"/>
  <c r="AC805" i="81"/>
  <c r="AA805" i="81"/>
  <c r="I805" i="81"/>
  <c r="G805" i="81"/>
  <c r="F805" i="81"/>
  <c r="D805" i="81"/>
  <c r="A805" i="81"/>
  <c r="AG804" i="81"/>
  <c r="AD804" i="81"/>
  <c r="AC804" i="81"/>
  <c r="AA804" i="81"/>
  <c r="I804" i="81"/>
  <c r="G804" i="81"/>
  <c r="F804" i="81"/>
  <c r="D804" i="81"/>
  <c r="A804" i="81"/>
  <c r="AG803" i="81"/>
  <c r="AD803" i="81"/>
  <c r="AC803" i="81"/>
  <c r="AA803" i="81"/>
  <c r="I803" i="81"/>
  <c r="G803" i="81"/>
  <c r="F803" i="81"/>
  <c r="D803" i="81"/>
  <c r="A803" i="81"/>
  <c r="AG802" i="81"/>
  <c r="AD802" i="81"/>
  <c r="AC802" i="81"/>
  <c r="AA802" i="81"/>
  <c r="I802" i="81"/>
  <c r="G802" i="81"/>
  <c r="F802" i="81"/>
  <c r="D802" i="81"/>
  <c r="A802" i="81"/>
  <c r="AG801" i="81"/>
  <c r="AD801" i="81"/>
  <c r="AC801" i="81"/>
  <c r="AA801" i="81"/>
  <c r="I801" i="81"/>
  <c r="G801" i="81"/>
  <c r="F801" i="81"/>
  <c r="D801" i="81"/>
  <c r="A801" i="81"/>
  <c r="AG800" i="81"/>
  <c r="AD800" i="81"/>
  <c r="AC800" i="81"/>
  <c r="AA800" i="81"/>
  <c r="I800" i="81"/>
  <c r="G800" i="81"/>
  <c r="F800" i="81"/>
  <c r="D800" i="81"/>
  <c r="A800" i="81"/>
  <c r="AG799" i="81"/>
  <c r="AD799" i="81"/>
  <c r="AC799" i="81"/>
  <c r="AA799" i="81"/>
  <c r="I799" i="81"/>
  <c r="G799" i="81"/>
  <c r="F799" i="81"/>
  <c r="D799" i="81"/>
  <c r="A799" i="81"/>
  <c r="AG798" i="81"/>
  <c r="AD798" i="81"/>
  <c r="AC798" i="81"/>
  <c r="AA798" i="81"/>
  <c r="I798" i="81"/>
  <c r="G798" i="81"/>
  <c r="F798" i="81"/>
  <c r="D798" i="81"/>
  <c r="A798" i="81"/>
  <c r="AG797" i="81"/>
  <c r="AD797" i="81"/>
  <c r="AC797" i="81"/>
  <c r="AA797" i="81"/>
  <c r="I797" i="81"/>
  <c r="G797" i="81"/>
  <c r="F797" i="81"/>
  <c r="D797" i="81"/>
  <c r="A797" i="81"/>
  <c r="AG796" i="81"/>
  <c r="AD796" i="81"/>
  <c r="AC796" i="81"/>
  <c r="AA796" i="81"/>
  <c r="I796" i="81"/>
  <c r="G796" i="81"/>
  <c r="F796" i="81"/>
  <c r="D796" i="81"/>
  <c r="A796" i="81"/>
  <c r="AG795" i="81"/>
  <c r="AD795" i="81"/>
  <c r="AC795" i="81"/>
  <c r="AA795" i="81"/>
  <c r="I795" i="81"/>
  <c r="G795" i="81"/>
  <c r="F795" i="81"/>
  <c r="D795" i="81"/>
  <c r="A795" i="81"/>
  <c r="AG794" i="81"/>
  <c r="AD794" i="81"/>
  <c r="AC794" i="81"/>
  <c r="AA794" i="81"/>
  <c r="I794" i="81"/>
  <c r="G794" i="81"/>
  <c r="F794" i="81"/>
  <c r="D794" i="81"/>
  <c r="A794" i="81"/>
  <c r="AG793" i="81"/>
  <c r="AD793" i="81"/>
  <c r="AC793" i="81"/>
  <c r="AA793" i="81"/>
  <c r="I793" i="81"/>
  <c r="G793" i="81"/>
  <c r="F793" i="81"/>
  <c r="D793" i="81"/>
  <c r="A793" i="81"/>
  <c r="AG792" i="81"/>
  <c r="AD792" i="81"/>
  <c r="AC792" i="81"/>
  <c r="AA792" i="81"/>
  <c r="I792" i="81"/>
  <c r="G792" i="81"/>
  <c r="F792" i="81"/>
  <c r="D792" i="81"/>
  <c r="A792" i="81"/>
  <c r="AG791" i="81"/>
  <c r="AD791" i="81"/>
  <c r="AC791" i="81"/>
  <c r="AA791" i="81"/>
  <c r="I791" i="81"/>
  <c r="G791" i="81"/>
  <c r="F791" i="81"/>
  <c r="D791" i="81"/>
  <c r="A791" i="81"/>
  <c r="AG790" i="81"/>
  <c r="AD790" i="81"/>
  <c r="AC790" i="81"/>
  <c r="AA790" i="81"/>
  <c r="I790" i="81"/>
  <c r="G790" i="81"/>
  <c r="F790" i="81"/>
  <c r="D790" i="81"/>
  <c r="A790" i="81"/>
  <c r="AG789" i="81"/>
  <c r="AD789" i="81"/>
  <c r="AC789" i="81"/>
  <c r="AA789" i="81"/>
  <c r="I789" i="81"/>
  <c r="G789" i="81"/>
  <c r="F789" i="81"/>
  <c r="D789" i="81"/>
  <c r="A789" i="81"/>
  <c r="AG788" i="81"/>
  <c r="AD788" i="81"/>
  <c r="AC788" i="81"/>
  <c r="AA788" i="81"/>
  <c r="I788" i="81"/>
  <c r="G788" i="81"/>
  <c r="F788" i="81"/>
  <c r="D788" i="81"/>
  <c r="A788" i="81"/>
  <c r="AG787" i="81"/>
  <c r="AD787" i="81"/>
  <c r="AC787" i="81"/>
  <c r="AA787" i="81"/>
  <c r="I787" i="81"/>
  <c r="G787" i="81"/>
  <c r="F787" i="81"/>
  <c r="D787" i="81"/>
  <c r="A787" i="81"/>
  <c r="AG786" i="81"/>
  <c r="AD786" i="81"/>
  <c r="AC786" i="81"/>
  <c r="AA786" i="81"/>
  <c r="I786" i="81"/>
  <c r="G786" i="81"/>
  <c r="F786" i="81"/>
  <c r="D786" i="81"/>
  <c r="A786" i="81"/>
  <c r="AG785" i="81"/>
  <c r="AD785" i="81"/>
  <c r="AC785" i="81"/>
  <c r="AA785" i="81"/>
  <c r="I785" i="81"/>
  <c r="G785" i="81"/>
  <c r="F785" i="81"/>
  <c r="D785" i="81"/>
  <c r="A785" i="81"/>
  <c r="AG784" i="81"/>
  <c r="AD784" i="81"/>
  <c r="AC784" i="81"/>
  <c r="AA784" i="81"/>
  <c r="I784" i="81"/>
  <c r="G784" i="81"/>
  <c r="F784" i="81"/>
  <c r="D784" i="81"/>
  <c r="A784" i="81"/>
  <c r="AG783" i="81"/>
  <c r="AD783" i="81"/>
  <c r="AC783" i="81"/>
  <c r="AA783" i="81"/>
  <c r="I783" i="81"/>
  <c r="G783" i="81"/>
  <c r="F783" i="81"/>
  <c r="D783" i="81"/>
  <c r="A783" i="81"/>
  <c r="AG782" i="81"/>
  <c r="AD782" i="81"/>
  <c r="AC782" i="81"/>
  <c r="AA782" i="81"/>
  <c r="I782" i="81"/>
  <c r="G782" i="81"/>
  <c r="F782" i="81"/>
  <c r="D782" i="81"/>
  <c r="A782" i="81"/>
  <c r="AG781" i="81"/>
  <c r="AD781" i="81"/>
  <c r="AC781" i="81"/>
  <c r="AA781" i="81"/>
  <c r="I781" i="81"/>
  <c r="G781" i="81"/>
  <c r="F781" i="81"/>
  <c r="D781" i="81"/>
  <c r="A781" i="81"/>
  <c r="AG780" i="81"/>
  <c r="AD780" i="81"/>
  <c r="AC780" i="81"/>
  <c r="AA780" i="81"/>
  <c r="I780" i="81"/>
  <c r="G780" i="81"/>
  <c r="F780" i="81"/>
  <c r="D780" i="81"/>
  <c r="A780" i="81"/>
  <c r="AG779" i="81"/>
  <c r="AD779" i="81"/>
  <c r="AC779" i="81"/>
  <c r="AA779" i="81"/>
  <c r="I779" i="81"/>
  <c r="G779" i="81"/>
  <c r="F779" i="81"/>
  <c r="D779" i="81"/>
  <c r="A779" i="81"/>
  <c r="AG778" i="81"/>
  <c r="AD778" i="81"/>
  <c r="AC778" i="81"/>
  <c r="AA778" i="81"/>
  <c r="I778" i="81"/>
  <c r="G778" i="81"/>
  <c r="F778" i="81"/>
  <c r="D778" i="81"/>
  <c r="A778" i="81"/>
  <c r="AG777" i="81"/>
  <c r="AD777" i="81"/>
  <c r="AC777" i="81"/>
  <c r="AA777" i="81"/>
  <c r="I777" i="81"/>
  <c r="G777" i="81"/>
  <c r="F777" i="81"/>
  <c r="D777" i="81"/>
  <c r="A777" i="81"/>
  <c r="AG776" i="81"/>
  <c r="AD776" i="81"/>
  <c r="AC776" i="81"/>
  <c r="AA776" i="81"/>
  <c r="I776" i="81"/>
  <c r="G776" i="81"/>
  <c r="F776" i="81"/>
  <c r="D776" i="81"/>
  <c r="A776" i="81"/>
  <c r="AG775" i="81"/>
  <c r="AD775" i="81"/>
  <c r="AC775" i="81"/>
  <c r="AA775" i="81"/>
  <c r="I775" i="81"/>
  <c r="G775" i="81"/>
  <c r="F775" i="81"/>
  <c r="D775" i="81"/>
  <c r="A775" i="81"/>
  <c r="AG774" i="81"/>
  <c r="AD774" i="81"/>
  <c r="AC774" i="81"/>
  <c r="AA774" i="81"/>
  <c r="I774" i="81"/>
  <c r="G774" i="81"/>
  <c r="F774" i="81"/>
  <c r="D774" i="81"/>
  <c r="A774" i="81"/>
  <c r="AG773" i="81"/>
  <c r="AD773" i="81"/>
  <c r="AC773" i="81"/>
  <c r="AA773" i="81"/>
  <c r="I773" i="81"/>
  <c r="G773" i="81"/>
  <c r="F773" i="81"/>
  <c r="D773" i="81"/>
  <c r="A773" i="81"/>
  <c r="AG772" i="81"/>
  <c r="AD772" i="81"/>
  <c r="AC772" i="81"/>
  <c r="AA772" i="81"/>
  <c r="I772" i="81"/>
  <c r="G772" i="81"/>
  <c r="F772" i="81"/>
  <c r="D772" i="81"/>
  <c r="A772" i="81"/>
  <c r="AG771" i="81"/>
  <c r="AD771" i="81"/>
  <c r="AC771" i="81"/>
  <c r="AA771" i="81"/>
  <c r="I771" i="81"/>
  <c r="G771" i="81"/>
  <c r="F771" i="81"/>
  <c r="D771" i="81"/>
  <c r="A771" i="81"/>
  <c r="AG770" i="81"/>
  <c r="AD770" i="81"/>
  <c r="AC770" i="81"/>
  <c r="AA770" i="81"/>
  <c r="I770" i="81"/>
  <c r="G770" i="81"/>
  <c r="F770" i="81"/>
  <c r="D770" i="81"/>
  <c r="A770" i="81"/>
  <c r="AG769" i="81"/>
  <c r="AD769" i="81"/>
  <c r="AC769" i="81"/>
  <c r="AA769" i="81"/>
  <c r="I769" i="81"/>
  <c r="G769" i="81"/>
  <c r="F769" i="81"/>
  <c r="D769" i="81"/>
  <c r="A769" i="81"/>
  <c r="AG768" i="81"/>
  <c r="AD768" i="81"/>
  <c r="AC768" i="81"/>
  <c r="AA768" i="81"/>
  <c r="I768" i="81"/>
  <c r="G768" i="81"/>
  <c r="F768" i="81"/>
  <c r="D768" i="81"/>
  <c r="A768" i="81"/>
  <c r="AG767" i="81"/>
  <c r="AD767" i="81"/>
  <c r="AC767" i="81"/>
  <c r="AA767" i="81"/>
  <c r="I767" i="81"/>
  <c r="G767" i="81"/>
  <c r="F767" i="81"/>
  <c r="D767" i="81"/>
  <c r="A767" i="81"/>
  <c r="AG766" i="81"/>
  <c r="AD766" i="81"/>
  <c r="AC766" i="81"/>
  <c r="AA766" i="81"/>
  <c r="I766" i="81"/>
  <c r="G766" i="81"/>
  <c r="F766" i="81"/>
  <c r="D766" i="81"/>
  <c r="A766" i="81"/>
  <c r="AG765" i="81"/>
  <c r="AD765" i="81"/>
  <c r="AC765" i="81"/>
  <c r="AA765" i="81"/>
  <c r="I765" i="81"/>
  <c r="G765" i="81"/>
  <c r="F765" i="81"/>
  <c r="D765" i="81"/>
  <c r="A765" i="81"/>
  <c r="AG764" i="81"/>
  <c r="AD764" i="81"/>
  <c r="AC764" i="81"/>
  <c r="AA764" i="81"/>
  <c r="I764" i="81"/>
  <c r="G764" i="81"/>
  <c r="F764" i="81"/>
  <c r="D764" i="81"/>
  <c r="A764" i="81"/>
  <c r="AG763" i="81"/>
  <c r="AD763" i="81"/>
  <c r="AC763" i="81"/>
  <c r="AA763" i="81"/>
  <c r="I763" i="81"/>
  <c r="G763" i="81"/>
  <c r="F763" i="81"/>
  <c r="D763" i="81"/>
  <c r="A763" i="81"/>
  <c r="AG760" i="81"/>
  <c r="AD760" i="81"/>
  <c r="AC760" i="81"/>
  <c r="AA760" i="81"/>
  <c r="I760" i="81"/>
  <c r="G760" i="81"/>
  <c r="F760" i="81"/>
  <c r="D760" i="81"/>
  <c r="A760" i="81"/>
  <c r="AG759" i="81"/>
  <c r="AD759" i="81"/>
  <c r="AC759" i="81"/>
  <c r="AA759" i="81"/>
  <c r="I759" i="81"/>
  <c r="G759" i="81"/>
  <c r="F759" i="81"/>
  <c r="D759" i="81"/>
  <c r="A759" i="81"/>
  <c r="AG758" i="81"/>
  <c r="AD758" i="81"/>
  <c r="AC758" i="81"/>
  <c r="AA758" i="81"/>
  <c r="I758" i="81"/>
  <c r="G758" i="81"/>
  <c r="F758" i="81"/>
  <c r="D758" i="81"/>
  <c r="A758" i="81"/>
  <c r="AG757" i="81"/>
  <c r="AD757" i="81"/>
  <c r="AC757" i="81"/>
  <c r="AA757" i="81"/>
  <c r="I757" i="81"/>
  <c r="G757" i="81"/>
  <c r="F757" i="81"/>
  <c r="D757" i="81"/>
  <c r="A757" i="81"/>
  <c r="AG756" i="81"/>
  <c r="AD756" i="81"/>
  <c r="AC756" i="81"/>
  <c r="AA756" i="81"/>
  <c r="I756" i="81"/>
  <c r="G756" i="81"/>
  <c r="F756" i="81"/>
  <c r="D756" i="81"/>
  <c r="A756" i="81"/>
  <c r="AG755" i="81"/>
  <c r="AD755" i="81"/>
  <c r="AC755" i="81"/>
  <c r="AA755" i="81"/>
  <c r="I755" i="81"/>
  <c r="G755" i="81"/>
  <c r="F755" i="81"/>
  <c r="D755" i="81"/>
  <c r="A755" i="81"/>
  <c r="AG754" i="81"/>
  <c r="AD754" i="81"/>
  <c r="AC754" i="81"/>
  <c r="AA754" i="81"/>
  <c r="I754" i="81"/>
  <c r="G754" i="81"/>
  <c r="F754" i="81"/>
  <c r="D754" i="81"/>
  <c r="A754" i="81"/>
  <c r="AG753" i="81"/>
  <c r="AD753" i="81"/>
  <c r="AC753" i="81"/>
  <c r="AA753" i="81"/>
  <c r="I753" i="81"/>
  <c r="G753" i="81"/>
  <c r="F753" i="81"/>
  <c r="D753" i="81"/>
  <c r="A753" i="81"/>
  <c r="AG751" i="81"/>
  <c r="AD751" i="81"/>
  <c r="AC751" i="81"/>
  <c r="AA751" i="81"/>
  <c r="I751" i="81"/>
  <c r="G751" i="81"/>
  <c r="F751" i="81"/>
  <c r="D751" i="81"/>
  <c r="A751" i="81"/>
  <c r="AG750" i="81"/>
  <c r="AD750" i="81"/>
  <c r="AC750" i="81"/>
  <c r="AA750" i="81"/>
  <c r="I750" i="81"/>
  <c r="G750" i="81"/>
  <c r="F750" i="81"/>
  <c r="D750" i="81"/>
  <c r="A750" i="81"/>
  <c r="AG749" i="81"/>
  <c r="AD749" i="81"/>
  <c r="AC749" i="81"/>
  <c r="AA749" i="81"/>
  <c r="I749" i="81"/>
  <c r="G749" i="81"/>
  <c r="F749" i="81"/>
  <c r="D749" i="81"/>
  <c r="A749" i="81"/>
  <c r="AG748" i="81"/>
  <c r="AD748" i="81"/>
  <c r="AC748" i="81"/>
  <c r="AA748" i="81"/>
  <c r="I748" i="81"/>
  <c r="G748" i="81"/>
  <c r="F748" i="81"/>
  <c r="D748" i="81"/>
  <c r="A748" i="81"/>
  <c r="AG747" i="81"/>
  <c r="AD747" i="81"/>
  <c r="AC747" i="81"/>
  <c r="AA747" i="81"/>
  <c r="I747" i="81"/>
  <c r="G747" i="81"/>
  <c r="F747" i="81"/>
  <c r="D747" i="81"/>
  <c r="A747" i="81"/>
  <c r="AG746" i="81"/>
  <c r="AD746" i="81"/>
  <c r="AC746" i="81"/>
  <c r="AA746" i="81"/>
  <c r="I746" i="81"/>
  <c r="G746" i="81"/>
  <c r="F746" i="81"/>
  <c r="D746" i="81"/>
  <c r="A746" i="81"/>
  <c r="AG745" i="81"/>
  <c r="AD745" i="81"/>
  <c r="AC745" i="81"/>
  <c r="AA745" i="81"/>
  <c r="I745" i="81"/>
  <c r="G745" i="81"/>
  <c r="F745" i="81"/>
  <c r="D745" i="81"/>
  <c r="A745" i="81"/>
  <c r="AG744" i="81"/>
  <c r="AD744" i="81"/>
  <c r="AC744" i="81"/>
  <c r="AA744" i="81"/>
  <c r="I744" i="81"/>
  <c r="G744" i="81"/>
  <c r="F744" i="81"/>
  <c r="D744" i="81"/>
  <c r="A744" i="81"/>
  <c r="AG743" i="81"/>
  <c r="AD743" i="81"/>
  <c r="AC743" i="81"/>
  <c r="AA743" i="81"/>
  <c r="I743" i="81"/>
  <c r="G743" i="81"/>
  <c r="F743" i="81"/>
  <c r="D743" i="81"/>
  <c r="A743" i="81"/>
  <c r="AG742" i="81"/>
  <c r="AD742" i="81"/>
  <c r="AC742" i="81"/>
  <c r="AA742" i="81"/>
  <c r="I742" i="81"/>
  <c r="G742" i="81"/>
  <c r="F742" i="81"/>
  <c r="D742" i="81"/>
  <c r="A742" i="81"/>
  <c r="AG741" i="81"/>
  <c r="AD741" i="81"/>
  <c r="AC741" i="81"/>
  <c r="AA741" i="81"/>
  <c r="I741" i="81"/>
  <c r="G741" i="81"/>
  <c r="F741" i="81"/>
  <c r="D741" i="81"/>
  <c r="A741" i="81"/>
  <c r="AG740" i="81"/>
  <c r="AD740" i="81"/>
  <c r="AC740" i="81"/>
  <c r="AA740" i="81"/>
  <c r="I740" i="81"/>
  <c r="G740" i="81"/>
  <c r="F740" i="81"/>
  <c r="D740" i="81"/>
  <c r="A740" i="81"/>
  <c r="AG739" i="81"/>
  <c r="AD739" i="81"/>
  <c r="AC739" i="81"/>
  <c r="AA739" i="81"/>
  <c r="I739" i="81"/>
  <c r="G739" i="81"/>
  <c r="F739" i="81"/>
  <c r="D739" i="81"/>
  <c r="A739" i="81"/>
  <c r="AG738" i="81"/>
  <c r="AD738" i="81"/>
  <c r="AC738" i="81"/>
  <c r="AA738" i="81"/>
  <c r="I738" i="81"/>
  <c r="G738" i="81"/>
  <c r="F738" i="81"/>
  <c r="D738" i="81"/>
  <c r="A738" i="81"/>
  <c r="AG737" i="81"/>
  <c r="AD737" i="81"/>
  <c r="AC737" i="81"/>
  <c r="AA737" i="81"/>
  <c r="I737" i="81"/>
  <c r="G737" i="81"/>
  <c r="F737" i="81"/>
  <c r="D737" i="81"/>
  <c r="A737" i="81"/>
  <c r="AG736" i="81"/>
  <c r="AD736" i="81"/>
  <c r="AC736" i="81"/>
  <c r="AA736" i="81"/>
  <c r="I736" i="81"/>
  <c r="G736" i="81"/>
  <c r="F736" i="81"/>
  <c r="D736" i="81"/>
  <c r="A736" i="81"/>
  <c r="AG735" i="81"/>
  <c r="AD735" i="81"/>
  <c r="AC735" i="81"/>
  <c r="AA735" i="81"/>
  <c r="I735" i="81"/>
  <c r="G735" i="81"/>
  <c r="F735" i="81"/>
  <c r="D735" i="81"/>
  <c r="A735" i="81"/>
  <c r="AG734" i="81"/>
  <c r="AD734" i="81"/>
  <c r="AC734" i="81"/>
  <c r="AA734" i="81"/>
  <c r="I734" i="81"/>
  <c r="G734" i="81"/>
  <c r="F734" i="81"/>
  <c r="D734" i="81"/>
  <c r="A734" i="81"/>
  <c r="AG733" i="81"/>
  <c r="AD733" i="81"/>
  <c r="AC733" i="81"/>
  <c r="AA733" i="81"/>
  <c r="I733" i="81"/>
  <c r="G733" i="81"/>
  <c r="F733" i="81"/>
  <c r="D733" i="81"/>
  <c r="A733" i="81"/>
  <c r="AG732" i="81"/>
  <c r="AD732" i="81"/>
  <c r="AC732" i="81"/>
  <c r="AA732" i="81"/>
  <c r="I732" i="81"/>
  <c r="G732" i="81"/>
  <c r="F732" i="81"/>
  <c r="D732" i="81"/>
  <c r="A732" i="81"/>
  <c r="AG731" i="81"/>
  <c r="AD731" i="81"/>
  <c r="AC731" i="81"/>
  <c r="AA731" i="81"/>
  <c r="I731" i="81"/>
  <c r="G731" i="81"/>
  <c r="F731" i="81"/>
  <c r="D731" i="81"/>
  <c r="A731" i="81"/>
  <c r="AG730" i="81"/>
  <c r="AD730" i="81"/>
  <c r="AC730" i="81"/>
  <c r="AA730" i="81"/>
  <c r="I730" i="81"/>
  <c r="G730" i="81"/>
  <c r="F730" i="81"/>
  <c r="D730" i="81"/>
  <c r="A730" i="81"/>
  <c r="AG729" i="81"/>
  <c r="AD729" i="81"/>
  <c r="AC729" i="81"/>
  <c r="AA729" i="81"/>
  <c r="I729" i="81"/>
  <c r="G729" i="81"/>
  <c r="F729" i="81"/>
  <c r="D729" i="81"/>
  <c r="A729" i="81"/>
  <c r="AG728" i="81"/>
  <c r="AD728" i="81"/>
  <c r="AC728" i="81"/>
  <c r="AA728" i="81"/>
  <c r="I728" i="81"/>
  <c r="G728" i="81"/>
  <c r="F728" i="81"/>
  <c r="D728" i="81"/>
  <c r="A728" i="81"/>
  <c r="AG727" i="81"/>
  <c r="AD727" i="81"/>
  <c r="AC727" i="81"/>
  <c r="AA727" i="81"/>
  <c r="I727" i="81"/>
  <c r="G727" i="81"/>
  <c r="F727" i="81"/>
  <c r="D727" i="81"/>
  <c r="A727" i="81"/>
  <c r="AG726" i="81"/>
  <c r="AD726" i="81"/>
  <c r="AC726" i="81"/>
  <c r="AA726" i="81"/>
  <c r="I726" i="81"/>
  <c r="G726" i="81"/>
  <c r="F726" i="81"/>
  <c r="D726" i="81"/>
  <c r="A726" i="81"/>
  <c r="AG725" i="81"/>
  <c r="AD725" i="81"/>
  <c r="AC725" i="81"/>
  <c r="AA725" i="81"/>
  <c r="I725" i="81"/>
  <c r="G725" i="81"/>
  <c r="F725" i="81"/>
  <c r="D725" i="81"/>
  <c r="A725" i="81"/>
  <c r="AG724" i="81"/>
  <c r="AD724" i="81"/>
  <c r="AC724" i="81"/>
  <c r="AA724" i="81"/>
  <c r="I724" i="81"/>
  <c r="G724" i="81"/>
  <c r="F724" i="81"/>
  <c r="D724" i="81"/>
  <c r="A724" i="81"/>
  <c r="AG723" i="81"/>
  <c r="AD723" i="81"/>
  <c r="AC723" i="81"/>
  <c r="AA723" i="81"/>
  <c r="I723" i="81"/>
  <c r="G723" i="81"/>
  <c r="F723" i="81"/>
  <c r="D723" i="81"/>
  <c r="A723" i="81"/>
  <c r="AG722" i="81"/>
  <c r="AD722" i="81"/>
  <c r="AC722" i="81"/>
  <c r="AA722" i="81"/>
  <c r="I722" i="81"/>
  <c r="G722" i="81"/>
  <c r="F722" i="81"/>
  <c r="D722" i="81"/>
  <c r="A722" i="81"/>
  <c r="AG721" i="81"/>
  <c r="AD721" i="81"/>
  <c r="AC721" i="81"/>
  <c r="AA721" i="81"/>
  <c r="I721" i="81"/>
  <c r="G721" i="81"/>
  <c r="F721" i="81"/>
  <c r="D721" i="81"/>
  <c r="A721" i="81"/>
  <c r="AG720" i="81"/>
  <c r="AD720" i="81"/>
  <c r="AC720" i="81"/>
  <c r="AA720" i="81"/>
  <c r="I720" i="81"/>
  <c r="G720" i="81"/>
  <c r="F720" i="81"/>
  <c r="D720" i="81"/>
  <c r="A720" i="81"/>
  <c r="AG719" i="81"/>
  <c r="AD719" i="81"/>
  <c r="AC719" i="81"/>
  <c r="AA719" i="81"/>
  <c r="I719" i="81"/>
  <c r="G719" i="81"/>
  <c r="F719" i="81"/>
  <c r="D719" i="81"/>
  <c r="A719" i="81"/>
  <c r="AG718" i="81"/>
  <c r="AD718" i="81"/>
  <c r="AC718" i="81"/>
  <c r="AA718" i="81"/>
  <c r="I718" i="81"/>
  <c r="G718" i="81"/>
  <c r="F718" i="81"/>
  <c r="D718" i="81"/>
  <c r="A718" i="81"/>
  <c r="AG717" i="81"/>
  <c r="AD717" i="81"/>
  <c r="AC717" i="81"/>
  <c r="AA717" i="81"/>
  <c r="I717" i="81"/>
  <c r="G717" i="81"/>
  <c r="F717" i="81"/>
  <c r="D717" i="81"/>
  <c r="A717" i="81"/>
  <c r="AG716" i="81"/>
  <c r="AD716" i="81"/>
  <c r="AC716" i="81"/>
  <c r="AA716" i="81"/>
  <c r="I716" i="81"/>
  <c r="G716" i="81"/>
  <c r="F716" i="81"/>
  <c r="D716" i="81"/>
  <c r="A716" i="81"/>
  <c r="AG715" i="81"/>
  <c r="AD715" i="81"/>
  <c r="AC715" i="81"/>
  <c r="AA715" i="81"/>
  <c r="I715" i="81"/>
  <c r="G715" i="81"/>
  <c r="F715" i="81"/>
  <c r="D715" i="81"/>
  <c r="A715" i="81"/>
  <c r="AG714" i="81"/>
  <c r="AD714" i="81"/>
  <c r="AC714" i="81"/>
  <c r="AA714" i="81"/>
  <c r="I714" i="81"/>
  <c r="G714" i="81"/>
  <c r="F714" i="81"/>
  <c r="D714" i="81"/>
  <c r="A714" i="81"/>
  <c r="AG713" i="81"/>
  <c r="AD713" i="81"/>
  <c r="AC713" i="81"/>
  <c r="AA713" i="81"/>
  <c r="I713" i="81"/>
  <c r="G713" i="81"/>
  <c r="F713" i="81"/>
  <c r="D713" i="81"/>
  <c r="A713" i="81"/>
  <c r="AG712" i="81"/>
  <c r="AD712" i="81"/>
  <c r="AC712" i="81"/>
  <c r="AA712" i="81"/>
  <c r="I712" i="81"/>
  <c r="G712" i="81"/>
  <c r="F712" i="81"/>
  <c r="D712" i="81"/>
  <c r="A712" i="81"/>
  <c r="AG711" i="81"/>
  <c r="AD711" i="81"/>
  <c r="AC711" i="81"/>
  <c r="AA711" i="81"/>
  <c r="I711" i="81"/>
  <c r="G711" i="81"/>
  <c r="F711" i="81"/>
  <c r="D711" i="81"/>
  <c r="A711" i="81"/>
  <c r="AG710" i="81"/>
  <c r="AD710" i="81"/>
  <c r="AC710" i="81"/>
  <c r="AA710" i="81"/>
  <c r="I710" i="81"/>
  <c r="G710" i="81"/>
  <c r="F710" i="81"/>
  <c r="D710" i="81"/>
  <c r="A710" i="81"/>
  <c r="AG709" i="81"/>
  <c r="AD709" i="81"/>
  <c r="AC709" i="81"/>
  <c r="AA709" i="81"/>
  <c r="I709" i="81"/>
  <c r="G709" i="81"/>
  <c r="F709" i="81"/>
  <c r="D709" i="81"/>
  <c r="A709" i="81"/>
  <c r="AG708" i="81"/>
  <c r="AD708" i="81"/>
  <c r="AC708" i="81"/>
  <c r="AA708" i="81"/>
  <c r="I708" i="81"/>
  <c r="G708" i="81"/>
  <c r="F708" i="81"/>
  <c r="D708" i="81"/>
  <c r="A708" i="81"/>
  <c r="AG707" i="81"/>
  <c r="AD707" i="81"/>
  <c r="AC707" i="81"/>
  <c r="AA707" i="81"/>
  <c r="I707" i="81"/>
  <c r="G707" i="81"/>
  <c r="F707" i="81"/>
  <c r="D707" i="81"/>
  <c r="A707" i="81"/>
  <c r="AG706" i="81"/>
  <c r="AD706" i="81"/>
  <c r="AC706" i="81"/>
  <c r="AA706" i="81"/>
  <c r="I706" i="81"/>
  <c r="G706" i="81"/>
  <c r="F706" i="81"/>
  <c r="D706" i="81"/>
  <c r="A706" i="81"/>
  <c r="AG705" i="81"/>
  <c r="AD705" i="81"/>
  <c r="AC705" i="81"/>
  <c r="AA705" i="81"/>
  <c r="I705" i="81"/>
  <c r="G705" i="81"/>
  <c r="F705" i="81"/>
  <c r="D705" i="81"/>
  <c r="A705" i="81"/>
  <c r="AG704" i="81"/>
  <c r="AD704" i="81"/>
  <c r="AC704" i="81"/>
  <c r="AA704" i="81"/>
  <c r="I704" i="81"/>
  <c r="G704" i="81"/>
  <c r="F704" i="81"/>
  <c r="D704" i="81"/>
  <c r="A704" i="81"/>
  <c r="AG703" i="81"/>
  <c r="AD703" i="81"/>
  <c r="AC703" i="81"/>
  <c r="AA703" i="81"/>
  <c r="I703" i="81"/>
  <c r="G703" i="81"/>
  <c r="F703" i="81"/>
  <c r="D703" i="81"/>
  <c r="A703" i="81"/>
  <c r="AG702" i="81"/>
  <c r="AD702" i="81"/>
  <c r="AC702" i="81"/>
  <c r="AA702" i="81"/>
  <c r="I702" i="81"/>
  <c r="G702" i="81"/>
  <c r="F702" i="81"/>
  <c r="D702" i="81"/>
  <c r="A702" i="81"/>
  <c r="AG701" i="81"/>
  <c r="AD701" i="81"/>
  <c r="AC701" i="81"/>
  <c r="AA701" i="81"/>
  <c r="I701" i="81"/>
  <c r="G701" i="81"/>
  <c r="F701" i="81"/>
  <c r="D701" i="81"/>
  <c r="A701" i="81"/>
  <c r="AG700" i="81"/>
  <c r="AD700" i="81"/>
  <c r="AC700" i="81"/>
  <c r="AA700" i="81"/>
  <c r="I700" i="81"/>
  <c r="G700" i="81"/>
  <c r="F700" i="81"/>
  <c r="D700" i="81"/>
  <c r="A700" i="81"/>
  <c r="AG699" i="81"/>
  <c r="AD699" i="81"/>
  <c r="AC699" i="81"/>
  <c r="AA699" i="81"/>
  <c r="I699" i="81"/>
  <c r="G699" i="81"/>
  <c r="F699" i="81"/>
  <c r="D699" i="81"/>
  <c r="A699" i="81"/>
  <c r="AG698" i="81"/>
  <c r="AD698" i="81"/>
  <c r="AC698" i="81"/>
  <c r="AA698" i="81"/>
  <c r="I698" i="81"/>
  <c r="G698" i="81"/>
  <c r="F698" i="81"/>
  <c r="D698" i="81"/>
  <c r="A698" i="81"/>
  <c r="AG697" i="81"/>
  <c r="AD697" i="81"/>
  <c r="AC697" i="81"/>
  <c r="AA697" i="81"/>
  <c r="I697" i="81"/>
  <c r="G697" i="81"/>
  <c r="F697" i="81"/>
  <c r="D697" i="81"/>
  <c r="A697" i="81"/>
  <c r="AG696" i="81"/>
  <c r="AD696" i="81"/>
  <c r="AC696" i="81"/>
  <c r="AA696" i="81"/>
  <c r="I696" i="81"/>
  <c r="G696" i="81"/>
  <c r="F696" i="81"/>
  <c r="D696" i="81"/>
  <c r="A696" i="81"/>
  <c r="AG695" i="81"/>
  <c r="AD695" i="81"/>
  <c r="AC695" i="81"/>
  <c r="AA695" i="81"/>
  <c r="I695" i="81"/>
  <c r="G695" i="81"/>
  <c r="F695" i="81"/>
  <c r="D695" i="81"/>
  <c r="A695" i="81"/>
  <c r="AG694" i="81"/>
  <c r="AD694" i="81"/>
  <c r="AC694" i="81"/>
  <c r="AA694" i="81"/>
  <c r="I694" i="81"/>
  <c r="G694" i="81"/>
  <c r="F694" i="81"/>
  <c r="D694" i="81"/>
  <c r="A694" i="81"/>
  <c r="AG693" i="81"/>
  <c r="AD693" i="81"/>
  <c r="AC693" i="81"/>
  <c r="AA693" i="81"/>
  <c r="I693" i="81"/>
  <c r="G693" i="81"/>
  <c r="F693" i="81"/>
  <c r="D693" i="81"/>
  <c r="A693" i="81"/>
  <c r="AG692" i="81"/>
  <c r="AD692" i="81"/>
  <c r="AC692" i="81"/>
  <c r="AA692" i="81"/>
  <c r="I692" i="81"/>
  <c r="G692" i="81"/>
  <c r="F692" i="81"/>
  <c r="D692" i="81"/>
  <c r="A692" i="81"/>
  <c r="AG691" i="81"/>
  <c r="AD691" i="81"/>
  <c r="AC691" i="81"/>
  <c r="AA691" i="81"/>
  <c r="I691" i="81"/>
  <c r="G691" i="81"/>
  <c r="F691" i="81"/>
  <c r="D691" i="81"/>
  <c r="A691" i="81"/>
  <c r="AG690" i="81"/>
  <c r="AD690" i="81"/>
  <c r="AC690" i="81"/>
  <c r="AA690" i="81"/>
  <c r="I690" i="81"/>
  <c r="G690" i="81"/>
  <c r="F690" i="81"/>
  <c r="D690" i="81"/>
  <c r="A690" i="81"/>
  <c r="AG689" i="81"/>
  <c r="AD689" i="81"/>
  <c r="AC689" i="81"/>
  <c r="AA689" i="81"/>
  <c r="I689" i="81"/>
  <c r="G689" i="81"/>
  <c r="F689" i="81"/>
  <c r="D689" i="81"/>
  <c r="A689" i="81"/>
  <c r="AG688" i="81"/>
  <c r="AD688" i="81"/>
  <c r="AC688" i="81"/>
  <c r="AA688" i="81"/>
  <c r="I688" i="81"/>
  <c r="G688" i="81"/>
  <c r="F688" i="81"/>
  <c r="D688" i="81"/>
  <c r="A688" i="81"/>
  <c r="AG687" i="81"/>
  <c r="AD687" i="81"/>
  <c r="AC687" i="81"/>
  <c r="AA687" i="81"/>
  <c r="I687" i="81"/>
  <c r="G687" i="81"/>
  <c r="F687" i="81"/>
  <c r="D687" i="81"/>
  <c r="A687" i="81"/>
  <c r="AG686" i="81"/>
  <c r="AD686" i="81"/>
  <c r="AC686" i="81"/>
  <c r="AA686" i="81"/>
  <c r="I686" i="81"/>
  <c r="G686" i="81"/>
  <c r="F686" i="81"/>
  <c r="D686" i="81"/>
  <c r="A686" i="81"/>
  <c r="AG685" i="81"/>
  <c r="AD685" i="81"/>
  <c r="AC685" i="81"/>
  <c r="AA685" i="81"/>
  <c r="I685" i="81"/>
  <c r="G685" i="81"/>
  <c r="F685" i="81"/>
  <c r="D685" i="81"/>
  <c r="A685" i="81"/>
  <c r="AG684" i="81"/>
  <c r="AD684" i="81"/>
  <c r="AC684" i="81"/>
  <c r="AA684" i="81"/>
  <c r="I684" i="81"/>
  <c r="G684" i="81"/>
  <c r="F684" i="81"/>
  <c r="D684" i="81"/>
  <c r="A684" i="81"/>
  <c r="AG683" i="81"/>
  <c r="AD683" i="81"/>
  <c r="AC683" i="81"/>
  <c r="AA683" i="81"/>
  <c r="I683" i="81"/>
  <c r="G683" i="81"/>
  <c r="F683" i="81"/>
  <c r="D683" i="81"/>
  <c r="A683" i="81"/>
  <c r="AG682" i="81"/>
  <c r="AD682" i="81"/>
  <c r="AC682" i="81"/>
  <c r="AA682" i="81"/>
  <c r="I682" i="81"/>
  <c r="G682" i="81"/>
  <c r="F682" i="81"/>
  <c r="D682" i="81"/>
  <c r="A682" i="81"/>
  <c r="AG681" i="81"/>
  <c r="AD681" i="81"/>
  <c r="AC681" i="81"/>
  <c r="AA681" i="81"/>
  <c r="I681" i="81"/>
  <c r="G681" i="81"/>
  <c r="F681" i="81"/>
  <c r="D681" i="81"/>
  <c r="A681" i="81"/>
  <c r="AG680" i="81"/>
  <c r="AD680" i="81"/>
  <c r="AC680" i="81"/>
  <c r="AA680" i="81"/>
  <c r="I680" i="81"/>
  <c r="G680" i="81"/>
  <c r="F680" i="81"/>
  <c r="D680" i="81"/>
  <c r="A680" i="81"/>
  <c r="AG679" i="81"/>
  <c r="AD679" i="81"/>
  <c r="AC679" i="81"/>
  <c r="AA679" i="81"/>
  <c r="I679" i="81"/>
  <c r="G679" i="81"/>
  <c r="F679" i="81"/>
  <c r="D679" i="81"/>
  <c r="A679" i="81"/>
  <c r="AG678" i="81"/>
  <c r="AD678" i="81"/>
  <c r="AC678" i="81"/>
  <c r="AA678" i="81"/>
  <c r="I678" i="81"/>
  <c r="G678" i="81"/>
  <c r="F678" i="81"/>
  <c r="D678" i="81"/>
  <c r="A678" i="81"/>
  <c r="AG677" i="81"/>
  <c r="AD677" i="81"/>
  <c r="AC677" i="81"/>
  <c r="AA677" i="81"/>
  <c r="I677" i="81"/>
  <c r="G677" i="81"/>
  <c r="F677" i="81"/>
  <c r="D677" i="81"/>
  <c r="A677" i="81"/>
  <c r="AG676" i="81"/>
  <c r="AD676" i="81"/>
  <c r="AC676" i="81"/>
  <c r="AA676" i="81"/>
  <c r="I676" i="81"/>
  <c r="G676" i="81"/>
  <c r="F676" i="81"/>
  <c r="D676" i="81"/>
  <c r="A676" i="81"/>
  <c r="AG675" i="81"/>
  <c r="AD675" i="81"/>
  <c r="AC675" i="81"/>
  <c r="AA675" i="81"/>
  <c r="I675" i="81"/>
  <c r="G675" i="81"/>
  <c r="F675" i="81"/>
  <c r="D675" i="81"/>
  <c r="A675" i="81"/>
  <c r="AG674" i="81"/>
  <c r="AD674" i="81"/>
  <c r="AC674" i="81"/>
  <c r="AA674" i="81"/>
  <c r="I674" i="81"/>
  <c r="G674" i="81"/>
  <c r="F674" i="81"/>
  <c r="D674" i="81"/>
  <c r="A674" i="81"/>
  <c r="AG673" i="81"/>
  <c r="AD673" i="81"/>
  <c r="AC673" i="81"/>
  <c r="AA673" i="81"/>
  <c r="I673" i="81"/>
  <c r="G673" i="81"/>
  <c r="F673" i="81"/>
  <c r="D673" i="81"/>
  <c r="A673" i="81"/>
  <c r="AG672" i="81"/>
  <c r="AD672" i="81"/>
  <c r="AC672" i="81"/>
  <c r="AA672" i="81"/>
  <c r="I672" i="81"/>
  <c r="G672" i="81"/>
  <c r="F672" i="81"/>
  <c r="D672" i="81"/>
  <c r="A672" i="81"/>
  <c r="AG671" i="81"/>
  <c r="AD671" i="81"/>
  <c r="AC671" i="81"/>
  <c r="AA671" i="81"/>
  <c r="I671" i="81"/>
  <c r="G671" i="81"/>
  <c r="F671" i="81"/>
  <c r="D671" i="81"/>
  <c r="A671" i="81"/>
  <c r="AG670" i="81"/>
  <c r="AD670" i="81"/>
  <c r="AC670" i="81"/>
  <c r="AA670" i="81"/>
  <c r="I670" i="81"/>
  <c r="G670" i="81"/>
  <c r="F670" i="81"/>
  <c r="D670" i="81"/>
  <c r="A670" i="81"/>
  <c r="AG669" i="81"/>
  <c r="AD669" i="81"/>
  <c r="AC669" i="81"/>
  <c r="AA669" i="81"/>
  <c r="I669" i="81"/>
  <c r="G669" i="81"/>
  <c r="F669" i="81"/>
  <c r="D669" i="81"/>
  <c r="A669" i="81"/>
  <c r="AG668" i="81"/>
  <c r="AD668" i="81"/>
  <c r="AC668" i="81"/>
  <c r="AA668" i="81"/>
  <c r="I668" i="81"/>
  <c r="G668" i="81"/>
  <c r="F668" i="81"/>
  <c r="D668" i="81"/>
  <c r="A668" i="81"/>
  <c r="AG667" i="81"/>
  <c r="AD667" i="81"/>
  <c r="AC667" i="81"/>
  <c r="AA667" i="81"/>
  <c r="I667" i="81"/>
  <c r="G667" i="81"/>
  <c r="F667" i="81"/>
  <c r="D667" i="81"/>
  <c r="A667" i="81"/>
  <c r="AG666" i="81"/>
  <c r="AD666" i="81"/>
  <c r="AC666" i="81"/>
  <c r="AA666" i="81"/>
  <c r="I666" i="81"/>
  <c r="G666" i="81"/>
  <c r="F666" i="81"/>
  <c r="D666" i="81"/>
  <c r="A666" i="81"/>
  <c r="AG665" i="81"/>
  <c r="AD665" i="81"/>
  <c r="AC665" i="81"/>
  <c r="AA665" i="81"/>
  <c r="I665" i="81"/>
  <c r="G665" i="81"/>
  <c r="F665" i="81"/>
  <c r="D665" i="81"/>
  <c r="A665" i="81"/>
  <c r="AG664" i="81"/>
  <c r="AD664" i="81"/>
  <c r="AC664" i="81"/>
  <c r="AA664" i="81"/>
  <c r="I664" i="81"/>
  <c r="G664" i="81"/>
  <c r="F664" i="81"/>
  <c r="D664" i="81"/>
  <c r="A664" i="81"/>
  <c r="AG663" i="81"/>
  <c r="AD663" i="81"/>
  <c r="AC663" i="81"/>
  <c r="AA663" i="81"/>
  <c r="I663" i="81"/>
  <c r="G663" i="81"/>
  <c r="F663" i="81"/>
  <c r="D663" i="81"/>
  <c r="A663" i="81"/>
  <c r="AG662" i="81"/>
  <c r="AD662" i="81"/>
  <c r="AC662" i="81"/>
  <c r="AA662" i="81"/>
  <c r="I662" i="81"/>
  <c r="G662" i="81"/>
  <c r="F662" i="81"/>
  <c r="D662" i="81"/>
  <c r="A662" i="81"/>
  <c r="AG661" i="81"/>
  <c r="AD661" i="81"/>
  <c r="AC661" i="81"/>
  <c r="AA661" i="81"/>
  <c r="I661" i="81"/>
  <c r="G661" i="81"/>
  <c r="F661" i="81"/>
  <c r="D661" i="81"/>
  <c r="A661" i="81"/>
  <c r="AG660" i="81"/>
  <c r="AD660" i="81"/>
  <c r="AC660" i="81"/>
  <c r="AA660" i="81"/>
  <c r="I660" i="81"/>
  <c r="G660" i="81"/>
  <c r="F660" i="81"/>
  <c r="D660" i="81"/>
  <c r="A660" i="81"/>
  <c r="AG659" i="81"/>
  <c r="AD659" i="81"/>
  <c r="AC659" i="81"/>
  <c r="AA659" i="81"/>
  <c r="I659" i="81"/>
  <c r="G659" i="81"/>
  <c r="F659" i="81"/>
  <c r="D659" i="81"/>
  <c r="A659" i="81"/>
  <c r="AG658" i="81"/>
  <c r="AD658" i="81"/>
  <c r="AC658" i="81"/>
  <c r="AA658" i="81"/>
  <c r="I658" i="81"/>
  <c r="G658" i="81"/>
  <c r="F658" i="81"/>
  <c r="D658" i="81"/>
  <c r="A658" i="81"/>
  <c r="AG657" i="81"/>
  <c r="AD657" i="81"/>
  <c r="AC657" i="81"/>
  <c r="AA657" i="81"/>
  <c r="I657" i="81"/>
  <c r="G657" i="81"/>
  <c r="F657" i="81"/>
  <c r="D657" i="81"/>
  <c r="A657" i="81"/>
  <c r="AG656" i="81"/>
  <c r="AD656" i="81"/>
  <c r="AC656" i="81"/>
  <c r="AA656" i="81"/>
  <c r="I656" i="81"/>
  <c r="G656" i="81"/>
  <c r="F656" i="81"/>
  <c r="D656" i="81"/>
  <c r="A656" i="81"/>
  <c r="AG655" i="81"/>
  <c r="AD655" i="81"/>
  <c r="AC655" i="81"/>
  <c r="AA655" i="81"/>
  <c r="I655" i="81"/>
  <c r="G655" i="81"/>
  <c r="F655" i="81"/>
  <c r="D655" i="81"/>
  <c r="A655" i="81"/>
  <c r="AG654" i="81"/>
  <c r="AD654" i="81"/>
  <c r="AC654" i="81"/>
  <c r="AA654" i="81"/>
  <c r="I654" i="81"/>
  <c r="G654" i="81"/>
  <c r="F654" i="81"/>
  <c r="D654" i="81"/>
  <c r="A654" i="81"/>
  <c r="AG653" i="81"/>
  <c r="AD653" i="81"/>
  <c r="AC653" i="81"/>
  <c r="AA653" i="81"/>
  <c r="I653" i="81"/>
  <c r="G653" i="81"/>
  <c r="F653" i="81"/>
  <c r="D653" i="81"/>
  <c r="A653" i="81"/>
  <c r="AG652" i="81"/>
  <c r="AD652" i="81"/>
  <c r="AC652" i="81"/>
  <c r="AA652" i="81"/>
  <c r="I652" i="81"/>
  <c r="G652" i="81"/>
  <c r="F652" i="81"/>
  <c r="D652" i="81"/>
  <c r="A652" i="81"/>
  <c r="AG651" i="81"/>
  <c r="AD651" i="81"/>
  <c r="AC651" i="81"/>
  <c r="AA651" i="81"/>
  <c r="I651" i="81"/>
  <c r="G651" i="81"/>
  <c r="F651" i="81"/>
  <c r="D651" i="81"/>
  <c r="A651" i="81"/>
  <c r="AG650" i="81"/>
  <c r="AD650" i="81"/>
  <c r="AC650" i="81"/>
  <c r="AA650" i="81"/>
  <c r="I650" i="81"/>
  <c r="G650" i="81"/>
  <c r="F650" i="81"/>
  <c r="D650" i="81"/>
  <c r="A650" i="81"/>
  <c r="AG649" i="81"/>
  <c r="AD649" i="81"/>
  <c r="AC649" i="81"/>
  <c r="AA649" i="81"/>
  <c r="I649" i="81"/>
  <c r="G649" i="81"/>
  <c r="F649" i="81"/>
  <c r="D649" i="81"/>
  <c r="A649" i="81"/>
  <c r="AG648" i="81"/>
  <c r="AD648" i="81"/>
  <c r="AC648" i="81"/>
  <c r="AA648" i="81"/>
  <c r="I648" i="81"/>
  <c r="G648" i="81"/>
  <c r="F648" i="81"/>
  <c r="D648" i="81"/>
  <c r="A648" i="81"/>
  <c r="AG647" i="81"/>
  <c r="AD647" i="81"/>
  <c r="AC647" i="81"/>
  <c r="AA647" i="81"/>
  <c r="I647" i="81"/>
  <c r="G647" i="81"/>
  <c r="F647" i="81"/>
  <c r="D647" i="81"/>
  <c r="A647" i="81"/>
  <c r="AG646" i="81"/>
  <c r="AD646" i="81"/>
  <c r="AC646" i="81"/>
  <c r="AA646" i="81"/>
  <c r="I646" i="81"/>
  <c r="G646" i="81"/>
  <c r="F646" i="81"/>
  <c r="D646" i="81"/>
  <c r="A646" i="81"/>
  <c r="AG645" i="81"/>
  <c r="AD645" i="81"/>
  <c r="AC645" i="81"/>
  <c r="AA645" i="81"/>
  <c r="I645" i="81"/>
  <c r="G645" i="81"/>
  <c r="F645" i="81"/>
  <c r="D645" i="81"/>
  <c r="A645" i="81"/>
  <c r="AG644" i="81"/>
  <c r="AD644" i="81"/>
  <c r="AC644" i="81"/>
  <c r="AA644" i="81"/>
  <c r="I644" i="81"/>
  <c r="G644" i="81"/>
  <c r="F644" i="81"/>
  <c r="D644" i="81"/>
  <c r="A644" i="81"/>
  <c r="AG643" i="81"/>
  <c r="AD643" i="81"/>
  <c r="AC643" i="81"/>
  <c r="AA643" i="81"/>
  <c r="I643" i="81"/>
  <c r="G643" i="81"/>
  <c r="F643" i="81"/>
  <c r="D643" i="81"/>
  <c r="A643" i="81"/>
  <c r="AG642" i="81"/>
  <c r="AD642" i="81"/>
  <c r="AC642" i="81"/>
  <c r="AA642" i="81"/>
  <c r="I642" i="81"/>
  <c r="G642" i="81"/>
  <c r="F642" i="81"/>
  <c r="D642" i="81"/>
  <c r="A642" i="81"/>
  <c r="AG641" i="81"/>
  <c r="AD641" i="81"/>
  <c r="AC641" i="81"/>
  <c r="AA641" i="81"/>
  <c r="I641" i="81"/>
  <c r="G641" i="81"/>
  <c r="F641" i="81"/>
  <c r="D641" i="81"/>
  <c r="A641" i="81"/>
  <c r="AG640" i="81"/>
  <c r="AD640" i="81"/>
  <c r="AC640" i="81"/>
  <c r="AA640" i="81"/>
  <c r="I640" i="81"/>
  <c r="G640" i="81"/>
  <c r="F640" i="81"/>
  <c r="D640" i="81"/>
  <c r="A640" i="81"/>
  <c r="AG639" i="81"/>
  <c r="AD639" i="81"/>
  <c r="AC639" i="81"/>
  <c r="AA639" i="81"/>
  <c r="I639" i="81"/>
  <c r="G639" i="81"/>
  <c r="F639" i="81"/>
  <c r="D639" i="81"/>
  <c r="A639" i="81"/>
  <c r="AG638" i="81"/>
  <c r="AD638" i="81"/>
  <c r="AC638" i="81"/>
  <c r="AA638" i="81"/>
  <c r="I638" i="81"/>
  <c r="G638" i="81"/>
  <c r="F638" i="81"/>
  <c r="D638" i="81"/>
  <c r="A638" i="81"/>
  <c r="AG637" i="81"/>
  <c r="AD637" i="81"/>
  <c r="AC637" i="81"/>
  <c r="AA637" i="81"/>
  <c r="I637" i="81"/>
  <c r="G637" i="81"/>
  <c r="F637" i="81"/>
  <c r="D637" i="81"/>
  <c r="A637" i="81"/>
  <c r="AG636" i="81"/>
  <c r="AD636" i="81"/>
  <c r="AC636" i="81"/>
  <c r="AA636" i="81"/>
  <c r="I636" i="81"/>
  <c r="G636" i="81"/>
  <c r="F636" i="81"/>
  <c r="D636" i="81"/>
  <c r="A636" i="81"/>
  <c r="AG635" i="81"/>
  <c r="AD635" i="81"/>
  <c r="AC635" i="81"/>
  <c r="AA635" i="81"/>
  <c r="I635" i="81"/>
  <c r="G635" i="81"/>
  <c r="F635" i="81"/>
  <c r="D635" i="81"/>
  <c r="A635" i="81"/>
  <c r="AG634" i="81"/>
  <c r="AD634" i="81"/>
  <c r="AC634" i="81"/>
  <c r="AA634" i="81"/>
  <c r="I634" i="81"/>
  <c r="G634" i="81"/>
  <c r="F634" i="81"/>
  <c r="D634" i="81"/>
  <c r="A634" i="81"/>
  <c r="AG633" i="81"/>
  <c r="AD633" i="81"/>
  <c r="AC633" i="81"/>
  <c r="AA633" i="81"/>
  <c r="I633" i="81"/>
  <c r="G633" i="81"/>
  <c r="F633" i="81"/>
  <c r="D633" i="81"/>
  <c r="A633" i="81"/>
  <c r="AG632" i="81"/>
  <c r="AD632" i="81"/>
  <c r="AC632" i="81"/>
  <c r="AA632" i="81"/>
  <c r="I632" i="81"/>
  <c r="G632" i="81"/>
  <c r="F632" i="81"/>
  <c r="D632" i="81"/>
  <c r="A632" i="81"/>
  <c r="AG631" i="81"/>
  <c r="AD631" i="81"/>
  <c r="AC631" i="81"/>
  <c r="AA631" i="81"/>
  <c r="I631" i="81"/>
  <c r="G631" i="81"/>
  <c r="F631" i="81"/>
  <c r="D631" i="81"/>
  <c r="A631" i="81"/>
  <c r="AG630" i="81"/>
  <c r="AD630" i="81"/>
  <c r="AC630" i="81"/>
  <c r="AA630" i="81"/>
  <c r="I630" i="81"/>
  <c r="G630" i="81"/>
  <c r="F630" i="81"/>
  <c r="D630" i="81"/>
  <c r="A630" i="81"/>
  <c r="AG629" i="81"/>
  <c r="AD629" i="81"/>
  <c r="AC629" i="81"/>
  <c r="AA629" i="81"/>
  <c r="I629" i="81"/>
  <c r="G629" i="81"/>
  <c r="F629" i="81"/>
  <c r="D629" i="81"/>
  <c r="A629" i="81"/>
  <c r="AG628" i="81"/>
  <c r="AD628" i="81"/>
  <c r="AC628" i="81"/>
  <c r="AA628" i="81"/>
  <c r="I628" i="81"/>
  <c r="G628" i="81"/>
  <c r="F628" i="81"/>
  <c r="D628" i="81"/>
  <c r="A628" i="81"/>
  <c r="AG627" i="81"/>
  <c r="AD627" i="81"/>
  <c r="AC627" i="81"/>
  <c r="AA627" i="81"/>
  <c r="I627" i="81"/>
  <c r="G627" i="81"/>
  <c r="F627" i="81"/>
  <c r="D627" i="81"/>
  <c r="A627" i="81"/>
  <c r="AG626" i="81"/>
  <c r="AD626" i="81"/>
  <c r="AC626" i="81"/>
  <c r="AA626" i="81"/>
  <c r="I626" i="81"/>
  <c r="G626" i="81"/>
  <c r="F626" i="81"/>
  <c r="D626" i="81"/>
  <c r="A626" i="81"/>
  <c r="AG625" i="81"/>
  <c r="AD625" i="81"/>
  <c r="AC625" i="81"/>
  <c r="AA625" i="81"/>
  <c r="I625" i="81"/>
  <c r="G625" i="81"/>
  <c r="F625" i="81"/>
  <c r="D625" i="81"/>
  <c r="A625" i="81"/>
  <c r="AG624" i="81"/>
  <c r="AD624" i="81"/>
  <c r="AC624" i="81"/>
  <c r="AA624" i="81"/>
  <c r="I624" i="81"/>
  <c r="G624" i="81"/>
  <c r="F624" i="81"/>
  <c r="D624" i="81"/>
  <c r="A624" i="81"/>
  <c r="AG623" i="81"/>
  <c r="AD623" i="81"/>
  <c r="AC623" i="81"/>
  <c r="AA623" i="81"/>
  <c r="I623" i="81"/>
  <c r="G623" i="81"/>
  <c r="F623" i="81"/>
  <c r="D623" i="81"/>
  <c r="A623" i="81"/>
  <c r="AG622" i="81"/>
  <c r="AD622" i="81"/>
  <c r="AC622" i="81"/>
  <c r="AA622" i="81"/>
  <c r="I622" i="81"/>
  <c r="G622" i="81"/>
  <c r="F622" i="81"/>
  <c r="D622" i="81"/>
  <c r="A622" i="81"/>
  <c r="AG621" i="81"/>
  <c r="AD621" i="81"/>
  <c r="AC621" i="81"/>
  <c r="AA621" i="81"/>
  <c r="I621" i="81"/>
  <c r="G621" i="81"/>
  <c r="F621" i="81"/>
  <c r="D621" i="81"/>
  <c r="A621" i="81"/>
  <c r="AG620" i="81"/>
  <c r="AD620" i="81"/>
  <c r="AC620" i="81"/>
  <c r="AA620" i="81"/>
  <c r="I620" i="81"/>
  <c r="G620" i="81"/>
  <c r="F620" i="81"/>
  <c r="D620" i="81"/>
  <c r="A620" i="81"/>
  <c r="AG619" i="81"/>
  <c r="AD619" i="81"/>
  <c r="AC619" i="81"/>
  <c r="AA619" i="81"/>
  <c r="I619" i="81"/>
  <c r="G619" i="81"/>
  <c r="F619" i="81"/>
  <c r="D619" i="81"/>
  <c r="A619" i="81"/>
  <c r="AG618" i="81"/>
  <c r="AD618" i="81"/>
  <c r="AC618" i="81"/>
  <c r="AA618" i="81"/>
  <c r="I618" i="81"/>
  <c r="G618" i="81"/>
  <c r="F618" i="81"/>
  <c r="D618" i="81"/>
  <c r="A618" i="81"/>
  <c r="AG617" i="81"/>
  <c r="AD617" i="81"/>
  <c r="AC617" i="81"/>
  <c r="AA617" i="81"/>
  <c r="I617" i="81"/>
  <c r="G617" i="81"/>
  <c r="F617" i="81"/>
  <c r="D617" i="81"/>
  <c r="A617" i="81"/>
  <c r="AG616" i="81"/>
  <c r="AD616" i="81"/>
  <c r="AC616" i="81"/>
  <c r="AA616" i="81"/>
  <c r="I616" i="81"/>
  <c r="G616" i="81"/>
  <c r="F616" i="81"/>
  <c r="D616" i="81"/>
  <c r="A616" i="81"/>
  <c r="AG615" i="81"/>
  <c r="AD615" i="81"/>
  <c r="AC615" i="81"/>
  <c r="AA615" i="81"/>
  <c r="I615" i="81"/>
  <c r="G615" i="81"/>
  <c r="F615" i="81"/>
  <c r="D615" i="81"/>
  <c r="A615" i="81"/>
  <c r="AG614" i="81"/>
  <c r="AD614" i="81"/>
  <c r="AC614" i="81"/>
  <c r="AA614" i="81"/>
  <c r="I614" i="81"/>
  <c r="G614" i="81"/>
  <c r="F614" i="81"/>
  <c r="D614" i="81"/>
  <c r="A614" i="81"/>
  <c r="AG613" i="81"/>
  <c r="AD613" i="81"/>
  <c r="AC613" i="81"/>
  <c r="AA613" i="81"/>
  <c r="I613" i="81"/>
  <c r="G613" i="81"/>
  <c r="F613" i="81"/>
  <c r="D613" i="81"/>
  <c r="A613" i="81"/>
  <c r="AG612" i="81"/>
  <c r="AD612" i="81"/>
  <c r="AC612" i="81"/>
  <c r="AA612" i="81"/>
  <c r="I612" i="81"/>
  <c r="G612" i="81"/>
  <c r="F612" i="81"/>
  <c r="D612" i="81"/>
  <c r="A612" i="81"/>
  <c r="AG611" i="81"/>
  <c r="AD611" i="81"/>
  <c r="AC611" i="81"/>
  <c r="AA611" i="81"/>
  <c r="I611" i="81"/>
  <c r="G611" i="81"/>
  <c r="F611" i="81"/>
  <c r="D611" i="81"/>
  <c r="A611" i="81"/>
  <c r="AG610" i="81"/>
  <c r="AD610" i="81"/>
  <c r="AC610" i="81"/>
  <c r="AA610" i="81"/>
  <c r="I610" i="81"/>
  <c r="G610" i="81"/>
  <c r="F610" i="81"/>
  <c r="D610" i="81"/>
  <c r="A610" i="81"/>
  <c r="AG609" i="81"/>
  <c r="AD609" i="81"/>
  <c r="AC609" i="81"/>
  <c r="AA609" i="81"/>
  <c r="I609" i="81"/>
  <c r="G609" i="81"/>
  <c r="F609" i="81"/>
  <c r="D609" i="81"/>
  <c r="A609" i="81"/>
  <c r="AG608" i="81"/>
  <c r="AD608" i="81"/>
  <c r="AC608" i="81"/>
  <c r="AA608" i="81"/>
  <c r="I608" i="81"/>
  <c r="G608" i="81"/>
  <c r="F608" i="81"/>
  <c r="D608" i="81"/>
  <c r="A608" i="81"/>
  <c r="AG607" i="81"/>
  <c r="AD607" i="81"/>
  <c r="AC607" i="81"/>
  <c r="AA607" i="81"/>
  <c r="I607" i="81"/>
  <c r="G607" i="81"/>
  <c r="F607" i="81"/>
  <c r="D607" i="81"/>
  <c r="A607" i="81"/>
  <c r="AG606" i="81"/>
  <c r="AD606" i="81"/>
  <c r="AC606" i="81"/>
  <c r="AA606" i="81"/>
  <c r="I606" i="81"/>
  <c r="G606" i="81"/>
  <c r="F606" i="81"/>
  <c r="D606" i="81"/>
  <c r="A606" i="81"/>
  <c r="AG605" i="81"/>
  <c r="AD605" i="81"/>
  <c r="AC605" i="81"/>
  <c r="AA605" i="81"/>
  <c r="I605" i="81"/>
  <c r="G605" i="81"/>
  <c r="F605" i="81"/>
  <c r="D605" i="81"/>
  <c r="A605" i="81"/>
  <c r="AG604" i="81"/>
  <c r="AD604" i="81"/>
  <c r="AC604" i="81"/>
  <c r="AA604" i="81"/>
  <c r="I604" i="81"/>
  <c r="G604" i="81"/>
  <c r="F604" i="81"/>
  <c r="D604" i="81"/>
  <c r="A604" i="81"/>
  <c r="AG603" i="81"/>
  <c r="AD603" i="81"/>
  <c r="AC603" i="81"/>
  <c r="AA603" i="81"/>
  <c r="I603" i="81"/>
  <c r="G603" i="81"/>
  <c r="F603" i="81"/>
  <c r="D603" i="81"/>
  <c r="A603" i="81"/>
  <c r="AG602" i="81"/>
  <c r="AD602" i="81"/>
  <c r="AC602" i="81"/>
  <c r="AA602" i="81"/>
  <c r="I602" i="81"/>
  <c r="G602" i="81"/>
  <c r="F602" i="81"/>
  <c r="D602" i="81"/>
  <c r="A602" i="81"/>
  <c r="AG601" i="81"/>
  <c r="AD601" i="81"/>
  <c r="AC601" i="81"/>
  <c r="AA601" i="81"/>
  <c r="I601" i="81"/>
  <c r="G601" i="81"/>
  <c r="F601" i="81"/>
  <c r="D601" i="81"/>
  <c r="A601" i="81"/>
  <c r="AG600" i="81"/>
  <c r="AD600" i="81"/>
  <c r="AC600" i="81"/>
  <c r="AA600" i="81"/>
  <c r="I600" i="81"/>
  <c r="G600" i="81"/>
  <c r="F600" i="81"/>
  <c r="D600" i="81"/>
  <c r="A600" i="81"/>
  <c r="AG599" i="81"/>
  <c r="AD599" i="81"/>
  <c r="AC599" i="81"/>
  <c r="AA599" i="81"/>
  <c r="I599" i="81"/>
  <c r="G599" i="81"/>
  <c r="F599" i="81"/>
  <c r="D599" i="81"/>
  <c r="A599" i="81"/>
  <c r="AG598" i="81"/>
  <c r="AD598" i="81"/>
  <c r="AC598" i="81"/>
  <c r="AA598" i="81"/>
  <c r="I598" i="81"/>
  <c r="G598" i="81"/>
  <c r="F598" i="81"/>
  <c r="D598" i="81"/>
  <c r="A598" i="81"/>
  <c r="AG597" i="81"/>
  <c r="AD597" i="81"/>
  <c r="AC597" i="81"/>
  <c r="AA597" i="81"/>
  <c r="I597" i="81"/>
  <c r="G597" i="81"/>
  <c r="F597" i="81"/>
  <c r="D597" i="81"/>
  <c r="A597" i="81"/>
  <c r="AG596" i="81"/>
  <c r="AD596" i="81"/>
  <c r="AC596" i="81"/>
  <c r="AA596" i="81"/>
  <c r="I596" i="81"/>
  <c r="G596" i="81"/>
  <c r="F596" i="81"/>
  <c r="D596" i="81"/>
  <c r="A596" i="81"/>
  <c r="AG595" i="81"/>
  <c r="AD595" i="81"/>
  <c r="AC595" i="81"/>
  <c r="AA595" i="81"/>
  <c r="I595" i="81"/>
  <c r="G595" i="81"/>
  <c r="F595" i="81"/>
  <c r="D595" i="81"/>
  <c r="A595" i="81"/>
  <c r="AG594" i="81"/>
  <c r="AD594" i="81"/>
  <c r="AC594" i="81"/>
  <c r="AA594" i="81"/>
  <c r="I594" i="81"/>
  <c r="G594" i="81"/>
  <c r="F594" i="81"/>
  <c r="D594" i="81"/>
  <c r="A594" i="81"/>
  <c r="AG593" i="81"/>
  <c r="AD593" i="81"/>
  <c r="AC593" i="81"/>
  <c r="AA593" i="81"/>
  <c r="I593" i="81"/>
  <c r="G593" i="81"/>
  <c r="F593" i="81"/>
  <c r="D593" i="81"/>
  <c r="A593" i="81"/>
  <c r="AG592" i="81"/>
  <c r="AD592" i="81"/>
  <c r="AC592" i="81"/>
  <c r="AA592" i="81"/>
  <c r="I592" i="81"/>
  <c r="G592" i="81"/>
  <c r="F592" i="81"/>
  <c r="D592" i="81"/>
  <c r="A592" i="81"/>
  <c r="AG591" i="81"/>
  <c r="AD591" i="81"/>
  <c r="AC591" i="81"/>
  <c r="AA591" i="81"/>
  <c r="I591" i="81"/>
  <c r="G591" i="81"/>
  <c r="F591" i="81"/>
  <c r="D591" i="81"/>
  <c r="A591" i="81"/>
  <c r="AG590" i="81"/>
  <c r="AD590" i="81"/>
  <c r="AC590" i="81"/>
  <c r="AA590" i="81"/>
  <c r="I590" i="81"/>
  <c r="G590" i="81"/>
  <c r="F590" i="81"/>
  <c r="D590" i="81"/>
  <c r="A590" i="81"/>
  <c r="AG589" i="81"/>
  <c r="AD589" i="81"/>
  <c r="AC589" i="81"/>
  <c r="AA589" i="81"/>
  <c r="I589" i="81"/>
  <c r="G589" i="81"/>
  <c r="F589" i="81"/>
  <c r="D589" i="81"/>
  <c r="A589" i="81"/>
  <c r="AG588" i="81"/>
  <c r="AD588" i="81"/>
  <c r="AC588" i="81"/>
  <c r="AA588" i="81"/>
  <c r="I588" i="81"/>
  <c r="G588" i="81"/>
  <c r="F588" i="81"/>
  <c r="D588" i="81"/>
  <c r="A588" i="81"/>
  <c r="AG587" i="81"/>
  <c r="AD587" i="81"/>
  <c r="AC587" i="81"/>
  <c r="AA587" i="81"/>
  <c r="I587" i="81"/>
  <c r="G587" i="81"/>
  <c r="F587" i="81"/>
  <c r="D587" i="81"/>
  <c r="A587" i="81"/>
  <c r="AG586" i="81"/>
  <c r="AD586" i="81"/>
  <c r="AC586" i="81"/>
  <c r="AA586" i="81"/>
  <c r="I586" i="81"/>
  <c r="G586" i="81"/>
  <c r="F586" i="81"/>
  <c r="D586" i="81"/>
  <c r="A586" i="81"/>
  <c r="AG585" i="81"/>
  <c r="AD585" i="81"/>
  <c r="AC585" i="81"/>
  <c r="AA585" i="81"/>
  <c r="I585" i="81"/>
  <c r="G585" i="81"/>
  <c r="F585" i="81"/>
  <c r="D585" i="81"/>
  <c r="A585" i="81"/>
  <c r="AG584" i="81"/>
  <c r="AD584" i="81"/>
  <c r="AC584" i="81"/>
  <c r="AA584" i="81"/>
  <c r="I584" i="81"/>
  <c r="G584" i="81"/>
  <c r="F584" i="81"/>
  <c r="D584" i="81"/>
  <c r="A584" i="81"/>
  <c r="AG583" i="81"/>
  <c r="AD583" i="81"/>
  <c r="AC583" i="81"/>
  <c r="AA583" i="81"/>
  <c r="I583" i="81"/>
  <c r="G583" i="81"/>
  <c r="F583" i="81"/>
  <c r="D583" i="81"/>
  <c r="A583" i="81"/>
  <c r="AG582" i="81"/>
  <c r="AD582" i="81"/>
  <c r="AC582" i="81"/>
  <c r="AA582" i="81"/>
  <c r="I582" i="81"/>
  <c r="G582" i="81"/>
  <c r="F582" i="81"/>
  <c r="D582" i="81"/>
  <c r="A582" i="81"/>
  <c r="AG581" i="81"/>
  <c r="AD581" i="81"/>
  <c r="AC581" i="81"/>
  <c r="AA581" i="81"/>
  <c r="I581" i="81"/>
  <c r="G581" i="81"/>
  <c r="F581" i="81"/>
  <c r="D581" i="81"/>
  <c r="A581" i="81"/>
  <c r="AG580" i="81"/>
  <c r="AD580" i="81"/>
  <c r="AC580" i="81"/>
  <c r="AA580" i="81"/>
  <c r="I580" i="81"/>
  <c r="G580" i="81"/>
  <c r="F580" i="81"/>
  <c r="D580" i="81"/>
  <c r="A580" i="81"/>
  <c r="AG579" i="81"/>
  <c r="AD579" i="81"/>
  <c r="AC579" i="81"/>
  <c r="AA579" i="81"/>
  <c r="I579" i="81"/>
  <c r="G579" i="81"/>
  <c r="F579" i="81"/>
  <c r="D579" i="81"/>
  <c r="A579" i="81"/>
  <c r="AG578" i="81"/>
  <c r="AD578" i="81"/>
  <c r="AC578" i="81"/>
  <c r="AA578" i="81"/>
  <c r="I578" i="81"/>
  <c r="G578" i="81"/>
  <c r="F578" i="81"/>
  <c r="D578" i="81"/>
  <c r="A578" i="81"/>
  <c r="AG577" i="81"/>
  <c r="AD577" i="81"/>
  <c r="AC577" i="81"/>
  <c r="AA577" i="81"/>
  <c r="I577" i="81"/>
  <c r="G577" i="81"/>
  <c r="F577" i="81"/>
  <c r="D577" i="81"/>
  <c r="A577" i="81"/>
  <c r="AG576" i="81"/>
  <c r="AD576" i="81"/>
  <c r="AC576" i="81"/>
  <c r="AA576" i="81"/>
  <c r="I576" i="81"/>
  <c r="G576" i="81"/>
  <c r="F576" i="81"/>
  <c r="D576" i="81"/>
  <c r="A576" i="81"/>
  <c r="AG575" i="81"/>
  <c r="AD575" i="81"/>
  <c r="AC575" i="81"/>
  <c r="AA575" i="81"/>
  <c r="I575" i="81"/>
  <c r="G575" i="81"/>
  <c r="F575" i="81"/>
  <c r="D575" i="81"/>
  <c r="A575" i="81"/>
  <c r="AG574" i="81"/>
  <c r="AD574" i="81"/>
  <c r="AC574" i="81"/>
  <c r="AA574" i="81"/>
  <c r="I574" i="81"/>
  <c r="G574" i="81"/>
  <c r="F574" i="81"/>
  <c r="D574" i="81"/>
  <c r="A574" i="81"/>
  <c r="AG573" i="81"/>
  <c r="AD573" i="81"/>
  <c r="AC573" i="81"/>
  <c r="AA573" i="81"/>
  <c r="I573" i="81"/>
  <c r="G573" i="81"/>
  <c r="F573" i="81"/>
  <c r="D573" i="81"/>
  <c r="A573" i="81"/>
  <c r="AG572" i="81"/>
  <c r="AD572" i="81"/>
  <c r="AC572" i="81"/>
  <c r="AA572" i="81"/>
  <c r="I572" i="81"/>
  <c r="G572" i="81"/>
  <c r="F572" i="81"/>
  <c r="D572" i="81"/>
  <c r="A572" i="81"/>
  <c r="AG571" i="81"/>
  <c r="AD571" i="81"/>
  <c r="AC571" i="81"/>
  <c r="AA571" i="81"/>
  <c r="I571" i="81"/>
  <c r="G571" i="81"/>
  <c r="F571" i="81"/>
  <c r="D571" i="81"/>
  <c r="A571" i="81"/>
  <c r="AG570" i="81"/>
  <c r="AD570" i="81"/>
  <c r="AC570" i="81"/>
  <c r="AA570" i="81"/>
  <c r="I570" i="81"/>
  <c r="G570" i="81"/>
  <c r="F570" i="81"/>
  <c r="D570" i="81"/>
  <c r="A570" i="81"/>
  <c r="AG569" i="81"/>
  <c r="AD569" i="81"/>
  <c r="AC569" i="81"/>
  <c r="AA569" i="81"/>
  <c r="I569" i="81"/>
  <c r="G569" i="81"/>
  <c r="F569" i="81"/>
  <c r="D569" i="81"/>
  <c r="A569" i="81"/>
  <c r="AG568" i="81"/>
  <c r="AD568" i="81"/>
  <c r="AC568" i="81"/>
  <c r="AA568" i="81"/>
  <c r="I568" i="81"/>
  <c r="G568" i="81"/>
  <c r="F568" i="81"/>
  <c r="D568" i="81"/>
  <c r="A568" i="81"/>
  <c r="AG567" i="81"/>
  <c r="AD567" i="81"/>
  <c r="AC567" i="81"/>
  <c r="AA567" i="81"/>
  <c r="I567" i="81"/>
  <c r="G567" i="81"/>
  <c r="F567" i="81"/>
  <c r="D567" i="81"/>
  <c r="A567" i="81"/>
  <c r="AG566" i="81"/>
  <c r="AD566" i="81"/>
  <c r="AC566" i="81"/>
  <c r="AA566" i="81"/>
  <c r="I566" i="81"/>
  <c r="G566" i="81"/>
  <c r="F566" i="81"/>
  <c r="D566" i="81"/>
  <c r="A566" i="81"/>
  <c r="AG565" i="81"/>
  <c r="AD565" i="81"/>
  <c r="AC565" i="81"/>
  <c r="AA565" i="81"/>
  <c r="I565" i="81"/>
  <c r="G565" i="81"/>
  <c r="F565" i="81"/>
  <c r="D565" i="81"/>
  <c r="A565" i="81"/>
  <c r="AG564" i="81"/>
  <c r="AD564" i="81"/>
  <c r="AC564" i="81"/>
  <c r="AA564" i="81"/>
  <c r="I564" i="81"/>
  <c r="G564" i="81"/>
  <c r="F564" i="81"/>
  <c r="D564" i="81"/>
  <c r="A564" i="81"/>
  <c r="AG563" i="81"/>
  <c r="AD563" i="81"/>
  <c r="AC563" i="81"/>
  <c r="AA563" i="81"/>
  <c r="I563" i="81"/>
  <c r="G563" i="81"/>
  <c r="F563" i="81"/>
  <c r="D563" i="81"/>
  <c r="A563" i="81"/>
  <c r="AG562" i="81"/>
  <c r="AD562" i="81"/>
  <c r="AC562" i="81"/>
  <c r="AA562" i="81"/>
  <c r="I562" i="81"/>
  <c r="G562" i="81"/>
  <c r="F562" i="81"/>
  <c r="D562" i="81"/>
  <c r="A562" i="81"/>
  <c r="AG561" i="81"/>
  <c r="AD561" i="81"/>
  <c r="AC561" i="81"/>
  <c r="AA561" i="81"/>
  <c r="I561" i="81"/>
  <c r="G561" i="81"/>
  <c r="F561" i="81"/>
  <c r="D561" i="81"/>
  <c r="A561" i="81"/>
  <c r="AG560" i="81"/>
  <c r="AD560" i="81"/>
  <c r="AC560" i="81"/>
  <c r="AA560" i="81"/>
  <c r="I560" i="81"/>
  <c r="G560" i="81"/>
  <c r="F560" i="81"/>
  <c r="D560" i="81"/>
  <c r="A560" i="81"/>
  <c r="AG559" i="81"/>
  <c r="AD559" i="81"/>
  <c r="AC559" i="81"/>
  <c r="AA559" i="81"/>
  <c r="I559" i="81"/>
  <c r="G559" i="81"/>
  <c r="F559" i="81"/>
  <c r="D559" i="81"/>
  <c r="A559" i="81"/>
  <c r="AG558" i="81"/>
  <c r="AD558" i="81"/>
  <c r="AC558" i="81"/>
  <c r="AA558" i="81"/>
  <c r="I558" i="81"/>
  <c r="G558" i="81"/>
  <c r="F558" i="81"/>
  <c r="D558" i="81"/>
  <c r="A558" i="81"/>
  <c r="AG557" i="81"/>
  <c r="AD557" i="81"/>
  <c r="AC557" i="81"/>
  <c r="AA557" i="81"/>
  <c r="I557" i="81"/>
  <c r="G557" i="81"/>
  <c r="F557" i="81"/>
  <c r="D557" i="81"/>
  <c r="A557" i="81"/>
  <c r="AG556" i="81"/>
  <c r="AD556" i="81"/>
  <c r="AC556" i="81"/>
  <c r="AA556" i="81"/>
  <c r="I556" i="81"/>
  <c r="G556" i="81"/>
  <c r="F556" i="81"/>
  <c r="D556" i="81"/>
  <c r="A556" i="81"/>
  <c r="AG555" i="81"/>
  <c r="AD555" i="81"/>
  <c r="AC555" i="81"/>
  <c r="AA555" i="81"/>
  <c r="I555" i="81"/>
  <c r="G555" i="81"/>
  <c r="F555" i="81"/>
  <c r="D555" i="81"/>
  <c r="A555" i="81"/>
  <c r="AG554" i="81"/>
  <c r="AD554" i="81"/>
  <c r="AC554" i="81"/>
  <c r="AA554" i="81"/>
  <c r="I554" i="81"/>
  <c r="G554" i="81"/>
  <c r="F554" i="81"/>
  <c r="D554" i="81"/>
  <c r="A554" i="81"/>
  <c r="AG553" i="81"/>
  <c r="AD553" i="81"/>
  <c r="AC553" i="81"/>
  <c r="AA553" i="81"/>
  <c r="I553" i="81"/>
  <c r="G553" i="81"/>
  <c r="F553" i="81"/>
  <c r="D553" i="81"/>
  <c r="A553" i="81"/>
  <c r="AG552" i="81"/>
  <c r="AD552" i="81"/>
  <c r="AC552" i="81"/>
  <c r="AA552" i="81"/>
  <c r="I552" i="81"/>
  <c r="G552" i="81"/>
  <c r="F552" i="81"/>
  <c r="D552" i="81"/>
  <c r="A552" i="81"/>
  <c r="AG551" i="81"/>
  <c r="AD551" i="81"/>
  <c r="AC551" i="81"/>
  <c r="AA551" i="81"/>
  <c r="I551" i="81"/>
  <c r="G551" i="81"/>
  <c r="F551" i="81"/>
  <c r="D551" i="81"/>
  <c r="A551" i="81"/>
  <c r="AG550" i="81"/>
  <c r="AD550" i="81"/>
  <c r="AC550" i="81"/>
  <c r="AA550" i="81"/>
  <c r="I550" i="81"/>
  <c r="G550" i="81"/>
  <c r="F550" i="81"/>
  <c r="D550" i="81"/>
  <c r="A550" i="81"/>
  <c r="AG549" i="81"/>
  <c r="AD549" i="81"/>
  <c r="AC549" i="81"/>
  <c r="AA549" i="81"/>
  <c r="I549" i="81"/>
  <c r="G549" i="81"/>
  <c r="F549" i="81"/>
  <c r="D549" i="81"/>
  <c r="A549" i="81"/>
  <c r="AG548" i="81"/>
  <c r="AD548" i="81"/>
  <c r="AC548" i="81"/>
  <c r="AA548" i="81"/>
  <c r="I548" i="81"/>
  <c r="G548" i="81"/>
  <c r="F548" i="81"/>
  <c r="D548" i="81"/>
  <c r="A548" i="81"/>
  <c r="AG547" i="81"/>
  <c r="AD547" i="81"/>
  <c r="AC547" i="81"/>
  <c r="AA547" i="81"/>
  <c r="I547" i="81"/>
  <c r="G547" i="81"/>
  <c r="F547" i="81"/>
  <c r="D547" i="81"/>
  <c r="A547" i="81"/>
  <c r="AG546" i="81"/>
  <c r="AD546" i="81"/>
  <c r="AC546" i="81"/>
  <c r="AA546" i="81"/>
  <c r="I546" i="81"/>
  <c r="G546" i="81"/>
  <c r="F546" i="81"/>
  <c r="D546" i="81"/>
  <c r="A546" i="81"/>
  <c r="AG545" i="81"/>
  <c r="AD545" i="81"/>
  <c r="AC545" i="81"/>
  <c r="AA545" i="81"/>
  <c r="I545" i="81"/>
  <c r="G545" i="81"/>
  <c r="F545" i="81"/>
  <c r="D545" i="81"/>
  <c r="A545" i="81"/>
  <c r="AG544" i="81"/>
  <c r="AD544" i="81"/>
  <c r="AC544" i="81"/>
  <c r="AA544" i="81"/>
  <c r="I544" i="81"/>
  <c r="G544" i="81"/>
  <c r="F544" i="81"/>
  <c r="D544" i="81"/>
  <c r="A544" i="81"/>
  <c r="AG543" i="81"/>
  <c r="AD543" i="81"/>
  <c r="AC543" i="81"/>
  <c r="AA543" i="81"/>
  <c r="I543" i="81"/>
  <c r="G543" i="81"/>
  <c r="F543" i="81"/>
  <c r="D543" i="81"/>
  <c r="A543" i="81"/>
  <c r="AG542" i="81"/>
  <c r="AD542" i="81"/>
  <c r="AC542" i="81"/>
  <c r="AA542" i="81"/>
  <c r="I542" i="81"/>
  <c r="G542" i="81"/>
  <c r="F542" i="81"/>
  <c r="D542" i="81"/>
  <c r="A542" i="81"/>
  <c r="AG541" i="81"/>
  <c r="AD541" i="81"/>
  <c r="AC541" i="81"/>
  <c r="AA541" i="81"/>
  <c r="I541" i="81"/>
  <c r="G541" i="81"/>
  <c r="F541" i="81"/>
  <c r="D541" i="81"/>
  <c r="A541" i="81"/>
  <c r="AG540" i="81"/>
  <c r="AD540" i="81"/>
  <c r="AC540" i="81"/>
  <c r="AA540" i="81"/>
  <c r="I540" i="81"/>
  <c r="G540" i="81"/>
  <c r="F540" i="81"/>
  <c r="D540" i="81"/>
  <c r="A540" i="81"/>
  <c r="AG539" i="81"/>
  <c r="AD539" i="81"/>
  <c r="AC539" i="81"/>
  <c r="AA539" i="81"/>
  <c r="I539" i="81"/>
  <c r="G539" i="81"/>
  <c r="F539" i="81"/>
  <c r="D539" i="81"/>
  <c r="A539" i="81"/>
  <c r="AG538" i="81"/>
  <c r="AD538" i="81"/>
  <c r="AC538" i="81"/>
  <c r="AA538" i="81"/>
  <c r="I538" i="81"/>
  <c r="G538" i="81"/>
  <c r="F538" i="81"/>
  <c r="D538" i="81"/>
  <c r="A538" i="81"/>
  <c r="AG537" i="81"/>
  <c r="AD537" i="81"/>
  <c r="AC537" i="81"/>
  <c r="AA537" i="81"/>
  <c r="I537" i="81"/>
  <c r="G537" i="81"/>
  <c r="F537" i="81"/>
  <c r="D537" i="81"/>
  <c r="A537" i="81"/>
  <c r="AG536" i="81"/>
  <c r="AD536" i="81"/>
  <c r="AC536" i="81"/>
  <c r="AA536" i="81"/>
  <c r="I536" i="81"/>
  <c r="G536" i="81"/>
  <c r="F536" i="81"/>
  <c r="D536" i="81"/>
  <c r="A536" i="81"/>
  <c r="AG535" i="81"/>
  <c r="AD535" i="81"/>
  <c r="AC535" i="81"/>
  <c r="AA535" i="81"/>
  <c r="I535" i="81"/>
  <c r="G535" i="81"/>
  <c r="F535" i="81"/>
  <c r="D535" i="81"/>
  <c r="A535" i="81"/>
  <c r="AG534" i="81"/>
  <c r="AD534" i="81"/>
  <c r="AC534" i="81"/>
  <c r="AA534" i="81"/>
  <c r="I534" i="81"/>
  <c r="G534" i="81"/>
  <c r="F534" i="81"/>
  <c r="D534" i="81"/>
  <c r="A534" i="81"/>
  <c r="AG533" i="81"/>
  <c r="AD533" i="81"/>
  <c r="AC533" i="81"/>
  <c r="AA533" i="81"/>
  <c r="I533" i="81"/>
  <c r="G533" i="81"/>
  <c r="F533" i="81"/>
  <c r="D533" i="81"/>
  <c r="A533" i="81"/>
  <c r="AG532" i="81"/>
  <c r="AD532" i="81"/>
  <c r="AC532" i="81"/>
  <c r="AA532" i="81"/>
  <c r="I532" i="81"/>
  <c r="G532" i="81"/>
  <c r="F532" i="81"/>
  <c r="D532" i="81"/>
  <c r="A532" i="81"/>
  <c r="AG531" i="81"/>
  <c r="AD531" i="81"/>
  <c r="AC531" i="81"/>
  <c r="AA531" i="81"/>
  <c r="I531" i="81"/>
  <c r="G531" i="81"/>
  <c r="F531" i="81"/>
  <c r="D531" i="81"/>
  <c r="A531" i="81"/>
  <c r="AG530" i="81"/>
  <c r="AD530" i="81"/>
  <c r="AC530" i="81"/>
  <c r="AA530" i="81"/>
  <c r="I530" i="81"/>
  <c r="G530" i="81"/>
  <c r="F530" i="81"/>
  <c r="D530" i="81"/>
  <c r="A530" i="81"/>
  <c r="AG529" i="81"/>
  <c r="AD529" i="81"/>
  <c r="AC529" i="81"/>
  <c r="AA529" i="81"/>
  <c r="I529" i="81"/>
  <c r="G529" i="81"/>
  <c r="F529" i="81"/>
  <c r="D529" i="81"/>
  <c r="A529" i="81"/>
  <c r="AG528" i="81"/>
  <c r="AD528" i="81"/>
  <c r="AC528" i="81"/>
  <c r="AA528" i="81"/>
  <c r="I528" i="81"/>
  <c r="G528" i="81"/>
  <c r="F528" i="81"/>
  <c r="D528" i="81"/>
  <c r="A528" i="81"/>
  <c r="AG527" i="81"/>
  <c r="AD527" i="81"/>
  <c r="AC527" i="81"/>
  <c r="AA527" i="81"/>
  <c r="I527" i="81"/>
  <c r="G527" i="81"/>
  <c r="F527" i="81"/>
  <c r="D527" i="81"/>
  <c r="A527" i="81"/>
  <c r="AG526" i="81"/>
  <c r="AD526" i="81"/>
  <c r="AC526" i="81"/>
  <c r="AA526" i="81"/>
  <c r="I526" i="81"/>
  <c r="G526" i="81"/>
  <c r="F526" i="81"/>
  <c r="D526" i="81"/>
  <c r="A526" i="81"/>
  <c r="AG525" i="81"/>
  <c r="AD525" i="81"/>
  <c r="AC525" i="81"/>
  <c r="AA525" i="81"/>
  <c r="I525" i="81"/>
  <c r="G525" i="81"/>
  <c r="F525" i="81"/>
  <c r="D525" i="81"/>
  <c r="A525" i="81"/>
  <c r="AG524" i="81"/>
  <c r="AD524" i="81"/>
  <c r="AC524" i="81"/>
  <c r="AA524" i="81"/>
  <c r="I524" i="81"/>
  <c r="G524" i="81"/>
  <c r="F524" i="81"/>
  <c r="D524" i="81"/>
  <c r="A524" i="81"/>
  <c r="AG523" i="81"/>
  <c r="AD523" i="81"/>
  <c r="AC523" i="81"/>
  <c r="AA523" i="81"/>
  <c r="I523" i="81"/>
  <c r="G523" i="81"/>
  <c r="F523" i="81"/>
  <c r="D523" i="81"/>
  <c r="A523" i="81"/>
  <c r="AG522" i="81"/>
  <c r="AD522" i="81"/>
  <c r="AC522" i="81"/>
  <c r="AA522" i="81"/>
  <c r="I522" i="81"/>
  <c r="G522" i="81"/>
  <c r="F522" i="81"/>
  <c r="D522" i="81"/>
  <c r="A522" i="81"/>
  <c r="AG521" i="81"/>
  <c r="AD521" i="81"/>
  <c r="AC521" i="81"/>
  <c r="AA521" i="81"/>
  <c r="I521" i="81"/>
  <c r="G521" i="81"/>
  <c r="F521" i="81"/>
  <c r="D521" i="81"/>
  <c r="A521" i="81"/>
  <c r="AG520" i="81"/>
  <c r="AD520" i="81"/>
  <c r="AC520" i="81"/>
  <c r="AA520" i="81"/>
  <c r="I520" i="81"/>
  <c r="G520" i="81"/>
  <c r="F520" i="81"/>
  <c r="D520" i="81"/>
  <c r="A520" i="81"/>
  <c r="AG519" i="81"/>
  <c r="AD519" i="81"/>
  <c r="AC519" i="81"/>
  <c r="AA519" i="81"/>
  <c r="I519" i="81"/>
  <c r="G519" i="81"/>
  <c r="F519" i="81"/>
  <c r="D519" i="81"/>
  <c r="A519" i="81"/>
  <c r="AG518" i="81"/>
  <c r="AD518" i="81"/>
  <c r="AC518" i="81"/>
  <c r="AA518" i="81"/>
  <c r="I518" i="81"/>
  <c r="G518" i="81"/>
  <c r="F518" i="81"/>
  <c r="D518" i="81"/>
  <c r="A518" i="81"/>
  <c r="AG517" i="81"/>
  <c r="AD517" i="81"/>
  <c r="AC517" i="81"/>
  <c r="AA517" i="81"/>
  <c r="I517" i="81"/>
  <c r="G517" i="81"/>
  <c r="F517" i="81"/>
  <c r="D517" i="81"/>
  <c r="A517" i="81"/>
  <c r="AG516" i="81"/>
  <c r="AD516" i="81"/>
  <c r="AC516" i="81"/>
  <c r="AA516" i="81"/>
  <c r="I516" i="81"/>
  <c r="G516" i="81"/>
  <c r="F516" i="81"/>
  <c r="D516" i="81"/>
  <c r="A516" i="81"/>
  <c r="AG515" i="81"/>
  <c r="AD515" i="81"/>
  <c r="AC515" i="81"/>
  <c r="AA515" i="81"/>
  <c r="I515" i="81"/>
  <c r="G515" i="81"/>
  <c r="F515" i="81"/>
  <c r="D515" i="81"/>
  <c r="A515" i="81"/>
  <c r="AG514" i="81"/>
  <c r="AD514" i="81"/>
  <c r="AC514" i="81"/>
  <c r="AA514" i="81"/>
  <c r="I514" i="81"/>
  <c r="G514" i="81"/>
  <c r="F514" i="81"/>
  <c r="D514" i="81"/>
  <c r="A514" i="81"/>
  <c r="AG513" i="81"/>
  <c r="AD513" i="81"/>
  <c r="AC513" i="81"/>
  <c r="AA513" i="81"/>
  <c r="I513" i="81"/>
  <c r="G513" i="81"/>
  <c r="F513" i="81"/>
  <c r="D513" i="81"/>
  <c r="A513" i="81"/>
  <c r="AG512" i="81"/>
  <c r="AD512" i="81"/>
  <c r="AC512" i="81"/>
  <c r="AA512" i="81"/>
  <c r="I512" i="81"/>
  <c r="G512" i="81"/>
  <c r="F512" i="81"/>
  <c r="D512" i="81"/>
  <c r="A512" i="81"/>
  <c r="AG511" i="81"/>
  <c r="AD511" i="81"/>
  <c r="AC511" i="81"/>
  <c r="AA511" i="81"/>
  <c r="I511" i="81"/>
  <c r="G511" i="81"/>
  <c r="F511" i="81"/>
  <c r="D511" i="81"/>
  <c r="A511" i="81"/>
  <c r="AG510" i="81"/>
  <c r="AD510" i="81"/>
  <c r="AC510" i="81"/>
  <c r="AA510" i="81"/>
  <c r="I510" i="81"/>
  <c r="G510" i="81"/>
  <c r="F510" i="81"/>
  <c r="D510" i="81"/>
  <c r="A510" i="81"/>
  <c r="AG509" i="81"/>
  <c r="AD509" i="81"/>
  <c r="AC509" i="81"/>
  <c r="AA509" i="81"/>
  <c r="I509" i="81"/>
  <c r="G509" i="81"/>
  <c r="F509" i="81"/>
  <c r="D509" i="81"/>
  <c r="A509" i="81"/>
  <c r="AG508" i="81"/>
  <c r="AD508" i="81"/>
  <c r="AC508" i="81"/>
  <c r="AA508" i="81"/>
  <c r="I508" i="81"/>
  <c r="G508" i="81"/>
  <c r="F508" i="81"/>
  <c r="D508" i="81"/>
  <c r="A508" i="81"/>
  <c r="AG507" i="81"/>
  <c r="AD507" i="81"/>
  <c r="AC507" i="81"/>
  <c r="AA507" i="81"/>
  <c r="I507" i="81"/>
  <c r="G507" i="81"/>
  <c r="F507" i="81"/>
  <c r="D507" i="81"/>
  <c r="A507" i="81"/>
  <c r="AG506" i="81"/>
  <c r="AD506" i="81"/>
  <c r="AC506" i="81"/>
  <c r="AA506" i="81"/>
  <c r="I506" i="81"/>
  <c r="G506" i="81"/>
  <c r="F506" i="81"/>
  <c r="D506" i="81"/>
  <c r="A506" i="81"/>
  <c r="AG505" i="81"/>
  <c r="AD505" i="81"/>
  <c r="AC505" i="81"/>
  <c r="AA505" i="81"/>
  <c r="I505" i="81"/>
  <c r="G505" i="81"/>
  <c r="F505" i="81"/>
  <c r="D505" i="81"/>
  <c r="A505" i="81"/>
  <c r="AG504" i="81"/>
  <c r="AD504" i="81"/>
  <c r="AC504" i="81"/>
  <c r="AA504" i="81"/>
  <c r="I504" i="81"/>
  <c r="G504" i="81"/>
  <c r="F504" i="81"/>
  <c r="D504" i="81"/>
  <c r="A504" i="81"/>
  <c r="AG503" i="81"/>
  <c r="AD503" i="81"/>
  <c r="AC503" i="81"/>
  <c r="AA503" i="81"/>
  <c r="I503" i="81"/>
  <c r="G503" i="81"/>
  <c r="F503" i="81"/>
  <c r="D503" i="81"/>
  <c r="A503" i="81"/>
  <c r="AG502" i="81"/>
  <c r="AD502" i="81"/>
  <c r="AC502" i="81"/>
  <c r="AA502" i="81"/>
  <c r="I502" i="81"/>
  <c r="G502" i="81"/>
  <c r="F502" i="81"/>
  <c r="D502" i="81"/>
  <c r="A502" i="81"/>
  <c r="AG501" i="81"/>
  <c r="AD501" i="81"/>
  <c r="AC501" i="81"/>
  <c r="AA501" i="81"/>
  <c r="I501" i="81"/>
  <c r="G501" i="81"/>
  <c r="F501" i="81"/>
  <c r="D501" i="81"/>
  <c r="A501" i="81"/>
  <c r="AG500" i="81"/>
  <c r="AD500" i="81"/>
  <c r="AC500" i="81"/>
  <c r="AA500" i="81"/>
  <c r="I500" i="81"/>
  <c r="G500" i="81"/>
  <c r="F500" i="81"/>
  <c r="D500" i="81"/>
  <c r="A500" i="81"/>
  <c r="AG499" i="81"/>
  <c r="AD499" i="81"/>
  <c r="AC499" i="81"/>
  <c r="AA499" i="81"/>
  <c r="I499" i="81"/>
  <c r="G499" i="81"/>
  <c r="F499" i="81"/>
  <c r="D499" i="81"/>
  <c r="A499" i="81"/>
  <c r="AG498" i="81"/>
  <c r="AD498" i="81"/>
  <c r="AC498" i="81"/>
  <c r="AA498" i="81"/>
  <c r="I498" i="81"/>
  <c r="G498" i="81"/>
  <c r="F498" i="81"/>
  <c r="D498" i="81"/>
  <c r="A498" i="81"/>
  <c r="AG497" i="81"/>
  <c r="AD497" i="81"/>
  <c r="AC497" i="81"/>
  <c r="AA497" i="81"/>
  <c r="I497" i="81"/>
  <c r="G497" i="81"/>
  <c r="F497" i="81"/>
  <c r="D497" i="81"/>
  <c r="A497" i="81"/>
  <c r="AG496" i="81"/>
  <c r="AD496" i="81"/>
  <c r="AC496" i="81"/>
  <c r="AA496" i="81"/>
  <c r="I496" i="81"/>
  <c r="G496" i="81"/>
  <c r="F496" i="81"/>
  <c r="D496" i="81"/>
  <c r="A496" i="81"/>
  <c r="AG495" i="81"/>
  <c r="AD495" i="81"/>
  <c r="AC495" i="81"/>
  <c r="AA495" i="81"/>
  <c r="I495" i="81"/>
  <c r="G495" i="81"/>
  <c r="F495" i="81"/>
  <c r="D495" i="81"/>
  <c r="A495" i="81"/>
  <c r="AG494" i="81"/>
  <c r="AD494" i="81"/>
  <c r="AC494" i="81"/>
  <c r="AA494" i="81"/>
  <c r="I494" i="81"/>
  <c r="G494" i="81"/>
  <c r="F494" i="81"/>
  <c r="D494" i="81"/>
  <c r="A494" i="81"/>
  <c r="AG493" i="81"/>
  <c r="AD493" i="81"/>
  <c r="AC493" i="81"/>
  <c r="AA493" i="81"/>
  <c r="I493" i="81"/>
  <c r="G493" i="81"/>
  <c r="F493" i="81"/>
  <c r="D493" i="81"/>
  <c r="A493" i="81"/>
  <c r="AG492" i="81"/>
  <c r="AD492" i="81"/>
  <c r="AC492" i="81"/>
  <c r="AA492" i="81"/>
  <c r="I492" i="81"/>
  <c r="G492" i="81"/>
  <c r="F492" i="81"/>
  <c r="D492" i="81"/>
  <c r="A492" i="81"/>
  <c r="AG491" i="81"/>
  <c r="AD491" i="81"/>
  <c r="AC491" i="81"/>
  <c r="AA491" i="81"/>
  <c r="I491" i="81"/>
  <c r="G491" i="81"/>
  <c r="F491" i="81"/>
  <c r="D491" i="81"/>
  <c r="A491" i="81"/>
  <c r="AG490" i="81"/>
  <c r="AD490" i="81"/>
  <c r="AC490" i="81"/>
  <c r="AA490" i="81"/>
  <c r="I490" i="81"/>
  <c r="G490" i="81"/>
  <c r="F490" i="81"/>
  <c r="D490" i="81"/>
  <c r="A490" i="81"/>
  <c r="AG489" i="81"/>
  <c r="AD489" i="81"/>
  <c r="AC489" i="81"/>
  <c r="AA489" i="81"/>
  <c r="I489" i="81"/>
  <c r="G489" i="81"/>
  <c r="F489" i="81"/>
  <c r="D489" i="81"/>
  <c r="A489" i="81"/>
  <c r="AG488" i="81"/>
  <c r="AD488" i="81"/>
  <c r="AC488" i="81"/>
  <c r="AA488" i="81"/>
  <c r="I488" i="81"/>
  <c r="G488" i="81"/>
  <c r="F488" i="81"/>
  <c r="D488" i="81"/>
  <c r="A488" i="81"/>
  <c r="AG487" i="81"/>
  <c r="AD487" i="81"/>
  <c r="AC487" i="81"/>
  <c r="AA487" i="81"/>
  <c r="I487" i="81"/>
  <c r="G487" i="81"/>
  <c r="F487" i="81"/>
  <c r="D487" i="81"/>
  <c r="A487" i="81"/>
  <c r="AG486" i="81"/>
  <c r="AD486" i="81"/>
  <c r="AC486" i="81"/>
  <c r="AA486" i="81"/>
  <c r="I486" i="81"/>
  <c r="G486" i="81"/>
  <c r="F486" i="81"/>
  <c r="D486" i="81"/>
  <c r="A486" i="81"/>
  <c r="AG485" i="81"/>
  <c r="AD485" i="81"/>
  <c r="AC485" i="81"/>
  <c r="AA485" i="81"/>
  <c r="I485" i="81"/>
  <c r="G485" i="81"/>
  <c r="F485" i="81"/>
  <c r="D485" i="81"/>
  <c r="A485" i="81"/>
  <c r="AG484" i="81"/>
  <c r="AD484" i="81"/>
  <c r="AC484" i="81"/>
  <c r="AA484" i="81"/>
  <c r="I484" i="81"/>
  <c r="G484" i="81"/>
  <c r="F484" i="81"/>
  <c r="D484" i="81"/>
  <c r="A484" i="81"/>
  <c r="AG483" i="81"/>
  <c r="AD483" i="81"/>
  <c r="AC483" i="81"/>
  <c r="AA483" i="81"/>
  <c r="I483" i="81"/>
  <c r="G483" i="81"/>
  <c r="F483" i="81"/>
  <c r="D483" i="81"/>
  <c r="A483" i="81"/>
  <c r="AG482" i="81"/>
  <c r="AD482" i="81"/>
  <c r="AC482" i="81"/>
  <c r="AA482" i="81"/>
  <c r="I482" i="81"/>
  <c r="G482" i="81"/>
  <c r="F482" i="81"/>
  <c r="D482" i="81"/>
  <c r="A482" i="81"/>
  <c r="AG481" i="81"/>
  <c r="AD481" i="81"/>
  <c r="AC481" i="81"/>
  <c r="AA481" i="81"/>
  <c r="I481" i="81"/>
  <c r="G481" i="81"/>
  <c r="F481" i="81"/>
  <c r="D481" i="81"/>
  <c r="A481" i="81"/>
  <c r="AG480" i="81"/>
  <c r="AD480" i="81"/>
  <c r="AC480" i="81"/>
  <c r="AA480" i="81"/>
  <c r="I480" i="81"/>
  <c r="G480" i="81"/>
  <c r="F480" i="81"/>
  <c r="D480" i="81"/>
  <c r="A480" i="81"/>
  <c r="AG479" i="81"/>
  <c r="AD479" i="81"/>
  <c r="AC479" i="81"/>
  <c r="AA479" i="81"/>
  <c r="I479" i="81"/>
  <c r="G479" i="81"/>
  <c r="F479" i="81"/>
  <c r="D479" i="81"/>
  <c r="A479" i="81"/>
  <c r="AG478" i="81"/>
  <c r="AD478" i="81"/>
  <c r="AC478" i="81"/>
  <c r="AA478" i="81"/>
  <c r="I478" i="81"/>
  <c r="G478" i="81"/>
  <c r="F478" i="81"/>
  <c r="D478" i="81"/>
  <c r="A478" i="81"/>
  <c r="AG477" i="81"/>
  <c r="AD477" i="81"/>
  <c r="AC477" i="81"/>
  <c r="AA477" i="81"/>
  <c r="I477" i="81"/>
  <c r="G477" i="81"/>
  <c r="F477" i="81"/>
  <c r="D477" i="81"/>
  <c r="A477" i="81"/>
  <c r="AG476" i="81"/>
  <c r="AD476" i="81"/>
  <c r="AC476" i="81"/>
  <c r="AA476" i="81"/>
  <c r="I476" i="81"/>
  <c r="G476" i="81"/>
  <c r="F476" i="81"/>
  <c r="D476" i="81"/>
  <c r="A476" i="81"/>
  <c r="AG475" i="81"/>
  <c r="AD475" i="81"/>
  <c r="AC475" i="81"/>
  <c r="AA475" i="81"/>
  <c r="I475" i="81"/>
  <c r="G475" i="81"/>
  <c r="F475" i="81"/>
  <c r="D475" i="81"/>
  <c r="A475" i="81"/>
  <c r="AG474" i="81"/>
  <c r="AD474" i="81"/>
  <c r="AC474" i="81"/>
  <c r="AA474" i="81"/>
  <c r="I474" i="81"/>
  <c r="G474" i="81"/>
  <c r="F474" i="81"/>
  <c r="D474" i="81"/>
  <c r="A474" i="81"/>
  <c r="AG473" i="81"/>
  <c r="AD473" i="81"/>
  <c r="AC473" i="81"/>
  <c r="AA473" i="81"/>
  <c r="I473" i="81"/>
  <c r="G473" i="81"/>
  <c r="F473" i="81"/>
  <c r="D473" i="81"/>
  <c r="A473" i="81"/>
  <c r="AG472" i="81"/>
  <c r="AD472" i="81"/>
  <c r="AC472" i="81"/>
  <c r="AA472" i="81"/>
  <c r="I472" i="81"/>
  <c r="G472" i="81"/>
  <c r="F472" i="81"/>
  <c r="D472" i="81"/>
  <c r="A472" i="81"/>
  <c r="AG471" i="81"/>
  <c r="AD471" i="81"/>
  <c r="AC471" i="81"/>
  <c r="AA471" i="81"/>
  <c r="I471" i="81"/>
  <c r="G471" i="81"/>
  <c r="F471" i="81"/>
  <c r="D471" i="81"/>
  <c r="A471" i="81"/>
  <c r="AG470" i="81"/>
  <c r="AD470" i="81"/>
  <c r="AC470" i="81"/>
  <c r="AA470" i="81"/>
  <c r="I470" i="81"/>
  <c r="G470" i="81"/>
  <c r="F470" i="81"/>
  <c r="D470" i="81"/>
  <c r="A470" i="81"/>
  <c r="AG469" i="81"/>
  <c r="AD469" i="81"/>
  <c r="AC469" i="81"/>
  <c r="AA469" i="81"/>
  <c r="I469" i="81"/>
  <c r="G469" i="81"/>
  <c r="F469" i="81"/>
  <c r="D469" i="81"/>
  <c r="A469" i="81"/>
  <c r="AG468" i="81"/>
  <c r="AD468" i="81"/>
  <c r="AC468" i="81"/>
  <c r="AA468" i="81"/>
  <c r="I468" i="81"/>
  <c r="G468" i="81"/>
  <c r="F468" i="81"/>
  <c r="D468" i="81"/>
  <c r="A468" i="81"/>
  <c r="AG467" i="81"/>
  <c r="AD467" i="81"/>
  <c r="AC467" i="81"/>
  <c r="AA467" i="81"/>
  <c r="I467" i="81"/>
  <c r="G467" i="81"/>
  <c r="F467" i="81"/>
  <c r="D467" i="81"/>
  <c r="A467" i="81"/>
  <c r="AG466" i="81"/>
  <c r="AD466" i="81"/>
  <c r="AC466" i="81"/>
  <c r="AA466" i="81"/>
  <c r="I466" i="81"/>
  <c r="G466" i="81"/>
  <c r="F466" i="81"/>
  <c r="D466" i="81"/>
  <c r="A466" i="81"/>
  <c r="AG465" i="81"/>
  <c r="AD465" i="81"/>
  <c r="AC465" i="81"/>
  <c r="AA465" i="81"/>
  <c r="I465" i="81"/>
  <c r="G465" i="81"/>
  <c r="F465" i="81"/>
  <c r="D465" i="81"/>
  <c r="A465" i="81"/>
  <c r="AG464" i="81"/>
  <c r="AD464" i="81"/>
  <c r="AC464" i="81"/>
  <c r="AA464" i="81"/>
  <c r="I464" i="81"/>
  <c r="G464" i="81"/>
  <c r="F464" i="81"/>
  <c r="D464" i="81"/>
  <c r="A464" i="81"/>
  <c r="AG463" i="81"/>
  <c r="AD463" i="81"/>
  <c r="AC463" i="81"/>
  <c r="AA463" i="81"/>
  <c r="I463" i="81"/>
  <c r="G463" i="81"/>
  <c r="F463" i="81"/>
  <c r="D463" i="81"/>
  <c r="A463" i="81"/>
  <c r="AG462" i="81"/>
  <c r="AD462" i="81"/>
  <c r="AC462" i="81"/>
  <c r="AA462" i="81"/>
  <c r="I462" i="81"/>
  <c r="G462" i="81"/>
  <c r="F462" i="81"/>
  <c r="D462" i="81"/>
  <c r="A462" i="81"/>
  <c r="AG461" i="81"/>
  <c r="AD461" i="81"/>
  <c r="AC461" i="81"/>
  <c r="AA461" i="81"/>
  <c r="I461" i="81"/>
  <c r="G461" i="81"/>
  <c r="F461" i="81"/>
  <c r="D461" i="81"/>
  <c r="A461" i="81"/>
  <c r="AG460" i="81"/>
  <c r="AD460" i="81"/>
  <c r="AC460" i="81"/>
  <c r="AA460" i="81"/>
  <c r="I460" i="81"/>
  <c r="G460" i="81"/>
  <c r="F460" i="81"/>
  <c r="D460" i="81"/>
  <c r="A460" i="81"/>
  <c r="AG459" i="81"/>
  <c r="AD459" i="81"/>
  <c r="AC459" i="81"/>
  <c r="AA459" i="81"/>
  <c r="I459" i="81"/>
  <c r="G459" i="81"/>
  <c r="F459" i="81"/>
  <c r="D459" i="81"/>
  <c r="A459" i="81"/>
  <c r="AG458" i="81"/>
  <c r="AD458" i="81"/>
  <c r="AC458" i="81"/>
  <c r="AA458" i="81"/>
  <c r="I458" i="81"/>
  <c r="G458" i="81"/>
  <c r="F458" i="81"/>
  <c r="D458" i="81"/>
  <c r="A458" i="81"/>
  <c r="AG457" i="81"/>
  <c r="AD457" i="81"/>
  <c r="AC457" i="81"/>
  <c r="AA457" i="81"/>
  <c r="I457" i="81"/>
  <c r="G457" i="81"/>
  <c r="F457" i="81"/>
  <c r="D457" i="81"/>
  <c r="A457" i="81"/>
  <c r="AG456" i="81"/>
  <c r="AD456" i="81"/>
  <c r="AC456" i="81"/>
  <c r="AA456" i="81"/>
  <c r="I456" i="81"/>
  <c r="G456" i="81"/>
  <c r="F456" i="81"/>
  <c r="D456" i="81"/>
  <c r="A456" i="81"/>
  <c r="AG455" i="81"/>
  <c r="AD455" i="81"/>
  <c r="AC455" i="81"/>
  <c r="AA455" i="81"/>
  <c r="I455" i="81"/>
  <c r="G455" i="81"/>
  <c r="F455" i="81"/>
  <c r="D455" i="81"/>
  <c r="A455" i="81"/>
  <c r="AG454" i="81"/>
  <c r="AD454" i="81"/>
  <c r="AC454" i="81"/>
  <c r="AA454" i="81"/>
  <c r="I454" i="81"/>
  <c r="G454" i="81"/>
  <c r="F454" i="81"/>
  <c r="D454" i="81"/>
  <c r="A454" i="81"/>
  <c r="AG453" i="81"/>
  <c r="AD453" i="81"/>
  <c r="AC453" i="81"/>
  <c r="AA453" i="81"/>
  <c r="I453" i="81"/>
  <c r="G453" i="81"/>
  <c r="F453" i="81"/>
  <c r="D453" i="81"/>
  <c r="A453" i="81"/>
  <c r="AG452" i="81"/>
  <c r="AD452" i="81"/>
  <c r="AC452" i="81"/>
  <c r="AA452" i="81"/>
  <c r="I452" i="81"/>
  <c r="G452" i="81"/>
  <c r="F452" i="81"/>
  <c r="D452" i="81"/>
  <c r="A452" i="81"/>
  <c r="AG451" i="81"/>
  <c r="AD451" i="81"/>
  <c r="AC451" i="81"/>
  <c r="AA451" i="81"/>
  <c r="I451" i="81"/>
  <c r="G451" i="81"/>
  <c r="F451" i="81"/>
  <c r="D451" i="81"/>
  <c r="A451" i="81"/>
  <c r="AG450" i="81"/>
  <c r="AD450" i="81"/>
  <c r="AC450" i="81"/>
  <c r="AA450" i="81"/>
  <c r="I450" i="81"/>
  <c r="G450" i="81"/>
  <c r="F450" i="81"/>
  <c r="D450" i="81"/>
  <c r="A450" i="81"/>
  <c r="AG449" i="81"/>
  <c r="AD449" i="81"/>
  <c r="AC449" i="81"/>
  <c r="AA449" i="81"/>
  <c r="I449" i="81"/>
  <c r="G449" i="81"/>
  <c r="F449" i="81"/>
  <c r="D449" i="81"/>
  <c r="A449" i="81"/>
  <c r="AG448" i="81"/>
  <c r="AD448" i="81"/>
  <c r="AC448" i="81"/>
  <c r="AA448" i="81"/>
  <c r="I448" i="81"/>
  <c r="G448" i="81"/>
  <c r="F448" i="81"/>
  <c r="D448" i="81"/>
  <c r="A448" i="81"/>
  <c r="AG447" i="81"/>
  <c r="AD447" i="81"/>
  <c r="AC447" i="81"/>
  <c r="AA447" i="81"/>
  <c r="I447" i="81"/>
  <c r="G447" i="81"/>
  <c r="F447" i="81"/>
  <c r="D447" i="81"/>
  <c r="A447" i="81"/>
  <c r="AG446" i="81"/>
  <c r="AD446" i="81"/>
  <c r="AC446" i="81"/>
  <c r="AA446" i="81"/>
  <c r="I446" i="81"/>
  <c r="G446" i="81"/>
  <c r="F446" i="81"/>
  <c r="D446" i="81"/>
  <c r="A446" i="81"/>
  <c r="AG445" i="81"/>
  <c r="AD445" i="81"/>
  <c r="AC445" i="81"/>
  <c r="AA445" i="81"/>
  <c r="I445" i="81"/>
  <c r="G445" i="81"/>
  <c r="F445" i="81"/>
  <c r="D445" i="81"/>
  <c r="A445" i="81"/>
  <c r="AG444" i="81"/>
  <c r="AD444" i="81"/>
  <c r="AC444" i="81"/>
  <c r="AA444" i="81"/>
  <c r="I444" i="81"/>
  <c r="G444" i="81"/>
  <c r="F444" i="81"/>
  <c r="D444" i="81"/>
  <c r="A444" i="81"/>
  <c r="AG443" i="81"/>
  <c r="AD443" i="81"/>
  <c r="AC443" i="81"/>
  <c r="AA443" i="81"/>
  <c r="I443" i="81"/>
  <c r="G443" i="81"/>
  <c r="F443" i="81"/>
  <c r="D443" i="81"/>
  <c r="A443" i="81"/>
  <c r="AG442" i="81"/>
  <c r="AD442" i="81"/>
  <c r="AC442" i="81"/>
  <c r="AA442" i="81"/>
  <c r="I442" i="81"/>
  <c r="G442" i="81"/>
  <c r="F442" i="81"/>
  <c r="D442" i="81"/>
  <c r="A442" i="81"/>
  <c r="AG441" i="81"/>
  <c r="AD441" i="81"/>
  <c r="AC441" i="81"/>
  <c r="AA441" i="81"/>
  <c r="I441" i="81"/>
  <c r="G441" i="81"/>
  <c r="F441" i="81"/>
  <c r="D441" i="81"/>
  <c r="A441" i="81"/>
  <c r="AG440" i="81"/>
  <c r="AD440" i="81"/>
  <c r="AC440" i="81"/>
  <c r="AA440" i="81"/>
  <c r="I440" i="81"/>
  <c r="G440" i="81"/>
  <c r="F440" i="81"/>
  <c r="D440" i="81"/>
  <c r="A440" i="81"/>
  <c r="AG439" i="81"/>
  <c r="AD439" i="81"/>
  <c r="AC439" i="81"/>
  <c r="AA439" i="81"/>
  <c r="I439" i="81"/>
  <c r="G439" i="81"/>
  <c r="F439" i="81"/>
  <c r="D439" i="81"/>
  <c r="A439" i="81"/>
  <c r="AG438" i="81"/>
  <c r="AD438" i="81"/>
  <c r="AC438" i="81"/>
  <c r="AA438" i="81"/>
  <c r="I438" i="81"/>
  <c r="G438" i="81"/>
  <c r="F438" i="81"/>
  <c r="D438" i="81"/>
  <c r="A438" i="81"/>
  <c r="AG437" i="81"/>
  <c r="AD437" i="81"/>
  <c r="AC437" i="81"/>
  <c r="AA437" i="81"/>
  <c r="I437" i="81"/>
  <c r="G437" i="81"/>
  <c r="F437" i="81"/>
  <c r="D437" i="81"/>
  <c r="A437" i="81"/>
  <c r="AG436" i="81"/>
  <c r="AD436" i="81"/>
  <c r="AC436" i="81"/>
  <c r="AA436" i="81"/>
  <c r="I436" i="81"/>
  <c r="G436" i="81"/>
  <c r="F436" i="81"/>
  <c r="D436" i="81"/>
  <c r="A436" i="81"/>
  <c r="AG435" i="81"/>
  <c r="AD435" i="81"/>
  <c r="AC435" i="81"/>
  <c r="AA435" i="81"/>
  <c r="I435" i="81"/>
  <c r="G435" i="81"/>
  <c r="F435" i="81"/>
  <c r="D435" i="81"/>
  <c r="A435" i="81"/>
  <c r="AG434" i="81"/>
  <c r="AD434" i="81"/>
  <c r="AC434" i="81"/>
  <c r="AA434" i="81"/>
  <c r="I434" i="81"/>
  <c r="G434" i="81"/>
  <c r="F434" i="81"/>
  <c r="D434" i="81"/>
  <c r="A434" i="81"/>
  <c r="AG433" i="81"/>
  <c r="AD433" i="81"/>
  <c r="AC433" i="81"/>
  <c r="AA433" i="81"/>
  <c r="I433" i="81"/>
  <c r="G433" i="81"/>
  <c r="F433" i="81"/>
  <c r="D433" i="81"/>
  <c r="A433" i="81"/>
  <c r="AG432" i="81"/>
  <c r="AD432" i="81"/>
  <c r="AC432" i="81"/>
  <c r="AA432" i="81"/>
  <c r="I432" i="81"/>
  <c r="G432" i="81"/>
  <c r="F432" i="81"/>
  <c r="D432" i="81"/>
  <c r="A432" i="81"/>
  <c r="AG431" i="81"/>
  <c r="AD431" i="81"/>
  <c r="AC431" i="81"/>
  <c r="AA431" i="81"/>
  <c r="I431" i="81"/>
  <c r="G431" i="81"/>
  <c r="F431" i="81"/>
  <c r="D431" i="81"/>
  <c r="A431" i="81"/>
  <c r="AG430" i="81"/>
  <c r="AD430" i="81"/>
  <c r="AC430" i="81"/>
  <c r="AA430" i="81"/>
  <c r="I430" i="81"/>
  <c r="G430" i="81"/>
  <c r="F430" i="81"/>
  <c r="D430" i="81"/>
  <c r="A430" i="81"/>
  <c r="AG429" i="81"/>
  <c r="AD429" i="81"/>
  <c r="AC429" i="81"/>
  <c r="AA429" i="81"/>
  <c r="I429" i="81"/>
  <c r="G429" i="81"/>
  <c r="F429" i="81"/>
  <c r="D429" i="81"/>
  <c r="A429" i="81"/>
  <c r="AG428" i="81"/>
  <c r="AD428" i="81"/>
  <c r="AC428" i="81"/>
  <c r="AA428" i="81"/>
  <c r="I428" i="81"/>
  <c r="G428" i="81"/>
  <c r="F428" i="81"/>
  <c r="D428" i="81"/>
  <c r="A428" i="81"/>
  <c r="AG427" i="81"/>
  <c r="AD427" i="81"/>
  <c r="AC427" i="81"/>
  <c r="AA427" i="81"/>
  <c r="I427" i="81"/>
  <c r="G427" i="81"/>
  <c r="F427" i="81"/>
  <c r="D427" i="81"/>
  <c r="A427" i="81"/>
  <c r="AG426" i="81"/>
  <c r="AD426" i="81"/>
  <c r="AC426" i="81"/>
  <c r="AA426" i="81"/>
  <c r="I426" i="81"/>
  <c r="G426" i="81"/>
  <c r="F426" i="81"/>
  <c r="D426" i="81"/>
  <c r="A426" i="81"/>
  <c r="AG425" i="81"/>
  <c r="AD425" i="81"/>
  <c r="AC425" i="81"/>
  <c r="AA425" i="81"/>
  <c r="I425" i="81"/>
  <c r="G425" i="81"/>
  <c r="F425" i="81"/>
  <c r="D425" i="81"/>
  <c r="A425" i="81"/>
  <c r="AG424" i="81"/>
  <c r="AD424" i="81"/>
  <c r="AC424" i="81"/>
  <c r="AA424" i="81"/>
  <c r="I424" i="81"/>
  <c r="G424" i="81"/>
  <c r="F424" i="81"/>
  <c r="D424" i="81"/>
  <c r="A424" i="81"/>
  <c r="AG423" i="81"/>
  <c r="AD423" i="81"/>
  <c r="AC423" i="81"/>
  <c r="AA423" i="81"/>
  <c r="I423" i="81"/>
  <c r="G423" i="81"/>
  <c r="F423" i="81"/>
  <c r="D423" i="81"/>
  <c r="A423" i="81"/>
  <c r="AG422" i="81"/>
  <c r="AD422" i="81"/>
  <c r="AC422" i="81"/>
  <c r="AA422" i="81"/>
  <c r="I422" i="81"/>
  <c r="G422" i="81"/>
  <c r="F422" i="81"/>
  <c r="D422" i="81"/>
  <c r="A422" i="81"/>
  <c r="AG421" i="81"/>
  <c r="AD421" i="81"/>
  <c r="AC421" i="81"/>
  <c r="AA421" i="81"/>
  <c r="I421" i="81"/>
  <c r="G421" i="81"/>
  <c r="F421" i="81"/>
  <c r="D421" i="81"/>
  <c r="A421" i="81"/>
  <c r="AG420" i="81"/>
  <c r="AD420" i="81"/>
  <c r="AC420" i="81"/>
  <c r="AA420" i="81"/>
  <c r="I420" i="81"/>
  <c r="G420" i="81"/>
  <c r="F420" i="81"/>
  <c r="D420" i="81"/>
  <c r="A420" i="81"/>
  <c r="AG419" i="81"/>
  <c r="AD419" i="81"/>
  <c r="AC419" i="81"/>
  <c r="AA419" i="81"/>
  <c r="I419" i="81"/>
  <c r="G419" i="81"/>
  <c r="F419" i="81"/>
  <c r="D419" i="81"/>
  <c r="A419" i="81"/>
  <c r="AG418" i="81"/>
  <c r="AD418" i="81"/>
  <c r="AC418" i="81"/>
  <c r="AA418" i="81"/>
  <c r="I418" i="81"/>
  <c r="G418" i="81"/>
  <c r="F418" i="81"/>
  <c r="D418" i="81"/>
  <c r="A418" i="81"/>
  <c r="AG417" i="81"/>
  <c r="AD417" i="81"/>
  <c r="AC417" i="81"/>
  <c r="AA417" i="81"/>
  <c r="I417" i="81"/>
  <c r="G417" i="81"/>
  <c r="F417" i="81"/>
  <c r="D417" i="81"/>
  <c r="A417" i="81"/>
  <c r="AG416" i="81"/>
  <c r="AD416" i="81"/>
  <c r="AC416" i="81"/>
  <c r="AA416" i="81"/>
  <c r="I416" i="81"/>
  <c r="G416" i="81"/>
  <c r="F416" i="81"/>
  <c r="D416" i="81"/>
  <c r="A416" i="81"/>
  <c r="AG415" i="81"/>
  <c r="AD415" i="81"/>
  <c r="AC415" i="81"/>
  <c r="AA415" i="81"/>
  <c r="I415" i="81"/>
  <c r="G415" i="81"/>
  <c r="F415" i="81"/>
  <c r="D415" i="81"/>
  <c r="A415" i="81"/>
  <c r="AG414" i="81"/>
  <c r="AD414" i="81"/>
  <c r="AC414" i="81"/>
  <c r="AA414" i="81"/>
  <c r="I414" i="81"/>
  <c r="G414" i="81"/>
  <c r="F414" i="81"/>
  <c r="D414" i="81"/>
  <c r="A414" i="81"/>
  <c r="AG413" i="81"/>
  <c r="AD413" i="81"/>
  <c r="AC413" i="81"/>
  <c r="AA413" i="81"/>
  <c r="I413" i="81"/>
  <c r="G413" i="81"/>
  <c r="F413" i="81"/>
  <c r="D413" i="81"/>
  <c r="A413" i="81"/>
  <c r="AG412" i="81"/>
  <c r="AD412" i="81"/>
  <c r="AC412" i="81"/>
  <c r="AA412" i="81"/>
  <c r="I412" i="81"/>
  <c r="G412" i="81"/>
  <c r="F412" i="81"/>
  <c r="D412" i="81"/>
  <c r="A412" i="81"/>
  <c r="AG411" i="81"/>
  <c r="AD411" i="81"/>
  <c r="AC411" i="81"/>
  <c r="AA411" i="81"/>
  <c r="I411" i="81"/>
  <c r="G411" i="81"/>
  <c r="F411" i="81"/>
  <c r="D411" i="81"/>
  <c r="A411" i="81"/>
  <c r="AG410" i="81"/>
  <c r="AD410" i="81"/>
  <c r="AC410" i="81"/>
  <c r="AA410" i="81"/>
  <c r="I410" i="81"/>
  <c r="G410" i="81"/>
  <c r="F410" i="81"/>
  <c r="D410" i="81"/>
  <c r="A410" i="81"/>
  <c r="AG409" i="81"/>
  <c r="AD409" i="81"/>
  <c r="AC409" i="81"/>
  <c r="AA409" i="81"/>
  <c r="I409" i="81"/>
  <c r="G409" i="81"/>
  <c r="F409" i="81"/>
  <c r="D409" i="81"/>
  <c r="A409" i="81"/>
  <c r="AG408" i="81"/>
  <c r="AD408" i="81"/>
  <c r="AC408" i="81"/>
  <c r="AA408" i="81"/>
  <c r="I408" i="81"/>
  <c r="G408" i="81"/>
  <c r="F408" i="81"/>
  <c r="D408" i="81"/>
  <c r="A408" i="81"/>
  <c r="AG407" i="81"/>
  <c r="AD407" i="81"/>
  <c r="AC407" i="81"/>
  <c r="AA407" i="81"/>
  <c r="I407" i="81"/>
  <c r="G407" i="81"/>
  <c r="F407" i="81"/>
  <c r="D407" i="81"/>
  <c r="A407" i="81"/>
  <c r="AG406" i="81"/>
  <c r="AD406" i="81"/>
  <c r="AC406" i="81"/>
  <c r="AA406" i="81"/>
  <c r="I406" i="81"/>
  <c r="G406" i="81"/>
  <c r="F406" i="81"/>
  <c r="D406" i="81"/>
  <c r="A406" i="81"/>
  <c r="AG405" i="81"/>
  <c r="AD405" i="81"/>
  <c r="AC405" i="81"/>
  <c r="AA405" i="81"/>
  <c r="I405" i="81"/>
  <c r="G405" i="81"/>
  <c r="F405" i="81"/>
  <c r="D405" i="81"/>
  <c r="A405" i="81"/>
  <c r="AG404" i="81"/>
  <c r="AD404" i="81"/>
  <c r="AC404" i="81"/>
  <c r="AA404" i="81"/>
  <c r="I404" i="81"/>
  <c r="G404" i="81"/>
  <c r="F404" i="81"/>
  <c r="D404" i="81"/>
  <c r="A404" i="81"/>
  <c r="AG403" i="81"/>
  <c r="AD403" i="81"/>
  <c r="AC403" i="81"/>
  <c r="AA403" i="81"/>
  <c r="I403" i="81"/>
  <c r="G403" i="81"/>
  <c r="F403" i="81"/>
  <c r="D403" i="81"/>
  <c r="A403" i="81"/>
  <c r="AG402" i="81"/>
  <c r="AD402" i="81"/>
  <c r="AC402" i="81"/>
  <c r="AA402" i="81"/>
  <c r="I402" i="81"/>
  <c r="G402" i="81"/>
  <c r="F402" i="81"/>
  <c r="D402" i="81"/>
  <c r="A402" i="81"/>
  <c r="AG401" i="81"/>
  <c r="AD401" i="81"/>
  <c r="AC401" i="81"/>
  <c r="AA401" i="81"/>
  <c r="I401" i="81"/>
  <c r="G401" i="81"/>
  <c r="F401" i="81"/>
  <c r="D401" i="81"/>
  <c r="A401" i="81"/>
  <c r="AG400" i="81"/>
  <c r="AD400" i="81"/>
  <c r="AC400" i="81"/>
  <c r="AA400" i="81"/>
  <c r="I400" i="81"/>
  <c r="G400" i="81"/>
  <c r="F400" i="81"/>
  <c r="D400" i="81"/>
  <c r="A400" i="81"/>
  <c r="AG399" i="81"/>
  <c r="AD399" i="81"/>
  <c r="AC399" i="81"/>
  <c r="AA399" i="81"/>
  <c r="I399" i="81"/>
  <c r="G399" i="81"/>
  <c r="F399" i="81"/>
  <c r="D399" i="81"/>
  <c r="A399" i="81"/>
  <c r="AG398" i="81"/>
  <c r="AD398" i="81"/>
  <c r="AC398" i="81"/>
  <c r="AA398" i="81"/>
  <c r="I398" i="81"/>
  <c r="G398" i="81"/>
  <c r="F398" i="81"/>
  <c r="D398" i="81"/>
  <c r="A398" i="81"/>
  <c r="AG397" i="81"/>
  <c r="AD397" i="81"/>
  <c r="AC397" i="81"/>
  <c r="AA397" i="81"/>
  <c r="I397" i="81"/>
  <c r="G397" i="81"/>
  <c r="F397" i="81"/>
  <c r="D397" i="81"/>
  <c r="A397" i="81"/>
  <c r="AG396" i="81"/>
  <c r="AD396" i="81"/>
  <c r="AC396" i="81"/>
  <c r="AA396" i="81"/>
  <c r="I396" i="81"/>
  <c r="G396" i="81"/>
  <c r="F396" i="81"/>
  <c r="D396" i="81"/>
  <c r="A396" i="81"/>
  <c r="AG395" i="81"/>
  <c r="AD395" i="81"/>
  <c r="AC395" i="81"/>
  <c r="AA395" i="81"/>
  <c r="I395" i="81"/>
  <c r="G395" i="81"/>
  <c r="F395" i="81"/>
  <c r="D395" i="81"/>
  <c r="A395" i="81"/>
  <c r="AG394" i="81"/>
  <c r="AD394" i="81"/>
  <c r="AC394" i="81"/>
  <c r="AA394" i="81"/>
  <c r="I394" i="81"/>
  <c r="G394" i="81"/>
  <c r="F394" i="81"/>
  <c r="D394" i="81"/>
  <c r="A394" i="81"/>
  <c r="AG393" i="81"/>
  <c r="AD393" i="81"/>
  <c r="AC393" i="81"/>
  <c r="AA393" i="81"/>
  <c r="I393" i="81"/>
  <c r="G393" i="81"/>
  <c r="F393" i="81"/>
  <c r="D393" i="81"/>
  <c r="A393" i="81"/>
  <c r="AG392" i="81"/>
  <c r="AD392" i="81"/>
  <c r="AC392" i="81"/>
  <c r="AA392" i="81"/>
  <c r="I392" i="81"/>
  <c r="G392" i="81"/>
  <c r="F392" i="81"/>
  <c r="D392" i="81"/>
  <c r="A392" i="81"/>
  <c r="AG391" i="81"/>
  <c r="AD391" i="81"/>
  <c r="AC391" i="81"/>
  <c r="AA391" i="81"/>
  <c r="I391" i="81"/>
  <c r="G391" i="81"/>
  <c r="F391" i="81"/>
  <c r="D391" i="81"/>
  <c r="A391" i="81"/>
  <c r="AG390" i="81"/>
  <c r="AD390" i="81"/>
  <c r="AC390" i="81"/>
  <c r="AA390" i="81"/>
  <c r="I390" i="81"/>
  <c r="G390" i="81"/>
  <c r="F390" i="81"/>
  <c r="D390" i="81"/>
  <c r="A390" i="81"/>
  <c r="AG389" i="81"/>
  <c r="AD389" i="81"/>
  <c r="AC389" i="81"/>
  <c r="AA389" i="81"/>
  <c r="I389" i="81"/>
  <c r="G389" i="81"/>
  <c r="F389" i="81"/>
  <c r="D389" i="81"/>
  <c r="A389" i="81"/>
  <c r="AG388" i="81"/>
  <c r="AD388" i="81"/>
  <c r="AC388" i="81"/>
  <c r="AA388" i="81"/>
  <c r="I388" i="81"/>
  <c r="G388" i="81"/>
  <c r="F388" i="81"/>
  <c r="D388" i="81"/>
  <c r="A388" i="81"/>
  <c r="AG387" i="81"/>
  <c r="AD387" i="81"/>
  <c r="AC387" i="81"/>
  <c r="AA387" i="81"/>
  <c r="I387" i="81"/>
  <c r="G387" i="81"/>
  <c r="F387" i="81"/>
  <c r="D387" i="81"/>
  <c r="A387" i="81"/>
  <c r="AG386" i="81"/>
  <c r="AD386" i="81"/>
  <c r="AC386" i="81"/>
  <c r="AA386" i="81"/>
  <c r="I386" i="81"/>
  <c r="G386" i="81"/>
  <c r="F386" i="81"/>
  <c r="D386" i="81"/>
  <c r="A386" i="81"/>
  <c r="AG385" i="81"/>
  <c r="AD385" i="81"/>
  <c r="AC385" i="81"/>
  <c r="AA385" i="81"/>
  <c r="I385" i="81"/>
  <c r="G385" i="81"/>
  <c r="F385" i="81"/>
  <c r="D385" i="81"/>
  <c r="A385" i="81"/>
  <c r="AG384" i="81"/>
  <c r="AD384" i="81"/>
  <c r="AC384" i="81"/>
  <c r="AA384" i="81"/>
  <c r="I384" i="81"/>
  <c r="G384" i="81"/>
  <c r="F384" i="81"/>
  <c r="D384" i="81"/>
  <c r="A384" i="81"/>
  <c r="AG383" i="81"/>
  <c r="AD383" i="81"/>
  <c r="AC383" i="81"/>
  <c r="AA383" i="81"/>
  <c r="I383" i="81"/>
  <c r="G383" i="81"/>
  <c r="F383" i="81"/>
  <c r="D383" i="81"/>
  <c r="A383" i="81"/>
  <c r="AG382" i="81"/>
  <c r="AD382" i="81"/>
  <c r="AC382" i="81"/>
  <c r="AA382" i="81"/>
  <c r="I382" i="81"/>
  <c r="G382" i="81"/>
  <c r="F382" i="81"/>
  <c r="D382" i="81"/>
  <c r="A382" i="81"/>
  <c r="AG381" i="81"/>
  <c r="AD381" i="81"/>
  <c r="AC381" i="81"/>
  <c r="AA381" i="81"/>
  <c r="I381" i="81"/>
  <c r="G381" i="81"/>
  <c r="F381" i="81"/>
  <c r="D381" i="81"/>
  <c r="A381" i="81"/>
  <c r="AG380" i="81"/>
  <c r="AD380" i="81"/>
  <c r="AC380" i="81"/>
  <c r="AA380" i="81"/>
  <c r="I380" i="81"/>
  <c r="G380" i="81"/>
  <c r="F380" i="81"/>
  <c r="D380" i="81"/>
  <c r="A380" i="81"/>
  <c r="AG379" i="81"/>
  <c r="AD379" i="81"/>
  <c r="AC379" i="81"/>
  <c r="AA379" i="81"/>
  <c r="I379" i="81"/>
  <c r="G379" i="81"/>
  <c r="F379" i="81"/>
  <c r="D379" i="81"/>
  <c r="A379" i="81"/>
  <c r="AG378" i="81"/>
  <c r="AD378" i="81"/>
  <c r="AC378" i="81"/>
  <c r="AA378" i="81"/>
  <c r="I378" i="81"/>
  <c r="G378" i="81"/>
  <c r="F378" i="81"/>
  <c r="D378" i="81"/>
  <c r="A378" i="81"/>
  <c r="AG377" i="81"/>
  <c r="AD377" i="81"/>
  <c r="AC377" i="81"/>
  <c r="AA377" i="81"/>
  <c r="I377" i="81"/>
  <c r="G377" i="81"/>
  <c r="F377" i="81"/>
  <c r="D377" i="81"/>
  <c r="A377" i="81"/>
  <c r="AG376" i="81"/>
  <c r="AD376" i="81"/>
  <c r="AC376" i="81"/>
  <c r="AA376" i="81"/>
  <c r="I376" i="81"/>
  <c r="G376" i="81"/>
  <c r="F376" i="81"/>
  <c r="D376" i="81"/>
  <c r="A376" i="81"/>
  <c r="AG375" i="81"/>
  <c r="AD375" i="81"/>
  <c r="AC375" i="81"/>
  <c r="AA375" i="81"/>
  <c r="I375" i="81"/>
  <c r="G375" i="81"/>
  <c r="F375" i="81"/>
  <c r="D375" i="81"/>
  <c r="A375" i="81"/>
  <c r="AG374" i="81"/>
  <c r="AD374" i="81"/>
  <c r="AC374" i="81"/>
  <c r="AA374" i="81"/>
  <c r="I374" i="81"/>
  <c r="G374" i="81"/>
  <c r="F374" i="81"/>
  <c r="D374" i="81"/>
  <c r="A374" i="81"/>
  <c r="AG373" i="81"/>
  <c r="AD373" i="81"/>
  <c r="AC373" i="81"/>
  <c r="AA373" i="81"/>
  <c r="I373" i="81"/>
  <c r="G373" i="81"/>
  <c r="F373" i="81"/>
  <c r="D373" i="81"/>
  <c r="A373" i="81"/>
  <c r="AG372" i="81"/>
  <c r="AD372" i="81"/>
  <c r="AC372" i="81"/>
  <c r="AA372" i="81"/>
  <c r="I372" i="81"/>
  <c r="G372" i="81"/>
  <c r="F372" i="81"/>
  <c r="D372" i="81"/>
  <c r="A372" i="81"/>
  <c r="AG371" i="81"/>
  <c r="AD371" i="81"/>
  <c r="AC371" i="81"/>
  <c r="AA371" i="81"/>
  <c r="I371" i="81"/>
  <c r="G371" i="81"/>
  <c r="F371" i="81"/>
  <c r="D371" i="81"/>
  <c r="A371" i="81"/>
  <c r="AG370" i="81"/>
  <c r="AD370" i="81"/>
  <c r="AC370" i="81"/>
  <c r="AA370" i="81"/>
  <c r="I370" i="81"/>
  <c r="G370" i="81"/>
  <c r="F370" i="81"/>
  <c r="D370" i="81"/>
  <c r="A370" i="81"/>
  <c r="AG369" i="81"/>
  <c r="AD369" i="81"/>
  <c r="AC369" i="81"/>
  <c r="AA369" i="81"/>
  <c r="I369" i="81"/>
  <c r="G369" i="81"/>
  <c r="F369" i="81"/>
  <c r="D369" i="81"/>
  <c r="A369" i="81"/>
  <c r="AG368" i="81"/>
  <c r="AD368" i="81"/>
  <c r="AC368" i="81"/>
  <c r="AA368" i="81"/>
  <c r="I368" i="81"/>
  <c r="G368" i="81"/>
  <c r="F368" i="81"/>
  <c r="D368" i="81"/>
  <c r="A368" i="81"/>
  <c r="AG367" i="81"/>
  <c r="AD367" i="81"/>
  <c r="AC367" i="81"/>
  <c r="AA367" i="81"/>
  <c r="I367" i="81"/>
  <c r="G367" i="81"/>
  <c r="F367" i="81"/>
  <c r="D367" i="81"/>
  <c r="A367" i="81"/>
  <c r="AG366" i="81"/>
  <c r="AD366" i="81"/>
  <c r="AC366" i="81"/>
  <c r="AA366" i="81"/>
  <c r="I366" i="81"/>
  <c r="G366" i="81"/>
  <c r="F366" i="81"/>
  <c r="D366" i="81"/>
  <c r="A366" i="81"/>
  <c r="AG365" i="81"/>
  <c r="AD365" i="81"/>
  <c r="AC365" i="81"/>
  <c r="AA365" i="81"/>
  <c r="I365" i="81"/>
  <c r="G365" i="81"/>
  <c r="F365" i="81"/>
  <c r="D365" i="81"/>
  <c r="A365" i="81"/>
  <c r="AG364" i="81"/>
  <c r="AD364" i="81"/>
  <c r="AC364" i="81"/>
  <c r="AA364" i="81"/>
  <c r="I364" i="81"/>
  <c r="G364" i="81"/>
  <c r="F364" i="81"/>
  <c r="D364" i="81"/>
  <c r="A364" i="81"/>
  <c r="AG363" i="81"/>
  <c r="AD363" i="81"/>
  <c r="AC363" i="81"/>
  <c r="AA363" i="81"/>
  <c r="I363" i="81"/>
  <c r="G363" i="81"/>
  <c r="F363" i="81"/>
  <c r="D363" i="81"/>
  <c r="A363" i="81"/>
  <c r="AG362" i="81"/>
  <c r="AD362" i="81"/>
  <c r="AC362" i="81"/>
  <c r="AA362" i="81"/>
  <c r="I362" i="81"/>
  <c r="G362" i="81"/>
  <c r="F362" i="81"/>
  <c r="D362" i="81"/>
  <c r="A362" i="81"/>
  <c r="AG361" i="81"/>
  <c r="AD361" i="81"/>
  <c r="AC361" i="81"/>
  <c r="AA361" i="81"/>
  <c r="I361" i="81"/>
  <c r="G361" i="81"/>
  <c r="F361" i="81"/>
  <c r="D361" i="81"/>
  <c r="A361" i="81"/>
  <c r="AG360" i="81"/>
  <c r="AD360" i="81"/>
  <c r="AC360" i="81"/>
  <c r="AA360" i="81"/>
  <c r="I360" i="81"/>
  <c r="G360" i="81"/>
  <c r="F360" i="81"/>
  <c r="D360" i="81"/>
  <c r="A360" i="81"/>
  <c r="AG359" i="81"/>
  <c r="AD359" i="81"/>
  <c r="AC359" i="81"/>
  <c r="AA359" i="81"/>
  <c r="I359" i="81"/>
  <c r="G359" i="81"/>
  <c r="F359" i="81"/>
  <c r="D359" i="81"/>
  <c r="A359" i="81"/>
  <c r="AG358" i="81"/>
  <c r="AD358" i="81"/>
  <c r="AC358" i="81"/>
  <c r="AA358" i="81"/>
  <c r="I358" i="81"/>
  <c r="G358" i="81"/>
  <c r="F358" i="81"/>
  <c r="D358" i="81"/>
  <c r="A358" i="81"/>
  <c r="AG357" i="81"/>
  <c r="AD357" i="81"/>
  <c r="AC357" i="81"/>
  <c r="AA357" i="81"/>
  <c r="I357" i="81"/>
  <c r="G357" i="81"/>
  <c r="F357" i="81"/>
  <c r="D357" i="81"/>
  <c r="A357" i="81"/>
  <c r="AG356" i="81"/>
  <c r="AD356" i="81"/>
  <c r="AC356" i="81"/>
  <c r="AA356" i="81"/>
  <c r="I356" i="81"/>
  <c r="G356" i="81"/>
  <c r="F356" i="81"/>
  <c r="D356" i="81"/>
  <c r="A356" i="81"/>
  <c r="AG355" i="81"/>
  <c r="AD355" i="81"/>
  <c r="AC355" i="81"/>
  <c r="AA355" i="81"/>
  <c r="I355" i="81"/>
  <c r="G355" i="81"/>
  <c r="F355" i="81"/>
  <c r="D355" i="81"/>
  <c r="A355" i="81"/>
  <c r="AG354" i="81"/>
  <c r="AD354" i="81"/>
  <c r="AC354" i="81"/>
  <c r="AA354" i="81"/>
  <c r="I354" i="81"/>
  <c r="G354" i="81"/>
  <c r="F354" i="81"/>
  <c r="D354" i="81"/>
  <c r="A354" i="81"/>
  <c r="AG353" i="81"/>
  <c r="AD353" i="81"/>
  <c r="AC353" i="81"/>
  <c r="AA353" i="81"/>
  <c r="I353" i="81"/>
  <c r="G353" i="81"/>
  <c r="F353" i="81"/>
  <c r="D353" i="81"/>
  <c r="A353" i="81"/>
  <c r="AG352" i="81"/>
  <c r="AD352" i="81"/>
  <c r="AC352" i="81"/>
  <c r="AA352" i="81"/>
  <c r="I352" i="81"/>
  <c r="G352" i="81"/>
  <c r="F352" i="81"/>
  <c r="D352" i="81"/>
  <c r="A352" i="81"/>
  <c r="AG351" i="81"/>
  <c r="AD351" i="81"/>
  <c r="AC351" i="81"/>
  <c r="AA351" i="81"/>
  <c r="I351" i="81"/>
  <c r="G351" i="81"/>
  <c r="F351" i="81"/>
  <c r="D351" i="81"/>
  <c r="A351" i="81"/>
  <c r="AG350" i="81"/>
  <c r="AD350" i="81"/>
  <c r="AC350" i="81"/>
  <c r="AA350" i="81"/>
  <c r="I350" i="81"/>
  <c r="G350" i="81"/>
  <c r="F350" i="81"/>
  <c r="D350" i="81"/>
  <c r="A350" i="81"/>
  <c r="AG348" i="81"/>
  <c r="AD348" i="81"/>
  <c r="AC348" i="81"/>
  <c r="AA348" i="81"/>
  <c r="I348" i="81"/>
  <c r="G348" i="81"/>
  <c r="F348" i="81"/>
  <c r="D348" i="81"/>
  <c r="A348" i="81"/>
  <c r="AG347" i="81"/>
  <c r="AD347" i="81"/>
  <c r="AC347" i="81"/>
  <c r="AA347" i="81"/>
  <c r="I347" i="81"/>
  <c r="G347" i="81"/>
  <c r="F347" i="81"/>
  <c r="D347" i="81"/>
  <c r="A347" i="81"/>
  <c r="AG346" i="81"/>
  <c r="AD346" i="81"/>
  <c r="AC346" i="81"/>
  <c r="AA346" i="81"/>
  <c r="I346" i="81"/>
  <c r="G346" i="81"/>
  <c r="F346" i="81"/>
  <c r="D346" i="81"/>
  <c r="A346" i="81"/>
  <c r="AG345" i="81"/>
  <c r="AD345" i="81"/>
  <c r="AC345" i="81"/>
  <c r="AA345" i="81"/>
  <c r="I345" i="81"/>
  <c r="G345" i="81"/>
  <c r="F345" i="81"/>
  <c r="D345" i="81"/>
  <c r="A345" i="81"/>
  <c r="AG344" i="81"/>
  <c r="AD344" i="81"/>
  <c r="AC344" i="81"/>
  <c r="AA344" i="81"/>
  <c r="I344" i="81"/>
  <c r="G344" i="81"/>
  <c r="F344" i="81"/>
  <c r="D344" i="81"/>
  <c r="A344" i="81"/>
  <c r="AG343" i="81"/>
  <c r="AD343" i="81"/>
  <c r="AC343" i="81"/>
  <c r="AA343" i="81"/>
  <c r="I343" i="81"/>
  <c r="G343" i="81"/>
  <c r="F343" i="81"/>
  <c r="D343" i="81"/>
  <c r="A343" i="81"/>
  <c r="AG342" i="81"/>
  <c r="AD342" i="81"/>
  <c r="AC342" i="81"/>
  <c r="AA342" i="81"/>
  <c r="I342" i="81"/>
  <c r="G342" i="81"/>
  <c r="F342" i="81"/>
  <c r="D342" i="81"/>
  <c r="A342" i="81"/>
  <c r="AG341" i="81"/>
  <c r="AD341" i="81"/>
  <c r="AC341" i="81"/>
  <c r="AA341" i="81"/>
  <c r="I341" i="81"/>
  <c r="G341" i="81"/>
  <c r="F341" i="81"/>
  <c r="D341" i="81"/>
  <c r="A341" i="81"/>
  <c r="AG340" i="81"/>
  <c r="AD340" i="81"/>
  <c r="AC340" i="81"/>
  <c r="AA340" i="81"/>
  <c r="I340" i="81"/>
  <c r="G340" i="81"/>
  <c r="F340" i="81"/>
  <c r="D340" i="81"/>
  <c r="A340" i="81"/>
  <c r="AG339" i="81"/>
  <c r="AD339" i="81"/>
  <c r="AC339" i="81"/>
  <c r="AA339" i="81"/>
  <c r="I339" i="81"/>
  <c r="G339" i="81"/>
  <c r="F339" i="81"/>
  <c r="D339" i="81"/>
  <c r="A339" i="81"/>
  <c r="AG338" i="81"/>
  <c r="AD338" i="81"/>
  <c r="AC338" i="81"/>
  <c r="AA338" i="81"/>
  <c r="I338" i="81"/>
  <c r="G338" i="81"/>
  <c r="F338" i="81"/>
  <c r="D338" i="81"/>
  <c r="A338" i="81"/>
  <c r="AG337" i="81"/>
  <c r="AD337" i="81"/>
  <c r="AC337" i="81"/>
  <c r="AA337" i="81"/>
  <c r="I337" i="81"/>
  <c r="G337" i="81"/>
  <c r="F337" i="81"/>
  <c r="D337" i="81"/>
  <c r="A337" i="81"/>
  <c r="AG336" i="81"/>
  <c r="AD336" i="81"/>
  <c r="AC336" i="81"/>
  <c r="AA336" i="81"/>
  <c r="I336" i="81"/>
  <c r="G336" i="81"/>
  <c r="F336" i="81"/>
  <c r="D336" i="81"/>
  <c r="A336" i="81"/>
  <c r="AG335" i="81"/>
  <c r="AD335" i="81"/>
  <c r="AC335" i="81"/>
  <c r="AA335" i="81"/>
  <c r="I335" i="81"/>
  <c r="G335" i="81"/>
  <c r="F335" i="81"/>
  <c r="D335" i="81"/>
  <c r="A335" i="81"/>
  <c r="AG334" i="81"/>
  <c r="AD334" i="81"/>
  <c r="AC334" i="81"/>
  <c r="AA334" i="81"/>
  <c r="I334" i="81"/>
  <c r="G334" i="81"/>
  <c r="F334" i="81"/>
  <c r="D334" i="81"/>
  <c r="A334" i="81"/>
  <c r="AG333" i="81"/>
  <c r="AD333" i="81"/>
  <c r="AC333" i="81"/>
  <c r="AA333" i="81"/>
  <c r="I333" i="81"/>
  <c r="G333" i="81"/>
  <c r="F333" i="81"/>
  <c r="D333" i="81"/>
  <c r="A333" i="81"/>
  <c r="AG332" i="81"/>
  <c r="AD332" i="81"/>
  <c r="AC332" i="81"/>
  <c r="AA332" i="81"/>
  <c r="I332" i="81"/>
  <c r="G332" i="81"/>
  <c r="F332" i="81"/>
  <c r="D332" i="81"/>
  <c r="A332" i="81"/>
  <c r="AG331" i="81"/>
  <c r="AD331" i="81"/>
  <c r="AC331" i="81"/>
  <c r="AA331" i="81"/>
  <c r="I331" i="81"/>
  <c r="G331" i="81"/>
  <c r="F331" i="81"/>
  <c r="D331" i="81"/>
  <c r="A331" i="81"/>
  <c r="AG330" i="81"/>
  <c r="AD330" i="81"/>
  <c r="AC330" i="81"/>
  <c r="AA330" i="81"/>
  <c r="I330" i="81"/>
  <c r="G330" i="81"/>
  <c r="F330" i="81"/>
  <c r="D330" i="81"/>
  <c r="A330" i="81"/>
  <c r="AG329" i="81"/>
  <c r="AD329" i="81"/>
  <c r="AC329" i="81"/>
  <c r="AA329" i="81"/>
  <c r="I329" i="81"/>
  <c r="G329" i="81"/>
  <c r="F329" i="81"/>
  <c r="D329" i="81"/>
  <c r="A329" i="81"/>
  <c r="AG328" i="81"/>
  <c r="AD328" i="81"/>
  <c r="AC328" i="81"/>
  <c r="AA328" i="81"/>
  <c r="I328" i="81"/>
  <c r="G328" i="81"/>
  <c r="F328" i="81"/>
  <c r="D328" i="81"/>
  <c r="A328" i="81"/>
  <c r="AG327" i="81"/>
  <c r="AD327" i="81"/>
  <c r="AC327" i="81"/>
  <c r="AA327" i="81"/>
  <c r="I327" i="81"/>
  <c r="G327" i="81"/>
  <c r="F327" i="81"/>
  <c r="D327" i="81"/>
  <c r="A327" i="81"/>
  <c r="AG326" i="81"/>
  <c r="AD326" i="81"/>
  <c r="AC326" i="81"/>
  <c r="AA326" i="81"/>
  <c r="I326" i="81"/>
  <c r="G326" i="81"/>
  <c r="F326" i="81"/>
  <c r="D326" i="81"/>
  <c r="A326" i="81"/>
  <c r="AG325" i="81"/>
  <c r="AD325" i="81"/>
  <c r="AC325" i="81"/>
  <c r="AA325" i="81"/>
  <c r="I325" i="81"/>
  <c r="G325" i="81"/>
  <c r="F325" i="81"/>
  <c r="D325" i="81"/>
  <c r="A325" i="81"/>
  <c r="AG324" i="81"/>
  <c r="AD324" i="81"/>
  <c r="AC324" i="81"/>
  <c r="AA324" i="81"/>
  <c r="I324" i="81"/>
  <c r="G324" i="81"/>
  <c r="F324" i="81"/>
  <c r="D324" i="81"/>
  <c r="A324" i="81"/>
  <c r="AG323" i="81"/>
  <c r="AD323" i="81"/>
  <c r="AC323" i="81"/>
  <c r="AA323" i="81"/>
  <c r="I323" i="81"/>
  <c r="G323" i="81"/>
  <c r="F323" i="81"/>
  <c r="D323" i="81"/>
  <c r="A323" i="81"/>
  <c r="AG322" i="81"/>
  <c r="AD322" i="81"/>
  <c r="AC322" i="81"/>
  <c r="AA322" i="81"/>
  <c r="I322" i="81"/>
  <c r="G322" i="81"/>
  <c r="F322" i="81"/>
  <c r="D322" i="81"/>
  <c r="A322" i="81"/>
  <c r="AG321" i="81"/>
  <c r="AD321" i="81"/>
  <c r="AC321" i="81"/>
  <c r="AA321" i="81"/>
  <c r="I321" i="81"/>
  <c r="G321" i="81"/>
  <c r="F321" i="81"/>
  <c r="D321" i="81"/>
  <c r="A321" i="81"/>
  <c r="AG320" i="81"/>
  <c r="AD320" i="81"/>
  <c r="AC320" i="81"/>
  <c r="AA320" i="81"/>
  <c r="I320" i="81"/>
  <c r="G320" i="81"/>
  <c r="F320" i="81"/>
  <c r="D320" i="81"/>
  <c r="A320" i="81"/>
  <c r="AG319" i="81"/>
  <c r="AD319" i="81"/>
  <c r="AC319" i="81"/>
  <c r="AA319" i="81"/>
  <c r="I319" i="81"/>
  <c r="G319" i="81"/>
  <c r="F319" i="81"/>
  <c r="D319" i="81"/>
  <c r="A319" i="81"/>
  <c r="AG318" i="81"/>
  <c r="AD318" i="81"/>
  <c r="AC318" i="81"/>
  <c r="AA318" i="81"/>
  <c r="I318" i="81"/>
  <c r="G318" i="81"/>
  <c r="F318" i="81"/>
  <c r="D318" i="81"/>
  <c r="A318" i="81"/>
  <c r="AG317" i="81"/>
  <c r="AD317" i="81"/>
  <c r="AC317" i="81"/>
  <c r="AA317" i="81"/>
  <c r="I317" i="81"/>
  <c r="G317" i="81"/>
  <c r="F317" i="81"/>
  <c r="D317" i="81"/>
  <c r="A317" i="81"/>
  <c r="AG316" i="81"/>
  <c r="AD316" i="81"/>
  <c r="AC316" i="81"/>
  <c r="AA316" i="81"/>
  <c r="I316" i="81"/>
  <c r="G316" i="81"/>
  <c r="F316" i="81"/>
  <c r="D316" i="81"/>
  <c r="A316" i="81"/>
  <c r="AG315" i="81"/>
  <c r="AD315" i="81"/>
  <c r="AC315" i="81"/>
  <c r="AA315" i="81"/>
  <c r="I315" i="81"/>
  <c r="G315" i="81"/>
  <c r="F315" i="81"/>
  <c r="D315" i="81"/>
  <c r="A315" i="81"/>
  <c r="AG314" i="81"/>
  <c r="AD314" i="81"/>
  <c r="AC314" i="81"/>
  <c r="AA314" i="81"/>
  <c r="I314" i="81"/>
  <c r="G314" i="81"/>
  <c r="F314" i="81"/>
  <c r="D314" i="81"/>
  <c r="A314" i="81"/>
  <c r="AG313" i="81"/>
  <c r="AD313" i="81"/>
  <c r="AC313" i="81"/>
  <c r="AA313" i="81"/>
  <c r="I313" i="81"/>
  <c r="G313" i="81"/>
  <c r="F313" i="81"/>
  <c r="D313" i="81"/>
  <c r="A313" i="81"/>
  <c r="AG312" i="81"/>
  <c r="AD312" i="81"/>
  <c r="AC312" i="81"/>
  <c r="AA312" i="81"/>
  <c r="I312" i="81"/>
  <c r="G312" i="81"/>
  <c r="F312" i="81"/>
  <c r="D312" i="81"/>
  <c r="A312" i="81"/>
  <c r="AG311" i="81"/>
  <c r="AD311" i="81"/>
  <c r="AC311" i="81"/>
  <c r="AA311" i="81"/>
  <c r="I311" i="81"/>
  <c r="G311" i="81"/>
  <c r="F311" i="81"/>
  <c r="D311" i="81"/>
  <c r="A311" i="81"/>
  <c r="AG310" i="81"/>
  <c r="AD310" i="81"/>
  <c r="AC310" i="81"/>
  <c r="AA310" i="81"/>
  <c r="I310" i="81"/>
  <c r="G310" i="81"/>
  <c r="F310" i="81"/>
  <c r="D310" i="81"/>
  <c r="A310" i="81"/>
  <c r="AG309" i="81"/>
  <c r="AD309" i="81"/>
  <c r="AC309" i="81"/>
  <c r="AA309" i="81"/>
  <c r="I309" i="81"/>
  <c r="G309" i="81"/>
  <c r="F309" i="81"/>
  <c r="D309" i="81"/>
  <c r="A309" i="81"/>
  <c r="AG308" i="81"/>
  <c r="AD308" i="81"/>
  <c r="AC308" i="81"/>
  <c r="AA308" i="81"/>
  <c r="I308" i="81"/>
  <c r="G308" i="81"/>
  <c r="F308" i="81"/>
  <c r="D308" i="81"/>
  <c r="A308" i="81"/>
  <c r="AG307" i="81"/>
  <c r="AD307" i="81"/>
  <c r="AC307" i="81"/>
  <c r="AA307" i="81"/>
  <c r="I307" i="81"/>
  <c r="G307" i="81"/>
  <c r="F307" i="81"/>
  <c r="D307" i="81"/>
  <c r="A307" i="81"/>
  <c r="AG306" i="81"/>
  <c r="AD306" i="81"/>
  <c r="AC306" i="81"/>
  <c r="AA306" i="81"/>
  <c r="I306" i="81"/>
  <c r="G306" i="81"/>
  <c r="F306" i="81"/>
  <c r="D306" i="81"/>
  <c r="A306" i="81"/>
  <c r="AG305" i="81"/>
  <c r="AD305" i="81"/>
  <c r="AC305" i="81"/>
  <c r="AA305" i="81"/>
  <c r="I305" i="81"/>
  <c r="G305" i="81"/>
  <c r="F305" i="81"/>
  <c r="D305" i="81"/>
  <c r="A305" i="81"/>
  <c r="AG304" i="81"/>
  <c r="AD304" i="81"/>
  <c r="AC304" i="81"/>
  <c r="AA304" i="81"/>
  <c r="I304" i="81"/>
  <c r="G304" i="81"/>
  <c r="F304" i="81"/>
  <c r="D304" i="81"/>
  <c r="A304" i="81"/>
  <c r="AG303" i="81"/>
  <c r="AD303" i="81"/>
  <c r="AC303" i="81"/>
  <c r="AA303" i="81"/>
  <c r="I303" i="81"/>
  <c r="G303" i="81"/>
  <c r="F303" i="81"/>
  <c r="D303" i="81"/>
  <c r="A303" i="81"/>
  <c r="AG302" i="81"/>
  <c r="AD302" i="81"/>
  <c r="AC302" i="81"/>
  <c r="AA302" i="81"/>
  <c r="I302" i="81"/>
  <c r="G302" i="81"/>
  <c r="F302" i="81"/>
  <c r="D302" i="81"/>
  <c r="A302" i="81"/>
  <c r="AG301" i="81"/>
  <c r="AD301" i="81"/>
  <c r="AC301" i="81"/>
  <c r="AA301" i="81"/>
  <c r="I301" i="81"/>
  <c r="G301" i="81"/>
  <c r="F301" i="81"/>
  <c r="D301" i="81"/>
  <c r="A301" i="81"/>
  <c r="AG300" i="81"/>
  <c r="AD300" i="81"/>
  <c r="AC300" i="81"/>
  <c r="AA300" i="81"/>
  <c r="I300" i="81"/>
  <c r="G300" i="81"/>
  <c r="F300" i="81"/>
  <c r="D300" i="81"/>
  <c r="A300" i="81"/>
  <c r="AG299" i="81"/>
  <c r="AD299" i="81"/>
  <c r="AC299" i="81"/>
  <c r="AA299" i="81"/>
  <c r="I299" i="81"/>
  <c r="G299" i="81"/>
  <c r="F299" i="81"/>
  <c r="D299" i="81"/>
  <c r="A299" i="81"/>
  <c r="AG298" i="81"/>
  <c r="AD298" i="81"/>
  <c r="AC298" i="81"/>
  <c r="AA298" i="81"/>
  <c r="I298" i="81"/>
  <c r="G298" i="81"/>
  <c r="F298" i="81"/>
  <c r="D298" i="81"/>
  <c r="A298" i="81"/>
  <c r="AG297" i="81"/>
  <c r="AD297" i="81"/>
  <c r="AC297" i="81"/>
  <c r="AA297" i="81"/>
  <c r="I297" i="81"/>
  <c r="G297" i="81"/>
  <c r="F297" i="81"/>
  <c r="D297" i="81"/>
  <c r="A297" i="81"/>
  <c r="AG296" i="81"/>
  <c r="AD296" i="81"/>
  <c r="AC296" i="81"/>
  <c r="AA296" i="81"/>
  <c r="I296" i="81"/>
  <c r="G296" i="81"/>
  <c r="F296" i="81"/>
  <c r="D296" i="81"/>
  <c r="A296" i="81"/>
  <c r="AG295" i="81"/>
  <c r="AD295" i="81"/>
  <c r="AC295" i="81"/>
  <c r="AA295" i="81"/>
  <c r="I295" i="81"/>
  <c r="G295" i="81"/>
  <c r="F295" i="81"/>
  <c r="D295" i="81"/>
  <c r="A295" i="81"/>
  <c r="AG294" i="81"/>
  <c r="AD294" i="81"/>
  <c r="AC294" i="81"/>
  <c r="AA294" i="81"/>
  <c r="I294" i="81"/>
  <c r="G294" i="81"/>
  <c r="F294" i="81"/>
  <c r="D294" i="81"/>
  <c r="A294" i="81"/>
  <c r="AG293" i="81"/>
  <c r="AD293" i="81"/>
  <c r="AC293" i="81"/>
  <c r="AA293" i="81"/>
  <c r="I293" i="81"/>
  <c r="G293" i="81"/>
  <c r="F293" i="81"/>
  <c r="D293" i="81"/>
  <c r="A293" i="81"/>
  <c r="AG292" i="81"/>
  <c r="AD292" i="81"/>
  <c r="AC292" i="81"/>
  <c r="AA292" i="81"/>
  <c r="I292" i="81"/>
  <c r="G292" i="81"/>
  <c r="F292" i="81"/>
  <c r="D292" i="81"/>
  <c r="A292" i="81"/>
  <c r="AG291" i="81"/>
  <c r="AD291" i="81"/>
  <c r="AC291" i="81"/>
  <c r="AA291" i="81"/>
  <c r="I291" i="81"/>
  <c r="G291" i="81"/>
  <c r="F291" i="81"/>
  <c r="D291" i="81"/>
  <c r="A291" i="81"/>
  <c r="AG290" i="81"/>
  <c r="AD290" i="81"/>
  <c r="AC290" i="81"/>
  <c r="AA290" i="81"/>
  <c r="I290" i="81"/>
  <c r="G290" i="81"/>
  <c r="F290" i="81"/>
  <c r="D290" i="81"/>
  <c r="A290" i="81"/>
  <c r="AG289" i="81"/>
  <c r="AD289" i="81"/>
  <c r="AC289" i="81"/>
  <c r="AA289" i="81"/>
  <c r="I289" i="81"/>
  <c r="G289" i="81"/>
  <c r="F289" i="81"/>
  <c r="D289" i="81"/>
  <c r="A289" i="81"/>
  <c r="AG288" i="81"/>
  <c r="AD288" i="81"/>
  <c r="AC288" i="81"/>
  <c r="AA288" i="81"/>
  <c r="I288" i="81"/>
  <c r="G288" i="81"/>
  <c r="F288" i="81"/>
  <c r="D288" i="81"/>
  <c r="A288" i="81"/>
  <c r="AG287" i="81"/>
  <c r="AD287" i="81"/>
  <c r="AC287" i="81"/>
  <c r="AA287" i="81"/>
  <c r="I287" i="81"/>
  <c r="G287" i="81"/>
  <c r="F287" i="81"/>
  <c r="D287" i="81"/>
  <c r="A287" i="81"/>
  <c r="AG286" i="81"/>
  <c r="AD286" i="81"/>
  <c r="AC286" i="81"/>
  <c r="AA286" i="81"/>
  <c r="I286" i="81"/>
  <c r="G286" i="81"/>
  <c r="F286" i="81"/>
  <c r="D286" i="81"/>
  <c r="A286" i="81"/>
  <c r="AG285" i="81"/>
  <c r="AD285" i="81"/>
  <c r="AC285" i="81"/>
  <c r="AA285" i="81"/>
  <c r="I285" i="81"/>
  <c r="G285" i="81"/>
  <c r="F285" i="81"/>
  <c r="D285" i="81"/>
  <c r="A285" i="81"/>
  <c r="AG284" i="81"/>
  <c r="AD284" i="81"/>
  <c r="AC284" i="81"/>
  <c r="AA284" i="81"/>
  <c r="I284" i="81"/>
  <c r="G284" i="81"/>
  <c r="F284" i="81"/>
  <c r="D284" i="81"/>
  <c r="A284" i="81"/>
  <c r="AG283" i="81"/>
  <c r="AD283" i="81"/>
  <c r="AC283" i="81"/>
  <c r="AA283" i="81"/>
  <c r="I283" i="81"/>
  <c r="G283" i="81"/>
  <c r="F283" i="81"/>
  <c r="D283" i="81"/>
  <c r="A283" i="81"/>
  <c r="AG282" i="81"/>
  <c r="AD282" i="81"/>
  <c r="AC282" i="81"/>
  <c r="AA282" i="81"/>
  <c r="I282" i="81"/>
  <c r="G282" i="81"/>
  <c r="F282" i="81"/>
  <c r="D282" i="81"/>
  <c r="A282" i="81"/>
  <c r="AG281" i="81"/>
  <c r="AD281" i="81"/>
  <c r="AC281" i="81"/>
  <c r="AA281" i="81"/>
  <c r="I281" i="81"/>
  <c r="G281" i="81"/>
  <c r="F281" i="81"/>
  <c r="D281" i="81"/>
  <c r="A281" i="81"/>
  <c r="AG280" i="81"/>
  <c r="AD280" i="81"/>
  <c r="AC280" i="81"/>
  <c r="AA280" i="81"/>
  <c r="I280" i="81"/>
  <c r="G280" i="81"/>
  <c r="F280" i="81"/>
  <c r="D280" i="81"/>
  <c r="A280" i="81"/>
  <c r="AG279" i="81"/>
  <c r="AD279" i="81"/>
  <c r="AC279" i="81"/>
  <c r="AA279" i="81"/>
  <c r="I279" i="81"/>
  <c r="G279" i="81"/>
  <c r="F279" i="81"/>
  <c r="D279" i="81"/>
  <c r="A279" i="81"/>
  <c r="AG278" i="81"/>
  <c r="AD278" i="81"/>
  <c r="AC278" i="81"/>
  <c r="AA278" i="81"/>
  <c r="I278" i="81"/>
  <c r="G278" i="81"/>
  <c r="F278" i="81"/>
  <c r="D278" i="81"/>
  <c r="A278" i="81"/>
  <c r="AG277" i="81"/>
  <c r="AD277" i="81"/>
  <c r="AC277" i="81"/>
  <c r="AA277" i="81"/>
  <c r="I277" i="81"/>
  <c r="G277" i="81"/>
  <c r="F277" i="81"/>
  <c r="D277" i="81"/>
  <c r="A277" i="81"/>
  <c r="AG276" i="81"/>
  <c r="AD276" i="81"/>
  <c r="AC276" i="81"/>
  <c r="AA276" i="81"/>
  <c r="I276" i="81"/>
  <c r="G276" i="81"/>
  <c r="F276" i="81"/>
  <c r="D276" i="81"/>
  <c r="A276" i="81"/>
  <c r="AG275" i="81"/>
  <c r="AD275" i="81"/>
  <c r="AC275" i="81"/>
  <c r="AA275" i="81"/>
  <c r="I275" i="81"/>
  <c r="G275" i="81"/>
  <c r="F275" i="81"/>
  <c r="D275" i="81"/>
  <c r="A275" i="81"/>
  <c r="AG274" i="81"/>
  <c r="AD274" i="81"/>
  <c r="AC274" i="81"/>
  <c r="AA274" i="81"/>
  <c r="I274" i="81"/>
  <c r="G274" i="81"/>
  <c r="F274" i="81"/>
  <c r="D274" i="81"/>
  <c r="A274" i="81"/>
  <c r="AG273" i="81"/>
  <c r="AD273" i="81"/>
  <c r="AC273" i="81"/>
  <c r="AA273" i="81"/>
  <c r="I273" i="81"/>
  <c r="G273" i="81"/>
  <c r="F273" i="81"/>
  <c r="D273" i="81"/>
  <c r="A273" i="81"/>
  <c r="AG272" i="81"/>
  <c r="AD272" i="81"/>
  <c r="AC272" i="81"/>
  <c r="AA272" i="81"/>
  <c r="I272" i="81"/>
  <c r="G272" i="81"/>
  <c r="F272" i="81"/>
  <c r="D272" i="81"/>
  <c r="A272" i="81"/>
  <c r="AG271" i="81"/>
  <c r="AD271" i="81"/>
  <c r="AC271" i="81"/>
  <c r="AA271" i="81"/>
  <c r="I271" i="81"/>
  <c r="G271" i="81"/>
  <c r="F271" i="81"/>
  <c r="D271" i="81"/>
  <c r="A271" i="81"/>
  <c r="AG270" i="81"/>
  <c r="AD270" i="81"/>
  <c r="AC270" i="81"/>
  <c r="AA270" i="81"/>
  <c r="I270" i="81"/>
  <c r="G270" i="81"/>
  <c r="F270" i="81"/>
  <c r="D270" i="81"/>
  <c r="A270" i="81"/>
  <c r="AG269" i="81"/>
  <c r="AD269" i="81"/>
  <c r="AC269" i="81"/>
  <c r="AA269" i="81"/>
  <c r="I269" i="81"/>
  <c r="G269" i="81"/>
  <c r="F269" i="81"/>
  <c r="D269" i="81"/>
  <c r="A269" i="81"/>
  <c r="AG268" i="81"/>
  <c r="AD268" i="81"/>
  <c r="AC268" i="81"/>
  <c r="AA268" i="81"/>
  <c r="I268" i="81"/>
  <c r="G268" i="81"/>
  <c r="F268" i="81"/>
  <c r="D268" i="81"/>
  <c r="A268" i="81"/>
  <c r="AG267" i="81"/>
  <c r="AD267" i="81"/>
  <c r="AC267" i="81"/>
  <c r="AA267" i="81"/>
  <c r="I267" i="81"/>
  <c r="G267" i="81"/>
  <c r="F267" i="81"/>
  <c r="D267" i="81"/>
  <c r="A267" i="81"/>
  <c r="AG266" i="81"/>
  <c r="AD266" i="81"/>
  <c r="AC266" i="81"/>
  <c r="AA266" i="81"/>
  <c r="I266" i="81"/>
  <c r="G266" i="81"/>
  <c r="F266" i="81"/>
  <c r="D266" i="81"/>
  <c r="A266" i="81"/>
  <c r="AG265" i="81"/>
  <c r="AD265" i="81"/>
  <c r="AC265" i="81"/>
  <c r="AA265" i="81"/>
  <c r="I265" i="81"/>
  <c r="G265" i="81"/>
  <c r="F265" i="81"/>
  <c r="D265" i="81"/>
  <c r="A265" i="81"/>
  <c r="AG264" i="81"/>
  <c r="AD264" i="81"/>
  <c r="AC264" i="81"/>
  <c r="AA264" i="81"/>
  <c r="I264" i="81"/>
  <c r="G264" i="81"/>
  <c r="F264" i="81"/>
  <c r="D264" i="81"/>
  <c r="A264" i="81"/>
  <c r="AG263" i="81"/>
  <c r="AD263" i="81"/>
  <c r="AC263" i="81"/>
  <c r="AA263" i="81"/>
  <c r="I263" i="81"/>
  <c r="G263" i="81"/>
  <c r="F263" i="81"/>
  <c r="D263" i="81"/>
  <c r="A263" i="81"/>
  <c r="AG262" i="81"/>
  <c r="AD262" i="81"/>
  <c r="AC262" i="81"/>
  <c r="AA262" i="81"/>
  <c r="I262" i="81"/>
  <c r="G262" i="81"/>
  <c r="F262" i="81"/>
  <c r="D262" i="81"/>
  <c r="A262" i="81"/>
  <c r="AG261" i="81"/>
  <c r="AD261" i="81"/>
  <c r="AC261" i="81"/>
  <c r="AA261" i="81"/>
  <c r="I261" i="81"/>
  <c r="G261" i="81"/>
  <c r="F261" i="81"/>
  <c r="D261" i="81"/>
  <c r="A261" i="81"/>
  <c r="AG260" i="81"/>
  <c r="AD260" i="81"/>
  <c r="AC260" i="81"/>
  <c r="AA260" i="81"/>
  <c r="I260" i="81"/>
  <c r="G260" i="81"/>
  <c r="F260" i="81"/>
  <c r="D260" i="81"/>
  <c r="A260" i="81"/>
  <c r="AG259" i="81"/>
  <c r="AD259" i="81"/>
  <c r="AC259" i="81"/>
  <c r="AA259" i="81"/>
  <c r="I259" i="81"/>
  <c r="G259" i="81"/>
  <c r="F259" i="81"/>
  <c r="D259" i="81"/>
  <c r="A259" i="81"/>
  <c r="AG258" i="81"/>
  <c r="AD258" i="81"/>
  <c r="AC258" i="81"/>
  <c r="AA258" i="81"/>
  <c r="I258" i="81"/>
  <c r="G258" i="81"/>
  <c r="F258" i="81"/>
  <c r="D258" i="81"/>
  <c r="A258" i="81"/>
  <c r="AG257" i="81"/>
  <c r="AD257" i="81"/>
  <c r="AC257" i="81"/>
  <c r="AA257" i="81"/>
  <c r="I257" i="81"/>
  <c r="G257" i="81"/>
  <c r="F257" i="81"/>
  <c r="D257" i="81"/>
  <c r="A257" i="81"/>
  <c r="AG256" i="81"/>
  <c r="AD256" i="81"/>
  <c r="AC256" i="81"/>
  <c r="AA256" i="81"/>
  <c r="I256" i="81"/>
  <c r="G256" i="81"/>
  <c r="F256" i="81"/>
  <c r="D256" i="81"/>
  <c r="A256" i="81"/>
  <c r="AG255" i="81"/>
  <c r="AD255" i="81"/>
  <c r="AC255" i="81"/>
  <c r="AA255" i="81"/>
  <c r="I255" i="81"/>
  <c r="G255" i="81"/>
  <c r="F255" i="81"/>
  <c r="D255" i="81"/>
  <c r="A255" i="81"/>
  <c r="AG254" i="81"/>
  <c r="AD254" i="81"/>
  <c r="AC254" i="81"/>
  <c r="AA254" i="81"/>
  <c r="I254" i="81"/>
  <c r="G254" i="81"/>
  <c r="F254" i="81"/>
  <c r="D254" i="81"/>
  <c r="A254" i="81"/>
  <c r="AG253" i="81"/>
  <c r="AD253" i="81"/>
  <c r="AC253" i="81"/>
  <c r="AA253" i="81"/>
  <c r="I253" i="81"/>
  <c r="G253" i="81"/>
  <c r="F253" i="81"/>
  <c r="D253" i="81"/>
  <c r="A253" i="81"/>
  <c r="AG252" i="81"/>
  <c r="AD252" i="81"/>
  <c r="AC252" i="81"/>
  <c r="AA252" i="81"/>
  <c r="I252" i="81"/>
  <c r="G252" i="81"/>
  <c r="F252" i="81"/>
  <c r="D252" i="81"/>
  <c r="A252" i="81"/>
  <c r="AG251" i="81"/>
  <c r="AD251" i="81"/>
  <c r="AC251" i="81"/>
  <c r="AA251" i="81"/>
  <c r="I251" i="81"/>
  <c r="G251" i="81"/>
  <c r="F251" i="81"/>
  <c r="D251" i="81"/>
  <c r="A251" i="81"/>
  <c r="AG250" i="81"/>
  <c r="AD250" i="81"/>
  <c r="AC250" i="81"/>
  <c r="AA250" i="81"/>
  <c r="I250" i="81"/>
  <c r="G250" i="81"/>
  <c r="F250" i="81"/>
  <c r="D250" i="81"/>
  <c r="A250" i="81"/>
  <c r="AG249" i="81"/>
  <c r="AD249" i="81"/>
  <c r="AC249" i="81"/>
  <c r="AA249" i="81"/>
  <c r="I249" i="81"/>
  <c r="G249" i="81"/>
  <c r="F249" i="81"/>
  <c r="D249" i="81"/>
  <c r="A249" i="81"/>
  <c r="AG248" i="81"/>
  <c r="AD248" i="81"/>
  <c r="AC248" i="81"/>
  <c r="AA248" i="81"/>
  <c r="I248" i="81"/>
  <c r="G248" i="81"/>
  <c r="F248" i="81"/>
  <c r="D248" i="81"/>
  <c r="A248" i="81"/>
  <c r="AG247" i="81"/>
  <c r="AD247" i="81"/>
  <c r="AC247" i="81"/>
  <c r="AA247" i="81"/>
  <c r="I247" i="81"/>
  <c r="G247" i="81"/>
  <c r="F247" i="81"/>
  <c r="D247" i="81"/>
  <c r="A247" i="81"/>
  <c r="AG246" i="81"/>
  <c r="AD246" i="81"/>
  <c r="AC246" i="81"/>
  <c r="AA246" i="81"/>
  <c r="I246" i="81"/>
  <c r="G246" i="81"/>
  <c r="F246" i="81"/>
  <c r="D246" i="81"/>
  <c r="A246" i="81"/>
  <c r="AG245" i="81"/>
  <c r="AD245" i="81"/>
  <c r="AC245" i="81"/>
  <c r="AA245" i="81"/>
  <c r="I245" i="81"/>
  <c r="G245" i="81"/>
  <c r="F245" i="81"/>
  <c r="D245" i="81"/>
  <c r="A245" i="81"/>
  <c r="AG244" i="81"/>
  <c r="AD244" i="81"/>
  <c r="AC244" i="81"/>
  <c r="AA244" i="81"/>
  <c r="I244" i="81"/>
  <c r="G244" i="81"/>
  <c r="F244" i="81"/>
  <c r="D244" i="81"/>
  <c r="A244" i="81"/>
  <c r="AG243" i="81"/>
  <c r="AD243" i="81"/>
  <c r="AC243" i="81"/>
  <c r="AA243" i="81"/>
  <c r="I243" i="81"/>
  <c r="G243" i="81"/>
  <c r="F243" i="81"/>
  <c r="D243" i="81"/>
  <c r="A243" i="81"/>
  <c r="AG242" i="81"/>
  <c r="AD242" i="81"/>
  <c r="AC242" i="81"/>
  <c r="AA242" i="81"/>
  <c r="I242" i="81"/>
  <c r="G242" i="81"/>
  <c r="F242" i="81"/>
  <c r="D242" i="81"/>
  <c r="A242" i="81"/>
  <c r="AG241" i="81"/>
  <c r="AD241" i="81"/>
  <c r="AC241" i="81"/>
  <c r="AA241" i="81"/>
  <c r="I241" i="81"/>
  <c r="G241" i="81"/>
  <c r="F241" i="81"/>
  <c r="D241" i="81"/>
  <c r="A241" i="81"/>
  <c r="AG240" i="81"/>
  <c r="AD240" i="81"/>
  <c r="AC240" i="81"/>
  <c r="AA240" i="81"/>
  <c r="I240" i="81"/>
  <c r="G240" i="81"/>
  <c r="F240" i="81"/>
  <c r="D240" i="81"/>
  <c r="A240" i="81"/>
  <c r="AG239" i="81"/>
  <c r="AD239" i="81"/>
  <c r="AC239" i="81"/>
  <c r="AA239" i="81"/>
  <c r="I239" i="81"/>
  <c r="G239" i="81"/>
  <c r="F239" i="81"/>
  <c r="D239" i="81"/>
  <c r="A239" i="81"/>
  <c r="AG238" i="81"/>
  <c r="AD238" i="81"/>
  <c r="AC238" i="81"/>
  <c r="AA238" i="81"/>
  <c r="I238" i="81"/>
  <c r="G238" i="81"/>
  <c r="F238" i="81"/>
  <c r="D238" i="81"/>
  <c r="A238" i="81"/>
  <c r="AG237" i="81"/>
  <c r="AD237" i="81"/>
  <c r="AC237" i="81"/>
  <c r="AA237" i="81"/>
  <c r="I237" i="81"/>
  <c r="G237" i="81"/>
  <c r="F237" i="81"/>
  <c r="D237" i="81"/>
  <c r="A237" i="81"/>
  <c r="AG236" i="81"/>
  <c r="AD236" i="81"/>
  <c r="AC236" i="81"/>
  <c r="AA236" i="81"/>
  <c r="I236" i="81"/>
  <c r="G236" i="81"/>
  <c r="F236" i="81"/>
  <c r="D236" i="81"/>
  <c r="A236" i="81"/>
  <c r="AG235" i="81"/>
  <c r="AD235" i="81"/>
  <c r="AC235" i="81"/>
  <c r="AA235" i="81"/>
  <c r="I235" i="81"/>
  <c r="G235" i="81"/>
  <c r="F235" i="81"/>
  <c r="D235" i="81"/>
  <c r="A235" i="81"/>
  <c r="AG234" i="81"/>
  <c r="AD234" i="81"/>
  <c r="AC234" i="81"/>
  <c r="AA234" i="81"/>
  <c r="I234" i="81"/>
  <c r="G234" i="81"/>
  <c r="F234" i="81"/>
  <c r="D234" i="81"/>
  <c r="A234" i="81"/>
  <c r="AG233" i="81"/>
  <c r="AD233" i="81"/>
  <c r="AC233" i="81"/>
  <c r="AA233" i="81"/>
  <c r="I233" i="81"/>
  <c r="G233" i="81"/>
  <c r="F233" i="81"/>
  <c r="D233" i="81"/>
  <c r="A233" i="81"/>
  <c r="AG232" i="81"/>
  <c r="AD232" i="81"/>
  <c r="AC232" i="81"/>
  <c r="AA232" i="81"/>
  <c r="I232" i="81"/>
  <c r="G232" i="81"/>
  <c r="F232" i="81"/>
  <c r="D232" i="81"/>
  <c r="A232" i="81"/>
  <c r="AG231" i="81"/>
  <c r="AD231" i="81"/>
  <c r="AC231" i="81"/>
  <c r="AA231" i="81"/>
  <c r="I231" i="81"/>
  <c r="G231" i="81"/>
  <c r="F231" i="81"/>
  <c r="D231" i="81"/>
  <c r="A231" i="81"/>
  <c r="AG230" i="81"/>
  <c r="AD230" i="81"/>
  <c r="AC230" i="81"/>
  <c r="AA230" i="81"/>
  <c r="I230" i="81"/>
  <c r="G230" i="81"/>
  <c r="F230" i="81"/>
  <c r="D230" i="81"/>
  <c r="A230" i="81"/>
  <c r="AG229" i="81"/>
  <c r="AD229" i="81"/>
  <c r="AC229" i="81"/>
  <c r="AA229" i="81"/>
  <c r="I229" i="81"/>
  <c r="G229" i="81"/>
  <c r="F229" i="81"/>
  <c r="D229" i="81"/>
  <c r="A229" i="81"/>
  <c r="AG228" i="81"/>
  <c r="AD228" i="81"/>
  <c r="AC228" i="81"/>
  <c r="AA228" i="81"/>
  <c r="I228" i="81"/>
  <c r="G228" i="81"/>
  <c r="F228" i="81"/>
  <c r="D228" i="81"/>
  <c r="A228" i="81"/>
  <c r="AG227" i="81"/>
  <c r="AD227" i="81"/>
  <c r="AC227" i="81"/>
  <c r="AA227" i="81"/>
  <c r="I227" i="81"/>
  <c r="G227" i="81"/>
  <c r="F227" i="81"/>
  <c r="D227" i="81"/>
  <c r="A227" i="81"/>
  <c r="AG226" i="81"/>
  <c r="AD226" i="81"/>
  <c r="AC226" i="81"/>
  <c r="AA226" i="81"/>
  <c r="I226" i="81"/>
  <c r="G226" i="81"/>
  <c r="F226" i="81"/>
  <c r="D226" i="81"/>
  <c r="A226" i="81"/>
  <c r="AG225" i="81"/>
  <c r="AD225" i="81"/>
  <c r="AC225" i="81"/>
  <c r="AA225" i="81"/>
  <c r="I225" i="81"/>
  <c r="G225" i="81"/>
  <c r="F225" i="81"/>
  <c r="D225" i="81"/>
  <c r="A225" i="81"/>
  <c r="AG224" i="81"/>
  <c r="AD224" i="81"/>
  <c r="AC224" i="81"/>
  <c r="AA224" i="81"/>
  <c r="I224" i="81"/>
  <c r="G224" i="81"/>
  <c r="F224" i="81"/>
  <c r="D224" i="81"/>
  <c r="A224" i="81"/>
  <c r="AG223" i="81"/>
  <c r="AD223" i="81"/>
  <c r="AC223" i="81"/>
  <c r="AA223" i="81"/>
  <c r="I223" i="81"/>
  <c r="G223" i="81"/>
  <c r="F223" i="81"/>
  <c r="D223" i="81"/>
  <c r="A223" i="81"/>
  <c r="AG222" i="81"/>
  <c r="AD222" i="81"/>
  <c r="AC222" i="81"/>
  <c r="AA222" i="81"/>
  <c r="I222" i="81"/>
  <c r="G222" i="81"/>
  <c r="F222" i="81"/>
  <c r="D222" i="81"/>
  <c r="A222" i="81"/>
  <c r="AG221" i="81"/>
  <c r="AD221" i="81"/>
  <c r="AC221" i="81"/>
  <c r="AA221" i="81"/>
  <c r="I221" i="81"/>
  <c r="G221" i="81"/>
  <c r="F221" i="81"/>
  <c r="D221" i="81"/>
  <c r="A221" i="81"/>
  <c r="AG220" i="81"/>
  <c r="AD220" i="81"/>
  <c r="AC220" i="81"/>
  <c r="AA220" i="81"/>
  <c r="I220" i="81"/>
  <c r="G220" i="81"/>
  <c r="F220" i="81"/>
  <c r="D220" i="81"/>
  <c r="A220" i="81"/>
  <c r="AG219" i="81"/>
  <c r="AD219" i="81"/>
  <c r="AC219" i="81"/>
  <c r="AA219" i="81"/>
  <c r="I219" i="81"/>
  <c r="G219" i="81"/>
  <c r="F219" i="81"/>
  <c r="D219" i="81"/>
  <c r="A219" i="81"/>
  <c r="AG218" i="81"/>
  <c r="AD218" i="81"/>
  <c r="AC218" i="81"/>
  <c r="AA218" i="81"/>
  <c r="I218" i="81"/>
  <c r="G218" i="81"/>
  <c r="F218" i="81"/>
  <c r="D218" i="81"/>
  <c r="A218" i="81"/>
  <c r="AG217" i="81"/>
  <c r="AD217" i="81"/>
  <c r="AC217" i="81"/>
  <c r="AA217" i="81"/>
  <c r="I217" i="81"/>
  <c r="G217" i="81"/>
  <c r="F217" i="81"/>
  <c r="D217" i="81"/>
  <c r="A217" i="81"/>
  <c r="AG216" i="81"/>
  <c r="AD216" i="81"/>
  <c r="AC216" i="81"/>
  <c r="AA216" i="81"/>
  <c r="I216" i="81"/>
  <c r="G216" i="81"/>
  <c r="F216" i="81"/>
  <c r="D216" i="81"/>
  <c r="A216" i="81"/>
  <c r="AG215" i="81"/>
  <c r="AD215" i="81"/>
  <c r="AC215" i="81"/>
  <c r="AA215" i="81"/>
  <c r="I215" i="81"/>
  <c r="G215" i="81"/>
  <c r="F215" i="81"/>
  <c r="D215" i="81"/>
  <c r="A215" i="81"/>
  <c r="AG214" i="81"/>
  <c r="AD214" i="81"/>
  <c r="AC214" i="81"/>
  <c r="AA214" i="81"/>
  <c r="I214" i="81"/>
  <c r="G214" i="81"/>
  <c r="F214" i="81"/>
  <c r="D214" i="81"/>
  <c r="A214" i="81"/>
  <c r="AG213" i="81"/>
  <c r="AD213" i="81"/>
  <c r="AC213" i="81"/>
  <c r="AA213" i="81"/>
  <c r="I213" i="81"/>
  <c r="G213" i="81"/>
  <c r="F213" i="81"/>
  <c r="D213" i="81"/>
  <c r="A213" i="81"/>
  <c r="AG212" i="81"/>
  <c r="AD212" i="81"/>
  <c r="AC212" i="81"/>
  <c r="AA212" i="81"/>
  <c r="I212" i="81"/>
  <c r="G212" i="81"/>
  <c r="F212" i="81"/>
  <c r="D212" i="81"/>
  <c r="A212" i="81"/>
  <c r="AG211" i="81"/>
  <c r="AD211" i="81"/>
  <c r="AC211" i="81"/>
  <c r="AA211" i="81"/>
  <c r="I211" i="81"/>
  <c r="G211" i="81"/>
  <c r="F211" i="81"/>
  <c r="D211" i="81"/>
  <c r="A211" i="81"/>
  <c r="AG210" i="81"/>
  <c r="AD210" i="81"/>
  <c r="AC210" i="81"/>
  <c r="AA210" i="81"/>
  <c r="I210" i="81"/>
  <c r="G210" i="81"/>
  <c r="F210" i="81"/>
  <c r="D210" i="81"/>
  <c r="A210" i="81"/>
  <c r="AG209" i="81"/>
  <c r="AD209" i="81"/>
  <c r="AC209" i="81"/>
  <c r="AA209" i="81"/>
  <c r="I209" i="81"/>
  <c r="G209" i="81"/>
  <c r="F209" i="81"/>
  <c r="D209" i="81"/>
  <c r="A209" i="81"/>
  <c r="AG208" i="81"/>
  <c r="AD208" i="81"/>
  <c r="AC208" i="81"/>
  <c r="AA208" i="81"/>
  <c r="I208" i="81"/>
  <c r="G208" i="81"/>
  <c r="F208" i="81"/>
  <c r="D208" i="81"/>
  <c r="A208" i="81"/>
  <c r="AG207" i="81"/>
  <c r="AD207" i="81"/>
  <c r="AC207" i="81"/>
  <c r="AA207" i="81"/>
  <c r="I207" i="81"/>
  <c r="G207" i="81"/>
  <c r="F207" i="81"/>
  <c r="D207" i="81"/>
  <c r="A207" i="81"/>
  <c r="AG206" i="81"/>
  <c r="AD206" i="81"/>
  <c r="AC206" i="81"/>
  <c r="AA206" i="81"/>
  <c r="I206" i="81"/>
  <c r="G206" i="81"/>
  <c r="F206" i="81"/>
  <c r="D206" i="81"/>
  <c r="A206" i="81"/>
  <c r="AG205" i="81"/>
  <c r="AD205" i="81"/>
  <c r="AC205" i="81"/>
  <c r="AA205" i="81"/>
  <c r="I205" i="81"/>
  <c r="G205" i="81"/>
  <c r="F205" i="81"/>
  <c r="D205" i="81"/>
  <c r="A205" i="81"/>
  <c r="AG204" i="81"/>
  <c r="AD204" i="81"/>
  <c r="AC204" i="81"/>
  <c r="AA204" i="81"/>
  <c r="I204" i="81"/>
  <c r="G204" i="81"/>
  <c r="F204" i="81"/>
  <c r="D204" i="81"/>
  <c r="A204" i="81"/>
  <c r="AG203" i="81"/>
  <c r="AD203" i="81"/>
  <c r="AC203" i="81"/>
  <c r="AA203" i="81"/>
  <c r="I203" i="81"/>
  <c r="G203" i="81"/>
  <c r="F203" i="81"/>
  <c r="D203" i="81"/>
  <c r="A203" i="81"/>
  <c r="AG202" i="81"/>
  <c r="AD202" i="81"/>
  <c r="AC202" i="81"/>
  <c r="AA202" i="81"/>
  <c r="I202" i="81"/>
  <c r="G202" i="81"/>
  <c r="F202" i="81"/>
  <c r="D202" i="81"/>
  <c r="A202" i="81"/>
  <c r="AG201" i="81"/>
  <c r="AD201" i="81"/>
  <c r="AC201" i="81"/>
  <c r="AA201" i="81"/>
  <c r="I201" i="81"/>
  <c r="G201" i="81"/>
  <c r="F201" i="81"/>
  <c r="D201" i="81"/>
  <c r="A201" i="81"/>
  <c r="AG200" i="81"/>
  <c r="AD200" i="81"/>
  <c r="AC200" i="81"/>
  <c r="AA200" i="81"/>
  <c r="I200" i="81"/>
  <c r="G200" i="81"/>
  <c r="F200" i="81"/>
  <c r="D200" i="81"/>
  <c r="A200" i="81"/>
  <c r="AG199" i="81"/>
  <c r="AD199" i="81"/>
  <c r="AC199" i="81"/>
  <c r="AA199" i="81"/>
  <c r="I199" i="81"/>
  <c r="G199" i="81"/>
  <c r="F199" i="81"/>
  <c r="D199" i="81"/>
  <c r="A199" i="81"/>
  <c r="AG198" i="81"/>
  <c r="AD198" i="81"/>
  <c r="AC198" i="81"/>
  <c r="AA198" i="81"/>
  <c r="I198" i="81"/>
  <c r="G198" i="81"/>
  <c r="F198" i="81"/>
  <c r="D198" i="81"/>
  <c r="A198" i="81"/>
  <c r="AG197" i="81"/>
  <c r="AD197" i="81"/>
  <c r="AC197" i="81"/>
  <c r="AA197" i="81"/>
  <c r="I197" i="81"/>
  <c r="G197" i="81"/>
  <c r="F197" i="81"/>
  <c r="D197" i="81"/>
  <c r="A197" i="81"/>
  <c r="AG196" i="81"/>
  <c r="AD196" i="81"/>
  <c r="AC196" i="81"/>
  <c r="AA196" i="81"/>
  <c r="I196" i="81"/>
  <c r="G196" i="81"/>
  <c r="F196" i="81"/>
  <c r="D196" i="81"/>
  <c r="A196" i="81"/>
  <c r="AG195" i="81"/>
  <c r="AD195" i="81"/>
  <c r="AC195" i="81"/>
  <c r="AA195" i="81"/>
  <c r="I195" i="81"/>
  <c r="G195" i="81"/>
  <c r="F195" i="81"/>
  <c r="D195" i="81"/>
  <c r="A195" i="81"/>
  <c r="AG194" i="81"/>
  <c r="AD194" i="81"/>
  <c r="AC194" i="81"/>
  <c r="AA194" i="81"/>
  <c r="I194" i="81"/>
  <c r="G194" i="81"/>
  <c r="F194" i="81"/>
  <c r="D194" i="81"/>
  <c r="A194" i="81"/>
  <c r="AG193" i="81"/>
  <c r="AD193" i="81"/>
  <c r="AC193" i="81"/>
  <c r="AA193" i="81"/>
  <c r="I193" i="81"/>
  <c r="G193" i="81"/>
  <c r="F193" i="81"/>
  <c r="D193" i="81"/>
  <c r="A193" i="81"/>
  <c r="AG192" i="81"/>
  <c r="AD192" i="81"/>
  <c r="AC192" i="81"/>
  <c r="AA192" i="81"/>
  <c r="I192" i="81"/>
  <c r="G192" i="81"/>
  <c r="F192" i="81"/>
  <c r="D192" i="81"/>
  <c r="A192" i="81"/>
  <c r="AG191" i="81"/>
  <c r="AD191" i="81"/>
  <c r="AC191" i="81"/>
  <c r="AA191" i="81"/>
  <c r="I191" i="81"/>
  <c r="G191" i="81"/>
  <c r="F191" i="81"/>
  <c r="D191" i="81"/>
  <c r="A191" i="81"/>
  <c r="AG190" i="81"/>
  <c r="AD190" i="81"/>
  <c r="AC190" i="81"/>
  <c r="AA190" i="81"/>
  <c r="I190" i="81"/>
  <c r="G190" i="81"/>
  <c r="F190" i="81"/>
  <c r="D190" i="81"/>
  <c r="A190" i="81"/>
  <c r="AG189" i="81"/>
  <c r="AD189" i="81"/>
  <c r="AC189" i="81"/>
  <c r="AA189" i="81"/>
  <c r="I189" i="81"/>
  <c r="G189" i="81"/>
  <c r="F189" i="81"/>
  <c r="D189" i="81"/>
  <c r="A189" i="81"/>
  <c r="AG188" i="81"/>
  <c r="AD188" i="81"/>
  <c r="AC188" i="81"/>
  <c r="AA188" i="81"/>
  <c r="I188" i="81"/>
  <c r="G188" i="81"/>
  <c r="F188" i="81"/>
  <c r="D188" i="81"/>
  <c r="A188" i="81"/>
  <c r="AG187" i="81"/>
  <c r="AD187" i="81"/>
  <c r="AC187" i="81"/>
  <c r="AA187" i="81"/>
  <c r="I187" i="81"/>
  <c r="G187" i="81"/>
  <c r="F187" i="81"/>
  <c r="D187" i="81"/>
  <c r="A187" i="81"/>
  <c r="AG186" i="81"/>
  <c r="AD186" i="81"/>
  <c r="AC186" i="81"/>
  <c r="AA186" i="81"/>
  <c r="I186" i="81"/>
  <c r="G186" i="81"/>
  <c r="F186" i="81"/>
  <c r="D186" i="81"/>
  <c r="A186" i="81"/>
  <c r="AG185" i="81"/>
  <c r="AD185" i="81"/>
  <c r="AC185" i="81"/>
  <c r="AA185" i="81"/>
  <c r="I185" i="81"/>
  <c r="G185" i="81"/>
  <c r="F185" i="81"/>
  <c r="D185" i="81"/>
  <c r="A185" i="81"/>
  <c r="AG184" i="81"/>
  <c r="AD184" i="81"/>
  <c r="AC184" i="81"/>
  <c r="AA184" i="81"/>
  <c r="I184" i="81"/>
  <c r="G184" i="81"/>
  <c r="F184" i="81"/>
  <c r="D184" i="81"/>
  <c r="A184" i="81"/>
  <c r="AG183" i="81"/>
  <c r="AD183" i="81"/>
  <c r="AC183" i="81"/>
  <c r="AA183" i="81"/>
  <c r="I183" i="81"/>
  <c r="G183" i="81"/>
  <c r="F183" i="81"/>
  <c r="D183" i="81"/>
  <c r="A183" i="81"/>
  <c r="AG182" i="81"/>
  <c r="AD182" i="81"/>
  <c r="AC182" i="81"/>
  <c r="AA182" i="81"/>
  <c r="I182" i="81"/>
  <c r="G182" i="81"/>
  <c r="F182" i="81"/>
  <c r="D182" i="81"/>
  <c r="A182" i="81"/>
  <c r="AG181" i="81"/>
  <c r="AD181" i="81"/>
  <c r="AC181" i="81"/>
  <c r="AA181" i="81"/>
  <c r="I181" i="81"/>
  <c r="G181" i="81"/>
  <c r="F181" i="81"/>
  <c r="D181" i="81"/>
  <c r="A181" i="81"/>
  <c r="AG180" i="81"/>
  <c r="AD180" i="81"/>
  <c r="AC180" i="81"/>
  <c r="AA180" i="81"/>
  <c r="I180" i="81"/>
  <c r="G180" i="81"/>
  <c r="F180" i="81"/>
  <c r="D180" i="81"/>
  <c r="A180" i="81"/>
  <c r="AG179" i="81"/>
  <c r="AD179" i="81"/>
  <c r="AC179" i="81"/>
  <c r="AA179" i="81"/>
  <c r="I179" i="81"/>
  <c r="G179" i="81"/>
  <c r="F179" i="81"/>
  <c r="D179" i="81"/>
  <c r="A179" i="81"/>
  <c r="AG178" i="81"/>
  <c r="AD178" i="81"/>
  <c r="AC178" i="81"/>
  <c r="AA178" i="81"/>
  <c r="I178" i="81"/>
  <c r="G178" i="81"/>
  <c r="F178" i="81"/>
  <c r="D178" i="81"/>
  <c r="A178" i="81"/>
  <c r="AG177" i="81"/>
  <c r="AD177" i="81"/>
  <c r="AC177" i="81"/>
  <c r="AA177" i="81"/>
  <c r="I177" i="81"/>
  <c r="G177" i="81"/>
  <c r="F177" i="81"/>
  <c r="D177" i="81"/>
  <c r="A177" i="81"/>
  <c r="AG176" i="81"/>
  <c r="AD176" i="81"/>
  <c r="AC176" i="81"/>
  <c r="AA176" i="81"/>
  <c r="I176" i="81"/>
  <c r="G176" i="81"/>
  <c r="F176" i="81"/>
  <c r="D176" i="81"/>
  <c r="A176" i="81"/>
  <c r="AG175" i="81"/>
  <c r="AD175" i="81"/>
  <c r="AC175" i="81"/>
  <c r="AA175" i="81"/>
  <c r="I175" i="81"/>
  <c r="G175" i="81"/>
  <c r="F175" i="81"/>
  <c r="D175" i="81"/>
  <c r="A175" i="81"/>
  <c r="AG174" i="81"/>
  <c r="AD174" i="81"/>
  <c r="AC174" i="81"/>
  <c r="AA174" i="81"/>
  <c r="I174" i="81"/>
  <c r="G174" i="81"/>
  <c r="F174" i="81"/>
  <c r="D174" i="81"/>
  <c r="A174" i="81"/>
  <c r="AG173" i="81"/>
  <c r="AD173" i="81"/>
  <c r="AC173" i="81"/>
  <c r="AA173" i="81"/>
  <c r="I173" i="81"/>
  <c r="G173" i="81"/>
  <c r="F173" i="81"/>
  <c r="D173" i="81"/>
  <c r="A173" i="81"/>
  <c r="AG172" i="81"/>
  <c r="AD172" i="81"/>
  <c r="AC172" i="81"/>
  <c r="AA172" i="81"/>
  <c r="I172" i="81"/>
  <c r="G172" i="81"/>
  <c r="F172" i="81"/>
  <c r="D172" i="81"/>
  <c r="A172" i="81"/>
  <c r="AG171" i="81"/>
  <c r="AD171" i="81"/>
  <c r="AC171" i="81"/>
  <c r="AA171" i="81"/>
  <c r="I171" i="81"/>
  <c r="G171" i="81"/>
  <c r="F171" i="81"/>
  <c r="D171" i="81"/>
  <c r="A171" i="81"/>
  <c r="AG170" i="81"/>
  <c r="AD170" i="81"/>
  <c r="AC170" i="81"/>
  <c r="AA170" i="81"/>
  <c r="I170" i="81"/>
  <c r="G170" i="81"/>
  <c r="F170" i="81"/>
  <c r="D170" i="81"/>
  <c r="A170" i="81"/>
  <c r="AG169" i="81"/>
  <c r="AD169" i="81"/>
  <c r="AC169" i="81"/>
  <c r="AA169" i="81"/>
  <c r="I169" i="81"/>
  <c r="G169" i="81"/>
  <c r="F169" i="81"/>
  <c r="D169" i="81"/>
  <c r="A169" i="81"/>
  <c r="AG168" i="81"/>
  <c r="AD168" i="81"/>
  <c r="AC168" i="81"/>
  <c r="AA168" i="81"/>
  <c r="I168" i="81"/>
  <c r="G168" i="81"/>
  <c r="F168" i="81"/>
  <c r="D168" i="81"/>
  <c r="A168" i="81"/>
  <c r="AG167" i="81"/>
  <c r="AD167" i="81"/>
  <c r="AC167" i="81"/>
  <c r="AA167" i="81"/>
  <c r="I167" i="81"/>
  <c r="G167" i="81"/>
  <c r="F167" i="81"/>
  <c r="D167" i="81"/>
  <c r="A167" i="81"/>
  <c r="AG166" i="81"/>
  <c r="AD166" i="81"/>
  <c r="AC166" i="81"/>
  <c r="AA166" i="81"/>
  <c r="I166" i="81"/>
  <c r="G166" i="81"/>
  <c r="F166" i="81"/>
  <c r="D166" i="81"/>
  <c r="A166" i="81"/>
  <c r="AG165" i="81"/>
  <c r="AD165" i="81"/>
  <c r="AC165" i="81"/>
  <c r="AA165" i="81"/>
  <c r="I165" i="81"/>
  <c r="G165" i="81"/>
  <c r="F165" i="81"/>
  <c r="D165" i="81"/>
  <c r="A165" i="81"/>
  <c r="AG164" i="81"/>
  <c r="AD164" i="81"/>
  <c r="AC164" i="81"/>
  <c r="AA164" i="81"/>
  <c r="I164" i="81"/>
  <c r="G164" i="81"/>
  <c r="F164" i="81"/>
  <c r="D164" i="81"/>
  <c r="A164" i="81"/>
  <c r="AG163" i="81"/>
  <c r="AD163" i="81"/>
  <c r="AC163" i="81"/>
  <c r="AA163" i="81"/>
  <c r="I163" i="81"/>
  <c r="G163" i="81"/>
  <c r="F163" i="81"/>
  <c r="D163" i="81"/>
  <c r="A163" i="81"/>
  <c r="AG162" i="81"/>
  <c r="AD162" i="81"/>
  <c r="AC162" i="81"/>
  <c r="AA162" i="81"/>
  <c r="I162" i="81"/>
  <c r="G162" i="81"/>
  <c r="F162" i="81"/>
  <c r="D162" i="81"/>
  <c r="A162" i="81"/>
  <c r="AG161" i="81"/>
  <c r="AD161" i="81"/>
  <c r="AC161" i="81"/>
  <c r="AA161" i="81"/>
  <c r="I161" i="81"/>
  <c r="G161" i="81"/>
  <c r="F161" i="81"/>
  <c r="D161" i="81"/>
  <c r="A161" i="81"/>
  <c r="AG160" i="81"/>
  <c r="AD160" i="81"/>
  <c r="AC160" i="81"/>
  <c r="AA160" i="81"/>
  <c r="I160" i="81"/>
  <c r="G160" i="81"/>
  <c r="F160" i="81"/>
  <c r="D160" i="81"/>
  <c r="A160" i="81"/>
  <c r="AG159" i="81"/>
  <c r="AD159" i="81"/>
  <c r="AC159" i="81"/>
  <c r="AA159" i="81"/>
  <c r="I159" i="81"/>
  <c r="G159" i="81"/>
  <c r="F159" i="81"/>
  <c r="D159" i="81"/>
  <c r="A159" i="81"/>
  <c r="AG158" i="81"/>
  <c r="AD158" i="81"/>
  <c r="AC158" i="81"/>
  <c r="AA158" i="81"/>
  <c r="I158" i="81"/>
  <c r="G158" i="81"/>
  <c r="F158" i="81"/>
  <c r="D158" i="81"/>
  <c r="A158" i="81"/>
  <c r="AG157" i="81"/>
  <c r="AD157" i="81"/>
  <c r="AC157" i="81"/>
  <c r="AA157" i="81"/>
  <c r="I157" i="81"/>
  <c r="G157" i="81"/>
  <c r="F157" i="81"/>
  <c r="D157" i="81"/>
  <c r="A157" i="81"/>
  <c r="AG156" i="81"/>
  <c r="AD156" i="81"/>
  <c r="AC156" i="81"/>
  <c r="AA156" i="81"/>
  <c r="I156" i="81"/>
  <c r="G156" i="81"/>
  <c r="F156" i="81"/>
  <c r="D156" i="81"/>
  <c r="A156" i="81"/>
  <c r="AG155" i="81"/>
  <c r="AD155" i="81"/>
  <c r="AC155" i="81"/>
  <c r="AA155" i="81"/>
  <c r="I155" i="81"/>
  <c r="G155" i="81"/>
  <c r="F155" i="81"/>
  <c r="D155" i="81"/>
  <c r="A155" i="81"/>
  <c r="AG154" i="81"/>
  <c r="AD154" i="81"/>
  <c r="AC154" i="81"/>
  <c r="AA154" i="81"/>
  <c r="I154" i="81"/>
  <c r="G154" i="81"/>
  <c r="F154" i="81"/>
  <c r="D154" i="81"/>
  <c r="A154" i="81"/>
  <c r="AG153" i="81"/>
  <c r="AD153" i="81"/>
  <c r="AC153" i="81"/>
  <c r="AA153" i="81"/>
  <c r="I153" i="81"/>
  <c r="G153" i="81"/>
  <c r="F153" i="81"/>
  <c r="D153" i="81"/>
  <c r="A153" i="81"/>
  <c r="AG152" i="81"/>
  <c r="AD152" i="81"/>
  <c r="AC152" i="81"/>
  <c r="AA152" i="81"/>
  <c r="I152" i="81"/>
  <c r="G152" i="81"/>
  <c r="F152" i="81"/>
  <c r="D152" i="81"/>
  <c r="A152" i="81"/>
  <c r="AG151" i="81"/>
  <c r="AD151" i="81"/>
  <c r="AC151" i="81"/>
  <c r="AA151" i="81"/>
  <c r="I151" i="81"/>
  <c r="G151" i="81"/>
  <c r="F151" i="81"/>
  <c r="D151" i="81"/>
  <c r="A151" i="81"/>
  <c r="AG150" i="81"/>
  <c r="AD150" i="81"/>
  <c r="AC150" i="81"/>
  <c r="AA150" i="81"/>
  <c r="I150" i="81"/>
  <c r="G150" i="81"/>
  <c r="F150" i="81"/>
  <c r="D150" i="81"/>
  <c r="A150" i="81"/>
  <c r="AG149" i="81"/>
  <c r="AD149" i="81"/>
  <c r="AC149" i="81"/>
  <c r="AA149" i="81"/>
  <c r="I149" i="81"/>
  <c r="G149" i="81"/>
  <c r="F149" i="81"/>
  <c r="D149" i="81"/>
  <c r="A149" i="81"/>
  <c r="AG148" i="81"/>
  <c r="AD148" i="81"/>
  <c r="AC148" i="81"/>
  <c r="AA148" i="81"/>
  <c r="I148" i="81"/>
  <c r="G148" i="81"/>
  <c r="F148" i="81"/>
  <c r="D148" i="81"/>
  <c r="A148" i="81"/>
  <c r="AG147" i="81"/>
  <c r="AD147" i="81"/>
  <c r="AC147" i="81"/>
  <c r="AA147" i="81"/>
  <c r="I147" i="81"/>
  <c r="G147" i="81"/>
  <c r="F147" i="81"/>
  <c r="D147" i="81"/>
  <c r="A147" i="81"/>
  <c r="AG146" i="81"/>
  <c r="AD146" i="81"/>
  <c r="AC146" i="81"/>
  <c r="AA146" i="81"/>
  <c r="I146" i="81"/>
  <c r="G146" i="81"/>
  <c r="F146" i="81"/>
  <c r="D146" i="81"/>
  <c r="A146" i="81"/>
  <c r="AG145" i="81"/>
  <c r="AD145" i="81"/>
  <c r="AC145" i="81"/>
  <c r="AA145" i="81"/>
  <c r="I145" i="81"/>
  <c r="G145" i="81"/>
  <c r="F145" i="81"/>
  <c r="D145" i="81"/>
  <c r="A145" i="81"/>
  <c r="AG144" i="81"/>
  <c r="AD144" i="81"/>
  <c r="AC144" i="81"/>
  <c r="AA144" i="81"/>
  <c r="I144" i="81"/>
  <c r="G144" i="81"/>
  <c r="F144" i="81"/>
  <c r="D144" i="81"/>
  <c r="A144" i="81"/>
  <c r="AG143" i="81"/>
  <c r="AD143" i="81"/>
  <c r="AC143" i="81"/>
  <c r="AA143" i="81"/>
  <c r="I143" i="81"/>
  <c r="G143" i="81"/>
  <c r="F143" i="81"/>
  <c r="D143" i="81"/>
  <c r="A143" i="81"/>
  <c r="AG142" i="81"/>
  <c r="AD142" i="81"/>
  <c r="AC142" i="81"/>
  <c r="AA142" i="81"/>
  <c r="I142" i="81"/>
  <c r="G142" i="81"/>
  <c r="F142" i="81"/>
  <c r="D142" i="81"/>
  <c r="A142" i="81"/>
  <c r="AG141" i="81"/>
  <c r="AD141" i="81"/>
  <c r="AC141" i="81"/>
  <c r="AA141" i="81"/>
  <c r="I141" i="81"/>
  <c r="G141" i="81"/>
  <c r="F141" i="81"/>
  <c r="D141" i="81"/>
  <c r="A141" i="81"/>
  <c r="AG140" i="81"/>
  <c r="AD140" i="81"/>
  <c r="AC140" i="81"/>
  <c r="AA140" i="81"/>
  <c r="I140" i="81"/>
  <c r="G140" i="81"/>
  <c r="F140" i="81"/>
  <c r="D140" i="81"/>
  <c r="A140" i="81"/>
  <c r="AG139" i="81"/>
  <c r="AD139" i="81"/>
  <c r="AC139" i="81"/>
  <c r="AA139" i="81"/>
  <c r="I139" i="81"/>
  <c r="G139" i="81"/>
  <c r="F139" i="81"/>
  <c r="D139" i="81"/>
  <c r="A139" i="81"/>
  <c r="AG138" i="81"/>
  <c r="AD138" i="81"/>
  <c r="AC138" i="81"/>
  <c r="AA138" i="81"/>
  <c r="I138" i="81"/>
  <c r="G138" i="81"/>
  <c r="F138" i="81"/>
  <c r="D138" i="81"/>
  <c r="A138" i="81"/>
  <c r="AG137" i="81"/>
  <c r="AD137" i="81"/>
  <c r="AC137" i="81"/>
  <c r="AA137" i="81"/>
  <c r="I137" i="81"/>
  <c r="G137" i="81"/>
  <c r="F137" i="81"/>
  <c r="D137" i="81"/>
  <c r="A137" i="81"/>
  <c r="AG136" i="81"/>
  <c r="AD136" i="81"/>
  <c r="AC136" i="81"/>
  <c r="AA136" i="81"/>
  <c r="I136" i="81"/>
  <c r="G136" i="81"/>
  <c r="F136" i="81"/>
  <c r="D136" i="81"/>
  <c r="A136" i="81"/>
  <c r="AG135" i="81"/>
  <c r="AD135" i="81"/>
  <c r="AC135" i="81"/>
  <c r="AA135" i="81"/>
  <c r="I135" i="81"/>
  <c r="G135" i="81"/>
  <c r="F135" i="81"/>
  <c r="D135" i="81"/>
  <c r="A135" i="81"/>
  <c r="AG134" i="81"/>
  <c r="AD134" i="81"/>
  <c r="AC134" i="81"/>
  <c r="AA134" i="81"/>
  <c r="I134" i="81"/>
  <c r="G134" i="81"/>
  <c r="F134" i="81"/>
  <c r="D134" i="81"/>
  <c r="A134" i="81"/>
  <c r="AG133" i="81"/>
  <c r="AD133" i="81"/>
  <c r="AC133" i="81"/>
  <c r="AA133" i="81"/>
  <c r="I133" i="81"/>
  <c r="G133" i="81"/>
  <c r="F133" i="81"/>
  <c r="D133" i="81"/>
  <c r="A133" i="81"/>
  <c r="AG132" i="81"/>
  <c r="AD132" i="81"/>
  <c r="AC132" i="81"/>
  <c r="AA132" i="81"/>
  <c r="I132" i="81"/>
  <c r="G132" i="81"/>
  <c r="F132" i="81"/>
  <c r="D132" i="81"/>
  <c r="A132" i="81"/>
  <c r="AG131" i="81"/>
  <c r="AD131" i="81"/>
  <c r="AC131" i="81"/>
  <c r="AA131" i="81"/>
  <c r="I131" i="81"/>
  <c r="G131" i="81"/>
  <c r="F131" i="81"/>
  <c r="D131" i="81"/>
  <c r="A131" i="81"/>
  <c r="AG130" i="81"/>
  <c r="AD130" i="81"/>
  <c r="AC130" i="81"/>
  <c r="AA130" i="81"/>
  <c r="I130" i="81"/>
  <c r="G130" i="81"/>
  <c r="F130" i="81"/>
  <c r="D130" i="81"/>
  <c r="A130" i="81"/>
  <c r="AG129" i="81"/>
  <c r="AD129" i="81"/>
  <c r="AC129" i="81"/>
  <c r="AA129" i="81"/>
  <c r="I129" i="81"/>
  <c r="G129" i="81"/>
  <c r="F129" i="81"/>
  <c r="D129" i="81"/>
  <c r="A129" i="81"/>
  <c r="AG128" i="81"/>
  <c r="AD128" i="81"/>
  <c r="AC128" i="81"/>
  <c r="AA128" i="81"/>
  <c r="I128" i="81"/>
  <c r="G128" i="81"/>
  <c r="F128" i="81"/>
  <c r="D128" i="81"/>
  <c r="A128" i="81"/>
  <c r="AG127" i="81"/>
  <c r="AD127" i="81"/>
  <c r="AC127" i="81"/>
  <c r="AA127" i="81"/>
  <c r="I127" i="81"/>
  <c r="G127" i="81"/>
  <c r="F127" i="81"/>
  <c r="D127" i="81"/>
  <c r="A127" i="81"/>
  <c r="AG126" i="81"/>
  <c r="AD126" i="81"/>
  <c r="AC126" i="81"/>
  <c r="AA126" i="81"/>
  <c r="I126" i="81"/>
  <c r="G126" i="81"/>
  <c r="F126" i="81"/>
  <c r="D126" i="81"/>
  <c r="A126" i="81"/>
  <c r="AG125" i="81"/>
  <c r="AD125" i="81"/>
  <c r="AC125" i="81"/>
  <c r="AA125" i="81"/>
  <c r="I125" i="81"/>
  <c r="G125" i="81"/>
  <c r="F125" i="81"/>
  <c r="D125" i="81"/>
  <c r="A125" i="81"/>
  <c r="AG124" i="81"/>
  <c r="AD124" i="81"/>
  <c r="AC124" i="81"/>
  <c r="AA124" i="81"/>
  <c r="I124" i="81"/>
  <c r="G124" i="81"/>
  <c r="F124" i="81"/>
  <c r="D124" i="81"/>
  <c r="A124" i="81"/>
  <c r="AG123" i="81"/>
  <c r="AD123" i="81"/>
  <c r="AC123" i="81"/>
  <c r="AA123" i="81"/>
  <c r="I123" i="81"/>
  <c r="G123" i="81"/>
  <c r="F123" i="81"/>
  <c r="D123" i="81"/>
  <c r="A123" i="81"/>
  <c r="AG122" i="81"/>
  <c r="AD122" i="81"/>
  <c r="AC122" i="81"/>
  <c r="AA122" i="81"/>
  <c r="I122" i="81"/>
  <c r="G122" i="81"/>
  <c r="F122" i="81"/>
  <c r="D122" i="81"/>
  <c r="A122" i="81"/>
  <c r="AG121" i="81"/>
  <c r="AD121" i="81"/>
  <c r="AC121" i="81"/>
  <c r="AA121" i="81"/>
  <c r="I121" i="81"/>
  <c r="G121" i="81"/>
  <c r="F121" i="81"/>
  <c r="D121" i="81"/>
  <c r="A121" i="81"/>
  <c r="AG120" i="81"/>
  <c r="AD120" i="81"/>
  <c r="AC120" i="81"/>
  <c r="AA120" i="81"/>
  <c r="I120" i="81"/>
  <c r="G120" i="81"/>
  <c r="F120" i="81"/>
  <c r="D120" i="81"/>
  <c r="A120" i="81"/>
  <c r="AG119" i="81"/>
  <c r="AD119" i="81"/>
  <c r="AC119" i="81"/>
  <c r="AA119" i="81"/>
  <c r="I119" i="81"/>
  <c r="G119" i="81"/>
  <c r="F119" i="81"/>
  <c r="D119" i="81"/>
  <c r="A119" i="81"/>
  <c r="AG118" i="81"/>
  <c r="AD118" i="81"/>
  <c r="AC118" i="81"/>
  <c r="AA118" i="81"/>
  <c r="I118" i="81"/>
  <c r="G118" i="81"/>
  <c r="F118" i="81"/>
  <c r="D118" i="81"/>
  <c r="A118" i="81"/>
  <c r="AG117" i="81"/>
  <c r="AD117" i="81"/>
  <c r="AC117" i="81"/>
  <c r="AA117" i="81"/>
  <c r="I117" i="81"/>
  <c r="G117" i="81"/>
  <c r="F117" i="81"/>
  <c r="D117" i="81"/>
  <c r="A117" i="81"/>
  <c r="AG116" i="81"/>
  <c r="AD116" i="81"/>
  <c r="AC116" i="81"/>
  <c r="AA116" i="81"/>
  <c r="I116" i="81"/>
  <c r="G116" i="81"/>
  <c r="F116" i="81"/>
  <c r="D116" i="81"/>
  <c r="A116" i="81"/>
  <c r="AG115" i="81"/>
  <c r="AD115" i="81"/>
  <c r="AC115" i="81"/>
  <c r="AA115" i="81"/>
  <c r="I115" i="81"/>
  <c r="G115" i="81"/>
  <c r="F115" i="81"/>
  <c r="D115" i="81"/>
  <c r="A115" i="81"/>
  <c r="AG114" i="81"/>
  <c r="AD114" i="81"/>
  <c r="AC114" i="81"/>
  <c r="AA114" i="81"/>
  <c r="I114" i="81"/>
  <c r="G114" i="81"/>
  <c r="F114" i="81"/>
  <c r="D114" i="81"/>
  <c r="A114" i="81"/>
  <c r="AG113" i="81"/>
  <c r="AD113" i="81"/>
  <c r="AC113" i="81"/>
  <c r="AA113" i="81"/>
  <c r="I113" i="81"/>
  <c r="G113" i="81"/>
  <c r="F113" i="81"/>
  <c r="D113" i="81"/>
  <c r="A113" i="81"/>
  <c r="AG112" i="81"/>
  <c r="AD112" i="81"/>
  <c r="AC112" i="81"/>
  <c r="AA112" i="81"/>
  <c r="I112" i="81"/>
  <c r="G112" i="81"/>
  <c r="F112" i="81"/>
  <c r="D112" i="81"/>
  <c r="A112" i="81"/>
  <c r="AG111" i="81"/>
  <c r="AD111" i="81"/>
  <c r="AC111" i="81"/>
  <c r="AA111" i="81"/>
  <c r="I111" i="81"/>
  <c r="G111" i="81"/>
  <c r="F111" i="81"/>
  <c r="D111" i="81"/>
  <c r="A111" i="81"/>
  <c r="AG110" i="81"/>
  <c r="AD110" i="81"/>
  <c r="AC110" i="81"/>
  <c r="AA110" i="81"/>
  <c r="I110" i="81"/>
  <c r="G110" i="81"/>
  <c r="F110" i="81"/>
  <c r="D110" i="81"/>
  <c r="A110" i="81"/>
  <c r="AG109" i="81"/>
  <c r="AD109" i="81"/>
  <c r="AC109" i="81"/>
  <c r="AA109" i="81"/>
  <c r="I109" i="81"/>
  <c r="G109" i="81"/>
  <c r="F109" i="81"/>
  <c r="D109" i="81"/>
  <c r="A109" i="81"/>
  <c r="AG108" i="81"/>
  <c r="AD108" i="81"/>
  <c r="AC108" i="81"/>
  <c r="AA108" i="81"/>
  <c r="I108" i="81"/>
  <c r="G108" i="81"/>
  <c r="F108" i="81"/>
  <c r="D108" i="81"/>
  <c r="A108" i="81"/>
  <c r="AG107" i="81"/>
  <c r="AD107" i="81"/>
  <c r="AC107" i="81"/>
  <c r="AA107" i="81"/>
  <c r="I107" i="81"/>
  <c r="G107" i="81"/>
  <c r="F107" i="81"/>
  <c r="D107" i="81"/>
  <c r="A107" i="81"/>
  <c r="AG106" i="81"/>
  <c r="AD106" i="81"/>
  <c r="AC106" i="81"/>
  <c r="AA106" i="81"/>
  <c r="I106" i="81"/>
  <c r="G106" i="81"/>
  <c r="F106" i="81"/>
  <c r="D106" i="81"/>
  <c r="A106" i="81"/>
  <c r="AG105" i="81"/>
  <c r="AD105" i="81"/>
  <c r="AC105" i="81"/>
  <c r="AA105" i="81"/>
  <c r="I105" i="81"/>
  <c r="G105" i="81"/>
  <c r="F105" i="81"/>
  <c r="D105" i="81"/>
  <c r="A105" i="81"/>
  <c r="AG104" i="81"/>
  <c r="AD104" i="81"/>
  <c r="AC104" i="81"/>
  <c r="AA104" i="81"/>
  <c r="I104" i="81"/>
  <c r="G104" i="81"/>
  <c r="F104" i="81"/>
  <c r="D104" i="81"/>
  <c r="A104" i="81"/>
  <c r="AG103" i="81"/>
  <c r="AD103" i="81"/>
  <c r="AC103" i="81"/>
  <c r="AA103" i="81"/>
  <c r="I103" i="81"/>
  <c r="G103" i="81"/>
  <c r="F103" i="81"/>
  <c r="D103" i="81"/>
  <c r="A103" i="81"/>
  <c r="AG102" i="81"/>
  <c r="AD102" i="81"/>
  <c r="AC102" i="81"/>
  <c r="AA102" i="81"/>
  <c r="I102" i="81"/>
  <c r="G102" i="81"/>
  <c r="F102" i="81"/>
  <c r="D102" i="81"/>
  <c r="A102" i="81"/>
  <c r="AG101" i="81"/>
  <c r="AD101" i="81"/>
  <c r="AC101" i="81"/>
  <c r="AA101" i="81"/>
  <c r="I101" i="81"/>
  <c r="G101" i="81"/>
  <c r="F101" i="81"/>
  <c r="D101" i="81"/>
  <c r="A101" i="81"/>
  <c r="AG100" i="81"/>
  <c r="AD100" i="81"/>
  <c r="AC100" i="81"/>
  <c r="AA100" i="81"/>
  <c r="I100" i="81"/>
  <c r="G100" i="81"/>
  <c r="F100" i="81"/>
  <c r="D100" i="81"/>
  <c r="A100" i="81"/>
  <c r="AG99" i="81"/>
  <c r="AD99" i="81"/>
  <c r="AC99" i="81"/>
  <c r="AA99" i="81"/>
  <c r="I99" i="81"/>
  <c r="G99" i="81"/>
  <c r="F99" i="81"/>
  <c r="D99" i="81"/>
  <c r="A99" i="81"/>
  <c r="AG98" i="81"/>
  <c r="AD98" i="81"/>
  <c r="AC98" i="81"/>
  <c r="AA98" i="81"/>
  <c r="I98" i="81"/>
  <c r="G98" i="81"/>
  <c r="F98" i="81"/>
  <c r="D98" i="81"/>
  <c r="A98" i="81"/>
  <c r="AG97" i="81"/>
  <c r="AD97" i="81"/>
  <c r="AC97" i="81"/>
  <c r="AA97" i="81"/>
  <c r="I97" i="81"/>
  <c r="G97" i="81"/>
  <c r="F97" i="81"/>
  <c r="D97" i="81"/>
  <c r="A97" i="81"/>
  <c r="AG96" i="81"/>
  <c r="AD96" i="81"/>
  <c r="AC96" i="81"/>
  <c r="AA96" i="81"/>
  <c r="I96" i="81"/>
  <c r="G96" i="81"/>
  <c r="F96" i="81"/>
  <c r="D96" i="81"/>
  <c r="A96" i="81"/>
  <c r="AG95" i="81"/>
  <c r="AD95" i="81"/>
  <c r="AC95" i="81"/>
  <c r="AA95" i="81"/>
  <c r="I95" i="81"/>
  <c r="G95" i="81"/>
  <c r="F95" i="81"/>
  <c r="D95" i="81"/>
  <c r="A95" i="81"/>
  <c r="AG94" i="81"/>
  <c r="AD94" i="81"/>
  <c r="AC94" i="81"/>
  <c r="AA94" i="81"/>
  <c r="I94" i="81"/>
  <c r="G94" i="81"/>
  <c r="F94" i="81"/>
  <c r="D94" i="81"/>
  <c r="A94" i="81"/>
  <c r="AG93" i="81"/>
  <c r="AD93" i="81"/>
  <c r="AC93" i="81"/>
  <c r="AA93" i="81"/>
  <c r="I93" i="81"/>
  <c r="G93" i="81"/>
  <c r="F93" i="81"/>
  <c r="D93" i="81"/>
  <c r="A93" i="81"/>
  <c r="AG92" i="81"/>
  <c r="AD92" i="81"/>
  <c r="AC92" i="81"/>
  <c r="AA92" i="81"/>
  <c r="I92" i="81"/>
  <c r="G92" i="81"/>
  <c r="F92" i="81"/>
  <c r="D92" i="81"/>
  <c r="A92" i="81"/>
  <c r="AG91" i="81"/>
  <c r="AD91" i="81"/>
  <c r="AC91" i="81"/>
  <c r="AA91" i="81"/>
  <c r="I91" i="81"/>
  <c r="G91" i="81"/>
  <c r="F91" i="81"/>
  <c r="D91" i="81"/>
  <c r="A91" i="81"/>
  <c r="AG90" i="81"/>
  <c r="AD90" i="81"/>
  <c r="AC90" i="81"/>
  <c r="AA90" i="81"/>
  <c r="I90" i="81"/>
  <c r="G90" i="81"/>
  <c r="F90" i="81"/>
  <c r="D90" i="81"/>
  <c r="A90" i="81"/>
  <c r="AG89" i="81"/>
  <c r="AD89" i="81"/>
  <c r="AC89" i="81"/>
  <c r="AA89" i="81"/>
  <c r="I89" i="81"/>
  <c r="G89" i="81"/>
  <c r="F89" i="81"/>
  <c r="D89" i="81"/>
  <c r="A89" i="81"/>
  <c r="AG88" i="81"/>
  <c r="AD88" i="81"/>
  <c r="AC88" i="81"/>
  <c r="AA88" i="81"/>
  <c r="I88" i="81"/>
  <c r="G88" i="81"/>
  <c r="F88" i="81"/>
  <c r="D88" i="81"/>
  <c r="A88" i="81"/>
  <c r="AG87" i="81"/>
  <c r="AD87" i="81"/>
  <c r="AC87" i="81"/>
  <c r="AA87" i="81"/>
  <c r="I87" i="81"/>
  <c r="G87" i="81"/>
  <c r="F87" i="81"/>
  <c r="D87" i="81"/>
  <c r="A87" i="81"/>
  <c r="AG86" i="81"/>
  <c r="AD86" i="81"/>
  <c r="AC86" i="81"/>
  <c r="AA86" i="81"/>
  <c r="I86" i="81"/>
  <c r="G86" i="81"/>
  <c r="F86" i="81"/>
  <c r="D86" i="81"/>
  <c r="A86" i="81"/>
  <c r="AG85" i="81"/>
  <c r="AD85" i="81"/>
  <c r="AC85" i="81"/>
  <c r="AA85" i="81"/>
  <c r="I85" i="81"/>
  <c r="G85" i="81"/>
  <c r="F85" i="81"/>
  <c r="D85" i="81"/>
  <c r="A85" i="81"/>
  <c r="AG84" i="81"/>
  <c r="AD84" i="81"/>
  <c r="AC84" i="81"/>
  <c r="AA84" i="81"/>
  <c r="I84" i="81"/>
  <c r="G84" i="81"/>
  <c r="F84" i="81"/>
  <c r="D84" i="81"/>
  <c r="A84" i="81"/>
  <c r="AG83" i="81"/>
  <c r="AD83" i="81"/>
  <c r="AC83" i="81"/>
  <c r="AA83" i="81"/>
  <c r="I83" i="81"/>
  <c r="G83" i="81"/>
  <c r="F83" i="81"/>
  <c r="D83" i="81"/>
  <c r="A83" i="81"/>
  <c r="AG82" i="81"/>
  <c r="AD82" i="81"/>
  <c r="AC82" i="81"/>
  <c r="AA82" i="81"/>
  <c r="I82" i="81"/>
  <c r="G82" i="81"/>
  <c r="F82" i="81"/>
  <c r="D82" i="81"/>
  <c r="A82" i="81"/>
  <c r="AG81" i="81"/>
  <c r="AD81" i="81"/>
  <c r="AC81" i="81"/>
  <c r="AA81" i="81"/>
  <c r="I81" i="81"/>
  <c r="G81" i="81"/>
  <c r="F81" i="81"/>
  <c r="D81" i="81"/>
  <c r="A81" i="81"/>
  <c r="AG80" i="81"/>
  <c r="AD80" i="81"/>
  <c r="AC80" i="81"/>
  <c r="AA80" i="81"/>
  <c r="I80" i="81"/>
  <c r="G80" i="81"/>
  <c r="F80" i="81"/>
  <c r="D80" i="81"/>
  <c r="A80" i="81"/>
  <c r="AG79" i="81"/>
  <c r="AD79" i="81"/>
  <c r="AC79" i="81"/>
  <c r="AA79" i="81"/>
  <c r="I79" i="81"/>
  <c r="G79" i="81"/>
  <c r="F79" i="81"/>
  <c r="D79" i="81"/>
  <c r="A79" i="81"/>
  <c r="AG78" i="81"/>
  <c r="AD78" i="81"/>
  <c r="AC78" i="81"/>
  <c r="AA78" i="81"/>
  <c r="I78" i="81"/>
  <c r="G78" i="81"/>
  <c r="F78" i="81"/>
  <c r="D78" i="81"/>
  <c r="A78" i="81"/>
  <c r="AG77" i="81"/>
  <c r="AD77" i="81"/>
  <c r="AC77" i="81"/>
  <c r="AA77" i="81"/>
  <c r="I77" i="81"/>
  <c r="G77" i="81"/>
  <c r="F77" i="81"/>
  <c r="D77" i="81"/>
  <c r="A77" i="81"/>
  <c r="AG76" i="81"/>
  <c r="AD76" i="81"/>
  <c r="AC76" i="81"/>
  <c r="AA76" i="81"/>
  <c r="I76" i="81"/>
  <c r="G76" i="81"/>
  <c r="F76" i="81"/>
  <c r="D76" i="81"/>
  <c r="A76" i="81"/>
  <c r="AG75" i="81"/>
  <c r="AD75" i="81"/>
  <c r="AC75" i="81"/>
  <c r="AA75" i="81"/>
  <c r="I75" i="81"/>
  <c r="G75" i="81"/>
  <c r="F75" i="81"/>
  <c r="D75" i="81"/>
  <c r="A75" i="81"/>
  <c r="AG74" i="81"/>
  <c r="AD74" i="81"/>
  <c r="AC74" i="81"/>
  <c r="AA74" i="81"/>
  <c r="I74" i="81"/>
  <c r="G74" i="81"/>
  <c r="F74" i="81"/>
  <c r="D74" i="81"/>
  <c r="A74" i="81"/>
  <c r="AG73" i="81"/>
  <c r="AD73" i="81"/>
  <c r="AC73" i="81"/>
  <c r="AA73" i="81"/>
  <c r="I73" i="81"/>
  <c r="G73" i="81"/>
  <c r="F73" i="81"/>
  <c r="D73" i="81"/>
  <c r="A73" i="81"/>
  <c r="AG72" i="81"/>
  <c r="AD72" i="81"/>
  <c r="AC72" i="81"/>
  <c r="AA72" i="81"/>
  <c r="I72" i="81"/>
  <c r="G72" i="81"/>
  <c r="F72" i="81"/>
  <c r="D72" i="81"/>
  <c r="A72" i="81"/>
  <c r="AG71" i="81"/>
  <c r="AD71" i="81"/>
  <c r="AC71" i="81"/>
  <c r="AA71" i="81"/>
  <c r="I71" i="81"/>
  <c r="G71" i="81"/>
  <c r="F71" i="81"/>
  <c r="D71" i="81"/>
  <c r="A71" i="81"/>
  <c r="AG70" i="81"/>
  <c r="AD70" i="81"/>
  <c r="AC70" i="81"/>
  <c r="AA70" i="81"/>
  <c r="I70" i="81"/>
  <c r="G70" i="81"/>
  <c r="F70" i="81"/>
  <c r="D70" i="81"/>
  <c r="A70" i="81"/>
  <c r="AG69" i="81"/>
  <c r="AD69" i="81"/>
  <c r="AC69" i="81"/>
  <c r="AA69" i="81"/>
  <c r="I69" i="81"/>
  <c r="G69" i="81"/>
  <c r="F69" i="81"/>
  <c r="D69" i="81"/>
  <c r="A69" i="81"/>
  <c r="AG68" i="81"/>
  <c r="AD68" i="81"/>
  <c r="AC68" i="81"/>
  <c r="AA68" i="81"/>
  <c r="I68" i="81"/>
  <c r="G68" i="81"/>
  <c r="F68" i="81"/>
  <c r="D68" i="81"/>
  <c r="A68" i="81"/>
  <c r="AG67" i="81"/>
  <c r="AD67" i="81"/>
  <c r="AC67" i="81"/>
  <c r="AA67" i="81"/>
  <c r="I67" i="81"/>
  <c r="G67" i="81"/>
  <c r="F67" i="81"/>
  <c r="D67" i="81"/>
  <c r="A67" i="81"/>
  <c r="AG66" i="81"/>
  <c r="AD66" i="81"/>
  <c r="AC66" i="81"/>
  <c r="AA66" i="81"/>
  <c r="I66" i="81"/>
  <c r="G66" i="81"/>
  <c r="F66" i="81"/>
  <c r="D66" i="81"/>
  <c r="A66" i="81"/>
  <c r="AG65" i="81"/>
  <c r="AD65" i="81"/>
  <c r="AC65" i="81"/>
  <c r="AA65" i="81"/>
  <c r="I65" i="81"/>
  <c r="G65" i="81"/>
  <c r="F65" i="81"/>
  <c r="D65" i="81"/>
  <c r="A65" i="81"/>
  <c r="AG64" i="81"/>
  <c r="AD64" i="81"/>
  <c r="AC64" i="81"/>
  <c r="AA64" i="81"/>
  <c r="I64" i="81"/>
  <c r="G64" i="81"/>
  <c r="F64" i="81"/>
  <c r="D64" i="81"/>
  <c r="A64" i="81"/>
  <c r="AG63" i="81"/>
  <c r="AD63" i="81"/>
  <c r="AC63" i="81"/>
  <c r="AA63" i="81"/>
  <c r="I63" i="81"/>
  <c r="G63" i="81"/>
  <c r="F63" i="81"/>
  <c r="D63" i="81"/>
  <c r="A63" i="81"/>
  <c r="AG62" i="81"/>
  <c r="AD62" i="81"/>
  <c r="AC62" i="81"/>
  <c r="AA62" i="81"/>
  <c r="I62" i="81"/>
  <c r="G62" i="81"/>
  <c r="F62" i="81"/>
  <c r="D62" i="81"/>
  <c r="A62" i="81"/>
  <c r="AG61" i="81"/>
  <c r="AD61" i="81"/>
  <c r="AC61" i="81"/>
  <c r="AA61" i="81"/>
  <c r="I61" i="81"/>
  <c r="G61" i="81"/>
  <c r="F61" i="81"/>
  <c r="D61" i="81"/>
  <c r="A61" i="81"/>
  <c r="AG60" i="81"/>
  <c r="AD60" i="81"/>
  <c r="AC60" i="81"/>
  <c r="AA60" i="81"/>
  <c r="I60" i="81"/>
  <c r="G60" i="81"/>
  <c r="F60" i="81"/>
  <c r="D60" i="81"/>
  <c r="A60" i="81"/>
  <c r="AG59" i="81"/>
  <c r="AD59" i="81"/>
  <c r="AC59" i="81"/>
  <c r="AA59" i="81"/>
  <c r="I59" i="81"/>
  <c r="G59" i="81"/>
  <c r="F59" i="81"/>
  <c r="D59" i="81"/>
  <c r="A59" i="81"/>
  <c r="AG58" i="81"/>
  <c r="AD58" i="81"/>
  <c r="AC58" i="81"/>
  <c r="AA58" i="81"/>
  <c r="I58" i="81"/>
  <c r="G58" i="81"/>
  <c r="F58" i="81"/>
  <c r="D58" i="81"/>
  <c r="A58" i="81"/>
  <c r="AG57" i="81"/>
  <c r="AD57" i="81"/>
  <c r="AC57" i="81"/>
  <c r="AA57" i="81"/>
  <c r="I57" i="81"/>
  <c r="G57" i="81"/>
  <c r="F57" i="81"/>
  <c r="D57" i="81"/>
  <c r="A57" i="81"/>
  <c r="AG56" i="81"/>
  <c r="AD56" i="81"/>
  <c r="AC56" i="81"/>
  <c r="AA56" i="81"/>
  <c r="I56" i="81"/>
  <c r="G56" i="81"/>
  <c r="F56" i="81"/>
  <c r="D56" i="81"/>
  <c r="A56" i="81"/>
  <c r="AG55" i="81"/>
  <c r="AD55" i="81"/>
  <c r="AC55" i="81"/>
  <c r="AA55" i="81"/>
  <c r="I55" i="81"/>
  <c r="G55" i="81"/>
  <c r="F55" i="81"/>
  <c r="D55" i="81"/>
  <c r="A55" i="81"/>
  <c r="AG54" i="81"/>
  <c r="AD54" i="81"/>
  <c r="AC54" i="81"/>
  <c r="AA54" i="81"/>
  <c r="I54" i="81"/>
  <c r="G54" i="81"/>
  <c r="F54" i="81"/>
  <c r="D54" i="81"/>
  <c r="A54" i="81"/>
  <c r="AG53" i="81"/>
  <c r="AD53" i="81"/>
  <c r="AC53" i="81"/>
  <c r="AA53" i="81"/>
  <c r="I53" i="81"/>
  <c r="G53" i="81"/>
  <c r="F53" i="81"/>
  <c r="D53" i="81"/>
  <c r="A53" i="81"/>
  <c r="AG52" i="81"/>
  <c r="AD52" i="81"/>
  <c r="AC52" i="81"/>
  <c r="AA52" i="81"/>
  <c r="I52" i="81"/>
  <c r="G52" i="81"/>
  <c r="F52" i="81"/>
  <c r="D52" i="81"/>
  <c r="A52" i="81"/>
  <c r="AG51" i="81"/>
  <c r="AD51" i="81"/>
  <c r="AC51" i="81"/>
  <c r="AA51" i="81"/>
  <c r="I51" i="81"/>
  <c r="G51" i="81"/>
  <c r="F51" i="81"/>
  <c r="D51" i="81"/>
  <c r="A51" i="81"/>
  <c r="AG50" i="81"/>
  <c r="AD50" i="81"/>
  <c r="AC50" i="81"/>
  <c r="AA50" i="81"/>
  <c r="I50" i="81"/>
  <c r="G50" i="81"/>
  <c r="F50" i="81"/>
  <c r="D50" i="81"/>
  <c r="A50" i="81"/>
  <c r="AG49" i="81"/>
  <c r="AD49" i="81"/>
  <c r="AC49" i="81"/>
  <c r="AA49" i="81"/>
  <c r="I49" i="81"/>
  <c r="G49" i="81"/>
  <c r="F49" i="81"/>
  <c r="D49" i="81"/>
  <c r="A49" i="81"/>
  <c r="AG48" i="81"/>
  <c r="AD48" i="81"/>
  <c r="AC48" i="81"/>
  <c r="AA48" i="81"/>
  <c r="I48" i="81"/>
  <c r="G48" i="81"/>
  <c r="F48" i="81"/>
  <c r="D48" i="81"/>
  <c r="A48" i="81"/>
  <c r="AG47" i="81"/>
  <c r="AD47" i="81"/>
  <c r="AC47" i="81"/>
  <c r="AA47" i="81"/>
  <c r="I47" i="81"/>
  <c r="G47" i="81"/>
  <c r="F47" i="81"/>
  <c r="D47" i="81"/>
  <c r="A47" i="81"/>
  <c r="AG46" i="81"/>
  <c r="AD46" i="81"/>
  <c r="AC46" i="81"/>
  <c r="AA46" i="81"/>
  <c r="I46" i="81"/>
  <c r="G46" i="81"/>
  <c r="F46" i="81"/>
  <c r="D46" i="81"/>
  <c r="A46" i="81"/>
  <c r="AG45" i="81"/>
  <c r="AD45" i="81"/>
  <c r="AC45" i="81"/>
  <c r="AA45" i="81"/>
  <c r="I45" i="81"/>
  <c r="G45" i="81"/>
  <c r="F45" i="81"/>
  <c r="D45" i="81"/>
  <c r="A45" i="81"/>
  <c r="AG44" i="81"/>
  <c r="AD44" i="81"/>
  <c r="AC44" i="81"/>
  <c r="AA44" i="81"/>
  <c r="I44" i="81"/>
  <c r="G44" i="81"/>
  <c r="F44" i="81"/>
  <c r="D44" i="81"/>
  <c r="A44" i="81"/>
  <c r="AG43" i="81"/>
  <c r="AD43" i="81"/>
  <c r="AC43" i="81"/>
  <c r="AA43" i="81"/>
  <c r="I43" i="81"/>
  <c r="G43" i="81"/>
  <c r="F43" i="81"/>
  <c r="D43" i="81"/>
  <c r="A43" i="81"/>
  <c r="AG42" i="81"/>
  <c r="AD42" i="81"/>
  <c r="AC42" i="81"/>
  <c r="AA42" i="81"/>
  <c r="I42" i="81"/>
  <c r="G42" i="81"/>
  <c r="F42" i="81"/>
  <c r="D42" i="81"/>
  <c r="A42" i="81"/>
  <c r="AG41" i="81"/>
  <c r="AD41" i="81"/>
  <c r="AC41" i="81"/>
  <c r="AA41" i="81"/>
  <c r="I41" i="81"/>
  <c r="G41" i="81"/>
  <c r="F41" i="81"/>
  <c r="D41" i="81"/>
  <c r="A41" i="81"/>
  <c r="AG40" i="81"/>
  <c r="AD40" i="81"/>
  <c r="AC40" i="81"/>
  <c r="AA40" i="81"/>
  <c r="I40" i="81"/>
  <c r="G40" i="81"/>
  <c r="F40" i="81"/>
  <c r="D40" i="81"/>
  <c r="A40" i="81"/>
  <c r="AG39" i="81"/>
  <c r="AD39" i="81"/>
  <c r="AC39" i="81"/>
  <c r="AA39" i="81"/>
  <c r="I39" i="81"/>
  <c r="G39" i="81"/>
  <c r="F39" i="81"/>
  <c r="D39" i="81"/>
  <c r="A39" i="81"/>
  <c r="AG38" i="81"/>
  <c r="AD38" i="81"/>
  <c r="AC38" i="81"/>
  <c r="AA38" i="81"/>
  <c r="I38" i="81"/>
  <c r="G38" i="81"/>
  <c r="F38" i="81"/>
  <c r="D38" i="81"/>
  <c r="A38" i="81"/>
  <c r="AG37" i="81"/>
  <c r="AD37" i="81"/>
  <c r="AC37" i="81"/>
  <c r="AA37" i="81"/>
  <c r="I37" i="81"/>
  <c r="G37" i="81"/>
  <c r="F37" i="81"/>
  <c r="D37" i="81"/>
  <c r="A37" i="81"/>
  <c r="AG36" i="81"/>
  <c r="AD36" i="81"/>
  <c r="AC36" i="81"/>
  <c r="AA36" i="81"/>
  <c r="I36" i="81"/>
  <c r="G36" i="81"/>
  <c r="F36" i="81"/>
  <c r="D36" i="81"/>
  <c r="A36" i="81"/>
  <c r="AG35" i="81"/>
  <c r="AD35" i="81"/>
  <c r="AC35" i="81"/>
  <c r="AA35" i="81"/>
  <c r="I35" i="81"/>
  <c r="G35" i="81"/>
  <c r="F35" i="81"/>
  <c r="D35" i="81"/>
  <c r="A35" i="81"/>
  <c r="AG34" i="81"/>
  <c r="AD34" i="81"/>
  <c r="AC34" i="81"/>
  <c r="AA34" i="81"/>
  <c r="I34" i="81"/>
  <c r="G34" i="81"/>
  <c r="F34" i="81"/>
  <c r="D34" i="81"/>
  <c r="A34" i="81"/>
  <c r="AG33" i="81"/>
  <c r="AD33" i="81"/>
  <c r="AC33" i="81"/>
  <c r="AA33" i="81"/>
  <c r="I33" i="81"/>
  <c r="G33" i="81"/>
  <c r="F33" i="81"/>
  <c r="D33" i="81"/>
  <c r="A33" i="81"/>
  <c r="AG32" i="81"/>
  <c r="AD32" i="81"/>
  <c r="AC32" i="81"/>
  <c r="AA32" i="81"/>
  <c r="I32" i="81"/>
  <c r="G32" i="81"/>
  <c r="F32" i="81"/>
  <c r="D32" i="81"/>
  <c r="A32" i="81"/>
  <c r="AG31" i="81"/>
  <c r="AD31" i="81"/>
  <c r="AC31" i="81"/>
  <c r="AA31" i="81"/>
  <c r="I31" i="81"/>
  <c r="G31" i="81"/>
  <c r="F31" i="81"/>
  <c r="D31" i="81"/>
  <c r="A31" i="81"/>
  <c r="AG30" i="81"/>
  <c r="AD30" i="81"/>
  <c r="AC30" i="81"/>
  <c r="AA30" i="81"/>
  <c r="I30" i="81"/>
  <c r="G30" i="81"/>
  <c r="F30" i="81"/>
  <c r="D30" i="81"/>
  <c r="A30" i="81"/>
  <c r="AG29" i="81"/>
  <c r="AD29" i="81"/>
  <c r="AC29" i="81"/>
  <c r="AA29" i="81"/>
  <c r="I29" i="81"/>
  <c r="G29" i="81"/>
  <c r="F29" i="81"/>
  <c r="D29" i="81"/>
  <c r="A29" i="81"/>
  <c r="AG28" i="81"/>
  <c r="AD28" i="81"/>
  <c r="AC28" i="81"/>
  <c r="AA28" i="81"/>
  <c r="I28" i="81"/>
  <c r="G28" i="81"/>
  <c r="F28" i="81"/>
  <c r="D28" i="81"/>
  <c r="A28" i="81"/>
  <c r="AG27" i="81"/>
  <c r="AD27" i="81"/>
  <c r="AC27" i="81"/>
  <c r="AA27" i="81"/>
  <c r="I27" i="81"/>
  <c r="G27" i="81"/>
  <c r="F27" i="81"/>
  <c r="D27" i="81"/>
  <c r="A27" i="81"/>
  <c r="AG26" i="81"/>
  <c r="AD26" i="81"/>
  <c r="AC26" i="81"/>
  <c r="AA26" i="81"/>
  <c r="I26" i="81"/>
  <c r="G26" i="81"/>
  <c r="F26" i="81"/>
  <c r="D26" i="81"/>
  <c r="A26" i="81"/>
  <c r="AG25" i="81"/>
  <c r="AD25" i="81"/>
  <c r="AC25" i="81"/>
  <c r="AA25" i="81"/>
  <c r="I25" i="81"/>
  <c r="G25" i="81"/>
  <c r="F25" i="81"/>
  <c r="D25" i="81"/>
  <c r="A25" i="81"/>
  <c r="AG24" i="81"/>
  <c r="AD24" i="81"/>
  <c r="AC24" i="81"/>
  <c r="AA24" i="81"/>
  <c r="I24" i="81"/>
  <c r="G24" i="81"/>
  <c r="F24" i="81"/>
  <c r="D24" i="81"/>
  <c r="A24" i="81"/>
  <c r="AG23" i="81"/>
  <c r="AD23" i="81"/>
  <c r="AC23" i="81"/>
  <c r="AA23" i="81"/>
  <c r="I23" i="81"/>
  <c r="G23" i="81"/>
  <c r="F23" i="81"/>
  <c r="D23" i="81"/>
  <c r="A23" i="81"/>
  <c r="AG22" i="81"/>
  <c r="AD22" i="81"/>
  <c r="AC22" i="81"/>
  <c r="AA22" i="81"/>
  <c r="I22" i="81"/>
  <c r="G22" i="81"/>
  <c r="F22" i="81"/>
  <c r="D22" i="81"/>
  <c r="A22" i="81"/>
  <c r="AG21" i="81"/>
  <c r="AD21" i="81"/>
  <c r="AC21" i="81"/>
  <c r="AA21" i="81"/>
  <c r="I21" i="81"/>
  <c r="G21" i="81"/>
  <c r="F21" i="81"/>
  <c r="D21" i="81"/>
  <c r="A21" i="81"/>
  <c r="AG20" i="81"/>
  <c r="AD20" i="81"/>
  <c r="AC20" i="81"/>
  <c r="AA20" i="81"/>
  <c r="I20" i="81"/>
  <c r="G20" i="81"/>
  <c r="F20" i="81"/>
  <c r="D20" i="81"/>
  <c r="A20" i="81"/>
  <c r="AG19" i="81"/>
  <c r="AD19" i="81"/>
  <c r="AC19" i="81"/>
  <c r="AA19" i="81"/>
  <c r="I19" i="81"/>
  <c r="G19" i="81"/>
  <c r="F19" i="81"/>
  <c r="D19" i="81"/>
  <c r="A19" i="81"/>
  <c r="AG18" i="81"/>
  <c r="AD18" i="81"/>
  <c r="AC18" i="81"/>
  <c r="AA18" i="81"/>
  <c r="I18" i="81"/>
  <c r="G18" i="81"/>
  <c r="F18" i="81"/>
  <c r="D18" i="81"/>
  <c r="A18" i="81"/>
  <c r="AG17" i="81"/>
  <c r="AD17" i="81"/>
  <c r="AC17" i="81"/>
  <c r="AA17" i="81"/>
  <c r="I17" i="81"/>
  <c r="G17" i="81"/>
  <c r="F17" i="81"/>
  <c r="D17" i="81"/>
  <c r="A17" i="81"/>
  <c r="AG16" i="81"/>
  <c r="AD16" i="81"/>
  <c r="AC16" i="81"/>
  <c r="AA16" i="81"/>
  <c r="I16" i="81"/>
  <c r="G16" i="81"/>
  <c r="F16" i="81"/>
  <c r="D16" i="81"/>
  <c r="A16" i="81"/>
  <c r="AG15" i="81"/>
  <c r="AD15" i="81"/>
  <c r="AC15" i="81"/>
  <c r="AA15" i="81"/>
  <c r="I15" i="81"/>
  <c r="G15" i="81"/>
  <c r="F15" i="81"/>
  <c r="D15" i="81"/>
  <c r="A15" i="81"/>
  <c r="AG14" i="81"/>
  <c r="AD14" i="81"/>
  <c r="AC14" i="81"/>
  <c r="AA14" i="81"/>
  <c r="I14" i="81"/>
  <c r="G14" i="81"/>
  <c r="F14" i="81"/>
  <c r="D14" i="81"/>
  <c r="A14" i="81"/>
  <c r="AG13" i="81"/>
  <c r="AD13" i="81"/>
  <c r="AC13" i="81"/>
  <c r="AA13" i="81"/>
  <c r="I13" i="81"/>
  <c r="G13" i="81"/>
  <c r="F13" i="81"/>
  <c r="D13" i="81"/>
  <c r="A13" i="81"/>
  <c r="AG12" i="81"/>
  <c r="AD12" i="81"/>
  <c r="AC12" i="81"/>
  <c r="AA12" i="81"/>
  <c r="I12" i="81"/>
  <c r="G12" i="81"/>
  <c r="F12" i="81"/>
  <c r="D12" i="81"/>
  <c r="A12" i="81"/>
  <c r="AG11" i="81"/>
  <c r="AD11" i="81"/>
  <c r="AC11" i="81"/>
  <c r="AA11" i="81"/>
  <c r="I11" i="81"/>
  <c r="G11" i="81"/>
  <c r="F11" i="81"/>
  <c r="D11" i="81"/>
  <c r="A11" i="81"/>
  <c r="AG10" i="81"/>
  <c r="AD10" i="81"/>
  <c r="AC10" i="81"/>
  <c r="AA10" i="81"/>
  <c r="I10" i="81"/>
  <c r="G10" i="81"/>
  <c r="F10" i="81"/>
  <c r="D10" i="81"/>
  <c r="A10" i="81"/>
  <c r="AG9" i="81"/>
  <c r="AD9" i="81"/>
  <c r="AC9" i="81"/>
  <c r="AA9" i="81"/>
  <c r="I9" i="81"/>
  <c r="G9" i="81"/>
  <c r="F9" i="81"/>
  <c r="D9" i="81"/>
  <c r="A9" i="81"/>
  <c r="AG8" i="81"/>
  <c r="AD8" i="81"/>
  <c r="AC8" i="81"/>
  <c r="AA8" i="81"/>
  <c r="I8" i="81"/>
  <c r="G8" i="81"/>
  <c r="F8" i="81"/>
  <c r="D8" i="81"/>
  <c r="A8" i="81"/>
  <c r="AG7" i="81"/>
  <c r="AD7" i="81"/>
  <c r="AC7" i="81"/>
  <c r="AA7" i="81"/>
  <c r="I7" i="81"/>
  <c r="G7" i="81"/>
  <c r="F7" i="81"/>
  <c r="D7" i="81"/>
  <c r="A7" i="81"/>
  <c r="AG6" i="81"/>
  <c r="AD6" i="81"/>
  <c r="AC6" i="81"/>
  <c r="AA6" i="81"/>
  <c r="I6" i="81"/>
  <c r="G6" i="81"/>
  <c r="F6" i="81"/>
  <c r="D6" i="81"/>
  <c r="A6" i="81"/>
  <c r="AG5" i="81"/>
  <c r="AD5" i="81"/>
  <c r="AC5" i="81"/>
  <c r="AA5" i="81"/>
  <c r="I5" i="81"/>
  <c r="G5" i="81"/>
  <c r="F5" i="81"/>
  <c r="D5" i="81"/>
  <c r="A5" i="81"/>
  <c r="AG4" i="81"/>
  <c r="AD4" i="81"/>
  <c r="AC4" i="81"/>
  <c r="AA4" i="81"/>
  <c r="I4" i="81"/>
  <c r="G4" i="81"/>
  <c r="F4" i="81"/>
  <c r="D4" i="81"/>
  <c r="A4" i="81"/>
  <c r="AG3" i="81"/>
  <c r="AD3" i="81"/>
  <c r="AC3" i="81"/>
  <c r="AA3" i="81"/>
  <c r="I3" i="81"/>
  <c r="G3" i="81"/>
  <c r="F3" i="81"/>
  <c r="D3" i="81"/>
  <c r="A3" i="81"/>
  <c r="M20" i="73" l="1"/>
  <c r="M16" i="73"/>
  <c r="AC82" i="73"/>
  <c r="M82" i="73" s="1"/>
  <c r="AC98" i="73"/>
  <c r="M98" i="73" s="1"/>
  <c r="N93" i="79"/>
  <c r="AC130" i="73"/>
  <c r="M130" i="73" s="1"/>
  <c r="AC34" i="73"/>
  <c r="M34" i="73" s="1"/>
  <c r="B6" i="83" s="1"/>
  <c r="M19" i="73"/>
  <c r="N26" i="79"/>
  <c r="N42" i="79"/>
  <c r="AC79" i="73"/>
  <c r="M79" i="73" s="1"/>
  <c r="N74" i="79"/>
  <c r="AC111" i="73"/>
  <c r="M111" i="73" s="1"/>
  <c r="AC127" i="73"/>
  <c r="M127" i="73" s="1"/>
  <c r="M17" i="73"/>
  <c r="D2" i="83" s="1"/>
  <c r="M14" i="73"/>
  <c r="B2" i="83" s="1"/>
  <c r="AC40" i="73"/>
  <c r="M40" i="73" s="1"/>
  <c r="N23" i="79"/>
  <c r="AC48" i="73"/>
  <c r="M48" i="73" s="1"/>
  <c r="AC52" i="73"/>
  <c r="M52" i="73" s="1"/>
  <c r="AC56" i="73"/>
  <c r="M56" i="73" s="1"/>
  <c r="AC60" i="73"/>
  <c r="M60" i="73" s="1"/>
  <c r="N43" i="79"/>
  <c r="AC68" i="73"/>
  <c r="M68" i="73" s="1"/>
  <c r="AC72" i="73"/>
  <c r="M72" i="73" s="1"/>
  <c r="AC76" i="73"/>
  <c r="M76" i="73" s="1"/>
  <c r="AC80" i="73"/>
  <c r="M80" i="73" s="1"/>
  <c r="AC84" i="73"/>
  <c r="M84" i="73" s="1"/>
  <c r="AC88" i="73"/>
  <c r="M88" i="73" s="1"/>
  <c r="N71" i="79"/>
  <c r="N75" i="79"/>
  <c r="AC100" i="73"/>
  <c r="M100" i="73" s="1"/>
  <c r="AC104" i="73"/>
  <c r="M104" i="73" s="1"/>
  <c r="N87" i="79"/>
  <c r="N91" i="79"/>
  <c r="AC116" i="73"/>
  <c r="M116" i="73" s="1"/>
  <c r="AC120" i="73"/>
  <c r="M120" i="73" s="1"/>
  <c r="AC124" i="73"/>
  <c r="M124" i="73" s="1"/>
  <c r="N107" i="79"/>
  <c r="AC132" i="73"/>
  <c r="M132" i="73" s="1"/>
  <c r="Q16" i="73"/>
  <c r="K10" i="78" s="1"/>
  <c r="AC41" i="73"/>
  <c r="M41" i="73" s="1"/>
  <c r="AC45" i="73"/>
  <c r="M45" i="73" s="1"/>
  <c r="AC49" i="73"/>
  <c r="M49" i="73" s="1"/>
  <c r="AC53" i="73"/>
  <c r="M53" i="73" s="1"/>
  <c r="N36" i="79"/>
  <c r="AC61" i="73"/>
  <c r="M61" i="73" s="1"/>
  <c r="AC65" i="73"/>
  <c r="M65" i="73" s="1"/>
  <c r="AC69" i="73"/>
  <c r="M69" i="73" s="1"/>
  <c r="N52" i="79"/>
  <c r="AC77" i="73"/>
  <c r="M77" i="73" s="1"/>
  <c r="AC81" i="73"/>
  <c r="M81" i="73" s="1"/>
  <c r="AC85" i="73"/>
  <c r="M85" i="73" s="1"/>
  <c r="AC89" i="73"/>
  <c r="M89" i="73" s="1"/>
  <c r="AC93" i="73"/>
  <c r="M93" i="73" s="1"/>
  <c r="AC97" i="73"/>
  <c r="M97" i="73" s="1"/>
  <c r="AC101" i="73"/>
  <c r="M101" i="73" s="1"/>
  <c r="N84" i="79"/>
  <c r="N88" i="79"/>
  <c r="AC113" i="73"/>
  <c r="M113" i="73" s="1"/>
  <c r="AC117" i="73"/>
  <c r="M117" i="73" s="1"/>
  <c r="AC121" i="73"/>
  <c r="M121" i="73" s="1"/>
  <c r="AC125" i="73"/>
  <c r="M125" i="73" s="1"/>
  <c r="AC129" i="73"/>
  <c r="M129" i="73" s="1"/>
  <c r="AC133" i="73"/>
  <c r="M133" i="73" s="1"/>
  <c r="AC36" i="73"/>
  <c r="M36" i="73" s="1"/>
  <c r="AC37" i="73"/>
  <c r="M37" i="73" s="1"/>
  <c r="AC38" i="73"/>
  <c r="M38" i="73" s="1"/>
  <c r="AC39" i="73"/>
  <c r="M39" i="73" s="1"/>
  <c r="AC42" i="73"/>
  <c r="M42" i="73" s="1"/>
  <c r="AC43" i="73"/>
  <c r="M43" i="73" s="1"/>
  <c r="AC44" i="73"/>
  <c r="M44" i="73" s="1"/>
  <c r="AC46" i="73"/>
  <c r="M46" i="73" s="1"/>
  <c r="AC47" i="73"/>
  <c r="M47" i="73" s="1"/>
  <c r="AC50" i="73"/>
  <c r="M50" i="73" s="1"/>
  <c r="AC51" i="73"/>
  <c r="M51" i="73" s="1"/>
  <c r="AC54" i="73"/>
  <c r="M54" i="73" s="1"/>
  <c r="AC55" i="73"/>
  <c r="M55" i="73" s="1"/>
  <c r="AC58" i="73"/>
  <c r="M58" i="73" s="1"/>
  <c r="AC59" i="73"/>
  <c r="M59" i="73" s="1"/>
  <c r="AC62" i="73"/>
  <c r="M62" i="73" s="1"/>
  <c r="AC66" i="73"/>
  <c r="M66" i="73" s="1"/>
  <c r="AC67" i="73"/>
  <c r="M67" i="73" s="1"/>
  <c r="AC70" i="73"/>
  <c r="M70" i="73" s="1"/>
  <c r="AC71" i="73"/>
  <c r="M71" i="73" s="1"/>
  <c r="AC74" i="73"/>
  <c r="M74" i="73" s="1"/>
  <c r="AC75" i="73"/>
  <c r="M75" i="73" s="1"/>
  <c r="AC78" i="73"/>
  <c r="M78" i="73" s="1"/>
  <c r="AC83" i="73"/>
  <c r="M83" i="73" s="1"/>
  <c r="AC86" i="73"/>
  <c r="M86" i="73" s="1"/>
  <c r="AC87" i="73"/>
  <c r="M87" i="73" s="1"/>
  <c r="AC90" i="73"/>
  <c r="M90" i="73" s="1"/>
  <c r="AC91" i="73"/>
  <c r="M91" i="73" s="1"/>
  <c r="AC94" i="73"/>
  <c r="M94" i="73" s="1"/>
  <c r="AC95" i="73"/>
  <c r="M95" i="73" s="1"/>
  <c r="AC99" i="73"/>
  <c r="M99" i="73" s="1"/>
  <c r="AC102" i="73"/>
  <c r="M102" i="73" s="1"/>
  <c r="AC103" i="73"/>
  <c r="M103" i="73" s="1"/>
  <c r="AC106" i="73"/>
  <c r="M106" i="73" s="1"/>
  <c r="AC107" i="73"/>
  <c r="M107" i="73" s="1"/>
  <c r="AC108" i="73"/>
  <c r="M108" i="73" s="1"/>
  <c r="AC110" i="73"/>
  <c r="M110" i="73" s="1"/>
  <c r="AC115" i="73"/>
  <c r="M115" i="73" s="1"/>
  <c r="AC118" i="73"/>
  <c r="M118" i="73" s="1"/>
  <c r="AC119" i="73"/>
  <c r="M119" i="73" s="1"/>
  <c r="AC122" i="73"/>
  <c r="M122" i="73" s="1"/>
  <c r="AC123" i="73"/>
  <c r="M123" i="73" s="1"/>
  <c r="AC126" i="73"/>
  <c r="M126" i="73" s="1"/>
  <c r="AC131" i="73"/>
  <c r="M131" i="73" s="1"/>
  <c r="AC35" i="73"/>
  <c r="M35" i="73" s="1"/>
  <c r="N110" i="79"/>
  <c r="N106" i="79"/>
  <c r="N105" i="79"/>
  <c r="N102" i="79"/>
  <c r="N101" i="79"/>
  <c r="N98" i="79"/>
  <c r="N97" i="79"/>
  <c r="N94" i="79"/>
  <c r="N90" i="79"/>
  <c r="N89" i="79"/>
  <c r="N86" i="79"/>
  <c r="N85" i="79"/>
  <c r="N82" i="79"/>
  <c r="N81" i="79"/>
  <c r="N78" i="79"/>
  <c r="N77" i="79"/>
  <c r="N73" i="79"/>
  <c r="N70" i="79"/>
  <c r="N69" i="79"/>
  <c r="N66" i="79"/>
  <c r="N65" i="79"/>
  <c r="N62" i="79"/>
  <c r="N61" i="79"/>
  <c r="N57" i="79"/>
  <c r="N54" i="79"/>
  <c r="N53" i="79"/>
  <c r="N50" i="79"/>
  <c r="N49" i="79"/>
  <c r="N46" i="79"/>
  <c r="N45" i="79"/>
  <c r="N41" i="79"/>
  <c r="N38" i="79"/>
  <c r="N37" i="79"/>
  <c r="N34" i="79"/>
  <c r="N33" i="79"/>
  <c r="N30" i="79"/>
  <c r="N29" i="79"/>
  <c r="N25" i="79"/>
  <c r="N22" i="79"/>
  <c r="N21" i="79"/>
  <c r="N19" i="79"/>
  <c r="N18" i="79"/>
  <c r="N17" i="79"/>
  <c r="N16" i="79"/>
  <c r="N15" i="79"/>
  <c r="N14" i="79"/>
  <c r="S69" i="78" l="1"/>
  <c r="E2" i="83"/>
  <c r="H10" i="78"/>
  <c r="C2" i="83"/>
  <c r="Z69" i="78"/>
  <c r="F2" i="83"/>
  <c r="N59" i="79"/>
  <c r="N27" i="79"/>
  <c r="AC128" i="73"/>
  <c r="M128" i="73" s="1"/>
  <c r="N39" i="79"/>
  <c r="N55" i="79"/>
  <c r="N58" i="79"/>
  <c r="AC114" i="73"/>
  <c r="M114" i="73" s="1"/>
  <c r="AC63" i="73"/>
  <c r="M63" i="73" s="1"/>
  <c r="N109" i="79"/>
  <c r="N79" i="79"/>
  <c r="N35" i="79"/>
  <c r="N103" i="79"/>
  <c r="AC92" i="73"/>
  <c r="M92" i="73" s="1"/>
  <c r="AC96" i="73"/>
  <c r="M96" i="73" s="1"/>
  <c r="AC64" i="73"/>
  <c r="M64" i="73" s="1"/>
  <c r="N99" i="79"/>
  <c r="N51" i="79"/>
  <c r="N83" i="79"/>
  <c r="AC112" i="73"/>
  <c r="M112" i="73" s="1"/>
  <c r="N31" i="79"/>
  <c r="N47" i="79"/>
  <c r="N63" i="79"/>
  <c r="N111" i="79"/>
  <c r="N95" i="79"/>
  <c r="N24" i="79"/>
  <c r="N44" i="79"/>
  <c r="N68" i="79"/>
  <c r="AC73" i="73"/>
  <c r="M73" i="73" s="1"/>
  <c r="N20" i="79"/>
  <c r="N60" i="79"/>
  <c r="N108" i="79"/>
  <c r="N28" i="79"/>
  <c r="N104" i="79"/>
  <c r="N56" i="79"/>
  <c r="AC109" i="73"/>
  <c r="M109" i="73" s="1"/>
  <c r="AC105" i="73"/>
  <c r="M105" i="73" s="1"/>
  <c r="AC57" i="73"/>
  <c r="M57" i="73" s="1"/>
  <c r="N100" i="79"/>
  <c r="N67" i="79"/>
  <c r="N40" i="79"/>
  <c r="N92" i="79"/>
  <c r="N72" i="79"/>
  <c r="N76" i="79"/>
  <c r="N32" i="79"/>
  <c r="N48" i="79"/>
  <c r="N64" i="79"/>
  <c r="N80" i="79"/>
  <c r="N96" i="79"/>
  <c r="N13" i="79"/>
  <c r="E3" i="79"/>
  <c r="AC15" i="78" l="1"/>
  <c r="T15" i="78"/>
  <c r="K15" i="78"/>
  <c r="G14" i="78"/>
  <c r="G13" i="78"/>
  <c r="G11" i="78"/>
  <c r="G9" i="78"/>
  <c r="G8" i="78"/>
  <c r="AE112" i="79" l="1"/>
  <c r="AE111" i="79"/>
  <c r="AE110" i="79"/>
  <c r="AE109" i="79"/>
  <c r="AE108" i="79"/>
  <c r="AE107" i="79"/>
  <c r="AE106" i="79"/>
  <c r="AE105" i="79"/>
  <c r="AE104" i="79"/>
  <c r="AE103" i="79"/>
  <c r="AE102" i="79"/>
  <c r="AE101" i="79"/>
  <c r="AE100" i="79"/>
  <c r="AE99" i="79"/>
  <c r="AE98" i="79"/>
  <c r="AE97" i="79"/>
  <c r="AE96" i="79"/>
  <c r="AE95" i="79"/>
  <c r="AE94" i="79"/>
  <c r="AE93" i="79"/>
  <c r="AE92" i="79"/>
  <c r="AE91" i="79"/>
  <c r="AE90" i="79"/>
  <c r="AE89" i="79"/>
  <c r="AE88" i="79"/>
  <c r="AE87" i="79"/>
  <c r="AE86" i="79"/>
  <c r="AE85" i="79"/>
  <c r="AE84" i="79"/>
  <c r="AE83" i="79"/>
  <c r="AE82" i="79"/>
  <c r="AE81" i="79"/>
  <c r="AE80" i="79"/>
  <c r="AE79" i="79"/>
  <c r="AE78" i="79"/>
  <c r="AE77" i="79"/>
  <c r="AE76" i="79"/>
  <c r="AE75" i="79"/>
  <c r="AE74" i="79"/>
  <c r="AE73" i="79"/>
  <c r="AE72" i="79"/>
  <c r="AE71" i="79"/>
  <c r="AE70" i="79"/>
  <c r="AE69" i="79"/>
  <c r="AE68" i="79"/>
  <c r="AE67" i="79"/>
  <c r="AE66" i="79"/>
  <c r="AE65" i="79"/>
  <c r="AE64" i="79"/>
  <c r="AE63" i="79"/>
  <c r="AE62" i="79"/>
  <c r="AE61" i="79"/>
  <c r="AE60" i="79"/>
  <c r="AE59" i="79"/>
  <c r="AE58" i="79"/>
  <c r="AE57" i="79"/>
  <c r="AE56" i="79"/>
  <c r="AE55" i="79"/>
  <c r="AE54" i="79"/>
  <c r="AE53" i="79"/>
  <c r="AE52" i="79"/>
  <c r="AE51" i="79"/>
  <c r="AE50" i="79"/>
  <c r="AE49" i="79"/>
  <c r="AE48" i="79"/>
  <c r="AE47" i="79"/>
  <c r="AE46" i="79"/>
  <c r="AE45" i="79"/>
  <c r="AE44" i="79"/>
  <c r="AE43" i="79"/>
  <c r="AE42" i="79"/>
  <c r="AE41" i="79"/>
  <c r="AE40" i="79"/>
  <c r="AE39" i="79"/>
  <c r="AE38" i="79"/>
  <c r="AE37" i="79"/>
  <c r="AE36" i="79"/>
  <c r="AE35" i="79"/>
  <c r="AE34" i="79"/>
  <c r="AE33" i="79"/>
  <c r="AE32" i="79"/>
  <c r="AE31" i="79"/>
  <c r="AE30" i="79"/>
  <c r="AE29" i="79"/>
  <c r="AE28" i="79"/>
  <c r="AE27" i="79"/>
  <c r="AE26" i="79"/>
  <c r="AE25" i="79"/>
  <c r="AE24" i="79"/>
  <c r="AE23" i="79"/>
  <c r="AE22" i="79"/>
  <c r="AE21" i="79"/>
  <c r="AE20" i="79"/>
  <c r="AE19" i="79"/>
  <c r="AE18" i="79"/>
  <c r="AE17" i="79"/>
  <c r="AE16" i="79"/>
  <c r="AE15" i="79"/>
  <c r="AE14" i="79"/>
  <c r="AE13" i="79"/>
  <c r="T6" i="83" s="1"/>
  <c r="Q112" i="79"/>
  <c r="P112" i="79"/>
  <c r="N112" i="79"/>
  <c r="M112" i="79"/>
  <c r="S112" i="79" s="1"/>
  <c r="Q111" i="79"/>
  <c r="P111" i="79"/>
  <c r="M111" i="79"/>
  <c r="S111" i="79" s="1"/>
  <c r="Q110" i="79"/>
  <c r="T110" i="79" s="1"/>
  <c r="P110" i="79"/>
  <c r="M110" i="79"/>
  <c r="S110" i="79" s="1"/>
  <c r="Q109" i="79"/>
  <c r="T109" i="79" s="1"/>
  <c r="P109" i="79"/>
  <c r="M109" i="79"/>
  <c r="S109" i="79" s="1"/>
  <c r="Q108" i="79"/>
  <c r="P108" i="79"/>
  <c r="M108" i="79"/>
  <c r="S108" i="79" s="1"/>
  <c r="Q107" i="79"/>
  <c r="P107" i="79"/>
  <c r="M107" i="79"/>
  <c r="S107" i="79" s="1"/>
  <c r="Q106" i="79"/>
  <c r="T106" i="79" s="1"/>
  <c r="AG106" i="79" s="1"/>
  <c r="P106" i="79"/>
  <c r="M106" i="79"/>
  <c r="S106" i="79" s="1"/>
  <c r="Q105" i="79"/>
  <c r="T105" i="79" s="1"/>
  <c r="P105" i="79"/>
  <c r="M105" i="79"/>
  <c r="S105" i="79" s="1"/>
  <c r="Q104" i="79"/>
  <c r="P104" i="79"/>
  <c r="M104" i="79"/>
  <c r="S104" i="79" s="1"/>
  <c r="Q103" i="79"/>
  <c r="P103" i="79"/>
  <c r="M103" i="79"/>
  <c r="S103" i="79" s="1"/>
  <c r="Q102" i="79"/>
  <c r="T102" i="79" s="1"/>
  <c r="AG102" i="79" s="1"/>
  <c r="P102" i="79"/>
  <c r="M102" i="79"/>
  <c r="S102" i="79" s="1"/>
  <c r="Q101" i="79"/>
  <c r="T101" i="79" s="1"/>
  <c r="P101" i="79"/>
  <c r="M101" i="79"/>
  <c r="S101" i="79" s="1"/>
  <c r="Q100" i="79"/>
  <c r="P100" i="79"/>
  <c r="M100" i="79"/>
  <c r="S100" i="79" s="1"/>
  <c r="Q99" i="79"/>
  <c r="P99" i="79"/>
  <c r="M99" i="79"/>
  <c r="S99" i="79" s="1"/>
  <c r="Q98" i="79"/>
  <c r="T98" i="79" s="1"/>
  <c r="AG98" i="79" s="1"/>
  <c r="P98" i="79"/>
  <c r="M98" i="79"/>
  <c r="S98" i="79" s="1"/>
  <c r="Q97" i="79"/>
  <c r="T97" i="79" s="1"/>
  <c r="P97" i="79"/>
  <c r="M97" i="79"/>
  <c r="S97" i="79" s="1"/>
  <c r="Q96" i="79"/>
  <c r="P96" i="79"/>
  <c r="M96" i="79"/>
  <c r="S96" i="79" s="1"/>
  <c r="Q95" i="79"/>
  <c r="P95" i="79"/>
  <c r="M95" i="79"/>
  <c r="S95" i="79" s="1"/>
  <c r="Q94" i="79"/>
  <c r="T94" i="79" s="1"/>
  <c r="AG94" i="79" s="1"/>
  <c r="P94" i="79"/>
  <c r="M94" i="79"/>
  <c r="S94" i="79" s="1"/>
  <c r="Q93" i="79"/>
  <c r="T93" i="79" s="1"/>
  <c r="P93" i="79"/>
  <c r="M93" i="79"/>
  <c r="S93" i="79" s="1"/>
  <c r="Q92" i="79"/>
  <c r="P92" i="79"/>
  <c r="M92" i="79"/>
  <c r="S92" i="79" s="1"/>
  <c r="Q91" i="79"/>
  <c r="P91" i="79"/>
  <c r="M91" i="79"/>
  <c r="S91" i="79" s="1"/>
  <c r="Q90" i="79"/>
  <c r="T90" i="79" s="1"/>
  <c r="AG90" i="79" s="1"/>
  <c r="P90" i="79"/>
  <c r="M90" i="79"/>
  <c r="S90" i="79" s="1"/>
  <c r="Q89" i="79"/>
  <c r="T89" i="79" s="1"/>
  <c r="P89" i="79"/>
  <c r="M89" i="79"/>
  <c r="S89" i="79" s="1"/>
  <c r="Q88" i="79"/>
  <c r="P88" i="79"/>
  <c r="M88" i="79"/>
  <c r="S88" i="79" s="1"/>
  <c r="Q87" i="79"/>
  <c r="P87" i="79"/>
  <c r="M87" i="79"/>
  <c r="S87" i="79" s="1"/>
  <c r="Q86" i="79"/>
  <c r="T86" i="79" s="1"/>
  <c r="AG86" i="79" s="1"/>
  <c r="P86" i="79"/>
  <c r="M86" i="79"/>
  <c r="S86" i="79" s="1"/>
  <c r="Q85" i="79"/>
  <c r="T85" i="79" s="1"/>
  <c r="P85" i="79"/>
  <c r="M85" i="79"/>
  <c r="S85" i="79" s="1"/>
  <c r="Q84" i="79"/>
  <c r="P84" i="79"/>
  <c r="M84" i="79"/>
  <c r="S84" i="79" s="1"/>
  <c r="Q83" i="79"/>
  <c r="P83" i="79"/>
  <c r="M83" i="79"/>
  <c r="S83" i="79" s="1"/>
  <c r="Q82" i="79"/>
  <c r="T82" i="79" s="1"/>
  <c r="AG82" i="79" s="1"/>
  <c r="P82" i="79"/>
  <c r="M82" i="79"/>
  <c r="S82" i="79" s="1"/>
  <c r="Q81" i="79"/>
  <c r="T81" i="79" s="1"/>
  <c r="P81" i="79"/>
  <c r="M81" i="79"/>
  <c r="S81" i="79" s="1"/>
  <c r="Q80" i="79"/>
  <c r="P80" i="79"/>
  <c r="M80" i="79"/>
  <c r="S80" i="79" s="1"/>
  <c r="Q79" i="79"/>
  <c r="P79" i="79"/>
  <c r="M79" i="79"/>
  <c r="S79" i="79" s="1"/>
  <c r="Q78" i="79"/>
  <c r="T78" i="79" s="1"/>
  <c r="AG78" i="79" s="1"/>
  <c r="P78" i="79"/>
  <c r="M78" i="79"/>
  <c r="S78" i="79" s="1"/>
  <c r="Q77" i="79"/>
  <c r="T77" i="79" s="1"/>
  <c r="P77" i="79"/>
  <c r="M77" i="79"/>
  <c r="S77" i="79" s="1"/>
  <c r="Q76" i="79"/>
  <c r="P76" i="79"/>
  <c r="M76" i="79"/>
  <c r="S76" i="79" s="1"/>
  <c r="Q75" i="79"/>
  <c r="P75" i="79"/>
  <c r="M75" i="79"/>
  <c r="S75" i="79" s="1"/>
  <c r="Q74" i="79"/>
  <c r="T74" i="79" s="1"/>
  <c r="AG74" i="79" s="1"/>
  <c r="P74" i="79"/>
  <c r="M74" i="79"/>
  <c r="S74" i="79" s="1"/>
  <c r="Q73" i="79"/>
  <c r="T73" i="79" s="1"/>
  <c r="P73" i="79"/>
  <c r="M73" i="79"/>
  <c r="S73" i="79" s="1"/>
  <c r="Q72" i="79"/>
  <c r="P72" i="79"/>
  <c r="M72" i="79"/>
  <c r="S72" i="79" s="1"/>
  <c r="Q71" i="79"/>
  <c r="P71" i="79"/>
  <c r="M71" i="79"/>
  <c r="S71" i="79" s="1"/>
  <c r="Q70" i="79"/>
  <c r="T70" i="79" s="1"/>
  <c r="AG70" i="79" s="1"/>
  <c r="P70" i="79"/>
  <c r="M70" i="79"/>
  <c r="S70" i="79" s="1"/>
  <c r="Q69" i="79"/>
  <c r="T69" i="79" s="1"/>
  <c r="P69" i="79"/>
  <c r="M69" i="79"/>
  <c r="S69" i="79" s="1"/>
  <c r="Q68" i="79"/>
  <c r="P68" i="79"/>
  <c r="M68" i="79"/>
  <c r="S68" i="79" s="1"/>
  <c r="Q67" i="79"/>
  <c r="P67" i="79"/>
  <c r="M67" i="79"/>
  <c r="S67" i="79" s="1"/>
  <c r="Q66" i="79"/>
  <c r="T66" i="79" s="1"/>
  <c r="AG66" i="79" s="1"/>
  <c r="P66" i="79"/>
  <c r="M66" i="79"/>
  <c r="S66" i="79" s="1"/>
  <c r="Q65" i="79"/>
  <c r="T65" i="79" s="1"/>
  <c r="P65" i="79"/>
  <c r="M65" i="79"/>
  <c r="S65" i="79" s="1"/>
  <c r="Q64" i="79"/>
  <c r="P64" i="79"/>
  <c r="M64" i="79"/>
  <c r="S64" i="79" s="1"/>
  <c r="Q63" i="79"/>
  <c r="P63" i="79"/>
  <c r="M63" i="79"/>
  <c r="S63" i="79" s="1"/>
  <c r="Q62" i="79"/>
  <c r="T62" i="79" s="1"/>
  <c r="AG62" i="79" s="1"/>
  <c r="P62" i="79"/>
  <c r="M62" i="79"/>
  <c r="S62" i="79" s="1"/>
  <c r="Q61" i="79"/>
  <c r="T61" i="79" s="1"/>
  <c r="P61" i="79"/>
  <c r="M61" i="79"/>
  <c r="S61" i="79" s="1"/>
  <c r="Q60" i="79"/>
  <c r="P60" i="79"/>
  <c r="M60" i="79"/>
  <c r="S60" i="79" s="1"/>
  <c r="Q59" i="79"/>
  <c r="P59" i="79"/>
  <c r="M59" i="79"/>
  <c r="S59" i="79" s="1"/>
  <c r="Q58" i="79"/>
  <c r="T58" i="79" s="1"/>
  <c r="AG58" i="79" s="1"/>
  <c r="P58" i="79"/>
  <c r="M58" i="79"/>
  <c r="S58" i="79" s="1"/>
  <c r="Q57" i="79"/>
  <c r="T57" i="79" s="1"/>
  <c r="P57" i="79"/>
  <c r="M57" i="79"/>
  <c r="S57" i="79" s="1"/>
  <c r="Q56" i="79"/>
  <c r="P56" i="79"/>
  <c r="M56" i="79"/>
  <c r="S56" i="79" s="1"/>
  <c r="Q55" i="79"/>
  <c r="P55" i="79"/>
  <c r="M55" i="79"/>
  <c r="S55" i="79" s="1"/>
  <c r="Q54" i="79"/>
  <c r="T54" i="79" s="1"/>
  <c r="AG54" i="79" s="1"/>
  <c r="P54" i="79"/>
  <c r="M54" i="79"/>
  <c r="S54" i="79" s="1"/>
  <c r="Q53" i="79"/>
  <c r="T53" i="79" s="1"/>
  <c r="P53" i="79"/>
  <c r="M53" i="79"/>
  <c r="S53" i="79" s="1"/>
  <c r="Q52" i="79"/>
  <c r="P52" i="79"/>
  <c r="M52" i="79"/>
  <c r="S52" i="79" s="1"/>
  <c r="Q51" i="79"/>
  <c r="P51" i="79"/>
  <c r="M51" i="79"/>
  <c r="S51" i="79" s="1"/>
  <c r="Q50" i="79"/>
  <c r="T50" i="79" s="1"/>
  <c r="AG50" i="79" s="1"/>
  <c r="P50" i="79"/>
  <c r="M50" i="79"/>
  <c r="S50" i="79" s="1"/>
  <c r="Q49" i="79"/>
  <c r="T49" i="79" s="1"/>
  <c r="P49" i="79"/>
  <c r="M49" i="79"/>
  <c r="S49" i="79" s="1"/>
  <c r="Q48" i="79"/>
  <c r="P48" i="79"/>
  <c r="M48" i="79"/>
  <c r="S48" i="79" s="1"/>
  <c r="Q47" i="79"/>
  <c r="P47" i="79"/>
  <c r="M47" i="79"/>
  <c r="S47" i="79" s="1"/>
  <c r="Q46" i="79"/>
  <c r="T46" i="79" s="1"/>
  <c r="AG46" i="79" s="1"/>
  <c r="P46" i="79"/>
  <c r="M46" i="79"/>
  <c r="S46" i="79" s="1"/>
  <c r="Q45" i="79"/>
  <c r="T45" i="79" s="1"/>
  <c r="P45" i="79"/>
  <c r="M45" i="79"/>
  <c r="S45" i="79" s="1"/>
  <c r="Q44" i="79"/>
  <c r="P44" i="79"/>
  <c r="M44" i="79"/>
  <c r="S44" i="79" s="1"/>
  <c r="Q43" i="79"/>
  <c r="P43" i="79"/>
  <c r="M43" i="79"/>
  <c r="S43" i="79" s="1"/>
  <c r="Q42" i="79"/>
  <c r="T42" i="79" s="1"/>
  <c r="AG42" i="79" s="1"/>
  <c r="P42" i="79"/>
  <c r="M42" i="79"/>
  <c r="S42" i="79" s="1"/>
  <c r="Q41" i="79"/>
  <c r="T41" i="79" s="1"/>
  <c r="P41" i="79"/>
  <c r="M41" i="79"/>
  <c r="S41" i="79" s="1"/>
  <c r="Q40" i="79"/>
  <c r="P40" i="79"/>
  <c r="M40" i="79"/>
  <c r="S40" i="79" s="1"/>
  <c r="Q39" i="79"/>
  <c r="P39" i="79"/>
  <c r="M39" i="79"/>
  <c r="S39" i="79" s="1"/>
  <c r="Q38" i="79"/>
  <c r="T38" i="79" s="1"/>
  <c r="AG38" i="79" s="1"/>
  <c r="P38" i="79"/>
  <c r="M38" i="79"/>
  <c r="S38" i="79" s="1"/>
  <c r="Q37" i="79"/>
  <c r="T37" i="79" s="1"/>
  <c r="P37" i="79"/>
  <c r="M37" i="79"/>
  <c r="S37" i="79" s="1"/>
  <c r="Q36" i="79"/>
  <c r="P36" i="79"/>
  <c r="M36" i="79"/>
  <c r="S36" i="79" s="1"/>
  <c r="Q35" i="79"/>
  <c r="P35" i="79"/>
  <c r="M35" i="79"/>
  <c r="S35" i="79" s="1"/>
  <c r="Q34" i="79"/>
  <c r="T34" i="79" s="1"/>
  <c r="AG34" i="79" s="1"/>
  <c r="P34" i="79"/>
  <c r="M34" i="79"/>
  <c r="S34" i="79" s="1"/>
  <c r="Q33" i="79"/>
  <c r="T33" i="79" s="1"/>
  <c r="P33" i="79"/>
  <c r="M33" i="79"/>
  <c r="S33" i="79" s="1"/>
  <c r="Q32" i="79"/>
  <c r="P32" i="79"/>
  <c r="M32" i="79"/>
  <c r="S32" i="79" s="1"/>
  <c r="Q31" i="79"/>
  <c r="P31" i="79"/>
  <c r="M31" i="79"/>
  <c r="S31" i="79" s="1"/>
  <c r="Q30" i="79"/>
  <c r="T30" i="79" s="1"/>
  <c r="AG30" i="79" s="1"/>
  <c r="P30" i="79"/>
  <c r="M30" i="79"/>
  <c r="S30" i="79" s="1"/>
  <c r="Q29" i="79"/>
  <c r="T29" i="79" s="1"/>
  <c r="P29" i="79"/>
  <c r="M29" i="79"/>
  <c r="S29" i="79" s="1"/>
  <c r="Q28" i="79"/>
  <c r="P28" i="79"/>
  <c r="M28" i="79"/>
  <c r="S28" i="79" s="1"/>
  <c r="Q27" i="79"/>
  <c r="P27" i="79"/>
  <c r="M27" i="79"/>
  <c r="S27" i="79" s="1"/>
  <c r="Q26" i="79"/>
  <c r="T26" i="79" s="1"/>
  <c r="AG26" i="79" s="1"/>
  <c r="P26" i="79"/>
  <c r="M26" i="79"/>
  <c r="S26" i="79" s="1"/>
  <c r="Q25" i="79"/>
  <c r="T25" i="79" s="1"/>
  <c r="P25" i="79"/>
  <c r="M25" i="79"/>
  <c r="S25" i="79" s="1"/>
  <c r="Q24" i="79"/>
  <c r="P24" i="79"/>
  <c r="M24" i="79"/>
  <c r="S24" i="79" s="1"/>
  <c r="Q23" i="79"/>
  <c r="P23" i="79"/>
  <c r="M23" i="79"/>
  <c r="S23" i="79" s="1"/>
  <c r="Q22" i="79"/>
  <c r="T22" i="79" s="1"/>
  <c r="AG22" i="79" s="1"/>
  <c r="P22" i="79"/>
  <c r="M22" i="79"/>
  <c r="S22" i="79" s="1"/>
  <c r="Q21" i="79"/>
  <c r="T21" i="79" s="1"/>
  <c r="P21" i="79"/>
  <c r="M21" i="79"/>
  <c r="S21" i="79" s="1"/>
  <c r="Q20" i="79"/>
  <c r="P20" i="79"/>
  <c r="M20" i="79"/>
  <c r="S20" i="79" s="1"/>
  <c r="Q19" i="79"/>
  <c r="P19" i="79"/>
  <c r="M19" i="79"/>
  <c r="S19" i="79" s="1"/>
  <c r="Q18" i="79"/>
  <c r="T18" i="79" s="1"/>
  <c r="AG18" i="79" s="1"/>
  <c r="P18" i="79"/>
  <c r="M18" i="79"/>
  <c r="S18" i="79" s="1"/>
  <c r="Q17" i="79"/>
  <c r="T17" i="79" s="1"/>
  <c r="P17" i="79"/>
  <c r="M17" i="79"/>
  <c r="S17" i="79" s="1"/>
  <c r="Q16" i="79"/>
  <c r="P16" i="79"/>
  <c r="M16" i="79"/>
  <c r="S16" i="79" s="1"/>
  <c r="Q15" i="79"/>
  <c r="P15" i="79"/>
  <c r="M15" i="79"/>
  <c r="S15" i="79" s="1"/>
  <c r="Q14" i="79"/>
  <c r="T14" i="79" s="1"/>
  <c r="AG14" i="79" s="1"/>
  <c r="M14" i="79"/>
  <c r="S14" i="79" s="1"/>
  <c r="M13" i="79"/>
  <c r="P13" i="79"/>
  <c r="Q13" i="79"/>
  <c r="B13" i="79" l="1"/>
  <c r="S13" i="79" s="1"/>
  <c r="P6" i="83" s="1"/>
  <c r="T16" i="79"/>
  <c r="AG16" i="79" s="1"/>
  <c r="T24" i="79"/>
  <c r="AG24" i="79" s="1"/>
  <c r="T28" i="79"/>
  <c r="AG28" i="79" s="1"/>
  <c r="T36" i="79"/>
  <c r="AG36" i="79" s="1"/>
  <c r="T40" i="79"/>
  <c r="AG40" i="79" s="1"/>
  <c r="T44" i="79"/>
  <c r="AG44" i="79" s="1"/>
  <c r="T48" i="79"/>
  <c r="AG48" i="79" s="1"/>
  <c r="T52" i="79"/>
  <c r="AG52" i="79" s="1"/>
  <c r="T56" i="79"/>
  <c r="AG56" i="79" s="1"/>
  <c r="T60" i="79"/>
  <c r="AG60" i="79" s="1"/>
  <c r="T64" i="79"/>
  <c r="AG64" i="79" s="1"/>
  <c r="T68" i="79"/>
  <c r="AG68" i="79" s="1"/>
  <c r="T72" i="79"/>
  <c r="AG72" i="79" s="1"/>
  <c r="T76" i="79"/>
  <c r="AG76" i="79" s="1"/>
  <c r="T80" i="79"/>
  <c r="AG80" i="79" s="1"/>
  <c r="T84" i="79"/>
  <c r="AG84" i="79" s="1"/>
  <c r="T88" i="79"/>
  <c r="AG88" i="79" s="1"/>
  <c r="T92" i="79"/>
  <c r="AG92" i="79" s="1"/>
  <c r="T96" i="79"/>
  <c r="AG96" i="79" s="1"/>
  <c r="T100" i="79"/>
  <c r="AG100" i="79" s="1"/>
  <c r="T104" i="79"/>
  <c r="AG104" i="79" s="1"/>
  <c r="T108" i="79"/>
  <c r="AG108" i="79" s="1"/>
  <c r="T20" i="79"/>
  <c r="AG20" i="79" s="1"/>
  <c r="T32" i="79"/>
  <c r="AG32" i="79" s="1"/>
  <c r="T15" i="79"/>
  <c r="AG15" i="79" s="1"/>
  <c r="T19" i="79"/>
  <c r="AG19" i="79" s="1"/>
  <c r="T23" i="79"/>
  <c r="AG23" i="79" s="1"/>
  <c r="T27" i="79"/>
  <c r="AG27" i="79" s="1"/>
  <c r="T31" i="79"/>
  <c r="AG31" i="79" s="1"/>
  <c r="T35" i="79"/>
  <c r="AG35" i="79" s="1"/>
  <c r="T39" i="79"/>
  <c r="AG39" i="79" s="1"/>
  <c r="T43" i="79"/>
  <c r="AG43" i="79" s="1"/>
  <c r="T47" i="79"/>
  <c r="AG47" i="79" s="1"/>
  <c r="T51" i="79"/>
  <c r="AG51" i="79" s="1"/>
  <c r="T55" i="79"/>
  <c r="AG55" i="79" s="1"/>
  <c r="T59" i="79"/>
  <c r="AG59" i="79" s="1"/>
  <c r="T63" i="79"/>
  <c r="AG63" i="79" s="1"/>
  <c r="T67" i="79"/>
  <c r="AG67" i="79" s="1"/>
  <c r="T71" i="79"/>
  <c r="AG71" i="79" s="1"/>
  <c r="T75" i="79"/>
  <c r="AG75" i="79" s="1"/>
  <c r="T79" i="79"/>
  <c r="AG79" i="79" s="1"/>
  <c r="T83" i="79"/>
  <c r="AG83" i="79" s="1"/>
  <c r="T87" i="79"/>
  <c r="AG87" i="79" s="1"/>
  <c r="T91" i="79"/>
  <c r="AG91" i="79" s="1"/>
  <c r="T95" i="79"/>
  <c r="AG95" i="79" s="1"/>
  <c r="T99" i="79"/>
  <c r="AG99" i="79" s="1"/>
  <c r="T103" i="79"/>
  <c r="AG103" i="79" s="1"/>
  <c r="T107" i="79"/>
  <c r="AG107" i="79" s="1"/>
  <c r="T111" i="79"/>
  <c r="T112" i="79"/>
  <c r="AG112" i="79" s="1"/>
  <c r="AG17" i="79"/>
  <c r="AG21" i="79"/>
  <c r="AG25" i="79"/>
  <c r="AG29" i="79"/>
  <c r="AG33" i="79"/>
  <c r="AG37" i="79"/>
  <c r="AG41" i="79"/>
  <c r="AG45" i="79"/>
  <c r="AG49" i="79"/>
  <c r="AG53" i="79"/>
  <c r="AG57" i="79"/>
  <c r="AG61" i="79"/>
  <c r="AG65" i="79"/>
  <c r="AG69" i="79"/>
  <c r="AG73" i="79"/>
  <c r="AG77" i="79"/>
  <c r="AG81" i="79"/>
  <c r="AG85" i="79"/>
  <c r="AG89" i="79"/>
  <c r="AG93" i="79"/>
  <c r="AG97" i="79"/>
  <c r="AG101" i="79"/>
  <c r="AG105" i="79"/>
  <c r="AG109" i="79"/>
  <c r="AG110" i="79"/>
  <c r="AG111" i="79"/>
  <c r="M31" i="78"/>
  <c r="M30" i="78"/>
  <c r="M28" i="78"/>
  <c r="M27" i="78"/>
  <c r="AJ23" i="78"/>
  <c r="T13" i="79" l="1"/>
  <c r="A14" i="79"/>
  <c r="A15" i="79" s="1"/>
  <c r="A16" i="79" s="1"/>
  <c r="A17" i="79" s="1"/>
  <c r="A18" i="79" s="1"/>
  <c r="A19" i="79" s="1"/>
  <c r="A20" i="79" s="1"/>
  <c r="A21" i="79" s="1"/>
  <c r="A22" i="79" s="1"/>
  <c r="A23" i="79" s="1"/>
  <c r="A24" i="79" s="1"/>
  <c r="A25" i="79" s="1"/>
  <c r="A26" i="79" s="1"/>
  <c r="A27" i="79" s="1"/>
  <c r="A28" i="79" s="1"/>
  <c r="A29" i="79" s="1"/>
  <c r="A30" i="79" s="1"/>
  <c r="A31" i="79" s="1"/>
  <c r="A32" i="79" s="1"/>
  <c r="A33" i="79" s="1"/>
  <c r="A34" i="79" s="1"/>
  <c r="A35" i="79" s="1"/>
  <c r="A36" i="79" s="1"/>
  <c r="A37" i="79" s="1"/>
  <c r="A38" i="79" s="1"/>
  <c r="A39" i="79" s="1"/>
  <c r="A40" i="79" s="1"/>
  <c r="A41" i="79" s="1"/>
  <c r="A42" i="79" s="1"/>
  <c r="A43" i="79" s="1"/>
  <c r="A44" i="79" s="1"/>
  <c r="A45" i="79" s="1"/>
  <c r="A46" i="79" s="1"/>
  <c r="A47" i="79" s="1"/>
  <c r="A48" i="79" s="1"/>
  <c r="A49" i="79" s="1"/>
  <c r="A50" i="79" s="1"/>
  <c r="A51" i="79" s="1"/>
  <c r="A52" i="79" s="1"/>
  <c r="A53" i="79" s="1"/>
  <c r="A54" i="79" s="1"/>
  <c r="A55" i="79" s="1"/>
  <c r="A56" i="79" s="1"/>
  <c r="A57" i="79" s="1"/>
  <c r="A58" i="79" s="1"/>
  <c r="A59" i="79" s="1"/>
  <c r="A60" i="79" s="1"/>
  <c r="A61" i="79" s="1"/>
  <c r="A62" i="79" s="1"/>
  <c r="A63" i="79" s="1"/>
  <c r="A64" i="79" s="1"/>
  <c r="A65" i="79" s="1"/>
  <c r="A66" i="79" s="1"/>
  <c r="A67" i="79" s="1"/>
  <c r="A68" i="79" s="1"/>
  <c r="A69" i="79" s="1"/>
  <c r="A70" i="79" s="1"/>
  <c r="A71" i="79" s="1"/>
  <c r="A72" i="79" s="1"/>
  <c r="A73" i="79" s="1"/>
  <c r="A74" i="79" s="1"/>
  <c r="A75" i="79" s="1"/>
  <c r="A76" i="79" s="1"/>
  <c r="A77" i="79" s="1"/>
  <c r="A78" i="79" s="1"/>
  <c r="A79" i="79" s="1"/>
  <c r="A80" i="79" s="1"/>
  <c r="A81" i="79" s="1"/>
  <c r="A82" i="79" s="1"/>
  <c r="A83" i="79" s="1"/>
  <c r="A84" i="79" s="1"/>
  <c r="A85" i="79" s="1"/>
  <c r="A86" i="79" s="1"/>
  <c r="A87" i="79" s="1"/>
  <c r="A88" i="79" s="1"/>
  <c r="A89" i="79" s="1"/>
  <c r="A90" i="79" s="1"/>
  <c r="A91" i="79" s="1"/>
  <c r="A92" i="79" s="1"/>
  <c r="A93" i="79" s="1"/>
  <c r="A94" i="79" s="1"/>
  <c r="A95" i="79" s="1"/>
  <c r="A96" i="79" s="1"/>
  <c r="A97" i="79" s="1"/>
  <c r="A98" i="79" s="1"/>
  <c r="A99" i="79" s="1"/>
  <c r="A100" i="79" s="1"/>
  <c r="A101" i="79" s="1"/>
  <c r="A102" i="79" s="1"/>
  <c r="A103" i="79" s="1"/>
  <c r="A104" i="79" s="1"/>
  <c r="A105" i="79" s="1"/>
  <c r="A106" i="79" s="1"/>
  <c r="A107" i="79" s="1"/>
  <c r="A108" i="79" s="1"/>
  <c r="A109" i="79" s="1"/>
  <c r="A110" i="79" s="1"/>
  <c r="A111" i="79" s="1"/>
  <c r="A112" i="79" s="1"/>
  <c r="P32" i="78"/>
  <c r="P29" i="78"/>
  <c r="AG13" i="79" l="1"/>
  <c r="Q6" i="83"/>
  <c r="V28" i="78"/>
  <c r="V31" i="78"/>
  <c r="U6" i="83" l="1"/>
  <c r="Z21" i="78"/>
  <c r="L2" i="83" s="1"/>
  <c r="P5" i="79"/>
  <c r="Z22" i="78" s="1"/>
  <c r="AA30" i="78"/>
  <c r="AA27" i="78"/>
  <c r="AB133" i="73" l="1"/>
  <c r="AB132" i="73"/>
  <c r="AB131" i="73"/>
  <c r="AB130" i="73"/>
  <c r="AB129" i="73"/>
  <c r="AB128" i="73"/>
  <c r="AB127" i="73"/>
  <c r="AB126" i="73"/>
  <c r="AB125" i="73"/>
  <c r="AB124" i="73"/>
  <c r="AB123" i="73"/>
  <c r="AB122" i="73"/>
  <c r="AB121" i="73"/>
  <c r="AB120" i="73"/>
  <c r="AB119" i="73"/>
  <c r="AB118" i="73"/>
  <c r="AB117" i="73"/>
  <c r="AB116" i="73"/>
  <c r="AB115" i="73"/>
  <c r="AB114" i="73"/>
  <c r="AB113" i="73"/>
  <c r="AB112" i="73"/>
  <c r="AB111" i="73"/>
  <c r="AB110" i="73"/>
  <c r="AB109" i="73"/>
  <c r="AB108" i="73"/>
  <c r="AB107" i="73"/>
  <c r="AB106" i="73"/>
  <c r="AB105" i="73"/>
  <c r="AB104" i="73"/>
  <c r="AB103" i="73"/>
  <c r="AB102" i="73"/>
  <c r="AB101" i="73"/>
  <c r="AB100" i="73"/>
  <c r="AB99" i="73"/>
  <c r="AB98" i="73"/>
  <c r="AB97" i="73"/>
  <c r="AB96" i="73"/>
  <c r="AB95" i="73"/>
  <c r="AB94" i="73"/>
  <c r="AB93" i="73"/>
  <c r="AB92" i="73"/>
  <c r="AB91" i="73"/>
  <c r="AB90" i="73"/>
  <c r="AB89" i="73"/>
  <c r="AB88" i="73"/>
  <c r="AB87" i="73"/>
  <c r="AB86" i="73"/>
  <c r="AB85" i="73"/>
  <c r="AB84" i="73"/>
  <c r="AB83" i="73"/>
  <c r="AB82" i="73"/>
  <c r="AB81" i="73"/>
  <c r="AB80" i="73"/>
  <c r="AB79" i="73"/>
  <c r="AB78" i="73"/>
  <c r="AB77" i="73"/>
  <c r="AB76" i="73"/>
  <c r="AB75" i="73"/>
  <c r="AB74" i="73"/>
  <c r="AB73" i="73"/>
  <c r="AB72" i="73"/>
  <c r="AB71" i="73"/>
  <c r="AB70" i="73"/>
  <c r="AB69" i="73"/>
  <c r="AB68" i="73"/>
  <c r="AB67" i="73"/>
  <c r="AB66" i="73"/>
  <c r="AB65" i="73"/>
  <c r="AB64" i="73"/>
  <c r="AB63" i="73"/>
  <c r="AB62" i="73"/>
  <c r="AB61" i="73"/>
  <c r="AB60" i="73"/>
  <c r="AB59" i="73"/>
  <c r="AB58" i="73"/>
  <c r="AB57" i="73"/>
  <c r="AB56" i="73"/>
  <c r="AB55" i="73"/>
  <c r="AB54" i="73"/>
  <c r="AB53" i="73"/>
  <c r="AB52" i="73"/>
  <c r="AB51" i="73"/>
  <c r="AB50" i="73"/>
  <c r="AB49" i="73"/>
  <c r="AB48" i="73"/>
  <c r="AB47" i="73"/>
  <c r="AB46" i="73"/>
  <c r="AB45" i="73"/>
  <c r="AB44" i="73"/>
  <c r="AB43" i="73"/>
  <c r="AB42" i="73"/>
  <c r="AB41" i="73"/>
  <c r="AB40" i="73"/>
  <c r="AB39" i="73"/>
  <c r="AB38" i="73"/>
  <c r="AB37" i="73"/>
  <c r="AB36" i="73"/>
  <c r="AB35" i="73"/>
  <c r="B35" i="73" l="1"/>
  <c r="B36" i="73" s="1"/>
  <c r="B37" i="73" s="1"/>
  <c r="B38" i="73" s="1"/>
  <c r="B39" i="73" s="1"/>
  <c r="B40" i="73" s="1"/>
  <c r="B41" i="73" s="1"/>
  <c r="B42" i="73" s="1"/>
  <c r="B43" i="73" s="1"/>
  <c r="B44" i="73" s="1"/>
  <c r="B45" i="73" s="1"/>
  <c r="B46" i="73" s="1"/>
  <c r="B47" i="73" s="1"/>
  <c r="B48" i="73" s="1"/>
  <c r="B49" i="73" s="1"/>
  <c r="B50" i="73" s="1"/>
  <c r="B51" i="73" s="1"/>
  <c r="B52" i="73" s="1"/>
  <c r="B53" i="73" s="1"/>
  <c r="B54" i="73" s="1"/>
  <c r="B55" i="73" s="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AD16" i="73" l="1"/>
</calcChain>
</file>

<file path=xl/comments1.xml><?xml version="1.0" encoding="utf-8"?>
<comments xmlns="http://schemas.openxmlformats.org/spreadsheetml/2006/main">
  <authors>
    <author>作成者</author>
    <author>宮城県</author>
  </authors>
  <commentList>
    <comment ref="AK15" authorId="0" shapeId="0">
      <text>
        <r>
          <rPr>
            <b/>
            <sz val="10"/>
            <color indexed="81"/>
            <rFont val="MS P ゴシック"/>
            <family val="3"/>
            <charset val="128"/>
          </rPr>
          <t>本別記様式第１号を完成させるには、「基本情報入力シート」「様式１」から転記される情報が必要です。まずは上記ワークシートを完成させてください。</t>
        </r>
      </text>
    </comment>
    <comment ref="A21" authorId="1" shapeId="0">
      <text>
        <r>
          <rPr>
            <b/>
            <u/>
            <sz val="10"/>
            <color indexed="81"/>
            <rFont val="MS P ゴシック"/>
            <family val="3"/>
            <charset val="128"/>
          </rPr>
          <t>宮城県以外の都道府県で事業所を運営している場合</t>
        </r>
        <r>
          <rPr>
            <b/>
            <sz val="10"/>
            <color indexed="81"/>
            <rFont val="MS P ゴシック"/>
            <family val="3"/>
            <charset val="128"/>
          </rPr>
          <t>，実際の交付申請額はこちらの金額となります。
※金額は様式１から自動反映されるため，手入力の必要はありません。</t>
        </r>
      </text>
    </comment>
    <comment ref="AG22" authorId="0" shapeId="0">
      <text>
        <r>
          <rPr>
            <b/>
            <sz val="10"/>
            <color indexed="81"/>
            <rFont val="MS P ゴシック"/>
            <family val="3"/>
            <charset val="128"/>
          </rPr>
          <t>基本情報入力シートの「一月当たり障害福祉サービス等報酬総額」及び様式１の「算定対象月」に基づき算出されます。
空欄の場合、基本情報入力シート又は様式１に記入漏れがあります。</t>
        </r>
      </text>
    </comment>
    <comment ref="AG33" authorId="0" shapeId="0">
      <text>
        <r>
          <rPr>
            <b/>
            <sz val="10"/>
            <color indexed="81"/>
            <rFont val="MS P ゴシック"/>
            <family val="3"/>
            <charset val="128"/>
          </rPr>
          <t>原則令和４年２月～９月の期間となりますが，様式１から自動反映されるため，手入力の必要はありません。</t>
        </r>
      </text>
    </comment>
  </commentList>
</comments>
</file>

<file path=xl/comments2.xml><?xml version="1.0" encoding="utf-8"?>
<comments xmlns="http://schemas.openxmlformats.org/spreadsheetml/2006/main">
  <authors>
    <author>宮城県</author>
  </authors>
  <commentList>
    <comment ref="B13" authorId="0" shapeId="0">
      <text>
        <r>
          <rPr>
            <b/>
            <sz val="14"/>
            <color indexed="81"/>
            <rFont val="MS P ゴシック"/>
            <family val="3"/>
            <charset val="128"/>
          </rPr>
          <t>宮城県内の事業には「○」を，他県所在の事業所には「－」が自動で反映されます。</t>
        </r>
      </text>
    </comment>
    <comment ref="R13" authorId="0" shapeId="0">
      <text>
        <r>
          <rPr>
            <sz val="9"/>
            <color indexed="81"/>
            <rFont val="MS P ゴシック"/>
            <family val="3"/>
            <charset val="128"/>
          </rPr>
          <t xml:space="preserve">
</t>
        </r>
        <r>
          <rPr>
            <b/>
            <sz val="14"/>
            <color indexed="81"/>
            <rFont val="MS P ゴシック"/>
            <family val="3"/>
            <charset val="128"/>
          </rPr>
          <t>令和4年2月1日時点の区分を選択してください。
3月1日以降に新規指定を受けた事業所については，新規指定時の区分を選択してください。</t>
        </r>
      </text>
    </comment>
    <comment ref="X13" authorId="0" shapeId="0">
      <text>
        <r>
          <rPr>
            <b/>
            <sz val="14"/>
            <color indexed="81"/>
            <rFont val="MS P ゴシック"/>
            <family val="3"/>
            <charset val="128"/>
          </rPr>
          <t>原則は「2」月となりますが，
3月1日以降に新規指定を受けた事業所については，指定を受けた月を入力してください。
例：4月1日新規指定→「4」月</t>
        </r>
      </text>
    </comment>
    <comment ref="B112" authorId="0" shapeId="0">
      <text>
        <r>
          <rPr>
            <b/>
            <sz val="14"/>
            <color indexed="81"/>
            <rFont val="MS P ゴシック"/>
            <family val="3"/>
            <charset val="128"/>
          </rPr>
          <t>行が足りない場合には，適宜追加して作成してください。</t>
        </r>
      </text>
    </comment>
  </commentList>
</comments>
</file>

<file path=xl/sharedStrings.xml><?xml version="1.0" encoding="utf-8"?>
<sst xmlns="http://schemas.openxmlformats.org/spreadsheetml/2006/main" count="116674" uniqueCount="19119">
  <si>
    <t>電話番号</t>
    <rPh sb="0" eb="2">
      <t>デンワ</t>
    </rPh>
    <rPh sb="2" eb="4">
      <t>バンゴウ</t>
    </rPh>
    <phoneticPr fontId="7"/>
  </si>
  <si>
    <t>FAX番号</t>
    <rPh sb="3" eb="5">
      <t>バンゴウ</t>
    </rPh>
    <phoneticPr fontId="7"/>
  </si>
  <si>
    <t>円</t>
    <rPh sb="0" eb="1">
      <t>エン</t>
    </rPh>
    <phoneticPr fontId="7"/>
  </si>
  <si>
    <t>日</t>
    <rPh sb="0" eb="1">
      <t>ニチ</t>
    </rPh>
    <phoneticPr fontId="7"/>
  </si>
  <si>
    <t>月</t>
    <rPh sb="0" eb="1">
      <t>ゲツ</t>
    </rPh>
    <phoneticPr fontId="7"/>
  </si>
  <si>
    <t>年</t>
    <rPh sb="0" eb="1">
      <t>ネン</t>
    </rPh>
    <phoneticPr fontId="7"/>
  </si>
  <si>
    <t>法人名</t>
    <rPh sb="0" eb="2">
      <t>ホウジン</t>
    </rPh>
    <rPh sb="2" eb="3">
      <t>メイ</t>
    </rPh>
    <phoneticPr fontId="7"/>
  </si>
  <si>
    <t>〒</t>
    <phoneticPr fontId="7"/>
  </si>
  <si>
    <t>フリガナ</t>
    <phoneticPr fontId="7"/>
  </si>
  <si>
    <t>年</t>
    <phoneticPr fontId="7"/>
  </si>
  <si>
    <t>月</t>
    <phoneticPr fontId="7"/>
  </si>
  <si>
    <t>～</t>
    <phoneticPr fontId="7"/>
  </si>
  <si>
    <t>月</t>
    <rPh sb="0" eb="1">
      <t>ツキ</t>
    </rPh>
    <phoneticPr fontId="7"/>
  </si>
  <si>
    <t>.</t>
    <phoneticPr fontId="7"/>
  </si>
  <si>
    <t>④</t>
    <phoneticPr fontId="7"/>
  </si>
  <si>
    <t>令和</t>
    <rPh sb="0" eb="2">
      <t>レイワ</t>
    </rPh>
    <phoneticPr fontId="7"/>
  </si>
  <si>
    <t>特定加算Ⅰ</t>
    <rPh sb="0" eb="2">
      <t>トクテイ</t>
    </rPh>
    <rPh sb="2" eb="4">
      <t>カサン</t>
    </rPh>
    <phoneticPr fontId="7"/>
  </si>
  <si>
    <t>特定加算Ⅱ</t>
    <rPh sb="0" eb="2">
      <t>トクテイ</t>
    </rPh>
    <rPh sb="2" eb="4">
      <t>カサン</t>
    </rPh>
    <phoneticPr fontId="7"/>
  </si>
  <si>
    <t>その他</t>
    <rPh sb="2" eb="3">
      <t>タ</t>
    </rPh>
    <phoneticPr fontId="7"/>
  </si>
  <si>
    <t>（</t>
    <phoneticPr fontId="7"/>
  </si>
  <si>
    <t>）</t>
    <phoneticPr fontId="7"/>
  </si>
  <si>
    <t>具体的な取組内容</t>
    <rPh sb="0" eb="3">
      <t>グタイテキ</t>
    </rPh>
    <rPh sb="4" eb="6">
      <t>トリクミ</t>
    </rPh>
    <rPh sb="6" eb="8">
      <t>ナイヨウ</t>
    </rPh>
    <phoneticPr fontId="7"/>
  </si>
  <si>
    <t>基本給</t>
    <rPh sb="0" eb="3">
      <t>キホンキュウ</t>
    </rPh>
    <phoneticPr fontId="7"/>
  </si>
  <si>
    <t>賞与</t>
    <rPh sb="0" eb="2">
      <t>ショウヨ</t>
    </rPh>
    <phoneticPr fontId="7"/>
  </si>
  <si>
    <t>賃金改善を行う給与の種類</t>
    <rPh sb="0" eb="2">
      <t>チンギン</t>
    </rPh>
    <rPh sb="2" eb="4">
      <t>カイゼン</t>
    </rPh>
    <rPh sb="5" eb="6">
      <t>オコナ</t>
    </rPh>
    <rPh sb="7" eb="9">
      <t>キュウヨ</t>
    </rPh>
    <rPh sb="10" eb="12">
      <t>シュルイ</t>
    </rPh>
    <phoneticPr fontId="7"/>
  </si>
  <si>
    <t>就業規則の見直し</t>
    <rPh sb="0" eb="2">
      <t>シュウギョウ</t>
    </rPh>
    <rPh sb="2" eb="4">
      <t>キソク</t>
    </rPh>
    <rPh sb="5" eb="7">
      <t>ミナオ</t>
    </rPh>
    <phoneticPr fontId="7"/>
  </si>
  <si>
    <t>ヶ月）</t>
    <rPh sb="1" eb="2">
      <t>ゲツ</t>
    </rPh>
    <phoneticPr fontId="7"/>
  </si>
  <si>
    <t>サービス名</t>
    <rPh sb="4" eb="5">
      <t>メイ</t>
    </rPh>
    <phoneticPr fontId="7"/>
  </si>
  <si>
    <t>証明する資料の例</t>
    <rPh sb="0" eb="2">
      <t>ショウメイ</t>
    </rPh>
    <rPh sb="4" eb="6">
      <t>シリョウ</t>
    </rPh>
    <rPh sb="7" eb="8">
      <t>レイ</t>
    </rPh>
    <phoneticPr fontId="7"/>
  </si>
  <si>
    <t>会議録、周知文書</t>
    <rPh sb="0" eb="3">
      <t>カイギロク</t>
    </rPh>
    <rPh sb="4" eb="6">
      <t>シュウチ</t>
    </rPh>
    <rPh sb="6" eb="8">
      <t>ブンショ</t>
    </rPh>
    <phoneticPr fontId="7"/>
  </si>
  <si>
    <t>就業規則、給与規程</t>
    <rPh sb="0" eb="2">
      <t>シュウギョウ</t>
    </rPh>
    <rPh sb="2" eb="4">
      <t>キソク</t>
    </rPh>
    <rPh sb="5" eb="7">
      <t>キュウヨ</t>
    </rPh>
    <rPh sb="7" eb="9">
      <t>キテイ</t>
    </rPh>
    <phoneticPr fontId="7"/>
  </si>
  <si>
    <t>給与明細</t>
    <rPh sb="0" eb="2">
      <t>キュウヨ</t>
    </rPh>
    <rPh sb="2" eb="4">
      <t>メイサイ</t>
    </rPh>
    <phoneticPr fontId="7"/>
  </si>
  <si>
    <t>以下の点を確認し、全ての項目にチェックして下さい。</t>
    <rPh sb="0" eb="2">
      <t>イカ</t>
    </rPh>
    <rPh sb="3" eb="4">
      <t>テン</t>
    </rPh>
    <rPh sb="5" eb="7">
      <t>カクニン</t>
    </rPh>
    <rPh sb="9" eb="10">
      <t>スベ</t>
    </rPh>
    <rPh sb="12" eb="14">
      <t>コウモク</t>
    </rPh>
    <rPh sb="21" eb="22">
      <t>クダ</t>
    </rPh>
    <phoneticPr fontId="7"/>
  </si>
  <si>
    <t>加算Ⅰ</t>
    <rPh sb="0" eb="2">
      <t>カサン</t>
    </rPh>
    <phoneticPr fontId="7"/>
  </si>
  <si>
    <t>加算Ⅱ</t>
    <rPh sb="0" eb="2">
      <t>カサン</t>
    </rPh>
    <phoneticPr fontId="7"/>
  </si>
  <si>
    <t>加算Ⅲ</t>
    <rPh sb="0" eb="2">
      <t>カサン</t>
    </rPh>
    <phoneticPr fontId="7"/>
  </si>
  <si>
    <t>表１　加算算定対象サービス</t>
    <rPh sb="0" eb="1">
      <t>ヒョウ</t>
    </rPh>
    <rPh sb="3" eb="5">
      <t>カサン</t>
    </rPh>
    <rPh sb="5" eb="7">
      <t>サンテイ</t>
    </rPh>
    <rPh sb="7" eb="9">
      <t>タイショウ</t>
    </rPh>
    <phoneticPr fontId="7"/>
  </si>
  <si>
    <t>月～令和</t>
    <rPh sb="0" eb="1">
      <t>ツキ</t>
    </rPh>
    <rPh sb="2" eb="4">
      <t>レイワ</t>
    </rPh>
    <phoneticPr fontId="7"/>
  </si>
  <si>
    <t>【記入上の注意】</t>
    <rPh sb="1" eb="3">
      <t>キニュウ</t>
    </rPh>
    <rPh sb="3" eb="4">
      <t>ジョウ</t>
    </rPh>
    <rPh sb="5" eb="7">
      <t>チュウイ</t>
    </rPh>
    <phoneticPr fontId="7"/>
  </si>
  <si>
    <t>・</t>
    <phoneticPr fontId="7"/>
  </si>
  <si>
    <t>手当（新設）</t>
    <rPh sb="0" eb="2">
      <t>テアテ</t>
    </rPh>
    <rPh sb="3" eb="5">
      <t>シンセツ</t>
    </rPh>
    <phoneticPr fontId="7"/>
  </si>
  <si>
    <t>代表者</t>
    <rPh sb="0" eb="3">
      <t>ダイヒョウシャ</t>
    </rPh>
    <phoneticPr fontId="7"/>
  </si>
  <si>
    <t>職名</t>
    <rPh sb="0" eb="2">
      <t>ショクメイ</t>
    </rPh>
    <phoneticPr fontId="7"/>
  </si>
  <si>
    <t>氏名</t>
    <rPh sb="0" eb="2">
      <t>シメイ</t>
    </rPh>
    <phoneticPr fontId="7"/>
  </si>
  <si>
    <t>提出先</t>
    <rPh sb="0" eb="2">
      <t>テイシュツ</t>
    </rPh>
    <rPh sb="2" eb="3">
      <t>サキ</t>
    </rPh>
    <phoneticPr fontId="7"/>
  </si>
  <si>
    <t>確認項目</t>
    <rPh sb="0" eb="2">
      <t>カクニン</t>
    </rPh>
    <rPh sb="2" eb="4">
      <t>コウモク</t>
    </rPh>
    <phoneticPr fontId="7"/>
  </si>
  <si>
    <t>・加算対象事業所に関する情報</t>
    <phoneticPr fontId="7"/>
  </si>
  <si>
    <t>名称</t>
    <rPh sb="0" eb="2">
      <t>メイショウ</t>
    </rPh>
    <phoneticPr fontId="7"/>
  </si>
  <si>
    <t>法人住所</t>
    <rPh sb="0" eb="2">
      <t>ホウジン</t>
    </rPh>
    <rPh sb="2" eb="4">
      <t>ジュウショ</t>
    </rPh>
    <phoneticPr fontId="7"/>
  </si>
  <si>
    <t>法人代表者</t>
    <rPh sb="0" eb="2">
      <t>ホウジン</t>
    </rPh>
    <rPh sb="2" eb="5">
      <t>ダイヒョウシャ</t>
    </rPh>
    <phoneticPr fontId="7"/>
  </si>
  <si>
    <t>通し番号</t>
    <rPh sb="0" eb="1">
      <t>トオ</t>
    </rPh>
    <rPh sb="2" eb="4">
      <t>バンゴウ</t>
    </rPh>
    <phoneticPr fontId="7"/>
  </si>
  <si>
    <t>指定権者名</t>
    <rPh sb="0" eb="2">
      <t>シテイ</t>
    </rPh>
    <rPh sb="2" eb="3">
      <t>ケン</t>
    </rPh>
    <rPh sb="3" eb="4">
      <t>ジャ</t>
    </rPh>
    <rPh sb="4" eb="5">
      <t>メイ</t>
    </rPh>
    <phoneticPr fontId="7"/>
  </si>
  <si>
    <t>事業所名</t>
    <rPh sb="0" eb="2">
      <t>ジギョウ</t>
    </rPh>
    <rPh sb="2" eb="3">
      <t>ショ</t>
    </rPh>
    <rPh sb="3" eb="4">
      <t>メイ</t>
    </rPh>
    <phoneticPr fontId="7"/>
  </si>
  <si>
    <t>サービス名</t>
    <rPh sb="4" eb="5">
      <t>メイ</t>
    </rPh>
    <phoneticPr fontId="7"/>
  </si>
  <si>
    <t>３　加算対象事業所に関する情報</t>
    <rPh sb="2" eb="4">
      <t>カサン</t>
    </rPh>
    <rPh sb="4" eb="6">
      <t>タイショウ</t>
    </rPh>
    <rPh sb="6" eb="8">
      <t>ジギョウ</t>
    </rPh>
    <rPh sb="8" eb="9">
      <t>ショ</t>
    </rPh>
    <rPh sb="10" eb="11">
      <t>カン</t>
    </rPh>
    <rPh sb="13" eb="15">
      <t>ジョウホウ</t>
    </rPh>
    <phoneticPr fontId="7"/>
  </si>
  <si>
    <t>〒結合</t>
    <rPh sb="1" eb="3">
      <t>ケツゴウ</t>
    </rPh>
    <phoneticPr fontId="7"/>
  </si>
  <si>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7"/>
  </si>
  <si>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7"/>
  </si>
  <si>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7"/>
  </si>
  <si>
    <t>事業所名</t>
    <rPh sb="0" eb="3">
      <t>ジギョウショ</t>
    </rPh>
    <rPh sb="3" eb="4">
      <t>メイ</t>
    </rPh>
    <phoneticPr fontId="7"/>
  </si>
  <si>
    <t>書類作成担当者</t>
    <rPh sb="0" eb="2">
      <t>ショルイ</t>
    </rPh>
    <rPh sb="2" eb="4">
      <t>サクセイ</t>
    </rPh>
    <rPh sb="4" eb="7">
      <t>タントウシャ</t>
    </rPh>
    <phoneticPr fontId="7"/>
  </si>
  <si>
    <t>E-mail</t>
    <phoneticPr fontId="7"/>
  </si>
  <si>
    <t>連絡先</t>
    <rPh sb="0" eb="3">
      <t>レンラクサキ</t>
    </rPh>
    <phoneticPr fontId="7"/>
  </si>
  <si>
    <t>法人所在地</t>
    <rPh sb="0" eb="2">
      <t>ホウジン</t>
    </rPh>
    <rPh sb="2" eb="5">
      <t>ショザイチ</t>
    </rPh>
    <phoneticPr fontId="7"/>
  </si>
  <si>
    <t>氏名</t>
    <rPh sb="0" eb="2">
      <t>シメイ</t>
    </rPh>
    <phoneticPr fontId="7"/>
  </si>
  <si>
    <t>連絡先</t>
    <rPh sb="0" eb="3">
      <t>レンラクサキ</t>
    </rPh>
    <phoneticPr fontId="7"/>
  </si>
  <si>
    <t>e-mail</t>
    <phoneticPr fontId="7"/>
  </si>
  <si>
    <t>書類作成
担当者</t>
    <rPh sb="0" eb="2">
      <t>ショルイ</t>
    </rPh>
    <rPh sb="2" eb="4">
      <t>サクセイ</t>
    </rPh>
    <rPh sb="5" eb="8">
      <t>タントウシャ</t>
    </rPh>
    <phoneticPr fontId="7"/>
  </si>
  <si>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7"/>
  </si>
  <si>
    <t>労働保険料の納付が適正に行われています。</t>
    <rPh sb="0" eb="2">
      <t>ロウドウ</t>
    </rPh>
    <rPh sb="2" eb="5">
      <t>ホケンリョウ</t>
    </rPh>
    <rPh sb="6" eb="8">
      <t>ノウフ</t>
    </rPh>
    <rPh sb="9" eb="11">
      <t>テキセイ</t>
    </rPh>
    <rPh sb="12" eb="13">
      <t>オコナ</t>
    </rPh>
    <phoneticPr fontId="7"/>
  </si>
  <si>
    <t>―</t>
    <phoneticPr fontId="7"/>
  </si>
  <si>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7"/>
  </si>
  <si>
    <t>・提出先に関する情報</t>
    <rPh sb="1" eb="3">
      <t>テイシュツ</t>
    </rPh>
    <rPh sb="3" eb="4">
      <t>サキ</t>
    </rPh>
    <rPh sb="5" eb="6">
      <t>カン</t>
    </rPh>
    <rPh sb="8" eb="10">
      <t>ジョウホウ</t>
    </rPh>
    <phoneticPr fontId="4"/>
  </si>
  <si>
    <t>・基本情報</t>
    <rPh sb="1" eb="3">
      <t>キホン</t>
    </rPh>
    <phoneticPr fontId="4"/>
  </si>
  <si>
    <t>１　提出先に関する情報</t>
    <rPh sb="2" eb="4">
      <t>テイシュツ</t>
    </rPh>
    <rPh sb="4" eb="5">
      <t>サキ</t>
    </rPh>
    <rPh sb="6" eb="7">
      <t>カン</t>
    </rPh>
    <rPh sb="9" eb="11">
      <t>ジョウホウ</t>
    </rPh>
    <phoneticPr fontId="4"/>
  </si>
  <si>
    <t>２　基本情報</t>
    <rPh sb="2" eb="4">
      <t>キホン</t>
    </rPh>
    <rPh sb="4" eb="6">
      <t>ジョウホウ</t>
    </rPh>
    <phoneticPr fontId="4"/>
  </si>
  <si>
    <t>各証明資料は、指定権者からの求めがあった場合には、速やかに提出すること。</t>
    <phoneticPr fontId="7"/>
  </si>
  <si>
    <t>※</t>
    <phoneticPr fontId="7"/>
  </si>
  <si>
    <t>※　</t>
    <phoneticPr fontId="7"/>
  </si>
  <si>
    <t>賃金規程の見直し</t>
    <rPh sb="0" eb="2">
      <t>チンギン</t>
    </rPh>
    <rPh sb="2" eb="4">
      <t>キテイ</t>
    </rPh>
    <rPh sb="5" eb="7">
      <t>ミナオ</t>
    </rPh>
    <phoneticPr fontId="7"/>
  </si>
  <si>
    <t>令和</t>
  </si>
  <si>
    <t>年</t>
  </si>
  <si>
    <t>月～令和</t>
  </si>
  <si>
    <t>月</t>
  </si>
  <si>
    <t>（</t>
  </si>
  <si>
    <t>ヶ月）</t>
  </si>
  <si>
    <t>下表に必要事項を入力してください。記入内容が別紙様式2-2及び別紙2-3に反映されます。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1" eb="33">
      <t>ベッシ</t>
    </rPh>
    <rPh sb="37" eb="39">
      <t>ハンエイ</t>
    </rPh>
    <phoneticPr fontId="7"/>
  </si>
  <si>
    <t>⇒下表に必要事項を入力してください。記入内容が別紙様式2-1に反映されます。</t>
    <rPh sb="1" eb="3">
      <t>カヒョウ</t>
    </rPh>
    <rPh sb="4" eb="6">
      <t>ヒツヨウ</t>
    </rPh>
    <rPh sb="6" eb="8">
      <t>ジコウ</t>
    </rPh>
    <rPh sb="9" eb="11">
      <t>ニュウリョク</t>
    </rPh>
    <rPh sb="18" eb="20">
      <t>キニュウ</t>
    </rPh>
    <rPh sb="20" eb="22">
      <t>ナイヨウ</t>
    </rPh>
    <rPh sb="23" eb="25">
      <t>ベッシ</t>
    </rPh>
    <rPh sb="25" eb="27">
      <t>ヨウシキ</t>
    </rPh>
    <rPh sb="31" eb="33">
      <t>ハンエイ</t>
    </rPh>
    <phoneticPr fontId="7"/>
  </si>
  <si>
    <t>事業所の所在地</t>
    <rPh sb="0" eb="3">
      <t>ジギョウショ</t>
    </rPh>
    <rPh sb="4" eb="7">
      <t>ショザイチ</t>
    </rPh>
    <phoneticPr fontId="7"/>
  </si>
  <si>
    <t>-</t>
    <phoneticPr fontId="7"/>
  </si>
  <si>
    <t>&lt;-</t>
    <phoneticPr fontId="7"/>
  </si>
  <si>
    <t>！この欄が○でない場合、賃金改善の見込額が要件を満たしていません。</t>
    <rPh sb="3" eb="4">
      <t>ラン</t>
    </rPh>
    <rPh sb="9" eb="11">
      <t>バアイ</t>
    </rPh>
    <rPh sb="12" eb="14">
      <t>チンギン</t>
    </rPh>
    <rPh sb="14" eb="16">
      <t>カイゼン</t>
    </rPh>
    <rPh sb="17" eb="20">
      <t>ミコミガク</t>
    </rPh>
    <rPh sb="21" eb="23">
      <t>ヨウケン</t>
    </rPh>
    <rPh sb="24" eb="25">
      <t>ミ</t>
    </rPh>
    <phoneticPr fontId="7"/>
  </si>
  <si>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7"/>
  </si>
  <si>
    <t>計画書の記載内容に虚偽がないことを証明するとともに、記載内容を証明する資料を適切に保管していることを誓約します。</t>
    <phoneticPr fontId="7"/>
  </si>
  <si>
    <t>サービス区分</t>
    <phoneticPr fontId="7"/>
  </si>
  <si>
    <t>福祉・介護職員処遇改善加算</t>
    <rPh sb="0" eb="2">
      <t>フクシ</t>
    </rPh>
    <phoneticPr fontId="7"/>
  </si>
  <si>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7"/>
  </si>
  <si>
    <t>配置等要件に応じた加算率</t>
    <rPh sb="0" eb="2">
      <t>ハイチ</t>
    </rPh>
    <rPh sb="2" eb="3">
      <t>トウ</t>
    </rPh>
    <rPh sb="3" eb="5">
      <t>ヨウケン</t>
    </rPh>
    <phoneticPr fontId="7"/>
  </si>
  <si>
    <t>配置等要件</t>
    <rPh sb="0" eb="2">
      <t>ハイチ</t>
    </rPh>
    <rPh sb="2" eb="3">
      <t>トウ</t>
    </rPh>
    <rPh sb="3" eb="5">
      <t>ヨウケン</t>
    </rPh>
    <phoneticPr fontId="7"/>
  </si>
  <si>
    <t>居宅介護</t>
  </si>
  <si>
    <t>特定事業所加算</t>
    <rPh sb="0" eb="2">
      <t>トクテイ</t>
    </rPh>
    <rPh sb="2" eb="5">
      <t>ジギョウショ</t>
    </rPh>
    <rPh sb="5" eb="7">
      <t>カサン</t>
    </rPh>
    <phoneticPr fontId="7"/>
  </si>
  <si>
    <t>重度訪問介護</t>
  </si>
  <si>
    <t>行動援護</t>
  </si>
  <si>
    <t>療養介護</t>
  </si>
  <si>
    <t>福祉専門職員配置等加算</t>
    <rPh sb="0" eb="2">
      <t>フクシ</t>
    </rPh>
    <rPh sb="2" eb="4">
      <t>センモン</t>
    </rPh>
    <rPh sb="4" eb="6">
      <t>ショクイン</t>
    </rPh>
    <rPh sb="6" eb="8">
      <t>ハイチ</t>
    </rPh>
    <rPh sb="8" eb="9">
      <t>トウ</t>
    </rPh>
    <rPh sb="9" eb="11">
      <t>カサン</t>
    </rPh>
    <phoneticPr fontId="7"/>
  </si>
  <si>
    <t>生活介護</t>
  </si>
  <si>
    <t>重度障害者等包括支援</t>
  </si>
  <si>
    <t>施設入所支援</t>
  </si>
  <si>
    <t>自立訓練（生活訓練）</t>
  </si>
  <si>
    <t>就労移行支援</t>
  </si>
  <si>
    <t>就労継続支援Ａ型</t>
  </si>
  <si>
    <t>就労継続支援Ｂ型</t>
  </si>
  <si>
    <t>児童発達支援</t>
  </si>
  <si>
    <t>医療型児童発達支援</t>
  </si>
  <si>
    <t>放課後等デイサービス</t>
  </si>
  <si>
    <t>居宅訪問型児童発達支援</t>
  </si>
  <si>
    <t>保育所等訪問支援</t>
  </si>
  <si>
    <t>福祉型障害児入所施設</t>
  </si>
  <si>
    <t>医療型障害児入所施設</t>
  </si>
  <si>
    <t>キャリアパス要件等の適合状況に応じた加算率</t>
    <rPh sb="6" eb="9">
      <t>ヨウケントウ</t>
    </rPh>
    <rPh sb="10" eb="12">
      <t>テキゴウ</t>
    </rPh>
    <rPh sb="12" eb="14">
      <t>ジョウキョウ</t>
    </rPh>
    <rPh sb="15" eb="16">
      <t>オウ</t>
    </rPh>
    <rPh sb="18" eb="21">
      <t>カサンリツ</t>
    </rPh>
    <phoneticPr fontId="7"/>
  </si>
  <si>
    <t>障害福祉サービス等
事業所番号</t>
    <rPh sb="0" eb="2">
      <t>ショウガイ</t>
    </rPh>
    <rPh sb="2" eb="4">
      <t>フクシ</t>
    </rPh>
    <rPh sb="8" eb="9">
      <t>トウ</t>
    </rPh>
    <rPh sb="10" eb="12">
      <t>ジギョウ</t>
    </rPh>
    <rPh sb="12" eb="13">
      <t>ショ</t>
    </rPh>
    <rPh sb="13" eb="15">
      <t>バンゴウ</t>
    </rPh>
    <phoneticPr fontId="7"/>
  </si>
  <si>
    <t>障害福祉サービス等
事業所番号</t>
    <rPh sb="0" eb="2">
      <t>ショウガイ</t>
    </rPh>
    <rPh sb="2" eb="4">
      <t>フクシ</t>
    </rPh>
    <rPh sb="8" eb="9">
      <t>トウ</t>
    </rPh>
    <rPh sb="10" eb="13">
      <t>ジギョウショ</t>
    </rPh>
    <rPh sb="13" eb="15">
      <t>バンゴウ</t>
    </rPh>
    <phoneticPr fontId="7"/>
  </si>
  <si>
    <t>区分なし</t>
    <rPh sb="0" eb="2">
      <t>クブン</t>
    </rPh>
    <phoneticPr fontId="7"/>
  </si>
  <si>
    <t>エラー</t>
    <phoneticPr fontId="7"/>
  </si>
  <si>
    <t>-</t>
    <phoneticPr fontId="7"/>
  </si>
  <si>
    <t>-</t>
    <phoneticPr fontId="7"/>
  </si>
  <si>
    <t>同行援護</t>
  </si>
  <si>
    <t>短期入所</t>
    <rPh sb="0" eb="2">
      <t>タンキ</t>
    </rPh>
    <rPh sb="2" eb="4">
      <t>ニュウショ</t>
    </rPh>
    <phoneticPr fontId="9"/>
  </si>
  <si>
    <t>エラー</t>
  </si>
  <si>
    <t>※１　</t>
    <phoneticPr fontId="7"/>
  </si>
  <si>
    <t>※２</t>
    <phoneticPr fontId="7"/>
  </si>
  <si>
    <t>月</t>
    <rPh sb="0" eb="1">
      <t>ツキ</t>
    </rPh>
    <phoneticPr fontId="7"/>
  </si>
  <si>
    <t>↓一部項目の他シートへの読み込み列</t>
    <rPh sb="1" eb="3">
      <t>イチブ</t>
    </rPh>
    <rPh sb="3" eb="5">
      <t>コウモク</t>
    </rPh>
    <rPh sb="6" eb="7">
      <t>タ</t>
    </rPh>
    <rPh sb="12" eb="13">
      <t>ヨ</t>
    </rPh>
    <rPh sb="14" eb="15">
      <t>コ</t>
    </rPh>
    <rPh sb="16" eb="17">
      <t>レツ</t>
    </rPh>
    <phoneticPr fontId="7"/>
  </si>
  <si>
    <t>共同生活援助（日中サービス支援型）</t>
    <rPh sb="0" eb="2">
      <t>キョウドウ</t>
    </rPh>
    <rPh sb="2" eb="4">
      <t>セイカツ</t>
    </rPh>
    <rPh sb="4" eb="6">
      <t>エンジョ</t>
    </rPh>
    <rPh sb="7" eb="9">
      <t>ニッチュウ</t>
    </rPh>
    <rPh sb="13" eb="15">
      <t>シエン</t>
    </rPh>
    <phoneticPr fontId="8"/>
  </si>
  <si>
    <t>共同生活援助（外部サービス利用型）</t>
    <rPh sb="0" eb="2">
      <t>キョウドウ</t>
    </rPh>
    <rPh sb="2" eb="4">
      <t>セイカツ</t>
    </rPh>
    <rPh sb="4" eb="6">
      <t>エンジョ</t>
    </rPh>
    <phoneticPr fontId="8"/>
  </si>
  <si>
    <t>自立訓練（機能訓練）</t>
    <phoneticPr fontId="7"/>
  </si>
  <si>
    <t>共同生活援助（指定共同生活援助）</t>
    <rPh sb="0" eb="2">
      <t>キョウドウ</t>
    </rPh>
    <rPh sb="2" eb="4">
      <t>セイカツ</t>
    </rPh>
    <rPh sb="4" eb="6">
      <t>エンジョ</t>
    </rPh>
    <rPh sb="7" eb="9">
      <t>シテイ</t>
    </rPh>
    <rPh sb="9" eb="11">
      <t>キョウドウ</t>
    </rPh>
    <rPh sb="11" eb="13">
      <t>セイカツ</t>
    </rPh>
    <rPh sb="13" eb="15">
      <t>エンジョ</t>
    </rPh>
    <phoneticPr fontId="8"/>
  </si>
  <si>
    <t>「一月当たりの処遇改善加算等の総額［円］」には、 前年１月から12月までの１年間の「福祉・介護職員処遇改善加算等総額のお知らせ」に基づき、サービス別の処遇改善加算等の総額を12で除したもの（12ヶ月に満たない場合は、一月あたりの標準的な額として見込まれるもの）を記載すること。</t>
    <rPh sb="3" eb="4">
      <t>ア</t>
    </rPh>
    <rPh sb="13" eb="14">
      <t>トウ</t>
    </rPh>
    <rPh sb="18" eb="19">
      <t>エン</t>
    </rPh>
    <rPh sb="42" eb="44">
      <t>フクシ</t>
    </rPh>
    <rPh sb="45" eb="47">
      <t>カイゴ</t>
    </rPh>
    <rPh sb="47" eb="49">
      <t>ショクイン</t>
    </rPh>
    <rPh sb="49" eb="51">
      <t>ショグウ</t>
    </rPh>
    <rPh sb="51" eb="53">
      <t>カイゼン</t>
    </rPh>
    <rPh sb="53" eb="55">
      <t>カサン</t>
    </rPh>
    <rPh sb="55" eb="56">
      <t>トウ</t>
    </rPh>
    <rPh sb="56" eb="58">
      <t>ソウガク</t>
    </rPh>
    <rPh sb="60" eb="61">
      <t>シ</t>
    </rPh>
    <phoneticPr fontId="7"/>
  </si>
  <si>
    <t>-</t>
  </si>
  <si>
    <t>障害者支援施設：生活介護</t>
    <rPh sb="0" eb="3">
      <t>ショウガイシャ</t>
    </rPh>
    <rPh sb="3" eb="5">
      <t>シエン</t>
    </rPh>
    <rPh sb="5" eb="7">
      <t>シセツ</t>
    </rPh>
    <rPh sb="8" eb="10">
      <t>セイカツ</t>
    </rPh>
    <phoneticPr fontId="3"/>
  </si>
  <si>
    <t>障害者支援施設：自立訓練（機能訓練）</t>
    <phoneticPr fontId="7"/>
  </si>
  <si>
    <t>障害者支援施設：自立訓練（生活訓練）</t>
    <phoneticPr fontId="7"/>
  </si>
  <si>
    <t>障害者支援施設：就労移行支援</t>
    <phoneticPr fontId="7"/>
  </si>
  <si>
    <t>障害者支援施設：就労継続支援Ａ型</t>
    <phoneticPr fontId="7"/>
  </si>
  <si>
    <t>障害者支援施設：就労継続支援Ｂ型</t>
    <phoneticPr fontId="7"/>
  </si>
  <si>
    <t>※３　</t>
    <phoneticPr fontId="7"/>
  </si>
  <si>
    <r>
      <t>一月当たり障害福祉サービス等報酬総額</t>
    </r>
    <r>
      <rPr>
        <sz val="11"/>
        <color rgb="FFFF0000"/>
        <rFont val="ＭＳ Ｐゴシック"/>
        <family val="3"/>
        <charset val="128"/>
      </rPr>
      <t>（処遇改善加算及び特定加算を含む）</t>
    </r>
    <r>
      <rPr>
        <sz val="11"/>
        <color theme="1"/>
        <rFont val="ＭＳ Ｐゴシック"/>
        <family val="3"/>
        <charset val="128"/>
      </rPr>
      <t>（※１）[円](a)</t>
    </r>
    <rPh sb="0" eb="1">
      <t>ヒト</t>
    </rPh>
    <rPh sb="1" eb="2">
      <t>ツキ</t>
    </rPh>
    <rPh sb="2" eb="3">
      <t>ア</t>
    </rPh>
    <rPh sb="5" eb="7">
      <t>ショウガイ</t>
    </rPh>
    <rPh sb="7" eb="9">
      <t>フクシ</t>
    </rPh>
    <rPh sb="13" eb="14">
      <t>トウ</t>
    </rPh>
    <rPh sb="14" eb="16">
      <t>ホウシュウ</t>
    </rPh>
    <rPh sb="16" eb="18">
      <t>ソウガク</t>
    </rPh>
    <rPh sb="40" eb="41">
      <t>エン</t>
    </rPh>
    <phoneticPr fontId="7"/>
  </si>
  <si>
    <t>一月当たりの
処遇改善加算等の総額（※２）[円](b)</t>
    <rPh sb="0" eb="1">
      <t>ヒト</t>
    </rPh>
    <rPh sb="1" eb="2">
      <t>ツキ</t>
    </rPh>
    <rPh sb="2" eb="3">
      <t>ア</t>
    </rPh>
    <rPh sb="7" eb="9">
      <t>ショグウ</t>
    </rPh>
    <rPh sb="9" eb="11">
      <t>カイゼン</t>
    </rPh>
    <rPh sb="11" eb="13">
      <t>カサン</t>
    </rPh>
    <rPh sb="13" eb="14">
      <t>トウ</t>
    </rPh>
    <rPh sb="15" eb="17">
      <t>ソウガク</t>
    </rPh>
    <rPh sb="22" eb="23">
      <t>エン</t>
    </rPh>
    <phoneticPr fontId="7"/>
  </si>
  <si>
    <r>
      <t>一月当たり障害福祉サービス等報酬総額</t>
    </r>
    <r>
      <rPr>
        <sz val="11"/>
        <color rgb="FFFF0000"/>
        <rFont val="ＭＳ Ｐゴシック"/>
        <family val="3"/>
        <charset val="128"/>
      </rPr>
      <t>（処遇改善加算及び特定加算を除く）</t>
    </r>
    <r>
      <rPr>
        <sz val="11"/>
        <rFont val="ＭＳ Ｐゴシック"/>
        <family val="3"/>
        <charset val="128"/>
      </rPr>
      <t>（※３）[円]（c)</t>
    </r>
    <rPh sb="0" eb="1">
      <t>ヒト</t>
    </rPh>
    <rPh sb="1" eb="2">
      <t>ツキ</t>
    </rPh>
    <rPh sb="2" eb="3">
      <t>ア</t>
    </rPh>
    <rPh sb="5" eb="7">
      <t>ショウガイ</t>
    </rPh>
    <rPh sb="7" eb="9">
      <t>フクシ</t>
    </rPh>
    <rPh sb="13" eb="14">
      <t>トウ</t>
    </rPh>
    <rPh sb="14" eb="16">
      <t>ホウシュウ</t>
    </rPh>
    <rPh sb="16" eb="18">
      <t>ソウガク</t>
    </rPh>
    <rPh sb="40" eb="41">
      <t>エン</t>
    </rPh>
    <phoneticPr fontId="7"/>
  </si>
  <si>
    <r>
      <t>「一月当たり障害福祉サービス等報酬総額</t>
    </r>
    <r>
      <rPr>
        <sz val="11"/>
        <color rgb="FFFF0000"/>
        <rFont val="ＭＳ Ｐゴシック"/>
        <family val="3"/>
        <charset val="128"/>
      </rPr>
      <t>（処遇改善加算及び特定加算を含む）</t>
    </r>
    <r>
      <rPr>
        <sz val="11"/>
        <rFont val="ＭＳ Ｐゴシック"/>
        <family val="3"/>
        <charset val="128"/>
      </rPr>
      <t>［円］」には、「障害福祉サービス費等支払決定額内訳書」に基づき、 前年１月から12月までの１年間のサービス別の報酬総額（処遇改善加算及び特定加算を含む、各種加算減算を含む。）を12で除したもの（12ヶ月に満たない場合は、一月あたりの標準的な額として見込まれるもの）を記載すること。</t>
    </r>
    <r>
      <rPr>
        <sz val="11"/>
        <color rgb="FFFF0000"/>
        <rFont val="ＭＳ Ｐゴシック"/>
        <family val="3"/>
        <charset val="128"/>
      </rPr>
      <t>((a)は交付金の見込額の算出に用いる。)</t>
    </r>
    <rPh sb="3" eb="4">
      <t>ア</t>
    </rPh>
    <rPh sb="18" eb="19">
      <t>ガク</t>
    </rPh>
    <rPh sb="37" eb="38">
      <t>エン</t>
    </rPh>
    <rPh sb="89" eb="90">
      <t>ベツ</t>
    </rPh>
    <rPh sb="94" eb="95">
      <t>ガク</t>
    </rPh>
    <rPh sb="136" eb="137">
      <t>ゲツ</t>
    </rPh>
    <rPh sb="156" eb="157">
      <t>ガク</t>
    </rPh>
    <rPh sb="181" eb="184">
      <t>コウフキン</t>
    </rPh>
    <phoneticPr fontId="7"/>
  </si>
  <si>
    <r>
      <t>「一月当たり障害福祉サービス等報酬総額</t>
    </r>
    <r>
      <rPr>
        <sz val="11"/>
        <color rgb="FFFF0000"/>
        <rFont val="ＭＳ Ｐゴシック"/>
        <family val="3"/>
        <charset val="128"/>
      </rPr>
      <t>（処遇改善加算及び特定加算を除く）</t>
    </r>
    <r>
      <rPr>
        <sz val="11"/>
        <rFont val="ＭＳ Ｐゴシック"/>
        <family val="3"/>
        <charset val="128"/>
      </rPr>
      <t>［円］」には、「障害福祉サービス費等支払決定額内訳書」に基づき、 前年１月から12月までの１年間のサービス別の報酬総額を12で除したもの（12ヶ月に満たない場合は、一月あたりの標準的な額として見込まれるもの）を記載すること。</t>
    </r>
    <r>
      <rPr>
        <sz val="11"/>
        <color rgb="FFFF0000"/>
        <rFont val="ＭＳ Ｐゴシック"/>
        <family val="3"/>
        <charset val="128"/>
      </rPr>
      <t>((c)は加算の見込額の算出に用いる。)</t>
    </r>
    <rPh sb="3" eb="4">
      <t>ア</t>
    </rPh>
    <rPh sb="18" eb="19">
      <t>ガク</t>
    </rPh>
    <rPh sb="37" eb="38">
      <t>エン</t>
    </rPh>
    <rPh sb="89" eb="90">
      <t>ベツ</t>
    </rPh>
    <rPh sb="94" eb="95">
      <t>ガク</t>
    </rPh>
    <rPh sb="108" eb="109">
      <t>ゲツ</t>
    </rPh>
    <rPh sb="128" eb="129">
      <t>ガク</t>
    </rPh>
    <rPh sb="153" eb="155">
      <t>カサン</t>
    </rPh>
    <phoneticPr fontId="7"/>
  </si>
  <si>
    <t>１　基本情報</t>
    <rPh sb="2" eb="4">
      <t>キホン</t>
    </rPh>
    <rPh sb="4" eb="6">
      <t>ジョウホウ</t>
    </rPh>
    <phoneticPr fontId="7"/>
  </si>
  <si>
    <t>２　賃金改善計画について</t>
    <phoneticPr fontId="7"/>
  </si>
  <si>
    <t>※本計画に記載された金額は見込額であり、提出後の運営状況(利用者数等)、人員配置状況(職員数等)その他の事由により変動が
あり得る。</t>
    <rPh sb="20" eb="22">
      <t>テイシュツ</t>
    </rPh>
    <rPh sb="22" eb="23">
      <t>ゴ</t>
    </rPh>
    <phoneticPr fontId="7"/>
  </si>
  <si>
    <t>要件Ⅰ</t>
    <rPh sb="0" eb="2">
      <t>ヨウケン</t>
    </rPh>
    <phoneticPr fontId="7"/>
  </si>
  <si>
    <t>ⅰ）賃金改善実施期間（④）に交付金により賃金改善を行う場合の福祉・介護職員等の賃金の総額（見込額）</t>
    <rPh sb="14" eb="17">
      <t>コウフキン</t>
    </rPh>
    <rPh sb="20" eb="22">
      <t>チンギン</t>
    </rPh>
    <rPh sb="22" eb="24">
      <t>カイゼン</t>
    </rPh>
    <rPh sb="25" eb="26">
      <t>オコナ</t>
    </rPh>
    <rPh sb="27" eb="29">
      <t>バアイ</t>
    </rPh>
    <rPh sb="30" eb="32">
      <t>フクシ</t>
    </rPh>
    <rPh sb="33" eb="35">
      <t>カイゴ</t>
    </rPh>
    <rPh sb="35" eb="37">
      <t>ショクイン</t>
    </rPh>
    <rPh sb="37" eb="38">
      <t>トウ</t>
    </rPh>
    <rPh sb="39" eb="41">
      <t>チンギン</t>
    </rPh>
    <rPh sb="42" eb="44">
      <t>ソウガク</t>
    </rPh>
    <rPh sb="45" eb="47">
      <t>ミコミ</t>
    </rPh>
    <rPh sb="47" eb="48">
      <t>ガク</t>
    </rPh>
    <phoneticPr fontId="7"/>
  </si>
  <si>
    <t>ⅱ）前年度（賃金改善実施期間に相当する期間）の福祉・介護職員等の賃金の総額【基準額】</t>
    <rPh sb="2" eb="5">
      <t>ゼンネンド</t>
    </rPh>
    <rPh sb="6" eb="8">
      <t>チンギン</t>
    </rPh>
    <rPh sb="8" eb="10">
      <t>カイゼン</t>
    </rPh>
    <rPh sb="10" eb="12">
      <t>ジッシ</t>
    </rPh>
    <rPh sb="12" eb="14">
      <t>キカン</t>
    </rPh>
    <rPh sb="15" eb="17">
      <t>ソウトウ</t>
    </rPh>
    <rPh sb="19" eb="21">
      <t>キカン</t>
    </rPh>
    <rPh sb="23" eb="25">
      <t>フクシ</t>
    </rPh>
    <rPh sb="26" eb="28">
      <t>カイゴ</t>
    </rPh>
    <rPh sb="28" eb="30">
      <t>ショクイン</t>
    </rPh>
    <rPh sb="30" eb="31">
      <t>トウ</t>
    </rPh>
    <rPh sb="32" eb="34">
      <t>チンギン</t>
    </rPh>
    <rPh sb="35" eb="37">
      <t>ソウガク</t>
    </rPh>
    <rPh sb="38" eb="41">
      <t>キジュンガク</t>
    </rPh>
    <phoneticPr fontId="7"/>
  </si>
  <si>
    <t>③ベースアップ等による賃金改善の見込額</t>
    <rPh sb="7" eb="8">
      <t>トウ</t>
    </rPh>
    <rPh sb="16" eb="18">
      <t>ミコ</t>
    </rPh>
    <rPh sb="18" eb="19">
      <t>ガク</t>
    </rPh>
    <phoneticPr fontId="7"/>
  </si>
  <si>
    <t>要件Ⅱ</t>
    <rPh sb="0" eb="2">
      <t>ヨウケン</t>
    </rPh>
    <phoneticPr fontId="7"/>
  </si>
  <si>
    <t>％</t>
    <phoneticPr fontId="7"/>
  </si>
  <si>
    <t>（一月あたり</t>
    <rPh sb="1" eb="2">
      <t>ヒト</t>
    </rPh>
    <rPh sb="2" eb="3">
      <t>ツキ</t>
    </rPh>
    <phoneticPr fontId="7"/>
  </si>
  <si>
    <t>円）</t>
    <phoneticPr fontId="7"/>
  </si>
  <si>
    <t>！この欄が○でない場合、賃金改善の見込額が要件を満たしていません。</t>
    <phoneticPr fontId="7"/>
  </si>
  <si>
    <t>交付金による賃金改善実施期間</t>
    <rPh sb="0" eb="3">
      <t>コウフキン</t>
    </rPh>
    <phoneticPr fontId="7"/>
  </si>
  <si>
    <t>令和４年</t>
    <rPh sb="0" eb="2">
      <t>レイワ</t>
    </rPh>
    <rPh sb="3" eb="4">
      <t>ネン</t>
    </rPh>
    <phoneticPr fontId="7"/>
  </si>
  <si>
    <t>【記入上の注意】</t>
  </si>
  <si>
    <t>ベースアップ等</t>
    <rPh sb="6" eb="7">
      <t>トウ</t>
    </rPh>
    <phoneticPr fontId="7"/>
  </si>
  <si>
    <t>決まって毎月支払われる手当（新設）</t>
    <rPh sb="0" eb="1">
      <t>キ</t>
    </rPh>
    <rPh sb="4" eb="6">
      <t>マイツキ</t>
    </rPh>
    <rPh sb="6" eb="8">
      <t>シハラ</t>
    </rPh>
    <rPh sb="11" eb="13">
      <t>テアテ</t>
    </rPh>
    <rPh sb="14" eb="16">
      <t>シンセツ</t>
    </rPh>
    <phoneticPr fontId="7"/>
  </si>
  <si>
    <t>決まって毎月支払われる手当（既存の増額）</t>
    <rPh sb="14" eb="16">
      <t>キソン</t>
    </rPh>
    <rPh sb="17" eb="19">
      <t>ゾウガク</t>
    </rPh>
    <phoneticPr fontId="7"/>
  </si>
  <si>
    <t>手当（既存の増額）</t>
    <phoneticPr fontId="7"/>
  </si>
  <si>
    <t>（賃金改善に関する規定内容）　※上記の根拠規程のうち、賃金改善に関する部分を記載すること。</t>
    <rPh sb="1" eb="3">
      <t>チンギン</t>
    </rPh>
    <rPh sb="3" eb="5">
      <t>カイゼン</t>
    </rPh>
    <rPh sb="6" eb="7">
      <t>カン</t>
    </rPh>
    <rPh sb="9" eb="11">
      <t>キテイ</t>
    </rPh>
    <rPh sb="11" eb="13">
      <t>ナイヨウ</t>
    </rPh>
    <phoneticPr fontId="7"/>
  </si>
  <si>
    <t>令和４年２月から賃金改善を実施しています。</t>
    <rPh sb="0" eb="2">
      <t>レイワ</t>
    </rPh>
    <rPh sb="3" eb="4">
      <t>ネン</t>
    </rPh>
    <rPh sb="5" eb="6">
      <t>ガツ</t>
    </rPh>
    <rPh sb="8" eb="10">
      <t>チンギン</t>
    </rPh>
    <rPh sb="10" eb="12">
      <t>カイゼン</t>
    </rPh>
    <rPh sb="13" eb="15">
      <t>ジッシ</t>
    </rPh>
    <phoneticPr fontId="7"/>
  </si>
  <si>
    <t>令和４年２月サービス提供分について福祉・介護職員処遇改善加算(Ⅰ)、(Ⅱ)又は(Ⅲ)を届出しています。</t>
    <rPh sb="0" eb="2">
      <t>レイワ</t>
    </rPh>
    <rPh sb="3" eb="4">
      <t>ネン</t>
    </rPh>
    <rPh sb="5" eb="6">
      <t>ガツ</t>
    </rPh>
    <rPh sb="10" eb="13">
      <t>テイキョウブン</t>
    </rPh>
    <rPh sb="17" eb="19">
      <t>フクシ</t>
    </rPh>
    <rPh sb="20" eb="22">
      <t>カイゴ</t>
    </rPh>
    <rPh sb="22" eb="24">
      <t>ショクイン</t>
    </rPh>
    <rPh sb="24" eb="26">
      <t>ショグウ</t>
    </rPh>
    <rPh sb="26" eb="28">
      <t>カイゼン</t>
    </rPh>
    <rPh sb="28" eb="30">
      <t>カサン</t>
    </rPh>
    <rPh sb="37" eb="38">
      <t>マタ</t>
    </rPh>
    <rPh sb="43" eb="45">
      <t>トドケデ</t>
    </rPh>
    <phoneticPr fontId="7"/>
  </si>
  <si>
    <t>交付金相当額を適切に配分するための賃金改善ルールを定めました。</t>
    <rPh sb="0" eb="3">
      <t>コウフキン</t>
    </rPh>
    <rPh sb="3" eb="6">
      <t>ソウトウガク</t>
    </rPh>
    <rPh sb="7" eb="9">
      <t>テキセツ</t>
    </rPh>
    <rPh sb="10" eb="12">
      <t>ハイブン</t>
    </rPh>
    <rPh sb="17" eb="19">
      <t>チンギン</t>
    </rPh>
    <rPh sb="19" eb="21">
      <t>カイゼン</t>
    </rPh>
    <rPh sb="25" eb="26">
      <t>サダ</t>
    </rPh>
    <phoneticPr fontId="7"/>
  </si>
  <si>
    <t>交付金として給付される額は、職員の賃金改善のために全額支出します。</t>
    <rPh sb="0" eb="3">
      <t>コウフキン</t>
    </rPh>
    <rPh sb="6" eb="8">
      <t>キュウフ</t>
    </rPh>
    <rPh sb="11" eb="12">
      <t>ガク</t>
    </rPh>
    <rPh sb="14" eb="16">
      <t>ショクイン</t>
    </rPh>
    <rPh sb="17" eb="19">
      <t>チンギン</t>
    </rPh>
    <rPh sb="19" eb="21">
      <t>カイゼン</t>
    </rPh>
    <rPh sb="25" eb="27">
      <t>ゼンガク</t>
    </rPh>
    <rPh sb="27" eb="29">
      <t>シシュツ</t>
    </rPh>
    <phoneticPr fontId="7"/>
  </si>
  <si>
    <t>交付金の対象となる職員の勤務体制及び資格要件を確認しました。</t>
    <rPh sb="0" eb="3">
      <t>コウフキン</t>
    </rPh>
    <rPh sb="4" eb="6">
      <t>タイショウ</t>
    </rPh>
    <rPh sb="9" eb="11">
      <t>ショクイン</t>
    </rPh>
    <rPh sb="12" eb="14">
      <t>キンム</t>
    </rPh>
    <rPh sb="14" eb="16">
      <t>タイセイ</t>
    </rPh>
    <rPh sb="16" eb="17">
      <t>オヨ</t>
    </rPh>
    <rPh sb="18" eb="20">
      <t>シカク</t>
    </rPh>
    <rPh sb="20" eb="22">
      <t>ヨウケン</t>
    </rPh>
    <rPh sb="23" eb="25">
      <t>カクニン</t>
    </rPh>
    <phoneticPr fontId="7"/>
  </si>
  <si>
    <t>勤務体制表</t>
    <rPh sb="0" eb="2">
      <t>キンム</t>
    </rPh>
    <rPh sb="2" eb="5">
      <t>タイセイヒョウ</t>
    </rPh>
    <phoneticPr fontId="7"/>
  </si>
  <si>
    <t>本表への虚偽記載の他、交付金の請求に関して不正があった場合は、交付金を返還することとなる場合がある。</t>
    <rPh sb="11" eb="14">
      <t>コウフキン</t>
    </rPh>
    <rPh sb="31" eb="34">
      <t>コウフキン</t>
    </rPh>
    <phoneticPr fontId="7"/>
  </si>
  <si>
    <r>
      <t xml:space="preserve">一月あたり障害福祉サービス等報酬総額[円](f)
</t>
    </r>
    <r>
      <rPr>
        <sz val="12"/>
        <color theme="1"/>
        <rFont val="ＭＳ Ｐゴシック"/>
        <family val="3"/>
        <charset val="128"/>
        <scheme val="major"/>
      </rPr>
      <t>（</t>
    </r>
    <r>
      <rPr>
        <u/>
        <sz val="12"/>
        <color theme="1"/>
        <rFont val="ＭＳ Ｐゴシック"/>
        <family val="3"/>
        <charset val="128"/>
        <scheme val="major"/>
      </rPr>
      <t>処遇改善加算及び特定加算の額を含みます</t>
    </r>
    <r>
      <rPr>
        <sz val="12"/>
        <color theme="1"/>
        <rFont val="ＭＳ Ｐゴシック"/>
        <family val="3"/>
        <charset val="128"/>
        <scheme val="major"/>
      </rPr>
      <t>）</t>
    </r>
    <rPh sb="0" eb="2">
      <t>イチガツ</t>
    </rPh>
    <rPh sb="5" eb="7">
      <t>ショウガイ</t>
    </rPh>
    <rPh sb="7" eb="9">
      <t>フクシ</t>
    </rPh>
    <rPh sb="13" eb="14">
      <t>ナド</t>
    </rPh>
    <rPh sb="14" eb="16">
      <t>ホウシュウ</t>
    </rPh>
    <rPh sb="16" eb="18">
      <t>ソウガク</t>
    </rPh>
    <rPh sb="19" eb="20">
      <t>エン</t>
    </rPh>
    <rPh sb="26" eb="32">
      <t>ショグウカイゼンカサン</t>
    </rPh>
    <rPh sb="32" eb="33">
      <t>オヨ</t>
    </rPh>
    <rPh sb="34" eb="36">
      <t>トクテイ</t>
    </rPh>
    <rPh sb="36" eb="38">
      <t>カサン</t>
    </rPh>
    <rPh sb="39" eb="40">
      <t>ガク</t>
    </rPh>
    <rPh sb="41" eb="42">
      <t>フク</t>
    </rPh>
    <phoneticPr fontId="7"/>
  </si>
  <si>
    <t>交付率(g)</t>
    <rPh sb="0" eb="2">
      <t>コウフ</t>
    </rPh>
    <rPh sb="2" eb="3">
      <t>リツ</t>
    </rPh>
    <phoneticPr fontId="7"/>
  </si>
  <si>
    <t>交付対象月(h)</t>
    <rPh sb="0" eb="2">
      <t>コウフ</t>
    </rPh>
    <rPh sb="2" eb="4">
      <t>タイショウ</t>
    </rPh>
    <rPh sb="4" eb="5">
      <t>ツキ</t>
    </rPh>
    <phoneticPr fontId="7"/>
  </si>
  <si>
    <t>②ⅰ）「賃金改善実施期間に交付金により賃金改善を行う場合の福祉・介護職員等の賃金の総額（見込額）」には、交付金による賃金改善を行った場合の法定福利費等の事業主負担の増加分を含めることができる。</t>
    <rPh sb="4" eb="6">
      <t>チンギン</t>
    </rPh>
    <rPh sb="6" eb="8">
      <t>カイゼン</t>
    </rPh>
    <rPh sb="8" eb="10">
      <t>ジッシ</t>
    </rPh>
    <rPh sb="10" eb="12">
      <t>キカン</t>
    </rPh>
    <rPh sb="19" eb="21">
      <t>チンギン</t>
    </rPh>
    <rPh sb="21" eb="23">
      <t>カイゼン</t>
    </rPh>
    <rPh sb="24" eb="25">
      <t>オコナ</t>
    </rPh>
    <rPh sb="26" eb="28">
      <t>バアイ</t>
    </rPh>
    <rPh sb="29" eb="31">
      <t>フクシ</t>
    </rPh>
    <rPh sb="32" eb="34">
      <t>カイゴ</t>
    </rPh>
    <rPh sb="34" eb="36">
      <t>ショクイン</t>
    </rPh>
    <rPh sb="36" eb="37">
      <t>トウ</t>
    </rPh>
    <rPh sb="38" eb="40">
      <t>チンギン</t>
    </rPh>
    <rPh sb="41" eb="43">
      <t>ソウガク</t>
    </rPh>
    <rPh sb="44" eb="47">
      <t>ミコミガク</t>
    </rPh>
    <rPh sb="63" eb="64">
      <t>オコナ</t>
    </rPh>
    <rPh sb="66" eb="68">
      <t>バアイ</t>
    </rPh>
    <phoneticPr fontId="7"/>
  </si>
  <si>
    <r>
      <t>②ⅰ)及び②ⅱ)「令和３年における賃金改善実施期間に相当する期間の福祉・介護職員等の賃金の総額」には、</t>
    </r>
    <r>
      <rPr>
        <u/>
        <sz val="8"/>
        <rFont val="ＭＳ Ｐゴシック"/>
        <family val="3"/>
        <charset val="128"/>
        <scheme val="major"/>
      </rPr>
      <t>処遇改善加算及び特定加算を取得し実施される賃金の改善(見込)額を含む額を記載すること。</t>
    </r>
    <rPh sb="33" eb="35">
      <t>フクシ</t>
    </rPh>
    <phoneticPr fontId="7"/>
  </si>
  <si>
    <t>（i-1）
③ⅰ）
福祉・介護職員の賃金改善額［円］</t>
    <phoneticPr fontId="7"/>
  </si>
  <si>
    <t>（i-2）
ベースアップ等による賃金改善額［円］</t>
    <phoneticPr fontId="7"/>
  </si>
  <si>
    <t>（j-1）
③ⅱ）
その他職種の賃金改善額［円］</t>
    <phoneticPr fontId="7"/>
  </si>
  <si>
    <t>（j-2）
ベースアップ等による賃金改善額［円］</t>
    <phoneticPr fontId="7"/>
  </si>
  <si>
    <t>合計を(k)に表示</t>
    <rPh sb="0" eb="2">
      <t>ゴウケイ</t>
    </rPh>
    <rPh sb="7" eb="9">
      <t>ヒョウジ</t>
    </rPh>
    <phoneticPr fontId="7"/>
  </si>
  <si>
    <t>列ごとの合計が「２賃金改善計画について」③に転記</t>
    <rPh sb="0" eb="1">
      <t>レツ</t>
    </rPh>
    <rPh sb="4" eb="6">
      <t>ゴウケイ</t>
    </rPh>
    <rPh sb="9" eb="11">
      <t>チンギン</t>
    </rPh>
    <rPh sb="11" eb="13">
      <t>カイゼン</t>
    </rPh>
    <rPh sb="13" eb="15">
      <t>ケイカク</t>
    </rPh>
    <rPh sb="22" eb="24">
      <t>テンキ</t>
    </rPh>
    <phoneticPr fontId="7"/>
  </si>
  <si>
    <t>自立訓練（機能訓練）</t>
  </si>
  <si>
    <t>障害者支援施設：生活介護</t>
    <rPh sb="0" eb="3">
      <t>ショウガイシャ</t>
    </rPh>
    <rPh sb="3" eb="5">
      <t>シエン</t>
    </rPh>
    <rPh sb="5" eb="7">
      <t>シセツ</t>
    </rPh>
    <rPh sb="8" eb="10">
      <t>セイカツ</t>
    </rPh>
    <phoneticPr fontId="2"/>
  </si>
  <si>
    <t>障害者支援施設：自立訓練（生活訓練）</t>
  </si>
  <si>
    <t>障害者支援施設：就労継続支援Ａ型</t>
  </si>
  <si>
    <t>福祉・介護職員処遇改善臨時特例交付金</t>
    <rPh sb="0" eb="2">
      <t>フクシ</t>
    </rPh>
    <rPh sb="3" eb="5">
      <t>カイゴ</t>
    </rPh>
    <rPh sb="5" eb="7">
      <t>ショクイン</t>
    </rPh>
    <rPh sb="7" eb="9">
      <t>ショグウ</t>
    </rPh>
    <rPh sb="9" eb="11">
      <t>カイゼン</t>
    </rPh>
    <rPh sb="11" eb="13">
      <t>リンジ</t>
    </rPh>
    <rPh sb="13" eb="15">
      <t>トクレイ</t>
    </rPh>
    <rPh sb="15" eb="18">
      <t>コウフキン</t>
    </rPh>
    <phoneticPr fontId="7"/>
  </si>
  <si>
    <t>表２　交付金対象サービス</t>
    <rPh sb="0" eb="1">
      <t>ヒョウ</t>
    </rPh>
    <rPh sb="3" eb="6">
      <t>コウフキン</t>
    </rPh>
    <rPh sb="6" eb="8">
      <t>タイショウ</t>
    </rPh>
    <phoneticPr fontId="7"/>
  </si>
  <si>
    <r>
      <t>②賃金改善の見込額(ⅰ-ⅱ）</t>
    </r>
    <r>
      <rPr>
        <b/>
        <sz val="10"/>
        <color theme="1"/>
        <rFont val="ＭＳ Ｐゴシック"/>
        <family val="3"/>
        <charset val="128"/>
        <scheme val="major"/>
      </rPr>
      <t>(右欄の額は①欄の額を上回ること）</t>
    </r>
    <phoneticPr fontId="7"/>
  </si>
  <si>
    <t>ⅱ）その他の職員の賃金改善見込額(j - 1)</t>
    <rPh sb="4" eb="5">
      <t>ホカ</t>
    </rPh>
    <rPh sb="6" eb="8">
      <t>ショクイン</t>
    </rPh>
    <phoneticPr fontId="7"/>
  </si>
  <si>
    <t>（うち、ベースアップ等による賃金改善の見込額）
(j - 2)</t>
    <rPh sb="10" eb="11">
      <t>トウ</t>
    </rPh>
    <rPh sb="14" eb="16">
      <t>チンギン</t>
    </rPh>
    <rPh sb="16" eb="18">
      <t>カイゼン</t>
    </rPh>
    <rPh sb="19" eb="21">
      <t>ミコ</t>
    </rPh>
    <rPh sb="21" eb="22">
      <t>ガク</t>
    </rPh>
    <phoneticPr fontId="7"/>
  </si>
  <si>
    <t>ⅰ）福祉・介護職員の賃金改善見込額(i - 1)</t>
    <rPh sb="2" eb="4">
      <t>フクシ</t>
    </rPh>
    <rPh sb="10" eb="12">
      <t>チンギン</t>
    </rPh>
    <rPh sb="12" eb="14">
      <t>カイゼン</t>
    </rPh>
    <rPh sb="14" eb="16">
      <t>ミコ</t>
    </rPh>
    <rPh sb="16" eb="17">
      <t>ガク</t>
    </rPh>
    <phoneticPr fontId="7"/>
  </si>
  <si>
    <t>（うち、ベースアップ等による賃金改善の見込額）
(i - 2)</t>
    <rPh sb="10" eb="11">
      <t>トウ</t>
    </rPh>
    <rPh sb="14" eb="16">
      <t>チンギン</t>
    </rPh>
    <rPh sb="16" eb="18">
      <t>カイゼン</t>
    </rPh>
    <rPh sb="19" eb="21">
      <t>ミコ</t>
    </rPh>
    <rPh sb="21" eb="22">
      <t>ガク</t>
    </rPh>
    <phoneticPr fontId="7"/>
  </si>
  <si>
    <t>宮城県</t>
    <rPh sb="0" eb="3">
      <t>ミヤギケン</t>
    </rPh>
    <phoneticPr fontId="7"/>
  </si>
  <si>
    <t>-</t>
    <phoneticPr fontId="7"/>
  </si>
  <si>
    <t>処遇改善キャリアパス</t>
    <rPh sb="0" eb="2">
      <t>ショグウ</t>
    </rPh>
    <rPh sb="2" eb="4">
      <t>カイゼン</t>
    </rPh>
    <phoneticPr fontId="7"/>
  </si>
  <si>
    <t>Ⅰ</t>
    <phoneticPr fontId="7"/>
  </si>
  <si>
    <t>Ⅱ</t>
    <phoneticPr fontId="7"/>
  </si>
  <si>
    <t>Ⅲ</t>
    <phoneticPr fontId="7"/>
  </si>
  <si>
    <t>住所</t>
    <rPh sb="0" eb="2">
      <t>ジュウショ</t>
    </rPh>
    <phoneticPr fontId="7"/>
  </si>
  <si>
    <t>申請者名称</t>
  </si>
  <si>
    <t>申請者カナ名称（半角）</t>
    <rPh sb="8" eb="10">
      <t>ハンカク</t>
    </rPh>
    <phoneticPr fontId="81"/>
  </si>
  <si>
    <t>申請者カナ名称（全角）</t>
    <rPh sb="8" eb="10">
      <t>ゼンカク</t>
    </rPh>
    <phoneticPr fontId="81"/>
  </si>
  <si>
    <t>主たる事務所の郵便番号</t>
  </si>
  <si>
    <t>主たる事務所の郵便番号
（上3桁）</t>
    <rPh sb="13" eb="14">
      <t>カミ</t>
    </rPh>
    <rPh sb="15" eb="16">
      <t>ケタ</t>
    </rPh>
    <phoneticPr fontId="81"/>
  </si>
  <si>
    <t>主たる事務所の郵便番号
（下4桁）</t>
    <rPh sb="13" eb="14">
      <t>シモ</t>
    </rPh>
    <rPh sb="15" eb="16">
      <t>ケタ</t>
    </rPh>
    <phoneticPr fontId="81"/>
  </si>
  <si>
    <t>主たる事務所の所在地</t>
  </si>
  <si>
    <t>主たる事務所の所在地（宮城県削除）</t>
    <rPh sb="11" eb="14">
      <t>ミヤギケン</t>
    </rPh>
    <rPh sb="14" eb="16">
      <t>サクジョ</t>
    </rPh>
    <phoneticPr fontId="81"/>
  </si>
  <si>
    <t>主たる事務所の電話番号</t>
  </si>
  <si>
    <t>主たる事務所のFAX番号</t>
  </si>
  <si>
    <t>代表者の職名</t>
  </si>
  <si>
    <t>代表者の氏名</t>
  </si>
  <si>
    <t>代表事業所名称</t>
  </si>
  <si>
    <t>代表事業所カナ名称</t>
  </si>
  <si>
    <t>代表事業所の郵便番号</t>
  </si>
  <si>
    <t>代表事業所の市町村名</t>
  </si>
  <si>
    <t>代表事業所の所在地</t>
  </si>
  <si>
    <t>代表事業所の電話番号</t>
  </si>
  <si>
    <t>代表事業所のFAX番号</t>
  </si>
  <si>
    <t>事業所番号</t>
  </si>
  <si>
    <t>サービス種類名</t>
  </si>
  <si>
    <t>障害者支援施設</t>
  </si>
  <si>
    <t>介護サービス提供区分</t>
  </si>
  <si>
    <t>事業所名称</t>
  </si>
  <si>
    <t>事業所カナ名称（半角）</t>
    <rPh sb="8" eb="10">
      <t>ハンカク</t>
    </rPh>
    <phoneticPr fontId="81"/>
  </si>
  <si>
    <t>事業所カナ名称（全角）</t>
    <rPh sb="8" eb="10">
      <t>ゼンカク</t>
    </rPh>
    <phoneticPr fontId="81"/>
  </si>
  <si>
    <t>事業所郵便番号</t>
  </si>
  <si>
    <t>事業所郵便番号
（上3桁）</t>
    <rPh sb="9" eb="10">
      <t>カミ</t>
    </rPh>
    <rPh sb="11" eb="12">
      <t>ケタ</t>
    </rPh>
    <phoneticPr fontId="81"/>
  </si>
  <si>
    <t>事業所郵便番号
（下4桁）</t>
    <rPh sb="9" eb="10">
      <t>シモ</t>
    </rPh>
    <rPh sb="11" eb="12">
      <t>ケタ</t>
    </rPh>
    <phoneticPr fontId="81"/>
  </si>
  <si>
    <t>事業所市町村名</t>
  </si>
  <si>
    <t>事業所所在地</t>
  </si>
  <si>
    <t>事業所所在地（宮城県削除）</t>
    <rPh sb="7" eb="10">
      <t>ミヤギケン</t>
    </rPh>
    <rPh sb="10" eb="12">
      <t>サクジョ</t>
    </rPh>
    <phoneticPr fontId="81"/>
  </si>
  <si>
    <t>事業所電話番号</t>
  </si>
  <si>
    <t>事業所FAX番号</t>
  </si>
  <si>
    <t>指定状態</t>
  </si>
  <si>
    <t>社会福祉法人　ふれあいの里</t>
  </si>
  <si>
    <t>ｼｬｶｲﾌｸｼﾎｳｼﾞﾝ ﾌﾚｱｲﾉｻﾄ</t>
  </si>
  <si>
    <t>9894601</t>
  </si>
  <si>
    <t>宮城県登米市迫町新田字狼ノ欠20番地420</t>
  </si>
  <si>
    <t>0220-29-4311</t>
  </si>
  <si>
    <t>0220-29-4611</t>
  </si>
  <si>
    <t>理事長</t>
  </si>
  <si>
    <t>宮崎　裕</t>
  </si>
  <si>
    <t>在宅障害者多機能支援施設　ラボラーレ</t>
  </si>
  <si>
    <t>ｻﾞｲﾀｸｼｮｳｶﾞｲｼｬﾀｷﾉｳｼｴﾝｼｾﾂ ﾗﾎﾞﾗｰﾚ</t>
  </si>
  <si>
    <t>9860313</t>
  </si>
  <si>
    <t>石巻市</t>
  </si>
  <si>
    <t>宮城県石巻市桃生町中津山字八木54番</t>
  </si>
  <si>
    <t>0225-79-2071</t>
  </si>
  <si>
    <t>0225-76-5191</t>
  </si>
  <si>
    <t>0410200026</t>
  </si>
  <si>
    <t>在宅障害者多機能支援施設ラボラーレ</t>
  </si>
  <si>
    <t>ｻﾞｲﾀｸｼｮｳｶﾞｲｼｬﾀｷﾉｳｼｴﾝｼｾﾂﾗﾎﾞﾗｰﾚ</t>
  </si>
  <si>
    <t>提供中</t>
  </si>
  <si>
    <t>休止</t>
  </si>
  <si>
    <t>社会福祉法人石巻祥心会</t>
  </si>
  <si>
    <t>ｼｬｶｲﾌｸｼﾎｳｼﾞﾝ ｲｼﾉﾏｷｼｮｳｼﾝｶｲ</t>
  </si>
  <si>
    <t>9860853</t>
  </si>
  <si>
    <t>宮城県石巻市門脇字元捨喰５番の１</t>
  </si>
  <si>
    <t>0225-93-0519</t>
  </si>
  <si>
    <t>0225-23-1305</t>
  </si>
  <si>
    <t>宍戸　義光</t>
  </si>
  <si>
    <t>ひたかみ園</t>
  </si>
  <si>
    <t>ﾋﾀｶﾐｴﾝ</t>
  </si>
  <si>
    <t>宮城県石巻市門脇字元捨喰5番の1</t>
  </si>
  <si>
    <t>0225-93-9063</t>
  </si>
  <si>
    <t>0225-93-9031</t>
  </si>
  <si>
    <t>0410200042</t>
  </si>
  <si>
    <t>障害者支援施設　ひたかみ園</t>
  </si>
  <si>
    <t>ｼｮｳｶﾞｲｼｬｼｴﾝｼｾﾂ ﾋﾀｶﾐｴﾝ</t>
  </si>
  <si>
    <t>短期入所</t>
  </si>
  <si>
    <t>宮城県石巻市門脇字元捨喰５－１</t>
  </si>
  <si>
    <t>知的障害者入所更生施設</t>
  </si>
  <si>
    <t>辞退</t>
  </si>
  <si>
    <t>第二ひたかみ園</t>
  </si>
  <si>
    <t>ﾀﾞｲ2ﾋﾀｶﾐｴﾝ</t>
  </si>
  <si>
    <t>9860861</t>
  </si>
  <si>
    <t>宮城県石巻市蛇田字小斉２１番１</t>
  </si>
  <si>
    <t>0225-94-8597</t>
  </si>
  <si>
    <t>0225-94-8757</t>
  </si>
  <si>
    <t>0410200059</t>
  </si>
  <si>
    <t>宮城県石巻市蛇田字小斎32-2</t>
  </si>
  <si>
    <t>知的障害者通所更生施設</t>
  </si>
  <si>
    <t>宮城県石巻市蛇田字小斉32-2</t>
  </si>
  <si>
    <t>社会福祉法人旭壽会</t>
  </si>
  <si>
    <t>ｼｬｶｲﾌｸｼﾎｳｼﾞﾝｷｮｸｼﾞｭｶｲ</t>
  </si>
  <si>
    <t>9871103</t>
  </si>
  <si>
    <t>宮城県石巻市北村字幕ヶ崎一１７番地２</t>
  </si>
  <si>
    <t>0225-73-2323</t>
  </si>
  <si>
    <t>0225-73-2315</t>
  </si>
  <si>
    <t>菅野隆</t>
  </si>
  <si>
    <t>特別養護老人ホーム　雄心苑</t>
  </si>
  <si>
    <t>ﾄｸﾍﾞﾂﾖｳｺﾞﾛｳｼﾞﾝﾎｰﾑ ﾕｳｼﾝｴﾝ</t>
  </si>
  <si>
    <t>9861332</t>
  </si>
  <si>
    <t>宮城県石巻市雄勝町小島字和田123</t>
  </si>
  <si>
    <t>0225-57-3612</t>
  </si>
  <si>
    <t>0225-57-3615</t>
  </si>
  <si>
    <t>0410200067</t>
  </si>
  <si>
    <t>社会福祉法人東北福祉会</t>
  </si>
  <si>
    <t>ｼｬｶｲﾌｸｼﾎｳｼﾞﾝﾄｳﾎｸﾌｸｼｶｲ</t>
  </si>
  <si>
    <t>9893201</t>
  </si>
  <si>
    <t>宮城県仙台市青葉区国見ケ丘六丁目１４９番地1</t>
  </si>
  <si>
    <t>022-277-1133</t>
  </si>
  <si>
    <t>022-719-0688</t>
  </si>
  <si>
    <t>佐藤　牧人</t>
  </si>
  <si>
    <t>せんだんの杜ものう短期入所生活介護事業所</t>
  </si>
  <si>
    <t>ｾﾝﾀﾞﾝﾉﾓﾘﾓﾉｳﾀﾝｷﾆｭｳｼｮｾｲｶﾂｶｲｺﾞｼﾞｷﾞｮｳｼｮ</t>
  </si>
  <si>
    <t>宮城県石巻市桃生町中津山字八木46-3</t>
  </si>
  <si>
    <t>0225-76-5325</t>
  </si>
  <si>
    <t>0225-76-2853</t>
  </si>
  <si>
    <t>0410200075</t>
  </si>
  <si>
    <t>ｲｼﾉﾏｷｼ</t>
  </si>
  <si>
    <t>9860833</t>
  </si>
  <si>
    <t>宮城県石巻市日和が丘一丁目1番1号</t>
  </si>
  <si>
    <t>0225-95-1111</t>
  </si>
  <si>
    <t>0225-22-3454</t>
  </si>
  <si>
    <t>市長</t>
  </si>
  <si>
    <t>亀山　紘</t>
  </si>
  <si>
    <t>石巻市かもめ学園</t>
  </si>
  <si>
    <t>ｲｼﾉﾏｷｼｶﾓﾒｶﾞｸｴﾝ</t>
  </si>
  <si>
    <t>9860863</t>
  </si>
  <si>
    <t>宮城県石巻市向陽町三丁目10番7号</t>
  </si>
  <si>
    <t>0225-95-9566</t>
  </si>
  <si>
    <t>0410200083</t>
  </si>
  <si>
    <t>児童デイサービス</t>
  </si>
  <si>
    <t>廃止</t>
  </si>
  <si>
    <t>有限会社ピー・エイチ・エス</t>
  </si>
  <si>
    <t>ﾕｳｹﾞﾝｶｲｼｬﾋﾟｰ･ｴｲﾁ･ｴｽ</t>
  </si>
  <si>
    <t>9860865</t>
  </si>
  <si>
    <t>宮城県石巻市丸井戸三丁目３－８</t>
  </si>
  <si>
    <t>0225-96-6626</t>
  </si>
  <si>
    <t>0225-96-6627</t>
  </si>
  <si>
    <t>代表取締役</t>
  </si>
  <si>
    <t>渡邊俊雄</t>
  </si>
  <si>
    <t>ぱんぷきん介護センターウェルキャブステーション</t>
  </si>
  <si>
    <t>ﾊﾟﾝﾌﾟｷﾝｶｲｺﾞｾﾝﾀｰｳｪﾙｷｬﾌﾞｽﾃｰｼｮﾝ</t>
  </si>
  <si>
    <t>宮城県石巻市門脇字二番谷地１３番地２１</t>
  </si>
  <si>
    <t>0225-21-6711</t>
  </si>
  <si>
    <t>0225-98-9853</t>
  </si>
  <si>
    <t>0410200125</t>
  </si>
  <si>
    <t>社会福祉法人石巻市社会福祉協議会</t>
  </si>
  <si>
    <t>ｼｬｶｲﾌｸｼﾎｳｼﾞﾝｲｼﾉﾏｷｼｼｬｶｲﾌｸｼｷｮｳｷﾞｶｲ</t>
  </si>
  <si>
    <t>9860825</t>
  </si>
  <si>
    <t>宮城県石巻市穀町１５番２号</t>
  </si>
  <si>
    <t>0225-96-5290</t>
  </si>
  <si>
    <t>0225-96-5223</t>
  </si>
  <si>
    <t>会長</t>
  </si>
  <si>
    <t>林　久善</t>
  </si>
  <si>
    <t>石巻市社協ホームヘルパーセンター北上</t>
  </si>
  <si>
    <t>ｲｼﾉﾏｷｼｼｬｷｮｳﾎｰﾑﾍﾙﾊﾟｰｾﾝﾀｰｷﾀｶﾐ</t>
  </si>
  <si>
    <t>9860201</t>
  </si>
  <si>
    <t>宮城県石巻市北上町十三浜字吉浜266</t>
  </si>
  <si>
    <t>0225-67-3025</t>
  </si>
  <si>
    <t>0225-67-2031</t>
  </si>
  <si>
    <t>0410200133</t>
  </si>
  <si>
    <t>石巻市社協北部地区ホームヘルパーセンター</t>
  </si>
  <si>
    <t>ｲｼﾉﾏｷｼｼｬｷｮｳﾎｸﾌﾞﾁｸﾎｰﾑﾍﾙﾊﾟｰｾﾝﾀｰ</t>
  </si>
  <si>
    <t>9860132</t>
  </si>
  <si>
    <t>宮城県石巻市小船越字山畑417-54</t>
  </si>
  <si>
    <t>0225-61-1016</t>
  </si>
  <si>
    <t>0225-62-1079</t>
  </si>
  <si>
    <t>0410200141</t>
  </si>
  <si>
    <t>石巻市社協ホームヘルパーセンター河北</t>
  </si>
  <si>
    <t>ｲｼﾉﾏｷｼｼｬｷｮｳﾎｰﾑﾍﾙﾊﾟｰｾﾝﾀｰｶﾎｸ</t>
  </si>
  <si>
    <t>石巻市社協ホームヘルパーセンター河南桃生</t>
  </si>
  <si>
    <t>ｲｼﾉﾏｷｼｼｬｷｮｳﾎｰﾑﾍﾙﾊﾟｰｾﾝﾀｰｶﾅﾝﾓﾉｳ</t>
  </si>
  <si>
    <t>9871101</t>
  </si>
  <si>
    <t>宮城県石巻市前谷地字黒沢前35</t>
  </si>
  <si>
    <t>0225-72-3725</t>
  </si>
  <si>
    <t>0225-72-2408</t>
  </si>
  <si>
    <t>0410200158</t>
  </si>
  <si>
    <t>石巻市社協ホームヘルパーセンター雄勝</t>
  </si>
  <si>
    <t>ｲｼﾉﾏｷｼｼｬｷｮｳﾎｰﾑﾍﾙﾊﾟｰｾﾝﾀｰｵｶﾞﾂ</t>
  </si>
  <si>
    <t>宮城県石巻市雄勝町小島字和田１８番地１３</t>
  </si>
  <si>
    <t>0225-61-3011</t>
  </si>
  <si>
    <t>0225-61-3022</t>
  </si>
  <si>
    <t>0410200166</t>
  </si>
  <si>
    <t>宮城県石巻市雄勝町小島字和田１２３</t>
  </si>
  <si>
    <t>石巻市社協ホームヘルパーセンター</t>
  </si>
  <si>
    <t>ｲｼﾉﾏｷｼｼｬｷｮｳﾎｰﾑﾍﾙﾊﾟｰｾﾝﾀｰ</t>
  </si>
  <si>
    <t>9860032</t>
  </si>
  <si>
    <t>宮城県石巻市開成１番２６</t>
  </si>
  <si>
    <t>0410200174</t>
  </si>
  <si>
    <t>0225-23-4151</t>
  </si>
  <si>
    <t>0225-23-4271</t>
  </si>
  <si>
    <t>9860822</t>
  </si>
  <si>
    <t>宮城県石巻市中央2丁目4-20</t>
  </si>
  <si>
    <t>ぱんぷきん株式会社</t>
  </si>
  <si>
    <t>ﾊﾟﾝﾌﾟｷﾝｶﾌﾞｼｷｶｲｼｬ</t>
  </si>
  <si>
    <t>宮城県石巻市丸井戸３丁目３番８号</t>
  </si>
  <si>
    <t>0225-96-7845</t>
  </si>
  <si>
    <t>0225-93-4871</t>
  </si>
  <si>
    <t>渡邊　智仁</t>
  </si>
  <si>
    <t>ぱんぷきん介護センター　ヘルパーステーションぱんぷきん</t>
  </si>
  <si>
    <t>ﾊﾟﾝﾌﾟｷﾝｶｲｺﾞｾﾝﾀｰ ﾍﾙﾊﾟｰｽﾃｰｼｮﾝﾊﾟﾝﾌﾟｷﾝ</t>
  </si>
  <si>
    <t>9860856</t>
  </si>
  <si>
    <t>宮城県石巻市大街道南五丁目２番28号</t>
  </si>
  <si>
    <t>0225-96-8388</t>
  </si>
  <si>
    <t>0225-93-8551</t>
  </si>
  <si>
    <t>0410200182</t>
  </si>
  <si>
    <t>宮城県石巻市大街道南五丁目２番２８号</t>
  </si>
  <si>
    <t>宮城県石巻市蛇田字新金沼３６３番地</t>
  </si>
  <si>
    <t>ぱんぷきん介護センター　ヘルパーステーション牡鹿</t>
  </si>
  <si>
    <t>ﾊﾟﾝﾌﾟｷﾝｶｲｺﾞｾﾝﾀｰ ﾍﾙﾊﾟｰｽﾃｰｼｮﾝｵｼｶ</t>
  </si>
  <si>
    <t>9862523</t>
  </si>
  <si>
    <t>宮城県石巻市鮎川浜湊川１番１２</t>
  </si>
  <si>
    <t>0225-44-1517</t>
  </si>
  <si>
    <t>0225-44-1518</t>
  </si>
  <si>
    <t>0410200190</t>
  </si>
  <si>
    <t>0225-44-1075</t>
  </si>
  <si>
    <t>0225-44-1076</t>
  </si>
  <si>
    <t>特定非営利活動法人　ケア・サポートぬくもり</t>
  </si>
  <si>
    <t>ﾄｸﾃｲﾋｴｲﾘｶﾂﾄﾞｳﾎｳｼﾞﾝ ｹｱ･ｻﾎﾟｰﾄﾇｸﾓﾘ</t>
  </si>
  <si>
    <t>9861111</t>
  </si>
  <si>
    <t>宮城県石巻市鹿又字中ノ待井48</t>
  </si>
  <si>
    <t>0225-75-2591</t>
  </si>
  <si>
    <t>管理者</t>
  </si>
  <si>
    <t>井上　貞子</t>
  </si>
  <si>
    <t>特定非営利活動法人　ケア、サポートぬくもり</t>
  </si>
  <si>
    <t>ﾄｸﾃｲﾋｴｲﾘｶﾂﾄﾞｳﾎｳｼﾞﾝ ｹｱ､ｻﾎﾟｰﾄﾇｸﾓﾘ</t>
  </si>
  <si>
    <t>宮城県石巻市鹿又字町浦１３－２</t>
  </si>
  <si>
    <t>0410200208</t>
  </si>
  <si>
    <t>社会福祉法人一視同仁会</t>
  </si>
  <si>
    <t>ｼｬｶｲﾌｸｼﾎｳｼﾞﾝｲｯｼﾄﾞｳｼﾞﾝｶｲ</t>
  </si>
  <si>
    <t>宮城県石巻市鹿又字八幡前１５</t>
  </si>
  <si>
    <t>0225-86-5088</t>
  </si>
  <si>
    <t>0225-75-2298</t>
  </si>
  <si>
    <t>佐藤健夫</t>
  </si>
  <si>
    <t>花水木介護センター</t>
  </si>
  <si>
    <t>ﾊﾅﾐｽﾞｷｶｲｺﾞｾﾝﾀｰ</t>
  </si>
  <si>
    <t>0410200216</t>
  </si>
  <si>
    <t>ヘルプグループ”ＫＡＩ”</t>
  </si>
  <si>
    <t>ﾍﾙﾌﾟｸﾞﾙｰﾌﾟ"ｶｲ"</t>
  </si>
  <si>
    <t>宮城県石巻市門脇字元捨喰５番の４</t>
  </si>
  <si>
    <t>090-94264888</t>
  </si>
  <si>
    <t>0225-25-6707</t>
  </si>
  <si>
    <t>0410200224</t>
  </si>
  <si>
    <t>宮城県石巻市門脇字元拾喰5番の4</t>
  </si>
  <si>
    <t>0909426-4888</t>
  </si>
  <si>
    <t>医療法人社団健育会</t>
  </si>
  <si>
    <t>ｲﾘｮｳﾎｳｼﾞﾝｼｬﾀﾞﾝｹﾝｲｸｶｲ</t>
  </si>
  <si>
    <t>1740075</t>
  </si>
  <si>
    <t>東京都板橋区桜川２丁目１９番１号</t>
  </si>
  <si>
    <t>03-3233-1105</t>
  </si>
  <si>
    <t>03-3233-1731</t>
  </si>
  <si>
    <t>竹川節男</t>
  </si>
  <si>
    <t>医療法人　社団健育会　ひまわり在宅ケアステーション</t>
  </si>
  <si>
    <t>ｲﾘｮｳﾎｳｼﾞﾝ ｼｬﾀﾞﾝｹﾝｲｸｶｲ ﾋﾏﾜﾘｻﾞｲﾀｸｹｱｽﾃｰｼｮﾝ</t>
  </si>
  <si>
    <t>9860859</t>
  </si>
  <si>
    <t>宮城県石巻市大街道西３丁目１番２８号</t>
  </si>
  <si>
    <t>0225-21-5153</t>
  </si>
  <si>
    <t>0225-21-5152</t>
  </si>
  <si>
    <t>0410200232</t>
  </si>
  <si>
    <t>企業組合石巻地方中高年雇用福祉事業団</t>
  </si>
  <si>
    <t>ｷｷﾞｮｳｸﾐｱｲｲｼﾉﾏｷﾁﾎｳﾁｭｳｺｳﾈﾝｺﾖｳﾌｸｼｼﾞｷﾞｮｳﾀﾞﾝ</t>
  </si>
  <si>
    <t>9860862</t>
  </si>
  <si>
    <t>宮城県石巻市あけぼの３丁目１３－８</t>
  </si>
  <si>
    <t>0225-98-3075</t>
  </si>
  <si>
    <t>0225-98-3076</t>
  </si>
  <si>
    <t>菊地きい子</t>
  </si>
  <si>
    <t>企業組合石巻地方中高年雇用福祉事業団介護サービスはまかぜ</t>
  </si>
  <si>
    <t>ｷｷﾞｮｳｸﾐｱｲｲｼﾉﾏｷﾁﾎｳﾁｭｳｺｳﾈﾝｺﾖｳﾌｸｼｼﾞｷﾞｮｳﾀﾞﾝｶｲｺﾞｻｰﾋﾞｽﾊﾏｶｾﾞ</t>
  </si>
  <si>
    <t>0410200240</t>
  </si>
  <si>
    <t>失効</t>
  </si>
  <si>
    <t>株式会社ＨＣＭ</t>
  </si>
  <si>
    <t>ｶﾌﾞｼｷｶﾞｲｼｬHCM</t>
  </si>
  <si>
    <t>1060044</t>
  </si>
  <si>
    <t>東京都港区東麻布１丁目２８番１３号</t>
  </si>
  <si>
    <t>03-3568-1171</t>
  </si>
  <si>
    <t>03-3568-1179</t>
  </si>
  <si>
    <t>内藤　良明</t>
  </si>
  <si>
    <t>アミカ石巻介護センター</t>
  </si>
  <si>
    <t>ｱﾐｶｲｼﾉﾏｷｶｲｺﾞｾﾝﾀｰ</t>
  </si>
  <si>
    <t>宮城県石巻市丸井戸1丁目6番18</t>
  </si>
  <si>
    <t>0225-92-1141</t>
  </si>
  <si>
    <t>0225-25-5326</t>
  </si>
  <si>
    <t>0410200257</t>
  </si>
  <si>
    <t>株式会社コムスン</t>
  </si>
  <si>
    <t>ｶﾌﾞｼｷｶﾞｲｼｬｺﾑｽﾝ</t>
  </si>
  <si>
    <t>1066153</t>
  </si>
  <si>
    <t>東京都港区六本木六丁目１０番１号六本木ヒルズ森タワー</t>
  </si>
  <si>
    <t>03-5772-7100</t>
  </si>
  <si>
    <t>03-5772-7111</t>
  </si>
  <si>
    <t>樋口公一</t>
  </si>
  <si>
    <t>株式会社コムスン　石巻中央ケアセンター</t>
  </si>
  <si>
    <t>ｶﾌﾞｼｷｶﾞｲｼｬｺﾑｽﾝ ｲｼﾉﾏｷﾁｭｳｵｳｹｱｾﾝﾀｰ</t>
  </si>
  <si>
    <t>宮城県石巻市開成1-35石巻ルネッサンス館１階</t>
  </si>
  <si>
    <t>0225-23-8630</t>
  </si>
  <si>
    <t>0225-23-8631</t>
  </si>
  <si>
    <t>0410200265</t>
  </si>
  <si>
    <t>9860115</t>
  </si>
  <si>
    <t>宮城県石巻市開成1-35石巻ルネッサンス館１Ｆ</t>
  </si>
  <si>
    <t>株式会社コムスン　石巻東ケアセンター</t>
  </si>
  <si>
    <t>ｶﾌﾞｼｷｶﾞｲｼｬｺﾑｽﾝ ｲｼﾉﾏｷﾋｶﾞｼｹｱｾﾝﾀｰ</t>
  </si>
  <si>
    <t>9862135</t>
  </si>
  <si>
    <t>宮城県石巻市渡波字旭ヶ浦103</t>
  </si>
  <si>
    <t>0225-24-3681</t>
  </si>
  <si>
    <t>0225-24-3682</t>
  </si>
  <si>
    <t>0410200273</t>
  </si>
  <si>
    <t>株式会社コムスン石巻西ケアセンター</t>
  </si>
  <si>
    <t>ｶﾌﾞｼｷｶﾞｲｼｬｺﾑｽﾝｲｼﾉﾏｷﾆｼｹｱｾﾝﾀｰ</t>
  </si>
  <si>
    <t>宮城県石巻市前谷地字二間堀76番地</t>
  </si>
  <si>
    <t>0225-86-3531</t>
  </si>
  <si>
    <t>0225-86-3532</t>
  </si>
  <si>
    <t>0410200281</t>
  </si>
  <si>
    <t>社会福祉法人　こーぷ福祉会</t>
  </si>
  <si>
    <t>ｼｬｶｲﾌｸｼﾎｳｼﾞﾝ ｺｰﾌﾟﾌｸｼｶｲ</t>
  </si>
  <si>
    <t>9810961</t>
  </si>
  <si>
    <t>宮城県仙台市青葉区桜ケ丘二丁目20-1</t>
  </si>
  <si>
    <t>022-303-2021</t>
  </si>
  <si>
    <t>022-277-1571</t>
  </si>
  <si>
    <t>吉島　孝</t>
  </si>
  <si>
    <t>こーぷのお家いしのまきヘルパーステーション</t>
  </si>
  <si>
    <t>ｺｰﾌﾟﾉｵｳﾁｲｼﾉﾏｷﾍﾙﾊﾟｰｽﾃｰｼｮﾝ</t>
  </si>
  <si>
    <t>宮城県石巻市向陽町三丁目26-1</t>
  </si>
  <si>
    <t>0225-92-6726</t>
  </si>
  <si>
    <t>0225-92-6752</t>
  </si>
  <si>
    <t>0410200299</t>
  </si>
  <si>
    <t>株式会社日本エルダリーケアサービス</t>
  </si>
  <si>
    <t>ｶﾌﾞｼｷｶﾞｲｼｬﾆﾎﾝｴﾙﾀﾞﾘｰｹｱｻｰﾋﾞｽ</t>
  </si>
  <si>
    <t>1540004</t>
  </si>
  <si>
    <t>東京都世田谷区太子堂２－１６－５さいとうビル6階</t>
  </si>
  <si>
    <t>03-5342-3301</t>
  </si>
  <si>
    <t>03-5342-4004</t>
  </si>
  <si>
    <t>森薫</t>
  </si>
  <si>
    <t>クリスタル介護センター石巻</t>
  </si>
  <si>
    <t>ｸﾘｽﾀﾙｶｲｺﾞｾﾝﾀｰｲｼﾉﾏｷ</t>
  </si>
  <si>
    <t>9860874</t>
  </si>
  <si>
    <t>宮城県石巻市双葉町３－３２－２</t>
  </si>
  <si>
    <t>0225-22-6360</t>
  </si>
  <si>
    <t>0225-22-6361</t>
  </si>
  <si>
    <t>0410200307</t>
  </si>
  <si>
    <t>AA介護有限会社</t>
  </si>
  <si>
    <t>ｴｰｴｰｶｲｺﾞﾕｳｹﾞﾝｶﾞｲｼｬ</t>
  </si>
  <si>
    <t>宮城県石巻市蛇田字南久林14-3　ユニバーサル1-2</t>
  </si>
  <si>
    <t>0225-96-3553</t>
  </si>
  <si>
    <t>0225-95-3556</t>
  </si>
  <si>
    <t>石川　美智子</t>
  </si>
  <si>
    <t>0410200315</t>
  </si>
  <si>
    <t>宮城県石巻市蛇田字沖２５</t>
  </si>
  <si>
    <t>有限会社こころケアサービス</t>
  </si>
  <si>
    <t>ﾕｳｹﾞﾝｶﾞｲｼｬｺｺﾛｹｱｻｰﾋﾞｽ</t>
  </si>
  <si>
    <t>宮城県石巻市門脇字青葉西４７番地の３</t>
  </si>
  <si>
    <t>0225-94-2637</t>
  </si>
  <si>
    <t>0225-94-2639</t>
  </si>
  <si>
    <t>取締役</t>
  </si>
  <si>
    <t>佐々木　悦子</t>
  </si>
  <si>
    <t>0410200349</t>
  </si>
  <si>
    <t>サンネットなごみ</t>
  </si>
  <si>
    <t>ｻﾝﾈｯﾄﾅｺﾞﾐ</t>
  </si>
  <si>
    <t>宮城県石巻市蛇田字小斉２９</t>
  </si>
  <si>
    <t>0225-94-3001</t>
  </si>
  <si>
    <t>0225-94-3230</t>
  </si>
  <si>
    <t>0410200356</t>
  </si>
  <si>
    <t>知的障害者通所授産施設</t>
  </si>
  <si>
    <t>ワークスつばさ</t>
  </si>
  <si>
    <t>ﾜｰｸｽﾂﾊﾞｻ</t>
  </si>
  <si>
    <t>9862102</t>
  </si>
  <si>
    <t>宮城県石巻市沢田字広見山１３－１</t>
  </si>
  <si>
    <t>0225-25-0757</t>
  </si>
  <si>
    <t>0225-25-0758</t>
  </si>
  <si>
    <t>0410200364</t>
  </si>
  <si>
    <t>かなん</t>
  </si>
  <si>
    <t>ｶﾅﾝ</t>
  </si>
  <si>
    <t>9871102</t>
  </si>
  <si>
    <t>宮城県石巻市和渕字笈入前１－１</t>
  </si>
  <si>
    <t>0225-86-3360</t>
  </si>
  <si>
    <t>0225-86-3361</t>
  </si>
  <si>
    <t>0410200372</t>
  </si>
  <si>
    <t>宮城県石巻市和渕笈入前１－１</t>
  </si>
  <si>
    <t>せんだんの杜ものう訪問介護事業所</t>
  </si>
  <si>
    <t>ｾﾝﾀﾞﾝﾉﾓﾘﾓﾉｳﾎｳﾓﾝｶｲｺﾞｼﾞｷﾞｮｳｼｮ</t>
  </si>
  <si>
    <t>0410200380</t>
  </si>
  <si>
    <t>特定非営利活動法人　夢みの里</t>
  </si>
  <si>
    <t>ﾄｸﾃｲﾋｴｲﾘｶﾂﾄﾞｳﾎｳｼﾞﾝ ﾕﾒﾐﾉｻﾄ</t>
  </si>
  <si>
    <t>9860805</t>
  </si>
  <si>
    <t>宮城県石巻市大橋３丁目７番６号</t>
  </si>
  <si>
    <t>0225-86-3045</t>
  </si>
  <si>
    <t>菅原桂子</t>
  </si>
  <si>
    <t>デイサービスセンターこもれび</t>
  </si>
  <si>
    <t>ﾃﾞｲｻｰﾋﾞｽｾﾝﾀｰｺﾓﾚﾋﾞ</t>
  </si>
  <si>
    <t>宮城県石巻市和渕字笈入13-2</t>
  </si>
  <si>
    <t>0410200398</t>
  </si>
  <si>
    <t>就労自立支援センターコスモス</t>
  </si>
  <si>
    <t>ｼｭｳﾛｳｼﾞﾘﾂｼｴﾝｾﾝﾀｰｺｽﾓｽ</t>
  </si>
  <si>
    <t>宮城県石巻市蛇田字小斎２４－１</t>
  </si>
  <si>
    <t>0225-95-6424</t>
  </si>
  <si>
    <t>0410200406</t>
  </si>
  <si>
    <t>0225-22-2363</t>
  </si>
  <si>
    <t>特定非営利活動法人　心</t>
  </si>
  <si>
    <t>ﾄｸﾃｲﾋｴｲﾘｶﾂﾄﾞｳﾎｳｼﾞﾝ ｺｺﾛ</t>
  </si>
  <si>
    <t>宮城県石巻市前谷地字河原南135</t>
  </si>
  <si>
    <t>0225-72-2202</t>
  </si>
  <si>
    <t>0225-72-2312</t>
  </si>
  <si>
    <t>坂下繁昭</t>
  </si>
  <si>
    <t>ＮＰＯ法人　介護センター　心</t>
  </si>
  <si>
    <t>ｴﾇﾋﾟｰｵｰﾎｳｼﾞﾝ ｶｲｺﾞｾﾝﾀｰ ｺｺﾛ</t>
  </si>
  <si>
    <t>宮城県石巻市前谷地字河原南135番地</t>
  </si>
  <si>
    <t>0410200414</t>
  </si>
  <si>
    <t>特定非営利活動法人サンケア</t>
  </si>
  <si>
    <t>ﾄｸﾃｲﾋｴｲﾘｶﾂﾄﾞｳﾎｳｼﾞﾝｻﾝｹｱ</t>
  </si>
  <si>
    <t>9800003</t>
  </si>
  <si>
    <t>宮城県仙台市青葉区小田原4丁目2番9号</t>
  </si>
  <si>
    <t>022-264-2871</t>
  </si>
  <si>
    <t>022-217-0052</t>
  </si>
  <si>
    <t>梅津てい子</t>
  </si>
  <si>
    <t>ケアサービス日和</t>
  </si>
  <si>
    <t>ｹｱｻｰﾋﾞｽﾋﾖﾘ</t>
  </si>
  <si>
    <t>宮城県石巻市中浦１丁目２番６２号</t>
  </si>
  <si>
    <t>0225-93-8532</t>
  </si>
  <si>
    <t>0225-93-8531</t>
  </si>
  <si>
    <t>0410200422</t>
  </si>
  <si>
    <t>有限会社畳石観光</t>
  </si>
  <si>
    <t>ﾕｳｹﾞﾝｶﾞｲｼｬﾀﾀﾐｲｼｶﾝｺｳ</t>
  </si>
  <si>
    <t>9871221</t>
  </si>
  <si>
    <t>宮城県石巻市須江字畳石５０番地の２</t>
  </si>
  <si>
    <t>0225-73-3689</t>
  </si>
  <si>
    <t>0225-73-4689</t>
  </si>
  <si>
    <t>三浦礼夫</t>
  </si>
  <si>
    <t>畳石障害支援センター</t>
  </si>
  <si>
    <t>ﾀﾀﾐｲｼｼｮｳｶﾞｲｼｴﾝｾﾝﾀｰ</t>
  </si>
  <si>
    <t>0410200430</t>
  </si>
  <si>
    <t>株式会社ニチイ学館</t>
  </si>
  <si>
    <t>ｶﾌﾞｼｷｶﾞｲｼｬﾆﾁｲｶﾞｯｶﾝ</t>
  </si>
  <si>
    <t>1018688</t>
  </si>
  <si>
    <t>東京都千代田区神田駿河台２丁目９</t>
  </si>
  <si>
    <t>03-3291-2121</t>
  </si>
  <si>
    <t>03-3291-6889</t>
  </si>
  <si>
    <t>代表取締役社長</t>
  </si>
  <si>
    <t>森信介</t>
  </si>
  <si>
    <t>ニチイケアセンター石巻</t>
  </si>
  <si>
    <t>ﾆﾁｲｹｱｾﾝﾀｰｲｼﾉﾏｷ</t>
  </si>
  <si>
    <t>9860033</t>
  </si>
  <si>
    <t>宮城県石巻市美園三丁目３番地３</t>
  </si>
  <si>
    <t>0225-92-6671</t>
  </si>
  <si>
    <t>0225-92-6672</t>
  </si>
  <si>
    <t>0410200448</t>
  </si>
  <si>
    <t>セントケア宮城株式会社</t>
  </si>
  <si>
    <t>ｾﾝﾄｹｱﾐﾔｷﾞｶﾌﾞｼｷｶﾞｲｼｬ</t>
  </si>
  <si>
    <t>9800014</t>
  </si>
  <si>
    <t>宮城県仙台市青葉区本町１丁目１１番１１号</t>
  </si>
  <si>
    <t>022-217-1044</t>
  </si>
  <si>
    <t>022-217-1043</t>
  </si>
  <si>
    <t>楠本　大</t>
  </si>
  <si>
    <t>セントケア石巻中央</t>
  </si>
  <si>
    <t>ｾﾝﾄｹｱｲｼﾉﾏｷﾁｭｳｵｳ</t>
  </si>
  <si>
    <t>宮城県石巻市開成１番地３５　石巻ルネッサンス館１Ｆ</t>
  </si>
  <si>
    <t>0410200455</t>
  </si>
  <si>
    <t>セントケア石巻東</t>
  </si>
  <si>
    <t>ｾﾝﾄｹｱｲｼﾉﾏｷﾋｶﾞｼ</t>
  </si>
  <si>
    <t>9862104</t>
  </si>
  <si>
    <t>宮城県石巻市垂水町一丁目６－６</t>
  </si>
  <si>
    <t>0225-25-0880</t>
  </si>
  <si>
    <t>0225-25-0881</t>
  </si>
  <si>
    <t>0410200463</t>
  </si>
  <si>
    <t>セントケア石巻西</t>
  </si>
  <si>
    <t>ｾﾝﾄｹｱｲｼﾉﾏｷﾆｼ</t>
  </si>
  <si>
    <t>宮城県石巻市前谷地字二間掘７６番地</t>
  </si>
  <si>
    <t>0410200471</t>
  </si>
  <si>
    <t>有限会社ライフサポートたかはし</t>
  </si>
  <si>
    <t>ﾕｳｹﾞﾝｶｲｼｬﾗｲﾌｻﾎﾟｰﾄﾀｶﾊｼ</t>
  </si>
  <si>
    <t>宮城県石巻市蛇田字中埣１番地</t>
  </si>
  <si>
    <t>0225-96-3304</t>
  </si>
  <si>
    <t>0225-96-3431</t>
  </si>
  <si>
    <t>高橋周一</t>
  </si>
  <si>
    <t>0410200489</t>
  </si>
  <si>
    <t>有限会社たんぽぽの里桃生</t>
  </si>
  <si>
    <t>ﾕｳｹﾞﾝｶﾞｲｼｬﾀﾝﾎﾟﾎﾟﾉｻﾄﾓﾉｳ</t>
  </si>
  <si>
    <t>9860312</t>
  </si>
  <si>
    <t>宮城県石巻市桃生町城内字舘下111番地</t>
  </si>
  <si>
    <t>0225-76-4372</t>
  </si>
  <si>
    <t>青山　鉄子</t>
  </si>
  <si>
    <t>有限会社　たんぽぽの里　桃生</t>
  </si>
  <si>
    <t>ﾕｳｹﾞﾝｶﾞｲｼｬ ﾀﾝﾎﾟﾎﾟﾉｻﾄ ﾓﾉｳ</t>
  </si>
  <si>
    <t>0410200505</t>
  </si>
  <si>
    <t>デイサービスセンター　桜・さくら</t>
  </si>
  <si>
    <t>ﾃﾞｲｻｰﾋﾞｽｾﾝﾀｰ ｻｸﾗ･ｻｸﾗ</t>
  </si>
  <si>
    <t>9860803</t>
  </si>
  <si>
    <t>宮城県石巻市水押二丁目9番　市営住宅４号棟１２号</t>
  </si>
  <si>
    <t>0225-96-3542</t>
  </si>
  <si>
    <t>0410200513</t>
  </si>
  <si>
    <t>株式会社イコール</t>
  </si>
  <si>
    <t>ｶﾌﾞｼｷｶﾞｲｼｬｲｺｰﾙ</t>
  </si>
  <si>
    <t>0381311</t>
  </si>
  <si>
    <t>青森県青森市浪岡大字浪岡字佐野２９－１８</t>
  </si>
  <si>
    <t>0172-69-1227</t>
  </si>
  <si>
    <t>0172-69-1186</t>
  </si>
  <si>
    <t>今　寿志</t>
  </si>
  <si>
    <t>なのはな居宅介護センター</t>
  </si>
  <si>
    <t>ﾅﾉﾊﾅｷｮﾀｸｶｲｺﾞｾﾝﾀｰ</t>
  </si>
  <si>
    <t>宮城県石巻市大街道西１丁目４－７　ソラーナ参番館１０１号</t>
  </si>
  <si>
    <t>0225-98-4390</t>
  </si>
  <si>
    <t>0225-98-4381</t>
  </si>
  <si>
    <t>0410200521</t>
  </si>
  <si>
    <t>くじらのしっぽ</t>
  </si>
  <si>
    <t>ｸｼﾞﾗﾉｼｯﾎﾟ</t>
  </si>
  <si>
    <t>宮城県石巻市鮎川浜清崎山7-24</t>
  </si>
  <si>
    <t>0225-44-1753</t>
  </si>
  <si>
    <t>0225-44-1754</t>
  </si>
  <si>
    <t>0410200539</t>
  </si>
  <si>
    <t>宮城県石巻市鮎川浜清崎山７番</t>
  </si>
  <si>
    <t>株式会社レインボー</t>
  </si>
  <si>
    <t>ｶﾌﾞｼｷｶﾞｲｼｬﾚｲﾝﾎﾞｰ</t>
  </si>
  <si>
    <t>宮城県石巻市蛇田字中埣２１番地</t>
  </si>
  <si>
    <t>0225-90-3175</t>
  </si>
  <si>
    <t>0225-90-3176</t>
  </si>
  <si>
    <t>庄司　慈明</t>
  </si>
  <si>
    <t>七福訪問介護</t>
  </si>
  <si>
    <t>ｼﾁﾌｸﾎｳﾓﾝｶｲｺﾞ</t>
  </si>
  <si>
    <t>宮城県石巻市蛇田字中埣２１－３</t>
  </si>
  <si>
    <t>0410200547</t>
  </si>
  <si>
    <t>特定非営利活動法人　あおぞら</t>
  </si>
  <si>
    <t>ﾄｸﾃｲﾋｴｲﾘｶﾂﾄﾞｳﾎｳｼﾞﾝ ｱｵｿﾞﾗ</t>
  </si>
  <si>
    <t>宮城県石巻市丸井戸三丁目１７番１８号</t>
  </si>
  <si>
    <t>0225-96-5022</t>
  </si>
  <si>
    <t>佐々木　きよ子</t>
  </si>
  <si>
    <t>特定非営利活動法人　あおぞら　あおぞらヘルパーステーション</t>
  </si>
  <si>
    <t>ﾄｸﾃｲﾋｴｲﾘｶﾂﾄﾞｳﾎｳｼﾞﾝ ｱｵｿﾞﾗ ｱｵｿﾞﾗﾍﾙﾊﾟｰｽﾃｰｼｮﾝ</t>
  </si>
  <si>
    <t>0410200554</t>
  </si>
  <si>
    <t>アースサポート株式会社</t>
  </si>
  <si>
    <t>ｱｰｽｻﾎﾟｰﾄｶﾌﾞｼｷｶﾞｲｼｬ</t>
  </si>
  <si>
    <t>1510071</t>
  </si>
  <si>
    <t>東京都渋谷区本町１丁目４番１４号</t>
  </si>
  <si>
    <t>03-3377-1100</t>
  </si>
  <si>
    <t>03-3377-1772</t>
  </si>
  <si>
    <t>森山典明</t>
  </si>
  <si>
    <t>アースサポート石巻</t>
  </si>
  <si>
    <t>ｱｰｽｻﾎﾟｰﾄｲｼﾉﾏｷ</t>
  </si>
  <si>
    <t>宮城県石巻市蛇田字下谷地１番地６</t>
  </si>
  <si>
    <t>0225-23-6911</t>
  </si>
  <si>
    <t>0225-23-6912</t>
  </si>
  <si>
    <t>0410200562</t>
  </si>
  <si>
    <t>つくし</t>
  </si>
  <si>
    <t>ﾂｸｼ</t>
  </si>
  <si>
    <t>宮城県石巻市鹿又字扇平123</t>
  </si>
  <si>
    <t>0225-75-3065</t>
  </si>
  <si>
    <t>0410200570</t>
  </si>
  <si>
    <t>社会福祉法人　夢みの里</t>
  </si>
  <si>
    <t>ｼｬｶｲﾌｸｼﾎｳｼﾞﾝ ﾕﾒﾐﾉｻﾄ</t>
  </si>
  <si>
    <t>9860834</t>
  </si>
  <si>
    <t>宮城県石巻市門脇町1丁目2－21</t>
  </si>
  <si>
    <t>0225-22-1416</t>
  </si>
  <si>
    <t>菅原　桂子</t>
  </si>
  <si>
    <t>宮城県石巻市蛇田字北経塚２６番１号</t>
  </si>
  <si>
    <t>0225-23-5844</t>
  </si>
  <si>
    <t>0410200596</t>
  </si>
  <si>
    <t>就労継続支援センター桜・さくら</t>
  </si>
  <si>
    <t>ｼｭｳﾛｳｹｲｿﾞｸｼｴﾝｾﾝﾀｰｻｸﾗ･ｻｸﾗ</t>
  </si>
  <si>
    <t>0225-98-3457</t>
  </si>
  <si>
    <t>デイサービスセンター　こもれび</t>
  </si>
  <si>
    <t>ﾃﾞｲｻｰﾋﾞｽｾﾝﾀｰ ｺﾓﾚﾋﾞ</t>
  </si>
  <si>
    <t>0410200612</t>
  </si>
  <si>
    <t>児童デイサービス　学童クラブぴのっちお</t>
  </si>
  <si>
    <t>ｼﾞﾄﾞｳﾃﾞｲｻｰﾋﾞｽ ｶﾞｸﾄﾞｳｸﾗﾌﾞﾋﾟﾉｯﾁｵ</t>
  </si>
  <si>
    <t>0410200638</t>
  </si>
  <si>
    <t>株式会社北上の郷</t>
  </si>
  <si>
    <t>ｶﾌﾞｼｷｶﾞｲｼｬｷﾀｶﾐﾉｻﾄ</t>
  </si>
  <si>
    <t>宮城県石巻市鹿又字山下東５１番</t>
  </si>
  <si>
    <t>0225-24-8025</t>
  </si>
  <si>
    <t>河村光将</t>
  </si>
  <si>
    <t>北上の郷</t>
  </si>
  <si>
    <t>ｷﾀｶﾐﾉｻﾄ</t>
  </si>
  <si>
    <t>0225-24-8026</t>
  </si>
  <si>
    <t>0410200646</t>
  </si>
  <si>
    <t>0225-24-8036</t>
  </si>
  <si>
    <t>株式会社フィール・ライフ</t>
  </si>
  <si>
    <t>ｶﾌﾞｼｷｶﾞｲｼｬﾌｨｰﾙ･ﾗｲﾌ</t>
  </si>
  <si>
    <t>0383802</t>
  </si>
  <si>
    <t>青森県南津軽郡藤崎町大字藤崎字西村井３２－１</t>
  </si>
  <si>
    <t>0172-75-5844</t>
  </si>
  <si>
    <t>0172-75-5802</t>
  </si>
  <si>
    <t>今　美加子</t>
  </si>
  <si>
    <t>居宅介護センター　フィール・ライフ</t>
  </si>
  <si>
    <t>ｷｮﾀｸｶｲｺﾞｾﾝﾀｰ ﾌｨｰﾙ･ﾗｲﾌ</t>
  </si>
  <si>
    <t>宮城県石巻市大街道西一丁目4-8　ソラーナ参番館１０１号</t>
  </si>
  <si>
    <t>0225-98-3561</t>
  </si>
  <si>
    <t>0225-98-3562</t>
  </si>
  <si>
    <t>0410200653</t>
  </si>
  <si>
    <t>就労支援センターAKARI</t>
  </si>
  <si>
    <t>ｼｭｳﾛｳｼｴﾝｾﾝﾀｰｱｶﾘ</t>
  </si>
  <si>
    <t>0225-24-8027</t>
  </si>
  <si>
    <t>0410200661</t>
  </si>
  <si>
    <t>就労定着支援</t>
  </si>
  <si>
    <t>株式会社希望の光</t>
  </si>
  <si>
    <t>ｶﾌﾞｼｷｶﾞｲｼｬｷﾎﾞｳﾉﾋｶﾘ</t>
  </si>
  <si>
    <t>宮城県石巻市鹿又字新八幡前6番地</t>
  </si>
  <si>
    <t>0225-98-6844</t>
  </si>
  <si>
    <t>丸谷浩章</t>
  </si>
  <si>
    <t>希望</t>
  </si>
  <si>
    <t>ｷﾎﾞｳ</t>
  </si>
  <si>
    <t>9860323</t>
  </si>
  <si>
    <t>宮城県石巻市桃生町神取字堤外４番１番地４</t>
  </si>
  <si>
    <t>0225-98-7681</t>
  </si>
  <si>
    <t>0225-98-7682</t>
  </si>
  <si>
    <t>0410200679</t>
  </si>
  <si>
    <t>アトリエみなと</t>
  </si>
  <si>
    <t>ｱﾄﾘｴﾐﾅﾄ</t>
  </si>
  <si>
    <t>9860025</t>
  </si>
  <si>
    <t>宮城県石巻市湊町鳥井崎１－８</t>
  </si>
  <si>
    <t>0225-25-4347</t>
  </si>
  <si>
    <t>0225-25-4348</t>
  </si>
  <si>
    <t>0410200695</t>
  </si>
  <si>
    <t>株式会社ワンハートサービス</t>
  </si>
  <si>
    <t>ｶﾌﾞｼｷｶﾞｲｼｬﾜﾝﾊｰﾄｻｰﾋﾞｽ</t>
  </si>
  <si>
    <t>9860867</t>
  </si>
  <si>
    <t>宮城県石巻市わかば三丁目１１番地２</t>
  </si>
  <si>
    <t>0225-23-7561</t>
  </si>
  <si>
    <t>0225-98-4627</t>
  </si>
  <si>
    <t>虎　洋子</t>
  </si>
  <si>
    <t>0410200703</t>
  </si>
  <si>
    <t>相川商会合同会社</t>
  </si>
  <si>
    <t>ｱｲｶﾜｼｮｳｶｲｺﾞｳﾄﾞｳｶﾞｲｼｬ</t>
  </si>
  <si>
    <t>宮城県石巻市大街道南４丁目４番４３号</t>
  </si>
  <si>
    <t>0225-98-7646</t>
  </si>
  <si>
    <t>代表社員</t>
  </si>
  <si>
    <t>相川　祐子</t>
  </si>
  <si>
    <t>ヘルパーステーション　スカイクリエイト</t>
  </si>
  <si>
    <t>ﾍﾙﾊﾟｰｽﾃｰｼｮﾝ ｽｶｲｸﾘｴｲﾄ</t>
  </si>
  <si>
    <t>0410200737</t>
  </si>
  <si>
    <t>児童デイサービスセンター　みらい</t>
  </si>
  <si>
    <t>ｼﾞﾄﾞｳﾃﾞｲｻｰﾋﾞｽｾﾝﾀｰ ﾐﾗｲ</t>
  </si>
  <si>
    <t>宮城県石巻市中央２丁目９－６</t>
  </si>
  <si>
    <t>0225-93-8052</t>
  </si>
  <si>
    <t>0225-93-8062</t>
  </si>
  <si>
    <t>0410200745</t>
  </si>
  <si>
    <t>トータルサポートセンター　みんなの夢広場</t>
  </si>
  <si>
    <t>ﾄｰﾀﾙｻﾎﾟｰﾄｾﾝﾀｰ ﾐﾝﾅﾉﾕﾒﾋﾛﾊﾞ</t>
  </si>
  <si>
    <t>9860042</t>
  </si>
  <si>
    <t>宮城県石巻市鹿妻南一丁目１６－１７</t>
  </si>
  <si>
    <t>0225-23-5630</t>
  </si>
  <si>
    <t>0410210058</t>
  </si>
  <si>
    <t>小国の郷</t>
  </si>
  <si>
    <t>ｵｸﾞﾆﾉｻﾄ</t>
  </si>
  <si>
    <t>宮城県石巻市須江字小国68</t>
  </si>
  <si>
    <t>0225-24-8741</t>
  </si>
  <si>
    <t>0410210074</t>
  </si>
  <si>
    <t>石巻市社協みどり園</t>
  </si>
  <si>
    <t>ｲｼﾉﾏｷｼｼｬｷｮｳﾐﾄﾞﾘｴﾝ</t>
  </si>
  <si>
    <t>9860017</t>
  </si>
  <si>
    <t>宮城県石巻市不動町一丁目13番27号</t>
  </si>
  <si>
    <t>0225-93-5494</t>
  </si>
  <si>
    <t>0225-92-8755</t>
  </si>
  <si>
    <t>0410210082</t>
  </si>
  <si>
    <t>石巻市社協かしわホーム</t>
  </si>
  <si>
    <t>ｲｼﾉﾏｷｼｼｬｷｮｳｶｼﾜﾎｰﾑ</t>
  </si>
  <si>
    <t>0225-62-1078</t>
  </si>
  <si>
    <t>0410210090</t>
  </si>
  <si>
    <t>株式会社Mibuサニーケア</t>
  </si>
  <si>
    <t>ｶﾌﾞｼｷｶﾞｲｼｬMibuｻﾆｰｹｱ</t>
  </si>
  <si>
    <t>9860801</t>
  </si>
  <si>
    <t>宮城県石巻市水明北１丁目１０番２８号グランデール水明北Ⅳ２０１号</t>
  </si>
  <si>
    <t>0225-96-6522</t>
  </si>
  <si>
    <t>0225-90-3126</t>
  </si>
  <si>
    <t>阿部　千晴</t>
  </si>
  <si>
    <t>0410210124</t>
  </si>
  <si>
    <t>愛さんさん宅食株式会社</t>
  </si>
  <si>
    <t>ｱｲｻﾝｻﾝﾀｸｼｮｸｶﾌﾞｼｷｶﾞｲｼｬ</t>
  </si>
  <si>
    <t>9850052</t>
  </si>
  <si>
    <t>宮城県塩竈市本町１２－５</t>
  </si>
  <si>
    <t>022-366-8813</t>
  </si>
  <si>
    <t>022-349-4202</t>
  </si>
  <si>
    <t>小尾　勝吉</t>
  </si>
  <si>
    <t>福祉人財養成学院　石巻教室</t>
  </si>
  <si>
    <t>ﾌｸｼﾋﾄｻﾞｲﾖｳｾｲｶﾞｸｲﾝ ｲｼﾉﾏｷｷｮｳｼﾂ</t>
  </si>
  <si>
    <t>宮城県石巻市大街道南４丁目６－２０</t>
  </si>
  <si>
    <t>0225-90-4213</t>
  </si>
  <si>
    <t>0225-90-4214</t>
  </si>
  <si>
    <t>0410210132</t>
  </si>
  <si>
    <t>ﾌｸｼﾋﾄｻﾞｲﾖｳｾｲｶﾞｸｲﾝ ｲｼﾉﾏｷｲｼﾉﾏｷ</t>
  </si>
  <si>
    <t>愛さんさん</t>
  </si>
  <si>
    <t>ｱｲｻﾝｻﾝ</t>
  </si>
  <si>
    <t>愛さんさん　石巻事業所</t>
  </si>
  <si>
    <t>ｱｲｻﾝｻﾝ ｲｼﾉﾏｷｼﾞｷﾞｮｳｼｮ</t>
  </si>
  <si>
    <t>共生型福祉施設　はぴねすプラザ</t>
  </si>
  <si>
    <t>ｷｮｳｾｲｶﾞﾀﾌｸｼｼｾﾂ ﾊﾋﾟﾈｽﾌﾟﾗｻﾞ</t>
  </si>
  <si>
    <t>宮城県石巻市鹿妻南2丁目2番8号</t>
  </si>
  <si>
    <t>0225-98-8030</t>
  </si>
  <si>
    <t>0225-98-8031</t>
  </si>
  <si>
    <t>0410210140</t>
  </si>
  <si>
    <t>株式会社フレンド</t>
  </si>
  <si>
    <t>ｶﾌﾞｼｷｶﾞｲｼｬﾌﾚﾝﾄﾞ</t>
  </si>
  <si>
    <t>宮城県石巻市大街道西1丁目12番69号コーポ大街道201号室</t>
  </si>
  <si>
    <t>0225-98-9946</t>
  </si>
  <si>
    <t>0225-98-9947</t>
  </si>
  <si>
    <t>佐藤　節子</t>
  </si>
  <si>
    <t>ほっとケア</t>
  </si>
  <si>
    <t>ﾎｯﾄｹｱ</t>
  </si>
  <si>
    <t>0410210157</t>
  </si>
  <si>
    <t>宮城県石巻市大街道西1丁目12番69号</t>
  </si>
  <si>
    <t>一般社団法人　まごころ</t>
  </si>
  <si>
    <t>ｲｯﾊﾟﾝｼｬﾀﾞﾝﾎｳｼﾞﾝ ﾏｺﾞｺﾛ</t>
  </si>
  <si>
    <t>宮城県石巻市蛇田北経塚１０２－３</t>
  </si>
  <si>
    <t>0225-98-8120</t>
  </si>
  <si>
    <t>0225-98-8121</t>
  </si>
  <si>
    <t>代表理事</t>
  </si>
  <si>
    <t>作間　祐子</t>
  </si>
  <si>
    <t>まごころ</t>
  </si>
  <si>
    <t>ﾏｺﾞｺﾛ</t>
  </si>
  <si>
    <t>0410210165</t>
  </si>
  <si>
    <t>のぞみ</t>
  </si>
  <si>
    <t>ﾉｿﾞﾐ</t>
  </si>
  <si>
    <t>宮城県石巻市桃生町神取字山下４４番地１</t>
  </si>
  <si>
    <t>0225-98-4850</t>
  </si>
  <si>
    <t>0225-98-4855</t>
  </si>
  <si>
    <t>0410210173</t>
  </si>
  <si>
    <t>株式会社　智仁会</t>
  </si>
  <si>
    <t>ｶﾌﾞｼｷｶﾞｲｼｬ ﾁｼﾞﾝｶｲ</t>
  </si>
  <si>
    <t>宮城県石巻市大街道南４丁目６番２０号</t>
  </si>
  <si>
    <t>0225-25-6101</t>
  </si>
  <si>
    <t>0225-22-6070</t>
  </si>
  <si>
    <t>澁谷　智子</t>
  </si>
  <si>
    <t>八千代訪問介護ステーション‐石巻大街道‐</t>
  </si>
  <si>
    <t>ﾔﾁﾖﾎｳﾓﾝｶｲｺﾞｽﾃｰｼｮﾝｰｲｼﾉﾏｷｵｵｶｲﾄﾞｳｰ</t>
  </si>
  <si>
    <t>0410210181</t>
  </si>
  <si>
    <t>特定非営利活動法人Switch</t>
  </si>
  <si>
    <t>ﾄｸﾃｲﾋｴｲﾘｶﾂﾄﾞｳﾎｳｼﾞﾝSwitch</t>
  </si>
  <si>
    <t>9830852</t>
  </si>
  <si>
    <t>宮城県仙台市宮城野区榴岡1丁目6番3号－602</t>
  </si>
  <si>
    <t>022-762-5851</t>
  </si>
  <si>
    <t>022-762-5853</t>
  </si>
  <si>
    <t>高橋　由佳</t>
  </si>
  <si>
    <t>スイッチ・イシノマキ</t>
  </si>
  <si>
    <t>ｽｲｯﾁ･ｲｼﾉﾏｷ</t>
  </si>
  <si>
    <t>9860826</t>
  </si>
  <si>
    <t>宮城県石巻市鋳銭場1-9ペガサスビル2階</t>
  </si>
  <si>
    <t>0225-24-6511</t>
  </si>
  <si>
    <t>0225-25-6512</t>
  </si>
  <si>
    <t>0410210199</t>
  </si>
  <si>
    <t>株式会社ダンライフ</t>
  </si>
  <si>
    <t>ｶﾌﾞｼｷｶﾞｲｼｬﾀﾞﾝﾗｲﾌ</t>
  </si>
  <si>
    <t>宮城県石巻市鹿又字役場前４３番３</t>
  </si>
  <si>
    <t>0225-98-9303</t>
  </si>
  <si>
    <t>0225-98-9313</t>
  </si>
  <si>
    <t>菊地　政彦</t>
  </si>
  <si>
    <t>ダンライフ</t>
  </si>
  <si>
    <t>ﾀﾞﾝﾗｲﾌ</t>
  </si>
  <si>
    <t>0410210231</t>
  </si>
  <si>
    <t>宮城県石巻市鹿又字役場前43番地3</t>
  </si>
  <si>
    <t>0225-72-3883</t>
  </si>
  <si>
    <t>0225-72-3887</t>
  </si>
  <si>
    <t>特定非営利活動法人ワーカーズコープ</t>
  </si>
  <si>
    <t>ﾄｸﾃｲﾋｴｲﾘｶﾂﾄﾞｳﾎｳｼﾞﾝﾜｰｶｰｽﾞｺｰﾌﾟ</t>
  </si>
  <si>
    <t>1700013</t>
  </si>
  <si>
    <t>東京都豊島区東池袋１丁目４４－３池袋ＩＳＰタマビル</t>
  </si>
  <si>
    <t>03-6907-8030</t>
  </si>
  <si>
    <t>03-6907-8031</t>
  </si>
  <si>
    <t>田嶋　羊子</t>
  </si>
  <si>
    <t>就労継続Ｂ型事業所　YUTTARI</t>
  </si>
  <si>
    <t>ｼｭｳﾛｳｹｲｿﾞｸBｶﾞﾀｼﾞｷﾞｮｳｼｮ YUTTARI</t>
  </si>
  <si>
    <t>9860121</t>
  </si>
  <si>
    <t>宮城県石巻市大森字的場５３－５</t>
  </si>
  <si>
    <t>0225-24-6482</t>
  </si>
  <si>
    <t>0225-24-6483</t>
  </si>
  <si>
    <t>0410210249</t>
  </si>
  <si>
    <t>多機能型事業所　YUTTARI</t>
  </si>
  <si>
    <t>ﾀｷﾉｳｶﾞﾀｼﾞｷﾞｮｳｼｮ ﾕｯﾀﾘ</t>
  </si>
  <si>
    <t>株式会社ジョウセイ</t>
  </si>
  <si>
    <t>ｶﾌﾞｼｷｶﾞｲｼｬｼﾞｮｳｾｲ</t>
  </si>
  <si>
    <t>宮城県石巻市鹿妻南４丁目５番地４５号</t>
  </si>
  <si>
    <t>0225-23-7176</t>
  </si>
  <si>
    <t>万城目　和佳子</t>
  </si>
  <si>
    <t>かづまホームケアサービス</t>
  </si>
  <si>
    <t>ｶﾂﾞﾏﾎｰﾑｹｱｻｰﾋﾞｽ</t>
  </si>
  <si>
    <t>宮城県石巻市蛇田字西境谷地14－2セゾンソレイユⅥ号室</t>
  </si>
  <si>
    <t>0410210256</t>
  </si>
  <si>
    <t>特定非営利活動法人輝くなかまチャレンジド</t>
  </si>
  <si>
    <t>ﾄｸﾃｲﾋｴｲﾘｶﾂﾄﾞｳﾎｳｼﾞﾝｶｶﾞﾔｸﾅｶﾏﾁｬﾚﾝｼﾞﾄﾞ</t>
  </si>
  <si>
    <t>9860847</t>
  </si>
  <si>
    <t>宮城県石巻市中浦一丁目2番62号</t>
  </si>
  <si>
    <t>0225-23-0659</t>
  </si>
  <si>
    <t>武山　快子</t>
  </si>
  <si>
    <t>織音</t>
  </si>
  <si>
    <t>ｵﾘｵﾝ</t>
  </si>
  <si>
    <t>宮城県石巻市中浦一丁目２番地６２</t>
  </si>
  <si>
    <t>0410210264</t>
  </si>
  <si>
    <t>愛さんさん訪問介護　石巻（障）</t>
  </si>
  <si>
    <t>ｱｲｻﾝｻﾝﾎｳﾓﾝｶｲｺﾞ ｲｼﾉﾏｷ(ｼｮｳ)</t>
  </si>
  <si>
    <t>宮城県石巻市大街道南４丁目6-20</t>
  </si>
  <si>
    <t>0410210272</t>
  </si>
  <si>
    <t>愛さんさん訪問介護　石巻</t>
  </si>
  <si>
    <t>ｱｲｻﾝｻﾝﾎｳﾓﾝｶｲｺﾞ ｲｼﾉﾏｷ</t>
  </si>
  <si>
    <t>宮城県石巻市大街道南四丁目6-20</t>
  </si>
  <si>
    <t>エスアンドウィングス株式会社</t>
  </si>
  <si>
    <t>ｴｽｱﾝﾄﾞｳｨﾝｸﾞｽｶﾌﾞｼｷｶﾞｲｼｬ</t>
  </si>
  <si>
    <t>宮城県仙台市青葉区小田原４丁目６番３号</t>
  </si>
  <si>
    <t>022-726-4161</t>
  </si>
  <si>
    <t>佐々木　宏幸</t>
  </si>
  <si>
    <t>manaby石巻駅前事業所</t>
  </si>
  <si>
    <t>ﾏﾅﾋﾞｰｲｼﾉﾏｷｴｷﾏｴｼﾞｷﾞｮｳｼｮ</t>
  </si>
  <si>
    <t>9860871</t>
  </si>
  <si>
    <t>宮城県石巻市清水町一丁目１番２号ニューシティビルニイヌマ１Ｆ</t>
  </si>
  <si>
    <t>0225-90-4216</t>
  </si>
  <si>
    <t>0410210314</t>
  </si>
  <si>
    <t>よつば</t>
  </si>
  <si>
    <t>ﾖﾂﾊﾞ</t>
  </si>
  <si>
    <t>宮城県石巻市渡波字新千刈４８番地</t>
  </si>
  <si>
    <t>0410210322</t>
  </si>
  <si>
    <t>愛さんさんビレッジ株式会社</t>
  </si>
  <si>
    <t>ｱｲｻﾝｻﾝﾋﾞﾚｯｼﾞｶﾌﾞｼｷｶﾞｲｼｬ</t>
  </si>
  <si>
    <t>9860855</t>
  </si>
  <si>
    <t>宮城県石巻市大街道東３丁目８－２５ナイト・リジェルA号室</t>
  </si>
  <si>
    <t>0410210330</t>
  </si>
  <si>
    <t>宮城県石巻市大街道南4-6-20</t>
  </si>
  <si>
    <t>“十夢”</t>
  </si>
  <si>
    <t>"ﾄｵﾑ"</t>
  </si>
  <si>
    <t>宮城県石巻市須江字小国５５</t>
  </si>
  <si>
    <t>0225-95-4834</t>
  </si>
  <si>
    <t>0410210348</t>
  </si>
  <si>
    <t>“十夢”　蛇田</t>
  </si>
  <si>
    <t>"ﾄｵﾑ" ﾍﾋﾞﾀ</t>
  </si>
  <si>
    <t>宮城県石巻市蛇田字小斉２１－１</t>
  </si>
  <si>
    <t>株式会社北村笑店</t>
  </si>
  <si>
    <t>ｶﾌﾞｼｷｶﾞｲｼｬｷﾀﾑﾗｼｮｳﾃﾝ</t>
  </si>
  <si>
    <t>9870512</t>
  </si>
  <si>
    <t>宮城県登米市迫町森字東表３６番地</t>
  </si>
  <si>
    <t>090-58425352</t>
  </si>
  <si>
    <t>北村誠悟</t>
  </si>
  <si>
    <t>きゅう</t>
  </si>
  <si>
    <t>ｷｭｳ</t>
  </si>
  <si>
    <t>宮城県石巻市中央２丁目７番６号開北ビル１階</t>
  </si>
  <si>
    <t>0225-90-4916</t>
  </si>
  <si>
    <t>0225-90-4917</t>
  </si>
  <si>
    <t>0410210355</t>
  </si>
  <si>
    <t>特定非営利活動法人高橋園</t>
  </si>
  <si>
    <t>ﾄｸﾃｲﾋｴｲﾘｶﾂﾄﾞｳﾎｳｼﾞﾝﾀｶﾊｼｴﾝ</t>
  </si>
  <si>
    <t>宮城県石巻市中央３丁目１番３２号</t>
  </si>
  <si>
    <t>0225-96-0141</t>
  </si>
  <si>
    <t>高橋　博美</t>
  </si>
  <si>
    <t>みっちゃんち</t>
  </si>
  <si>
    <t>ﾐｯﾁｬﾝﾁ</t>
  </si>
  <si>
    <t>0410210363</t>
  </si>
  <si>
    <t>一般社団法人地域障害者雇用促進協会Ｎさぽーと・みやぎ</t>
  </si>
  <si>
    <t>ｲｯﾊﾟﾝｼｬﾀﾞﾝﾎｳｼﾞﾝﾁｲｷｼｮｳｶﾞｲｼｬｺﾖｳｿｸｼﾝｷｮｳｶｲNｻﾎﾟｰﾄ･ﾐﾔｷﾞ</t>
  </si>
  <si>
    <t>宮城県石巻市開成１－２０　メディアテック株式会社様内</t>
  </si>
  <si>
    <t>0225-24-6160</t>
  </si>
  <si>
    <t>022-774-2703</t>
  </si>
  <si>
    <t>木村　恵美子</t>
  </si>
  <si>
    <t>就労支援カレッジ　ぴゅあ・さぽーと</t>
  </si>
  <si>
    <t>ｼｭｳﾛｳｼｴﾝｶﾚｯｼﾞ ﾋﾟｭｱ･ｻﾎﾟｰﾄ</t>
  </si>
  <si>
    <t>9860812</t>
  </si>
  <si>
    <t>宮城県石巻市開成１番地２０</t>
  </si>
  <si>
    <t>090-29897813</t>
  </si>
  <si>
    <t>0225-82-1279</t>
  </si>
  <si>
    <t>0410210371</t>
  </si>
  <si>
    <t>0225-98-7180</t>
  </si>
  <si>
    <t>一般社団法人石巻グリーフサポート</t>
  </si>
  <si>
    <t>ｲｯﾊﾟﾝｼｬﾀﾞﾝﾎｳｼﾞﾝｲｼﾉﾏｷｸﾞﾘｰﾌｻﾎﾟｰﾄ</t>
  </si>
  <si>
    <t>宮城県石巻市前谷地字小谷地８０番地</t>
  </si>
  <si>
    <t>0225-24-6190</t>
  </si>
  <si>
    <t>0225-24-6191</t>
  </si>
  <si>
    <t>木村　直隆</t>
  </si>
  <si>
    <t>パーラー山と田んぼ</t>
  </si>
  <si>
    <t>ﾊﾟｰﾗｰﾔﾏﾄﾀﾝﾎﾞ</t>
  </si>
  <si>
    <t>宮城県石巻市前谷地字黒沢前８４番地３</t>
  </si>
  <si>
    <t>080-31474961</t>
  </si>
  <si>
    <t>0410210389</t>
  </si>
  <si>
    <t>宮城県石巻市門脇町一丁目２－２１</t>
  </si>
  <si>
    <t>0225-98-4005</t>
  </si>
  <si>
    <t>石巻市立病院</t>
  </si>
  <si>
    <t>ｲｼﾉﾏｷｼﾘﾂﾋﾞｮｳｲﾝ</t>
  </si>
  <si>
    <t>宮城県石巻市穀町15番1号</t>
  </si>
  <si>
    <t>0225-25-5555</t>
  </si>
  <si>
    <t>0225-25-5673</t>
  </si>
  <si>
    <t>0410210405</t>
  </si>
  <si>
    <t>一般社団法人シャロームいしのまき</t>
  </si>
  <si>
    <t>ｲｯﾊﾟﾝｼｬﾀﾞﾝﾎｳｼﾞﾝｼｬﾛｰﾑｲｼﾉﾏｷ</t>
  </si>
  <si>
    <t>9860877</t>
  </si>
  <si>
    <t>宮城県石巻市錦町５番５号</t>
  </si>
  <si>
    <t>0225-24-9147</t>
  </si>
  <si>
    <t>0225-24-9641</t>
  </si>
  <si>
    <t>大林　健太郎</t>
  </si>
  <si>
    <t>就労サポートセンター　べてるの風</t>
  </si>
  <si>
    <t>ｼｭｳﾛｳｻﾎﾟｰﾄｾﾝﾀｰ ﾍﾞﾃﾙﾉｶｾﾞ</t>
  </si>
  <si>
    <t>9862103</t>
  </si>
  <si>
    <t>宮城県石巻市流留字二番囲６１番地２１</t>
  </si>
  <si>
    <t>0410210413</t>
  </si>
  <si>
    <t>株式会社こすもす訪問介護石巻</t>
  </si>
  <si>
    <t>ｶﾌﾞｼｷｶｲｼｬｺｽﾓｽﾎｳﾓﾝｶｲｺﾞｲｼﾉﾏｷ</t>
  </si>
  <si>
    <t>9860854</t>
  </si>
  <si>
    <t>宮城県石巻市大街道北三丁目４番８０号</t>
  </si>
  <si>
    <t>0225-25-5421</t>
  </si>
  <si>
    <t>平　純子</t>
  </si>
  <si>
    <t>訪問介護こすもす</t>
  </si>
  <si>
    <t>ﾎｳﾓﾝｶｲｺﾞｺｽﾓｽ</t>
  </si>
  <si>
    <t>0410210421</t>
  </si>
  <si>
    <t>ゆにばーさるプラザ</t>
  </si>
  <si>
    <t>ﾕﾆﾊﾞｰｻﾙﾌﾟﾗｻﾞ</t>
  </si>
  <si>
    <t>宮城県石巻市門脇町一丁目2－21</t>
  </si>
  <si>
    <t>0225-96-4847</t>
  </si>
  <si>
    <t>0410210439</t>
  </si>
  <si>
    <t>Boluラボ合同会社</t>
  </si>
  <si>
    <t>ﾎﾞﾙﾗﾎﾞｺﾞｳﾄﾞｳｶﾞｲｼｬ</t>
  </si>
  <si>
    <t>宮城県石巻市前谷地字中埣１３８番地２</t>
  </si>
  <si>
    <t>0225-72-2036</t>
  </si>
  <si>
    <t>0225-72-2072</t>
  </si>
  <si>
    <t>吉田拓郎</t>
  </si>
  <si>
    <t>マイスタ</t>
  </si>
  <si>
    <t>ﾏｲｽﾀ</t>
  </si>
  <si>
    <t>0410210447</t>
  </si>
  <si>
    <t>株式会社　幸樹</t>
  </si>
  <si>
    <t>ｶﾌﾞｼｷｶｲｼｬ ｺｳｼﾞｭ</t>
  </si>
  <si>
    <t>宮城県石巻市鹿又字曽波神前190番地1</t>
  </si>
  <si>
    <t>0225-75-3210</t>
  </si>
  <si>
    <t>0225-90-3271</t>
  </si>
  <si>
    <t>森岡　秋美</t>
  </si>
  <si>
    <t>実里ケアサポート</t>
  </si>
  <si>
    <t>ﾐﾉﾘｹｱｻﾎﾟｰﾄ</t>
  </si>
  <si>
    <t>0410210462</t>
  </si>
  <si>
    <t>有限会社太陽介護サービス</t>
  </si>
  <si>
    <t>ﾕｳｹﾞﾝｶﾞｲｼｬﾀｲﾖｳｶｲｺﾞｻｰﾋﾞｽ</t>
  </si>
  <si>
    <t>9860849</t>
  </si>
  <si>
    <t>宮城県石巻市中屋敷１丁目４番１１号</t>
  </si>
  <si>
    <t>0225-21-7888</t>
  </si>
  <si>
    <t>0225-21-7839</t>
  </si>
  <si>
    <t>菊田　とよ子</t>
  </si>
  <si>
    <t>デイサービスセンターわたぼうし</t>
  </si>
  <si>
    <t>ﾃﾞｲｻｰﾋﾞｽｾﾝﾀｰﾜﾀﾎﾞｳｼ</t>
  </si>
  <si>
    <t>宮城県石巻市鹿又字蓬莱275番地</t>
  </si>
  <si>
    <t>0225-98-9872</t>
  </si>
  <si>
    <t>0225-98-9873</t>
  </si>
  <si>
    <t>0410210470</t>
  </si>
  <si>
    <t>ニチイケアセンターあゆみ野</t>
  </si>
  <si>
    <t>ﾆﾁｲｹｱｾﾝﾀｰｱﾕﾐﾉ</t>
  </si>
  <si>
    <t>9860850</t>
  </si>
  <si>
    <t>宮城県石巻市あゆみ野三丁目２－１４ヤマホンあゆみ野ビル２階</t>
  </si>
  <si>
    <t>0225-21-8155</t>
  </si>
  <si>
    <t>0225-95-8988</t>
  </si>
  <si>
    <t>0410210504</t>
  </si>
  <si>
    <t>株式会社めだか</t>
  </si>
  <si>
    <t>ｶﾌﾞｼｷｶｲｼｬﾒﾀﾞｶ</t>
  </si>
  <si>
    <t>宮城県石巻市蛇田字土和田山４５番地１</t>
  </si>
  <si>
    <t>0225-93-5527</t>
  </si>
  <si>
    <t>0225-23-2593</t>
  </si>
  <si>
    <t>代表者</t>
  </si>
  <si>
    <t>井上　光</t>
  </si>
  <si>
    <t>めだかのたいよう</t>
  </si>
  <si>
    <t>ﾒﾀﾞｶﾉﾀｲﾖｳ</t>
  </si>
  <si>
    <t>宮城県石巻市蛇田字小斎８０</t>
  </si>
  <si>
    <t>0410210512</t>
  </si>
  <si>
    <t>株式会社manaby</t>
  </si>
  <si>
    <t>ｶﾌﾞｼｷｶｲｼｬﾏﾅﾋﾞｰ</t>
  </si>
  <si>
    <t>宮城県仙台市宮城野区榴岡1-6-30　ディーグランツ仙台ビル５F</t>
  </si>
  <si>
    <t>022-290-6026</t>
  </si>
  <si>
    <t>022-290-6867</t>
  </si>
  <si>
    <t>岡崎　衛</t>
  </si>
  <si>
    <t>宮城県石巻市清水町１丁目１－２ニューシティビルニイヌマ１Ｆ</t>
  </si>
  <si>
    <t>0225-90-4977</t>
  </si>
  <si>
    <t>0225-90-4978</t>
  </si>
  <si>
    <t>0410210520</t>
  </si>
  <si>
    <t>manabyｲｼﾉﾏｷｴｷﾏｴｼﾞｷﾞｮｳｼｮ</t>
  </si>
  <si>
    <t>Ecoリサイクル松並工場</t>
  </si>
  <si>
    <t>Ecoﾘｻｲｸﾙﾏﾂﾅﾐｺｳｼﾞｮｳ</t>
  </si>
  <si>
    <t>9860028</t>
  </si>
  <si>
    <t>宮城県石巻市松並２丁目１４番３</t>
  </si>
  <si>
    <t>0410210538</t>
  </si>
  <si>
    <t>ニチイケアセンターわたのは</t>
  </si>
  <si>
    <t>ﾆﾁｲｹｱｾﾝﾀｰﾜﾀﾉﾊ</t>
  </si>
  <si>
    <t>宮城県石巻市渡波字旭ヶ浦１４７番地</t>
  </si>
  <si>
    <t>0225-25-3233</t>
  </si>
  <si>
    <t>0225-25-3288</t>
  </si>
  <si>
    <t>0410210546</t>
  </si>
  <si>
    <t>有限会社しらさぎ苑</t>
  </si>
  <si>
    <t>ﾕｳｹﾞﾝｶｲｼｬｼﾗｻｷﾞｴﾝ</t>
  </si>
  <si>
    <t>宮城県石巻市須江字しらさぎ台３－２１－３</t>
  </si>
  <si>
    <t>0225-73-4855</t>
  </si>
  <si>
    <t>0225-73-4857</t>
  </si>
  <si>
    <t>加藤　稔</t>
  </si>
  <si>
    <t>訪問介護事業所　すえの森</t>
  </si>
  <si>
    <t>ﾎｳﾓﾝｶｲｺﾞｼﾞｷﾞｮｳｼｮ ｽｴﾉﾓﾘ</t>
  </si>
  <si>
    <t>0410210553</t>
  </si>
  <si>
    <t>株式会社土屋</t>
  </si>
  <si>
    <t>ｶﾌﾞｼｷｶｲｼｬﾂﾁﾔ</t>
  </si>
  <si>
    <t>7150002</t>
  </si>
  <si>
    <t>岡山県井原市神代町６６１番地１</t>
  </si>
  <si>
    <t>05037333443</t>
  </si>
  <si>
    <t>05034579334</t>
  </si>
  <si>
    <t>大山敏之</t>
  </si>
  <si>
    <t>ホームケア土屋　東北</t>
  </si>
  <si>
    <t>ﾎｰﾑｹｱﾂﾁﾔ ﾄｳﾎｸ</t>
  </si>
  <si>
    <t>9860827</t>
  </si>
  <si>
    <t>宮城県石巻市千石町２－４６昭和マンション千石町２０２号</t>
  </si>
  <si>
    <t>05031382135</t>
  </si>
  <si>
    <t>05034579107</t>
  </si>
  <si>
    <t>0410210561</t>
  </si>
  <si>
    <t>つむぎ</t>
  </si>
  <si>
    <t>ﾂﾑｷﾞ</t>
  </si>
  <si>
    <t>宮城県石巻市須江字中埣145-1</t>
  </si>
  <si>
    <t>0225-25-7737</t>
  </si>
  <si>
    <t>0225-25-7738</t>
  </si>
  <si>
    <t>0410210587</t>
  </si>
  <si>
    <t>株式会社アップルファーム</t>
  </si>
  <si>
    <t>ｶﾌﾞｼｷｶｲｼｬｱｯﾌﾟﾙﾌｧｰﾑ</t>
  </si>
  <si>
    <t>9840031</t>
  </si>
  <si>
    <t>宮城県仙台市若林区六丁目字南97-3</t>
  </si>
  <si>
    <t>022-390-1101</t>
  </si>
  <si>
    <t>022-390-1102</t>
  </si>
  <si>
    <t>渡辺　哲也</t>
  </si>
  <si>
    <t>あっぷるぷらす</t>
  </si>
  <si>
    <t>ｱｯﾌﾟﾙﾌﾟﾗｽ</t>
  </si>
  <si>
    <t>9860813</t>
  </si>
  <si>
    <t>宮城県石巻市駅前北通り2丁目12-17</t>
  </si>
  <si>
    <t>0410210595</t>
  </si>
  <si>
    <t>石巻メンテナンスセンター</t>
  </si>
  <si>
    <t>ｲｼﾉﾏｷﾒﾝﾃﾅﾝｽｾﾝﾀｰ</t>
  </si>
  <si>
    <t>9860011</t>
  </si>
  <si>
    <t>宮城県石巻市湊字鳥井崎１－１</t>
  </si>
  <si>
    <t>0225-24-6731</t>
  </si>
  <si>
    <t>0225-24-6732</t>
  </si>
  <si>
    <t>0410210603</t>
  </si>
  <si>
    <t>ｼｬｶｲﾌｸｼﾎｳｼﾞﾝｲｼﾉﾏｷｼｮｳｼﾝｶｲ</t>
  </si>
  <si>
    <t>てのひら</t>
  </si>
  <si>
    <t>ﾃﾉﾋﾗ</t>
  </si>
  <si>
    <t>090-7797-822</t>
  </si>
  <si>
    <t>0410210611</t>
  </si>
  <si>
    <t>一般社団法人震災こころのケア・ネットワークみやぎ</t>
  </si>
  <si>
    <t>ｲｯﾊﾟﾝｼｬﾀﾞﾝﾎｳｼﾞﾝｼﾝｻｲｺｺﾛﾉｹｱﾃﾝﾈｯﾄﾜｰｸﾐﾔｷﾞ</t>
  </si>
  <si>
    <t>宮城県石巻市鋳銭場３番地１９号　秋田屋ビル１階</t>
  </si>
  <si>
    <t>0225942966</t>
  </si>
  <si>
    <t>0225209021</t>
  </si>
  <si>
    <t>原　敬造</t>
  </si>
  <si>
    <t>自立生活援助センターからころ</t>
  </si>
  <si>
    <t>ｼﾞﾘﾂｾｲｶﾂｴﾝｼﾞｮｾﾝﾀｰｶﾗｺﾛ</t>
  </si>
  <si>
    <t>0410210645</t>
  </si>
  <si>
    <t>自立生活援助</t>
  </si>
  <si>
    <t>ぷりけあ株式会社</t>
  </si>
  <si>
    <t>ﾌﾟﾘｹｱｶﾌﾞｼｷｶﾞｲｼｬ</t>
  </si>
  <si>
    <t>宮城県石巻市蛇田字南久林14-3ユニバーサルⅠ-102</t>
  </si>
  <si>
    <t>0225-98-6491</t>
  </si>
  <si>
    <t>渡部　あかね</t>
  </si>
  <si>
    <t>ぷりけあデイサービス</t>
  </si>
  <si>
    <t>ﾌﾟﾘｹｱﾃﾞｲｻｰﾋﾞｽ</t>
  </si>
  <si>
    <t>宮城県石巻市駅前北通り1-14-29ダルセーニョ壱番館2階</t>
  </si>
  <si>
    <t>0410210652</t>
  </si>
  <si>
    <t>社会福祉法人夢みの里</t>
  </si>
  <si>
    <t>ｼｬｶｲﾌｸｼﾎｳｼﾞﾝﾕﾒﾐﾉｻﾄ</t>
  </si>
  <si>
    <t>宮城県石巻市水押２丁目１－３６</t>
  </si>
  <si>
    <t>09028828688</t>
  </si>
  <si>
    <t>0225984005</t>
  </si>
  <si>
    <t>短期入所事業所あじさい館</t>
  </si>
  <si>
    <t>ﾀﾝｷﾆｭｳｼｮｼﾞｷﾞｮｳｼｮｱｼﾞｻｲｶﾝ</t>
  </si>
  <si>
    <t>0410210660</t>
  </si>
  <si>
    <t>株式会社ラシエル</t>
  </si>
  <si>
    <t>ｶﾌﾞｼｷｶｲｼｬﾗｼｴﾙ</t>
  </si>
  <si>
    <t>宮城県石巻市穀町１０番４５号</t>
  </si>
  <si>
    <t>0225-25-6530</t>
  </si>
  <si>
    <t>0225-25-6351</t>
  </si>
  <si>
    <t>石野　政道</t>
  </si>
  <si>
    <t>グループホームRASIEL石巻</t>
  </si>
  <si>
    <t>ｸﾞﾙｰﾌﾟﾎｰﾑﾗｼｴﾙｲｼﾉﾏｷ</t>
  </si>
  <si>
    <t>0225-25-6531</t>
  </si>
  <si>
    <t>0410210678</t>
  </si>
  <si>
    <t>ソーシャルインクルー株式会社</t>
  </si>
  <si>
    <t>ｿｰｼｬﾙｲﾝｸﾙｰｶﾌﾞｼｷｶｲｼｬ</t>
  </si>
  <si>
    <t>1400014</t>
  </si>
  <si>
    <t>東京都品川区南大井六丁目２５番３号</t>
  </si>
  <si>
    <t>03-6436-8972</t>
  </si>
  <si>
    <t>03-6436-8973</t>
  </si>
  <si>
    <t>三浦　恭平</t>
  </si>
  <si>
    <t>ソーシャルインクルーホーム石巻蛇田</t>
  </si>
  <si>
    <t>ｿｰｼｬﾙｲﾝｸﾙｰﾎｰﾑｲｼﾉﾏｷﾍﾋﾞﾀ</t>
  </si>
  <si>
    <t>宮城県石巻市蛇田字上谷地５－１</t>
  </si>
  <si>
    <t>0225-98-8921</t>
  </si>
  <si>
    <t>0225-98-8923</t>
  </si>
  <si>
    <t>0410210686</t>
  </si>
  <si>
    <t>短期入所　石巻蛇田</t>
  </si>
  <si>
    <t>ﾀﾝｷﾆｭｳｼｮ ｲｼﾏｷﾍﾋﾞﾀ</t>
  </si>
  <si>
    <t>社会福祉法人あしたば福祉会</t>
  </si>
  <si>
    <t>ｼｬｶｲﾌｸｼﾎｳｼﾞﾝ ｱｼﾀﾊﾞﾌｸｼｶｲｶｲ</t>
  </si>
  <si>
    <t>9850075</t>
  </si>
  <si>
    <t>宮城県塩竈市今宮町１０番２０号</t>
  </si>
  <si>
    <t>022-361-9981</t>
  </si>
  <si>
    <t>022-361-9982</t>
  </si>
  <si>
    <t>仙石　久芳</t>
  </si>
  <si>
    <t>あすなろ</t>
  </si>
  <si>
    <t>ｱｽﾅﾛ</t>
  </si>
  <si>
    <t>塩竈市</t>
  </si>
  <si>
    <t>宮城県塩竈市今宮町10番20号</t>
  </si>
  <si>
    <t>0410300016</t>
  </si>
  <si>
    <t>生活介護事業あすなろ</t>
  </si>
  <si>
    <t>ｾｲｶﾂｶｲｺﾞｼﾞｷﾞｮｳｱｽﾅﾛ</t>
  </si>
  <si>
    <t>あすなろショートステイ</t>
  </si>
  <si>
    <t>ｱｽﾅﾛｼｮｰﾄｽﾃｲ</t>
  </si>
  <si>
    <t>9850063</t>
  </si>
  <si>
    <t>宮城県塩竈市栄町7-13</t>
  </si>
  <si>
    <t>022-367-3234</t>
  </si>
  <si>
    <t>社会福祉法人宮城県障がい者福祉協会</t>
  </si>
  <si>
    <t>ｼｬｶｲﾌｸｼﾎｳｼﾞﾝﾐﾔｷﾞｹﾝｼｮｳｶﾞｲｼｬﾌｸｼｷｮｳｶｲ</t>
  </si>
  <si>
    <t>9830836</t>
  </si>
  <si>
    <t>宮城県仙台市宮城野区幸町４丁目６番２号</t>
  </si>
  <si>
    <t>022-291-1522</t>
  </si>
  <si>
    <t>022-291-1588</t>
  </si>
  <si>
    <t>森正義</t>
  </si>
  <si>
    <t>杏友園</t>
  </si>
  <si>
    <t>ｷｮｳﾕｳｴﾝ</t>
  </si>
  <si>
    <t>9850022</t>
  </si>
  <si>
    <t>宮城県塩竈市新富町14-10</t>
  </si>
  <si>
    <t>022-361-6815</t>
  </si>
  <si>
    <t>022-361-6817</t>
  </si>
  <si>
    <t>0410300024</t>
  </si>
  <si>
    <t>ｷﾖｳﾕｳｴﾝ</t>
  </si>
  <si>
    <t>身体障害者入所療護施設</t>
  </si>
  <si>
    <t>社会福祉法人　嶋福祉会</t>
  </si>
  <si>
    <t>ｼｬｶｲﾌｸｼﾎｳｼﾞﾝ ｼﾏﾌｸｼｶｲ</t>
  </si>
  <si>
    <t>9850005</t>
  </si>
  <si>
    <t>宮城県塩竈市杉の入４丁目３番１７号</t>
  </si>
  <si>
    <t>022-361-3318</t>
  </si>
  <si>
    <t>022-361-0332</t>
  </si>
  <si>
    <t>岡田昌成</t>
  </si>
  <si>
    <t>さくら学園</t>
  </si>
  <si>
    <t>ｻｸﾗｶﾞｸｴﾝ</t>
  </si>
  <si>
    <t>宮城県塩竈市杉の入4-3-8</t>
  </si>
  <si>
    <t>022-361-0331</t>
  </si>
  <si>
    <t>0410300032</t>
  </si>
  <si>
    <t>さくら学園短期入所事業所</t>
  </si>
  <si>
    <t>ｻｸﾗｶﾞｸｴﾝﾀﾝｷﾆｭｳｼｮｼﾞｷﾞｮｳｼｮ</t>
  </si>
  <si>
    <t>宮城県塩竈市杉の入四丁目103-2</t>
  </si>
  <si>
    <t>塩竃市</t>
  </si>
  <si>
    <t>ｼｵｶﾞﾏｼ</t>
  </si>
  <si>
    <t>9850026</t>
  </si>
  <si>
    <t>宮城県塩竈市旭町1-1</t>
  </si>
  <si>
    <t>022-364-1131</t>
  </si>
  <si>
    <t>022-366-7167</t>
  </si>
  <si>
    <t>佐藤昭</t>
  </si>
  <si>
    <t>塩竈市ひまわり園</t>
  </si>
  <si>
    <t>ｼｵｶﾞﾏｼﾋﾜﾘｴﾝ</t>
  </si>
  <si>
    <t>9850004</t>
  </si>
  <si>
    <t>宮城県塩竈市藤倉二丁目20-1</t>
  </si>
  <si>
    <t>022-365-6811</t>
  </si>
  <si>
    <t>0410300040</t>
  </si>
  <si>
    <t>特定非営利活動法人まごころサービス塩竈センター</t>
  </si>
  <si>
    <t>ﾄｸﾃｲﾋｴｲﾘｶﾂﾄﾞｳﾎｳｼﾞﾝﾏｺﾞｺﾛｻｰﾋﾞｽｼｵｶﾞﾏｾﾝﾀｰ</t>
  </si>
  <si>
    <t>9850043</t>
  </si>
  <si>
    <t>宮城県塩竈市袖野田町３９番２号</t>
  </si>
  <si>
    <t>022-362-2030</t>
  </si>
  <si>
    <t>022-362-3303</t>
  </si>
  <si>
    <t>坂井正義</t>
  </si>
  <si>
    <t>まごころ塩釜</t>
  </si>
  <si>
    <t>ﾏｺﾞｺﾛｼｵｶﾞﾏ</t>
  </si>
  <si>
    <t>0410300057</t>
  </si>
  <si>
    <t>株式会社　ケア・サービス・ワタナベ</t>
  </si>
  <si>
    <t>ｶﾌﾞｼｷｶﾞｲｼｬ ｹｱ･ｻｰﾋﾞｽ･ﾜﾀﾅﾍﾞ</t>
  </si>
  <si>
    <t>宮城県塩竈市旭町１７－７－２０１</t>
  </si>
  <si>
    <t>022-366-5520</t>
  </si>
  <si>
    <t>022-366-4623</t>
  </si>
  <si>
    <t>渡辺　サダコ</t>
  </si>
  <si>
    <t>ケア・サービス・ワタナベ</t>
  </si>
  <si>
    <t>ｹｱ･ｻｰﾋﾞｽ･ﾜﾀﾅﾍﾞ</t>
  </si>
  <si>
    <t>宮城県塩竈市旭町17-7-201</t>
  </si>
  <si>
    <t>0410300065</t>
  </si>
  <si>
    <t>株式会社コムスン　塩釜ケアセンター</t>
  </si>
  <si>
    <t>ｶﾌﾞｼｷｶﾞｲｼｬｺﾑｽﾝ ｼｵｶﾞﾏｹｱｾﾝﾀｰ</t>
  </si>
  <si>
    <t>9850035</t>
  </si>
  <si>
    <t>宮城県塩竈市野田14-36</t>
  </si>
  <si>
    <t>022-361-7350</t>
  </si>
  <si>
    <t>022-361-7351</t>
  </si>
  <si>
    <t>0410300073</t>
  </si>
  <si>
    <t>社会福祉法人　塩釜市社会福祉協議会</t>
  </si>
  <si>
    <t>ｼｬｶｲﾌｸｼﾎｳｼﾞﾝ  ｼｵｶﾞﾏｼｼｬｶｲﾌｸｼｷｮｳｷﾞｶｲ</t>
  </si>
  <si>
    <t>9850003</t>
  </si>
  <si>
    <t>宮城県塩竈市北浜四丁目6番52号　塩釜市市民センター内</t>
  </si>
  <si>
    <t>022-364-1213</t>
  </si>
  <si>
    <t>022-364-6482</t>
  </si>
  <si>
    <t>東海林量雲</t>
  </si>
  <si>
    <t>塩釜市社会福祉協議会ホームヘルパーステーション</t>
  </si>
  <si>
    <t>ｼｵｶﾞﾏｼｼｬｶｲﾌｸｼｷｮｳｷﾞｶｲﾎｰﾑﾍﾙﾊﾟｰｽﾃｰｼｮﾝ</t>
  </si>
  <si>
    <t>宮城県塩竈市北浜四丁目3番12号</t>
  </si>
  <si>
    <t>022-364-3535</t>
  </si>
  <si>
    <t>022-354-3666</t>
  </si>
  <si>
    <t>0410300081</t>
  </si>
  <si>
    <t>022-364-3666</t>
  </si>
  <si>
    <t>宮城県塩竈市北浜四丁目6番52号</t>
  </si>
  <si>
    <t>有限会社　仙台在宅サービス</t>
  </si>
  <si>
    <t>ﾕｳｹﾞﾝｶﾞｲｼｬ ｾﾝﾀﾞｲｻﾞｲﾀｸｻｰﾋﾞｽ</t>
  </si>
  <si>
    <t>9830833</t>
  </si>
  <si>
    <t>宮城県仙台市宮城野区東仙台４丁目2-76　渥美ビル201号</t>
  </si>
  <si>
    <t>022-292-2408</t>
  </si>
  <si>
    <t>022-292-2413</t>
  </si>
  <si>
    <t>尾本　隆子</t>
  </si>
  <si>
    <t>あおば在宅センター</t>
  </si>
  <si>
    <t>ｱｵﾊﾞｻﾞｲﾀｸｾﾝﾀｰ</t>
  </si>
  <si>
    <t>宮城県塩竈市野田9番6号　野田マンション梵102</t>
  </si>
  <si>
    <t>022-361-5908</t>
  </si>
  <si>
    <t>022-361-5909</t>
  </si>
  <si>
    <t>0410300099</t>
  </si>
  <si>
    <t>宮城県塩竈市野田９－６　野田マンション梵１０２</t>
  </si>
  <si>
    <t>アースサポート塩釜</t>
  </si>
  <si>
    <t>ｱｰｽｻﾎﾟｰﾄｼｵｶﾞﾏ</t>
  </si>
  <si>
    <t>宮城県塩竈市旭町１８－１３</t>
  </si>
  <si>
    <t>022-362-9611</t>
  </si>
  <si>
    <t>022-362-9610</t>
  </si>
  <si>
    <t>0410300107</t>
  </si>
  <si>
    <t>公益財団法人　宮城厚生協会</t>
  </si>
  <si>
    <t>ｺｳｴｷｻﾞｲﾀﾞﾝﾎｳｼﾞﾝ ﾐﾔｷﾞｺｳｾｲｷｮｳｶｲ</t>
  </si>
  <si>
    <t>9850835</t>
  </si>
  <si>
    <t>宮城県多賀城市下馬２丁目１３－７</t>
  </si>
  <si>
    <t>022-361-1113</t>
  </si>
  <si>
    <t>022-361-1124</t>
  </si>
  <si>
    <t>内藤　孝</t>
  </si>
  <si>
    <t>公益財団法人宮城厚生協会ケアステーションしおかぜ　介護</t>
  </si>
  <si>
    <t>ｺｳｴｷｻﾞｲﾀﾞﾝﾎｳｼﾞﾝﾐﾔｷﾞｺｳｾｲｷｮｳｶｲｹｱｽﾃｰｼｮﾝｼｵｶｾﾞ ｶｲｺﾞ</t>
  </si>
  <si>
    <t>9850085</t>
  </si>
  <si>
    <t>宮城県塩竈市庚塚１－３</t>
  </si>
  <si>
    <t>022-366-5511</t>
  </si>
  <si>
    <t>022-366-5674</t>
  </si>
  <si>
    <t>0410300115</t>
  </si>
  <si>
    <t>公益財団法人宮城厚生協会　しおかぜホームヘルパーステーション</t>
  </si>
  <si>
    <t>ｺｳｴｷｻﾞｲﾀﾞﾝﾎｳｼﾞﾝﾐﾔｷﾞｺｳｾｲｷｮｳｶｲ ｼｵｶｾﾞﾎｰﾑﾍﾙﾊﾟｰｽﾃｰｼｮﾝ</t>
  </si>
  <si>
    <t>株式会社ケアクルー</t>
  </si>
  <si>
    <t>ｶﾌﾞｼｷｶｲｼｬｹｱｸﾙｰ</t>
  </si>
  <si>
    <t>9850067</t>
  </si>
  <si>
    <t>宮城県塩竈市後楽町１２－７</t>
  </si>
  <si>
    <t>022-361-3356</t>
  </si>
  <si>
    <t>022-361-3354</t>
  </si>
  <si>
    <t>今野彰</t>
  </si>
  <si>
    <t>ケアクルー介護ステーション</t>
  </si>
  <si>
    <t>ｹｱｸﾙｰｶｲｺﾞｽﾃｰｼｮﾝ</t>
  </si>
  <si>
    <t>0410300149</t>
  </si>
  <si>
    <t>障害福祉サービス事業所杏友園生活介護事業</t>
  </si>
  <si>
    <t>ｼｮｳｶﾞｲﾌｸｼｻｰﾋﾞｽｼﾞｷﾞｮｳｼｮｷｮｳﾕｳｴﾝｾｲｶﾂｶｲｺﾞｼﾞｷﾞｮｳ</t>
  </si>
  <si>
    <t>0410300156</t>
  </si>
  <si>
    <t>ニチイケアセンター栄</t>
  </si>
  <si>
    <t>ﾆﾁｲｹｱｾﾝﾀｰｻｶｴ</t>
  </si>
  <si>
    <t>宮城県塩竈市栄町8番4号</t>
  </si>
  <si>
    <t>022-361-3701</t>
  </si>
  <si>
    <t>022-361-4465</t>
  </si>
  <si>
    <t>0410300164</t>
  </si>
  <si>
    <t>セントケア塩釜</t>
  </si>
  <si>
    <t>ｾﾝﾄｹｱｼｵｶﾞﾏ</t>
  </si>
  <si>
    <t>宮城県塩竈市野田１９番３号</t>
  </si>
  <si>
    <t>0410300172</t>
  </si>
  <si>
    <t>0410300180</t>
  </si>
  <si>
    <t>有限会社青い鳥サポートハウス</t>
  </si>
  <si>
    <t>ﾕｳｹﾞﾝｶﾞｲｼｬｱｵｲﾄﾘｻﾎﾟｰﾄﾊｳｽ</t>
  </si>
  <si>
    <t>9850057</t>
  </si>
  <si>
    <t>宮城県塩竈市西町６－５</t>
  </si>
  <si>
    <t>022-367-7009</t>
  </si>
  <si>
    <t>022-367-7119</t>
  </si>
  <si>
    <t>高城　映子</t>
  </si>
  <si>
    <t>0410300198</t>
  </si>
  <si>
    <t>認定ＮＰＯ法人さわおとの森</t>
  </si>
  <si>
    <t>ﾆﾝﾃｲNPOﾎｳｼﾞﾝｻﾜｵﾄﾉﾓﾘ</t>
  </si>
  <si>
    <t>9810123</t>
  </si>
  <si>
    <t>宮城県宮城郡利府町沢乙字寺下２０番</t>
  </si>
  <si>
    <t>022-767-4338</t>
  </si>
  <si>
    <t>清野精維</t>
  </si>
  <si>
    <t>ｼｵｶﾞﾏｼﾋﾏﾜﾘｴﾝ</t>
  </si>
  <si>
    <t>宮城県塩竈市藤倉二丁目２０番１</t>
  </si>
  <si>
    <t>0410300206</t>
  </si>
  <si>
    <t>アミカ塩釜介護センター</t>
  </si>
  <si>
    <t>ｱﾐｶｼｵｶﾞﾏｶｲｺﾞｾﾝﾀｰ</t>
  </si>
  <si>
    <t>9850042</t>
  </si>
  <si>
    <t>宮城県塩竈市玉川２－２－１０</t>
  </si>
  <si>
    <t>022-361-1226</t>
  </si>
  <si>
    <t>022-362-1227</t>
  </si>
  <si>
    <t>0410300214</t>
  </si>
  <si>
    <t>特定非営利活動法人利府の杜</t>
  </si>
  <si>
    <t>ﾄｸﾃｲﾋｴｲﾘｶﾂﾄﾞｳﾎｳｼﾞﾝﾘﾌﾉﾓﾘ</t>
  </si>
  <si>
    <t>宮城県塩竈市藤倉三丁目２番６号</t>
  </si>
  <si>
    <t>022-362-7682</t>
  </si>
  <si>
    <t>理事</t>
  </si>
  <si>
    <t>野呂　友紀</t>
  </si>
  <si>
    <t>ワカメの里</t>
  </si>
  <si>
    <t>ﾜｶﾒﾉｻﾄ</t>
  </si>
  <si>
    <t>9810101</t>
  </si>
  <si>
    <t>宮城郡利府町</t>
  </si>
  <si>
    <t>宮城県宮城郡利府町赤沼字須賀１１６番地</t>
  </si>
  <si>
    <t>022-354-1025</t>
  </si>
  <si>
    <t>0410300222</t>
  </si>
  <si>
    <t>医療法人菅野愛生会</t>
  </si>
  <si>
    <t>ｲﾘｮｳﾎｳｼﾞﾝｶﾝﾉｱｲｾｲｶｲ</t>
  </si>
  <si>
    <t>9850045</t>
  </si>
  <si>
    <t>宮城県塩竈市西玉川町１番１６号</t>
  </si>
  <si>
    <t>022-362-5555</t>
  </si>
  <si>
    <t>022-366-6243</t>
  </si>
  <si>
    <t>菅野喜與</t>
  </si>
  <si>
    <t>メープルガーデン</t>
  </si>
  <si>
    <t>ﾒｰﾌﾟﾙｶﾞｰﾃﾞﾝ</t>
  </si>
  <si>
    <t>宮城県塩竈市西玉川町８番６号</t>
  </si>
  <si>
    <t>022-762-5037</t>
  </si>
  <si>
    <t>022-762-5038</t>
  </si>
  <si>
    <t>0410300230</t>
  </si>
  <si>
    <t>宮城県塩竈市西玉川町54-99</t>
  </si>
  <si>
    <t>株式会社大和リーアルティ</t>
  </si>
  <si>
    <t>ｶﾌﾞｼｷｶﾞｲｼｬﾀｲﾜﾘｰｱﾙﾃｨ</t>
  </si>
  <si>
    <t>9810954</t>
  </si>
  <si>
    <t>宮城県仙台市青葉区川平四丁目26番34号</t>
  </si>
  <si>
    <t>022-278-1273</t>
  </si>
  <si>
    <t>022-278-1872</t>
  </si>
  <si>
    <t>早坂美代子</t>
  </si>
  <si>
    <t>ﾎｰﾑﾍﾙﾊﾟｰｽﾃｰｼｮﾝ東雲</t>
  </si>
  <si>
    <t>ﾎｰﾑﾍﾙﾊﾟｰｽﾃｰｼｮﾝｼﾉﾉﾒ</t>
  </si>
  <si>
    <t>9850001</t>
  </si>
  <si>
    <t>宮城県塩竈市新浜町2丁目2-43</t>
  </si>
  <si>
    <t>022-361-8777</t>
  </si>
  <si>
    <t>022-361-8760</t>
  </si>
  <si>
    <t>0410300248</t>
  </si>
  <si>
    <t>一般社団法人　ヒューマンサポート</t>
  </si>
  <si>
    <t>ｲｯﾊﾟﾝｼｬﾀﾞﾝﾎｳｼﾞﾝ ﾋｭｰﾏﾝｻﾎﾟｰﾄ</t>
  </si>
  <si>
    <t>9813217</t>
  </si>
  <si>
    <t>宮城県仙台市泉区実沢字男生山9-14</t>
  </si>
  <si>
    <t>022-346-9230</t>
  </si>
  <si>
    <t>022-346-9231</t>
  </si>
  <si>
    <t>片岡章記</t>
  </si>
  <si>
    <t>サポートセンターしおがま</t>
  </si>
  <si>
    <t>ｻﾎﾟｰﾄｾﾝﾀｰｼｵｶﾞﾏ</t>
  </si>
  <si>
    <t>9850061</t>
  </si>
  <si>
    <t>宮城県塩竈市清水沢４丁目39-5</t>
  </si>
  <si>
    <t>022-762-5165</t>
  </si>
  <si>
    <t>0410300255</t>
  </si>
  <si>
    <t>株式会社MKアシスト</t>
  </si>
  <si>
    <t>ｶﾌﾞｼｷｶﾞｲｼｬｴﾑｹｰｱｼｽﾄ</t>
  </si>
  <si>
    <t>宮城県塩竈市新浜町1丁目27番16号</t>
  </si>
  <si>
    <t>022-362-9641</t>
  </si>
  <si>
    <t>022-215-5377</t>
  </si>
  <si>
    <t>松原　茂</t>
  </si>
  <si>
    <t>0410300289</t>
  </si>
  <si>
    <t>有限会社泉沢介護支援サービス</t>
  </si>
  <si>
    <t>ﾕｳｹﾞﾝｶﾞｲｼｬｲｽﾞﾐｻﾜｶｲｺﾞｼｴﾝｻｰﾋﾞｽ</t>
  </si>
  <si>
    <t>9850062</t>
  </si>
  <si>
    <t>宮城県塩竈市泉沢町１７番１５号</t>
  </si>
  <si>
    <t>022-366-1123</t>
  </si>
  <si>
    <t>鎌田直司</t>
  </si>
  <si>
    <t>0410300297</t>
  </si>
  <si>
    <t>愛さんさん塩竈事業所</t>
  </si>
  <si>
    <t>ｱｲｻﾝｻﾝｼｵｶﾞﾏｼﾞｷﾞｮｳｼｮ</t>
  </si>
  <si>
    <t>宮城県塩竈市本町12-5</t>
  </si>
  <si>
    <t>0410300305</t>
  </si>
  <si>
    <t>樫の樹</t>
  </si>
  <si>
    <t>ｶｼﾉｷ</t>
  </si>
  <si>
    <t>宮城県塩竈市清水沢2丁目11-10</t>
  </si>
  <si>
    <t>022-781-9841</t>
  </si>
  <si>
    <t>022-781-9842</t>
  </si>
  <si>
    <t>0410300313</t>
  </si>
  <si>
    <t>愛さんさん訪問介護（障）塩釜</t>
  </si>
  <si>
    <t>ｱｲｻﾝｻﾝﾎｳﾓﾝｶｲｺﾞ(ｻﾜ)ｼｵｶﾞﾏ</t>
  </si>
  <si>
    <t>0410300321</t>
  </si>
  <si>
    <t>合同会社フルール</t>
  </si>
  <si>
    <t>ｺﾞｳﾄﾞｳｶﾞｲｼｬﾌﾙｰﾙ</t>
  </si>
  <si>
    <t>9850822</t>
  </si>
  <si>
    <t>宮城県宮城郡七ケ浜町汐見台南一丁目２６番地の２</t>
  </si>
  <si>
    <t>022-357-5715</t>
  </si>
  <si>
    <t>佐藤由美子</t>
  </si>
  <si>
    <t>フルール介護ステーション</t>
  </si>
  <si>
    <t>ﾌﾙｰﾙｶｲｺﾞｽﾃｰｼｮﾝ</t>
  </si>
  <si>
    <t>9850013</t>
  </si>
  <si>
    <t>宮城県塩竈市牛生町９－２１</t>
  </si>
  <si>
    <t>0410300339</t>
  </si>
  <si>
    <t>9850033</t>
  </si>
  <si>
    <t>宮城県塩竈市桜ヶ丘６番２号</t>
  </si>
  <si>
    <t>022-762-8107</t>
  </si>
  <si>
    <t>022-762-8108</t>
  </si>
  <si>
    <t>022-767-8107</t>
  </si>
  <si>
    <t>社会福祉法人やまとみらい福祉会</t>
  </si>
  <si>
    <t>ｼｬｶｲﾌｸｼﾎｳｼﾞﾝﾔﾏﾄﾐﾗｲﾌｸｼｶｲ</t>
  </si>
  <si>
    <t>9813121</t>
  </si>
  <si>
    <t>宮城県仙台市泉区上谷刈字向原3番地の30</t>
  </si>
  <si>
    <t>022-772-3073</t>
  </si>
  <si>
    <t>022-772-3071</t>
  </si>
  <si>
    <t>早坂了悦</t>
  </si>
  <si>
    <t>ホームヘルパーステーション東雲</t>
  </si>
  <si>
    <t>022-361-8766</t>
  </si>
  <si>
    <t>0410300347</t>
  </si>
  <si>
    <t>有限会社大裕</t>
  </si>
  <si>
    <t>ﾕｳｹﾞﾝｶｲｼｬﾀﾞｲﾕｳ</t>
  </si>
  <si>
    <t>0380004</t>
  </si>
  <si>
    <t>青森県青森市富田一丁目１７番６号</t>
  </si>
  <si>
    <t>017-752-6566</t>
  </si>
  <si>
    <t>017-752-6597</t>
  </si>
  <si>
    <t>奈良岡　大輔</t>
  </si>
  <si>
    <t>チョコしおがま</t>
  </si>
  <si>
    <t>ﾁｮｺｼｵｶﾞﾏ</t>
  </si>
  <si>
    <t>宮城県塩竈市清水沢四丁目１５番１</t>
  </si>
  <si>
    <t>022-290-5452</t>
  </si>
  <si>
    <t>022-290-5243</t>
  </si>
  <si>
    <t>0410300354</t>
  </si>
  <si>
    <t>ＡＬＳＯＫ介護株式会社</t>
  </si>
  <si>
    <t>ｱﾙｿｯｸｶｲｺﾞｶﾌﾞｼｷｶﾞｲｼｬ</t>
  </si>
  <si>
    <t>3300856</t>
  </si>
  <si>
    <t>埼玉県さいたま市大宮区三橋二丁目７９５番地</t>
  </si>
  <si>
    <t>048-631-3690</t>
  </si>
  <si>
    <t>宮澤　裕一</t>
  </si>
  <si>
    <t>宮城県塩竈市玉川２丁目２－１０</t>
  </si>
  <si>
    <t>022-362-1277</t>
  </si>
  <si>
    <t>0410300362</t>
  </si>
  <si>
    <t>一般社団法人ハッピーキャンパー</t>
  </si>
  <si>
    <t>ｲｯﾊﾟﾝｼｬﾀﾞﾝﾎｳｼﾞﾝﾊｯﾋﾟｰｷｬﾝﾊﾟｰ</t>
  </si>
  <si>
    <t>9850861</t>
  </si>
  <si>
    <t>宮城県多賀城市浮島字高原181番地2</t>
  </si>
  <si>
    <t>090-2978-049</t>
  </si>
  <si>
    <t>吉田　英士</t>
  </si>
  <si>
    <t>ワークスタイル　にこ</t>
  </si>
  <si>
    <t>ﾜｰｸｽﾀｲﾙ ﾆｺ</t>
  </si>
  <si>
    <t>宮城県塩竈市新浜町二丁目22番3号</t>
  </si>
  <si>
    <t>022-352-1424</t>
  </si>
  <si>
    <t>022-352-3893</t>
  </si>
  <si>
    <t>0410300370</t>
  </si>
  <si>
    <t>愛さんさん　ファーム</t>
  </si>
  <si>
    <t>ｱｲｻﾝｻﾝ ﾌｧｰﾑ</t>
  </si>
  <si>
    <t>宮城県塩竈市本町12-6</t>
  </si>
  <si>
    <t>0410300388</t>
  </si>
  <si>
    <t>株式会社メディカル・サイドポート</t>
  </si>
  <si>
    <t>ｶﾌﾞｼｷガイシャメデカルサイドポｰト</t>
  </si>
  <si>
    <t>宮城県塩竈市玉川３丁目８番６号</t>
  </si>
  <si>
    <t>022-355-5530</t>
  </si>
  <si>
    <t>大友明美</t>
  </si>
  <si>
    <t>にじいろ居宅介護</t>
  </si>
  <si>
    <t>ﾆｼﾞｲﾛｷｮﾀｸｶｲｺﾞ</t>
  </si>
  <si>
    <t>0410300396</t>
  </si>
  <si>
    <t>株式会社シエンズ</t>
  </si>
  <si>
    <t>ｶﾌﾞｼｷｶﾞｲｼｬｼｴﾝｽﾞ</t>
  </si>
  <si>
    <t>9820005</t>
  </si>
  <si>
    <t>宮城県仙台市太白区諏訪町８－６</t>
  </si>
  <si>
    <t>022-200-2304</t>
  </si>
  <si>
    <t>小野弘樹</t>
  </si>
  <si>
    <t>シエンズホームケア事務所しおがま</t>
  </si>
  <si>
    <t>ｼｴﾝｽﾞﾎｰﾑｹｱｼﾞﾑｼｮｼｵｶﾞﾏ</t>
  </si>
  <si>
    <t>9850087</t>
  </si>
  <si>
    <t>宮城県塩竈市字伊保石2－44シﾔーメゾンビﾕーコ―ストＤ２０１</t>
  </si>
  <si>
    <t>0410300404</t>
  </si>
  <si>
    <t>株式会社みらい総合福祉</t>
  </si>
  <si>
    <t>ｶﾌﾞｼｷｶｲｼｬﾐﾗｲｿｳｺﾞｳﾌｸｼ</t>
  </si>
  <si>
    <t>宮城県塩竈市藤倉2丁目1番8号</t>
  </si>
  <si>
    <t>090-2881-030</t>
  </si>
  <si>
    <t>久保　映美子</t>
  </si>
  <si>
    <t>みらい塩釜事業所</t>
  </si>
  <si>
    <t>ﾐﾗｲｼｵｶﾞﾏｼﾞｷﾞｮｳｼｮ</t>
  </si>
  <si>
    <t>宮城県塩竈市新浜町1丁目15-17-1</t>
  </si>
  <si>
    <t>0410300412</t>
  </si>
  <si>
    <t>社会福祉法人キングス・ガーデン宮城</t>
  </si>
  <si>
    <t>ｼｬｶｲﾌｸｼﾎｳｼﾞﾝ ｷﾝｸﾞｽ･ｶﾞｰﾃﾞﾝﾐﾔｷﾞ</t>
  </si>
  <si>
    <t>9880203</t>
  </si>
  <si>
    <t>宮城県気仙沼市岩月星谷６４番の３</t>
  </si>
  <si>
    <t>0226-26-1111</t>
  </si>
  <si>
    <t>0226-26-1135</t>
  </si>
  <si>
    <t>佐藤　由美子</t>
  </si>
  <si>
    <t>幸町ブランチ</t>
  </si>
  <si>
    <t>ｻｲﾜｲﾁｮｳﾌﾞﾗﾝﾁ</t>
  </si>
  <si>
    <t>9880153</t>
  </si>
  <si>
    <t>気仙沼市</t>
  </si>
  <si>
    <t>宮城県気仙沼市松崎面瀬17-1</t>
  </si>
  <si>
    <t>0226-23-2535</t>
  </si>
  <si>
    <t>0410500045</t>
  </si>
  <si>
    <t>社会福祉法人洗心会</t>
  </si>
  <si>
    <t>ｼｬｶｲﾌｸｼﾎｳｼﾞﾝ ｾﾝｼﾝｶｲ</t>
  </si>
  <si>
    <t>9880524</t>
  </si>
  <si>
    <t>宮城県気仙沼市唐桑町只越３６６番地５</t>
  </si>
  <si>
    <t>0226-32-3055</t>
  </si>
  <si>
    <t>0226-32-3057</t>
  </si>
  <si>
    <t>馬場　康彦</t>
  </si>
  <si>
    <t>高松園</t>
  </si>
  <si>
    <t>ﾀｶﾏﾂｴﾝ</t>
  </si>
  <si>
    <t>9880581</t>
  </si>
  <si>
    <t>宮城県気仙沼市唐桑町浦195</t>
  </si>
  <si>
    <t>0226-32-4143</t>
  </si>
  <si>
    <t>0226-32-4139</t>
  </si>
  <si>
    <t>0410500052</t>
  </si>
  <si>
    <t>宮城県気仙沼市唐桑町字浦195</t>
  </si>
  <si>
    <t>第二高松園</t>
  </si>
  <si>
    <t>ﾀﾞｲ2ﾀｶﾏﾂｴﾝ</t>
  </si>
  <si>
    <t>宮城県気仙沼市唐桑町只越366-5</t>
  </si>
  <si>
    <t>0410500060</t>
  </si>
  <si>
    <t>宮城県気仙沼市唐桑町字只越366-5</t>
  </si>
  <si>
    <t>夢の森</t>
  </si>
  <si>
    <t>ﾕﾒﾉﾓﾘ</t>
  </si>
  <si>
    <t>9880174</t>
  </si>
  <si>
    <t>宮城県気仙沼市赤岩大滝2-1</t>
  </si>
  <si>
    <t>0226-25-3445</t>
  </si>
  <si>
    <t>0410500078</t>
  </si>
  <si>
    <t>宮城県気仙沼市赤岩大滝２－１</t>
  </si>
  <si>
    <t>0226-24-4911</t>
  </si>
  <si>
    <t>社会福祉法人憲心会</t>
  </si>
  <si>
    <t>ｼｬｶｲﾌｸｼﾎｳｼﾞﾝｹﾝｼﾝｶｲ</t>
  </si>
  <si>
    <t>宮城県気仙沼市唐桑町只越３４６番１７</t>
  </si>
  <si>
    <t>0226-31-2131</t>
  </si>
  <si>
    <t>0226-31-2132</t>
  </si>
  <si>
    <t>小野寺憲</t>
  </si>
  <si>
    <t>障害者支援施設　只越荘</t>
  </si>
  <si>
    <t>ｼｮｳｶﾞｲｼｬｼｴﾝｼｾﾂ ﾀﾀﾞｺｼｿｳ</t>
  </si>
  <si>
    <t>宮城県気仙沼市唐桑町只越346-17</t>
  </si>
  <si>
    <t>0226312131</t>
  </si>
  <si>
    <t>0226312132</t>
  </si>
  <si>
    <t>0410500086</t>
  </si>
  <si>
    <t>身体障害者短期入所事業　只越荘　　</t>
  </si>
  <si>
    <t>ｼﾝﾀｲｼｮｳｶﾞｲｼｬﾀﾝｷﾆｭｳｼｮｼﾞｷﾞｮｳ ﾀﾀﾞｺｼｿｳ</t>
  </si>
  <si>
    <t>只越荘</t>
  </si>
  <si>
    <t>ﾀﾀﾞｺｼｿｳ</t>
  </si>
  <si>
    <t>ｹｾﾝﾇﾏｼ</t>
  </si>
  <si>
    <t>9880084</t>
  </si>
  <si>
    <t>宮城県気仙沼市八日町一丁目1番1号</t>
  </si>
  <si>
    <t>0226-22-6600</t>
  </si>
  <si>
    <t>0226-22-1141</t>
  </si>
  <si>
    <t>菅原　茂</t>
  </si>
  <si>
    <t>気仙沼市マザーズホーム</t>
  </si>
  <si>
    <t>ｹｾﾝﾇﾏｼﾏｻﾞｰｽﾞﾎｰﾑ</t>
  </si>
  <si>
    <t>9880031</t>
  </si>
  <si>
    <t>宮城県気仙沼市潮見町3-34</t>
  </si>
  <si>
    <t>0226-22-6683</t>
  </si>
  <si>
    <t>0410500094</t>
  </si>
  <si>
    <t>株式会社　ハック</t>
  </si>
  <si>
    <t>ｶﾌﾞｼｷｶﾞｲｼｬ ﾊｯｸ</t>
  </si>
  <si>
    <t>9880056</t>
  </si>
  <si>
    <t>宮城県気仙沼市上田中二丁目６番地４</t>
  </si>
  <si>
    <t>0226-23-9353</t>
  </si>
  <si>
    <t>0226-23-9368</t>
  </si>
  <si>
    <t>黒澤　恵辰</t>
  </si>
  <si>
    <t>ハック訪問介護ステーション</t>
  </si>
  <si>
    <t>ﾊｯｸﾎｳﾓﾝｶｲｺﾞｽﾃｰｼｮﾝ</t>
  </si>
  <si>
    <t>0226-23-0520</t>
  </si>
  <si>
    <t>0410500102</t>
  </si>
  <si>
    <t>9880053</t>
  </si>
  <si>
    <t>宮城県気仙沼市田中前二丁目１番７号</t>
  </si>
  <si>
    <t>キングスガーデン・ヘルパーステーション</t>
  </si>
  <si>
    <t>ｷﾝｸﾞｽｶﾞｰﾃﾞﾝ･ﾍﾙﾊﾟｰｽﾃｰｼｮﾝ</t>
  </si>
  <si>
    <t>宮城県気仙沼市岩月星谷64-3</t>
  </si>
  <si>
    <t>0226-27-5070</t>
  </si>
  <si>
    <t>0410500110</t>
  </si>
  <si>
    <t>9888501</t>
  </si>
  <si>
    <t>宮城県気仙沼市八日町１丁目１－１</t>
  </si>
  <si>
    <t>0226-22-3429</t>
  </si>
  <si>
    <t>気仙沼市ホームヘルプサービス事業所</t>
  </si>
  <si>
    <t>ｹｾﾝﾇﾏｼﾎｰﾑﾍﾙﾌﾟｻｰﾋﾞｽｼﾞｷﾞｮｳｼｮ</t>
  </si>
  <si>
    <t>宮城県気仙沼市潮見町18番地</t>
  </si>
  <si>
    <t>0226-23-7117</t>
  </si>
  <si>
    <t>0410500128</t>
  </si>
  <si>
    <t>気仙沼市知的障害者通所授産所(松峰園)</t>
  </si>
  <si>
    <t>ｹｾﾝﾇﾏｼﾁﾃｷｼｮｳｶﾞｲｼｬﾂｳｼｮｼﾞｭｻﾝｼﾞｮ(ｼｮｳﾎｳｴﾝ)</t>
  </si>
  <si>
    <t>9880141</t>
  </si>
  <si>
    <t>宮城県気仙沼市松崎柳沢２１６－１３</t>
  </si>
  <si>
    <t>0226-23-9922</t>
  </si>
  <si>
    <t>0226-24-4775</t>
  </si>
  <si>
    <t>0410500169</t>
  </si>
  <si>
    <t>ｹｾﾝﾇﾏｼﾁﾃｷｼｮｳｶﾞｲｼｬﾂｳｼｮｼﾞｭｻﾝｼｮ(ｼｮｳﾎｳｴﾝ)</t>
  </si>
  <si>
    <t>宮城県気仙沼市松崎柳沢２１６－８</t>
  </si>
  <si>
    <t>株式会社コムスンけせんぬまケアセンター</t>
  </si>
  <si>
    <t>ｶﾌﾞｼｷｶｲｼｬｺﾑｽﾝｹｾﾝﾇﾏｹｱｾﾝﾀｰ</t>
  </si>
  <si>
    <t>宮城県気仙沼市田中前２丁目３番２１号ＳＴハイツ１０１号</t>
  </si>
  <si>
    <t>0226-21-1215</t>
  </si>
  <si>
    <t>0226-21-1216</t>
  </si>
  <si>
    <t>0410500177</t>
  </si>
  <si>
    <t>株式会社みやぎ介護センター</t>
  </si>
  <si>
    <t>ｶﾌﾞｼｷｶｲｼｬﾐﾔｷﾞｶｲｺﾞｾﾝﾀｰ</t>
  </si>
  <si>
    <t>宮城県仙台市青葉区小田原4丁目2-9</t>
  </si>
  <si>
    <t>022-217-0051</t>
  </si>
  <si>
    <t>野田　万紀子</t>
  </si>
  <si>
    <t>株式会社みやぎ介護センター気仙沼営業所</t>
  </si>
  <si>
    <t>ｶﾌﾞｼｷｶｲｼｬﾐﾔｷﾞｶｲｺﾞｾﾝﾀｰｹｾﾝﾇﾏｴｲｷﾞｮｳｼｮ</t>
  </si>
  <si>
    <t>9880044</t>
  </si>
  <si>
    <t>宮城県気仙沼市神山5－13佐々木写真館神山スタジオ１F１０１</t>
  </si>
  <si>
    <t>0226-23-4474</t>
  </si>
  <si>
    <t>0226-23-1838</t>
  </si>
  <si>
    <t>0410500185</t>
  </si>
  <si>
    <t>宮城県気仙沼市神山5-13佐々木写真館神山スタジオ1F101</t>
  </si>
  <si>
    <t>生活介護事業所只越荘</t>
  </si>
  <si>
    <t>ｾｲｶﾂｶｲｺﾞｼﾞｷﾞｮｳｼｮﾀﾀﾞｺｼｿｳ</t>
  </si>
  <si>
    <t>0410500193</t>
  </si>
  <si>
    <t>機能訓練事業所只越荘</t>
  </si>
  <si>
    <t>ｷﾉｳｸﾝﾚﾝｼﾞｷﾞｮｳｼｮﾀﾀﾞｺｿｳ</t>
  </si>
  <si>
    <t>セントケアけせんぬま</t>
  </si>
  <si>
    <t>ｾﾝﾄｹｱｹｾﾝﾇﾏ</t>
  </si>
  <si>
    <t>宮城県気仙沼市田中前４－４－８</t>
  </si>
  <si>
    <t>0410500219</t>
  </si>
  <si>
    <t>特定非営利活動法人ネットワークオレンジ</t>
  </si>
  <si>
    <t>ﾄｸﾃｲﾋｴｲﾘｶﾂﾄﾞｳﾎｳｼﾞﾝﾈｯﾄﾜｰｸｵﾚﾝｼﾞ</t>
  </si>
  <si>
    <t>9880085</t>
  </si>
  <si>
    <t>宮城県気仙沼市三日町２丁目２番１５号</t>
  </si>
  <si>
    <t>0226-22-6723</t>
  </si>
  <si>
    <t>0226-22-6884</t>
  </si>
  <si>
    <t>小野寺　美厚</t>
  </si>
  <si>
    <t>オレンジキッズ</t>
  </si>
  <si>
    <t>ｵﾚﾝｼﾞｷｯｽﾞ</t>
  </si>
  <si>
    <t>9880017</t>
  </si>
  <si>
    <t>宮城県気仙沼市南町２－１－３２</t>
  </si>
  <si>
    <t>0226-29-6471</t>
  </si>
  <si>
    <t>0226-29-6472</t>
  </si>
  <si>
    <t>0410500227</t>
  </si>
  <si>
    <t>社会福祉法人気仙沼市社会福祉協議会</t>
  </si>
  <si>
    <t>ｼｬｶｲﾌｸｼﾎｳｼﾞﾝ ｹｾﾝﾇﾏｼｼｬｶｲﾌｸｼｷｮｳｷﾞｶｲ</t>
  </si>
  <si>
    <t>9880066</t>
  </si>
  <si>
    <t>宮城県気仙沼市東新城２丁目１番地２</t>
  </si>
  <si>
    <t>0226-22-0709</t>
  </si>
  <si>
    <t>0226-22-4467</t>
  </si>
  <si>
    <t>齊藤　典夫</t>
  </si>
  <si>
    <t>9880853</t>
  </si>
  <si>
    <t>宮城県気仙沼市東新城二丁目1番地２</t>
  </si>
  <si>
    <t>0226-25-3243</t>
  </si>
  <si>
    <t>0410500243</t>
  </si>
  <si>
    <t>宮城県気仙沼市松川前１５４－２</t>
  </si>
  <si>
    <t>ワークショップひまわり</t>
  </si>
  <si>
    <t>ﾜｰｸｼｮｯﾌﾟﾋﾏﾜﾘ</t>
  </si>
  <si>
    <t>9880171</t>
  </si>
  <si>
    <t>宮城県気仙沼市赤岩牧沢38-3</t>
  </si>
  <si>
    <t>0226-24-8255</t>
  </si>
  <si>
    <t>0410500276</t>
  </si>
  <si>
    <t>ヘルパーステーションもとよし</t>
  </si>
  <si>
    <t>ﾍﾙﾊﾟｰｽﾃｰｼｮﾝﾓﾄﾖｼ</t>
  </si>
  <si>
    <t>9880382</t>
  </si>
  <si>
    <t>宮城県気仙沼市本吉町津谷舘岡51番地6</t>
  </si>
  <si>
    <t>0226-31-1105</t>
  </si>
  <si>
    <t>0226-31-1039</t>
  </si>
  <si>
    <t>0410500284</t>
  </si>
  <si>
    <t>宮城県気仙沼市本吉町津谷松岡106</t>
  </si>
  <si>
    <t>みのりの園</t>
  </si>
  <si>
    <t>ﾐﾉﾘﾉｿﾉ</t>
  </si>
  <si>
    <t>9880331</t>
  </si>
  <si>
    <t>宮城県気仙沼市本吉町中島358番地１</t>
  </si>
  <si>
    <t>0226-42-3730</t>
  </si>
  <si>
    <t>0410500292</t>
  </si>
  <si>
    <t>気仙沼市松峰園</t>
  </si>
  <si>
    <t>ｹｾﾝﾇﾏｼｼｮｳﾎｳｴﾝ</t>
  </si>
  <si>
    <t>宮城県気仙沼市松崎柳沢216-8</t>
  </si>
  <si>
    <t>0410500300</t>
  </si>
  <si>
    <t>宮城県気仙沼市潮見町３－３４</t>
  </si>
  <si>
    <t>0410500326</t>
  </si>
  <si>
    <t>気仙沼市みのりの園</t>
  </si>
  <si>
    <t>ｹｾﾝﾇﾏｼﾐﾉﾘﾉｿﾉ</t>
  </si>
  <si>
    <t>宮城県気仙沼市本吉町中島358－1</t>
  </si>
  <si>
    <t>0410500334</t>
  </si>
  <si>
    <t>訪問介護ステーションからくわ</t>
  </si>
  <si>
    <t>ﾎｳﾓﾝｶｲｺﾞｽﾃｰｼｮﾝｶﾗｸﾜ</t>
  </si>
  <si>
    <t>9880532</t>
  </si>
  <si>
    <t>宮城県気仙沼市唐桑町石浜２８２－３</t>
  </si>
  <si>
    <t>0226-31-2051</t>
  </si>
  <si>
    <t>0226-31-2052</t>
  </si>
  <si>
    <t>0410500342</t>
  </si>
  <si>
    <t>一般社団法人コ・エル</t>
  </si>
  <si>
    <t>ｲｯﾊﾟﾝｼｬﾀﾞﾝﾎｳｼﾞﾝｺ･ｴﾙ</t>
  </si>
  <si>
    <t>9880042</t>
  </si>
  <si>
    <t>宮城県気仙沼市本郷１１－１０</t>
  </si>
  <si>
    <t>0226-25-9123</t>
  </si>
  <si>
    <t>0226-25-7518</t>
  </si>
  <si>
    <t>小林　明美</t>
  </si>
  <si>
    <t>就労サポートセンターとれいん</t>
  </si>
  <si>
    <t>ｼｭｳﾛｳｻﾎﾟｰﾄｾﾝﾀｰﾄﾚｲﾝ</t>
  </si>
  <si>
    <t>0410500367</t>
  </si>
  <si>
    <t>本郷食堂</t>
  </si>
  <si>
    <t>ﾎﾝｺﾞｳｼｮｸﾄﾞｳ</t>
  </si>
  <si>
    <t>就労サポートセンター　とれいんプラス</t>
  </si>
  <si>
    <t>ｼｭｳﾛｳｻﾎﾟｰﾄｾﾝﾀｰ ﾄﾚｲﾝﾌﾟﾗｽ</t>
  </si>
  <si>
    <t>ワークショップふれあい</t>
  </si>
  <si>
    <t>ﾜｰｸｼｮｯﾌﾟﾌﾚｱｲ</t>
  </si>
  <si>
    <t>宮城県気仙沼市唐桑町石浜298-12</t>
  </si>
  <si>
    <t>0226-32-3101</t>
  </si>
  <si>
    <t>0410500375</t>
  </si>
  <si>
    <t>株式会社希望舎</t>
  </si>
  <si>
    <t>ｶﾌﾞｼｷｶﾞｲｼｬｷﾎﾞｳｼｬ</t>
  </si>
  <si>
    <t>3710232</t>
  </si>
  <si>
    <t>群馬県富岡市藤木２７６番地１</t>
  </si>
  <si>
    <t>027-225-7997</t>
  </si>
  <si>
    <t>027-225-7996</t>
  </si>
  <si>
    <t>比嘉　正元</t>
  </si>
  <si>
    <t>HOPE　GARDEN　気仙沼</t>
  </si>
  <si>
    <t>ﾎｰﾌﾟｶﾞｰﾃﾞﾝｹｾﾝﾇﾏ</t>
  </si>
  <si>
    <t>宮城県気仙沼市田中前3丁目1番地23</t>
  </si>
  <si>
    <t>0226-25-7679</t>
  </si>
  <si>
    <t>0226-25-7579</t>
  </si>
  <si>
    <t>0410500458</t>
  </si>
  <si>
    <t>特定非営利活動法人セミナーレ</t>
  </si>
  <si>
    <t>ﾄｸﾃｲﾋｴｲﾘｶﾂﾄﾞｳﾎｳｼﾞﾝｾﾐﾅｰﾚ</t>
  </si>
  <si>
    <t>9880318</t>
  </si>
  <si>
    <t>宮城県気仙沼市本吉町登米沢２４番地１</t>
  </si>
  <si>
    <t>0226-25-7710</t>
  </si>
  <si>
    <t>佐藤　工</t>
  </si>
  <si>
    <t>短期入所ほっぷ</t>
  </si>
  <si>
    <t>ﾀﾝｷﾆｭｳｼｮﾎｯﾌﾟ</t>
  </si>
  <si>
    <t>宮城県気仙沼市本吉町登米沢１０５－１</t>
  </si>
  <si>
    <t>0410500474</t>
  </si>
  <si>
    <t>指定生活介護すてっぷ</t>
  </si>
  <si>
    <t>ｼﾃｲｾｲｶﾂｶｲｺﾞｽﾃｯﾌﾟ</t>
  </si>
  <si>
    <t>宮城県気仙沼市本吉町登米沢２４－１</t>
  </si>
  <si>
    <t>医療法人くさの実会</t>
  </si>
  <si>
    <t>ｲﾘｮｳﾎｳｼﾞﾝ ｸｻﾉﾐｶｲ</t>
  </si>
  <si>
    <t>9880813</t>
  </si>
  <si>
    <t>宮城県気仙沼市浪板１４０番地</t>
  </si>
  <si>
    <t>0226-22-6920</t>
  </si>
  <si>
    <t>0226-23-1140</t>
  </si>
  <si>
    <t>猪苗代　盛貞</t>
  </si>
  <si>
    <t>老人保健施設　リバーサイド春圃</t>
  </si>
  <si>
    <t>ﾛｳｼﾞﾝﾎｹﾝｼｾﾂ ﾘﾊﾞｰｻｲﾄﾞｼｭﾝﾎﾟ</t>
  </si>
  <si>
    <t>9880076</t>
  </si>
  <si>
    <t>宮城県気仙沼市舘山一丁目1番43号</t>
  </si>
  <si>
    <t>0226-24-1732</t>
  </si>
  <si>
    <t>0226-24-3510</t>
  </si>
  <si>
    <t>0410500540</t>
  </si>
  <si>
    <t>オレンジフラッグ</t>
  </si>
  <si>
    <t>ｵﾚﾝｼﾞﾌﾗｯｸﾞ</t>
  </si>
  <si>
    <t>宮城県気仙沼市三日町二丁目２番１５号</t>
  </si>
  <si>
    <t>0226-25-7515</t>
  </si>
  <si>
    <t>0226-25-7519</t>
  </si>
  <si>
    <t>0410500565</t>
  </si>
  <si>
    <t>Ｏｒａｎｇｅ　Ｍａｔｅｓ</t>
  </si>
  <si>
    <t>Orange Matesｵﾚﾝｼﾞﾒｲﾂ</t>
  </si>
  <si>
    <t>気仙沼地域福祉事業所すろーらいふ</t>
  </si>
  <si>
    <t>ｹｾﾝﾇﾏﾁｲｷﾌｸｼｼﾞｷﾞｮｳｼｮｽﾛｰﾗｲﾌ</t>
  </si>
  <si>
    <t>9880867</t>
  </si>
  <si>
    <t>宮城県気仙沼市台２４９番地３</t>
  </si>
  <si>
    <t>0226-25-7281</t>
  </si>
  <si>
    <t>0226-25-7291</t>
  </si>
  <si>
    <t>0410500573</t>
  </si>
  <si>
    <t>一般社団法人かもみーる</t>
  </si>
  <si>
    <t>ｲｯﾊﾟﾝｼｬﾀﾞﾝﾎｳｼﾞﾝｶﾓﾐｰﾙ</t>
  </si>
  <si>
    <t>9880077</t>
  </si>
  <si>
    <t>宮城県気仙沼市古町三丁目3番8号</t>
  </si>
  <si>
    <t>0226-28-9968</t>
  </si>
  <si>
    <t>小原　美佐子</t>
  </si>
  <si>
    <t>働希舎かもみ～る</t>
  </si>
  <si>
    <t>ﾄﾞｳｷｼｬｶﾓﾐ~ﾙ</t>
  </si>
  <si>
    <t>宮城県気仙沼市古町三丁目３番８号</t>
  </si>
  <si>
    <t>0226-28-9818</t>
  </si>
  <si>
    <t>0410500581</t>
  </si>
  <si>
    <t>宮城県気仙沼市松崎面瀬１７－１</t>
  </si>
  <si>
    <t>0226-25-7882</t>
  </si>
  <si>
    <t>0410500599</t>
  </si>
  <si>
    <t>特定非営利活動法人水梨かふぇ</t>
  </si>
  <si>
    <t>ﾄｸﾃｲﾋｴｲﾘｶﾂﾄﾞｳﾎｳｼﾞﾝﾐｽﾞﾅｼｶﾌｪ</t>
  </si>
  <si>
    <t>9880169</t>
  </si>
  <si>
    <t>宮城県気仙沼市物倉山6番地</t>
  </si>
  <si>
    <t>0226-37-4585</t>
  </si>
  <si>
    <t>0226-37-4925</t>
  </si>
  <si>
    <t>秋山　順子</t>
  </si>
  <si>
    <t>いっぽ</t>
  </si>
  <si>
    <t>ｲｯﾎﾟ</t>
  </si>
  <si>
    <t>0410500607</t>
  </si>
  <si>
    <t>生活介護　いっぽ</t>
  </si>
  <si>
    <t>ｾｲｶﾂｶｲｺﾞ ｲｯﾎﾟ</t>
  </si>
  <si>
    <t>サンシャイン福祉合同会社</t>
  </si>
  <si>
    <t>ｻﾝｼｬｲﾝﾌｸｼｺﾞｳﾄﾞｳｶｲｼｬ</t>
  </si>
  <si>
    <t>9880122</t>
  </si>
  <si>
    <t>宮城県気仙沼市松崎五駄鱈２３番地２</t>
  </si>
  <si>
    <t>09090368392</t>
  </si>
  <si>
    <t>0226221308</t>
  </si>
  <si>
    <t>鈴木　玲子</t>
  </si>
  <si>
    <t>0410500615</t>
  </si>
  <si>
    <t>白石市外二町組合</t>
  </si>
  <si>
    <t>ｼﾛｲｼｼﾎｶﾆﾁｮｳｸﾐｱｲﾐﾔｷﾞｹﾝﾌﾎﾞｳｴﾝﾜｽﾚﾅｲﾜｽﾚﾙｴﾝ</t>
  </si>
  <si>
    <t>9890212</t>
  </si>
  <si>
    <t>宮城県白石市大鷹沢大町字若林131</t>
  </si>
  <si>
    <t>0224-25-3518</t>
  </si>
  <si>
    <t>白石市長　風間康静</t>
  </si>
  <si>
    <t>宮城県不忘園</t>
  </si>
  <si>
    <t>ﾐﾔｷﾞｹﾝﾌﾎﾞｳｴﾝ</t>
  </si>
  <si>
    <t>白石市</t>
  </si>
  <si>
    <t>0410600027</t>
  </si>
  <si>
    <t>社会福祉法人白石陽光園</t>
  </si>
  <si>
    <t>ｼｬｶｲﾌｸｼﾎｳｼﾞﾝ ｼﾛｲｼﾖｳｺｳｴﾝ</t>
  </si>
  <si>
    <t>9890232</t>
  </si>
  <si>
    <t>宮城県白石市福岡長袋字小倉山１４番地の２</t>
  </si>
  <si>
    <t>0224-25-9511</t>
  </si>
  <si>
    <t>0224-25-9562</t>
  </si>
  <si>
    <t>保科　惣一郎</t>
  </si>
  <si>
    <t>とも</t>
  </si>
  <si>
    <t>ﾄﾓ</t>
  </si>
  <si>
    <t>宮城県白石市福岡長袋字岩崎８１番地１４</t>
  </si>
  <si>
    <t>0224-24-2608</t>
  </si>
  <si>
    <t>0410600035</t>
  </si>
  <si>
    <t>宮城県白石市福岡長袋（その他）字岩崎81-14</t>
  </si>
  <si>
    <t>0224-29-3037</t>
  </si>
  <si>
    <t>宮城県白石市福岡長袋字岩崎81-14</t>
  </si>
  <si>
    <t>白石陽光園</t>
  </si>
  <si>
    <t>ｼﾛｲｼﾖｳｺｳｴﾝ</t>
  </si>
  <si>
    <t>0410600043</t>
  </si>
  <si>
    <t>宮城県白石市福岡長袋字小倉山１４－２</t>
  </si>
  <si>
    <t>白石陽光園通所部</t>
  </si>
  <si>
    <t>ｼﾛｲｼﾖｳｺｳｴﾝﾂｳｼｮﾌﾞ</t>
  </si>
  <si>
    <t>宮城県白石市福岡長袋字小倉山14-2</t>
  </si>
  <si>
    <t>白石あけぼの園</t>
  </si>
  <si>
    <t>ｼﾛｲｼｱｹﾎﾞﾉｴﾝ</t>
  </si>
  <si>
    <t>9890215</t>
  </si>
  <si>
    <t>宮城県白石市斎川字町尻南1-1</t>
  </si>
  <si>
    <t>0224-25-1107</t>
  </si>
  <si>
    <t>0224-24-3580</t>
  </si>
  <si>
    <t>0410600050</t>
  </si>
  <si>
    <t>就労継続支援B型　白石あけぼの園</t>
  </si>
  <si>
    <t>ｼｭｳﾛｳｹｲｿﾞｸｼｴﾝBｶﾞﾀ ｼﾛｲｼｱｹﾎﾞﾉｴﾝ</t>
  </si>
  <si>
    <t>宮城県白石市福岡長袋（その他）字小倉山１４－1</t>
  </si>
  <si>
    <t>知的障害者入所授産施設</t>
  </si>
  <si>
    <t>宮城県白石市福岡長袋字小倉山１４－1</t>
  </si>
  <si>
    <t>白石寿光園</t>
  </si>
  <si>
    <t>ｼﾛｲｼｼﾞｭｺｳｴﾝ</t>
  </si>
  <si>
    <t>宮城県白石市福岡長袋字小倉山１１番地の１</t>
  </si>
  <si>
    <t>0224-25-7331</t>
  </si>
  <si>
    <t>0410600068</t>
  </si>
  <si>
    <t>宮城県白石市福岡長袋字小倉山１１－１</t>
  </si>
  <si>
    <t>0224-25-6914</t>
  </si>
  <si>
    <t>ｼﾛｲｼｼ</t>
  </si>
  <si>
    <t>9890276</t>
  </si>
  <si>
    <t>宮城県白石市大手町１－１</t>
  </si>
  <si>
    <t>0224-22-1300</t>
  </si>
  <si>
    <t>風間康静</t>
  </si>
  <si>
    <t>白石市ひこうせん</t>
  </si>
  <si>
    <t>ｼﾛｲｼｼﾋｺｳｾﾝ</t>
  </si>
  <si>
    <t>9890241</t>
  </si>
  <si>
    <t>宮城県白石市寿山15-8</t>
  </si>
  <si>
    <t>0224-25-2172</t>
  </si>
  <si>
    <t>0410600076</t>
  </si>
  <si>
    <t>株式会社ほほえみの里</t>
  </si>
  <si>
    <t>ｶﾌﾞｼｷｶｲｼｬﾎﾎｴﾐﾉｻﾄ</t>
  </si>
  <si>
    <t>9891101</t>
  </si>
  <si>
    <t>宮城県白石市白川小奥字表前６８番地</t>
  </si>
  <si>
    <t>0224-35-1711</t>
  </si>
  <si>
    <t>0224-35-1710</t>
  </si>
  <si>
    <t>菅原カツ子</t>
  </si>
  <si>
    <t>0410600084</t>
  </si>
  <si>
    <t>株式会社東日本ひまわり福祉センター</t>
  </si>
  <si>
    <t>ｶﾌﾞｼｷｶﾞｲｼｬﾋｶﾞｼﾆﾎﾝﾋﾏﾜﾘﾌｸｼｾﾝﾀｰ</t>
  </si>
  <si>
    <t>9890243</t>
  </si>
  <si>
    <t>宮城県白石市字沢目５６番地１</t>
  </si>
  <si>
    <t>0224-24-2526</t>
  </si>
  <si>
    <t>0224-24-2527</t>
  </si>
  <si>
    <t>佐藤　汀子</t>
  </si>
  <si>
    <t>0410600092</t>
  </si>
  <si>
    <t>社会福祉法人白石市社会福祉協議会</t>
  </si>
  <si>
    <t>ｼｬｶｲﾌｸｼﾎｳｼﾞﾝｼﾛｲｼｼｼｬｶｲﾌｸｼｷｮｳｷﾞｶｲ</t>
  </si>
  <si>
    <t>9890231</t>
  </si>
  <si>
    <t>宮城県白石市福岡蔵本字茶園６２番地の１</t>
  </si>
  <si>
    <t>0224-22-5210</t>
  </si>
  <si>
    <t>0224-26-2699</t>
  </si>
  <si>
    <t>朝倉　秀雄</t>
  </si>
  <si>
    <t>社会福祉法人白石市社会福祉協議会　指定居宅支援事業所</t>
  </si>
  <si>
    <t>ｼｬｶｲﾌｸｼﾎｳｼﾞﾝｼﾛｲｼｼｼｬｶｲﾌｸｼｷｮｳｷﾞｶｲ ｼﾃｲｷｮﾀｸｼｴﾝｼﾞｷﾞｮｳｼｮ</t>
  </si>
  <si>
    <t>0224-22-1571</t>
  </si>
  <si>
    <t>0410600100</t>
  </si>
  <si>
    <t>ホームヘルプステーション　ぽかぽか</t>
  </si>
  <si>
    <t>ﾎｰﾑﾍﾙﾌﾟｽﾃｰｼｮﾝ ﾎﾟｶﾎﾟｶ</t>
  </si>
  <si>
    <t>9890225</t>
  </si>
  <si>
    <t>宮城県白石市東町二丁目２番地３</t>
  </si>
  <si>
    <t>0224-22-2561</t>
  </si>
  <si>
    <t>0224-22-2562</t>
  </si>
  <si>
    <t>0410600118</t>
  </si>
  <si>
    <t>宮城県白石市東町２丁目２番地３</t>
  </si>
  <si>
    <t>株式会社コムスン　しろいしケアセンター</t>
  </si>
  <si>
    <t>ｶﾌﾞｼｷｶﾞｲｼｬｺﾑｽﾝ ｼﾛｲｼｹｱｾﾝﾀｰ</t>
  </si>
  <si>
    <t>9890229</t>
  </si>
  <si>
    <t>宮城県白石市銚子ケ森4-6</t>
  </si>
  <si>
    <t>0224-25-0391</t>
  </si>
  <si>
    <t>0224-25-0392</t>
  </si>
  <si>
    <t>0410600126</t>
  </si>
  <si>
    <t>八枚田</t>
  </si>
  <si>
    <t>ﾊﾁﾏｲﾀﾞ</t>
  </si>
  <si>
    <t>9890213</t>
  </si>
  <si>
    <t>宮城県白石市大鷹沢三沢字坂端５８－１</t>
  </si>
  <si>
    <t>0224-22-0271</t>
  </si>
  <si>
    <t>0224-22-0272</t>
  </si>
  <si>
    <t>0410600167</t>
  </si>
  <si>
    <t>こすもすの家</t>
  </si>
  <si>
    <t>ｺｽﾓｽﾉｲｴ</t>
  </si>
  <si>
    <t>宮城県白石市斎川字深沢47番地1</t>
  </si>
  <si>
    <t>0224-25-4066</t>
  </si>
  <si>
    <t>0224-25-4044</t>
  </si>
  <si>
    <t>宮城県</t>
  </si>
  <si>
    <t>ﾐﾔｷﾞｹﾝ</t>
  </si>
  <si>
    <t>宮城県仙台市青葉区本町３丁目８－１</t>
  </si>
  <si>
    <t>022-211-2543</t>
  </si>
  <si>
    <t>022-211-2597</t>
  </si>
  <si>
    <t>知事</t>
  </si>
  <si>
    <t>村井　嘉浩</t>
  </si>
  <si>
    <t>宮城県白石市大鷹沢大町字若林１３１</t>
  </si>
  <si>
    <t>0410600175</t>
  </si>
  <si>
    <t>社会福祉法人白石ひまわり</t>
  </si>
  <si>
    <t>ｼｬｶｲﾌｸｼﾎｳｼﾞﾝ ｼﾛｲｼﾋﾏﾜﾘ</t>
  </si>
  <si>
    <t>宮城県白石市福岡蔵本字薬師堂２８番地２</t>
  </si>
  <si>
    <t>谷津　伸仁</t>
  </si>
  <si>
    <t>社会福祉法人白石ひまわり　ひまわり福祉センター</t>
  </si>
  <si>
    <t>ｼｬｶｲﾌｸｼﾎｳｼﾞﾝｼﾛｲｼﾋﾏﾜﾘ ﾋﾏﾜﾘﾌｸｼｾﾝﾀｰ</t>
  </si>
  <si>
    <t>0410600191</t>
  </si>
  <si>
    <t>みやぎ仙南農業協同組合</t>
  </si>
  <si>
    <t>ﾐﾔｷﾞｾﾝﾅﾝﾉｳｷﾞｮｳｷｮｳﾄﾞｳｸﾐｱｲ</t>
  </si>
  <si>
    <t>9891622</t>
  </si>
  <si>
    <t>宮城県柴田郡柴田町西船迫一丁目１０－３</t>
  </si>
  <si>
    <t>0224-55-1111</t>
  </si>
  <si>
    <t>0224-55-1115</t>
  </si>
  <si>
    <t>代表理事組合長</t>
  </si>
  <si>
    <t>浅野清</t>
  </si>
  <si>
    <t>JAみやぎ仙南介護支援センター</t>
  </si>
  <si>
    <t>JAﾐﾔｷﾞｾﾝﾅﾝｶｲｺﾞｼｴﾝｾﾝﾀｰ</t>
  </si>
  <si>
    <t>9890254</t>
  </si>
  <si>
    <t>宮城県白石市大川町1-6</t>
  </si>
  <si>
    <t>0224-22-5271</t>
  </si>
  <si>
    <t>0410600209</t>
  </si>
  <si>
    <t>セントケアしろいし</t>
  </si>
  <si>
    <t>ｾﾝﾄｹｱｼﾛｲｼ</t>
  </si>
  <si>
    <t>宮城県白石市銚子ケ森４番６号</t>
  </si>
  <si>
    <t>0410600217</t>
  </si>
  <si>
    <t>株式会社エスシー</t>
  </si>
  <si>
    <t>ｶﾌﾞｼｷｶﾞｲｼｬｴｽｼｰ</t>
  </si>
  <si>
    <t>9890731</t>
  </si>
  <si>
    <t>宮城県白石市福岡深谷字三本松１００番地</t>
  </si>
  <si>
    <t>0224-29-3165</t>
  </si>
  <si>
    <t>0224-29-3170</t>
  </si>
  <si>
    <t>木須芳枝</t>
  </si>
  <si>
    <t>ABAIN</t>
  </si>
  <si>
    <t>ｱﾊﾞｲﾝ</t>
  </si>
  <si>
    <t>宮城県白石市福岡深谷字三本松100番地</t>
  </si>
  <si>
    <t>0410600225</t>
  </si>
  <si>
    <t>不忘園</t>
  </si>
  <si>
    <t>ﾌﾎﾞｳｴﾝ</t>
  </si>
  <si>
    <t>0224-29-3516</t>
  </si>
  <si>
    <t>0410600233</t>
  </si>
  <si>
    <t>身体障害者療護施設　不忘園</t>
  </si>
  <si>
    <t>ｼﾝﾀｲｼｮｳｶﾞｲｼｬﾘｮｳｺﾞｼｾﾂ ﾌﾎﾞｳｴﾝ</t>
  </si>
  <si>
    <t>株式会社万緑</t>
  </si>
  <si>
    <t>ｶﾌﾞｼｷｶﾞｲｼｬﾊﾞﾝﾘｮｸ</t>
  </si>
  <si>
    <t>9890252</t>
  </si>
  <si>
    <t>宮城県白石市西益岡町５番５３号</t>
  </si>
  <si>
    <t>0224-24-4644</t>
  </si>
  <si>
    <t>0224-26-6966</t>
  </si>
  <si>
    <t>渡邉　昌平</t>
  </si>
  <si>
    <t>ヘルパーステーションはぐ・はんず</t>
  </si>
  <si>
    <t>ﾍﾙﾊﾟｰｽﾃｰｼｮﾝﾊｸﾞ･ﾊﾝｽﾞ</t>
  </si>
  <si>
    <t>宮城県白石市東町２丁目10-26-3</t>
  </si>
  <si>
    <t>0224-26-8839</t>
  </si>
  <si>
    <t>0224-26-8815</t>
  </si>
  <si>
    <t>0410610034</t>
  </si>
  <si>
    <t>社会福祉法人　みのり会</t>
  </si>
  <si>
    <t>ｼｬｶｲﾌｸｼﾎｳｼﾞﾝ ﾐﾉﾘｶｲ</t>
  </si>
  <si>
    <t>9811222</t>
  </si>
  <si>
    <t>宮城県名取市上余田字千刈田528-1</t>
  </si>
  <si>
    <t>022-382-9851</t>
  </si>
  <si>
    <t>022-382-9850</t>
  </si>
  <si>
    <t>今野幸信</t>
  </si>
  <si>
    <t>るばーと</t>
  </si>
  <si>
    <t>ﾙﾊﾞｰﾄ</t>
  </si>
  <si>
    <t>名取市</t>
  </si>
  <si>
    <t>0410700033</t>
  </si>
  <si>
    <t>9811224</t>
  </si>
  <si>
    <t>宮城県名取市下増田字広浦82-1</t>
  </si>
  <si>
    <t>ﾅﾄﾘｼ</t>
  </si>
  <si>
    <t>9811292</t>
  </si>
  <si>
    <t>宮城県名取市増田字柳田80</t>
  </si>
  <si>
    <t>022-384-2111</t>
  </si>
  <si>
    <t>022-384-2101</t>
  </si>
  <si>
    <t>佐々木　一十郎</t>
  </si>
  <si>
    <t>若竹園</t>
  </si>
  <si>
    <t>ﾜｶﾀｹｴﾝ</t>
  </si>
  <si>
    <t>宮城県名取市増田一丁目8-32</t>
  </si>
  <si>
    <t>022-384-2838</t>
  </si>
  <si>
    <t>0410700041</t>
  </si>
  <si>
    <t>宮城県名取市増田１丁目８－３２</t>
  </si>
  <si>
    <t>株式会社爽秋会メディカルアンドケアサポート</t>
  </si>
  <si>
    <t>ｶﾌﾞｼｷｶｲｼｬｿｳｼｭｳｶｲｳｳｶｲﾒﾃﾞｨｶﾙｱﾝﾄﾞｹｱｻﾎﾟｰﾄ</t>
  </si>
  <si>
    <t>9811226</t>
  </si>
  <si>
    <t>宮城県名取市植松一丁目１－２４</t>
  </si>
  <si>
    <t>022-381-5452</t>
  </si>
  <si>
    <t>022-381-5453</t>
  </si>
  <si>
    <t>岡部健</t>
  </si>
  <si>
    <t>在宅介護支援事業所爽秋会みのり</t>
  </si>
  <si>
    <t>ｻﾞｲﾀｸｶｲｺﾞｼｴﾝｼﾞｷﾞｮｳｼｮｿｳｼｭｳｶｲﾐﾉﾘ</t>
  </si>
  <si>
    <t>0410700058</t>
  </si>
  <si>
    <t>宮城県名取市植松一丁目１番２４号</t>
  </si>
  <si>
    <t>有限会社東北福祉サービス</t>
  </si>
  <si>
    <t>ﾕｳｹﾞﾝｶﾞｲｼｬﾄｳﾎｸﾌｸｼｻｰﾋﾞｽ</t>
  </si>
  <si>
    <t>9811242</t>
  </si>
  <si>
    <t>宮城県名取市高舘吉田字前沖６６番地の３３</t>
  </si>
  <si>
    <t>022-384-8367</t>
  </si>
  <si>
    <t>022-384-7310</t>
  </si>
  <si>
    <t>田中利幸</t>
  </si>
  <si>
    <t>ﾕｳｹﾞﾝｶﾞｲｼｬ ﾄｳﾎｸﾌｸｼｻｰﾋﾞｽ</t>
  </si>
  <si>
    <t>9811232</t>
  </si>
  <si>
    <t>宮城県名取市大手町５丁目１２番地の５</t>
  </si>
  <si>
    <t>0410700066</t>
  </si>
  <si>
    <t>宮城県名取市大手町５丁目１２－５</t>
  </si>
  <si>
    <t>社会福祉法人名取市社会福祉協議会</t>
  </si>
  <si>
    <t>ｼｬｶｲﾌｸｼﾎｳｼﾞﾝﾅﾄﾘｼｼｬｶｲﾌｸｼｷｮｳｷﾞｶｲ</t>
  </si>
  <si>
    <t>宮城県名取市増田5-13-35</t>
  </si>
  <si>
    <t>022-384-6669</t>
  </si>
  <si>
    <t>022-384-6844</t>
  </si>
  <si>
    <t>相澤　喜美</t>
  </si>
  <si>
    <t>指定居宅サービス事業所ほっとなとり</t>
  </si>
  <si>
    <t>ｼﾃｲｷｮﾀｸｻｰﾋﾞｽｼﾞｷﾞｮｳｼｮﾎｯﾄﾅﾄﾘ</t>
  </si>
  <si>
    <t>0410700074</t>
  </si>
  <si>
    <t>022-398-6745</t>
  </si>
  <si>
    <t>022-383-3186</t>
  </si>
  <si>
    <t>特定非営利活動法人なとりホームヘルプ協会</t>
  </si>
  <si>
    <t>ﾄｸﾃｲﾋｴｲﾘｶﾂﾄﾞｳﾎｳｼﾞﾝﾅﾄﾘﾎｰﾑﾍﾙﾌﾟｷｮｳｶｲ</t>
  </si>
  <si>
    <t>宮城県名取市高舘吉田字真坂１０番１</t>
  </si>
  <si>
    <t>022-738-8318</t>
  </si>
  <si>
    <t>022-784-3880</t>
  </si>
  <si>
    <t>梅森昭彦</t>
  </si>
  <si>
    <t>ＮＰＯ法人　なとりホームヘルプ協会</t>
  </si>
  <si>
    <t>NPOﾎｳｼﾞﾝ ﾅﾄﾘﾎｰﾑﾍﾙﾌﾟｷｮｳｶｲ</t>
  </si>
  <si>
    <t>0410700082</t>
  </si>
  <si>
    <t>有限会社よつば介護サービス</t>
  </si>
  <si>
    <t>ﾕｳｹﾞﾝｶﾞｲｼｬﾖﾂﾊﾞｶｲｺﾞｻｰﾋﾞｽ</t>
  </si>
  <si>
    <t>宮城県名取市大手町五丁目１０の５アーバンホームＡ棟１０２号室</t>
  </si>
  <si>
    <t>022-398-4635</t>
  </si>
  <si>
    <t>022-398-4634</t>
  </si>
  <si>
    <t>小嶋典夫</t>
  </si>
  <si>
    <t>よつば介護サービス</t>
  </si>
  <si>
    <t>宮城県名取市大手町五丁目１０の５　アーバンホームＡ棟１０２号室</t>
  </si>
  <si>
    <t>0410700090</t>
  </si>
  <si>
    <t>株式会社バイタルケア</t>
  </si>
  <si>
    <t>ｶﾌﾞｼｷｶｲｼｬﾊﾞｲﾀﾙｹｱ</t>
  </si>
  <si>
    <t>9811298</t>
  </si>
  <si>
    <t>宮城県名取市下余田字鹿島１０</t>
  </si>
  <si>
    <t>022-384-2504</t>
  </si>
  <si>
    <t>022-384-1680</t>
  </si>
  <si>
    <t>小泉　敦保</t>
  </si>
  <si>
    <t>バイタルケア名取</t>
  </si>
  <si>
    <t>ﾊﾞｲﾀﾙｹｱﾅﾄﾘ</t>
  </si>
  <si>
    <t>022-384-2594</t>
  </si>
  <si>
    <t>022-384-9895</t>
  </si>
  <si>
    <t>0410700108</t>
  </si>
  <si>
    <t>株式会社リーベン</t>
  </si>
  <si>
    <t>ｶﾌﾞｼｷｶﾞｲｼｬﾘｰﾍﾞﾝ</t>
  </si>
  <si>
    <t>9820801</t>
  </si>
  <si>
    <t>宮城県仙台市太白区八木山本町一丁目13番5号102</t>
  </si>
  <si>
    <t>022-381-7280</t>
  </si>
  <si>
    <t>022-381-7283</t>
  </si>
  <si>
    <t>佐藤　理</t>
  </si>
  <si>
    <t>リーベン介護センター</t>
  </si>
  <si>
    <t>ﾘｰﾍﾞﾝｶｲｺﾞｾﾝﾀｰ</t>
  </si>
  <si>
    <t>宮城県名取市高舘吉田字東内舘37-3</t>
  </si>
  <si>
    <t>022-381-7281</t>
  </si>
  <si>
    <t>0410700116</t>
  </si>
  <si>
    <t>宮城県名取市高舘吉田字東内舘３７－３</t>
  </si>
  <si>
    <t>ニチイケアセンター　たてこし</t>
  </si>
  <si>
    <t>ﾆﾁｲｹｱｾﾝﾀｰ ﾀﾃｺｼ</t>
  </si>
  <si>
    <t>宮城県名取市植松４丁目17-12</t>
  </si>
  <si>
    <t>022-381-5641</t>
  </si>
  <si>
    <t>022-383-1335</t>
  </si>
  <si>
    <t>0410700124</t>
  </si>
  <si>
    <t>ベストケア有限会社</t>
  </si>
  <si>
    <t>ﾍﾞｽﾄｹｱﾕｳｹﾞﾝｶｲｼｬ</t>
  </si>
  <si>
    <t>9811235</t>
  </si>
  <si>
    <t>宮城県名取市名取が丘六丁目4番10号</t>
  </si>
  <si>
    <t>022-383-5202</t>
  </si>
  <si>
    <t>022-382-5420</t>
  </si>
  <si>
    <t>小畑勝治</t>
  </si>
  <si>
    <t>0410700157</t>
  </si>
  <si>
    <t>有限会社すぽっとけあサポート</t>
  </si>
  <si>
    <t>ﾕｳｹﾞﾝｶｲｼｬｽﾎﾟｯﾄｹｱｻﾎﾟｰﾄ</t>
  </si>
  <si>
    <t>宮城県名取市植松一丁目４－１０</t>
  </si>
  <si>
    <t>022-381-6520</t>
  </si>
  <si>
    <t>022-381-6525</t>
  </si>
  <si>
    <t>取締役社長</t>
  </si>
  <si>
    <t>浅尾末治</t>
  </si>
  <si>
    <t>介護サービスセンターたすき</t>
  </si>
  <si>
    <t>ｶｲｺﾞｻｰﾋﾞｽｾﾝﾀｰﾀｽｷ</t>
  </si>
  <si>
    <t>0410700165</t>
  </si>
  <si>
    <t>名取市みのり園</t>
  </si>
  <si>
    <t>ﾅﾄﾘｼﾐﾉﾘｴﾝ</t>
  </si>
  <si>
    <t>宮城県名取市増田１丁目８－３４</t>
  </si>
  <si>
    <t>022-384-1594</t>
  </si>
  <si>
    <t>0410700173</t>
  </si>
  <si>
    <t>特定非営利活動法人ドリーム・ゲート</t>
  </si>
  <si>
    <t>ﾄｸﾃｲﾋｴｲﾘｶﾂﾄﾞｳﾎｳｼﾞﾝﾄﾞﾘｰﾑ･ｹﾞｰﾄ</t>
  </si>
  <si>
    <t>宮城県名取市大手町二丁目１番３号ひまわりビル１０１号室</t>
  </si>
  <si>
    <t>022-399-8374</t>
  </si>
  <si>
    <t>022-399-8397</t>
  </si>
  <si>
    <t>横山真典</t>
  </si>
  <si>
    <t>特定非営利活動法人ドリーム・ゲート　サポートクラブ未来</t>
  </si>
  <si>
    <t>ﾄｸﾃｲﾋｴｲﾘｶﾂﾄﾞｳﾎｳｼﾞﾝﾄﾞﾘｰﾑ･ｹﾞｰﾄ ｻﾎﾟｰﾄｸﾗﾌﾞﾐﾗｲ</t>
  </si>
  <si>
    <t>0410700199</t>
  </si>
  <si>
    <t>一般社団法人　悠優会</t>
  </si>
  <si>
    <t>ｲｯﾊﾟﾝｼｬﾀﾞﾝﾎｳｼﾞﾝ ﾕｳﾕｳｶｲ</t>
  </si>
  <si>
    <t>9840048</t>
  </si>
  <si>
    <t>宮城県仙台市若林区白萩町26番18号</t>
  </si>
  <si>
    <t>090-64560056</t>
  </si>
  <si>
    <t>本間　一真</t>
  </si>
  <si>
    <t>And　You　なとり</t>
  </si>
  <si>
    <t>ｱﾝﾄﾞ ﾕｳ ﾅﾄﾘ</t>
  </si>
  <si>
    <t>宮城県名取市那智が丘1-5-21</t>
  </si>
  <si>
    <t>022-344-8465</t>
  </si>
  <si>
    <t>0410700207</t>
  </si>
  <si>
    <t>宮城県名取市那智が丘１－５－２１</t>
  </si>
  <si>
    <t>And Youの丘</t>
  </si>
  <si>
    <t>ｱﾝﾄﾞﾕｳﾉｵｶ</t>
  </si>
  <si>
    <t>9811244</t>
  </si>
  <si>
    <t>宮城県名取市那智が丘1-5-22</t>
  </si>
  <si>
    <t>0501033320</t>
  </si>
  <si>
    <t>0410700215</t>
  </si>
  <si>
    <t>特定非営利活動法人ひよこ会</t>
  </si>
  <si>
    <t>ﾄｸﾃｲﾋｴｲﾘｶﾂﾄﾞｳﾎｳｼﾞﾝﾋﾖｺｶｲ</t>
  </si>
  <si>
    <t>9892432</t>
  </si>
  <si>
    <t>宮城県岩沼市中央三丁目２番３号</t>
  </si>
  <si>
    <t>0223-23-1256</t>
  </si>
  <si>
    <t>0223-23-1265</t>
  </si>
  <si>
    <t>青野里美</t>
  </si>
  <si>
    <t>ぴっぴ名取</t>
  </si>
  <si>
    <t>ﾋﾟｯﾋﾟﾅﾄﾘ</t>
  </si>
  <si>
    <t>宮城県名取市増田1-13-1</t>
  </si>
  <si>
    <t>022-784-2435</t>
  </si>
  <si>
    <t>0410700231</t>
  </si>
  <si>
    <t>名取市友愛作業所</t>
  </si>
  <si>
    <t>ﾅﾄﾘｼﾕｳｱｲｻｷﾞｮｳｼｮ</t>
  </si>
  <si>
    <t>宮城県名取市増田1丁目7-28</t>
  </si>
  <si>
    <t>022-384-8876</t>
  </si>
  <si>
    <t>022-384-9018</t>
  </si>
  <si>
    <t>0410700249</t>
  </si>
  <si>
    <t>医療法人社団　爽秋会</t>
  </si>
  <si>
    <t>ｲﾘｮｳﾎｳｼﾞﾝｼｬﾀﾞﾝ ｿｳｼｭｳｶｲ</t>
  </si>
  <si>
    <t>宮城県名取市植松１丁目１番２４号</t>
  </si>
  <si>
    <t>022-381-1236</t>
  </si>
  <si>
    <t>022-381-1256</t>
  </si>
  <si>
    <t>鈴木　雅夫</t>
  </si>
  <si>
    <t>在宅介護支援事業所　爽秋会　みのり</t>
  </si>
  <si>
    <t>ｻﾞｲﾀｸｶｲｺﾞｼｴﾝｼﾞｷﾞｮｳｼｮ ｿｳｼｭｳｶｲ ﾐﾉﾘ</t>
  </si>
  <si>
    <t>0410700272</t>
  </si>
  <si>
    <t>一般社団法人東北復興プロジェクト</t>
  </si>
  <si>
    <t>ｲｯﾊﾟﾝｼｬﾀﾞﾝﾎｳｼﾞﾝﾄｳﾎｸﾌｯｺｳﾌﾟﾛｼﾞｪｸﾄ</t>
  </si>
  <si>
    <t>9811227</t>
  </si>
  <si>
    <t>宮城県名取市杜せきのした五丁目３１番１号</t>
  </si>
  <si>
    <t>022-796-4125</t>
  </si>
  <si>
    <t>022-796-4215</t>
  </si>
  <si>
    <t>渡部　哲也</t>
  </si>
  <si>
    <t>ロクファーム　アタラタ</t>
  </si>
  <si>
    <t>ﾛｸﾌｧｰﾑ ｱﾀﾗﾀ</t>
  </si>
  <si>
    <t>宮城県名取市杜せきのした5-31</t>
  </si>
  <si>
    <t>0410700280</t>
  </si>
  <si>
    <t>株式会社アルファーライフ</t>
  </si>
  <si>
    <t>ｶﾌﾞｼｷｶﾞｲｼｬｱﾙﾌｧｰﾗｲﾌ</t>
  </si>
  <si>
    <t>9811102</t>
  </si>
  <si>
    <t>宮城県仙台市太白区袋原４丁目１番８号</t>
  </si>
  <si>
    <t>022-306-4536</t>
  </si>
  <si>
    <t>022-306-4537</t>
  </si>
  <si>
    <t>常盤　優紀</t>
  </si>
  <si>
    <t>訪問介護ステーションなごみ</t>
  </si>
  <si>
    <t>ﾎｳﾓﾝｶｲｺﾞｽﾃｰｼｮﾝﾅｺﾞﾐ</t>
  </si>
  <si>
    <t>9811217</t>
  </si>
  <si>
    <t>宮城県名取市美田園６丁目１番地の２アルカンシェルＡ棟１０３号室</t>
  </si>
  <si>
    <t>022-796-5171</t>
  </si>
  <si>
    <t>0410700314</t>
  </si>
  <si>
    <t>訪問介護ステーション　なごみ</t>
  </si>
  <si>
    <t>ﾎｳﾓﾝｶｲｺﾞｽﾃｰｼｮﾝ ﾅｺﾞﾐ</t>
  </si>
  <si>
    <t>合同会社　にこライフケアセンター</t>
  </si>
  <si>
    <t>ｺﾞｳﾄﾞｳｶﾞｲｼｬ ﾆｺﾗｲﾌｹｱｾﾝﾀｰ</t>
  </si>
  <si>
    <t>宮城県名取市増田六丁目５番２４号</t>
  </si>
  <si>
    <t>022-382-1447</t>
  </si>
  <si>
    <t>草野　みち子</t>
  </si>
  <si>
    <t>訪問介護　にこライフ</t>
  </si>
  <si>
    <t>ﾎｳﾓﾝｶｲｺﾞ ﾆｺﾗｲﾌ</t>
  </si>
  <si>
    <t>0410700322</t>
  </si>
  <si>
    <t>株式会社スプリント</t>
  </si>
  <si>
    <t>ｶﾌﾞｼｷｶﾞｲｼｬｽﾌﾟﾘﾝﾄ</t>
  </si>
  <si>
    <t>宮城県名取市美田園三丁目6-2</t>
  </si>
  <si>
    <t>022-302-7456</t>
  </si>
  <si>
    <t>022-302-7457</t>
  </si>
  <si>
    <t>鈴木　久崇</t>
  </si>
  <si>
    <t>スプリント美田園センター</t>
  </si>
  <si>
    <t>ｽﾌﾟﾘﾝﾄﾐﾀｿﾞﾉｾﾝﾀｰ</t>
  </si>
  <si>
    <t>宮城県名取市美田園3丁目6-2</t>
  </si>
  <si>
    <t>0410700330</t>
  </si>
  <si>
    <t>取消</t>
  </si>
  <si>
    <t>医療法人一秀会</t>
  </si>
  <si>
    <t>ｲﾘｮｳﾎｳｼﾞﾝｲｯｼｭｳｶｲ</t>
  </si>
  <si>
    <t>9894802</t>
  </si>
  <si>
    <t>宮城県栗原市金成末野台下３１－１</t>
  </si>
  <si>
    <t>0228-43-1222</t>
  </si>
  <si>
    <t>0228-43-1233</t>
  </si>
  <si>
    <t>金野真一</t>
  </si>
  <si>
    <t>訪問介護ステーション　ハウス・クルーなとり</t>
  </si>
  <si>
    <t>ﾎｳﾓﾝｶｲｺﾞｽﾃｰｼｮﾝ ﾊｳｽ･ｸﾙｰﾅﾄﾘ</t>
  </si>
  <si>
    <t>宮城県名取市美田園8-1-2ｿﾚｱｰﾄﾞ城之内A201</t>
  </si>
  <si>
    <t>09014904502</t>
  </si>
  <si>
    <t>022-393-9066</t>
  </si>
  <si>
    <t>0410700348</t>
  </si>
  <si>
    <t>宮城県名取市美田園８丁目１ー２ソレアード城之内Ａ２0１</t>
  </si>
  <si>
    <t>022-383-6070</t>
  </si>
  <si>
    <t>株式会社　ライフアップ</t>
  </si>
  <si>
    <t>ｶﾌﾞｼｷｶﾞｲｼｬ ﾗｲﾌｱｯﾌﾟ</t>
  </si>
  <si>
    <t>9813103</t>
  </si>
  <si>
    <t>宮城県仙台市泉区山の寺1丁目25番3号</t>
  </si>
  <si>
    <t>022-374-8745</t>
  </si>
  <si>
    <t>022-374-8731</t>
  </si>
  <si>
    <t>岩淵　徹</t>
  </si>
  <si>
    <t>生活介護ひまわり</t>
  </si>
  <si>
    <t>ｾｲｶﾂｶｲｺﾞﾋﾏﾜﾘ</t>
  </si>
  <si>
    <t>宮城県名取市那智が丘5丁目1番地5</t>
  </si>
  <si>
    <t>022-393-4471</t>
  </si>
  <si>
    <t>022-393-4476</t>
  </si>
  <si>
    <t>0410700363</t>
  </si>
  <si>
    <t>一般社団法人こねくと</t>
  </si>
  <si>
    <t>ｲｯﾊﾟﾝｼｬﾀﾞﾝﾎｳｼﾞﾝｺﾈｸﾄ</t>
  </si>
  <si>
    <t>宮城県名取市増田三丁目３番１２号</t>
  </si>
  <si>
    <t>022-226-7757</t>
  </si>
  <si>
    <t>022-226-7758</t>
  </si>
  <si>
    <t>芦田　伸也</t>
  </si>
  <si>
    <t>wara</t>
  </si>
  <si>
    <t>ﾜﾗ</t>
  </si>
  <si>
    <t>宮城県名取市大手町六丁目４番地１</t>
  </si>
  <si>
    <t>0410700371</t>
  </si>
  <si>
    <t>宮城県名取市増田一丁目８番３４号</t>
  </si>
  <si>
    <t>0410700389</t>
  </si>
  <si>
    <t>株式会社ゼンシン</t>
  </si>
  <si>
    <t>ｶﾌﾞｼｷｶﾞｲｼｬｾﾞﾝｼﾝ</t>
  </si>
  <si>
    <t>宮城県名取市高舘吉田字前沖７５－１８</t>
  </si>
  <si>
    <t>022-796-9941</t>
  </si>
  <si>
    <t>022-796-9940</t>
  </si>
  <si>
    <t>前田　忠嗣</t>
  </si>
  <si>
    <t>テラグラッサ</t>
  </si>
  <si>
    <t>ﾃﾗｸﾞﾗｯｻ</t>
  </si>
  <si>
    <t>0410700397</t>
  </si>
  <si>
    <t>社会福祉法人むそう</t>
  </si>
  <si>
    <t>ｼｬｶｲﾌｸｼﾎｳｼﾞﾝﾑｿｳ</t>
  </si>
  <si>
    <t>4750859</t>
  </si>
  <si>
    <t>愛知県半田市天王町1-40-5</t>
  </si>
  <si>
    <t>0569-22-4072</t>
  </si>
  <si>
    <t>0569-22-4073</t>
  </si>
  <si>
    <t>戸枝　陽基</t>
  </si>
  <si>
    <t>生活支援センターあっと名取</t>
  </si>
  <si>
    <t>ｾｲｶﾂｼｴﾝｾﾝﾀｰｱｯﾄﾅﾄﾘ</t>
  </si>
  <si>
    <t>9811201</t>
  </si>
  <si>
    <t>宮城県名取市下増田鶴巻前5-7</t>
  </si>
  <si>
    <t>022-384-2214</t>
  </si>
  <si>
    <t>022-384-2215</t>
  </si>
  <si>
    <t>0410700405</t>
  </si>
  <si>
    <t>合同会社フロンティア</t>
  </si>
  <si>
    <t>ｺﾞｳﾄﾞｳｶﾞｲｼｬﾌﾛﾝﾃｨｱ</t>
  </si>
  <si>
    <t>宮城県名取市上余田字市坪5番地の7</t>
  </si>
  <si>
    <t>022-765-9424</t>
  </si>
  <si>
    <t>岩田　楽</t>
  </si>
  <si>
    <t>ライフサポート　つばさ</t>
  </si>
  <si>
    <t>ﾗｲﾌｻﾎﾟｰﾄ ﾂﾊﾞｻ</t>
  </si>
  <si>
    <t>宮城県名取市上余田字市坪５－７－２</t>
  </si>
  <si>
    <t>022-797-6143</t>
  </si>
  <si>
    <t>022-797-6144</t>
  </si>
  <si>
    <t>0410700439</t>
  </si>
  <si>
    <t>桂實苑</t>
  </si>
  <si>
    <t>ｹｲｼﾞﾂｴﾝ</t>
  </si>
  <si>
    <t>9892411</t>
  </si>
  <si>
    <t>宮城県名取市本郷東六軒132-1</t>
  </si>
  <si>
    <t>022-361-0767</t>
  </si>
  <si>
    <t>022-381-0768</t>
  </si>
  <si>
    <t>0410700447</t>
  </si>
  <si>
    <t>ｶﾂﾗｼﾞﾂｴﾝ</t>
  </si>
  <si>
    <t>有限会社こすごう</t>
  </si>
  <si>
    <t>ﾕｳｹﾞﾝｶﾞｲｼｬｺｽｺﾞｳ</t>
  </si>
  <si>
    <t>宮城県名取市本郷字町田４６</t>
  </si>
  <si>
    <t>022-384-3790</t>
  </si>
  <si>
    <t>越河英人</t>
  </si>
  <si>
    <t>ヘルパーステーションふるさと</t>
  </si>
  <si>
    <t>ﾍﾙﾊﾟｰｽﾃｰｼｮﾝﾌﾙｻﾄ</t>
  </si>
  <si>
    <t>0410700454</t>
  </si>
  <si>
    <t>まるっとますだ</t>
  </si>
  <si>
    <t>ﾏﾙｯﾄﾏｽﾀﾞ</t>
  </si>
  <si>
    <t>宮城県名取市増田八丁目１－２３</t>
  </si>
  <si>
    <t>0410700462</t>
  </si>
  <si>
    <t>宮城県名取市増田八丁目1-51</t>
  </si>
  <si>
    <t>022-393-6412</t>
  </si>
  <si>
    <t>グループホーム　那智の郷</t>
  </si>
  <si>
    <t>ｸﾞﾙｰﾌﾟﾎｰﾑ ﾅﾁﾉｻﾄ</t>
  </si>
  <si>
    <t>宮城県名取市那智が丘2-8-1</t>
  </si>
  <si>
    <t>022-738-9435</t>
  </si>
  <si>
    <t>022-738-9436</t>
  </si>
  <si>
    <t>0410700470</t>
  </si>
  <si>
    <t>特定非営利活動法人名取メンタルヘルス協会</t>
  </si>
  <si>
    <t>ﾄｸﾃｲﾋｴｲﾘｶﾂﾄﾞｳﾎｳｼﾞﾝﾅﾄﾘﾒﾝﾀﾙﾍﾙｽｷｮｳｶｲ</t>
  </si>
  <si>
    <t>9811223</t>
  </si>
  <si>
    <t>宮城県名取市下余田字中荷６２７番地１５</t>
  </si>
  <si>
    <t>022-382-7790</t>
  </si>
  <si>
    <t>022-797-0829</t>
  </si>
  <si>
    <t>小泉潤</t>
  </si>
  <si>
    <t>きらく</t>
  </si>
  <si>
    <t>ｷﾗｸ</t>
  </si>
  <si>
    <t>022-797-0329</t>
  </si>
  <si>
    <t>0410700488</t>
  </si>
  <si>
    <t>ラ・フレーズ</t>
  </si>
  <si>
    <t>ﾗ･ﾌﾚｰｽﾞ</t>
  </si>
  <si>
    <t>宮城県名取市増田３丁目１２番地１</t>
  </si>
  <si>
    <t>022-796-0813</t>
  </si>
  <si>
    <t>022-796-0814</t>
  </si>
  <si>
    <t>0410700496</t>
  </si>
  <si>
    <t>宮城県名取市増田３丁目３番１２号</t>
  </si>
  <si>
    <t>宮城県名取市増田３－３－１２</t>
  </si>
  <si>
    <t>株式会社ゲンマ</t>
  </si>
  <si>
    <t>ｶﾌﾞｼｷｶﾞｲｼｬｹﾞﾝﾏ</t>
  </si>
  <si>
    <t>9813133</t>
  </si>
  <si>
    <t>宮城県仙台市泉区泉中央一丁目３８番地の１１</t>
  </si>
  <si>
    <t>022-773-0487</t>
  </si>
  <si>
    <t>大場　光政</t>
  </si>
  <si>
    <t>就労継続支援B型　MAKANA(マカナ)</t>
  </si>
  <si>
    <t>ｼｭｳﾛｳｹｲｿﾞｸｼｴﾝBｶﾞﾀ MAKANA(ﾏｶﾅ)</t>
  </si>
  <si>
    <t>宮城県名取市上余田千苅田５０８－１</t>
  </si>
  <si>
    <t>022-209-3170</t>
  </si>
  <si>
    <t>0410700512</t>
  </si>
  <si>
    <t>宮城県名取市上余田千刈田５０８－１</t>
  </si>
  <si>
    <t>株式会社ウエルシスパートナーズ</t>
  </si>
  <si>
    <t>ｶﾌﾞｼｷｶｲｼｬｳｴﾙｼｽﾊﾟｰﾄﾅｰｽﾞ</t>
  </si>
  <si>
    <t>9800811</t>
  </si>
  <si>
    <t>宮城県仙台市青葉区一番町１丁目１番３０号</t>
  </si>
  <si>
    <t>022-263-0844</t>
  </si>
  <si>
    <t>022-263-0845</t>
  </si>
  <si>
    <t>佐藤英樹</t>
  </si>
  <si>
    <t>短期入所　あすもね</t>
  </si>
  <si>
    <t>ﾀﾝｷﾆｭｳｼｮ ｱｽﾓﾈ</t>
  </si>
  <si>
    <t>宮城県名取市美田園五丁目４－４</t>
  </si>
  <si>
    <t>022-797-2185</t>
  </si>
  <si>
    <t>022-797-2186</t>
  </si>
  <si>
    <t>0410700520</t>
  </si>
  <si>
    <t>豊かな心株式会社</t>
  </si>
  <si>
    <t>ﾕﾀｶﾅｺｺﾛｶﾌﾞｼｷｶﾞｲｼｬ</t>
  </si>
  <si>
    <t>9811231</t>
  </si>
  <si>
    <t>宮城県名取市手倉田字堰根356番地</t>
  </si>
  <si>
    <t>022-398-6628</t>
  </si>
  <si>
    <t>022-398-6697</t>
  </si>
  <si>
    <t>浅川　義貴</t>
  </si>
  <si>
    <t>ケアステーションあかり</t>
  </si>
  <si>
    <t>ｹｱｽﾃｰｼｮﾝｱｶﾘ</t>
  </si>
  <si>
    <t>0410700553</t>
  </si>
  <si>
    <t>生活介護　あすもね</t>
  </si>
  <si>
    <t>ｾｲｶﾂｶｲｺﾞ ｱｽﾓﾈ</t>
  </si>
  <si>
    <t>0410700579</t>
  </si>
  <si>
    <t>生活介護あすもね</t>
  </si>
  <si>
    <t>ｾｲｶﾂｶｲｺﾞｱｽﾓﾈ</t>
  </si>
  <si>
    <t>特定非営利活動法人スマイル・ワン</t>
  </si>
  <si>
    <t>ﾄｸﾃｲﾋｴｲﾘｶﾂﾄﾞｳﾎｳｼﾞﾝｽﾏｲﾙ･ﾜﾝ</t>
  </si>
  <si>
    <t>9893123</t>
  </si>
  <si>
    <t>宮城県仙台市青葉区錦ケ丘七丁目１３番地の１０</t>
  </si>
  <si>
    <t>022-399-7362</t>
  </si>
  <si>
    <t>佐々木富美</t>
  </si>
  <si>
    <t>訪問介護センター　スマイル・ワン</t>
  </si>
  <si>
    <t>ﾎｳﾓﾝｶｲｺﾞｾﾝﾀｰ ｽﾏｲﾙ･ﾜﾝ</t>
  </si>
  <si>
    <t>宮城県名取市植松3丁目9-23</t>
  </si>
  <si>
    <t>022-796-1810</t>
  </si>
  <si>
    <t>0410700587</t>
  </si>
  <si>
    <t>一般社団法人明日葉</t>
  </si>
  <si>
    <t>ｲｯﾊﾟﾝｼｬﾀﾞﾝﾎｳｼﾞﾝｱｼﾀﾊﾞ</t>
  </si>
  <si>
    <t>9811251</t>
  </si>
  <si>
    <t>宮城県名取市愛島台六丁目10番地の26</t>
  </si>
  <si>
    <t>022-796-4784</t>
  </si>
  <si>
    <t>022-796-4812</t>
  </si>
  <si>
    <t>辻村　幸治</t>
  </si>
  <si>
    <t>在宅介護支援事業所　あしたば</t>
  </si>
  <si>
    <t>ｻﾞｲﾀｸｶｲｺﾞｼｴﾝｼﾞｷﾞｮｳｼｮ ｱｼﾀﾊﾞ</t>
  </si>
  <si>
    <t>宮城県名取市増田一丁目3-4(2号室)</t>
  </si>
  <si>
    <t>0410700595</t>
  </si>
  <si>
    <t>一般社団法人HELLOS</t>
  </si>
  <si>
    <t>ｲｯﾊﾟﾝｼｬﾀﾞﾝﾎｳｼﾞﾝﾊﾛｰｽﾞ</t>
  </si>
  <si>
    <t>1920082</t>
  </si>
  <si>
    <t>東京都八王子市東町一丁目6番地橋完LKビル5階</t>
  </si>
  <si>
    <t>042-649-9945</t>
  </si>
  <si>
    <t>042-649-9946</t>
  </si>
  <si>
    <t>北川　美徳</t>
  </si>
  <si>
    <t>HELLOS名取（A型）</t>
  </si>
  <si>
    <t>ﾊﾛｰｽﾞﾅﾄﾘ(Aｶﾞﾀ)ｴｰｶﾞﾀ</t>
  </si>
  <si>
    <t>宮城県名取市手倉田字諏訪518-2</t>
  </si>
  <si>
    <t>022-796-9652</t>
  </si>
  <si>
    <t>022-796-9653</t>
  </si>
  <si>
    <t>0410700603</t>
  </si>
  <si>
    <t>株式会社アッタカーム</t>
  </si>
  <si>
    <t>ｶﾌﾞｼｷｶﾞｲｼｬｱｯﾀｶｰﾑ</t>
  </si>
  <si>
    <t>宮城県名取市増田4丁目7-20</t>
  </si>
  <si>
    <t>022-381-5880</t>
  </si>
  <si>
    <t>022-381-5881</t>
  </si>
  <si>
    <t>遠藤　可奈子</t>
  </si>
  <si>
    <t>manaby CREATORS 名取駅前</t>
  </si>
  <si>
    <t>manaby CREATORS ﾅﾄﾘｴｷﾏｴ</t>
  </si>
  <si>
    <t>宮城県名取市増田3丁目7-20グローリオレジデンス名取駅前2階</t>
  </si>
  <si>
    <t>0410700611</t>
  </si>
  <si>
    <t>合同会社もも佳</t>
  </si>
  <si>
    <t>ｺﾞｳﾄﾞｳｶﾞｲｼｬﾓﾓｶ</t>
  </si>
  <si>
    <t>宮城県名取市植松３丁目５番２４号</t>
  </si>
  <si>
    <t>022-765-0783</t>
  </si>
  <si>
    <t>加納　三代</t>
  </si>
  <si>
    <t>合同会社もも佳居宅介護支援事業所キヤンドルハウス</t>
  </si>
  <si>
    <t>ｺﾞｳﾄﾞｳｶﾞｲｼｬﾓﾓｷｮﾀｸｶｲｺﾞｼｴﾝｼﾞｷﾞｮｳｼｮｷﾔﾝﾄﾞﾙﾊｳｽ</t>
  </si>
  <si>
    <t>0410700629</t>
  </si>
  <si>
    <t>HELLOS名取（B型）</t>
  </si>
  <si>
    <t>ﾊﾛｰｽﾞﾅﾄﾘ(Bｶﾞﾀ)</t>
  </si>
  <si>
    <t>宮城県名取市手倉田字諏訪５３２－１ラスティコート名取１F</t>
  </si>
  <si>
    <t>022-384-7861</t>
  </si>
  <si>
    <t>022-384-7871</t>
  </si>
  <si>
    <t>0410700637</t>
  </si>
  <si>
    <t>宮城県名取市手倉田字諏訪５３２－１ラスティコート名取１階</t>
  </si>
  <si>
    <t>特定非営利活動法人　環</t>
  </si>
  <si>
    <t>ﾄｸﾃｲﾋｴｲﾘｶﾂﾄﾞｳﾎｳｼﾞﾝ ﾀﾏｷ</t>
  </si>
  <si>
    <t>9811104</t>
  </si>
  <si>
    <t>宮城県仙台市太白区中田2丁目27番9号</t>
  </si>
  <si>
    <t>022-302-5271</t>
  </si>
  <si>
    <t>022-302-5279</t>
  </si>
  <si>
    <t>黒須　敏夫</t>
  </si>
  <si>
    <t>生活介護　ココア（心愛）Ⅲ</t>
  </si>
  <si>
    <t>ｾｲｶﾂｶｲｺﾞ ｺｺｱ(ｺｺｱ)3</t>
  </si>
  <si>
    <t>9811239</t>
  </si>
  <si>
    <t>宮城県名取市愛島塩手字北野32番</t>
  </si>
  <si>
    <t>0410700645</t>
  </si>
  <si>
    <t>ショートステイキャンドルハウス</t>
  </si>
  <si>
    <t>ｼｮｰﾄｽﾃｲｷｬﾝﾄﾞﾙﾊｳｽ</t>
  </si>
  <si>
    <t>0410700652</t>
  </si>
  <si>
    <t>株式会社　シルバーサポートまごころ</t>
  </si>
  <si>
    <t>ｶﾌﾞｼｷｶﾞｲｼｬ ｼﾙﾊﾞｰｻﾎﾟｰﾄﾏｺﾞｺﾛ</t>
  </si>
  <si>
    <t>宮城県名取市美田園三丁目１－１</t>
  </si>
  <si>
    <t>022-382-7872</t>
  </si>
  <si>
    <t>022-382-7874</t>
  </si>
  <si>
    <t>髙橋　純</t>
  </si>
  <si>
    <t>まごころショートステイ</t>
  </si>
  <si>
    <t>ﾏｺﾞｺﾛｼｮｰﾄｽﾃｲ</t>
  </si>
  <si>
    <t>0410700660</t>
  </si>
  <si>
    <t>株式会社　ﾗｼｴﾙ</t>
  </si>
  <si>
    <t>ｶﾌﾞｼｷｶﾞｲｼｬ ﾗｼｴﾙ</t>
  </si>
  <si>
    <t>5300011</t>
  </si>
  <si>
    <t>大阪府大阪市北区大深町1番1号　ＬＩＮＫＳ・ＵＭＥＤＡ　８階</t>
  </si>
  <si>
    <t>06-6556-6690</t>
  </si>
  <si>
    <t>グループホームＲＡＳＩＥＬ名取</t>
  </si>
  <si>
    <t>ｸﾞﾙｰﾌﾟﾎｰﾑRASIELﾅﾄﾘ</t>
  </si>
  <si>
    <t>宮城県名取市大手町六丁目２番地の６</t>
  </si>
  <si>
    <t>0410700678</t>
  </si>
  <si>
    <t>0223-98-4306</t>
  </si>
  <si>
    <t>0223-98-4316</t>
  </si>
  <si>
    <t>有限会社やよい</t>
  </si>
  <si>
    <t>ﾕｳｹﾞﾝｶﾞｲｼｬﾔﾖｲ</t>
  </si>
  <si>
    <t>9811241</t>
  </si>
  <si>
    <t>宮城県名取市高舘熊野堂字岩口下４６番地の１</t>
  </si>
  <si>
    <t>022-381-3711</t>
  </si>
  <si>
    <t>高田登志江</t>
  </si>
  <si>
    <t>0410700686</t>
  </si>
  <si>
    <t>社会福祉法人臥牛三敬会</t>
  </si>
  <si>
    <t>ｼｬｶｲﾌｸｼﾎｳｼﾞﾝｶﾞｷﾞｭｳﾐｹｲｶｲ</t>
  </si>
  <si>
    <t>9811522</t>
  </si>
  <si>
    <t>宮城県角田市佐倉字町裏一番６３番地</t>
  </si>
  <si>
    <t>0224-63-1481</t>
  </si>
  <si>
    <t>0224-63-3262</t>
  </si>
  <si>
    <t>湯村　利憲</t>
  </si>
  <si>
    <t>第二虹の園</t>
  </si>
  <si>
    <t>ﾀﾞｲﾆﾆｼﾞﾉｿﾉ</t>
  </si>
  <si>
    <t>角田市</t>
  </si>
  <si>
    <t>宮城県角田市佐倉字町裏一番６３</t>
  </si>
  <si>
    <t>0410800015</t>
  </si>
  <si>
    <t>知的障害者通所授産施設　第二虹の園</t>
  </si>
  <si>
    <t>ﾁﾃｷｼｮｳｶﾞｲｼｬﾂｳｼｮｼﾞｭｻﾝｼｾﾂ ﾀﾞｲ2ﾆｼﾞﾉｿﾉ</t>
  </si>
  <si>
    <t>0224-62-1234</t>
  </si>
  <si>
    <t>多機能型施設　第二虹の園</t>
  </si>
  <si>
    <t>ﾀｷﾉｳｶﾞﾀｼｾﾂ ﾀﾞｲ2ﾆｼﾞﾉｿﾉ</t>
  </si>
  <si>
    <t>ﾀﾞｲ2ﾆｼﾞﾉｿﾉ</t>
  </si>
  <si>
    <t>社会福祉法人　恵萩会</t>
  </si>
  <si>
    <t>ｼｬｶｲﾌｸｼﾎｳｼﾞﾝ ｹｲｼｭｳｶｲ</t>
  </si>
  <si>
    <t>9811503</t>
  </si>
  <si>
    <t>宮城県角田市島田字御蔵林５９番地</t>
  </si>
  <si>
    <t>0224-62-3321</t>
  </si>
  <si>
    <t>0224-62-5966</t>
  </si>
  <si>
    <t>都築　三雄</t>
  </si>
  <si>
    <t>はぐくみ学園</t>
  </si>
  <si>
    <t>ﾊｸﾞｸﾐｶﾞｸｴﾝ</t>
  </si>
  <si>
    <t>0410800023</t>
  </si>
  <si>
    <t>宮城県角田市島田字御蔵林５９</t>
  </si>
  <si>
    <t>虹の園</t>
  </si>
  <si>
    <t>ﾆｼﾞﾉｿﾉ</t>
  </si>
  <si>
    <t>0410800031</t>
  </si>
  <si>
    <t>身体障害者通所授産施設　虹の園</t>
  </si>
  <si>
    <t>ｼﾝﾀｲｼｮｳｶﾞｲｼｬﾂｳｼｮｼﾞｭｻﾝｼｾﾂ ﾆｼﾉｿﾉ</t>
  </si>
  <si>
    <t>多機能型施設　虹の園</t>
  </si>
  <si>
    <t>ﾀｷﾉｳｶﾞﾀｼｾﾂ ﾆｼﾞﾉｿﾉ</t>
  </si>
  <si>
    <t>身体障害者通所授産施設</t>
  </si>
  <si>
    <t>医療法人社団良仁会ウイメンズクリニック金上</t>
  </si>
  <si>
    <t>ｲﾘｮｳﾎｳｼﾞﾝｼｬﾀﾞﾝﾘｮｳｼﾞﾝｶｲｳｲﾒﾝｽﾞｸﾘﾆｯｸｶﾅｶﾞﾐ</t>
  </si>
  <si>
    <t>9811505</t>
  </si>
  <si>
    <t>宮城県角田市角田字田町１１４番地１２</t>
  </si>
  <si>
    <t>0224-61-2001</t>
  </si>
  <si>
    <t>0224-62-0701</t>
  </si>
  <si>
    <t>安藤順一</t>
  </si>
  <si>
    <t>プライム居宅介護事業所</t>
  </si>
  <si>
    <t>ﾌﾟﾗｲﾑｷｮﾀｸｶｲｺﾞｼﾞｷﾞｮｳｼｮ</t>
  </si>
  <si>
    <t>宮城県角田市角田字柳町３５番地の１</t>
  </si>
  <si>
    <t>0224-63-3854</t>
  </si>
  <si>
    <t>0224-63-3385</t>
  </si>
  <si>
    <t>0410800049</t>
  </si>
  <si>
    <t>株式会社コムスン　角田ケアセンター</t>
  </si>
  <si>
    <t>ｶﾌﾞｼｷｶﾞｲｼｬｺﾑｽﾝ ｶｸﾀﾞｹｱｾﾝﾀｰ</t>
  </si>
  <si>
    <t>9811523</t>
  </si>
  <si>
    <t>宮城県角田市梶賀字西87番地１ニコニコビル201号室</t>
  </si>
  <si>
    <t>0224-61-1286</t>
  </si>
  <si>
    <t>0224-61-1287</t>
  </si>
  <si>
    <t>0410800056</t>
  </si>
  <si>
    <t>株式会社ツクイ</t>
  </si>
  <si>
    <t>ｶﾌﾞｼｷｶﾞｲｼｬ ﾂｸｲ</t>
  </si>
  <si>
    <t>2330002</t>
  </si>
  <si>
    <t>神奈川県横浜市港南区上大岡西１丁目６番１号</t>
  </si>
  <si>
    <t>045-842-4115</t>
  </si>
  <si>
    <t>045-842-0249</t>
  </si>
  <si>
    <t>高畠　毅</t>
  </si>
  <si>
    <t>ツクイ角田北郷</t>
  </si>
  <si>
    <t>ﾂｸｲｶｸﾀﾞｷﾀｺﾞｳ</t>
  </si>
  <si>
    <t>9811524</t>
  </si>
  <si>
    <t>宮城県角田市岡字内川２３２</t>
  </si>
  <si>
    <t>0224-67-1511</t>
  </si>
  <si>
    <t>0224-67-1521</t>
  </si>
  <si>
    <t>0410800072</t>
  </si>
  <si>
    <t>JAみやぎ仙南第２介護支援センター</t>
  </si>
  <si>
    <t>JAﾐﾔｷﾞｾﾝﾅﾝﾀﾞｲ2ｶｲｺﾞｼｴﾝｾﾝﾀｰ</t>
  </si>
  <si>
    <t>宮城県角田市角田字町３０</t>
  </si>
  <si>
    <t>0224-55-1521</t>
  </si>
  <si>
    <t>0410800080</t>
  </si>
  <si>
    <t>ニチイケアセンター角田</t>
  </si>
  <si>
    <t>ﾆﾁｲｹｱｾﾝﾀｰｶｸﾀﾞ</t>
  </si>
  <si>
    <t>宮城県角田市角田字扇町１１－５</t>
  </si>
  <si>
    <t>0224-61-1336</t>
  </si>
  <si>
    <t>0224-61-1340</t>
  </si>
  <si>
    <t>0410800098</t>
  </si>
  <si>
    <t>セントケア角田</t>
  </si>
  <si>
    <t>ｾﾝﾄｹｱｶｸﾀﾞ</t>
  </si>
  <si>
    <t>宮城県角田市梶賀字西８７－１</t>
  </si>
  <si>
    <t>0410800106</t>
  </si>
  <si>
    <t>株式会社ジェイエイ仙南サービス</t>
  </si>
  <si>
    <t>ｶﾌﾞｼｷｶｲｼｬｼﾞｪｲｴｲｾﾝﾅﾝｻｰﾋﾞｽ</t>
  </si>
  <si>
    <t>9891214</t>
  </si>
  <si>
    <t>宮城県柴田郡大河原町甲子町２番地４</t>
  </si>
  <si>
    <t>0224-52-5200</t>
  </si>
  <si>
    <t>0224-53-2452</t>
  </si>
  <si>
    <t>加藤啓治</t>
  </si>
  <si>
    <t>ジェエイ仙南サービス　ジェイエイ介護支援センター</t>
  </si>
  <si>
    <t>ｼﾞｪｴｲｾﾝﾅﾝｻｰﾋﾞｽ ｼﾞｪｲｴｲｶｲｺﾞｼｴﾝｾﾝﾀｰ</t>
  </si>
  <si>
    <t>宮城県角田市角田岡字小土浮１</t>
  </si>
  <si>
    <t>0224-63-3357</t>
  </si>
  <si>
    <t>0224-62-1776</t>
  </si>
  <si>
    <t>0410800114</t>
  </si>
  <si>
    <t>宮城県角田市岡字小土浮１</t>
  </si>
  <si>
    <t>ジェエイ仙南サービス　角田介護支援センター</t>
  </si>
  <si>
    <t>ｼﾞｪｴｲｾﾝﾅﾝｻｰﾋﾞｽ ｶｸﾀﾞｶｲｺﾞｼｴﾝｾﾝﾀｰ</t>
  </si>
  <si>
    <t>第三虹の園</t>
  </si>
  <si>
    <t>ﾀﾞｲｻﾝﾆｼﾞﾉｿﾉ</t>
  </si>
  <si>
    <t>宮城県角田市角田字中島上213</t>
  </si>
  <si>
    <t>0224-63-3662</t>
  </si>
  <si>
    <t>0410800130</t>
  </si>
  <si>
    <t>多機能型施設　第三虹の園</t>
  </si>
  <si>
    <t>ﾀｷﾉｳｶﾞﾀｼｾﾂ ﾀﾞｲｻﾝﾆｼﾞﾉｿﾉ</t>
  </si>
  <si>
    <t>有限会社かくだ介護センター</t>
  </si>
  <si>
    <t>ﾕｳｹﾞﾝｶﾞｲｼｬｶｸﾀﾞｶｲｺﾞｾﾝﾀｰ</t>
  </si>
  <si>
    <t>宮城県角田市梶賀字高畑北１５４番地</t>
  </si>
  <si>
    <t>0224-62-5355</t>
  </si>
  <si>
    <t>0224-87-6010</t>
  </si>
  <si>
    <t>水戸　礼子</t>
  </si>
  <si>
    <t>有限会社かくだ介護センター訪問介護事業所</t>
  </si>
  <si>
    <t>ﾕｳｹﾞﾝｶﾞｲｼｬｶｸﾀﾞｶｲｺﾞｾﾝﾀｰﾎｳﾓﾝｶｲｺﾞｼﾞｷﾞｮｳｼｮ</t>
  </si>
  <si>
    <t>宮城県角田市梶賀字高畑北154</t>
  </si>
  <si>
    <t>0224-62-3607</t>
  </si>
  <si>
    <t>0410800148</t>
  </si>
  <si>
    <t>社会福祉法人角田市社会福祉協議会</t>
  </si>
  <si>
    <t>ｼｬｶｲﾌｸｼﾎｳｼﾞﾝｶｸﾀﾞｼｼｬｶｲﾌｸｼｷｮｳｷﾞｶｲ</t>
  </si>
  <si>
    <t>宮城県角田市角田字柳町３５番地１</t>
  </si>
  <si>
    <t>0224-63-0055</t>
  </si>
  <si>
    <t>0224-61-2282</t>
  </si>
  <si>
    <t>吉田克哉</t>
  </si>
  <si>
    <t>角田市障害者就労支援施設のぎく</t>
  </si>
  <si>
    <t>ｶｸﾀﾞｼｼｮｳｶﾞｲｼｬｼｭｳﾛｳｼｴﾝｼｾﾂﾉｷﾞｸ</t>
  </si>
  <si>
    <t>宮城県角田市角田字柳町35番地2</t>
  </si>
  <si>
    <t>0224-63-5565</t>
  </si>
  <si>
    <t>0224-63-2857</t>
  </si>
  <si>
    <t>0410800155</t>
  </si>
  <si>
    <t>株式会社ミツイ</t>
  </si>
  <si>
    <t>ｶﾌﾞｼｷｶﾞｲｼｬ ﾐﾂｲ</t>
  </si>
  <si>
    <t>9820825</t>
  </si>
  <si>
    <t>宮城県仙台市太白区西の平１丁目２０番２５号</t>
  </si>
  <si>
    <t>022-302-7093</t>
  </si>
  <si>
    <t>022-302-7094</t>
  </si>
  <si>
    <t>金沢　和樹</t>
  </si>
  <si>
    <t>訪問介護ステーション暖暖</t>
  </si>
  <si>
    <t>ﾎｳﾓﾝｶｲｺﾞｽﾃｰｼｮﾝﾀﾞﾝﾀﾞﾝ</t>
  </si>
  <si>
    <t>9811512</t>
  </si>
  <si>
    <t>宮城県角田市横倉字卯ノ崎９４－１７</t>
  </si>
  <si>
    <t>0224-63-4055</t>
  </si>
  <si>
    <t>0224-61-1630</t>
  </si>
  <si>
    <t>0410800163</t>
  </si>
  <si>
    <t>株式会社ケアハウス青葉</t>
  </si>
  <si>
    <t>ｶﾌﾞｼｷｶﾞｲｼｬｹｱﾊｳｽｱｵﾊﾞ</t>
  </si>
  <si>
    <t>宮城県角田市梶賀字高畑南294番地３トーホクハイツ２号棟１号室</t>
  </si>
  <si>
    <t>0224-63-0310</t>
  </si>
  <si>
    <t>0224-87-8231</t>
  </si>
  <si>
    <t>神田　恵美子</t>
  </si>
  <si>
    <t>訪問介護ステーション　のぞみ</t>
  </si>
  <si>
    <t>ﾎｳﾓﾝｶｲｺﾞｽﾃｰｼｮﾝ ﾉｿﾞﾐ</t>
  </si>
  <si>
    <t>0224-51-8577</t>
  </si>
  <si>
    <t>0224-51-8576</t>
  </si>
  <si>
    <t>0410800171</t>
  </si>
  <si>
    <t>宮城県角田市梶賀高畑南294番地３トーホクハイツ２号棟１号室</t>
  </si>
  <si>
    <t>一般社団法人多機能型支援センターみなみの風</t>
  </si>
  <si>
    <t>ｲｯﾊﾟﾝｼｬﾀﾞﾝﾎｳｼﾞﾝﾀｷﾉｳｶﾞﾀｼｴﾝｾﾝﾀｰﾐﾅﾐﾉｶｾﾞ</t>
  </si>
  <si>
    <t>宮城県角田市角田字南９３番地１</t>
  </si>
  <si>
    <t>0224-62-5611</t>
  </si>
  <si>
    <t>0224-51-9751</t>
  </si>
  <si>
    <t>氏家　宏</t>
  </si>
  <si>
    <t>ショートステイ　ピノキオ</t>
  </si>
  <si>
    <t>ｼｮｰﾄｽﾃｲ ﾋﾟﾉｷｵ</t>
  </si>
  <si>
    <t>0224-51-9916</t>
  </si>
  <si>
    <t>0410800205</t>
  </si>
  <si>
    <t>ショートステイピノキオ</t>
  </si>
  <si>
    <t>ｼｮｰﾄｽﾃｲﾋﾟﾉｷｵ</t>
  </si>
  <si>
    <t>一般社団法人みなみの風</t>
  </si>
  <si>
    <t>ｲｯﾊﾟﾝｼｬﾀﾞﾝﾎｳｼﾞﾝﾐﾅﾐﾉｶｾﾞ</t>
  </si>
  <si>
    <t>宮城県角田市角田字柳町36-26</t>
  </si>
  <si>
    <t>高橋　克彦</t>
  </si>
  <si>
    <t>ショートステイ　ステップ</t>
  </si>
  <si>
    <t>ｼｮｰﾄｽﾃｲ ｽﾃｯﾌﾟ</t>
  </si>
  <si>
    <t>宮城県角田市角田字柳町36番地26</t>
  </si>
  <si>
    <t>0224-66-6524</t>
  </si>
  <si>
    <t>0224-66-5299</t>
  </si>
  <si>
    <t>0410800213</t>
  </si>
  <si>
    <t>就労継続支援Ｂ型　なのはな</t>
  </si>
  <si>
    <t>ｼｭｳﾛｳｹｲｿﾞｸｼｴﾝﾋﾞｰｶﾞﾀ ﾅﾉﾊﾅ</t>
  </si>
  <si>
    <t>0410800221</t>
  </si>
  <si>
    <t>一般社団法人共生型支援センター</t>
  </si>
  <si>
    <t>ｲｯﾊﾟﾝｼｬﾀﾞﾝﾎｳｼﾞﾝｷｮｳｾｲｶﾞﾀｼｴﾝｾﾝﾀｰ</t>
  </si>
  <si>
    <t>0224-87-6610</t>
  </si>
  <si>
    <t>0224-61-1677</t>
  </si>
  <si>
    <t>ショートステイ　みなみ</t>
  </si>
  <si>
    <t>ｼｮｰﾄｽﾃｲ ﾐﾅﾐ</t>
  </si>
  <si>
    <t>0410800239</t>
  </si>
  <si>
    <t>株式会社ジャパンケアサービス</t>
  </si>
  <si>
    <t>ｶﾌﾞｼｷｶﾞｲｼｬｼﾞｬﾊﾟﾝｹｱｻｰﾋﾞｽ</t>
  </si>
  <si>
    <t>1400002</t>
  </si>
  <si>
    <t>東京都品川区東品川４丁目１２番８号</t>
  </si>
  <si>
    <t>03-5614-7401</t>
  </si>
  <si>
    <t>03-5614-7405</t>
  </si>
  <si>
    <t>菊井　徹也</t>
  </si>
  <si>
    <t>ジャパンケアサービス　ハッピー仙塩・七ヶ浜・ヘルパーステーション</t>
  </si>
  <si>
    <t>ｼﾞｬﾊﾟﾝｹｱｻｰﾋﾞｽ ﾊｯﾋﾟｰｾﾝｴﾝ･ｼﾁｶﾞﾊﾏ･ﾍﾙﾊﾟｰｽﾃｰｼｮﾝ</t>
  </si>
  <si>
    <t>9850832</t>
  </si>
  <si>
    <t>多賀城市</t>
  </si>
  <si>
    <t>宮城県多賀城市大代５丁目10-45</t>
  </si>
  <si>
    <t>022-361-8560</t>
  </si>
  <si>
    <t>022-361-8554</t>
  </si>
  <si>
    <t>0410900013</t>
  </si>
  <si>
    <t>ｼﾞｬﾊﾟﾝｹｱｻｰﾋﾞｽ ﾊｯﾋﾟｰｾﾝｴﾝｾﾝﾀﾞｲｼｵ･ｼﾁｶﾞﾊﾏ･ﾍﾙﾊﾟｰｽﾃｰｼｮﾝ</t>
  </si>
  <si>
    <t>宮城県多賀城市大代５丁目１０－４５</t>
  </si>
  <si>
    <t>022-361-8552</t>
  </si>
  <si>
    <t>社会福祉法人　多賀城市社会福祉協議会</t>
  </si>
  <si>
    <t>ｼｬｶｲﾌｸｼﾎｳｼﾞﾝ ﾀｶﾞｼﾞｮｳｼｼｬｶｲﾌｸｼｷｮｳｷﾞｶｲ</t>
  </si>
  <si>
    <t>9850873</t>
  </si>
  <si>
    <t>宮城県多賀城市中央二丁目1-1</t>
  </si>
  <si>
    <t>022-368-6300</t>
  </si>
  <si>
    <t>022-368-7300</t>
  </si>
  <si>
    <t>松田　孝昭</t>
  </si>
  <si>
    <t>0410900021</t>
  </si>
  <si>
    <t>公益財団法人宮城厚生協会ケアステーションつくし　介護</t>
  </si>
  <si>
    <t>ｺｳｴｷｻﾞｲﾀﾞﾝﾎｳｼﾞﾝﾐﾔｷﾞｺｳｾｲｷｮｳｶｲｹｱｽﾃｰｼｮﾝﾂｸｼ ｶｲｺﾞ</t>
  </si>
  <si>
    <t>9850831</t>
  </si>
  <si>
    <t>宮城県多賀城市笠神一丁目８－２８</t>
  </si>
  <si>
    <t>022-365-7781</t>
  </si>
  <si>
    <t>022-361-1312</t>
  </si>
  <si>
    <t>0410900039</t>
  </si>
  <si>
    <t>宮城県多賀城市笠神一丁目８番２８号</t>
  </si>
  <si>
    <t>多賀城市福祉工房のぞみ園</t>
  </si>
  <si>
    <t>ﾀｶﾞｼﾞｮｳｼﾌｸｼｺｳﾎﾞｳﾉｿﾞﾐｴﾝ</t>
  </si>
  <si>
    <t>9850854</t>
  </si>
  <si>
    <t>宮城県多賀城市新田字南安楽寺８７番地</t>
  </si>
  <si>
    <t>022-309-2133</t>
  </si>
  <si>
    <t>022-309-2143</t>
  </si>
  <si>
    <t>0410900047</t>
  </si>
  <si>
    <t>レインボー多賀城</t>
  </si>
  <si>
    <t>ﾚｲﾝﾎﾞｰﾀｶﾞｼﾞｮｳ</t>
  </si>
  <si>
    <t>9850841</t>
  </si>
  <si>
    <t>宮城県多賀城市鶴ケ谷1丁目10-3</t>
  </si>
  <si>
    <t>022-362-8660</t>
  </si>
  <si>
    <t>022-349-8762</t>
  </si>
  <si>
    <t>0410900054</t>
  </si>
  <si>
    <t>宮城県多賀城市下馬2丁目1番15号Ｋ2プランニングビル301号</t>
  </si>
  <si>
    <t>0410900062</t>
  </si>
  <si>
    <t>居宅介護桜花</t>
  </si>
  <si>
    <t>ｷｮﾀｸｶｲｺﾞｵｳｶ</t>
  </si>
  <si>
    <t>9850833</t>
  </si>
  <si>
    <t>宮城県多賀城市栄一丁目４番８号</t>
  </si>
  <si>
    <t>0410900070</t>
  </si>
  <si>
    <t>022-361-8220</t>
  </si>
  <si>
    <t>022-361-8226</t>
  </si>
  <si>
    <t>さくらんぼ</t>
  </si>
  <si>
    <t>ｻｸﾗﾝﾎﾞ</t>
  </si>
  <si>
    <t>9850842</t>
  </si>
  <si>
    <t>宮城県多賀城市桜木3-4-1 みやぎ復興パークH24号館1階</t>
  </si>
  <si>
    <t>08016621179</t>
  </si>
  <si>
    <t>022-774-2135</t>
  </si>
  <si>
    <t>0410900088</t>
  </si>
  <si>
    <t>株式会社ゆとりケアステーション</t>
  </si>
  <si>
    <t>ｶﾌﾞｼｷｶｲｼｬﾕﾄﾘｹｱｽﾃｰｼｮﾝ</t>
  </si>
  <si>
    <t>9850852</t>
  </si>
  <si>
    <t>宮城県多賀城市山王字山王四区８２－１MKハイツＡ－２０２</t>
  </si>
  <si>
    <t>022-389-1150</t>
  </si>
  <si>
    <t>022-389-1151</t>
  </si>
  <si>
    <t>佐藤　睦子</t>
  </si>
  <si>
    <t>ゆとりケアステーション</t>
  </si>
  <si>
    <t>ﾕﾄﾘｹｱｽﾃｰｼｮﾝ</t>
  </si>
  <si>
    <t>宮城県多賀城市山王字山王四区８２－１ＭＫハイツＡ－２０２</t>
  </si>
  <si>
    <t>0410900096</t>
  </si>
  <si>
    <t>ジャパンケア仙塩七ヶ浜</t>
  </si>
  <si>
    <t>ｼﾞｬﾊﾟﾝｹｱｾﾝｴﾝｼﾁｶﾞﾊﾏ</t>
  </si>
  <si>
    <t>0410900104</t>
  </si>
  <si>
    <t>株式会社和泉介護サービス</t>
  </si>
  <si>
    <t>ｶﾌﾞｼｷｶﾞｲｼｬｲｽﾞﾐｶｲｺﾞｻｰﾋﾞｽ</t>
  </si>
  <si>
    <t>9813117</t>
  </si>
  <si>
    <t>宮城県仙台市泉区市名坂字御釜田１４３－４</t>
  </si>
  <si>
    <t>022-348-1370</t>
  </si>
  <si>
    <t>022-348-1371</t>
  </si>
  <si>
    <t>後藤信之</t>
  </si>
  <si>
    <t>和泉介護サービス</t>
  </si>
  <si>
    <t>ｲｽﾞﾐｶｲｺﾞｻｰﾋﾞｽ</t>
  </si>
  <si>
    <t>9850853</t>
  </si>
  <si>
    <t>宮城県多賀城市高橋四丁目１０－１２</t>
  </si>
  <si>
    <t>022-368-7779</t>
  </si>
  <si>
    <t>022-368-7793</t>
  </si>
  <si>
    <t>0410900112</t>
  </si>
  <si>
    <t>アースサポート多賀城</t>
  </si>
  <si>
    <t>ｱｰｽｻﾎﾟｰﾄﾀｶﾞｼﾞｮｳ</t>
  </si>
  <si>
    <t>9850872</t>
  </si>
  <si>
    <t>宮城県多賀城市伝上山三丁目１番地２８号</t>
  </si>
  <si>
    <t>022-364-3601</t>
  </si>
  <si>
    <t>022-364-3602</t>
  </si>
  <si>
    <t>0410900120</t>
  </si>
  <si>
    <t>宮城県多賀城市伝上山三丁目１番２８号</t>
  </si>
  <si>
    <t>特定非営利活動法人幸創</t>
  </si>
  <si>
    <t>ﾄｸﾃｲﾋｴｲﾘｶﾂﾄﾞｳﾎｳｼﾞﾝｺｳｿｳ</t>
  </si>
  <si>
    <t>9810134</t>
  </si>
  <si>
    <t>宮城県宮城郡利府町しらかし台6丁目1-10</t>
  </si>
  <si>
    <t>022-352-7604</t>
  </si>
  <si>
    <t>022-767-6029</t>
  </si>
  <si>
    <t>佐藤　勝俊</t>
  </si>
  <si>
    <t>たけちゃんち</t>
  </si>
  <si>
    <t>ﾀｹﾁｬﾝﾁ</t>
  </si>
  <si>
    <t>宮城県多賀城市高橋4-19-7</t>
  </si>
  <si>
    <t>022-762-7249</t>
  </si>
  <si>
    <t>0410900138</t>
  </si>
  <si>
    <t>訪問介護ステーション　ハウス・クルー多賀城</t>
  </si>
  <si>
    <t>ﾎｳﾓﾝｶｲｺﾞｽﾃｰｼｮﾝ ﾊｳｽ･ｸﾙｰﾀｶﾞｼﾞｮｳ</t>
  </si>
  <si>
    <t>宮城県多賀城市高橋３－１１－２２スズキビル２０２</t>
  </si>
  <si>
    <t>022-368-1645</t>
  </si>
  <si>
    <t>0410900146</t>
  </si>
  <si>
    <t>一般社団法人ＭｅｉＭａｒｃｈｅ</t>
  </si>
  <si>
    <t>ｲｯﾊﾟﾝｼｬﾀﾞﾝﾎｳｼﾞﾝﾒｲﾏﾙｼｪ</t>
  </si>
  <si>
    <t>宮城県多賀城市桜木３丁目４番１号ソニー㈱仙台テクノロジーセンターみやぎ復興パーク</t>
  </si>
  <si>
    <t>022-352-8342</t>
  </si>
  <si>
    <t>向田　恭平</t>
  </si>
  <si>
    <t>MeiMarche</t>
  </si>
  <si>
    <t>ﾒｲﾏﾙｼｪ</t>
  </si>
  <si>
    <t>宮城県多賀城市桜木3丁目4番1号ソニー㈱仙台テクノロジー敷地内みやぎ復興パーク</t>
  </si>
  <si>
    <t>070-6853-183</t>
  </si>
  <si>
    <t>0410900153</t>
  </si>
  <si>
    <t>宮城県多賀城市桜木3丁目4番1号ソニー㈱仙台テクノロジー敷地内宮城復興パーク</t>
  </si>
  <si>
    <t>株式会社ここみケア</t>
  </si>
  <si>
    <t>ｶﾌﾞｼｷｶｲｼｬｺｺﾐｹｱ</t>
  </si>
  <si>
    <t>9800021</t>
  </si>
  <si>
    <t>宮城県仙台市青葉区二日町16-15</t>
  </si>
  <si>
    <t>022-397-8783</t>
  </si>
  <si>
    <t>022-397-8736</t>
  </si>
  <si>
    <t>兼子　広喜</t>
  </si>
  <si>
    <t>ヘルパーステーションここさいむら城南</t>
  </si>
  <si>
    <t>ﾍﾙﾊﾟｰｽﾃｰｼｮﾝｺｺｻｲﾑﾗｼﾞｮｳﾅﾝ</t>
  </si>
  <si>
    <t>9850865</t>
  </si>
  <si>
    <t>宮城県多賀城市城南２丁目１５番１７号</t>
  </si>
  <si>
    <t>022-762-9711</t>
  </si>
  <si>
    <t>022-368-8118</t>
  </si>
  <si>
    <t>0410900161</t>
  </si>
  <si>
    <t>一般社団法人ステージパス</t>
  </si>
  <si>
    <t>ｲｯﾊﾟﾝｼｬﾀﾞﾝﾎｳｼﾞﾝｽﾃｰｼﾞﾊﾟｽ</t>
  </si>
  <si>
    <t>9850824</t>
  </si>
  <si>
    <t>宮城県宮城郡七ケ浜町境山2丁目11-20</t>
  </si>
  <si>
    <t>022-766-8805</t>
  </si>
  <si>
    <t>022-766-8806</t>
  </si>
  <si>
    <t>鈴木　典征</t>
  </si>
  <si>
    <t>ステージパス</t>
  </si>
  <si>
    <t>ｽﾃｰｼﾞﾊﾟｽ</t>
  </si>
  <si>
    <t>宮城県多賀城市桜木3-4-1ソニー（株）仙台テクノロジーセンターみやぎ復興パーク</t>
  </si>
  <si>
    <t>0410913024</t>
  </si>
  <si>
    <t>一般社団法人ＣＯＭ’Ｓ</t>
  </si>
  <si>
    <t>ｲｯﾊﾟﾝｼｬﾀﾞﾝﾎｳｼﾞﾝCOMS</t>
  </si>
  <si>
    <t>宮城県多賀城市桜木３丁目４番１号Ｆ２１号館１Ｆ</t>
  </si>
  <si>
    <t>09052398170</t>
  </si>
  <si>
    <t>西山絵里子</t>
  </si>
  <si>
    <t>ＣＯＭ’Ｓ</t>
  </si>
  <si>
    <t>COM'S</t>
  </si>
  <si>
    <t>宮城県多賀城市桜木3丁目4番1号復興パーク内A-11号館1F</t>
  </si>
  <si>
    <t>022-778-6406</t>
  </si>
  <si>
    <t>0410913032</t>
  </si>
  <si>
    <t>ｺﾑｽﾞ</t>
  </si>
  <si>
    <t>エコ・アース・ファクトリー株式会社</t>
  </si>
  <si>
    <t>ｴｺ･ｱｰｽ･ﾌｧｸﾄﾘｰｶﾌﾞｼｷｶﾞｲｼｬ</t>
  </si>
  <si>
    <t>9813214</t>
  </si>
  <si>
    <t>宮城県仙台市泉区館３丁目３５－１０</t>
  </si>
  <si>
    <t>022-352-4240</t>
  </si>
  <si>
    <t>庄子健一</t>
  </si>
  <si>
    <t>エコ・アース多賀城</t>
  </si>
  <si>
    <t>ｴｺ･ｱｰｽﾀｶﾞｼﾞｮｳ</t>
  </si>
  <si>
    <t>宮城県多賀城市笠神２丁目１４－４４</t>
  </si>
  <si>
    <t>0410915029</t>
  </si>
  <si>
    <t>株式会社ケア・サービス・ワタナベ</t>
  </si>
  <si>
    <t>ｶﾌﾞｼｷｶｲｼｬｹｱ･ｻｰﾋﾞｽ･ﾜﾀﾅﾍﾞ</t>
  </si>
  <si>
    <t>宮城県多賀城市鶴ケ谷2-37-5</t>
  </si>
  <si>
    <t>相澤　和子</t>
  </si>
  <si>
    <t>0410915037</t>
  </si>
  <si>
    <t>株式会社season</t>
  </si>
  <si>
    <t>ｶﾌﾞｼｷｶｲｼｬseason</t>
  </si>
  <si>
    <t>宮城県多賀城市桜木2－2－22</t>
  </si>
  <si>
    <t>022-365-9727</t>
  </si>
  <si>
    <t>022-766-9102</t>
  </si>
  <si>
    <t>渡邊　晃</t>
  </si>
  <si>
    <t>さくらビレッジ訪問介護</t>
  </si>
  <si>
    <t>ｻｸﾗﾋﾞﾚｯｼﾞﾎｳﾓﾝｶｲｺﾞ</t>
  </si>
  <si>
    <t>宮城県多賀城市八幡4-7-50</t>
  </si>
  <si>
    <t>0410915045</t>
  </si>
  <si>
    <t>ＳＯＭＰＯケア株式会社</t>
  </si>
  <si>
    <t>ｿﾝﾎﾟｹｱ</t>
  </si>
  <si>
    <t>東京都品川区東品川4-12-8</t>
  </si>
  <si>
    <t>03-6455-8560</t>
  </si>
  <si>
    <t>03-5783-4170</t>
  </si>
  <si>
    <t>遠藤　健</t>
  </si>
  <si>
    <t>ＳＯＭＰＯケア　仙塩七ヶ浜　訪問介護</t>
  </si>
  <si>
    <t>ｿﾝﾎﾟｹｱ ｾﾝｴﾝｼﾁｶﾞﾊﾏ ﾎｳﾓﾝｶｲｺﾞ</t>
  </si>
  <si>
    <t>宮城県多賀城市大代5-10-45</t>
  </si>
  <si>
    <t>0410917025</t>
  </si>
  <si>
    <t>株式会社ソシエニード</t>
  </si>
  <si>
    <t>ｶﾌﾞｼｷｶﾞｲｼｬｿｼｴﾆｰﾄﾞ</t>
  </si>
  <si>
    <t>9820811</t>
  </si>
  <si>
    <t>宮城県仙台市太白区ひより台3-16</t>
  </si>
  <si>
    <t>022-243-3880</t>
  </si>
  <si>
    <t>022-243-3811</t>
  </si>
  <si>
    <t>齊藤淳</t>
  </si>
  <si>
    <t>城南ヘルパーステーション青空</t>
  </si>
  <si>
    <t>ｼﾞｮｳﾅﾝﾍﾙﾊﾟｰｽﾃｰｼｮﾝｱｵｿﾞﾗ</t>
  </si>
  <si>
    <t>宮城県多賀城市城南2-15-17</t>
  </si>
  <si>
    <t>0410917033</t>
  </si>
  <si>
    <t>株式会社ほいみケアステーション</t>
  </si>
  <si>
    <t>ｶﾌﾞｼｷｶﾞｲｼｬﾎｲﾐｹｱｽﾃｰｼｮﾝ</t>
  </si>
  <si>
    <t>宮城県多賀城市山王字東町浦４７番地の１４</t>
  </si>
  <si>
    <t>022-389-1007</t>
  </si>
  <si>
    <t>022-389-1008</t>
  </si>
  <si>
    <t>曽根信一</t>
  </si>
  <si>
    <t>0410917041</t>
  </si>
  <si>
    <t>ニチイケアセンター多賀城</t>
  </si>
  <si>
    <t>ﾆﾁｲｹｱｾﾝﾀｰﾀｶﾞｼﾞｮｳ</t>
  </si>
  <si>
    <t>9850874</t>
  </si>
  <si>
    <t>宮城県多賀城市八幡3-10-21Ａ号室</t>
  </si>
  <si>
    <t>022-290-8915</t>
  </si>
  <si>
    <t>022-290-8916</t>
  </si>
  <si>
    <t>0410917066</t>
  </si>
  <si>
    <t>株式会社ＮＡＲＩＴＡ</t>
  </si>
  <si>
    <t>ｶﾌﾞｼｷｶﾞｲｼｬﾅﾘﾀ</t>
  </si>
  <si>
    <t>宮城県仙台市青葉区桜ケ丘7-34-35</t>
  </si>
  <si>
    <t>022-781-9711</t>
  </si>
  <si>
    <t>022-781-9722</t>
  </si>
  <si>
    <t>成田　公輝</t>
  </si>
  <si>
    <t>介護の杜</t>
  </si>
  <si>
    <t>ｶｲｺﾞﾉﾓﾘ</t>
  </si>
  <si>
    <t>宮城県多賀城市中央1-9-15エステート多賀城207</t>
  </si>
  <si>
    <t>0410917074</t>
  </si>
  <si>
    <t>特定非営利活動法人結</t>
  </si>
  <si>
    <t>ﾄｸﾃｲﾋｴｲﾘｶﾂﾄﾞｳﾎｳｼﾞﾝﾕｲ</t>
  </si>
  <si>
    <t>宮城県多賀城市栄二丁目６番１８号</t>
  </si>
  <si>
    <t>022-361-4812</t>
  </si>
  <si>
    <t>鎌田　厚司</t>
  </si>
  <si>
    <t>就労支援事業所　ゆい</t>
  </si>
  <si>
    <t>ｼｭｳﾛｳｼｴﾝｼﾞｷﾞｮｳｼｮ ﾕｲ</t>
  </si>
  <si>
    <t>0410917082</t>
  </si>
  <si>
    <t>株式会社グリーンファミリー</t>
  </si>
  <si>
    <t>ｶﾌﾞｼｷｶｲｼｬｸﾞﾘｰﾝﾌｧﾐﾘｰ</t>
  </si>
  <si>
    <t>宮城県多賀城市山王字西町浦９４番地</t>
  </si>
  <si>
    <t>022-368-5732</t>
  </si>
  <si>
    <t>022-389-2632</t>
  </si>
  <si>
    <t>阿部　昇</t>
  </si>
  <si>
    <t>みんなの家</t>
  </si>
  <si>
    <t>ﾐﾝﾅﾉｲｴ</t>
  </si>
  <si>
    <t>宮城県多賀城市山王字東町浦4-1</t>
  </si>
  <si>
    <t>022-389-2633</t>
  </si>
  <si>
    <t>0410917090</t>
  </si>
  <si>
    <t>HELLOS多賀城</t>
  </si>
  <si>
    <t>ﾊﾛｰｽﾞﾀｶﾞｼﾞｮｳ</t>
  </si>
  <si>
    <t>宮城県多賀城市八幡3丁目10-27CK八幡ビル2階</t>
  </si>
  <si>
    <t>022-361-5390</t>
  </si>
  <si>
    <t>022-361-5391</t>
  </si>
  <si>
    <t>0410917108</t>
  </si>
  <si>
    <t>結び株式会社</t>
  </si>
  <si>
    <t>ﾑｽﾋﾞｶﾌﾞｼｷｶﾞｲｼｬ</t>
  </si>
  <si>
    <t>宮城県多賀城市鶴ケ谷三丁目4番28号</t>
  </si>
  <si>
    <t>022-364-8137</t>
  </si>
  <si>
    <t>関口　呈</t>
  </si>
  <si>
    <t>ジョブタス多賀城事業所</t>
  </si>
  <si>
    <t>ｼﾞｮﾌﾞﾀｽﾀｶﾞｼﾞｮｳｼﾞｷﾞｮｳｼｮ</t>
  </si>
  <si>
    <t>宮城県多賀城市鶴ケ谷2丁目1番1号</t>
  </si>
  <si>
    <t>022-369-3358</t>
  </si>
  <si>
    <t>0410917116</t>
  </si>
  <si>
    <t>スタンディ株式会社</t>
  </si>
  <si>
    <t>ｽﾀﾝﾃﾞｨｶﾌﾞｼｷｶｲｼｬ</t>
  </si>
  <si>
    <t>9638002</t>
  </si>
  <si>
    <t>福島県郡山市駅前1-14-21</t>
  </si>
  <si>
    <t>024-900-0133</t>
  </si>
  <si>
    <t>024-927-4424</t>
  </si>
  <si>
    <t>吉田　幸宏</t>
  </si>
  <si>
    <t>ソーシャルビレッジ仙台</t>
  </si>
  <si>
    <t>ｿｰｼｬﾙﾋﾞﾚｯｼﾞｾﾝﾀﾞｲ</t>
  </si>
  <si>
    <t>宮城県多賀城市中央3-10-5　Oggeビル4F</t>
  </si>
  <si>
    <t>022-794-7147</t>
  </si>
  <si>
    <t>022-794-7148</t>
  </si>
  <si>
    <t>0410917124</t>
  </si>
  <si>
    <t>社会福祉法人ゆうゆう舎</t>
  </si>
  <si>
    <t>ｼｬｶｲﾌｸｼﾎｳｼﾞﾝﾕｳﾕｳｼｬ</t>
  </si>
  <si>
    <t>9830046</t>
  </si>
  <si>
    <t>宮城県仙台市宮城野区西宮城野１０番２１号</t>
  </si>
  <si>
    <t>022-257-5092</t>
  </si>
  <si>
    <t>022-293-0646</t>
  </si>
  <si>
    <t>釣舟晴一</t>
  </si>
  <si>
    <t>ゆうゆうワーク</t>
  </si>
  <si>
    <t>ﾕｳﾕｳﾜｰｸ</t>
  </si>
  <si>
    <t>宮城県多賀城市八幡3丁目3番4号ー2階</t>
  </si>
  <si>
    <t>022-762-8605</t>
  </si>
  <si>
    <t>0410917132</t>
  </si>
  <si>
    <t>社会福祉法人宮城県社会福祉協議会</t>
  </si>
  <si>
    <t>ｼｬｶｲﾌｸｼﾎｳｼﾞﾝﾐﾔｷﾞｹﾝｼｬｶｲﾌｸｼｷｮｳｷﾞｶｲ</t>
  </si>
  <si>
    <t>9800011</t>
  </si>
  <si>
    <t>宮城県仙台市青葉区上杉１丁目２番３号</t>
  </si>
  <si>
    <t>022-225-8476</t>
  </si>
  <si>
    <t>022-268-5139</t>
  </si>
  <si>
    <t>加藤　睦男</t>
  </si>
  <si>
    <t>ひまわりホーム</t>
  </si>
  <si>
    <t>ﾋﾏﾜﾘﾎｰﾑ</t>
  </si>
  <si>
    <t>9892427</t>
  </si>
  <si>
    <t>岩沼市</t>
  </si>
  <si>
    <t>宮城県岩沼市里の杜３丁目５番２２号</t>
  </si>
  <si>
    <t>0223-24-5841</t>
  </si>
  <si>
    <t>0223-24-5842</t>
  </si>
  <si>
    <t>0411100027</t>
  </si>
  <si>
    <t>宮城県岩沼市里の杜３丁目５－２２</t>
  </si>
  <si>
    <t>株式会社コムスン　岩沼ケアセンター</t>
  </si>
  <si>
    <t>ｶﾌﾞｼｷｶﾞｲｼｬｺﾑｽﾝ ｲﾜﾇﾏｹｱｾﾝﾀｰ</t>
  </si>
  <si>
    <t>宮城県岩沼市中央一丁目４番32号</t>
  </si>
  <si>
    <t>0223-25-2151</t>
  </si>
  <si>
    <t>0223-23-8588</t>
  </si>
  <si>
    <t>0411100035</t>
  </si>
  <si>
    <t>ｲﾜﾇﾏｼ</t>
  </si>
  <si>
    <t>9892480</t>
  </si>
  <si>
    <t>宮城県岩沼市桜１丁目６－２０</t>
  </si>
  <si>
    <t>0223-22-1111</t>
  </si>
  <si>
    <t>0223-24-0406</t>
  </si>
  <si>
    <t>井口經明</t>
  </si>
  <si>
    <t>岩沼市在宅障害者デイサービスセンターやすらぎの里</t>
  </si>
  <si>
    <t>ｲﾜﾇﾏｼｻﾞｲﾀｸｼｮｳｶﾞｲｼｬﾃﾞｲｻｰﾋﾞｽｾﾝﾀｰﾔｽﾗｷﾞﾉｻﾄ</t>
  </si>
  <si>
    <t>0223-25-5190</t>
  </si>
  <si>
    <t>0223-23-6350</t>
  </si>
  <si>
    <t>0411100043</t>
  </si>
  <si>
    <t>デイケア桜有限会社</t>
  </si>
  <si>
    <t>ﾃﾞｲｹｱｻｸﾗﾕｳｹﾞﾝｶﾞｲｼｬ</t>
  </si>
  <si>
    <t>9892433</t>
  </si>
  <si>
    <t>宮城県岩沼市桜二丁目3-39</t>
  </si>
  <si>
    <t>0223-22-1800</t>
  </si>
  <si>
    <t>0223-22-1823</t>
  </si>
  <si>
    <t>八城　安夫</t>
  </si>
  <si>
    <t>宮城県岩沼市桜二丁目3番46号</t>
  </si>
  <si>
    <t>0411100050</t>
  </si>
  <si>
    <t>ニチイケアセンター岩沼</t>
  </si>
  <si>
    <t>ﾆﾁｲｹｱｾﾝﾀｰｲﾜﾇﾏ</t>
  </si>
  <si>
    <t>宮城県岩沼市中央1丁目4-15</t>
  </si>
  <si>
    <t>0223-25-2517</t>
  </si>
  <si>
    <t>0223-25-2518</t>
  </si>
  <si>
    <t>0411100068</t>
  </si>
  <si>
    <t>岩沼市障害者地域就労支援センター　ひまわりホーム</t>
  </si>
  <si>
    <t>ｲﾜﾇﾏｼｼｮｳｶﾞｲｼｬﾁｲｷﾋﾛｳｼｴﾝｾﾝﾀｰ ﾋﾏﾜﾘﾎｰﾑ</t>
  </si>
  <si>
    <t>0411100084</t>
  </si>
  <si>
    <t>ｲﾜﾇﾏｼｼｮｳｶﾞｲｼｬﾁｲｷｼｭｳﾛｳｼｴﾝｾﾝﾀｰ ﾋﾏﾜﾘﾎｰﾑ</t>
  </si>
  <si>
    <t>特定非営利活動法人さいしょはグー！</t>
  </si>
  <si>
    <t>ﾄｸﾃｲﾋｴｲﾘｶﾂﾄﾞｳﾎｳｼﾞﾝｻｲｼｮﾊｸﾞｰ!</t>
  </si>
  <si>
    <t>9840821</t>
  </si>
  <si>
    <t>宮城県仙台市若林区中倉3丁目18-25　ネオハイツ中倉209</t>
  </si>
  <si>
    <t>022-783-1692</t>
  </si>
  <si>
    <t>022-783-1695</t>
  </si>
  <si>
    <t>新井　聖子</t>
  </si>
  <si>
    <t>ほっとスペース・あいあい</t>
  </si>
  <si>
    <t>ﾎｯﾄｽﾍﾟｰｽ･ｱｲｱｲ</t>
  </si>
  <si>
    <t>9892431</t>
  </si>
  <si>
    <t>宮城県岩沼市相の原1丁目7-18</t>
  </si>
  <si>
    <t>0223-24-6717</t>
  </si>
  <si>
    <t>0411100092</t>
  </si>
  <si>
    <t>社会福祉法人しおかぜ福祉会</t>
  </si>
  <si>
    <t>ｼｬｶｲﾌｸｼﾎｳｼﾞﾝｼｵｶｾﾞﾌｸｼｶｲ</t>
  </si>
  <si>
    <t>9892424</t>
  </si>
  <si>
    <t>宮城県岩沼市早股字五福田20番</t>
  </si>
  <si>
    <t>0223-22-5586</t>
  </si>
  <si>
    <t>0223-22-5604</t>
  </si>
  <si>
    <t>粟野昭治</t>
  </si>
  <si>
    <t>障害福祉サービス事業所しおかぜ</t>
  </si>
  <si>
    <t>ｼｮｳｶﾞｲﾌｸｼｻｰﾋﾞｽｼﾞｷﾞｮｳｼｮｼｵｶｾﾞ</t>
  </si>
  <si>
    <t>0411100100</t>
  </si>
  <si>
    <t>岩沼市障害者地域活動支援センター　やすらぎの里</t>
  </si>
  <si>
    <t>ｲﾜﾇﾏｼｼｮｳｶﾞｲｼｬﾁｲｷｶﾂﾄﾞｳｼｴﾝｾﾝﾀｰ ﾔｽﾗｷﾞﾉｻﾄ</t>
  </si>
  <si>
    <t>宮城県岩沼市里の杜3-5-22</t>
  </si>
  <si>
    <t>0411100118</t>
  </si>
  <si>
    <t>セントケア岩沼</t>
  </si>
  <si>
    <t>ｾﾝﾄｹｱｲﾜﾇﾏ</t>
  </si>
  <si>
    <t>宮城県岩沼市中央１丁目４番３２号</t>
  </si>
  <si>
    <t>0411100126</t>
  </si>
  <si>
    <t>ぴっぴ岩沼</t>
  </si>
  <si>
    <t>ﾋﾟｯﾋﾟｲﾜﾇﾏ</t>
  </si>
  <si>
    <t>9892459</t>
  </si>
  <si>
    <t>宮城県岩沼市たけくま２－２２－１０</t>
  </si>
  <si>
    <t>0223-23-7028</t>
  </si>
  <si>
    <t>0411100134</t>
  </si>
  <si>
    <t>9892451</t>
  </si>
  <si>
    <t>宮城県岩沼市土ケ崎３－９－７</t>
  </si>
  <si>
    <t>特定非営利活動法人ホームひなたぼっこ</t>
  </si>
  <si>
    <t>ﾄｸﾃｲﾋｴｲﾘｶﾂﾄﾞｳﾎｳｼﾞﾝﾎｰﾑﾋﾅﾀﾎﾞｯｺ</t>
  </si>
  <si>
    <t>9892445</t>
  </si>
  <si>
    <t>宮城県岩沼市桑原２－１－６</t>
  </si>
  <si>
    <t>0223-24-0674</t>
  </si>
  <si>
    <t>0223-24-0694</t>
  </si>
  <si>
    <t>布田幸子</t>
  </si>
  <si>
    <t>ひなたぼっこハーモニー</t>
  </si>
  <si>
    <t>ﾋﾅﾀﾎﾞｯｺﾊｰﾓﾆｰ</t>
  </si>
  <si>
    <t>9892448</t>
  </si>
  <si>
    <t>宮城県岩沼市二木1丁目3番8-4号</t>
  </si>
  <si>
    <t>0223-25-8630</t>
  </si>
  <si>
    <t>0223-25-8631</t>
  </si>
  <si>
    <t>0411100142</t>
  </si>
  <si>
    <t>ゆうちゃんち</t>
  </si>
  <si>
    <t>ﾕｳﾁｬﾝﾁ</t>
  </si>
  <si>
    <t>9892471</t>
  </si>
  <si>
    <t>宮城県岩沼市小川字下河原53番地4</t>
  </si>
  <si>
    <t>0223-36-8549</t>
  </si>
  <si>
    <t>0411100167</t>
  </si>
  <si>
    <t>医療法人社団　森川内科医院</t>
  </si>
  <si>
    <t>ｲﾘｮｳﾎｳｼﾞﾝｼｬﾀﾞﾝ ﾓﾘｶﾜﾅｲｶｲｲﾝ</t>
  </si>
  <si>
    <t>宮城県岩沼市中央２－５－３０</t>
  </si>
  <si>
    <t>0223-22-5000</t>
  </si>
  <si>
    <t>0223-22-5059</t>
  </si>
  <si>
    <t>森川　貴美子</t>
  </si>
  <si>
    <t>森川訪問介護サポート事業所</t>
  </si>
  <si>
    <t>ﾓﾘｶﾜﾎｳﾓﾝｶｲｺﾞｻﾎﾟｰﾄｼﾞｷﾞｮｳｼｮ</t>
  </si>
  <si>
    <t>宮城県岩沼市中央３－７－１６</t>
  </si>
  <si>
    <t>0223-25-6380</t>
  </si>
  <si>
    <t>0223-25-6381</t>
  </si>
  <si>
    <t>0411100175</t>
  </si>
  <si>
    <t>株式会社　日本社会福祉総合研究所</t>
  </si>
  <si>
    <t>ｶﾌﾞｼｷｶｲｼｬ ﾆﾎﾝｼｬｶｲﾌｸｼｿｳｺﾞｳｹﾝｷｭｳｼﾞｮ</t>
  </si>
  <si>
    <t>5690825</t>
  </si>
  <si>
    <t>大阪府高槻市栄町四丁目１５番１号</t>
  </si>
  <si>
    <t>072-690-0553</t>
  </si>
  <si>
    <t>072-668-1600</t>
  </si>
  <si>
    <t>増澤省太</t>
  </si>
  <si>
    <t>いんすぱいあ</t>
  </si>
  <si>
    <t>ｲﾝｽﾊﾟｲｱ</t>
  </si>
  <si>
    <t>宮城県岩沼市中央１丁目２番１３号　１Ｆ南</t>
  </si>
  <si>
    <t>0223-35-7336</t>
  </si>
  <si>
    <t>0223-35-7337</t>
  </si>
  <si>
    <t>0411100191</t>
  </si>
  <si>
    <t>特定非営利活動法人ハンス・バーガー協会</t>
  </si>
  <si>
    <t>ﾄｸﾃｲﾋｴｲﾘｶﾂﾄﾞｳﾎｳｼﾞﾝﾊﾝｽ･ﾊﾞｰｶﾞｰｷｮｳｶｲ</t>
  </si>
  <si>
    <t>9892441</t>
  </si>
  <si>
    <t>宮城県岩沼市館下１丁目2-20</t>
  </si>
  <si>
    <t>0223-24-1211</t>
  </si>
  <si>
    <t>0223-24-2265</t>
  </si>
  <si>
    <t>国井陽介</t>
  </si>
  <si>
    <t>サポートセンター　リーチェ</t>
  </si>
  <si>
    <t>ｻﾎﾟｰﾄｾﾝﾀｰ ﾘｰﾁｪ</t>
  </si>
  <si>
    <t>宮城県岩沼市館下１丁目２番２０号</t>
  </si>
  <si>
    <t>0223-36-7782</t>
  </si>
  <si>
    <t>0223-36-7783</t>
  </si>
  <si>
    <t>0411100217</t>
  </si>
  <si>
    <t>株式会社ひよこホールディングス</t>
  </si>
  <si>
    <t>ｶﾌﾞｼｷｶﾞｲｼｬﾋﾖｺﾎｰﾙﾃﾞｨﾝｸﾞｽ</t>
  </si>
  <si>
    <t>0223-23-1255</t>
  </si>
  <si>
    <t>ふぁいん</t>
  </si>
  <si>
    <t>ﾌｧｲﾝ</t>
  </si>
  <si>
    <t>宮城県岩沼市桜一丁目５番３３号</t>
  </si>
  <si>
    <t>0411100241</t>
  </si>
  <si>
    <t>宮城県岩沼市中央３丁目２－３森川ビル２階</t>
  </si>
  <si>
    <t>仙台やすらぎ通所介護株式会社</t>
  </si>
  <si>
    <t>ｾﾝﾀﾞｲﾔｽﾗｷﾞﾂｳｼｮｶｲｺﾞｶﾌﾞｼｷｶｲｼｬ</t>
  </si>
  <si>
    <t>9820847</t>
  </si>
  <si>
    <t>宮城県仙台市太白区長嶺8-10</t>
  </si>
  <si>
    <t>022-748-1581</t>
  </si>
  <si>
    <t>022-748-1582</t>
  </si>
  <si>
    <t>蘇部　徳典</t>
  </si>
  <si>
    <t>しんせん長春館訪問介護事業</t>
  </si>
  <si>
    <t>ｼﾝｾﾝﾁｮｳｼｭﾝｶﾝﾎｳﾓﾝｶｲｺﾞｼﾞｷﾞｮｳ</t>
  </si>
  <si>
    <t>宮城県岩沼市中央3-7-16</t>
  </si>
  <si>
    <t>0411100258</t>
  </si>
  <si>
    <t>公益社団法人青年海外協力協会</t>
  </si>
  <si>
    <t>ｺｳｴｷｼｬﾀﾞﾝﾎｳｼﾞﾝｾｲﾈﾝｶｲｶﾞｲｷｮｳﾘｮｸｷｮｳｶｲ</t>
  </si>
  <si>
    <t>3994112</t>
  </si>
  <si>
    <t>長野県駒ヶ根市中央16番7号</t>
  </si>
  <si>
    <t>0265-98-0102</t>
  </si>
  <si>
    <t>0265-98-0838</t>
  </si>
  <si>
    <t>雄谷良成</t>
  </si>
  <si>
    <t>0411100266</t>
  </si>
  <si>
    <t>0223-24-5824</t>
  </si>
  <si>
    <t>0411100274</t>
  </si>
  <si>
    <t>公益社団法人　青年海外協力協会</t>
  </si>
  <si>
    <t>ｺｳｴｷｼｬﾀﾞﾝﾎｳｼﾞﾝ ｾｲﾈﾝｶｲｶﾞｲｷｮｳﾘｮｸｷｮｳｶｲ</t>
  </si>
  <si>
    <t>1020082</t>
  </si>
  <si>
    <t>東京都千代田区一番町２３番地３日本生命一番町ビル５Ｆ</t>
  </si>
  <si>
    <t>03-6261-0261</t>
  </si>
  <si>
    <t>03-6261-0249</t>
  </si>
  <si>
    <t>雄谷　良成</t>
  </si>
  <si>
    <t>宮城県岩沼市里の杜三丁目５番２２号</t>
  </si>
  <si>
    <t>0411100282</t>
  </si>
  <si>
    <t>株式会社アイ・ケイ・サポート</t>
  </si>
  <si>
    <t>ｶﾌﾞｼｷｶｲｼｬｱｲ･ｹｲ･ｻﾎﾟｰﾄ</t>
  </si>
  <si>
    <t>9840825</t>
  </si>
  <si>
    <t>宮城県仙台市若林区古城1-5-6-501</t>
  </si>
  <si>
    <t>022-286-5653</t>
  </si>
  <si>
    <t>熊坂　勇一</t>
  </si>
  <si>
    <t>カーサ岩沼　訪問介護事業所</t>
  </si>
  <si>
    <t>ｶｰｻｲﾜﾇﾏ ﾎｳﾓﾝｶｲｺﾞｼﾞｷﾞｮｳｼｮ</t>
  </si>
  <si>
    <t>0411100290</t>
  </si>
  <si>
    <t>株式会社結</t>
  </si>
  <si>
    <t>ｶﾌﾞｼｷｶﾞｲｼｬﾕｲ</t>
  </si>
  <si>
    <t>宮城県岩沼市桜２丁目５番１５号</t>
  </si>
  <si>
    <t>0223-24-6259</t>
  </si>
  <si>
    <t>加茂　善法</t>
  </si>
  <si>
    <t>結ヘルパーステーション</t>
  </si>
  <si>
    <t>ﾕｲﾍﾙﾊﾟｰｽﾃｰｼｮﾝ</t>
  </si>
  <si>
    <t>9892434</t>
  </si>
  <si>
    <t>宮城県岩沼市藤浪一丁目３番４９号</t>
  </si>
  <si>
    <t>0223-35-6574</t>
  </si>
  <si>
    <t>0223-35-6575</t>
  </si>
  <si>
    <t>0411100316</t>
  </si>
  <si>
    <t>ニチイケアセンター玉浦</t>
  </si>
  <si>
    <t>ﾆﾁｲｹｱｾﾝﾀｰﾀﾏｳﾗ</t>
  </si>
  <si>
    <t>9892421</t>
  </si>
  <si>
    <t>宮城県岩沼市下野郷字舘外２０９－１</t>
  </si>
  <si>
    <t>0223-25-1155</t>
  </si>
  <si>
    <t>0223-23-6788</t>
  </si>
  <si>
    <t>0411100332</t>
  </si>
  <si>
    <t>宮城県岩沼市下野郷字舘外２０９―１</t>
  </si>
  <si>
    <t>0223251155</t>
  </si>
  <si>
    <t>0223236788</t>
  </si>
  <si>
    <t>宮城県岩沼市下野郷字舘外２０９ー１</t>
  </si>
  <si>
    <t>JOCA東北</t>
  </si>
  <si>
    <t>ｼﾞｮｶﾄｳﾎｸ</t>
  </si>
  <si>
    <t>宮城県岩沼市中央4丁目373-2</t>
  </si>
  <si>
    <t>0223-36-9851</t>
  </si>
  <si>
    <t>0223-36-9857</t>
  </si>
  <si>
    <t>0411100340</t>
  </si>
  <si>
    <t>JOCA東北　J’sWork</t>
  </si>
  <si>
    <t>JOCAﾄｳﾎｸ ｼﾞｪｰｽﾞﾜｰｸ</t>
  </si>
  <si>
    <t>アゼスト株式会社</t>
  </si>
  <si>
    <t>ｱｾﾞｽﾄｶﾌﾞｼｷｶｲｼｬ</t>
  </si>
  <si>
    <t>宮城県岩沼市相の原３ーⅠー３３</t>
  </si>
  <si>
    <t>022-331-1971</t>
  </si>
  <si>
    <t>022-745-2305</t>
  </si>
  <si>
    <t>内藤　久士</t>
  </si>
  <si>
    <t>アゼストケアサービス</t>
  </si>
  <si>
    <t>ｱｾﾞｽﾄｹｱｻｰﾋﾞｽ</t>
  </si>
  <si>
    <t>0411100357</t>
  </si>
  <si>
    <t>株式会社ひよこのみらい</t>
  </si>
  <si>
    <t>ｶﾌﾞｼｷｶﾞｲｼｬﾋﾖｺﾉﾐﾗｲ</t>
  </si>
  <si>
    <t>宮城県岩沼市中央3丁目2-3</t>
  </si>
  <si>
    <t>0223-23-145-</t>
  </si>
  <si>
    <t>0223-23-1450</t>
  </si>
  <si>
    <t>渡邉　利予</t>
  </si>
  <si>
    <t>宮城県岩沼市中央3丁目2-3　森川ビル２階</t>
  </si>
  <si>
    <t>0411100365</t>
  </si>
  <si>
    <t>ｊｓこどもＬａｂｏＮｅｔ</t>
  </si>
  <si>
    <t>jsｺﾄﾞﾓLaboNet</t>
  </si>
  <si>
    <t>宮城県岩沼市中央４丁目３－１</t>
  </si>
  <si>
    <t>0411100373</t>
  </si>
  <si>
    <t>一般社団法人　みやぎたけのこ会</t>
  </si>
  <si>
    <t>ｲｯﾊﾟﾝｼｬﾀﾞﾝﾎｳｼﾞﾝ ﾐﾔｷﾞﾀｹﾉｺｶｲ</t>
  </si>
  <si>
    <t>9892444</t>
  </si>
  <si>
    <t>宮城県岩沼市本町４－３１</t>
  </si>
  <si>
    <t>0223-36-7619</t>
  </si>
  <si>
    <t>渡部　きみ江</t>
  </si>
  <si>
    <t>たけのこ</t>
  </si>
  <si>
    <t>ﾀｹﾉｺ</t>
  </si>
  <si>
    <t>宮城県岩沼市本町4-31</t>
  </si>
  <si>
    <t>0411100381</t>
  </si>
  <si>
    <t>グループホームＲＡＳＩＥＬ岩沼</t>
  </si>
  <si>
    <t>ｸﾞﾙｰﾌﾟﾎｰﾑRASIELｲﾜﾇﾏ</t>
  </si>
  <si>
    <t>9892436</t>
  </si>
  <si>
    <t>宮城県岩沼市吹上三丁目６番２５号</t>
  </si>
  <si>
    <t>0223-36-7835</t>
  </si>
  <si>
    <t>0223-36-7959</t>
  </si>
  <si>
    <t>0411100399</t>
  </si>
  <si>
    <t>特定非営利活動法人　どんぐりの家</t>
  </si>
  <si>
    <t>ﾄｸﾃｲﾋｴｲﾘｶﾂﾄﾞｳﾎｳｼﾞﾝ ﾄﾞﾝｸﾞﾘﾉｲｴ</t>
  </si>
  <si>
    <t>9870431</t>
  </si>
  <si>
    <t>宮城県登米市南方町新一ノ曲６２３－１</t>
  </si>
  <si>
    <t>0220-58-4243</t>
  </si>
  <si>
    <t>0220-58-4369</t>
  </si>
  <si>
    <t>石川志穂子</t>
  </si>
  <si>
    <t>登米市</t>
  </si>
  <si>
    <t>0411200017</t>
  </si>
  <si>
    <t>宮城県登米市南方町新一ノ曲623-1</t>
  </si>
  <si>
    <t>社会福祉法人　恵泉会</t>
  </si>
  <si>
    <t>ｼｬｶｲﾌｸｼﾎｳｼﾞﾝ ｹｲｾﾝｶｲ</t>
  </si>
  <si>
    <t>9870511</t>
  </si>
  <si>
    <t>宮城県登米市迫町佐沼字江合３－１６－２</t>
  </si>
  <si>
    <t>0220-22-1160</t>
  </si>
  <si>
    <t>0220-22-1130</t>
  </si>
  <si>
    <t>松坂　勝司</t>
  </si>
  <si>
    <t>若草園</t>
  </si>
  <si>
    <t>ﾜｶｸｻｴﾝ</t>
  </si>
  <si>
    <t>9870901</t>
  </si>
  <si>
    <t>宮城県登米市東和町米川字町裏120－1</t>
  </si>
  <si>
    <t>0220-53-4611</t>
  </si>
  <si>
    <t>0220-53-4612</t>
  </si>
  <si>
    <t>0411200033</t>
  </si>
  <si>
    <t>ﾁﾃｷｼｮｳｶﾞｲｼｬｺｳｾｲｼｾﾂﾜｶｸｻｴﾝ</t>
  </si>
  <si>
    <t>宮城県登米市東和町米川字町裏１２０－１</t>
  </si>
  <si>
    <t>宮城県登米市東和町米川字西綱木６－１</t>
  </si>
  <si>
    <t>0220-45-2222</t>
  </si>
  <si>
    <t>0220-45-2303</t>
  </si>
  <si>
    <t>若生園</t>
  </si>
  <si>
    <t>ﾜｺｳｴﾝ</t>
  </si>
  <si>
    <t>宮城県登米市東和町米川字西綱木24</t>
  </si>
  <si>
    <t>0220-45-2224</t>
  </si>
  <si>
    <t>0220-45-2294</t>
  </si>
  <si>
    <t>0411200041</t>
  </si>
  <si>
    <t>ﾁﾃｷｼｮｳｶﾞｲｼｬｺｳｾｲｼｾﾂﾜｺｳｴﾝ</t>
  </si>
  <si>
    <t>宮城県登米市東和町米川字西綱木24番地</t>
  </si>
  <si>
    <t>若葉園</t>
  </si>
  <si>
    <t>ﾜｶﾊﾞｴﾝ</t>
  </si>
  <si>
    <t>宮城県登米市東和町米川字西綱木23番地16</t>
  </si>
  <si>
    <t>0220-45-2223</t>
  </si>
  <si>
    <t>0220-45-2293</t>
  </si>
  <si>
    <t>0411200058</t>
  </si>
  <si>
    <t>知的障害者授産施設若葉園</t>
  </si>
  <si>
    <t>ﾁﾃｷｼｮｳｶﾞｲｼｬｼﾞｭｻﾝｼｾﾂﾜｶﾊﾞｴﾝ</t>
  </si>
  <si>
    <t>宮城県登米市東和町米川字西綱木23-16</t>
  </si>
  <si>
    <t>迫風園</t>
  </si>
  <si>
    <t>ﾊｸﾌｳｴﾝ</t>
  </si>
  <si>
    <t>9870513</t>
  </si>
  <si>
    <t>宮城県登米市迫町北方字大洞56－6</t>
  </si>
  <si>
    <t>0220-22-1020</t>
  </si>
  <si>
    <t>0220-22-1593</t>
  </si>
  <si>
    <t>0411200066</t>
  </si>
  <si>
    <t>南風園</t>
  </si>
  <si>
    <t>ﾅﾝﾌｳｴﾝ</t>
  </si>
  <si>
    <t>9870401</t>
  </si>
  <si>
    <t>宮城県登米市南方町高石6-43</t>
  </si>
  <si>
    <t>0220-58-4777</t>
  </si>
  <si>
    <t>0220-58-5095</t>
  </si>
  <si>
    <t>0411200074</t>
  </si>
  <si>
    <t>社会福祉法人槃特会</t>
  </si>
  <si>
    <t>ｼｬｶｲﾌｸｼﾎｳｼﾞﾝﾊﾝﾄｸｶｲ</t>
  </si>
  <si>
    <t>9870311</t>
  </si>
  <si>
    <t>宮城県登米市米山町字桜岡貝待井３４番地１</t>
  </si>
  <si>
    <t>0220-55-2727</t>
  </si>
  <si>
    <t>0220-55-4130</t>
  </si>
  <si>
    <t>網野加代子</t>
  </si>
  <si>
    <t>はんとく苑</t>
  </si>
  <si>
    <t>ﾊﾝﾄｸｴﾝ</t>
  </si>
  <si>
    <t>宮城県登米市米山町字桜岡貝待井34-1</t>
  </si>
  <si>
    <t>0411200082</t>
  </si>
  <si>
    <t>はんとく苑指定短期入所事業所</t>
  </si>
  <si>
    <t>ﾊﾝﾄｸｴﾝｼﾃｲﾀﾝｷﾆｭｳｼｮｼﾞｷﾞｮｳｼｮ</t>
  </si>
  <si>
    <t>宮城県登米市字桜岡貝待井34-1</t>
  </si>
  <si>
    <t>有限会社はさま看護婦・家政婦紹介所</t>
  </si>
  <si>
    <t>ﾕｳｹﾞﾝｶﾞｲｼｬﾊｻﾏｶﾝｺﾞﾌ･ｶｾｲﾌｼｮｳｶｲｼｮ</t>
  </si>
  <si>
    <t>宮城県登米市迫町佐沼字中江二丁目２１番地</t>
  </si>
  <si>
    <t>0220-22-8064</t>
  </si>
  <si>
    <t>0220-23-2728</t>
  </si>
  <si>
    <t>菅原清美</t>
  </si>
  <si>
    <t>0411200090</t>
  </si>
  <si>
    <t>株式会社宮城登米広域介護サービス</t>
  </si>
  <si>
    <t>ｶﾌﾞｼｷｶﾞｲｼｬ ﾐﾔｷﾞﾄﾖﾏｺｳｲｷｶｲｺﾞｻｰﾋﾞｽ</t>
  </si>
  <si>
    <t>宮城県登米市迫町佐沼字光ケ丘１４０番地の２</t>
  </si>
  <si>
    <t>0220-23-2345</t>
  </si>
  <si>
    <t>0220-23-1098</t>
  </si>
  <si>
    <t>只野　渡</t>
  </si>
  <si>
    <t>株式会社　宮城登米広域介護サービス</t>
  </si>
  <si>
    <t>宮城県登米市迫町佐沼光ヶ丘140-2</t>
  </si>
  <si>
    <t>0411200108</t>
  </si>
  <si>
    <t>広域介護サービス登米</t>
  </si>
  <si>
    <t>ｺｳｲｷｶｲｺﾞｻｰﾋﾞｽﾄﾖﾏ</t>
  </si>
  <si>
    <t>9870702</t>
  </si>
  <si>
    <t>宮城県登米市登米町寺池桜小路８９番地桜テラス川内１０２号室</t>
  </si>
  <si>
    <t>0220-53-7201</t>
  </si>
  <si>
    <t>0220-53-7202</t>
  </si>
  <si>
    <t>0411200116</t>
  </si>
  <si>
    <t>広域介護サービス東和</t>
  </si>
  <si>
    <t>ｺｳｲｷｶｲｺﾞｻｰﾋﾞｽﾄｳﾜ</t>
  </si>
  <si>
    <t>9870903</t>
  </si>
  <si>
    <t>宮城県登米市東和町錦織字大町8-1</t>
  </si>
  <si>
    <t>0220-53-3501</t>
  </si>
  <si>
    <t>0220-53-3502</t>
  </si>
  <si>
    <t>0411200124</t>
  </si>
  <si>
    <t>株式会社コムスン　はさまケアセンター</t>
  </si>
  <si>
    <t>ｶﾌﾞｼｷｶﾞｲｼｬｺﾑｽﾝ ﾊｻﾏｹｱｾﾝﾀｰ</t>
  </si>
  <si>
    <t>宮城県登米市迫町佐沼字錦１７０</t>
  </si>
  <si>
    <t>0220-22-3191</t>
  </si>
  <si>
    <t>0220-22-3192</t>
  </si>
  <si>
    <t>0411200132</t>
  </si>
  <si>
    <t>宮城県登米市佐沼字錦170</t>
  </si>
  <si>
    <t>社会福祉法人登米市社会福祉協議会</t>
  </si>
  <si>
    <t>ｼｬｶｲﾌｸｼﾎｳｼﾞﾝﾄﾒｼｼｬｶｲﾌｸｼｷｮｳｷﾞｶｲ</t>
  </si>
  <si>
    <t>宮城県登米市迫町北方字大洞45-3</t>
  </si>
  <si>
    <t>0220-21-6310</t>
  </si>
  <si>
    <t>0220-21-6320</t>
  </si>
  <si>
    <t>千葉　博行</t>
  </si>
  <si>
    <t>登米市社協米山訪問介護事業所</t>
  </si>
  <si>
    <t>ﾄﾒｼｼｬｷｮｳﾖﾈﾔﾏﾎｳﾓﾝｶｲｺﾞｼﾞｷﾞｮｳｼｮ</t>
  </si>
  <si>
    <t>9870321</t>
  </si>
  <si>
    <t>宮城県登米市米山町西野字古舘廻8</t>
  </si>
  <si>
    <t>0220-55-2644</t>
  </si>
  <si>
    <t>0220-55-5612</t>
  </si>
  <si>
    <t>0411200140</t>
  </si>
  <si>
    <t>第二はんとく苑</t>
  </si>
  <si>
    <t>ﾀﾞｲ2ﾊﾝﾄｸｴﾝ</t>
  </si>
  <si>
    <t>9870301</t>
  </si>
  <si>
    <t>宮城県登米市米山町字善王寺相ノ田101-1</t>
  </si>
  <si>
    <t>0411200157</t>
  </si>
  <si>
    <t>宮城県登米市米山町字善王寺相ノ101-1</t>
  </si>
  <si>
    <t>宮城県登米市米山町字善王寺相ノ田１０１－１</t>
  </si>
  <si>
    <t>0220-55-4040</t>
  </si>
  <si>
    <t>0220-55-4041</t>
  </si>
  <si>
    <t>医療法人財団姉歯松風会</t>
  </si>
  <si>
    <t>ｲﾘｮｳﾎｳｼﾞﾝｻﾞｲﾀﾞﾝｱﾈﾊｼｮｳﾌｳｶｲ</t>
  </si>
  <si>
    <t>9894703</t>
  </si>
  <si>
    <t>宮城県登米市石越町南郷字小谷地前２４５</t>
  </si>
  <si>
    <t>0228-34-3211</t>
  </si>
  <si>
    <t>0228-35-5021</t>
  </si>
  <si>
    <t>姉歯秀平</t>
  </si>
  <si>
    <t>すけっとホーム</t>
  </si>
  <si>
    <t>ｽｹｯﾄﾎｰﾑ</t>
  </si>
  <si>
    <t>宮城県登米市石越町南郷字小谷地前１－１</t>
  </si>
  <si>
    <t>0228-35-5055</t>
  </si>
  <si>
    <t>0228-35-5066</t>
  </si>
  <si>
    <t>0411200173</t>
  </si>
  <si>
    <t>社会福祉法人はらから福祉会</t>
  </si>
  <si>
    <t>ｼｬｶｲﾌｸｼﾎｳｼﾞﾝ ﾊﾗｶﾗﾌｸｼｶｲ</t>
  </si>
  <si>
    <t>9891601</t>
  </si>
  <si>
    <t>宮城県柴田郡柴田町船岡中央１丁目２－２３</t>
  </si>
  <si>
    <t>0224-58-3443</t>
  </si>
  <si>
    <t>0224-54-4112</t>
  </si>
  <si>
    <t>武田元</t>
  </si>
  <si>
    <t>登米大地</t>
  </si>
  <si>
    <t>ﾄﾒﾀﾞｲﾁ</t>
  </si>
  <si>
    <t>宮城県登米市迫町新田字山居３８－１</t>
  </si>
  <si>
    <t>0220-29-4155</t>
  </si>
  <si>
    <t>0220-29-4156</t>
  </si>
  <si>
    <t>0411200207</t>
  </si>
  <si>
    <t>パルめぐみ</t>
  </si>
  <si>
    <t>ﾊﾟﾙﾒｸﾞﾐ</t>
  </si>
  <si>
    <t>宮城県登米市迫町佐沼字江合3丁目16番地2</t>
  </si>
  <si>
    <t>0220-22-1102</t>
  </si>
  <si>
    <t>0220-22-3722</t>
  </si>
  <si>
    <t>0411200215</t>
  </si>
  <si>
    <t>（旧）登米郡迫町</t>
  </si>
  <si>
    <t>宮城県（旧）登米郡迫町佐沼字江合3丁目16番地2</t>
  </si>
  <si>
    <t>恵泉会ヘルパーステーション</t>
  </si>
  <si>
    <t>ｹｲｾﾝｶｲﾍﾙﾊﾟｰｽﾃｰｼｮﾝ</t>
  </si>
  <si>
    <t>宮城県登米市迫町佐沼字江合３丁目１６－２</t>
  </si>
  <si>
    <t>0220-22-1103</t>
  </si>
  <si>
    <t>0220-22-3733</t>
  </si>
  <si>
    <t>0411200223</t>
  </si>
  <si>
    <t>さくらワークス</t>
  </si>
  <si>
    <t>ｻｸﾗﾜｰｸｽ</t>
  </si>
  <si>
    <t>宮城県登米市東和町米川字西綱木6番地1</t>
  </si>
  <si>
    <t>0220-45-2280</t>
  </si>
  <si>
    <t>0411200249</t>
  </si>
  <si>
    <t>セントケアはさま</t>
  </si>
  <si>
    <t>ｾﾝﾄｹｱﾊｻﾏ</t>
  </si>
  <si>
    <t>宮城県登米市迫町佐沼字錦１７０　坂本店舗１F</t>
  </si>
  <si>
    <t>0411200264</t>
  </si>
  <si>
    <t>0411200298</t>
  </si>
  <si>
    <t>宮城県登米市迫町新田字山居38-1</t>
  </si>
  <si>
    <t>0411200306</t>
  </si>
  <si>
    <t>登米市社協南方福祉作業所あやめ園</t>
  </si>
  <si>
    <t>ﾄﾒｼｼｬｷｮｳﾐﾅﾐｶﾀﾌｸｼｻｷﾞｮｳｼｮｱﾔﾒｴﾝ</t>
  </si>
  <si>
    <t>宮城県登米市南方町山成１８８番地３</t>
  </si>
  <si>
    <t>0220-58-3374</t>
  </si>
  <si>
    <t>0411200322</t>
  </si>
  <si>
    <t>すてっぷ</t>
  </si>
  <si>
    <t>ｽﾃｯﾌﾟ</t>
  </si>
  <si>
    <t>宮城県登米市石越町南郷字小谷地前1-1</t>
  </si>
  <si>
    <t>0228-35-5056</t>
  </si>
  <si>
    <t>0411200330</t>
  </si>
  <si>
    <t>登米市社協豊里福祉作業所工房なかま</t>
  </si>
  <si>
    <t>ﾄﾒｼｼｬｷｮｳﾄﾖｻﾄﾌｸｼｻｷﾞｮｳｼﾞｮｺｳﾎﾞｳﾅｶﾏ</t>
  </si>
  <si>
    <t>9870365</t>
  </si>
  <si>
    <t>宮城県登米市豊里町新町9番地9</t>
  </si>
  <si>
    <t>0225-76-1606</t>
  </si>
  <si>
    <t>0225-90-3016</t>
  </si>
  <si>
    <t>0411200348</t>
  </si>
  <si>
    <t>指定生活介護事業所第三はんとく苑</t>
  </si>
  <si>
    <t>ｼﾃｲｾｲｶﾂｶｲｺﾞｼﾞｷﾞｮｳｼｮﾀﾞｲｻﾝﾊﾝﾄｸｴﾝ</t>
  </si>
  <si>
    <t>宮城県登米市登米市米山町字桜岡貝待井34-3</t>
  </si>
  <si>
    <t>0220-55-3561</t>
  </si>
  <si>
    <t>0411200355</t>
  </si>
  <si>
    <t>第三はんとく苑</t>
  </si>
  <si>
    <t>ﾀﾞｲ3ﾊﾝﾄｸｴﾝ</t>
  </si>
  <si>
    <t>株式会社ワンズ</t>
  </si>
  <si>
    <t>ｶﾌﾞｼｷｶﾞｲｼｬﾜﾝｽﾞ</t>
  </si>
  <si>
    <t>9870412</t>
  </si>
  <si>
    <t>宮城県登米市南方町雷１７０</t>
  </si>
  <si>
    <t>0220-44-4215</t>
  </si>
  <si>
    <t>0220-58-4592</t>
  </si>
  <si>
    <t>渡邊　伸</t>
  </si>
  <si>
    <t>しいたけランド</t>
  </si>
  <si>
    <t>ｼｲﾀｹﾗﾝﾄﾞ</t>
  </si>
  <si>
    <t>0411200363</t>
  </si>
  <si>
    <t>0220-44-4250</t>
  </si>
  <si>
    <t>ラボラーレ登米</t>
  </si>
  <si>
    <t>ﾗﾎﾞﾗｰﾚﾄﾒ</t>
  </si>
  <si>
    <t>宮城県登米市迫町新田字対馬51-7</t>
  </si>
  <si>
    <t>0411200371</t>
  </si>
  <si>
    <t>こじか園</t>
  </si>
  <si>
    <t>ｺｼﾞｶｴﾝ</t>
  </si>
  <si>
    <t>9870602</t>
  </si>
  <si>
    <t>宮城県登米市中田町上沼字大柳１１７番地２</t>
  </si>
  <si>
    <t>0220-34-7351</t>
  </si>
  <si>
    <t>0220-35-1558</t>
  </si>
  <si>
    <t>0411200397</t>
  </si>
  <si>
    <t>特別養護老人ホーム～Secure～</t>
  </si>
  <si>
    <t>ﾄｸﾍﾞﾂﾖｳｺﾞﾛｳｼﾞﾝﾎｰﾑ  Secure</t>
  </si>
  <si>
    <t>宮城県登米市迫町新田字狼ノ欠20番420</t>
  </si>
  <si>
    <t>0220-44-4391</t>
  </si>
  <si>
    <t>0220-44-4392</t>
  </si>
  <si>
    <t>0411200405</t>
  </si>
  <si>
    <t>有限会社　ふれあい</t>
  </si>
  <si>
    <t>ﾕｳｹﾞﾝｶﾞｲｼｬ ﾌﾚｱｲ</t>
  </si>
  <si>
    <t>宮城県登米市迫町佐沼字梅ノ木二丁目6番地8</t>
  </si>
  <si>
    <t>0220-23-2702</t>
  </si>
  <si>
    <t>0220-23-0236</t>
  </si>
  <si>
    <t>小野寺　和美</t>
  </si>
  <si>
    <t>0411200413</t>
  </si>
  <si>
    <t>登米地域福祉事業所　心りっぷる</t>
  </si>
  <si>
    <t>ﾄﾒﾁｲｷﾌｸｼｼﾞｷﾞｮｳｼｮ ｺｺﾛﾘｯﾌﾟﾙ</t>
  </si>
  <si>
    <t>宮城県登米市米山町善王寺石神16-7</t>
  </si>
  <si>
    <t>0220-23-9113</t>
  </si>
  <si>
    <t>0220-23-9189</t>
  </si>
  <si>
    <t>0411200421</t>
  </si>
  <si>
    <t>登米市社協障害者ケアホーム「カーサにしき」</t>
  </si>
  <si>
    <t>ﾄﾒｼｼｬｷｮｳｼｮｳｶﾞｲｼｬｹｱﾎｰﾑ｢ｶｰｻﾆｼｷ｣</t>
  </si>
  <si>
    <t>宮城県登米市迫町佐沼字錦234番地1</t>
  </si>
  <si>
    <t>0411200470</t>
  </si>
  <si>
    <t>宮城県登米市迫町佐沼字錦234番地１</t>
  </si>
  <si>
    <t>0220-23-9632</t>
  </si>
  <si>
    <t>0220-23-9978</t>
  </si>
  <si>
    <t>株式会社ドリーム</t>
  </si>
  <si>
    <t>ｶﾌﾞｼｷｶﾞｲｼｬﾄﾞﾘｰﾑ</t>
  </si>
  <si>
    <t>9870433</t>
  </si>
  <si>
    <t>宮城県登米市南方町大平８６番地１</t>
  </si>
  <si>
    <t>0220-58-4160</t>
  </si>
  <si>
    <t>0220-58-4685</t>
  </si>
  <si>
    <t>小野寺　利子</t>
  </si>
  <si>
    <t>ドリーム農園</t>
  </si>
  <si>
    <t>ﾄﾞﾘｰﾑﾉｳｴﾝ</t>
  </si>
  <si>
    <t>9870444</t>
  </si>
  <si>
    <t>宮城県登米市南方町大森前８６番１</t>
  </si>
  <si>
    <t>0220-23-7584</t>
  </si>
  <si>
    <t>0220-23-7594</t>
  </si>
  <si>
    <t>0411200504</t>
  </si>
  <si>
    <t>訪問介護　たすくる</t>
  </si>
  <si>
    <t>ﾎｳﾓﾝｶｲｺﾞ ﾀｽｸﾙ</t>
  </si>
  <si>
    <t>0411200520</t>
  </si>
  <si>
    <t>ﾄﾒｼ</t>
  </si>
  <si>
    <t>宮城県登米市迫町佐沼字中江２丁目６－１</t>
  </si>
  <si>
    <t>0220-44-4795</t>
  </si>
  <si>
    <t>0220-22-0345</t>
  </si>
  <si>
    <t>登米市長</t>
  </si>
  <si>
    <t>布施　孝尚</t>
  </si>
  <si>
    <t>登米市立米谷病院</t>
  </si>
  <si>
    <t>ﾄﾒｼﾘﾂﾏｲﾔﾋﾞｮｳｲﾝ</t>
  </si>
  <si>
    <t>9870902</t>
  </si>
  <si>
    <t>宮城県登米市東和町米谷字元町200番地</t>
  </si>
  <si>
    <t>0220-42-2007</t>
  </si>
  <si>
    <t>0220-42-2395</t>
  </si>
  <si>
    <t>0411200546</t>
  </si>
  <si>
    <t>一般社団法人つぐかふえ</t>
  </si>
  <si>
    <t>ｲｯﾊﾟﾝｼｬﾀﾞﾝﾎｳｼﾞﾝﾂｸﾞｶﾌｴ</t>
  </si>
  <si>
    <t>宮城県登米市迫町佐沼字錦１３０番地の１</t>
  </si>
  <si>
    <t>0220-23-9825</t>
  </si>
  <si>
    <t>0220-23-9823</t>
  </si>
  <si>
    <t>佐藤　裕枝</t>
  </si>
  <si>
    <t>就労支援センター　つなぐ</t>
  </si>
  <si>
    <t>ｼｭｳﾛｳｼｴﾝｾﾝﾀｰ ﾂﾅｸﾞ</t>
  </si>
  <si>
    <t>0411200553</t>
  </si>
  <si>
    <t>就労定着支援センターつなぐwork on</t>
  </si>
  <si>
    <t>ｼｭｳﾛｳﾃｲﾁｬｸｼｴﾝｾﾝﾀｰﾂﾅｸﾞﾜｰｸｵﾝ</t>
  </si>
  <si>
    <t>特定非営利活動法人わらいの館四季</t>
  </si>
  <si>
    <t>ﾄｸﾃｲﾋｴｲﾘｶﾂﾄﾞｳﾎｳｼﾞﾝﾜﾗｲﾉﾔｶﾀｼｷ</t>
  </si>
  <si>
    <t>宮城県登米市迫町新田字井守沢２０９番地３０</t>
  </si>
  <si>
    <t>0220-29-4510</t>
  </si>
  <si>
    <t>白石弘美</t>
  </si>
  <si>
    <t>Seed Company</t>
  </si>
  <si>
    <t>ｼｰﾄﾞ ｶﾝﾊﾟﾆｰ</t>
  </si>
  <si>
    <t>宮城県登米市迫町新田字狼ノ欠２０番１２</t>
  </si>
  <si>
    <t>0220-29-4310</t>
  </si>
  <si>
    <t>0411200561</t>
  </si>
  <si>
    <t>宮城県登米市迫町新田字狼ノ欠２０番地１２</t>
  </si>
  <si>
    <t>有限会社みんなの家</t>
  </si>
  <si>
    <t>ﾕｳｹﾞﾝｶﾞｲｼｬﾐﾝﾅﾉｲｴ</t>
  </si>
  <si>
    <t>9870622</t>
  </si>
  <si>
    <t>宮城県登米市中田町宝江新井田字新姥沼１９０番地</t>
  </si>
  <si>
    <t>0220-34-7464</t>
  </si>
  <si>
    <t>0220-34-5727</t>
  </si>
  <si>
    <t>猪又　実</t>
  </si>
  <si>
    <t>みんなの家のぞみ</t>
  </si>
  <si>
    <t>ﾐﾝﾅﾉｲｴﾉｿﾞﾐ</t>
  </si>
  <si>
    <t>宮城県登米市中田町宝江新井田字新姥沼１９１番地</t>
  </si>
  <si>
    <t>0411200579</t>
  </si>
  <si>
    <t>わらいの館四季</t>
  </si>
  <si>
    <t>ﾜﾗｲﾉﾔｶﾀｼｷ</t>
  </si>
  <si>
    <t>0411200637</t>
  </si>
  <si>
    <t>グループホームさくらおか</t>
  </si>
  <si>
    <t>ｸﾞﾙｰﾌﾟﾎｰﾑｻｸﾗｵｶ</t>
  </si>
  <si>
    <t>宮城県登米市米山町桜岡大又２３２番地２</t>
  </si>
  <si>
    <t>0220-55-5160</t>
  </si>
  <si>
    <t>0220-55-5161</t>
  </si>
  <si>
    <t>0411200652</t>
  </si>
  <si>
    <t>特定非営利活動法人　奏海の杜</t>
  </si>
  <si>
    <t>ﾄｸﾃｲﾋｴｲﾘｶﾂﾄﾞｳﾎｳｼﾞﾝ ｶﾅﾐﾉﾓﾘ</t>
  </si>
  <si>
    <t>宮城県登米市登米町寺池桜小路96-3</t>
  </si>
  <si>
    <t>0220-44-4171</t>
  </si>
  <si>
    <t>0220-44-4841</t>
  </si>
  <si>
    <t>太齋　京子</t>
  </si>
  <si>
    <t>ショートステイ　おとま～る</t>
  </si>
  <si>
    <t>ｼｮｰﾄｽﾃｲ ｵﾄﾏｰﾙ</t>
  </si>
  <si>
    <t>0411200660</t>
  </si>
  <si>
    <t>株式会社　アンソレイユ</t>
  </si>
  <si>
    <t>ｶﾌﾞｼｷｶﾞｲｼｬ ｱﾝｿﾚｲﾕ</t>
  </si>
  <si>
    <t>宮城県登米市南方町山成１８９－２</t>
  </si>
  <si>
    <t>0220-23-7527</t>
  </si>
  <si>
    <t>0220-23-7505</t>
  </si>
  <si>
    <t>中津川　史子</t>
  </si>
  <si>
    <t>多機能型事業所　ひだまりポッケ</t>
  </si>
  <si>
    <t>ﾀｷﾉｳｶﾞﾀｼﾞｷﾞｮｳｼｮ ﾋﾀﾞﾏﾘﾎﾟｯｹ</t>
  </si>
  <si>
    <t>宮城県登米市迫町北方字大洞１１８－９９</t>
  </si>
  <si>
    <t>0220-23-7855</t>
  </si>
  <si>
    <t>0411200678</t>
  </si>
  <si>
    <t>多機能型事業所ひだまりポッケ</t>
  </si>
  <si>
    <t>ﾀｷﾉｳｶﾞﾀｼﾞｷﾞｮｳｼｮﾋﾀﾞﾏﾘﾎﾟｯｹ</t>
  </si>
  <si>
    <t>社会福祉法人　槃特会</t>
  </si>
  <si>
    <t>ｼｬｶｲﾌｸｼﾎｳｼﾞﾝ ﾊﾝﾄｸｶｲ</t>
  </si>
  <si>
    <t>宮城県登米市米山町桜岡貝待井34番地１</t>
  </si>
  <si>
    <t>網野　加代子</t>
  </si>
  <si>
    <t>さーらの樹指定短期入所事業所</t>
  </si>
  <si>
    <t>ｻｰﾗﾉｷｼﾃｲﾀﾝｷﾆｭｳｼｮｼﾞｷﾞｮｳｼｮ</t>
  </si>
  <si>
    <t>0220-22-5155</t>
  </si>
  <si>
    <t>0220-55-5150</t>
  </si>
  <si>
    <t>0411200686</t>
  </si>
  <si>
    <t>特定非営利活動法人アンソレイユ</t>
  </si>
  <si>
    <t>ﾄｸﾃｲﾋｴｲﾘｶﾂﾄﾞｳﾎｳｼﾞﾝｱﾝｿﾚｲﾕ</t>
  </si>
  <si>
    <t>0220-23-7833</t>
  </si>
  <si>
    <t>0411200694</t>
  </si>
  <si>
    <t>生活介護ひだまりポッケ</t>
  </si>
  <si>
    <t>ｾｲｶﾂｶｲｺﾞﾋﾀﾞﾏﾘﾎﾟｯｹ</t>
  </si>
  <si>
    <t>医療法人　仁泉会</t>
  </si>
  <si>
    <t>ｲﾘｮｳﾎｳｼﾞﾝ ｼﾞﾝｾﾝｶｲ</t>
  </si>
  <si>
    <t>0391161</t>
  </si>
  <si>
    <t>青森県八戸市河原木字八太郎山１０番地８１</t>
  </si>
  <si>
    <t>0178-70-1775</t>
  </si>
  <si>
    <t>0178-23-4447</t>
  </si>
  <si>
    <t>田中　由紀子</t>
  </si>
  <si>
    <t>ヘルパーステーション　あおぞら</t>
  </si>
  <si>
    <t>ﾍﾙﾊﾟｰｽﾃｰｼｮﾝ ｱｵｿﾞﾗ</t>
  </si>
  <si>
    <t>9870611</t>
  </si>
  <si>
    <t>宮城県登米市中田町浅水字上川面65番地1</t>
  </si>
  <si>
    <t>0220-34-8313</t>
  </si>
  <si>
    <t>0220-35-1213</t>
  </si>
  <si>
    <t>0411200702</t>
  </si>
  <si>
    <t>レポス</t>
  </si>
  <si>
    <t>ﾚﾎﾟｽ</t>
  </si>
  <si>
    <t>宮城県登米市中田町上沼字大柳１１７－２</t>
  </si>
  <si>
    <t>0411200710</t>
  </si>
  <si>
    <t>特定非営利活動法人奏海の杜</t>
  </si>
  <si>
    <t>ﾄｸﾃｲﾋｴｲﾘｶﾂﾄﾞｳﾎｳｼﾞﾝｶﾅﾐﾉﾓﾘ</t>
  </si>
  <si>
    <t>宮城県登米市登米町寺池桜小路96番地3</t>
  </si>
  <si>
    <t>就労支援事業所　かなみのもり</t>
  </si>
  <si>
    <t>ｼｭｳﾛｳｼｴﾝｼﾞｷﾞｮｳｼｮ ｶﾅﾐﾉﾓﾘ</t>
  </si>
  <si>
    <t>0411200728</t>
  </si>
  <si>
    <t>合同会社ごえもん</t>
  </si>
  <si>
    <t>ｺﾞｳﾄﾞｳｶﾞｲｼｬｺﾞｴﾓﾝ</t>
  </si>
  <si>
    <t>9870601</t>
  </si>
  <si>
    <t>宮城県登米市中田町石森字駒牽84-7</t>
  </si>
  <si>
    <t>0220-23-8605</t>
  </si>
  <si>
    <t>石川　晃</t>
  </si>
  <si>
    <t>就労継続支援A型事業所　ごえん</t>
  </si>
  <si>
    <t>ｼｭｳﾛｳｹｲｿﾞｸｼｴﾝAｶﾞﾀｼﾞｷﾞｮｳｼｮ ｺﾞｴﾝ</t>
  </si>
  <si>
    <t>0411200736</t>
  </si>
  <si>
    <t>登米鱒淵事業所　呼人里</t>
  </si>
  <si>
    <t>ﾄﾒﾏｽﾌﾞﾁｼﾞｷﾞｮｳｼｮ ｺﾄﾘ</t>
  </si>
  <si>
    <t>宮城県登米市東和町米川字小山下14</t>
  </si>
  <si>
    <t>0220-23-7581</t>
  </si>
  <si>
    <t>0220-23-7582</t>
  </si>
  <si>
    <t>0411200744</t>
  </si>
  <si>
    <t>特定非営利活動法人　虹の駅</t>
  </si>
  <si>
    <t>ﾄｸﾃｲﾋｴｲﾘｶﾂﾄﾞｳﾎｳｼﾞﾝ ﾆｼﾞﾉｴｷ</t>
  </si>
  <si>
    <t>9895624</t>
  </si>
  <si>
    <t>宮城県栗原市志波姫南堀口７０</t>
  </si>
  <si>
    <t>0228-22-9037</t>
  </si>
  <si>
    <t>0228-23-6143</t>
  </si>
  <si>
    <t>佐藤　澄一</t>
  </si>
  <si>
    <t>栗原市</t>
  </si>
  <si>
    <t>0411300015</t>
  </si>
  <si>
    <t>社会福祉法人栗原市社会福祉協議会</t>
  </si>
  <si>
    <t>ｼｬｶｲﾌｸｼﾎｳｼﾞﾝｸﾘﾊﾗｼｼｬｶｲﾌｸｼｷｮｳｷﾞｶｲ</t>
  </si>
  <si>
    <t>9872252</t>
  </si>
  <si>
    <t>宮城県栗原市築館薬師3丁目6-2</t>
  </si>
  <si>
    <t>0228-23-8070</t>
  </si>
  <si>
    <t>0228-21-4774</t>
  </si>
  <si>
    <t>小林　吉雄</t>
  </si>
  <si>
    <t>社会福祉法人栗原市社会福祉協議会生活介護事業所はげましホーム</t>
  </si>
  <si>
    <t>ｼｬｶｲﾌｸｼﾎｳｼﾞﾝｸﾘﾊﾗｼｼｬｶｲﾌｸｼｷｮｳｷﾞｶｲｾｲｶﾂｶｲｺﾞｼﾞｷﾞｮｳｼｮｼｬｶｲﾌｸｼｷｮｳｷﾞｶｲ</t>
  </si>
  <si>
    <t>9872215</t>
  </si>
  <si>
    <t>宮城県栗原市築館高田一丁目6番3-11号</t>
  </si>
  <si>
    <t>0228-22-8111</t>
  </si>
  <si>
    <t>0411300023</t>
  </si>
  <si>
    <t>ｼｬｶｲﾌｸｼﾎｳｼﾞﾝｸﾘﾊﾗｼｼｬｶｲﾌｸｼｷｮｳｷﾞｶｲｾｲｶﾂｶｲｺﾞｼﾞｷﾞｮｳｼｮﾊｹﾞﾏｼﾎｰﾑ</t>
  </si>
  <si>
    <t>特定非営利活動法人　みやぎ身体障害者サポートクラブ</t>
  </si>
  <si>
    <t>ﾄｸﾃｲﾋｴｲﾘｶﾂﾄﾞｳﾎｳｼﾞﾝ ﾐﾔｷﾞｼﾝﾀｲｼｮｳｶﾞｲｼｬｻﾎﾟｰﾄｸﾗﾌﾞ</t>
  </si>
  <si>
    <t>9872308</t>
  </si>
  <si>
    <t>宮城県栗原市一迫真坂字鶴町135-4</t>
  </si>
  <si>
    <t>0228-52-2889</t>
  </si>
  <si>
    <t>0228-52-2894</t>
  </si>
  <si>
    <t>野澤タキ子</t>
  </si>
  <si>
    <t>サポートセンターころんぶす</t>
  </si>
  <si>
    <t>ｻﾎﾟｰﾄｾﾝﾀｰｺﾛﾝﾌﾞｽ</t>
  </si>
  <si>
    <t>0411300031</t>
  </si>
  <si>
    <t>ショートステイころんぶす鶴町</t>
  </si>
  <si>
    <t>ｼｮｰﾄｽﾃｲｺﾛﾝﾌﾞｽﾂﾙﾏﾁ</t>
  </si>
  <si>
    <t>社会福祉法人　栗原秀峰会</t>
  </si>
  <si>
    <t>ｼｬｶｲﾌｸｼﾎｳｼﾞﾝ ｸﾘﾊﾗｼｭｳﾎｳｶｲ</t>
  </si>
  <si>
    <t>9895173</t>
  </si>
  <si>
    <t>宮城県栗原市金成梨崎道ノ上７番地の１</t>
  </si>
  <si>
    <t>0228-42-3432</t>
  </si>
  <si>
    <t>0228-42-3433</t>
  </si>
  <si>
    <t>菅原　廣則</t>
  </si>
  <si>
    <t>ほっとさわべ１</t>
  </si>
  <si>
    <t>ﾎｯﾄｻﾜﾍﾞ1</t>
  </si>
  <si>
    <t>宮城県栗原市金成梨崎道ノ上7-1</t>
  </si>
  <si>
    <t>0411300056</t>
  </si>
  <si>
    <t>ほっとさわべ</t>
  </si>
  <si>
    <t>ﾎｯﾄｻﾜﾍﾞ</t>
  </si>
  <si>
    <t>なしざきクラブ</t>
  </si>
  <si>
    <t>ﾅｼｻﾞｷｸﾗﾌﾞ</t>
  </si>
  <si>
    <t>ステップ</t>
  </si>
  <si>
    <t>0411300064</t>
  </si>
  <si>
    <t>宮城県栗原市金成姉歯字梨崎道ノ上7-1</t>
  </si>
  <si>
    <t>宮城県栗原市金成梨崎道ノ上７－１</t>
  </si>
  <si>
    <t>ほっとさわべ２</t>
  </si>
  <si>
    <t>ﾎｯﾄｻﾜﾍﾞ2</t>
  </si>
  <si>
    <t>0411300072</t>
  </si>
  <si>
    <t>せるぷさわべ</t>
  </si>
  <si>
    <t>ｾﾙﾌﾟｻﾜﾍﾞ</t>
  </si>
  <si>
    <t>社会福祉法人栗原市社会福祉協議会　居宅介護事業所</t>
  </si>
  <si>
    <t>ｼｬｶｲﾌｸｼﾎｳｼﾞﾝｸﾘﾊﾗｼｼｬｶｲﾌｸｼｷｮｳｷﾞｶｲ ｷｮﾀｸｶｲｺﾞｼﾞｷﾞｮｳｼｮ</t>
  </si>
  <si>
    <t>宮城県栗原市築館高田一丁目６番３－１２号</t>
  </si>
  <si>
    <t>0228-22-6012</t>
  </si>
  <si>
    <t>0411300098</t>
  </si>
  <si>
    <t>0228-21-2146</t>
  </si>
  <si>
    <t>社会福祉法人栗原市社会福祉協議会　一迫居宅介護事業所</t>
  </si>
  <si>
    <t>ｼｬｶｲﾌｸｼﾎｳｼﾞﾝｸﾘﾊﾗｼｼｬｶｲﾌｸｼｷｮｳｷﾞｶｲ ｲﾁﾊｻﾏｷｮﾀｸｶｲｺﾞｼﾞｷﾞｮｳｼｮ</t>
  </si>
  <si>
    <t>宮城県栗原市一迫真坂字清水西浦17-1</t>
  </si>
  <si>
    <t>0228-52-2434</t>
  </si>
  <si>
    <t>0411300106</t>
  </si>
  <si>
    <t>社会福祉法人栗原市社会福祉協議会　志波姫居宅介護事業所</t>
  </si>
  <si>
    <t>ｼｬｶｲﾌｸｼﾎｳｼﾞﾝｸﾘﾊﾗｼｼｬｶｲﾌｸｼｷｮｳｷﾞｶｲ ｼﾜﾋﾒｷｮﾀｸｶｲｺﾞｼﾞｷﾞｮｳｼｮ</t>
  </si>
  <si>
    <t>9895615</t>
  </si>
  <si>
    <t>宮城県栗原市志波姫沼崎原83-1</t>
  </si>
  <si>
    <t>0228-22-2713</t>
  </si>
  <si>
    <t>0228-22-2714</t>
  </si>
  <si>
    <t>0411300114</t>
  </si>
  <si>
    <t>社会福祉法人栗原市社会福祉協議会　栗駒居宅介護事業所</t>
  </si>
  <si>
    <t>ｼｬｶｲﾌｸｼﾎｳｼﾞﾝｸﾘﾊﾗｼｼｬｶｲﾌｸｼｷｮｳｷﾞｶｲ ｸﾘｺﾏｷｮﾀｸｶｲｺﾞｼﾞｷﾞｮｳｼｮ</t>
  </si>
  <si>
    <t>9895301</t>
  </si>
  <si>
    <t>宮城県栗原市栗駒岩ケ崎上小路１３６</t>
  </si>
  <si>
    <t>0228-45-5439</t>
  </si>
  <si>
    <t>0228-45-5415</t>
  </si>
  <si>
    <t>0411300122</t>
  </si>
  <si>
    <t>栗っこ農業協同組合</t>
  </si>
  <si>
    <t>ｸﾘｯｺﾉｳｷﾞｮｳｷｮｳﾄﾞｳｸﾐｱｲ</t>
  </si>
  <si>
    <t>9895625</t>
  </si>
  <si>
    <t>宮城県栗原市志波姫堀口見渡２番地１</t>
  </si>
  <si>
    <t>0228-23-2106</t>
  </si>
  <si>
    <t>0228-22-6290</t>
  </si>
  <si>
    <t>吉尾　三郎</t>
  </si>
  <si>
    <t>ＪA栗っこケアサービス相談センター</t>
  </si>
  <si>
    <t>ｼﾞｪｲｴｲｸﾘｯｺｹｱｻｰﾋﾞｽｿｳﾀﾞﾝｾﾝﾀｰ</t>
  </si>
  <si>
    <t>9895171</t>
  </si>
  <si>
    <t>宮城県栗原市金成沢辺木戸口５０番地</t>
  </si>
  <si>
    <t>0228-57-3111</t>
  </si>
  <si>
    <t>0228-57-3112</t>
  </si>
  <si>
    <t>0411300130</t>
  </si>
  <si>
    <t>株式会社コムスン　栗駒ケアセンター</t>
  </si>
  <si>
    <t>ｶﾌﾞｼｷｶﾞｲｼｬｺﾑｽﾝ ｸﾘｺﾏｹｱｾﾝﾀｰ</t>
  </si>
  <si>
    <t>9895351</t>
  </si>
  <si>
    <t>宮城県栗原市栗駒中野田町西197番２</t>
  </si>
  <si>
    <t>0228-45-1977</t>
  </si>
  <si>
    <t>0228-45-1978</t>
  </si>
  <si>
    <t>0411300148</t>
  </si>
  <si>
    <t>株式会社コムスン　つきだてケアセンター</t>
  </si>
  <si>
    <t>ｶﾌﾞｼｷｶﾞｲｼｬｺﾑｽﾝ ﾂｷﾀﾞﾃｹｱｾﾝﾀｰ</t>
  </si>
  <si>
    <t>9872211</t>
  </si>
  <si>
    <t>宮城県栗原市築館源光15番地87</t>
  </si>
  <si>
    <t>0228-21-4067</t>
  </si>
  <si>
    <t>0228-21-4068</t>
  </si>
  <si>
    <t>0411300155</t>
  </si>
  <si>
    <t>パン工房いそっぷ</t>
  </si>
  <si>
    <t>ﾊﾟﾝｺｳﾎﾞｳｲｿｯﾌﾟ</t>
  </si>
  <si>
    <t>9872309</t>
  </si>
  <si>
    <t>宮城県栗原市一迫柳目字曽根要害２４</t>
  </si>
  <si>
    <t>0228-57-7366</t>
  </si>
  <si>
    <t>0228-52-5650</t>
  </si>
  <si>
    <t>0411300197</t>
  </si>
  <si>
    <t>社会福祉法人宮城福祉会</t>
  </si>
  <si>
    <t>ｼｬｶｲﾌｸｼﾎｳｼﾞﾝﾐﾔｷﾞﾌｸｼｶｲ</t>
  </si>
  <si>
    <t>宮城県名取市手倉田字山２０８番地の１</t>
  </si>
  <si>
    <t>022-382-3535</t>
  </si>
  <si>
    <t>遠藤　公夫</t>
  </si>
  <si>
    <t>特別養護老人ホーム山王</t>
  </si>
  <si>
    <t>ﾄｸﾍﾞﾂﾖｳｺﾞﾛｳｼﾞﾝﾎｰﾑｻﾝﾉｳ</t>
  </si>
  <si>
    <t>宮城県栗原市一迫真坂字新道満39</t>
  </si>
  <si>
    <t>0228-52-2880</t>
  </si>
  <si>
    <t>0228-52-2959</t>
  </si>
  <si>
    <t>0411300205</t>
  </si>
  <si>
    <t>ニチイケアセンター高清水</t>
  </si>
  <si>
    <t>ﾆﾁｲｹｱｾﾝﾀｰﾀｶｼﾐｽﾞ</t>
  </si>
  <si>
    <t>9872151</t>
  </si>
  <si>
    <t>宮城県栗原市高清水東浦230-1</t>
  </si>
  <si>
    <t>0228-59-1181</t>
  </si>
  <si>
    <t>0228-58-2812</t>
  </si>
  <si>
    <t>0411300213</t>
  </si>
  <si>
    <t>セントケアつきだて</t>
  </si>
  <si>
    <t>ｾﾝﾄｹｱﾂｷﾀﾞﾃ</t>
  </si>
  <si>
    <t>9872212</t>
  </si>
  <si>
    <t>宮城県栗原市築館木戸９－４６　グリーンアルファ２階</t>
  </si>
  <si>
    <t>0411300221</t>
  </si>
  <si>
    <t>セントケア栗駒</t>
  </si>
  <si>
    <t>ｾﾝﾄｹｱｸﾘｺﾏ</t>
  </si>
  <si>
    <t>宮城県栗原市栗駒中野田町西１９７番２号</t>
  </si>
  <si>
    <t>0411300239</t>
  </si>
  <si>
    <t>特定非営利活動法人栗原市障害者就労支援センター</t>
  </si>
  <si>
    <t>ﾄｸﾃｲﾋｴｲﾘｶﾂﾄﾞｳﾎｳｼﾞﾝｸﾘﾊﾗｼｼｮｳｶﾞｲｼｬｼｭｳﾛｳｼｴﾝｼｭｳﾛｳｼｴﾝ</t>
  </si>
  <si>
    <t>9872251</t>
  </si>
  <si>
    <t>宮城県栗原市築館藤木4番53号</t>
  </si>
  <si>
    <t>0228-22-3294</t>
  </si>
  <si>
    <t>0228-22-7048</t>
  </si>
  <si>
    <t>大場俊孝</t>
  </si>
  <si>
    <t>ＮＰＯステップアップ</t>
  </si>
  <si>
    <t>NPOｽﾃｯﾌﾟｱｯﾌﾟ</t>
  </si>
  <si>
    <t>9872245</t>
  </si>
  <si>
    <t>宮城県栗原市築館荒田沢38番地1</t>
  </si>
  <si>
    <t>0228-24-7350</t>
  </si>
  <si>
    <t>0228-22-7052</t>
  </si>
  <si>
    <t>0411300247</t>
  </si>
  <si>
    <t>社会福祉法人豊明会</t>
  </si>
  <si>
    <t>ｼｬｶｲﾌｸｼﾎｳｼﾞﾝﾎｳﾒｲｶｲ</t>
  </si>
  <si>
    <t>9895508</t>
  </si>
  <si>
    <t>宮城県栗原市若柳武鎗字藤貫沢85番地</t>
  </si>
  <si>
    <t>0228-32-3130</t>
  </si>
  <si>
    <t>0228-32-4878</t>
  </si>
  <si>
    <t>石橋侑子</t>
  </si>
  <si>
    <t>ふくし工房かつらっぱ</t>
  </si>
  <si>
    <t>ﾌｸｼｺｳﾎﾞｳｶﾂﾗｯﾊﾟ</t>
  </si>
  <si>
    <t>9872177</t>
  </si>
  <si>
    <t>宮城県栗原市高清水新桂葉278番地2</t>
  </si>
  <si>
    <t>0228-58-3880</t>
  </si>
  <si>
    <t>0228-58-3881</t>
  </si>
  <si>
    <t>0411300254</t>
  </si>
  <si>
    <t>株式会社ソワンモンド</t>
  </si>
  <si>
    <t>ｶﾌﾞｼｷｶﾞｲｼｬｿﾜﾝﾓﾝﾄﾞ</t>
  </si>
  <si>
    <t>9896223</t>
  </si>
  <si>
    <t>宮城県大崎市古川字上古川２７１</t>
  </si>
  <si>
    <t>0229-22-8711</t>
  </si>
  <si>
    <t>0229-21-1601</t>
  </si>
  <si>
    <t>佐藤　芳昭</t>
  </si>
  <si>
    <t>ホワイトベア栗原かいご</t>
  </si>
  <si>
    <t>ﾎﾜｲﾄﾍﾞｱｸﾘﾊﾗｶｲｺﾞ</t>
  </si>
  <si>
    <t>宮城県栗原市築館薬師３丁目２番１号</t>
  </si>
  <si>
    <t>0228-21-2770</t>
  </si>
  <si>
    <t>0228-21-2771</t>
  </si>
  <si>
    <t>0411300262</t>
  </si>
  <si>
    <t>広域介護サービス若柳</t>
  </si>
  <si>
    <t>ｺｳｲｷｶｲｺﾞｻｰﾋﾞｽﾜｶﾔﾅｷﾞ</t>
  </si>
  <si>
    <t>9895501</t>
  </si>
  <si>
    <t>宮城県栗原市若柳字川北中町４４</t>
  </si>
  <si>
    <t>0228-25-4410</t>
  </si>
  <si>
    <t>0228-25-4409</t>
  </si>
  <si>
    <t>0411300270</t>
  </si>
  <si>
    <t>ウエック築館ケアステーション</t>
  </si>
  <si>
    <t>ｳｴｯｸﾂｷﾀﾞﾃｹｱｽﾃｰｼｮﾝ</t>
  </si>
  <si>
    <t>9872233</t>
  </si>
  <si>
    <t>宮城県栗原市築館照越永平７７－１</t>
  </si>
  <si>
    <t>0228-24-8818</t>
  </si>
  <si>
    <t>0228-24-8817</t>
  </si>
  <si>
    <t>0411300288</t>
  </si>
  <si>
    <t>訪問介護ステーション　ハウス・クルー</t>
  </si>
  <si>
    <t>ﾎｳﾓﾝｶｲｺﾞｽﾃｰｼｮﾝ ﾊｳｽ･ｸﾙｰ</t>
  </si>
  <si>
    <t>0411300296</t>
  </si>
  <si>
    <t>特定非営利活動法人サン・エー</t>
  </si>
  <si>
    <t>ﾄｸﾃｲﾋｴｲﾘｶﾂﾄﾞｳﾎｳｼﾞﾝ ｻﾝ･ｴｰ</t>
  </si>
  <si>
    <t>9872226</t>
  </si>
  <si>
    <t>宮城県栗原市築館字八沢南沢８５番地</t>
  </si>
  <si>
    <t>0228-21-1210</t>
  </si>
  <si>
    <t>0228-21-1211</t>
  </si>
  <si>
    <t>大場　京子</t>
  </si>
  <si>
    <t>NPO　サン・Ａ</t>
  </si>
  <si>
    <t>NPO ｻﾝ･ｴｰ</t>
  </si>
  <si>
    <t>宮城県栗原市築館字八沢南沢85番地</t>
  </si>
  <si>
    <t>0411300304</t>
  </si>
  <si>
    <t>すぷりんぐ</t>
  </si>
  <si>
    <t>ｽﾌﾟﾘﾝｸﾞ</t>
  </si>
  <si>
    <t>宮城県栗原市若柳字川北片町３</t>
  </si>
  <si>
    <t>0228-35-1230</t>
  </si>
  <si>
    <t>0411300320</t>
  </si>
  <si>
    <t>くりこま「ゆめ工房」</t>
  </si>
  <si>
    <t>ｸﾘｺﾏ｢ﾕﾒｺｳﾎﾞｳ｣</t>
  </si>
  <si>
    <t>宮城県栗原市栗駒岩ケ崎土川１０－５</t>
  </si>
  <si>
    <t>0228-49-3933</t>
  </si>
  <si>
    <t>0411300338</t>
  </si>
  <si>
    <t>株式会社照隅</t>
  </si>
  <si>
    <t>ｶﾌﾞｼｷｶﾞｲｼｬｼｮｳｸﾞｳ</t>
  </si>
  <si>
    <t>9895504</t>
  </si>
  <si>
    <t>宮城県栗原市若柳上畑岡鎌取場121番地</t>
  </si>
  <si>
    <t>0228-33-2175</t>
  </si>
  <si>
    <t>遠藤　祐亮</t>
  </si>
  <si>
    <t>ゆめや</t>
  </si>
  <si>
    <t>ﾕﾒﾔ</t>
  </si>
  <si>
    <t>9895502</t>
  </si>
  <si>
    <t>宮城県栗原市若柳川南戸ノ西４５番地</t>
  </si>
  <si>
    <t>0228-24-8575</t>
  </si>
  <si>
    <t>0228-24-8577</t>
  </si>
  <si>
    <t>0411300387</t>
  </si>
  <si>
    <t>宮城県栗原市若柳川南南大通15-3</t>
  </si>
  <si>
    <t>一般社団法人Hearts</t>
  </si>
  <si>
    <t>ｲｯﾊﾟﾝｼｬﾀﾞﾝﾎｳｼﾞﾝHearts</t>
  </si>
  <si>
    <t>9872246</t>
  </si>
  <si>
    <t>宮城県栗原市築館上高森４９番地４</t>
  </si>
  <si>
    <t>0228-24-7517</t>
  </si>
  <si>
    <t>0228-24-7518</t>
  </si>
  <si>
    <t>大場一豊</t>
  </si>
  <si>
    <t>Hearts</t>
  </si>
  <si>
    <t>ﾊｰﾂ</t>
  </si>
  <si>
    <t>0411300395</t>
  </si>
  <si>
    <t>株式会社リツワ</t>
  </si>
  <si>
    <t>ｶﾌﾞｼｷｶｲｼｬﾘﾂﾜ</t>
  </si>
  <si>
    <t>宮城県栗原市栗駒岩ケ崎桐木沢６６番地</t>
  </si>
  <si>
    <t>0228-45-5990</t>
  </si>
  <si>
    <t>0228-45-5991</t>
  </si>
  <si>
    <t>佐々木　輝</t>
  </si>
  <si>
    <t>チャレンジド岩ヶ崎</t>
  </si>
  <si>
    <t>ﾁｬﾚﾝｼﾞﾄﾞｲﾜｶﾞｻｷ</t>
  </si>
  <si>
    <t>宮城県栗原市栗駒岩ケ崎下小路２７番地</t>
  </si>
  <si>
    <t>0228-45-6711</t>
  </si>
  <si>
    <t>0228-45-6712</t>
  </si>
  <si>
    <t>0411300452</t>
  </si>
  <si>
    <t>就労支援事業所　チャレンジド岩ヶ崎</t>
  </si>
  <si>
    <t>ｼｭｳﾛｳｼｴﾝｼﾞｷﾞｮｳｼｮ ﾁｬﾚﾝｼﾞﾄﾞｲﾜｶﾞｻｷ</t>
  </si>
  <si>
    <t>ｸﾘﾊﾗｼ</t>
  </si>
  <si>
    <t>宮城県栗原市築館薬師１丁目７番１号</t>
  </si>
  <si>
    <t>0228-32-2335</t>
  </si>
  <si>
    <t>0228-32-5550</t>
  </si>
  <si>
    <t>栗原市長</t>
  </si>
  <si>
    <t>千葉健司</t>
  </si>
  <si>
    <t>栗原市立若柳病院</t>
  </si>
  <si>
    <t>ｸﾘﾊﾗｼﾘﾂﾜｶﾔﾅｷﾞﾋﾞｮｳｲﾝ</t>
  </si>
  <si>
    <t>宮城県栗原市若柳字川北原畑２３番地４</t>
  </si>
  <si>
    <t>0411300460</t>
  </si>
  <si>
    <t>短期入所かつらっぱ</t>
  </si>
  <si>
    <t>ﾀﾝｷﾆｭｳｼｮｶﾂﾗｯﾊﾟ</t>
  </si>
  <si>
    <t>宮城県栗原市高清水新桂葉２７８－２</t>
  </si>
  <si>
    <t>0228-24-8385</t>
  </si>
  <si>
    <t>0228-24-8386</t>
  </si>
  <si>
    <t>0411300486</t>
  </si>
  <si>
    <t>株式会社同仁</t>
  </si>
  <si>
    <t>ｶﾌﾞｼｷｶﾞｲｼｬﾄﾞｳｼﾞﾝ</t>
  </si>
  <si>
    <t>9895402</t>
  </si>
  <si>
    <t>宮城県栗原市鶯沢南郷下日照75番地</t>
  </si>
  <si>
    <t>0228-24-8512</t>
  </si>
  <si>
    <t>後藤きよ子</t>
  </si>
  <si>
    <t>風和の郷</t>
  </si>
  <si>
    <t>ﾌｳﾅﾉｻﾄ</t>
  </si>
  <si>
    <t>宮城県栗原市鶯沢南郷下日照７５番地</t>
  </si>
  <si>
    <t>0411300528</t>
  </si>
  <si>
    <t>ﾌｳﾜﾉｻﾄ</t>
  </si>
  <si>
    <t>新みやぎ農業協同組合</t>
  </si>
  <si>
    <t>ｼﾝﾐﾔｷﾞﾉｳｷﾞｮｳｷｮｳﾄﾞｳｸﾐｱｲ</t>
  </si>
  <si>
    <t>宮城県栗原市築館字照越大ケ原４３番地１</t>
  </si>
  <si>
    <t>0228-25-9000</t>
  </si>
  <si>
    <t>0228-25-9020</t>
  </si>
  <si>
    <t>大坪　輝夫</t>
  </si>
  <si>
    <t>ＪＡ新みやぎ栗っこケアサービスセンター</t>
  </si>
  <si>
    <t>ｼﾞｪｲｴｲｼﾝﾐﾔｷﾞｸﾘｯｺｹｱｻｰﾋﾞｽｾﾝﾀｰ</t>
  </si>
  <si>
    <t>0411300536</t>
  </si>
  <si>
    <t>ニチイケアセンターつきだて</t>
  </si>
  <si>
    <t>ﾆﾁｲｹｱｾﾝﾀｰﾂｷﾀﾞﾃ</t>
  </si>
  <si>
    <t>9872216</t>
  </si>
  <si>
    <t>宮城県栗原市築館伊豆２丁目１４－１０　プランドール・ΣⅢ</t>
  </si>
  <si>
    <t>0228-21-4155</t>
  </si>
  <si>
    <t>0228-23-7023</t>
  </si>
  <si>
    <t>0411300544</t>
  </si>
  <si>
    <t>グループホーム　チャレンジド岩ケ崎</t>
  </si>
  <si>
    <t>ｸﾞﾙｰﾌﾟﾎｰﾑ ﾁｬﾚﾝｼﾞﾄﾞｲﾜｶﾞｻｷ</t>
  </si>
  <si>
    <t>宮城県栗原市栗駒岩ケ崎神南50番地</t>
  </si>
  <si>
    <t>0228-45-2116</t>
  </si>
  <si>
    <t>0228-45-2118</t>
  </si>
  <si>
    <t>0411300551</t>
  </si>
  <si>
    <t>チャレンジド岩ケ崎</t>
  </si>
  <si>
    <t>0228-45-2115</t>
  </si>
  <si>
    <t>共同生活援助事業所ふきのとう</t>
  </si>
  <si>
    <t>ｷｮｳﾄﾞｳｾｲｶﾂｴﾝｼﾞｮｼﾞｷﾞｮｳｼｮﾌｷﾉﾄｳ</t>
  </si>
  <si>
    <t>宮城県栗原市築館高田一丁目6番3-7号</t>
  </si>
  <si>
    <t>0228-22-0745</t>
  </si>
  <si>
    <t>0228-24-8610</t>
  </si>
  <si>
    <t>0411300569</t>
  </si>
  <si>
    <t>宮城県栗原市築館高田一丁目６番３－７号</t>
  </si>
  <si>
    <t>シェアワークスくりはら生活介護事業所</t>
  </si>
  <si>
    <t>ｼｪｱﾜｰｸｽｸﾘﾊﾗｾｲｶﾂｶｲｺﾞｼﾞｷﾞｮｳｼｮ</t>
  </si>
  <si>
    <t>宮城県栗原市志波姫沼崎南沖473</t>
  </si>
  <si>
    <t>0120-541-562</t>
  </si>
  <si>
    <t>0411300577</t>
  </si>
  <si>
    <t>若柳共生型デイサービスつむぎ</t>
  </si>
  <si>
    <t>ﾜｶﾔﾅｷﾞｷｮｳｾｲｶﾞﾀﾃﾞｲｻｰﾋﾞｽﾂﾑｷﾞ</t>
  </si>
  <si>
    <t>0411300585</t>
  </si>
  <si>
    <t>社会福祉法人矢本愛育会</t>
  </si>
  <si>
    <t>ｼｬｶｲﾌｸｼﾎｳｼﾞﾝ ﾔﾓﾄｱｲｲｸｶｲ</t>
  </si>
  <si>
    <t>9810505</t>
  </si>
  <si>
    <t>宮城県東松島市大塩字逆川２２番地５５号</t>
  </si>
  <si>
    <t>0225-83-2031</t>
  </si>
  <si>
    <t>0225-83-2012</t>
  </si>
  <si>
    <t>菊池　昌三</t>
  </si>
  <si>
    <t>障害者日中活動支援施設ぎんの星</t>
  </si>
  <si>
    <t>ｼｮｳｶﾞｲｼｬｷﾞﾅｶｶﾂﾄﾞｳｼｴﾝｼｼｴﾝﾝﾉﾎｼ</t>
  </si>
  <si>
    <t>9810503</t>
  </si>
  <si>
    <t>東松島市</t>
  </si>
  <si>
    <t>宮城県東松島市矢本字太子前３２４－３</t>
  </si>
  <si>
    <t>0225-84-1125</t>
  </si>
  <si>
    <t>0225-83-7782</t>
  </si>
  <si>
    <t>0411400021</t>
  </si>
  <si>
    <t>ｼｮｳｶﾞｲｼｬﾆｯﾁｭｳｷﾞﾄﾞｳｼｴﾝｼｾﾂｷﾞﾝﾉﾎｼ</t>
  </si>
  <si>
    <t>ぎんの星</t>
  </si>
  <si>
    <t>ｷﾞﾝﾉﾎｼ</t>
  </si>
  <si>
    <t>障害者日中活動支援施設　共生園</t>
  </si>
  <si>
    <t>ｼｮｳｶﾞｲｼｬﾆｯﾁｭｳｶﾂﾄﾞｳｼｴﾝｼｾﾂ ｷｮｳｾｲｴﾝ</t>
  </si>
  <si>
    <t>9810308</t>
  </si>
  <si>
    <t>宮城県東松島市高松字西風137-8</t>
  </si>
  <si>
    <t>0225-87-2353</t>
  </si>
  <si>
    <t>0411400039</t>
  </si>
  <si>
    <t>0225-87-2393</t>
  </si>
  <si>
    <t>ｼｮｳｶﾞｲｼｬｼﾆｯﾁｭｳﾄﾞｳｼｴﾝｼｾﾂ ｷｮｳｾｲｴﾝ</t>
  </si>
  <si>
    <t>共生園</t>
  </si>
  <si>
    <t>ｷｮｳｾｲｴﾝ</t>
  </si>
  <si>
    <t>障害者支援施設　第二共生園</t>
  </si>
  <si>
    <t>ｼｮｳｶﾞｲｼｬｼｴﾝｼｾﾂ ﾀﾞｲﾆｷｮｳｾｲｴﾝ</t>
  </si>
  <si>
    <t>宮城県東松島市大塩字逆川22-55</t>
  </si>
  <si>
    <t>0411400047</t>
  </si>
  <si>
    <t>第二共生園</t>
  </si>
  <si>
    <t>ﾀﾞｲ2ｷｮｳｾｲｴﾝ</t>
  </si>
  <si>
    <t>知的障害者更生施設通所部まどか</t>
  </si>
  <si>
    <t>ﾁﾃｷｼｮｳｶﾞｲｼｬｺｳｾｲｼｾﾂﾂｳｼｮﾌﾞﾏﾄﾞｶ</t>
  </si>
  <si>
    <t>宮城県東松島市大塩字逆川２２－５５</t>
  </si>
  <si>
    <t>知的障害児(者)ヘルパーステーションぶい</t>
  </si>
  <si>
    <t>ﾁﾃｷｼｮｳｶﾞｲｼﾞ(ｼｬ)ﾍﾙﾊﾟｰｽﾃｰｼｮﾝﾌﾞｲ</t>
  </si>
  <si>
    <t>宮城県東松島市矢本字太子前324-3</t>
  </si>
  <si>
    <t>0225-84-2016</t>
  </si>
  <si>
    <t>0411400054</t>
  </si>
  <si>
    <t>特定非営利活動法人　なるせ・泉</t>
  </si>
  <si>
    <t>ﾄｸﾃｲﾋｴｲﾘｶﾂﾄﾞｳﾎｳｼﾞﾝ ﾅﾙｾ･ｲｽﾞﾐ</t>
  </si>
  <si>
    <t>9810303</t>
  </si>
  <si>
    <t>宮城県東松島市小野字町裏120-3</t>
  </si>
  <si>
    <t>0225-87-3171</t>
  </si>
  <si>
    <t>阿部　泰</t>
  </si>
  <si>
    <t>なるせ・泉</t>
  </si>
  <si>
    <t>ﾅﾙｾ･ｲｽﾞﾐ</t>
  </si>
  <si>
    <t>宮城県東松島市小野字町裏１３１番地の２</t>
  </si>
  <si>
    <t>0411400062</t>
  </si>
  <si>
    <t>社会福祉法人東松島市社会福祉協議会</t>
  </si>
  <si>
    <t>ｼｬｶｲﾌｸｼﾎｳｼﾞﾝﾋｶﾞｼﾏﾂｼﾏｼｼｬｶｲﾌｸｼｷｮｳｷﾞｶｲ</t>
  </si>
  <si>
    <t>宮城県東松島市矢本字大溜9番地1</t>
  </si>
  <si>
    <t>0225-83-2904</t>
  </si>
  <si>
    <t>0225-83-4336</t>
  </si>
  <si>
    <t>阿部　英一</t>
  </si>
  <si>
    <t>0225-25-4336</t>
  </si>
  <si>
    <t>0411400070</t>
  </si>
  <si>
    <t>9810504</t>
  </si>
  <si>
    <t>宮城県東松島市小松字上浮足252-3</t>
  </si>
  <si>
    <t>0225-83-2851</t>
  </si>
  <si>
    <t>0225-83-4561</t>
  </si>
  <si>
    <t>社会福祉法人慶和会</t>
  </si>
  <si>
    <t>ｼｬｶｲﾌｸｼﾎｳｼﾞﾝｹｲﾜｶｲ</t>
  </si>
  <si>
    <t>9810501</t>
  </si>
  <si>
    <t>宮城県東松島市赤井字七反谷地７３番２</t>
  </si>
  <si>
    <t>0225-84-2177</t>
  </si>
  <si>
    <t>0225-83-5390</t>
  </si>
  <si>
    <t>熱海　義信</t>
  </si>
  <si>
    <t>社会福祉法人慶和会ヘルパーステーション花いちもんめ</t>
  </si>
  <si>
    <t>ｼｬｶｲﾌｸｼﾎｳｼﾞﾝｹｲﾜｶｲﾍﾙﾊﾟｰｽﾃｰｼｮﾝﾊﾅｲﾁﾓﾝﾒ</t>
  </si>
  <si>
    <t>宮城県東松島市赤井字七反谷地73-2</t>
  </si>
  <si>
    <t>0411400088</t>
  </si>
  <si>
    <t>株式会社コムスン　石巻矢本ケアセンター</t>
  </si>
  <si>
    <t>ｶﾌﾞｼｷｶﾞｲｼｬｺﾑｽﾝ ｲｼﾉﾏｷﾔﾓﾄｹｱｾﾝﾀｰ</t>
  </si>
  <si>
    <t>宮城県東松島市矢本字上河戸９５－５</t>
  </si>
  <si>
    <t>0225-84-1751</t>
  </si>
  <si>
    <t>0225-84-1752</t>
  </si>
  <si>
    <t>0411400096</t>
  </si>
  <si>
    <t>合資会社つくし</t>
  </si>
  <si>
    <t>ｺﾞｳｼｶﾞｲｼｬﾂｸｼ</t>
  </si>
  <si>
    <t>9810301</t>
  </si>
  <si>
    <t>宮城県東松島市牛網字平岡34番地</t>
  </si>
  <si>
    <t>0225-86-1270</t>
  </si>
  <si>
    <t>無限責任社員</t>
  </si>
  <si>
    <t>千葉美枝子</t>
  </si>
  <si>
    <t>訪問介護事業所つくし</t>
  </si>
  <si>
    <t>ﾎｳﾓﾝｶｲｺﾞｼﾞｷﾞｮｳｼｮﾂｸｼ</t>
  </si>
  <si>
    <t>0411400104</t>
  </si>
  <si>
    <t>社会福祉法人やすらぎ会</t>
  </si>
  <si>
    <t>ｼｬｶｲﾌｸｼﾎｳｼﾞﾝﾔｽﾗｷﾞｶｲ</t>
  </si>
  <si>
    <t>9810050</t>
  </si>
  <si>
    <t>宮城県東松島市野蒜ヶ丘三丁目２７番地１</t>
  </si>
  <si>
    <t>0225-86-1615</t>
  </si>
  <si>
    <t>0225-87-4811</t>
  </si>
  <si>
    <t>亀井　文行</t>
  </si>
  <si>
    <t>特別養護老人ホーム　不老園</t>
  </si>
  <si>
    <t>ﾄｸﾍﾞﾂﾖｳｺﾞﾛｳｼﾞﾝﾎｰﾑ ﾌﾛｳｴﾝ</t>
  </si>
  <si>
    <t>9810414</t>
  </si>
  <si>
    <t>宮城県東松島市大塚字長浜２６９番地</t>
  </si>
  <si>
    <t>0225-88-4355</t>
  </si>
  <si>
    <t>0225-88-2425</t>
  </si>
  <si>
    <t>0411400138</t>
  </si>
  <si>
    <t>鳴瀬ヘルパーステーション</t>
  </si>
  <si>
    <t>ﾅﾙｾﾍﾙﾊﾟｰｽﾃｰｼｮﾝ</t>
  </si>
  <si>
    <t>0411400146</t>
  </si>
  <si>
    <t>宮城県東松島市牛網字駅前２丁目２９－１０</t>
  </si>
  <si>
    <t>医療法人社団健育会ひまわりデイサービスセンター</t>
  </si>
  <si>
    <t>ｲﾘｮｳﾎｳｼﾞﾝｼｬﾀﾞﾝｹﾝｲｸｶｲﾋﾏﾜﾘﾃﾞｲｻｰﾋﾞｽｾﾝﾀｰ</t>
  </si>
  <si>
    <t>宮城県東松島市赤井字八反谷地１００番地５</t>
  </si>
  <si>
    <t>0225-83-1860</t>
  </si>
  <si>
    <t>0225-83-1861</t>
  </si>
  <si>
    <t>0411400153</t>
  </si>
  <si>
    <t>セントケア石巻矢本</t>
  </si>
  <si>
    <t>ｾﾝﾄｹｱｲｼﾉﾏｷﾔﾓﾄ</t>
  </si>
  <si>
    <t>宮城県東松島市矢本字鹿石前164-1</t>
  </si>
  <si>
    <t>0411400161</t>
  </si>
  <si>
    <t>株式会社　たんぽぽ</t>
  </si>
  <si>
    <t>ｶﾌﾞｼｷｶﾞｲｼｬ ﾀﾝﾎﾟﾎﾟ</t>
  </si>
  <si>
    <t>9810502</t>
  </si>
  <si>
    <t>宮城県東松島市大曲字下台１２８－１８７</t>
  </si>
  <si>
    <t>0225-82-2718</t>
  </si>
  <si>
    <t>0225-82-2178</t>
  </si>
  <si>
    <t>伊藤　泰広</t>
  </si>
  <si>
    <t>在宅介護サービス　たんぽぽ</t>
  </si>
  <si>
    <t>ｻﾞｲﾀｸｶｲｺﾞｻｰﾋﾞｽ ﾀﾝﾎﾟﾎﾟ</t>
  </si>
  <si>
    <t>0411400195</t>
  </si>
  <si>
    <t>社会福祉法人　東松島福祉会</t>
  </si>
  <si>
    <t>ｼｬｶｲﾌｸｼﾎｳｼﾞﾝ ﾋｶﾞｼﾏﾂｼﾏﾌｸｼｶｲ</t>
  </si>
  <si>
    <t>宮城県東松島市赤井字川前四番８３番地</t>
  </si>
  <si>
    <t>0225-84-1888</t>
  </si>
  <si>
    <t>0225-84-1887</t>
  </si>
  <si>
    <t>渥美　耕太郎</t>
  </si>
  <si>
    <t>社会福祉法人東松島福祉会　ヘルパーステーション　やもと赤井の里</t>
  </si>
  <si>
    <t>ｼｬｶｲﾌｸｼﾎｳｼﾞﾝﾋｶﾞｼﾏﾂｼﾏﾌｸｼｶｲ ﾍﾙﾊﾟｰｽﾃｰｼｮﾝ ﾔﾓﾄｱｶｲﾉｻﾄ</t>
  </si>
  <si>
    <t>宮城県東松島市赤井字川前三番１５３－１</t>
  </si>
  <si>
    <t>0225-84-1121</t>
  </si>
  <si>
    <t>0225-84-1128</t>
  </si>
  <si>
    <t>0411400203</t>
  </si>
  <si>
    <t>合同会社光る訪問介護ステーション</t>
  </si>
  <si>
    <t>ｺﾞｳﾄﾞｳｶﾞｲｼｬﾋｶﾙﾎｳﾓﾝｶｲｺﾞｽﾃｰｼｮﾝ</t>
  </si>
  <si>
    <t>宮城県東松島市大曲字筒場５９－１２</t>
  </si>
  <si>
    <t>0225-82-8683</t>
  </si>
  <si>
    <t>千葉　昭子</t>
  </si>
  <si>
    <t>0411400211</t>
  </si>
  <si>
    <t>障害児デイケアセンターこどもの広場</t>
  </si>
  <si>
    <t>ｼｮｳｶﾞｲｼﾞﾃﾞｲｹｱｾﾝﾀｰｺﾄﾞﾓﾉﾋﾛﾊﾞ</t>
  </si>
  <si>
    <t>宮城県東松島市矢本字道地浦１３９－１</t>
  </si>
  <si>
    <t>0225-84-3401</t>
  </si>
  <si>
    <t>0225-84-3433</t>
  </si>
  <si>
    <t>0411400237</t>
  </si>
  <si>
    <t>一般社団法人くるり</t>
  </si>
  <si>
    <t>ｲｯﾊﾟﾝｼｬﾀﾞﾝﾎｳｼﾞﾝｸﾙﾘ</t>
  </si>
  <si>
    <t>9810305</t>
  </si>
  <si>
    <t>宮城県東松島市上下堤字萩窪24番地1</t>
  </si>
  <si>
    <t>0225-98-7926</t>
  </si>
  <si>
    <t>0225-98-7946</t>
  </si>
  <si>
    <t>佐藤智江</t>
  </si>
  <si>
    <t>ワークハウスくりの木</t>
  </si>
  <si>
    <t>ﾜｰｸﾊｳｽｸﾘﾉｷ</t>
  </si>
  <si>
    <t>宮城県東松島市赤井字川南7-20</t>
  </si>
  <si>
    <t>0411400260</t>
  </si>
  <si>
    <t>ぱんぷきん介護センター　東松島ステーション</t>
  </si>
  <si>
    <t>ﾊﾟﾝﾌﾟｷﾝｶｲｺﾞｾﾝﾀｰ ﾋｶﾞｼﾏﾂｼﾏｽﾃｰｼｮﾝ</t>
  </si>
  <si>
    <t>宮城県東松島市矢本字上河戸６６番２号</t>
  </si>
  <si>
    <t>0225-98-8145</t>
  </si>
  <si>
    <t>0225-98-8146</t>
  </si>
  <si>
    <t>0411400278</t>
  </si>
  <si>
    <t>ウエック東松島ケアステーション</t>
  </si>
  <si>
    <t>ｳｴｯｸﾋｶﾞｼﾏﾂｼﾏｹｱｽﾃｰｼｮﾝ</t>
  </si>
  <si>
    <t>宮城県東松島市矢本字大林１４</t>
  </si>
  <si>
    <t>0225-98-5239</t>
  </si>
  <si>
    <t>0225-98-5339</t>
  </si>
  <si>
    <t>0411400294</t>
  </si>
  <si>
    <t>株式会社石輝</t>
  </si>
  <si>
    <t>ｶﾌﾞｼｷｶｲｼｬｲﾜｷ</t>
  </si>
  <si>
    <t>宮城県東松島市矢本字南浦３１番地</t>
  </si>
  <si>
    <t>石垣　洋子</t>
  </si>
  <si>
    <t>太陽の家　ケアステーション</t>
  </si>
  <si>
    <t>ﾀｲﾖｳﾉｲｴ ｹｱｽﾃｰｼｮﾝ</t>
  </si>
  <si>
    <t>宮城県東松島市矢本字大林14</t>
  </si>
  <si>
    <t>0411400310</t>
  </si>
  <si>
    <t>合同会社タカワ</t>
  </si>
  <si>
    <t>ｺﾞｳﾄﾞｳｶﾞｲｼｬﾀｶﾜ</t>
  </si>
  <si>
    <t>宮城県東松島市矢本字下浦311-10</t>
  </si>
  <si>
    <t>0225-25-6193</t>
  </si>
  <si>
    <t>0225-25-6191</t>
  </si>
  <si>
    <t>佐藤　正子</t>
  </si>
  <si>
    <t>障害福祉施設みらい</t>
  </si>
  <si>
    <t>ｼｮｳｶﾞｲﾌｸｼｼｾﾂﾐﾗｲ</t>
  </si>
  <si>
    <t>宮城県東松島市大曲字筒場9-8</t>
  </si>
  <si>
    <t>0225-98-5461</t>
  </si>
  <si>
    <t>0225-98-5462</t>
  </si>
  <si>
    <t>0411400328</t>
  </si>
  <si>
    <t>社会福祉法人大崎市社会福祉協議会</t>
  </si>
  <si>
    <t>ｼｬｶｲﾌｸｼﾎｳｼﾞﾝｵｵｻｷｼｼｬｶｲﾌｸｼｷｮｳｷﾞｶｲ</t>
  </si>
  <si>
    <t>9896154</t>
  </si>
  <si>
    <t>宮城県大崎市古川三日町２丁目５番１号</t>
  </si>
  <si>
    <t>0229210550</t>
  </si>
  <si>
    <t>0229241158</t>
  </si>
  <si>
    <t>高橋　栄徳</t>
  </si>
  <si>
    <t>生活介護事業所｢元気｣</t>
  </si>
  <si>
    <t>ｾｲｶﾂｶｲｺﾞｼﾞｷﾞｮｳｼｮ｢ｹﾞﾝｷ｣</t>
  </si>
  <si>
    <t>9894106</t>
  </si>
  <si>
    <t>大崎市</t>
  </si>
  <si>
    <t>宮城県大崎市鹿島台大迫字石竹81番24</t>
  </si>
  <si>
    <t>0229-56-9418</t>
  </si>
  <si>
    <t>0229-56-9414</t>
  </si>
  <si>
    <t>0411500010</t>
  </si>
  <si>
    <t>特定非営利活動法人　くもりのち晴れ</t>
  </si>
  <si>
    <t>ﾄｸﾃｲﾋｴｲﾘｶﾂﾄﾞｳﾎｳｼﾞﾝ ｸﾓﾘﾉﾁﾊﾚ</t>
  </si>
  <si>
    <t>9896153</t>
  </si>
  <si>
    <t>宮城県大崎市古川七日町４番３３号</t>
  </si>
  <si>
    <t>0229-23-2766</t>
  </si>
  <si>
    <t>本田　玲子</t>
  </si>
  <si>
    <t>レスパイト・ケア「カムカム」</t>
  </si>
  <si>
    <t>ﾚｽﾊﾟｲﾄ･ｹｱ｢ｶﾑｶﾑ｣</t>
  </si>
  <si>
    <t>9896225</t>
  </si>
  <si>
    <t>宮城県大崎市古川塚目字屋敷２６－２</t>
  </si>
  <si>
    <t>0229-23-4066</t>
  </si>
  <si>
    <t>0411500044</t>
  </si>
  <si>
    <t>社会福祉法人大崎誠心会</t>
  </si>
  <si>
    <t>ｼｬｶｲﾌｸｼﾎｳｼﾞﾝ ｵｵｻｷｾｲｼﾝｶｲ</t>
  </si>
  <si>
    <t>9896251</t>
  </si>
  <si>
    <t>宮城県大崎市古川小野字嵐山１番地１０</t>
  </si>
  <si>
    <t>0229-28-3102</t>
  </si>
  <si>
    <t>0229-28-3103</t>
  </si>
  <si>
    <t>笠原　利彦</t>
  </si>
  <si>
    <t>すまいるあやめ</t>
  </si>
  <si>
    <t>ｽﾏｲﾙｱﾔﾒ</t>
  </si>
  <si>
    <t>宮城県大崎市古川小野字嵐山１－１</t>
  </si>
  <si>
    <t>0229-28-3100</t>
  </si>
  <si>
    <t>0229-28-3101</t>
  </si>
  <si>
    <t>0411500051</t>
  </si>
  <si>
    <t>0229-28-3262</t>
  </si>
  <si>
    <t>あやめ学園</t>
  </si>
  <si>
    <t>ｱﾔﾒｶﾞｸｴﾝ</t>
  </si>
  <si>
    <t>あやめ学園通所部たいむ</t>
  </si>
  <si>
    <t>ｱﾔﾒｶﾞｸｴﾝﾂｳｼｮﾌﾞﾀｲﾑ</t>
  </si>
  <si>
    <t>パステルあやめ</t>
  </si>
  <si>
    <t>ﾊﾟｽﾃﾙｱﾔﾒ</t>
  </si>
  <si>
    <t>宮城県大崎市古川小野字嵐山１－12</t>
  </si>
  <si>
    <t>0229-28-3151</t>
  </si>
  <si>
    <t>0229-28-3172</t>
  </si>
  <si>
    <t>0411500069</t>
  </si>
  <si>
    <t>第二あやめ学園</t>
  </si>
  <si>
    <t>ﾀﾞｲﾆｱﾔﾒｶﾞｸｴﾝ</t>
  </si>
  <si>
    <t>ﾀﾞｲ2ｱﾔﾒｶﾞｸｴﾝ</t>
  </si>
  <si>
    <t>社会福祉法人永楽会</t>
  </si>
  <si>
    <t>ｼｬｶｲﾌｸｼﾎｳｼﾞﾝｴｲﾗｸｶｲ</t>
  </si>
  <si>
    <t>9813621</t>
  </si>
  <si>
    <t>宮城県黒川郡大和町吉岡字中町３２番地２</t>
  </si>
  <si>
    <t>022-779-6645</t>
  </si>
  <si>
    <t>022-779-6646</t>
  </si>
  <si>
    <t>小川　宗寿</t>
  </si>
  <si>
    <t>特別養護老人ホーム　百才館</t>
  </si>
  <si>
    <t>ﾄｸﾍﾞﾂﾖｳｺﾞﾛｳｼﾞﾝﾎｰﾑ ﾋｬｸｻｲｶﾝ</t>
  </si>
  <si>
    <t>9896321</t>
  </si>
  <si>
    <t>宮城県大崎市三本木字大豆坂２４番地の３</t>
  </si>
  <si>
    <t>0229-53-1261</t>
  </si>
  <si>
    <t>0229-53-1264</t>
  </si>
  <si>
    <t>0411500077</t>
  </si>
  <si>
    <t>ハーモニーさんぼんぎ</t>
  </si>
  <si>
    <t>ﾊｰﾓﾆｰｻﾝﾎﾞﾝｷﾞ</t>
  </si>
  <si>
    <t>宮城県大崎市三本木字善並田115番地1</t>
  </si>
  <si>
    <t>0229-53-1030</t>
  </si>
  <si>
    <t>0229-53-1031</t>
  </si>
  <si>
    <t>0411500085</t>
  </si>
  <si>
    <t>第二あやめ学園分場たてやま</t>
  </si>
  <si>
    <t>ﾀﾞｲ2ｱﾔﾒｶﾞｸｴﾝﾌﾞﾝｼﾞｮｳﾀﾃﾔﾏ</t>
  </si>
  <si>
    <t>宮城県大崎市三本木字西沢35-1</t>
  </si>
  <si>
    <t>0225-53-2636</t>
  </si>
  <si>
    <t>0229-53-1898</t>
  </si>
  <si>
    <t>大崎市社会福祉協議会　玉造ヘルパーステーション</t>
  </si>
  <si>
    <t>ｵｵｻｷｼｼｬｶｲﾌｸｼｷｮｳｷﾞｶｲ ﾀﾏﾂｸﾘﾍﾙﾊﾟｰｽﾃｰｼｮﾝ</t>
  </si>
  <si>
    <t>9896801</t>
  </si>
  <si>
    <t>宮城県大崎市鳴子温泉字末沢１番地</t>
  </si>
  <si>
    <t>0229-83-2870</t>
  </si>
  <si>
    <t>0229-83-2872</t>
  </si>
  <si>
    <t>0411500093</t>
  </si>
  <si>
    <t>大崎市社会福祉協議会　古川ヘルパーステーション</t>
  </si>
  <si>
    <t>ｵｵｻｷｼｼｬｶｲﾌｸｼｷｮｳｷﾞｶｲ ﾌﾙｶﾜﾍﾙﾊﾟｰｽﾃｰｼｮﾝ</t>
  </si>
  <si>
    <t>9896145</t>
  </si>
  <si>
    <t>宮城県大崎市古川北稲葉２丁目２－１０</t>
  </si>
  <si>
    <t>0229-91-8215</t>
  </si>
  <si>
    <t>0229-91-8216</t>
  </si>
  <si>
    <t>0411500101</t>
  </si>
  <si>
    <t>大崎市社会福祉協議会　鹿島台ヘルパーステーション</t>
  </si>
  <si>
    <t>ｵｵｻｷｼｼｬｶｲﾌｸｼｷｮｳｷﾞｶｲ ｶｼﾏﾀﾞｲﾍﾙﾊﾟｰｽﾃｼｶｼﾏﾀﾞｲ</t>
  </si>
  <si>
    <t>宮城県大崎市鹿島台大迫字石竹８１－２４</t>
  </si>
  <si>
    <t>0229-56-6551</t>
  </si>
  <si>
    <t>0229-57-1224</t>
  </si>
  <si>
    <t>0411500119</t>
  </si>
  <si>
    <t>大崎市社会福祉協議会　志田ヘルパーステーション</t>
  </si>
  <si>
    <t>ｵｵｻｷｼｼｬｶｲﾌｸｼｷｮｳｷﾞｶｲ ｼﾀﾞﾍﾙﾊﾟｰｽﾃｰｼｮﾝ</t>
  </si>
  <si>
    <t>9871304</t>
  </si>
  <si>
    <t>宮城県大崎市松山千石字広田１１番地大崎市松山保健福祉センター</t>
  </si>
  <si>
    <t>0229-55-4546</t>
  </si>
  <si>
    <t>0229-55-4548</t>
  </si>
  <si>
    <t>0411500127</t>
  </si>
  <si>
    <t>大崎市社会福祉協議会　岩出山あったか村ヘルパーステーション</t>
  </si>
  <si>
    <t>ｵｵｻｷｼｼｬｶｲﾌｸｼｷｮｳｷﾞｶｲ ｲﾜﾃﾞﾔﾏｱｯﾀｶﾑﾗﾍﾙﾊﾟｰｽﾃｰｼｮﾝ</t>
  </si>
  <si>
    <t>9896434</t>
  </si>
  <si>
    <t>宮城県大崎市岩出山下川原町100－8</t>
  </si>
  <si>
    <t>0229-73-4530</t>
  </si>
  <si>
    <t>0229-72-5057</t>
  </si>
  <si>
    <t>0411500135</t>
  </si>
  <si>
    <t>宮城県大崎市岩出山字下川原町100-8</t>
  </si>
  <si>
    <t>ホームヘルプステーション「ＲＵＮ」</t>
  </si>
  <si>
    <t>ﾎｰﾑﾍﾙﾌﾟｽﾃｰｼｮﾝ｢RUN｣</t>
  </si>
  <si>
    <t>9896102</t>
  </si>
  <si>
    <t>宮城県大崎市古川江合本町２丁目３－２４　やごしコートＢ－２号</t>
  </si>
  <si>
    <t>0229-21-2235</t>
  </si>
  <si>
    <t>0229-22-8235</t>
  </si>
  <si>
    <t>0411500143</t>
  </si>
  <si>
    <t>アースサポート古川</t>
  </si>
  <si>
    <t>ｱｰｽｻﾎﾟｰﾄﾌﾙｶﾜ</t>
  </si>
  <si>
    <t>宮城県大崎市古川字上古川145番地</t>
  </si>
  <si>
    <t>0229-24-0600</t>
  </si>
  <si>
    <t>0229-24-4896</t>
  </si>
  <si>
    <t>0411500150</t>
  </si>
  <si>
    <t>福祉施設　百才館　ヘルパーステーション</t>
  </si>
  <si>
    <t>ﾌｸｼｼｾﾂ ﾋｬｸｻｲｶﾝ ﾍﾙﾊﾟｰｽﾃｰｼｮﾝﾍﾙﾊﾟｰｽﾃｰｼｮﾝ</t>
  </si>
  <si>
    <t>宮城県大崎市三本木字大豆坂２４番地の3</t>
  </si>
  <si>
    <t>0229-53-1262</t>
  </si>
  <si>
    <t>0229-53-1263</t>
  </si>
  <si>
    <t>0411500168</t>
  </si>
  <si>
    <t>プロンプター甲斐有限会社</t>
  </si>
  <si>
    <t>ﾌﾟﾛﾝﾌﾟﾀｰｶｲﾕｳｹﾞﾝｶﾞｲｼｬ</t>
  </si>
  <si>
    <t>9896203</t>
  </si>
  <si>
    <t>宮城県大崎市古川飯川字要害６４９</t>
  </si>
  <si>
    <t>0229-26-2958</t>
  </si>
  <si>
    <t>0229-26-3065</t>
  </si>
  <si>
    <t>橋本正弘</t>
  </si>
  <si>
    <t>0411500176</t>
  </si>
  <si>
    <t>株式会社コムスン　岩出山ケアセンター</t>
  </si>
  <si>
    <t>ｶﾌﾞｼｷｶﾞｲｼｬｺﾑｽﾝ ｲﾜﾃﾞﾔﾏｹｱｾﾝﾀｰ</t>
  </si>
  <si>
    <t>宮城県大崎市岩出山字下川原町３１－６</t>
  </si>
  <si>
    <t>0229-73-1235</t>
  </si>
  <si>
    <t>0229-73-1236</t>
  </si>
  <si>
    <t>0411500184</t>
  </si>
  <si>
    <t>社会福祉法人　田尻福祉会</t>
  </si>
  <si>
    <t>ｼｬｶｲﾌｸｼﾎｳｼﾞﾝ ﾀｼﾞﾘﾌｸｼｶｲ</t>
  </si>
  <si>
    <t>9894413</t>
  </si>
  <si>
    <t>宮城県大崎市田尻通木字中崎東２４番地２</t>
  </si>
  <si>
    <t>0229-38-1203</t>
  </si>
  <si>
    <t>0229-38-1177</t>
  </si>
  <si>
    <t>富田　栄</t>
  </si>
  <si>
    <t>スキップホームヘルプサービス</t>
  </si>
  <si>
    <t>ｽｷｯﾌﾟﾎｰﾑﾍﾙﾌﾟｻｰﾋﾞｽ</t>
  </si>
  <si>
    <t>宮城県大崎市田尻通木字中崎東１０－１</t>
  </si>
  <si>
    <t>0229-38-1070</t>
  </si>
  <si>
    <t>0229-39-0887</t>
  </si>
  <si>
    <t>0411500192</t>
  </si>
  <si>
    <t>0229-38-1279</t>
  </si>
  <si>
    <t>工房パルコ</t>
  </si>
  <si>
    <t>ｺｳﾎﾞｳﾊﾟﾙｺ</t>
  </si>
  <si>
    <t>9896155</t>
  </si>
  <si>
    <t>宮城県大崎市古川南町三丁目4番34号</t>
  </si>
  <si>
    <t>0229-21-0355</t>
  </si>
  <si>
    <t>0229-22-7333</t>
  </si>
  <si>
    <t>0411500200</t>
  </si>
  <si>
    <t>知的障害者通所授産施設　工房パルコ</t>
  </si>
  <si>
    <t>ﾁﾃｷｼｮｳｶﾞｲｼｬﾂｳｼｮｼﾞｭｻﾝｼｾﾂ  ｺｳﾎﾞｳﾊﾟﾙｺ</t>
  </si>
  <si>
    <t>社会福祉法人　おおさきさくら福祉会</t>
  </si>
  <si>
    <t>ｼｬｶｲﾌｸｼﾎｳｼﾞﾝ ｵｵｻｷｻｸﾗﾌｸｼｶｲ</t>
  </si>
  <si>
    <t>9894415</t>
  </si>
  <si>
    <t>宮城県大崎市田尻字町浦２２番</t>
  </si>
  <si>
    <t>0229-39-0030</t>
  </si>
  <si>
    <t>0229-39-0050</t>
  </si>
  <si>
    <t>松倉　義明</t>
  </si>
  <si>
    <t>知的障害者通所授産施設　すずかけの里</t>
  </si>
  <si>
    <t>ﾁﾃｷｼｮｳｶﾞｲｼｬﾂｳｼｮｼﾞｭｻﾝｼｾﾂ ｽｽﾞｶｹﾉｻﾄ</t>
  </si>
  <si>
    <t>0411500275</t>
  </si>
  <si>
    <t>宮城県援護寮</t>
  </si>
  <si>
    <t>ﾐﾔｷﾞｹﾝｴﾝｺﾞﾘｮｳ</t>
  </si>
  <si>
    <t>9896117</t>
  </si>
  <si>
    <t>宮城県大崎市古川旭５丁目７－２１</t>
  </si>
  <si>
    <t>0229-23-1513</t>
  </si>
  <si>
    <t>0229-23-1562</t>
  </si>
  <si>
    <t>0411500283</t>
  </si>
  <si>
    <t>宿泊型自立訓練</t>
  </si>
  <si>
    <t>希望館ポコ.ア.ポコ有限会社</t>
  </si>
  <si>
    <t>ｷﾎﾞｳｶﾝﾎﾟｺ｡ｱ｡ﾎﾟｺﾕｳｹﾞﾝｶｲｼｬ</t>
  </si>
  <si>
    <t>9814264</t>
  </si>
  <si>
    <t>宮城県加美郡加美町字下野目下久保中23番地</t>
  </si>
  <si>
    <t>090-2028-012</t>
  </si>
  <si>
    <t>佐々木弘毅</t>
  </si>
  <si>
    <t>希望館ヘルパーオフィス</t>
  </si>
  <si>
    <t>ｷﾎﾞｳｶﾝﾍﾙﾊﾟｰｵﾌｨｽ</t>
  </si>
  <si>
    <t>9896116</t>
  </si>
  <si>
    <t>宮城県大崎市古川李埣一丁目９－４１</t>
  </si>
  <si>
    <t>0229-22-0705</t>
  </si>
  <si>
    <t>0229-22-1551</t>
  </si>
  <si>
    <t>0411500291</t>
  </si>
  <si>
    <t>社会福祉法人　聖心会</t>
  </si>
  <si>
    <t>ｼｬｶｲﾌｸｼﾎｳｼﾞﾝ ｾｲｼﾝｶｲ</t>
  </si>
  <si>
    <t>9896412</t>
  </si>
  <si>
    <t>宮城県大崎市岩出山下野目字南山179-1</t>
  </si>
  <si>
    <t>0229-72-1635</t>
  </si>
  <si>
    <t>0229-72-3125</t>
  </si>
  <si>
    <t>木村　司</t>
  </si>
  <si>
    <t>指定障害者支援施設大崎太陽の村</t>
  </si>
  <si>
    <t>ｼﾃｲｼｮｳｶﾞｲｼｬｼｴﾝｼｾﾂｵｵｻｷﾀｲﾖｳﾉﾑﾗ</t>
  </si>
  <si>
    <t>宮城県大崎市岩出山下野目字南山１７９－１</t>
  </si>
  <si>
    <t>0411500309</t>
  </si>
  <si>
    <t>身体障害者入所授産施設</t>
  </si>
  <si>
    <t>指定障害福祉サービス事業所　大崎太陽の村</t>
  </si>
  <si>
    <t>ｼﾃｲｼｮｳｶﾞｲﾌｸｼｻｰﾋﾞｽｼﾞｷﾞｮｳｼｮ ｵｵｻｷﾀｲﾖｳﾉﾑﾗ</t>
  </si>
  <si>
    <t>9896426</t>
  </si>
  <si>
    <t>宮城県大崎市岩出山東御名掛１５０－１、１５２</t>
  </si>
  <si>
    <t>0229-72-3986</t>
  </si>
  <si>
    <t>0411500325</t>
  </si>
  <si>
    <t>公益財団法人宮城厚生協会ケアステーションあゆみ　介護</t>
  </si>
  <si>
    <t>ｺｳｴｷｻﾞｲﾀﾞﾝﾎｳｼﾞﾝﾐﾔｷﾞｺｳｾｲｷｮｳｶｲｹｱｽﾃｰｼｮﾝｱﾕﾐ ｶｲｺﾞ</t>
  </si>
  <si>
    <t>9896115</t>
  </si>
  <si>
    <t>宮城県大崎市古川駅東2丁目12-18</t>
  </si>
  <si>
    <t>0229-22-7696</t>
  </si>
  <si>
    <t>0229-24-2998</t>
  </si>
  <si>
    <t>0411500333</t>
  </si>
  <si>
    <t>財団法人宮城厚生協会　ヘルパーステーションあゆみ</t>
  </si>
  <si>
    <t>ｻﾞｲﾀﾞﾝﾎｳｼﾞﾝﾐﾔｷﾞｺｳｾｲｷｮｳｶｲ ﾍﾙﾊﾟｰｽﾃｰｼｮﾝｱﾕﾐ</t>
  </si>
  <si>
    <t>ニチイケアセンター古川</t>
  </si>
  <si>
    <t>ﾆﾁｲｹｱｾﾝﾀｰﾌﾙｶﾜ</t>
  </si>
  <si>
    <t>9896105</t>
  </si>
  <si>
    <t>宮城県大崎市古川福沼1丁目14-35</t>
  </si>
  <si>
    <t>0229-21-0620</t>
  </si>
  <si>
    <t>0229-21-0622</t>
  </si>
  <si>
    <t>0411500341</t>
  </si>
  <si>
    <t>しあんくれ～る</t>
  </si>
  <si>
    <t>ｼｱﾝｸﾚ～ﾙ</t>
  </si>
  <si>
    <t>0411500382</t>
  </si>
  <si>
    <t>ｼｱﾝｸﾚ~ﾙ</t>
  </si>
  <si>
    <t>宮城県大崎市古川七日町11-7</t>
  </si>
  <si>
    <t>宮城県栗原市築館照越大ケ原</t>
  </si>
  <si>
    <t>大坪輝夫</t>
  </si>
  <si>
    <t>ＪＡみどりのふれ愛福祉センター鹿島台</t>
  </si>
  <si>
    <t>ｼﾞｪｲｴｲﾐﾄﾞﾘﾉﾌﾚｱｲﾌｸｼｾﾝﾀｰｶｼﾏﾀﾞｲ</t>
  </si>
  <si>
    <t>9894104</t>
  </si>
  <si>
    <t>宮城県大崎市鹿島台広長字内の浦８１</t>
  </si>
  <si>
    <t>0229-57-2031</t>
  </si>
  <si>
    <t>0229-57-2032</t>
  </si>
  <si>
    <t>0411500390</t>
  </si>
  <si>
    <t>セントケア岩出山</t>
  </si>
  <si>
    <t>ｾﾝﾄｹｱｲﾜﾃﾞﾔﾏ</t>
  </si>
  <si>
    <t>宮城県大崎市古川清水字成田宮田58番地4</t>
  </si>
  <si>
    <t>0229-36-1661</t>
  </si>
  <si>
    <t>0229-36-1663</t>
  </si>
  <si>
    <t>0411500408</t>
  </si>
  <si>
    <t>宮城県大崎市岩出山字下川原町３１番６号</t>
  </si>
  <si>
    <t>すずかけの里</t>
  </si>
  <si>
    <t>ｽｽﾞｶｹﾉｻﾄ</t>
  </si>
  <si>
    <t>宮城県大崎市田尻字町浦22番</t>
  </si>
  <si>
    <t>0411500416</t>
  </si>
  <si>
    <t>特定非営利活動法人　輝らら会</t>
  </si>
  <si>
    <t>ﾄｸﾃｲﾋｴｲﾘｶﾂﾄﾞｳﾎｳｼﾞﾝ ｷﾗﾗｶｲ</t>
  </si>
  <si>
    <t>9896135</t>
  </si>
  <si>
    <t>宮城県大崎市古川稲葉二丁目３－３６</t>
  </si>
  <si>
    <t>0229-29-9425</t>
  </si>
  <si>
    <t>0229-29-9426</t>
  </si>
  <si>
    <t>山田　法生</t>
  </si>
  <si>
    <t>放課後ケアいちばん星☆</t>
  </si>
  <si>
    <t>ﾎｳｶｺﾞｹｱｲﾁﾊﾞﾝﾎﾞｼ</t>
  </si>
  <si>
    <t>9896143</t>
  </si>
  <si>
    <t>宮城県大崎市古川中里五丁目６－３２</t>
  </si>
  <si>
    <t>0411500424</t>
  </si>
  <si>
    <t>広域介護サービス田尻</t>
  </si>
  <si>
    <t>ｺｳｲｷｶｲｺﾞｻｰﾋﾞｽﾀｼﾞﾘ</t>
  </si>
  <si>
    <t>9894308</t>
  </si>
  <si>
    <t>宮城県大崎市田尻沼部字富岡浦２５－３</t>
  </si>
  <si>
    <t>0229-38-1701</t>
  </si>
  <si>
    <t>0229-38-1702</t>
  </si>
  <si>
    <t>0411500432</t>
  </si>
  <si>
    <t>ホワイトベア　訪問介護事業部</t>
  </si>
  <si>
    <t>ﾎﾜｲﾄﾍﾞｱ ﾎｳﾓﾝｶｲｺﾞｼﾞｷﾞｮｳﾌﾞ</t>
  </si>
  <si>
    <t>0411500440</t>
  </si>
  <si>
    <t>大崎市社会福祉協議会　田尻ヘルパーステーション</t>
  </si>
  <si>
    <t>ｵｵｻｷｼｼｬｶｲﾌｸｼｷｮｳｷﾞｶｲ ﾀｼﾞﾘﾍﾙﾊﾟｰｽﾃｰｼｮﾝ</t>
  </si>
  <si>
    <t>宮城県大崎市田尻沼部字富岡浦２９番地</t>
  </si>
  <si>
    <t>0229-39-1236</t>
  </si>
  <si>
    <t>0229-39-1206</t>
  </si>
  <si>
    <t>0411500457</t>
  </si>
  <si>
    <t>株式会社　フィール・ライフ</t>
  </si>
  <si>
    <t>ｶﾌﾞｼｷｶﾞｲｼｬ ﾌｨｰﾙ･ﾗｲﾌ</t>
  </si>
  <si>
    <t>川浪　美加子</t>
  </si>
  <si>
    <t>居宅介護センターフィール・ライフ大崎</t>
  </si>
  <si>
    <t>ｷｮﾀｸｶｲｺﾞｾﾝﾀｰﾌｨｰﾙ･ﾗｲﾌｵｵｻｷ</t>
  </si>
  <si>
    <t>宮城県大崎市古川江合本町１丁目１－１２　ブリリアンス１０１</t>
  </si>
  <si>
    <t>0229-29-9902</t>
  </si>
  <si>
    <t>0229-29-9910</t>
  </si>
  <si>
    <t>0411500465</t>
  </si>
  <si>
    <t>特定非営利活動法人ドリーム・グリーン・プロジェクト</t>
  </si>
  <si>
    <t>ﾄｸﾃｲﾋｴｲﾘｶﾂﾄﾞｳﾎｳｼﾞﾝﾄﾞﾘｰﾑ･ｸﾞﾘｰﾝ･ﾌﾟﾛｼﾞｪｸﾄ</t>
  </si>
  <si>
    <t>9896436</t>
  </si>
  <si>
    <t>宮城県大崎市岩出山字二ノ構３番地１</t>
  </si>
  <si>
    <t>0229-87-5657</t>
  </si>
  <si>
    <t>岩下晴彦</t>
  </si>
  <si>
    <t>NPOドリーム・グリーン・プロジェクト</t>
  </si>
  <si>
    <t>NPOﾄﾞﾘｰﾑ･ｸﾞﾘｰﾝ･ﾌﾟﾛｼﾞｪｸﾄ</t>
  </si>
  <si>
    <t>9896435</t>
  </si>
  <si>
    <t>宮城県大崎市鳴子温泉字末沢西４６番地１</t>
  </si>
  <si>
    <t>0411500473</t>
  </si>
  <si>
    <t>さくらの家</t>
  </si>
  <si>
    <t>ｻｸﾗﾉｲｴ</t>
  </si>
  <si>
    <t>0229-87-4223</t>
  </si>
  <si>
    <t>就労支援センタードリームワン</t>
  </si>
  <si>
    <t>ｼｭｳﾛｳｼｴﾝｾﾝﾀｰﾄﾞﾘｰﾑﾜﾝ</t>
  </si>
  <si>
    <t>宮城県大崎市岩出山浦小路３９番地４</t>
  </si>
  <si>
    <t>0229-87-2566</t>
  </si>
  <si>
    <t>宮城県大崎市岩出山二ノ構３－１</t>
  </si>
  <si>
    <t>9896802</t>
  </si>
  <si>
    <t>宮城県大崎市鳴子温泉末沢西46番地1</t>
  </si>
  <si>
    <t>株式会社まちの豆腐屋プロジェクト</t>
  </si>
  <si>
    <t>ｶﾌﾞｼｷｶﾞｲｼｬﾏﾁﾉﾄｳﾌﾔﾌﾟﾛｼﾞｪｸﾄ</t>
  </si>
  <si>
    <t>9870112</t>
  </si>
  <si>
    <t>宮城県遠田郡涌谷町字桑木荒１５６番地３</t>
  </si>
  <si>
    <t>0229-29-9127</t>
  </si>
  <si>
    <t>0229-29-9147</t>
  </si>
  <si>
    <t>赤間　久美子</t>
  </si>
  <si>
    <t>古川とうふ店</t>
  </si>
  <si>
    <t>ﾌﾙｶﾜﾄｳﾌﾃﾝ</t>
  </si>
  <si>
    <t>宮城県大崎市古川稲葉３丁目６番地１０</t>
  </si>
  <si>
    <t>0229-87-4135</t>
  </si>
  <si>
    <t>0229-87-4136</t>
  </si>
  <si>
    <t>0411500481</t>
  </si>
  <si>
    <t>株式会社　ＨＣＭ</t>
  </si>
  <si>
    <t>ｶﾌﾞｼｷｶｲｼｬ ｴｲﾁｼｰｴﾑ</t>
  </si>
  <si>
    <t>東京都港区東麻布1-28-13</t>
  </si>
  <si>
    <t>山崎　明敏</t>
  </si>
  <si>
    <t>アミカ大崎介護センター</t>
  </si>
  <si>
    <t>ｱﾐｶｵｵｻｷｶｲｺﾞｾﾝﾀｰ</t>
  </si>
  <si>
    <t>宮城県大崎市古川李埣山王１１番１号</t>
  </si>
  <si>
    <t>0229-24-8024</t>
  </si>
  <si>
    <t>0229-25-8188</t>
  </si>
  <si>
    <t>0411500572</t>
  </si>
  <si>
    <t>アビリティーズジャスコ株式会社</t>
  </si>
  <si>
    <t>ｱﾋﾞﾘﾃｨｰｽﾞｼﾞｬｽｺｶﾌﾞｼｷｶﾞｲｼｬ</t>
  </si>
  <si>
    <t>9808442</t>
  </si>
  <si>
    <t>宮城県仙台市青葉区中央３丁目３－３</t>
  </si>
  <si>
    <t>022-349-1881</t>
  </si>
  <si>
    <t>022-349-1522</t>
  </si>
  <si>
    <t>安達　智子</t>
  </si>
  <si>
    <t>アビリティーズジャスコ古川センター</t>
  </si>
  <si>
    <t>ｱﾋﾞﾘﾃｨｰｽﾞｼﾞｬｽｺﾌﾙｶﾜｾﾝﾀｰ</t>
  </si>
  <si>
    <t>9896232</t>
  </si>
  <si>
    <t>宮城県大崎市古川沢田字筒場浦15番イオンタウン古川内</t>
  </si>
  <si>
    <t>0229-27-1301</t>
  </si>
  <si>
    <t>0411500606</t>
  </si>
  <si>
    <t>宮城県大崎市古川沢田字筒場浦15番</t>
  </si>
  <si>
    <t>社会福祉法人チャレンジドらいふ</t>
  </si>
  <si>
    <t>ｼｬｶｲﾌｸｼﾎｳｼﾞﾝﾁｬﾚﾝｼﾞﾄﾞﾗｲﾌ</t>
  </si>
  <si>
    <t>9813203</t>
  </si>
  <si>
    <t>宮城県仙台市泉区高森7丁目1番地の4</t>
  </si>
  <si>
    <t>022-777-3266</t>
  </si>
  <si>
    <t>022-777-3267</t>
  </si>
  <si>
    <t>白石　圭太郎</t>
  </si>
  <si>
    <t>ボーノボーノ大崎東</t>
  </si>
  <si>
    <t>ﾎﾞｰﾉﾎﾞｰﾉｵｵｻｷﾋｶﾞｼ</t>
  </si>
  <si>
    <t>9894101</t>
  </si>
  <si>
    <t>宮城県大崎市鹿島台船越字鍋田50-2</t>
  </si>
  <si>
    <t>0411500648</t>
  </si>
  <si>
    <t>特定非営利活動法人ユアパートナーおおさき</t>
  </si>
  <si>
    <t>ﾄｸﾃｲﾋｴｲﾘｶﾂﾄﾞｳﾎｳｼﾞﾝﾕｱﾊﾟｰﾄﾅｰｵｵｻｷ</t>
  </si>
  <si>
    <t>9894305</t>
  </si>
  <si>
    <t>宮城県大崎市田尻小塩字渋取57番地5</t>
  </si>
  <si>
    <t>0229-39-2281</t>
  </si>
  <si>
    <t>山下　勝英</t>
  </si>
  <si>
    <t>つばさ</t>
  </si>
  <si>
    <t>ﾂﾊﾞｻ</t>
  </si>
  <si>
    <t>宮城県大崎市田尻通木字一本柳22番地3</t>
  </si>
  <si>
    <t>0229-25-6587</t>
  </si>
  <si>
    <t>0411500655</t>
  </si>
  <si>
    <t>社会福祉法人宮城厚生福祉会</t>
  </si>
  <si>
    <t>ｼｬｶｲﾌｸｼﾎｳｼﾞﾝﾐﾔｷﾞｺｳｾｲﾌｸｼｶｲ</t>
  </si>
  <si>
    <t>9830021</t>
  </si>
  <si>
    <t>宮城県仙台市宮城野区田子字富里153</t>
  </si>
  <si>
    <t>022-388-9968</t>
  </si>
  <si>
    <t>022-388-9969</t>
  </si>
  <si>
    <t>丹野　広子</t>
  </si>
  <si>
    <t>多機能型就労支援事業所てとて古川</t>
  </si>
  <si>
    <t>ﾀｷﾉｳｶﾞﾀｼｭｳﾛｳｼｴﾝｼﾞｷﾞｮｳｼｮﾃﾄﾃﾌﾙｶﾜ</t>
  </si>
  <si>
    <t>宮城県大崎市古川福沼２丁目１８－２７</t>
  </si>
  <si>
    <t>0229-21-8606</t>
  </si>
  <si>
    <t>0229-21-8608</t>
  </si>
  <si>
    <t>0411500697</t>
  </si>
  <si>
    <t>株式会社プラス・ワン福祉舎</t>
  </si>
  <si>
    <t>ｶﾌﾞｼｷｶﾞｲｼｬﾌﾟﾗｽ･ﾜﾝﾌｸｼｼｬ</t>
  </si>
  <si>
    <t>9871303</t>
  </si>
  <si>
    <t>宮城県大崎市松山金谷字金田93-1</t>
  </si>
  <si>
    <t>0229-87-5930</t>
  </si>
  <si>
    <t>0229-87-5965</t>
  </si>
  <si>
    <t>鈴木孝和</t>
  </si>
  <si>
    <t>0411500705</t>
  </si>
  <si>
    <t>ｶﾌﾞｼｷｶｲｼｬﾌﾟﾗｽ･ﾜﾝﾌｸｼｼｬ</t>
  </si>
  <si>
    <t>特定非営利活動法人まきばフリースクール</t>
  </si>
  <si>
    <t>ﾄｸﾃｲﾋｴｲﾘｶﾂﾄﾞｳﾎｳｼﾞﾝﾏｷﾊﾞﾌﾘｰｽｸｰﾙ</t>
  </si>
  <si>
    <t>9872183</t>
  </si>
  <si>
    <t>宮城県栗原市高清水袖山62番地18</t>
  </si>
  <si>
    <t>0228-25-4481</t>
  </si>
  <si>
    <t>0228-25-4482</t>
  </si>
  <si>
    <t>武田　和浩</t>
  </si>
  <si>
    <t>まきばの実り</t>
  </si>
  <si>
    <t>ﾏｷﾊﾞﾉﾐﾉﾘ</t>
  </si>
  <si>
    <t>9894418</t>
  </si>
  <si>
    <t>宮城県大崎市田尻諏訪峠字諏訪１８番</t>
  </si>
  <si>
    <t>0229-25-5949</t>
  </si>
  <si>
    <t>0411500713</t>
  </si>
  <si>
    <t>0229-25-4482</t>
  </si>
  <si>
    <t>株式会社コンフォート</t>
  </si>
  <si>
    <t>ｶﾌﾞｼｷｶﾞｲｼｬｺﾝﾌｫｰﾄ</t>
  </si>
  <si>
    <t>宮城県大崎市古川福沼１－１８－１９メモリアルパークＢ棟２０２</t>
  </si>
  <si>
    <t>0229-87-5452</t>
  </si>
  <si>
    <t>0229-87-5453</t>
  </si>
  <si>
    <t>渡辺　由美</t>
  </si>
  <si>
    <t>ケア　コンシェルジュ</t>
  </si>
  <si>
    <t>ｹｱ ｺﾝｼｪﾙｼﾞｭ</t>
  </si>
  <si>
    <t>0411500721</t>
  </si>
  <si>
    <t>一般社団法人　大崎わくわく福祉会</t>
  </si>
  <si>
    <t>ｲｯﾊﾟﾝｼｬﾀﾞﾝﾎｳｼﾞﾝ ｵｵｻｷﾜｸﾜｸﾌｸｼｶｲ</t>
  </si>
  <si>
    <t>宮城県大崎市古川沢田字新原際１０５</t>
  </si>
  <si>
    <t>0229-25-5561</t>
  </si>
  <si>
    <t>0229-25-5563</t>
  </si>
  <si>
    <t>田中　寛章</t>
  </si>
  <si>
    <t>でもっく</t>
  </si>
  <si>
    <t>ﾃﾞﾓｯｸ</t>
  </si>
  <si>
    <t>0411500747</t>
  </si>
  <si>
    <t>宮城県大崎市三本木字善並田１15-1</t>
  </si>
  <si>
    <t>0411500754</t>
  </si>
  <si>
    <t>社会福祉法人みんなの輪</t>
  </si>
  <si>
    <t>ｼｬｶｲﾌｸｼﾎｳｼﾞﾝﾐﾝﾅﾉﾜ</t>
  </si>
  <si>
    <t>9813602</t>
  </si>
  <si>
    <t>宮城県黒川郡大衡村大衡字鐙沢１２番５４</t>
  </si>
  <si>
    <t>022-388-4188</t>
  </si>
  <si>
    <t>022-388-4191</t>
  </si>
  <si>
    <t>吉武洋子</t>
  </si>
  <si>
    <t>あいあいファーム　わ・は・わ田尻</t>
  </si>
  <si>
    <t>ｱｲｱｲﾌｧｰﾑ ﾜ･ﾊ･ﾜﾀｼﾞﾘ</t>
  </si>
  <si>
    <t>9894411</t>
  </si>
  <si>
    <t>宮城県大崎市田尻八幡字天狗堂２２番１１５</t>
  </si>
  <si>
    <t>0229-25-5751</t>
  </si>
  <si>
    <t>0229-25-5752</t>
  </si>
  <si>
    <t>0411500770</t>
  </si>
  <si>
    <t>短期入所事業所「元気」</t>
  </si>
  <si>
    <t>ﾀﾝｷﾆｭｳｼｮｼﾞｷﾞｮｳｼｮ｢ｹﾞﾝｷ｣</t>
  </si>
  <si>
    <t>宮城県大崎市鹿島台大迫字石竹８１番地２４</t>
  </si>
  <si>
    <t>0411500788</t>
  </si>
  <si>
    <t>有限会社太陽</t>
  </si>
  <si>
    <t>ﾕｳｹﾞﾝｶﾞｲｼｬﾀｲﾖｳ</t>
  </si>
  <si>
    <t>9896101</t>
  </si>
  <si>
    <t>宮城県大崎市古川福浦字道ノ上９４番地１</t>
  </si>
  <si>
    <t>0229-23-0586</t>
  </si>
  <si>
    <t>0229-22-6433</t>
  </si>
  <si>
    <t>松田　純武</t>
  </si>
  <si>
    <t>多機能型事業所　manaby大崎</t>
  </si>
  <si>
    <t>ﾀｷﾉｳｶﾞﾀｼﾞｷﾞｮｳｼｮ manabyｵｵｻｷﾏﾅﾋﾞｰ</t>
  </si>
  <si>
    <t>宮城県大崎市古川福浦字道ノ上９４－１</t>
  </si>
  <si>
    <t>0229-25-8662</t>
  </si>
  <si>
    <t>0229-25-8663</t>
  </si>
  <si>
    <t>0411500796</t>
  </si>
  <si>
    <t>企業組合労協センター事業団</t>
  </si>
  <si>
    <t>ｷｷﾞｮｳｸﾐｱｲﾛｳｷｮｳｾﾝﾀｰｼﾞｷﾞｮｳﾀﾞﾝ</t>
  </si>
  <si>
    <t>1710013</t>
  </si>
  <si>
    <t>東京都豊島区東池袋１丁目４４番３号　池袋ISPタマビル７Ｆ</t>
  </si>
  <si>
    <t>田嶋羊子</t>
  </si>
  <si>
    <t>鳴子地域福祉事業所　まるちゃん家</t>
  </si>
  <si>
    <t>ﾅﾙｺﾁｲｷﾌｸｼｼﾞｷﾞｮｳｼｮ ﾏﾙﾁｬﾝﾁ</t>
  </si>
  <si>
    <t>9896712</t>
  </si>
  <si>
    <t>宮城県大崎市鳴子温泉字坂の上１３７番地６</t>
  </si>
  <si>
    <t>0229-87-4620</t>
  </si>
  <si>
    <t>0229-87-4630</t>
  </si>
  <si>
    <t>0411500804</t>
  </si>
  <si>
    <t>株式会社サーパス</t>
  </si>
  <si>
    <t>ｶﾌﾞｼｷｶﾞｲｼｬｻｰﾊﾟｽ</t>
  </si>
  <si>
    <t>9870413</t>
  </si>
  <si>
    <t>宮城県登米市南方町原5番地</t>
  </si>
  <si>
    <t>0220-58-5384</t>
  </si>
  <si>
    <t>0220-44-4021</t>
  </si>
  <si>
    <t>佐々木正</t>
  </si>
  <si>
    <t>訪問介護事業所　クローバー</t>
  </si>
  <si>
    <t>ﾎｳﾓﾝｶｲｺﾞｼﾞｷﾞｮｳｼｮ ｸﾛｰﾊﾞｰ</t>
  </si>
  <si>
    <t>宮城県大崎市田尻字北大杉6-1</t>
  </si>
  <si>
    <t>0229-25-6911</t>
  </si>
  <si>
    <t>0229-25-6922</t>
  </si>
  <si>
    <t>0411500812</t>
  </si>
  <si>
    <t>大崎市病院事業</t>
  </si>
  <si>
    <t>ｵｵｻｷｼﾋﾞｮｳｲﾝｼﾞｷﾞｮｳ</t>
  </si>
  <si>
    <t>9896183</t>
  </si>
  <si>
    <t>宮城県大崎市古川穂波三丁目８番１号</t>
  </si>
  <si>
    <t>0229-23-3311</t>
  </si>
  <si>
    <t>0229-23-5380</t>
  </si>
  <si>
    <t>並木　健二</t>
  </si>
  <si>
    <t>大崎市民病院</t>
  </si>
  <si>
    <t>ｵｵｻｷｼﾐﾝﾋﾞｮｳｲﾝ</t>
  </si>
  <si>
    <t>0411500846</t>
  </si>
  <si>
    <t>特定非営利活動法人　学びの庭</t>
  </si>
  <si>
    <t>ﾄｸﾃｲﾋｴｲﾘｶﾂﾄﾞｳﾎｳｼﾞﾝ ﾏﾅﾋﾞﾉﾆﾜ</t>
  </si>
  <si>
    <t>9896156</t>
  </si>
  <si>
    <t>宮城県大崎市古川西館三丁目６番１６号</t>
  </si>
  <si>
    <t>0229-25-5845</t>
  </si>
  <si>
    <t>0229-25-5844</t>
  </si>
  <si>
    <t>佐藤　靖子</t>
  </si>
  <si>
    <t>就労支援センター　『ジェムストーン』</t>
  </si>
  <si>
    <t>ｼｭｳﾛｳｼｴﾝｾﾝﾀｰ ｢ｼﾞｪﾑｽﾄｰﾝ｣</t>
  </si>
  <si>
    <t>宮城県大崎市古川西館３丁目６番１６号</t>
  </si>
  <si>
    <t>0411500853</t>
  </si>
  <si>
    <t>宮城県大崎市古川駅東三丁目１番３２号</t>
  </si>
  <si>
    <t>0229-25-5922</t>
  </si>
  <si>
    <t>0229-25-5924</t>
  </si>
  <si>
    <t>大崎市民病院鹿島台分院</t>
  </si>
  <si>
    <t>ｵｵｻｷｼﾐﾝﾋﾞｮｳｲﾝｶｼﾏﾀﾞｲﾌﾞﾝｲﾝ</t>
  </si>
  <si>
    <t>9894103</t>
  </si>
  <si>
    <t>宮城県大崎市鹿島台平渡字東要害20番地</t>
  </si>
  <si>
    <t>0229-56-2611</t>
  </si>
  <si>
    <t>0229-56-2035</t>
  </si>
  <si>
    <t>0411500861</t>
  </si>
  <si>
    <t>一般社団法人はぴかむ</t>
  </si>
  <si>
    <t>ｲｯﾊﾟﾝｼｬﾀﾞﾝﾎｳｼﾞﾝﾊﾋﾟｶﾑ</t>
  </si>
  <si>
    <t>9840047</t>
  </si>
  <si>
    <t>宮城県仙台市若林区木ノ下五丁目２－１７パステルコーポ１０３</t>
  </si>
  <si>
    <t>022-355-8127</t>
  </si>
  <si>
    <t>大槻　真太郎</t>
  </si>
  <si>
    <t>指定障害福祉サービス事業所　葵～あおい</t>
  </si>
  <si>
    <t>ｼﾃｲｼｮｳｶﾞｲﾌｸｼｻｰﾋﾞｽｼﾞｷﾞｮｳｼｮ ｱｵｲ~ｱｵｲ</t>
  </si>
  <si>
    <t>宮城県大崎市田尻沼部字下高野東１００－１</t>
  </si>
  <si>
    <t>0229-25-6930</t>
  </si>
  <si>
    <t>0411500879</t>
  </si>
  <si>
    <t>manaby古川事業所</t>
  </si>
  <si>
    <t>ﾏﾅﾋﾞｰﾌﾙｶﾜｼﾞｷﾞｮｳｼｮ</t>
  </si>
  <si>
    <t>9896162</t>
  </si>
  <si>
    <t>宮城県大崎市古川駅前大通6-3-7</t>
  </si>
  <si>
    <t>0411500887</t>
  </si>
  <si>
    <t>合同会社リレーション</t>
  </si>
  <si>
    <t>ｺﾞｳﾄﾞｳｶﾞｲｼｬﾘﾚｰｼｮﾝ</t>
  </si>
  <si>
    <t>9896114</t>
  </si>
  <si>
    <t>宮城県大崎市古川大幡字道上30番地8</t>
  </si>
  <si>
    <t>0229-25-4890</t>
  </si>
  <si>
    <t>佐藤　哲也</t>
  </si>
  <si>
    <t>ｼｭｳﾛｳｹｲｿﾞｸｼｴﾝ(Bｶﾞﾀ)ｼﾞｷﾞｮｳｼｮﾗｲﾌｱｯﾌﾟ</t>
  </si>
  <si>
    <t>宮城県大崎市古川沢田字三ツ江7番地8</t>
  </si>
  <si>
    <t>0411500895</t>
  </si>
  <si>
    <t>社会福祉法人　優愛会</t>
  </si>
  <si>
    <t>ｼｬｶｲﾌｸｼﾎｳｼﾞﾝ ﾕｳｱｲｶｲ</t>
  </si>
  <si>
    <t>宮城県大崎市古川福浦字道ノ上147-1</t>
  </si>
  <si>
    <t>0229-23-5077</t>
  </si>
  <si>
    <t>0229-23-5033</t>
  </si>
  <si>
    <t>しあわせカフェ</t>
  </si>
  <si>
    <t>ｼｱﾜｾｶﾌｪ</t>
  </si>
  <si>
    <t>宮城県大崎市古川福浦字道ノ上97-1</t>
  </si>
  <si>
    <t>0229-25-4301</t>
  </si>
  <si>
    <t>0229-25-4302</t>
  </si>
  <si>
    <t>0411500903</t>
  </si>
  <si>
    <t>株式会社やまとなでしこ応援団</t>
  </si>
  <si>
    <t>ｶﾌﾞｼｷｶｲｼｬﾔﾏﾄﾅﾃﾞｼｺｵｳｴﾝﾀﾞﾝ</t>
  </si>
  <si>
    <t>9896123</t>
  </si>
  <si>
    <t>宮城県大崎市古川下中目字町浦２８－１</t>
  </si>
  <si>
    <t>08044627559</t>
  </si>
  <si>
    <t>茂泉愛</t>
  </si>
  <si>
    <t>短期入所施設アムール</t>
  </si>
  <si>
    <t>ﾀﾝｷﾆｭｳｼｮｼｾﾂｱﾑｰﾙ</t>
  </si>
  <si>
    <t>宮城県大崎市田尻字町２２３－１</t>
  </si>
  <si>
    <t>08060542085</t>
  </si>
  <si>
    <t>0411500911</t>
  </si>
  <si>
    <t>多機能型事業所ほなみの里りらん</t>
  </si>
  <si>
    <t>ﾀｷﾉｳｶﾞﾀｼﾞｷﾞｮｳｼｮﾎﾅﾐﾉｻﾄﾘﾗﾝ</t>
  </si>
  <si>
    <t>9896136</t>
  </si>
  <si>
    <t>宮城県大崎市古川穂波8丁目17-11</t>
  </si>
  <si>
    <t>0229-25-7082</t>
  </si>
  <si>
    <t>0229-25-7083</t>
  </si>
  <si>
    <t>0411500929</t>
  </si>
  <si>
    <t>カーサフェリス千手寺</t>
  </si>
  <si>
    <t>ｶｰｻﾌｪﾘｽｾﾝｼﾞｭｳｼﾞ</t>
  </si>
  <si>
    <t>9896174</t>
  </si>
  <si>
    <t>宮城県大崎市古川千手寺町一丁目7番31号</t>
  </si>
  <si>
    <t>0229-20-0080</t>
  </si>
  <si>
    <t>0229-22-0051</t>
  </si>
  <si>
    <t>0411500937</t>
  </si>
  <si>
    <t>まぅるる株式会社</t>
  </si>
  <si>
    <t>ﾏｩﾙﾙｶﾌﾞｼｷｶﾞｲｼｬ</t>
  </si>
  <si>
    <t>宮城県大崎市古川大幡字月蔵46番地2</t>
  </si>
  <si>
    <t>0229-47-4631</t>
  </si>
  <si>
    <t>小松　麻衣</t>
  </si>
  <si>
    <t>まはろヘルパーステーション</t>
  </si>
  <si>
    <t>ﾏﾊﾛﾍﾙﾊﾟｰｽﾃｰｼｮﾝ</t>
  </si>
  <si>
    <t>9896255</t>
  </si>
  <si>
    <t>宮城県大崎市古川休塚中谷地3番地1</t>
  </si>
  <si>
    <t>0229-25-6644</t>
  </si>
  <si>
    <t>0229-25-6643</t>
  </si>
  <si>
    <t>0411500945</t>
  </si>
  <si>
    <t>特定非営利活動法人ふうどばんく東北ＡＧＡＩＮ</t>
  </si>
  <si>
    <t>ﾄｸﾃｲﾋｴｲﾘｶﾂﾄﾞｳﾎｳｼﾞﾝﾌｳﾄﾞﾊﾞﾝｸﾄｳﾎｸｱｶﾞｲﾝ</t>
  </si>
  <si>
    <t>9813341</t>
  </si>
  <si>
    <t>宮城県富谷市成田八丁目１－１</t>
  </si>
  <si>
    <t>022-779-7150</t>
  </si>
  <si>
    <t>022-774-1410</t>
  </si>
  <si>
    <t>地主　雅信</t>
  </si>
  <si>
    <t>就労サポートセンターあがいん</t>
  </si>
  <si>
    <t>ｼｭｳﾛｳｻﾎﾟｰﾄｾﾝﾀｰｱｶﾞｲﾝ</t>
  </si>
  <si>
    <t>富谷市</t>
  </si>
  <si>
    <t>0411600026</t>
  </si>
  <si>
    <t>株式会社Ｉｎｄｉｇｏ　Ｓｔａｇｅ</t>
  </si>
  <si>
    <t>ｶﾌﾞｼｷｶﾞｲｼｬ Indigo Stage</t>
  </si>
  <si>
    <t>9800803</t>
  </si>
  <si>
    <t>宮城県仙台市青葉区国分町３丁目１０－３３シティーハウス勾当台公園９０４号室</t>
  </si>
  <si>
    <t>022-395-6080</t>
  </si>
  <si>
    <t>022-395-6083</t>
  </si>
  <si>
    <t>庄子　康彦</t>
  </si>
  <si>
    <t>Crystal One Care</t>
  </si>
  <si>
    <t>9813362</t>
  </si>
  <si>
    <t>宮城県富谷市日吉台２丁目２４－１０セフィラ大富１０３号</t>
  </si>
  <si>
    <t>022-725-5532</t>
  </si>
  <si>
    <t>022-725-5534</t>
  </si>
  <si>
    <t>0411600034</t>
  </si>
  <si>
    <t>ｸﾘｽﾀﾙ ﾜﾝ ｹｱ</t>
  </si>
  <si>
    <t>宮城県富谷市日吉台２丁目２４－１０</t>
  </si>
  <si>
    <t>Ｍ２ファーマシー株式会社</t>
  </si>
  <si>
    <t>ｴﾑﾂｰﾌｧｰﾏｼｰｶﾌﾞｼｷｶﾞｲｼｬ</t>
  </si>
  <si>
    <t>9820805</t>
  </si>
  <si>
    <t>宮城県仙台市太白区鈎取本町１丁目１３番１号</t>
  </si>
  <si>
    <t>022-393-7265</t>
  </si>
  <si>
    <t>022-393-8554</t>
  </si>
  <si>
    <t>松村　雅博</t>
  </si>
  <si>
    <t>エムツー訪問介護ステーション　富谷</t>
  </si>
  <si>
    <t>ｴﾑﾂｰﾎｳﾓﾝｶｲｺﾞｽﾃｰｼｮﾝ ﾄﾐﾔ</t>
  </si>
  <si>
    <t>宮城県富谷市日吉台２丁目２４番地６</t>
  </si>
  <si>
    <t>022-341-5261</t>
  </si>
  <si>
    <t>0411600042</t>
  </si>
  <si>
    <t>合同会社おれんじの羽</t>
  </si>
  <si>
    <t>ｺﾞｳﾄﾞｳｶﾞｲｼｬｵﾚﾝｼﾞﾉﾊﾈ</t>
  </si>
  <si>
    <t>9813136</t>
  </si>
  <si>
    <t>宮城県仙台市泉区将監殿四丁目１５番５号</t>
  </si>
  <si>
    <t>022-371-2560</t>
  </si>
  <si>
    <t>022-346-6631</t>
  </si>
  <si>
    <t>新田 保之</t>
  </si>
  <si>
    <t>おれんじ工房</t>
  </si>
  <si>
    <t>ｵﾚﾝｼﾞｺｳﾎﾞｳ</t>
  </si>
  <si>
    <t>9813352</t>
  </si>
  <si>
    <t>宮城県富谷市富ケ丘二丁目２０－２－２０２</t>
  </si>
  <si>
    <t>022-341-8620</t>
  </si>
  <si>
    <t>022-341-8621</t>
  </si>
  <si>
    <t>0411600059</t>
  </si>
  <si>
    <t>宮城県富谷市富ケ丘二丁目２０番２号２０２</t>
  </si>
  <si>
    <t>ＳＯＭＰＯケア　富谷　訪問介護</t>
  </si>
  <si>
    <t>ｿﾝﾎﾟｹｱ ﾄﾐﾔ ﾎｳﾓﾝｶｲｺﾞ</t>
  </si>
  <si>
    <t>宮城県富谷市日吉台2-6-2</t>
  </si>
  <si>
    <t>022-348-1131</t>
  </si>
  <si>
    <t>022-538-2232</t>
  </si>
  <si>
    <t>0411600075</t>
  </si>
  <si>
    <t>株式会社ゴリラファーム</t>
  </si>
  <si>
    <t>ｶﾌﾞｼｷｶﾞｲｼｬｺﾞﾘﾗﾌｧｰﾑ</t>
  </si>
  <si>
    <t>9813124</t>
  </si>
  <si>
    <t>宮城県仙台市泉区野村字野村９５番地の２</t>
  </si>
  <si>
    <t>09076628586</t>
  </si>
  <si>
    <t>高橋　まち子</t>
  </si>
  <si>
    <t>ＡＭＥＨＡＲＥ</t>
  </si>
  <si>
    <t>AMEHAREｱﾒﾊﾚ</t>
  </si>
  <si>
    <t>9813303</t>
  </si>
  <si>
    <t>宮城県富谷市太子堂１丁目１４番１３号</t>
  </si>
  <si>
    <t>09062236415</t>
  </si>
  <si>
    <t>0411600117</t>
  </si>
  <si>
    <t>一般社団法人グローリー</t>
  </si>
  <si>
    <t>ｲｯﾊﾟﾝｼｬﾀﾞﾝﾎｳｼﾞﾝｸﾞﾛｰﾘｰ</t>
  </si>
  <si>
    <t>0240004</t>
  </si>
  <si>
    <t>岩手県北上市村崎野１４地割４７３番地５４</t>
  </si>
  <si>
    <t>0197-72-5181</t>
  </si>
  <si>
    <t>0197-72-5307</t>
  </si>
  <si>
    <t>武田　亜紀</t>
  </si>
  <si>
    <t>グローリー富谷</t>
  </si>
  <si>
    <t>ｸﾞﾛｰﾘｰﾄﾐﾔ</t>
  </si>
  <si>
    <t>9813304</t>
  </si>
  <si>
    <t>宮城県富谷市ひより台１丁目２８－８</t>
  </si>
  <si>
    <t>022-344-6631</t>
  </si>
  <si>
    <t>022-344-6656</t>
  </si>
  <si>
    <t>0411600125</t>
  </si>
  <si>
    <t>株式会社欅</t>
  </si>
  <si>
    <t>ｶﾌﾞｼｷｶﾞｲｼｬｹﾔｷ</t>
  </si>
  <si>
    <t>0200857</t>
  </si>
  <si>
    <t>岩手県盛岡市北飯岡二丁目23番11号パークサイドハピネス２０２号室</t>
  </si>
  <si>
    <t>019-681-2967</t>
  </si>
  <si>
    <t>019-681-2968</t>
  </si>
  <si>
    <t>笠谷英雄</t>
  </si>
  <si>
    <t>ヘルパーステーションけやき杜の丘</t>
  </si>
  <si>
    <t>ﾍﾙﾊﾟｰｽﾃｰｼｮﾝｹﾔｷﾓﾘﾉｵｶ</t>
  </si>
  <si>
    <t>宮城県富谷市日吉台2丁目39番地3ノースヒルズ参番館201号室</t>
  </si>
  <si>
    <t>022-346-8950</t>
  </si>
  <si>
    <t>022-346-8951</t>
  </si>
  <si>
    <t>0411600133</t>
  </si>
  <si>
    <t>社会福祉法人七ヶ宿町社会福祉協議会</t>
  </si>
  <si>
    <t>ｼｬｶｲﾌｸｼﾎｳｼﾞﾝｼﾁｶｼｭｸﾏﾁｼｬｶｲﾌｸｼｷｮｳｷﾞｶｲ</t>
  </si>
  <si>
    <t>9890512</t>
  </si>
  <si>
    <t>宮城県刈田郡七ケ宿町字関１８４番地</t>
  </si>
  <si>
    <t>0224-37-2271</t>
  </si>
  <si>
    <t>0224-37-2272</t>
  </si>
  <si>
    <t>髙橋　正雄</t>
  </si>
  <si>
    <t>七ヶ宿町高齢者生活福祉センター</t>
  </si>
  <si>
    <t>ｼﾁｶｼｭｸﾏﾁｺｳﾚｲｼｬｾｲｶﾂﾌｸｼｾﾝﾀｰ</t>
  </si>
  <si>
    <t>刈田郡七ケ宿町</t>
  </si>
  <si>
    <t>0412100018</t>
  </si>
  <si>
    <t>社会福祉法人蔵王町社会福祉協議会</t>
  </si>
  <si>
    <t>ｼｬｶｲﾌｸｼﾎｳｼﾞﾝｻﾞｵｳﾏﾁｼｬｶｲﾌｸｼｷｮｳｷﾞｶｲ</t>
  </si>
  <si>
    <t>9890821</t>
  </si>
  <si>
    <t>宮城県刈田郡蔵王町大字円田字十文字北３番地１</t>
  </si>
  <si>
    <t>0224-33-2940</t>
  </si>
  <si>
    <t>0224-22-7940</t>
  </si>
  <si>
    <t>伊藤　重富</t>
  </si>
  <si>
    <t>刈田郡蔵王町</t>
  </si>
  <si>
    <t>0412100026</t>
  </si>
  <si>
    <t>蔵王すずしろ</t>
  </si>
  <si>
    <t>ｻﾞｵｳｽｽﾞｼﾛ</t>
  </si>
  <si>
    <t>9890916</t>
  </si>
  <si>
    <t>宮城県刈田郡蔵王町遠刈田温泉字七日原1-729</t>
  </si>
  <si>
    <t>0224-34-1331</t>
  </si>
  <si>
    <t>0224-34-1332</t>
  </si>
  <si>
    <t>0412100067</t>
  </si>
  <si>
    <t>0412100075</t>
  </si>
  <si>
    <t>株式会社マザーアース</t>
  </si>
  <si>
    <t>ｶﾌﾞｼｷｶﾞｲｼｬﾏｻﾞｰｱｰｽ</t>
  </si>
  <si>
    <t>9890841</t>
  </si>
  <si>
    <t>宮城県刈田郡蔵王町大字小村崎字山崎１４番地１</t>
  </si>
  <si>
    <t>0224-33-4773</t>
  </si>
  <si>
    <t>0224-33-4771</t>
  </si>
  <si>
    <t>真野孝仁</t>
  </si>
  <si>
    <t>マザーアース</t>
  </si>
  <si>
    <t>ﾏｻﾞｰｱｰｽ</t>
  </si>
  <si>
    <t>0412100083</t>
  </si>
  <si>
    <t>はらから蔵王塾</t>
  </si>
  <si>
    <t>ﾊﾗｶﾗｻﾞｵｳｼﾞｭｸ</t>
  </si>
  <si>
    <t>宮城県刈田郡蔵王町遠刈田温泉八山4番395</t>
  </si>
  <si>
    <t>0224-26-6606</t>
  </si>
  <si>
    <t>0224-26-6607</t>
  </si>
  <si>
    <t>0412100109</t>
  </si>
  <si>
    <t>宮城県刈田郡蔵王町遠刈田温泉字八山4番395</t>
  </si>
  <si>
    <t>はらから蔵王塾（食彩工房はらから）</t>
  </si>
  <si>
    <t>ﾊﾗｶﾗｻﾞｵｳｼﾞｭｸ(ｼｮｸｻｲｺｳﾎﾞｳﾊﾗｶﾗ)</t>
  </si>
  <si>
    <t>ＫＭＹ合同会社</t>
  </si>
  <si>
    <t>KMYｺﾞｳﾄﾞｳｶﾞｲｼｬ</t>
  </si>
  <si>
    <t>宮城県刈田郡蔵王町大字円田字駅内１９番地</t>
  </si>
  <si>
    <t>0224-33-2334</t>
  </si>
  <si>
    <t>0224-33-2344</t>
  </si>
  <si>
    <t>高橋　眞紀子</t>
  </si>
  <si>
    <t>ケアサービスふらん</t>
  </si>
  <si>
    <t>ｹｱｻｰﾋﾞｽﾌﾗﾝ</t>
  </si>
  <si>
    <t>0412100117</t>
  </si>
  <si>
    <t>社会福祉法人大泉会</t>
  </si>
  <si>
    <t>ｼｬｶｲﾌｸｼﾎｳｼﾞﾝｵｵｲｽﾞﾐｶｲ</t>
  </si>
  <si>
    <t>9890701</t>
  </si>
  <si>
    <t>宮城県刈田郡蔵王町宮字下別当７２番地</t>
  </si>
  <si>
    <t>0224-32-2071</t>
  </si>
  <si>
    <t>0224-32-2072</t>
  </si>
  <si>
    <t>髙橋　妙子</t>
  </si>
  <si>
    <t>楽園ファーム</t>
  </si>
  <si>
    <t>ﾗｸｴﾝﾌｧｰﾑ</t>
  </si>
  <si>
    <t>宮城県刈田郡蔵王町宮字願行寺５０－１６</t>
  </si>
  <si>
    <t>0224-26-6785</t>
  </si>
  <si>
    <t>0224-26-6786</t>
  </si>
  <si>
    <t>0412100125</t>
  </si>
  <si>
    <t>くるみファーム</t>
  </si>
  <si>
    <t>ｸﾙﾐﾌｧｰﾑ</t>
  </si>
  <si>
    <t>9890921</t>
  </si>
  <si>
    <t>宮城県刈田郡蔵王町円田字土浮山51番地　他</t>
  </si>
  <si>
    <t>0224-26-6512</t>
  </si>
  <si>
    <t>0224-26-6513</t>
  </si>
  <si>
    <t>0412100133</t>
  </si>
  <si>
    <t>ウインデイズ・ヴィラ蔵王</t>
  </si>
  <si>
    <t>ｳｲﾝﾃﾞｲｽﾞ･ｳﾞｨﾗｻﾞｵｳ</t>
  </si>
  <si>
    <t>宮城県刈田郡蔵王町遠刈田温泉字西集団95番地1</t>
  </si>
  <si>
    <t>0224-26-6377</t>
  </si>
  <si>
    <t>0224-26-6378</t>
  </si>
  <si>
    <t>0412100141</t>
  </si>
  <si>
    <t>蕗のとう共同作業所</t>
  </si>
  <si>
    <t>ﾌｷﾉﾄｳｷｮｳﾄﾞｳｻｷﾞｮｳｼｮ</t>
  </si>
  <si>
    <t>9891302</t>
  </si>
  <si>
    <t>柴田郡村田町</t>
  </si>
  <si>
    <t>宮城県柴田郡村田町小泉字南乙内２２</t>
  </si>
  <si>
    <t>0224-83-5743</t>
  </si>
  <si>
    <t>0412200016</t>
  </si>
  <si>
    <t>ﾌｷﾉﾄｳｷｮｳﾄﾞｳｻｷﾞｮｳｼﾞｮ</t>
  </si>
  <si>
    <t>社会福祉法人常盤福祉会</t>
  </si>
  <si>
    <t>ｼｬｶｲﾌｸｼﾎｳｼﾞﾝﾄｷﾜﾌｸｼｶｲ</t>
  </si>
  <si>
    <t>宮城県柴田郡柴田町船岡中央３丁目１８番３号</t>
  </si>
  <si>
    <t>0224-55-1421</t>
  </si>
  <si>
    <t>0224-55-1645</t>
  </si>
  <si>
    <t>黒田　清</t>
  </si>
  <si>
    <t>多機能型地域ケアホームふなおか</t>
  </si>
  <si>
    <t>ﾀｷﾉｳｶﾞﾀﾁｲｷｹｱﾎｰﾑﾌﾅｵｶ</t>
  </si>
  <si>
    <t>9891623</t>
  </si>
  <si>
    <t>柴田郡柴田町</t>
  </si>
  <si>
    <t>宮城県柴田郡柴田町北船岡２丁目１６番６号</t>
  </si>
  <si>
    <t>0224-54-5181</t>
  </si>
  <si>
    <t>0224-54-5182</t>
  </si>
  <si>
    <t>0412200032</t>
  </si>
  <si>
    <t>社会福祉法人福寿会</t>
  </si>
  <si>
    <t>ｼｬｶｲﾌｸｼﾎｳｼﾞﾝﾌｸｼﾞｭｶｲ</t>
  </si>
  <si>
    <t>9891621</t>
  </si>
  <si>
    <t>宮城県柴田郡柴田町大字本船迫字沢田３９番地</t>
  </si>
  <si>
    <t>0224-56-4160</t>
  </si>
  <si>
    <t>0224-56-4322</t>
  </si>
  <si>
    <t>今野　英繁</t>
  </si>
  <si>
    <t>多機能型事業所　旭園</t>
  </si>
  <si>
    <t>ﾀｷﾉｳｶﾞﾀｼﾞｷﾞｮｳｼｮ ｱｻﾋｴﾝ</t>
  </si>
  <si>
    <t>宮城県柴田郡柴田町大字本船迫字沢田３９</t>
  </si>
  <si>
    <t>0412200040</t>
  </si>
  <si>
    <t>知的障害者更生施設旭園</t>
  </si>
  <si>
    <t>ﾁﾃｷｼｮｳｶﾞｲｼｬｺｳｾｲｼｾﾂｱｻﾋｴﾝ</t>
  </si>
  <si>
    <t>宮城県柴田郡柴田町本船迫字沢田３９</t>
  </si>
  <si>
    <t>旭園</t>
  </si>
  <si>
    <t>ｱｻﾋｴﾝ</t>
  </si>
  <si>
    <t>旭園通所部</t>
  </si>
  <si>
    <t>ｱｻﾋｴﾝﾂｳｼｮﾌﾞ</t>
  </si>
  <si>
    <t>柴田町</t>
  </si>
  <si>
    <t>ｼﾊﾞﾀﾏﾁ</t>
  </si>
  <si>
    <t>9891692</t>
  </si>
  <si>
    <t>宮城県柴田郡柴田町船岡中央２丁目3番45号</t>
  </si>
  <si>
    <t>0224-55-2111</t>
  </si>
  <si>
    <t>0224-55-4172</t>
  </si>
  <si>
    <t>町長</t>
  </si>
  <si>
    <t>滝口茂</t>
  </si>
  <si>
    <t>柴田町児童ディサービス施設むつみ学園</t>
  </si>
  <si>
    <t>ｼﾊﾞﾀﾏﾁｼﾞﾄﾞｳﾃﾞｨｻｰﾋﾞｽｼｾﾂﾑﾂﾐｶﾞｸｴﾝ</t>
  </si>
  <si>
    <t>9891741</t>
  </si>
  <si>
    <t>宮城県柴田郡柴田町富沢字青木町６－２</t>
  </si>
  <si>
    <t>0224-58-6230</t>
  </si>
  <si>
    <t>0412200057</t>
  </si>
  <si>
    <t>心身障害児施設むつみ学園</t>
  </si>
  <si>
    <t>ｼﾝｼﾝｼｮｳｶﾞｲｼﾞｼﾞｼｾﾂﾑﾂﾐｶﾞｸｴﾝ</t>
  </si>
  <si>
    <t>特定非営利活動法人友愛さくら</t>
  </si>
  <si>
    <t>ﾄｸﾃｲﾋｴｲﾘｶﾂﾄﾞｳﾎｳｼﾞﾝﾕｳｱｲｻｸﾗ</t>
  </si>
  <si>
    <t>9891604</t>
  </si>
  <si>
    <t>宮城県柴田郡柴田町船岡東２丁目6-30おおのビレッジ101</t>
  </si>
  <si>
    <t>0224-54-1655</t>
  </si>
  <si>
    <t>鈴木信子</t>
  </si>
  <si>
    <t>特定非営利活動法人友愛さくら訪問介護事業所</t>
  </si>
  <si>
    <t>ﾄｸﾃｲﾋｴｲﾘｶﾂﾄﾞｳﾎｳｼﾞﾝﾕｳｱｲｻｸﾗﾎｳﾓﾝｶｲｺﾞｼﾞｷﾞｮｳｼｮ</t>
  </si>
  <si>
    <t>0412200065</t>
  </si>
  <si>
    <t>宮城県柴田郡柴田町船岡東３丁目1-6西條荘</t>
  </si>
  <si>
    <t>ジャパンケアサービス　ハッピー柴田・ヘルパーステーション</t>
  </si>
  <si>
    <t>ｼﾞｬﾊﾟﾝｹｱｻｰﾋﾞｽ ﾊｯﾋﾟｰｼﾊﾞﾀ･ﾍﾙﾊﾟｰｽﾃｰｼｮﾝ</t>
  </si>
  <si>
    <t>9891606</t>
  </si>
  <si>
    <t>宮城県柴田郡柴田町大字船岡字中島68番地　柴田町地域福祉センター内</t>
  </si>
  <si>
    <t>0224-58-2788</t>
  </si>
  <si>
    <t>0224-58-2799</t>
  </si>
  <si>
    <t>0412200073</t>
  </si>
  <si>
    <t>ジャパンケアサービス　ハッピー大河原・ヘルパーステーション</t>
  </si>
  <si>
    <t>ｼﾞｬﾊﾟﾝｹｱｻｰﾋﾞｽ ﾊｯﾋﾟｰｵｵｶﾜﾗ･ﾍﾙﾊﾟｰｽﾃｰｼｮﾝ</t>
  </si>
  <si>
    <t>9891217</t>
  </si>
  <si>
    <t>柴田郡大河原町</t>
  </si>
  <si>
    <t>宮城県柴田郡大河原町字錦町5-8</t>
  </si>
  <si>
    <t>0224-51-3075</t>
  </si>
  <si>
    <t>0224-51-3085</t>
  </si>
  <si>
    <t>0412200081</t>
  </si>
  <si>
    <t>ｼﾞｬﾊﾟﾝｹｱｻｰﾋﾞｽ ﾊｯﾋﾟｰｵｵｶﾜﾗﾍﾙﾊﾟｰｽﾃｰｼｮﾝ</t>
  </si>
  <si>
    <t>特定非営利活動法人ほっとあい</t>
  </si>
  <si>
    <t>ﾄｸﾃｲﾋｴｲﾘｶﾂﾄﾞｳﾎｳｼﾞﾝﾎｯﾄｱｲ</t>
  </si>
  <si>
    <t>9891241</t>
  </si>
  <si>
    <t>宮城県柴田郡大河原町字町２７９番１</t>
  </si>
  <si>
    <t>0224-52-8555</t>
  </si>
  <si>
    <t>0224-52-8557</t>
  </si>
  <si>
    <t>坂本　一</t>
  </si>
  <si>
    <t>指定居宅介護事業所ほっとあい</t>
  </si>
  <si>
    <t>ｼﾃｲｷｮﾀｸｶｲｺﾞｼﾞｷﾞｮｳｼｮﾎｯﾄｱｲ</t>
  </si>
  <si>
    <t>0412200099</t>
  </si>
  <si>
    <t>宮城県柴田郡大河原町町279-1</t>
  </si>
  <si>
    <t>特定非営利活動法人　ピース</t>
  </si>
  <si>
    <t>ﾄｸﾃｲﾋｴｲﾘｶﾂﾄﾞｳﾎｳｼﾞﾝ ﾋﾟｰｽ</t>
  </si>
  <si>
    <t>9891603</t>
  </si>
  <si>
    <t>宮城県柴田郡柴田町船岡西二丁目18-13</t>
  </si>
  <si>
    <t>0224-57-0788</t>
  </si>
  <si>
    <t>加藤　喜久江</t>
  </si>
  <si>
    <t>0412200107</t>
  </si>
  <si>
    <t>9891612</t>
  </si>
  <si>
    <t>社会福祉法人川崎町社会福祉協議会</t>
  </si>
  <si>
    <t>ｼｬｶｲﾌｸｼﾎｳｼﾞﾝｶﾜｻｷﾏﾁｼｬｶｲﾌｸｼｷｮｳｷﾞｶｲ</t>
  </si>
  <si>
    <t>9891501</t>
  </si>
  <si>
    <t>宮城県柴田郡川崎町大字前川字北原２３番地１</t>
  </si>
  <si>
    <t>0224-85-1222</t>
  </si>
  <si>
    <t>0224-85-1224</t>
  </si>
  <si>
    <t>丹野誠一</t>
  </si>
  <si>
    <t>柴田郡川崎町</t>
  </si>
  <si>
    <t>宮城県柴田郡川崎町大字前川字北原２３番地１　</t>
  </si>
  <si>
    <t>0412200115</t>
  </si>
  <si>
    <t>株式会社コムスン　大河原ケアセンター</t>
  </si>
  <si>
    <t>ｶﾌﾞｼｷｶﾞｲｼｬｺﾑｽﾝ ｵｵｶﾞﾜﾗｹｱｾﾝﾀｰ</t>
  </si>
  <si>
    <t>宮城県柴田郡大河原町字町55-2</t>
  </si>
  <si>
    <t>0224-51-3561</t>
  </si>
  <si>
    <t>0224-51-3562</t>
  </si>
  <si>
    <t>0412200123</t>
  </si>
  <si>
    <t>社会福祉法人村田町社会福祉協議会</t>
  </si>
  <si>
    <t>ｼｬｶｲﾌｸｼﾎｳｼﾞﾝﾑﾗﾀﾏﾁｼｬｶｲﾌｸｼｷｮｳｷﾞｶｲ</t>
  </si>
  <si>
    <t>9891305</t>
  </si>
  <si>
    <t>宮城県柴田郡村田町大字村田字大槻下５番地</t>
  </si>
  <si>
    <t>0224-83-5422</t>
  </si>
  <si>
    <t>0224-83-5585</t>
  </si>
  <si>
    <t>土佐　喜作</t>
  </si>
  <si>
    <t>0412200131</t>
  </si>
  <si>
    <t>社会福祉法人　村田町社会福祉協議会</t>
  </si>
  <si>
    <t>ｼｬｶｲﾌｸｼﾎｳｼﾞﾝ ﾑﾗﾀﾏﾁｼｬｶｲﾌｸｼｷｮｳｷﾞｶｲ</t>
  </si>
  <si>
    <t>宮城県柴田郡村田町大字村田字大槻下６番地</t>
  </si>
  <si>
    <t>びいんず夢楽多</t>
  </si>
  <si>
    <t>ﾋﾞｲﾝｽﾞ ﾑﾗﾀ</t>
  </si>
  <si>
    <t>9891322</t>
  </si>
  <si>
    <t>宮城県柴田郡村田町大字関場字屋敷前137-1</t>
  </si>
  <si>
    <t>0224-82-1177</t>
  </si>
  <si>
    <t>0224-82-1178</t>
  </si>
  <si>
    <t>0412200222</t>
  </si>
  <si>
    <t>くりえいと柴田</t>
  </si>
  <si>
    <t>ｸﾘｴｲﾄｼﾊﾞﾀ</t>
  </si>
  <si>
    <t>9891763</t>
  </si>
  <si>
    <t>宮城県柴田郡柴田町大字船迫字土平９２</t>
  </si>
  <si>
    <t>0224-58-7773</t>
  </si>
  <si>
    <t>0224-58-7774</t>
  </si>
  <si>
    <t>0412200230</t>
  </si>
  <si>
    <t>宮城県柴田郡柴田町船迫字土平９２</t>
  </si>
  <si>
    <t>JAみやぎ仙南第３介護支援センター</t>
  </si>
  <si>
    <t>JAﾐﾔｷﾞｾﾝﾅﾝﾀﾞｲ3ｶｲｺﾞｼｴﾝｾﾝﾀｰ</t>
  </si>
  <si>
    <t>0412200248</t>
  </si>
  <si>
    <t>ニチイケアセンター大河原</t>
  </si>
  <si>
    <t>ﾆﾁｲｹｱｾﾝﾀｰｵｵｶﾞﾜﾗ</t>
  </si>
  <si>
    <t>9891264</t>
  </si>
  <si>
    <t>宮城県柴田郡大河原町新青川１１－１２</t>
  </si>
  <si>
    <t>0224-51-3860</t>
  </si>
  <si>
    <t>0224-51-3863</t>
  </si>
  <si>
    <t>0412200263</t>
  </si>
  <si>
    <t>医療法人　掬水会</t>
  </si>
  <si>
    <t>ｲﾘｮｳﾎｳｼﾞﾝ ｷｸｽｲｶｲ</t>
  </si>
  <si>
    <t>宮城県名取市高舘熊野堂字岩口下１番地の２</t>
  </si>
  <si>
    <t>022-292-5535</t>
  </si>
  <si>
    <t>022-292-5536</t>
  </si>
  <si>
    <t>田中由紀子</t>
  </si>
  <si>
    <t>こころリハビリセンター　生活訓練事業所</t>
  </si>
  <si>
    <t>ｺｺﾛﾘﾊﾋﾞﾘｾﾝﾀｰ ｾｲｶﾂｸﾝﾚﾝｼﾞｷﾞｮｳｼｮ</t>
  </si>
  <si>
    <t>9891503</t>
  </si>
  <si>
    <t>宮城県柴田郡川崎町大字川内字北川原山５－５</t>
  </si>
  <si>
    <t>0224-85-2333</t>
  </si>
  <si>
    <t>0224-85-2721</t>
  </si>
  <si>
    <t>0412200289</t>
  </si>
  <si>
    <t>セントケア大河原</t>
  </si>
  <si>
    <t>ｾﾝﾄｹｱｵｵｶﾞﾜﾗ</t>
  </si>
  <si>
    <t>宮城県柴田郡大河原町字町５５番２号　サウスロアヴェール店舗１０１号室</t>
  </si>
  <si>
    <t>0412200297</t>
  </si>
  <si>
    <t>ジャパンケア大河原</t>
  </si>
  <si>
    <t>ｼﾞｬﾊﾟﾝｹｱｵｵｶﾞﾜﾗ</t>
  </si>
  <si>
    <t>9891216</t>
  </si>
  <si>
    <t>宮城県柴田郡大河原町幸町5-15</t>
  </si>
  <si>
    <t>0412200305</t>
  </si>
  <si>
    <t>ジャパンケア柴田</t>
  </si>
  <si>
    <t>ｼﾞｬﾊﾟﾝｹｱｼﾊﾞﾀ</t>
  </si>
  <si>
    <t>宮城県柴田郡柴田町船岡南１丁目１－１７</t>
  </si>
  <si>
    <t>0412200313</t>
  </si>
  <si>
    <t>こころリハビリセンター生活訓練事業所</t>
  </si>
  <si>
    <t>ｺｺﾛﾘﾊﾋﾞﾘｾﾝﾀｰｾｲｶﾂｸﾝﾚﾝｼﾞｷﾞｮｳｼｮ</t>
  </si>
  <si>
    <t>宮城県柴田郡川崎町大字川内字北川原山5-5</t>
  </si>
  <si>
    <t>0224-84-6626</t>
  </si>
  <si>
    <t>0412200321</t>
  </si>
  <si>
    <t>レインボー川崎</t>
  </si>
  <si>
    <t>ﾚｲﾝﾎﾞｰｶﾜｻｷ</t>
  </si>
  <si>
    <t>宮城県柴田郡川崎町大字前川字北原22番地9</t>
  </si>
  <si>
    <t>0224-85-1656</t>
  </si>
  <si>
    <t>0224-84-6833</t>
  </si>
  <si>
    <t>0412200339</t>
  </si>
  <si>
    <t>多機能型施設　レインボー川崎</t>
  </si>
  <si>
    <t>ﾀｷﾉｳｶﾞﾀｼｾﾂ ﾚｲﾝﾎﾞｰｶﾜｻｷ</t>
  </si>
  <si>
    <t>宮城県柴田郡川崎町前川字北原22-9</t>
  </si>
  <si>
    <t>有限会社ケイ</t>
  </si>
  <si>
    <t>ﾕｳｹﾞﾝｶﾞｲｼｬｹｲ</t>
  </si>
  <si>
    <t>9891273</t>
  </si>
  <si>
    <t>宮城県柴田郡大河原町字西桜町２２番地３</t>
  </si>
  <si>
    <t>0224-51-4601</t>
  </si>
  <si>
    <t>0224-51-4602</t>
  </si>
  <si>
    <t>轡　義治</t>
  </si>
  <si>
    <t>南桜ケアサービス</t>
  </si>
  <si>
    <t>ﾐﾅﾐｻｸﾗｹｱｻｰﾋﾞｽ</t>
  </si>
  <si>
    <t>9891272</t>
  </si>
  <si>
    <t>宮城県柴田郡大河原町南桜町４番地１４</t>
  </si>
  <si>
    <t>0224-51-5056</t>
  </si>
  <si>
    <t>0224-51-5058</t>
  </si>
  <si>
    <t>0412200347</t>
  </si>
  <si>
    <t>障害者支援施設　旭園</t>
  </si>
  <si>
    <t>ｼｮｳｶﾞｲｼｬｼｴﾝｼｾﾂ ｱｻﾋｴﾝ</t>
  </si>
  <si>
    <t>0412200354</t>
  </si>
  <si>
    <t>宮城県柴田郡柴田町本船迫字沢田３９番地</t>
  </si>
  <si>
    <t>アビリティーズジャスコ大河原センター</t>
  </si>
  <si>
    <t>ｱﾋﾞﾘﾃｨｰｽﾞｼﾞｬｽｺｵｵｶﾜﾗｾﾝﾀｰ</t>
  </si>
  <si>
    <t>9891246</t>
  </si>
  <si>
    <t>宮城県柴田郡大河原町新東２２－４</t>
  </si>
  <si>
    <t>0224-53-8841</t>
  </si>
  <si>
    <t>0224-53-8794</t>
  </si>
  <si>
    <t>0412210023</t>
  </si>
  <si>
    <t>特定非営利活動法人　あいのはな</t>
  </si>
  <si>
    <t>ﾄｸﾃｲﾋｴｲﾘｶﾂﾄﾞｳﾎｳｼﾞﾝ ｱｲﾉﾊﾅ</t>
  </si>
  <si>
    <t>9891201</t>
  </si>
  <si>
    <t>宮城県柴田郡大河原町大谷字戸ノ内前２１－１</t>
  </si>
  <si>
    <t>0224-86-5893</t>
  </si>
  <si>
    <t>平間一民</t>
  </si>
  <si>
    <t>単独型短期入所事業所　あいのはな</t>
  </si>
  <si>
    <t>ﾀﾝﾄﾞｸｶﾞﾀﾀﾝｷﾆｭｳｼｮｼﾞｷﾞｮｳｼｮ ｱｲﾉﾊﾅ</t>
  </si>
  <si>
    <t>0412210031</t>
  </si>
  <si>
    <t>さくらの風</t>
  </si>
  <si>
    <t>ｻｸﾗﾉｶｾﾞ</t>
  </si>
  <si>
    <t>9891211</t>
  </si>
  <si>
    <t>宮城県柴田郡大河原町広瀬町12番地6</t>
  </si>
  <si>
    <t>0224-51-9027</t>
  </si>
  <si>
    <t>0224-51-9028</t>
  </si>
  <si>
    <t>0412210049</t>
  </si>
  <si>
    <t>エーシーイー株式会社</t>
  </si>
  <si>
    <t>ｴｰｼｰｲｰｶﾌﾞｼｷｶﾞｲｼｬ</t>
  </si>
  <si>
    <t>宮城県刈田郡蔵王町大字小村崎字大久保２０番地１</t>
  </si>
  <si>
    <t>0224-51-8163</t>
  </si>
  <si>
    <t>鹿島　良恵</t>
  </si>
  <si>
    <t>エーシーイー株式会社　ココ・サポ　大河原</t>
  </si>
  <si>
    <t>ｴｰｼｰｲｰｶﾌﾞｼｷｶﾞｲｼｬ ｺｺ･ｻﾎﾟ ｵｵｶﾞﾜﾗ</t>
  </si>
  <si>
    <t>宮城県柴田郡大河原町字町171</t>
  </si>
  <si>
    <t>0412210064</t>
  </si>
  <si>
    <t>宮城県柴田郡大河原町町171</t>
  </si>
  <si>
    <t>022-433-3815</t>
  </si>
  <si>
    <t>エーシーイー株式会社大河原事業所</t>
  </si>
  <si>
    <t>ｴｰｼｰｲｰｶﾌﾞｼｷｶﾞｲｼｬｵｵｶﾞﾜﾗｼﾞｷﾞｮｳｼｮ</t>
  </si>
  <si>
    <t>株式会社かすみ草</t>
  </si>
  <si>
    <t>ｶﾌﾞｼｷｶﾞｲｼｬｶｽﾐｿｳ</t>
  </si>
  <si>
    <t>9891602</t>
  </si>
  <si>
    <t>宮城県柴田郡柴田町船岡土手内２丁目１４番２３号</t>
  </si>
  <si>
    <t>0224-55-3365</t>
  </si>
  <si>
    <t>角張　寛美</t>
  </si>
  <si>
    <t>ケアステーション　かすみ草</t>
  </si>
  <si>
    <t>ｹｱｽﾃｰｼｮﾝ ｶｽﾐｿｳ</t>
  </si>
  <si>
    <t>0224-27-0902</t>
  </si>
  <si>
    <t>0412210072</t>
  </si>
  <si>
    <t>サポート南桜</t>
  </si>
  <si>
    <t>ｻﾎﾟｰﾄﾐﾅﾐｻｸﾗ</t>
  </si>
  <si>
    <t>宮城県柴田郡大河原町南桜町4-2</t>
  </si>
  <si>
    <t>0224-51-5626</t>
  </si>
  <si>
    <t>0224-51-5628</t>
  </si>
  <si>
    <t>0412210106</t>
  </si>
  <si>
    <t>宮城県柴田郡大河原町南桜町4番地2</t>
  </si>
  <si>
    <t>ワーク　サポート南桜</t>
  </si>
  <si>
    <t>ﾜｰｸ ｻﾎﾟｰﾄﾐﾅﾐｻｸﾗ</t>
  </si>
  <si>
    <t>宮城県柴田郡大河原町東桜町１番地４</t>
  </si>
  <si>
    <t>株式会社ゆめの樹</t>
  </si>
  <si>
    <t>ｶﾌﾞｼｷｶﾞｲｼｬﾕﾒﾉｷ</t>
  </si>
  <si>
    <t>9891754</t>
  </si>
  <si>
    <t>宮城県柴田郡柴田町槻木白幡二丁目４番１号</t>
  </si>
  <si>
    <t>0224-87-7435</t>
  </si>
  <si>
    <t>0224-87-7436</t>
  </si>
  <si>
    <t>十文字　和子</t>
  </si>
  <si>
    <t>ゆめの樹</t>
  </si>
  <si>
    <t>ﾕﾒﾉｷ</t>
  </si>
  <si>
    <t>0412210122</t>
  </si>
  <si>
    <t>一般社団法人ふくのね</t>
  </si>
  <si>
    <t>ｲｯﾊﾟﾝｼｬﾀﾞﾝﾎｳｼﾞﾝﾌｸﾉﾈ</t>
  </si>
  <si>
    <t>9891261</t>
  </si>
  <si>
    <t>宮城県柴田郡大河原町字大巻２番地２</t>
  </si>
  <si>
    <t>0224-82-2341</t>
  </si>
  <si>
    <t>本木　仁</t>
  </si>
  <si>
    <t>ふきのとう村田</t>
  </si>
  <si>
    <t>ﾌｷﾉﾄｳﾑﾗﾀ</t>
  </si>
  <si>
    <t>宮城県柴田郡村田町小泉字古館1番地2</t>
  </si>
  <si>
    <t>0412210148</t>
  </si>
  <si>
    <t>株式会社すりーえいち</t>
  </si>
  <si>
    <t>ｶﾌﾞｼｷｶｲｼｬｽﾘｰｴｲﾁ</t>
  </si>
  <si>
    <t>宮城県柴田郡大河原町錦町３番地１８</t>
  </si>
  <si>
    <t>0224-87-6388</t>
  </si>
  <si>
    <t>藤野　由美</t>
  </si>
  <si>
    <t>ケアステーション　はあと</t>
  </si>
  <si>
    <t>ｹｱｽﾃｰｼｮﾝ ﾊｱﾄ</t>
  </si>
  <si>
    <t>0412210163</t>
  </si>
  <si>
    <t>ふぼう</t>
  </si>
  <si>
    <t>ﾌﾎﾞｳ</t>
  </si>
  <si>
    <t>9891321</t>
  </si>
  <si>
    <t>宮城県柴田郡村田町大字沼辺字一本杉1番地1</t>
  </si>
  <si>
    <t>0224-51-8831</t>
  </si>
  <si>
    <t>0224-51-8832</t>
  </si>
  <si>
    <t>0412210189</t>
  </si>
  <si>
    <t>SOMPOケア　大河原　訪問介護</t>
  </si>
  <si>
    <t>SOMPOｹｱ ｵｵｶﾜﾗ ﾎｳﾓﾝｶｲｺﾞ</t>
  </si>
  <si>
    <t>0412210205</t>
  </si>
  <si>
    <t>SOMPOケア　柴田　訪問介護</t>
  </si>
  <si>
    <t>ｿﾝﾎﾟｹｱ ｼﾊﾞﾀ ﾎｳﾓﾝｶｲｺﾞ</t>
  </si>
  <si>
    <t>9891605</t>
  </si>
  <si>
    <t>宮城県柴田郡柴田町船岡南１丁目1-17</t>
  </si>
  <si>
    <t>0412210213</t>
  </si>
  <si>
    <t>ほっとファーム　株式会社</t>
  </si>
  <si>
    <t>ﾎｯﾄﾌｧｰﾑ ｶﾌﾞｼｷｶﾞｲｼｬ</t>
  </si>
  <si>
    <t>宮城県柴田郡柴田町槻木白幡２丁目４－１</t>
  </si>
  <si>
    <t>022-797-9618</t>
  </si>
  <si>
    <t>022-281-8588</t>
  </si>
  <si>
    <t>相澤　光哉</t>
  </si>
  <si>
    <t>ほっとファーム柴田</t>
  </si>
  <si>
    <t>ﾎｯﾄﾌｧｰﾑｼﾊﾞﾀ</t>
  </si>
  <si>
    <t>9891753</t>
  </si>
  <si>
    <t>宮城県柴田郡柴田町槻木上町３丁目１６－２５</t>
  </si>
  <si>
    <t>0224-86-4721</t>
  </si>
  <si>
    <t>0224-86-4722</t>
  </si>
  <si>
    <t>0412210221</t>
  </si>
  <si>
    <t>株式会社かけはし</t>
  </si>
  <si>
    <t>ｶﾌﾞｼｷｶﾞｲｼｬｶｹﾊｼ</t>
  </si>
  <si>
    <t>宮城県柴田郡柴田町槻木白幡二丁目１０番３５号</t>
  </si>
  <si>
    <t>0224-86-5531</t>
  </si>
  <si>
    <t>0224-86-5532</t>
  </si>
  <si>
    <t>菊池　綾子</t>
  </si>
  <si>
    <t>障がい者就労支援事業所　かけはし</t>
  </si>
  <si>
    <t>ｼｮｳｶﾞｲｼｬｼｭｳﾛｳｼｴﾝｼﾞｷﾞｮｳｼｮ ｶｹﾊｼ</t>
  </si>
  <si>
    <t>宮城県柴田郡柴田町槻木白幡三丁目５番２９号</t>
  </si>
  <si>
    <t>0412210239</t>
  </si>
  <si>
    <t>宮城県柴田郡大河原町字西桜町２２番地の３</t>
  </si>
  <si>
    <t>短期入所サポート南桜</t>
  </si>
  <si>
    <t>ﾀﾝｷﾆｭｳｼｮｻﾎﾟｰﾄﾐﾅﾐｻｸﾗ</t>
  </si>
  <si>
    <t>宮城県柴田郡大河原町南桜町４番地２</t>
  </si>
  <si>
    <t>0412210247</t>
  </si>
  <si>
    <t>ほっとハート柴田</t>
  </si>
  <si>
    <t>ﾎｯﾄﾊｰﾄｼﾊﾞﾀ</t>
  </si>
  <si>
    <t>宮城県柴田郡柴田町槻木白幡二丁目４－１</t>
  </si>
  <si>
    <t>0224-51-8602</t>
  </si>
  <si>
    <t>0412210254</t>
  </si>
  <si>
    <t>0412210262</t>
  </si>
  <si>
    <t>アイビスカフェ槻木</t>
  </si>
  <si>
    <t>ｱｲﾋﾞｽｶﾌｪﾂｷﾉｷ</t>
  </si>
  <si>
    <t>9891751</t>
  </si>
  <si>
    <t>宮城県柴田郡柴田町槻木新町1丁目２－３</t>
  </si>
  <si>
    <t>0224-86-5477</t>
  </si>
  <si>
    <t>0224-86-5478</t>
  </si>
  <si>
    <t>0412210270</t>
  </si>
  <si>
    <t>合同会社大進</t>
  </si>
  <si>
    <t>ｺﾞｳﾄﾞｳｶｲｼｬﾀﾞｲｼﾝ</t>
  </si>
  <si>
    <t>9800004</t>
  </si>
  <si>
    <t>宮城県仙台市青葉区宮町二丁目１番６４号エムズコーポ３０１</t>
  </si>
  <si>
    <t>022-395-8963</t>
  </si>
  <si>
    <t>022-398-7764</t>
  </si>
  <si>
    <t>佐々木　英俊</t>
  </si>
  <si>
    <t>ざおう菜園</t>
  </si>
  <si>
    <t>ｻﾞｵｳｻｲｴﾝ</t>
  </si>
  <si>
    <t>9890901</t>
  </si>
  <si>
    <t>宮城県柴田郡川崎町前川字沼ノ平山１番地２６</t>
  </si>
  <si>
    <t>080-8203-000</t>
  </si>
  <si>
    <t>0412210288</t>
  </si>
  <si>
    <t>有限会社　ケイ</t>
  </si>
  <si>
    <t>ﾕｳｹﾞﾝｶﾞｲｼｬ ｹｲ</t>
  </si>
  <si>
    <t>宮城県柴田郡大河原町西桜町22番地3</t>
  </si>
  <si>
    <t>南桜デイサービスセンター</t>
  </si>
  <si>
    <t>ﾐﾅﾐｻﾞｸﾗﾃﾞｲｻｰﾋﾞｽｾﾝﾀｰ</t>
  </si>
  <si>
    <t>0412210296</t>
  </si>
  <si>
    <t>アイビスカフェ船岡</t>
  </si>
  <si>
    <t>ｱｲﾋﾞｽｶﾌｪﾌﾅｵｶ</t>
  </si>
  <si>
    <t>宮城県柴田郡柴田町船岡中央2丁目4-2</t>
  </si>
  <si>
    <t>0224-51-9937</t>
  </si>
  <si>
    <t>0224-51-9938</t>
  </si>
  <si>
    <t>0412210304</t>
  </si>
  <si>
    <t>ショートステイかすみ草</t>
  </si>
  <si>
    <t>ｼｮｰﾄｽﾃｲｶｽﾐｿｳ</t>
  </si>
  <si>
    <t>宮城県柴田郡柴田町船岡字新生町１０－１</t>
  </si>
  <si>
    <t>09036434562</t>
  </si>
  <si>
    <t>0412210312</t>
  </si>
  <si>
    <t>株式会社陸天</t>
  </si>
  <si>
    <t>ｶﾌﾞｼｷｶｲｼｬﾘｸﾃﾝ</t>
  </si>
  <si>
    <t>9810912</t>
  </si>
  <si>
    <t>宮城県仙台市青葉区堤町１丁目７－１９第一ファームヒル１０１</t>
  </si>
  <si>
    <t>022-779-6384</t>
  </si>
  <si>
    <t>022-779-6385</t>
  </si>
  <si>
    <t>川村　龍平</t>
  </si>
  <si>
    <t>ヘルパーステーションりくてん大河原</t>
  </si>
  <si>
    <t>ﾍﾙﾊﾟｰｽﾃｰｼｮﾝﾘｸﾃﾝｵｵｶﾞﾜﾗ</t>
  </si>
  <si>
    <t>宮城県柴田郡大河原町町８８シャルマン元町１０３</t>
  </si>
  <si>
    <t>08096821611</t>
  </si>
  <si>
    <t>0412210320</t>
  </si>
  <si>
    <t>ツクイ丸森大内</t>
  </si>
  <si>
    <t>ﾂｸｲﾏﾙﾓﾘｵｵｳﾁ</t>
  </si>
  <si>
    <t>9812501</t>
  </si>
  <si>
    <t>伊具郡丸森町</t>
  </si>
  <si>
    <t>宮城県伊具郡丸森町大内字神明３２</t>
  </si>
  <si>
    <t>0224-73-3277</t>
  </si>
  <si>
    <t>0224-73-3288</t>
  </si>
  <si>
    <t>0412300014</t>
  </si>
  <si>
    <t>ツクイ丸森</t>
  </si>
  <si>
    <t>ﾂｸｲﾏﾙﾓﾘ</t>
  </si>
  <si>
    <t>9812165</t>
  </si>
  <si>
    <t>宮城県伊具郡丸森町字町西３０番１</t>
  </si>
  <si>
    <t>0224-73-1071</t>
  </si>
  <si>
    <t>0224-73-1072</t>
  </si>
  <si>
    <t>みずきの里丸森</t>
  </si>
  <si>
    <t>ﾐｽﾞｷﾉｻﾄﾏﾙﾓﾘ</t>
  </si>
  <si>
    <t>宮城県伊具郡丸森町大内字横手１９番地</t>
  </si>
  <si>
    <t>0224-79-2141</t>
  </si>
  <si>
    <t>0224-79-2146</t>
  </si>
  <si>
    <t>0412300022</t>
  </si>
  <si>
    <t>はたまき・手づくりの里</t>
  </si>
  <si>
    <t>ﾊﾀﾏｷ･ﾃﾂﾞｸﾘﾂﾞｸﾘﾉｻﾄ</t>
  </si>
  <si>
    <t>宮城県伊具郡丸森町大内青葉上154-1</t>
  </si>
  <si>
    <t>ﾊﾀﾏｷ･ﾃﾂﾞｸﾘﾉｻﾄ</t>
  </si>
  <si>
    <t>亘理町</t>
  </si>
  <si>
    <t>ﾜﾀﾘﾁｮｳ</t>
  </si>
  <si>
    <t>9892351</t>
  </si>
  <si>
    <t>宮城県亘理郡亘理町字下小路7-4</t>
  </si>
  <si>
    <t>0223-34-1111</t>
  </si>
  <si>
    <t>0223-34-6178</t>
  </si>
  <si>
    <t>亘理町長</t>
  </si>
  <si>
    <t>山田　周伸</t>
  </si>
  <si>
    <t>亘理町ゆうゆう作業所</t>
  </si>
  <si>
    <t>ﾜﾀﾘﾁｮｳﾕｳﾕｳｻｷﾞｮｳｼｮ</t>
  </si>
  <si>
    <t>亘理郡亘理町</t>
  </si>
  <si>
    <t>宮城県亘理郡亘理町旧舘６１番地２２</t>
  </si>
  <si>
    <t>0223-34-2263</t>
  </si>
  <si>
    <t>0412400012</t>
  </si>
  <si>
    <t>第二虹の園　山元分場</t>
  </si>
  <si>
    <t>ﾀﾞｲﾆﾆｼﾞﾉｿﾉ ﾔﾏﾓﾄﾌﾞﾝｼﾞｮｳ</t>
  </si>
  <si>
    <t>9892202</t>
  </si>
  <si>
    <t>亘理郡山元町</t>
  </si>
  <si>
    <t>宮城県亘理郡山元町高瀬字合戦原１１３-３７</t>
  </si>
  <si>
    <t>0223-37-5017</t>
  </si>
  <si>
    <t>0412400020</t>
  </si>
  <si>
    <t>社会福祉法人　静和会</t>
  </si>
  <si>
    <t>ｼｬｶｲﾌｸｼﾎｳｼﾞﾝ ｾｲﾜｶｲ</t>
  </si>
  <si>
    <t>宮城県亘理郡山元町高瀬字合戦原111-11</t>
  </si>
  <si>
    <t>0223-37-3880</t>
  </si>
  <si>
    <t>0223-37-3851</t>
  </si>
  <si>
    <t>松村　吉一</t>
  </si>
  <si>
    <t>静和園</t>
  </si>
  <si>
    <t>ｾｲﾜｴﾝ</t>
  </si>
  <si>
    <t>9892112</t>
  </si>
  <si>
    <t>宮城県亘理郡山元町真庭字名生東72-2</t>
  </si>
  <si>
    <t>0223-37-0075</t>
  </si>
  <si>
    <t>0223-37-0078</t>
  </si>
  <si>
    <t>0412400038</t>
  </si>
  <si>
    <t>身体障害者入所更生施設</t>
  </si>
  <si>
    <t>独立行政法人国立病院機構宮城病院</t>
  </si>
  <si>
    <t>ﾄﾞｸﾘﾂｷﾞｮｳｾｲﾎｳｼﾞﾝｺｸﾘﾂﾋﾞｮｳｲﾝｷｺｳﾐﾔｷﾞﾋﾞｮｳｲﾝ</t>
  </si>
  <si>
    <t>宮城県亘理郡山元町高瀬字合戦原１００</t>
  </si>
  <si>
    <t>0223-37-1131</t>
  </si>
  <si>
    <t>0223-37-3316</t>
  </si>
  <si>
    <t>病院長</t>
  </si>
  <si>
    <t>永野功</t>
  </si>
  <si>
    <t>0412400046</t>
  </si>
  <si>
    <t>亘理町二杉園</t>
  </si>
  <si>
    <t>ﾜﾀﾘﾁｮｳﾌﾀｽｷﾞｴﾝ</t>
  </si>
  <si>
    <t>宮城県亘理郡亘理町逢隈鹿島字吹田３４－２</t>
  </si>
  <si>
    <t>0223-34-4567</t>
  </si>
  <si>
    <t>0412400053</t>
  </si>
  <si>
    <t>社会福祉法人亘理町社会福祉協議会</t>
  </si>
  <si>
    <t>ｼｬｶｲﾌｸｼﾎｳｼﾞﾝﾜﾀﾘﾁｮｳｼｬｶｲﾌｸｼｷｮｳｷﾞｶｲ</t>
  </si>
  <si>
    <t>宮城県亘理郡亘理町字旧舘６０番地７</t>
  </si>
  <si>
    <t>0223-34-7551</t>
  </si>
  <si>
    <t>0223-34-7552</t>
  </si>
  <si>
    <t>小齋芳夫</t>
  </si>
  <si>
    <t>社会福祉法人亘理町社会福祉協議会　居宅介護事業所</t>
  </si>
  <si>
    <t>ｼｬｶｲﾌｸｼﾎｳｼﾞﾝﾜﾀﾘﾁｮｳｼｬｶｲﾌｸｼｷｮｳｷﾞｶｲ ｷｮﾀｸｶｲｺﾞｼﾞｷﾞｮｳｼｮ</t>
  </si>
  <si>
    <t>0412400061</t>
  </si>
  <si>
    <t>宮城県亘理郡亘理町字旧舘番地７</t>
  </si>
  <si>
    <t>社会福祉法人山元町社会福祉協議会</t>
  </si>
  <si>
    <t>ｼｬｶｲﾌｸｼﾎｳｼﾞﾝﾔﾏﾓﾄﾁｮｳｼｬｶｲﾌｸｼｷｮｳｷﾞｶｲ</t>
  </si>
  <si>
    <t>9892203</t>
  </si>
  <si>
    <t>宮城県亘理郡山元町浅生原字作田山2番地71</t>
  </si>
  <si>
    <t>0223-37-2785</t>
  </si>
  <si>
    <t>伊藤　長栄</t>
  </si>
  <si>
    <t>社会福祉法人山元町社会福祉協議会　指定訪問介護事業所</t>
  </si>
  <si>
    <t>ｼｬｶｲﾌｸｼﾎｳｼﾞﾝﾔﾏﾓﾄﾁｮｳｼｬｶｲﾌｸｼｷｮｳｷﾞｶｲ ｼﾃｲﾎｳﾓﾝｶｲｺﾞｼﾞｷﾞｮｳｼｮ</t>
  </si>
  <si>
    <t>宮城県亘理郡山元町高瀬字合戦原113-37</t>
  </si>
  <si>
    <t>0223-37-5123</t>
  </si>
  <si>
    <t>0412400079</t>
  </si>
  <si>
    <t>えいむ亘理</t>
  </si>
  <si>
    <t>ｴｲﾑﾜﾀﾘ</t>
  </si>
  <si>
    <t>9892331</t>
  </si>
  <si>
    <t>宮城県亘理郡亘理町吉田字宮前13-1</t>
  </si>
  <si>
    <t>0223-33-1911</t>
  </si>
  <si>
    <t>0223-33-1912</t>
  </si>
  <si>
    <t>0412400095</t>
  </si>
  <si>
    <t>静和園デイサービスセンター</t>
  </si>
  <si>
    <t>ｾｲﾜｴﾝﾃﾞｲｻｰﾋﾞｽｾﾝﾀｰ</t>
  </si>
  <si>
    <t>宮城県亘理郡山元町真庭字名生東７２－２</t>
  </si>
  <si>
    <t>0412400103</t>
  </si>
  <si>
    <t>医療法人社団松村クリニック</t>
  </si>
  <si>
    <t>ｲﾘｮｳﾎｳｼﾞﾝｼｬﾀﾞﾝﾏﾂﾑﾗｸﾘﾆｯｸ</t>
  </si>
  <si>
    <t>9892111</t>
  </si>
  <si>
    <t>宮城県亘理郡山元町坂元字道合37</t>
  </si>
  <si>
    <t>0223-38-0005</t>
  </si>
  <si>
    <t>0223-33-4888</t>
  </si>
  <si>
    <t>松村吉史</t>
  </si>
  <si>
    <t>やまもとヘルパーステーション</t>
  </si>
  <si>
    <t>ﾔﾏﾓﾄﾍﾙﾊﾟｰｽﾃｰｼｮﾝ</t>
  </si>
  <si>
    <t>宮城県亘理郡山元町高瀬字合戦原54-2</t>
  </si>
  <si>
    <t>0223-23-1186</t>
  </si>
  <si>
    <t>0223-37-3009</t>
  </si>
  <si>
    <t>0412400111</t>
  </si>
  <si>
    <t>宮城県亘理郡山元町高瀬字合戦原54番地2</t>
  </si>
  <si>
    <t>0223-38-1186</t>
  </si>
  <si>
    <t>よっちゃんち</t>
  </si>
  <si>
    <t>ﾖｯﾁｬﾝﾁ</t>
  </si>
  <si>
    <t>9892381</t>
  </si>
  <si>
    <t>宮城県亘理郡亘理町逢隈上郡字上２０１番地</t>
  </si>
  <si>
    <t>0223-36-8209</t>
  </si>
  <si>
    <t>0412400137</t>
  </si>
  <si>
    <t>ニチイケアセンター亘理</t>
  </si>
  <si>
    <t>ﾆﾁｲｹｱｾﾝﾀｰﾜﾀﾘ</t>
  </si>
  <si>
    <t>宮城県亘理郡亘理町字新町４５－４</t>
  </si>
  <si>
    <t>0223-33-0455</t>
  </si>
  <si>
    <t>0223-32-0171</t>
  </si>
  <si>
    <t>0412400145</t>
  </si>
  <si>
    <t>ウエック亘理逢隈ケアステーション</t>
  </si>
  <si>
    <t>ｳｴｯｸﾜﾀﾘｵｵｸﾏｹｱｽﾃｰｼｮﾝ</t>
  </si>
  <si>
    <t>9892301</t>
  </si>
  <si>
    <t>宮城県亘理郡亘理町逢隈中泉字上谷地223番１</t>
  </si>
  <si>
    <t>0412400152</t>
  </si>
  <si>
    <t>0223-32-2902</t>
  </si>
  <si>
    <t>こうそう亘理</t>
  </si>
  <si>
    <t>ｺｳｿｳﾜﾀﾘ</t>
  </si>
  <si>
    <t>0223-36-8029</t>
  </si>
  <si>
    <t>0412400160</t>
  </si>
  <si>
    <t>山元町</t>
  </si>
  <si>
    <t>ﾔﾏﾓﾄﾁｮｳ</t>
  </si>
  <si>
    <t>9892292</t>
  </si>
  <si>
    <t>宮城県亘理郡山元町浅生原字作田山２番地７１</t>
  </si>
  <si>
    <t>0223-37-1113</t>
  </si>
  <si>
    <t>0223-37-4144</t>
  </si>
  <si>
    <t>齋藤俊夫</t>
  </si>
  <si>
    <t>山元町共同作業所</t>
  </si>
  <si>
    <t>ﾔﾏﾓﾄﾁｮｳｷｮｳﾄﾞｳｻｷﾞｮｳｼｮ</t>
  </si>
  <si>
    <t>宮城県亘理郡山元町真庭字名生東75-7</t>
  </si>
  <si>
    <t>0223-37-0205</t>
  </si>
  <si>
    <t>0223-37-0203</t>
  </si>
  <si>
    <t>0412400178</t>
  </si>
  <si>
    <t>宮城県亘理郡山元町真庭字真庭字名生東75-7</t>
  </si>
  <si>
    <t>特定非営利活動法人日本園芸療法士協会</t>
  </si>
  <si>
    <t>ﾄｸﾃｲﾋｴｲﾘｶﾂﾄﾞｳﾎｳｼﾞﾝﾆﾎﾝｴﾝｹﾞｲﾘｮｳﾎｳｼｷｮｳｶｲ</t>
  </si>
  <si>
    <t>0612276</t>
  </si>
  <si>
    <t>北海道札幌市南区白川1814</t>
  </si>
  <si>
    <t>011-596-2950</t>
  </si>
  <si>
    <t>011-596-2997</t>
  </si>
  <si>
    <t>瀬山和子</t>
  </si>
  <si>
    <t>特定非営利活動法人日本園芸療法士協会東北支部ホープ就労支援センター</t>
  </si>
  <si>
    <t>ﾄｸﾃｲﾋｴｲﾘｶﾂﾄﾞｳﾎｳｼﾞﾝﾆﾎﾝｴﾝｹﾞｲﾘｮｳﾎｳｼｷｮｳｶｲﾄｳﾎｸｼﾌﾞﾎｰﾌﾟｼｭｳﾛｳｼｴﾝｾﾝﾀｰ</t>
  </si>
  <si>
    <t>宮城県亘理郡亘理町五日町22</t>
  </si>
  <si>
    <t>0223-36-8429</t>
  </si>
  <si>
    <t>022-342-8284</t>
  </si>
  <si>
    <t>0412400210</t>
  </si>
  <si>
    <t>0223368429</t>
  </si>
  <si>
    <t>0223428284</t>
  </si>
  <si>
    <t>浜吉田僕の家私の家</t>
  </si>
  <si>
    <t>ﾊﾏﾖｼﾀﾞﾎﾞｸﾉｲｴﾜﾀｼﾉｲｴ</t>
  </si>
  <si>
    <t>宮城県亘理郡亘理町吉田字流146-174</t>
  </si>
  <si>
    <t>0223-23-1744</t>
  </si>
  <si>
    <t>0412400228</t>
  </si>
  <si>
    <t>ともに　はま道</t>
  </si>
  <si>
    <t>ﾄﾓﾆ ﾊﾏﾐﾁ</t>
  </si>
  <si>
    <t>9892324</t>
  </si>
  <si>
    <t>宮城県亘理郡亘理町逢隈高屋字棚子１番４グリーンハウス壱番館１階２・３号室</t>
  </si>
  <si>
    <t>0223-35-7605</t>
  </si>
  <si>
    <t>0412400269</t>
  </si>
  <si>
    <t>特定非営活動法人ホープワールドワイド・ジャパン</t>
  </si>
  <si>
    <t>ﾄｸﾃｲﾋｴｲｶﾂﾄﾞｳﾎｳｼﾞﾝﾎｰﾌﾟﾜｰﾙﾄﾞﾜｲﾄﾞ･ｼﾞｬﾊﾟﾝ</t>
  </si>
  <si>
    <t>1510073</t>
  </si>
  <si>
    <t>東京都渋谷区笹塚二丁目１６番１号</t>
  </si>
  <si>
    <t>03-3460-4430</t>
  </si>
  <si>
    <t>加藤　敦</t>
  </si>
  <si>
    <t>特定非営利活動法人ホープワールドワイド・ジャパン　ホープ就労支援センターみやぎ</t>
  </si>
  <si>
    <t>ﾄｸﾃｲﾋｴｲﾘｶﾂﾄﾞｳﾎｳｼﾞﾝﾎｰﾌﾟﾜｰﾙﾄﾞﾜｲﾄﾞ･ｼﾞｬﾊﾟﾝ ﾎｰﾌﾟｼｭｳﾛｳｼｴﾝｾﾝﾀｰﾐﾔｷﾞ</t>
  </si>
  <si>
    <t>宮城県亘理郡亘理町字五日町２２番地</t>
  </si>
  <si>
    <t>0412400277</t>
  </si>
  <si>
    <t>特定非営利活動法人ポラリス</t>
  </si>
  <si>
    <t>ﾄｸﾃｲﾋｴｲﾘｶﾂﾄﾞｳﾎｳｼﾞﾝﾎﾟﾗﾘｽ</t>
  </si>
  <si>
    <t>宮城県亘理郡山元町高瀬字合戦原７２番地６４</t>
  </si>
  <si>
    <t>0223-36-7410</t>
  </si>
  <si>
    <t>田口ひろみ</t>
  </si>
  <si>
    <t>ポラリス</t>
  </si>
  <si>
    <t>ﾎﾟﾗﾘｽ</t>
  </si>
  <si>
    <t>0412400285</t>
  </si>
  <si>
    <t>スプリント　亘理センター</t>
  </si>
  <si>
    <t>ｽﾌﾟﾘﾝﾄ ﾜﾀﾘｾﾝﾀｰ</t>
  </si>
  <si>
    <t>宮城県亘理郡亘理町字東郷１５７番地６</t>
  </si>
  <si>
    <t>0412400319</t>
  </si>
  <si>
    <t>0223-23-1210</t>
  </si>
  <si>
    <t>0223-23-1211</t>
  </si>
  <si>
    <t>宮城県亘理郡亘理町五日町２２番地</t>
  </si>
  <si>
    <t>0412400327</t>
  </si>
  <si>
    <t>特定非営利活動法人にこにこケアサービス</t>
  </si>
  <si>
    <t>ﾆｺﾆｺｹｱｻｰﾋﾞｽ</t>
  </si>
  <si>
    <t>9892205</t>
  </si>
  <si>
    <t>宮城県亘理郡山元町小平字北ノ入５６番地２</t>
  </si>
  <si>
    <t>0223-38-1661</t>
  </si>
  <si>
    <t>後藤正幸</t>
  </si>
  <si>
    <t>すみれヘルパーステーション</t>
  </si>
  <si>
    <t>ｽﾐﾚﾍﾙﾊﾟｰｽﾃｰｼｮﾝ</t>
  </si>
  <si>
    <t>宮城県亘理郡山元町坂元字町４４番地１</t>
  </si>
  <si>
    <t>0223-38-1662</t>
  </si>
  <si>
    <t>0412400335</t>
  </si>
  <si>
    <t>株式会社ライカム</t>
  </si>
  <si>
    <t>ｶﾌﾞｼｷｶﾞｲｼｬﾗｲｶﾑ</t>
  </si>
  <si>
    <t>鈴木久崇</t>
  </si>
  <si>
    <t>0412400350</t>
  </si>
  <si>
    <t>合同会社みらい介護</t>
  </si>
  <si>
    <t>ｺﾞｳﾄﾞｳｶﾞｲｼｬﾐﾗｲｶｲｺﾞ</t>
  </si>
  <si>
    <t>宮城県亘理郡亘理町吉田字原247番地19</t>
  </si>
  <si>
    <t>0223-36-9981</t>
  </si>
  <si>
    <t>0223-36-9971</t>
  </si>
  <si>
    <t>高橋　朝弥</t>
  </si>
  <si>
    <t>みのり訪問介護ステーション</t>
  </si>
  <si>
    <t>ﾐﾉﾘﾎｳﾓﾝｶｲｺﾞｽﾃｰｼｮﾝ</t>
  </si>
  <si>
    <t>0223-36-7885</t>
  </si>
  <si>
    <t>0223-36-7886</t>
  </si>
  <si>
    <t>0412400368</t>
  </si>
  <si>
    <t>社会福祉法人ありのまま舎</t>
  </si>
  <si>
    <t>ｼｬｶｲﾌｸｼﾎｳｼﾞﾝｱﾘﾉﾏﾏｼｬ</t>
  </si>
  <si>
    <t>9828544</t>
  </si>
  <si>
    <t>宮城県仙台市太白区西多賀４丁目１９番１号</t>
  </si>
  <si>
    <t>022-243-1300</t>
  </si>
  <si>
    <t>022-243-0322</t>
  </si>
  <si>
    <t>高橋治</t>
  </si>
  <si>
    <t>障害者支援施設　難病ホスピスケア亘理ありのまま舎</t>
  </si>
  <si>
    <t>ｼｮｳｶﾞｲｼｬｼｴﾝｼｾﾂ ﾅﾝﾋﾞｮｳﾎｽﾋﾟｽｹｱﾜﾀﾘｱﾘﾉﾏﾏｼｬ</t>
  </si>
  <si>
    <t>宮城県亘理郡亘理町旧舘61番地7号</t>
  </si>
  <si>
    <t>0223-23-0760</t>
  </si>
  <si>
    <t>0412400384</t>
  </si>
  <si>
    <t>東北センコー運輸株式会社</t>
  </si>
  <si>
    <t>ﾄｳﾎｸｾﾝｺｰｳﾝﾕｶﾌﾞｼｷｶﾞｲｼｬ</t>
  </si>
  <si>
    <t>宮城県亘理郡亘理町逢隈中泉字大原167-1</t>
  </si>
  <si>
    <t>0223-34-7319</t>
  </si>
  <si>
    <t>0223-34-7121</t>
  </si>
  <si>
    <t>荒賢一</t>
  </si>
  <si>
    <t>ＳＯＳ介護</t>
  </si>
  <si>
    <t>ｴｽｵｰｴｽｶｲｺﾞ</t>
  </si>
  <si>
    <t>0120-34-1005</t>
  </si>
  <si>
    <t>0223-34-5593</t>
  </si>
  <si>
    <t>0412400400</t>
  </si>
  <si>
    <t>ライフケア県南ありのまま舎ケアセンター</t>
  </si>
  <si>
    <t>ﾗｲﾌｹｱｹﾝﾅﾝｱﾘﾉﾏﾏｼｬｹｱｾﾝﾀｰ</t>
  </si>
  <si>
    <t>宮城県亘理郡亘理町旧舘61-7</t>
  </si>
  <si>
    <t>0223-23-0804</t>
  </si>
  <si>
    <t>0223-34-3677</t>
  </si>
  <si>
    <t>0412400418</t>
  </si>
  <si>
    <t>株式会社あしすと悠</t>
  </si>
  <si>
    <t>ｶﾌﾞｼｷｶｲｼｬｱｼｽﾄﾕｳ</t>
  </si>
  <si>
    <t>宮城県岩沼市館下二丁目3番30号</t>
  </si>
  <si>
    <t>0223-23-7403</t>
  </si>
  <si>
    <t>村上のり子</t>
  </si>
  <si>
    <t>あしすと悠</t>
  </si>
  <si>
    <t>ｱｼｽﾄﾕｳ</t>
  </si>
  <si>
    <t>9892383</t>
  </si>
  <si>
    <t>宮城県亘理郡亘理町逢隈田沢字遠原22-6</t>
  </si>
  <si>
    <t>0223-36-9363</t>
  </si>
  <si>
    <t>0223-36-9889</t>
  </si>
  <si>
    <t>0412400426</t>
  </si>
  <si>
    <t>ニチイケアセンター山下</t>
  </si>
  <si>
    <t>ﾆﾁｲｹｱｾﾝﾀｰﾔﾏｼﾀ</t>
  </si>
  <si>
    <t>9892201</t>
  </si>
  <si>
    <t>宮城県亘理郡山元町山寺字山下３２番地</t>
  </si>
  <si>
    <t>0223-37-2288</t>
  </si>
  <si>
    <t>0223-37-8850</t>
  </si>
  <si>
    <t>0412400442</t>
  </si>
  <si>
    <t>山元いちご農園株式会社</t>
  </si>
  <si>
    <t>ﾔﾏﾓﾄｲﾁｺﾞﾉｳｴﾝｶﾌﾞｼｷｶﾞｲｼｬ</t>
  </si>
  <si>
    <t>宮城県亘理郡山元町山寺字稲実６０</t>
  </si>
  <si>
    <t>0223-23-1581</t>
  </si>
  <si>
    <t>0223-23-1589</t>
  </si>
  <si>
    <t>岩佐　隆</t>
  </si>
  <si>
    <t>山元いちご農園れいずホーム</t>
  </si>
  <si>
    <t>ﾔﾏﾓﾄｲﾁｺﾞﾉｳｴﾝﾚｲｽﾞﾎｰﾑ</t>
  </si>
  <si>
    <t>宮城県亘理郡山元町山寺字稲実60</t>
  </si>
  <si>
    <t>0412400459</t>
  </si>
  <si>
    <t>多機能サポートランド　さわおとの森</t>
  </si>
  <si>
    <t>ﾀｷﾉｳｻﾎﾟｰﾄﾗﾝﾄﾞ ｻﾜｵﾄﾉﾓﾘ</t>
  </si>
  <si>
    <t>宮城県宮城郡利府町沢乙字欠下東18番2</t>
  </si>
  <si>
    <t>0412600025</t>
  </si>
  <si>
    <t>022-767-4347</t>
  </si>
  <si>
    <t>はまぎく介護ステーション有限会社</t>
  </si>
  <si>
    <t>ﾊﾏｷﾞｸｶｲｺﾞｽﾃｰｼｮﾝﾕｳｹﾞﾝｶｲｼｬ</t>
  </si>
  <si>
    <t>9850804</t>
  </si>
  <si>
    <t>宮城県宮城郡七ケ浜町東宮浜字上ノ台35-2</t>
  </si>
  <si>
    <t>022-355-6465</t>
  </si>
  <si>
    <t>022-355-6460</t>
  </si>
  <si>
    <t>佐藤美和</t>
  </si>
  <si>
    <t>宮城郡七ケ浜町</t>
  </si>
  <si>
    <t>0412600033</t>
  </si>
  <si>
    <t>社会福祉法人松島町社会福祉協議会</t>
  </si>
  <si>
    <t>ｼｬｶｲﾌｸｼﾎｳｼﾞﾝﾏﾂｼﾏﾏﾁｼｬｶｲﾌｸｼｷｮｳｷﾞｶｲ</t>
  </si>
  <si>
    <t>9810203</t>
  </si>
  <si>
    <t>宮城県宮城郡松島町根廻字上山王６－２７</t>
  </si>
  <si>
    <t>022-353-4224</t>
  </si>
  <si>
    <t>022-353-4226</t>
  </si>
  <si>
    <t>遠山勝雄</t>
  </si>
  <si>
    <t>松島町社協指定障害者自立支援訪問介護事業所</t>
  </si>
  <si>
    <t>ﾏﾂｼﾏﾏﾁｼｬｷｮｳｼﾃｲｼｮｳｶﾞｲｼｬｼﾞﾘﾂｼｴﾝﾎｳﾓﾝｶｲｺﾞｼﾞｷﾞｮｳｼｮ</t>
  </si>
  <si>
    <t>宮城郡松島町</t>
  </si>
  <si>
    <t>宮城県宮城郡松島町根廻字上山王6-27</t>
  </si>
  <si>
    <t>0412600041</t>
  </si>
  <si>
    <t>株式会社コムスン　まつしまケアセンター</t>
  </si>
  <si>
    <t>ｶﾌﾞｼｷｶﾞｲｼｬｺﾑｽﾝ ﾏﾂｼﾏｹｱｾﾝﾀｰ</t>
  </si>
  <si>
    <t>9810215</t>
  </si>
  <si>
    <t>宮城県宮城郡松島町高城字町147番地1</t>
  </si>
  <si>
    <t>022-355-0835</t>
  </si>
  <si>
    <t>022-355-0836</t>
  </si>
  <si>
    <t>0412600058</t>
  </si>
  <si>
    <t>株式会社コムスンりふ森の郷ケアセンター</t>
  </si>
  <si>
    <t>ｶﾌﾞｼｷｶﾞｲｼｬｺﾑｽﾝﾘﾌﾓﾘﾉｻﾄｹｱｾﾝﾀｰ</t>
  </si>
  <si>
    <t>9810104</t>
  </si>
  <si>
    <t>宮城県宮城郡利府町中央1丁目9番7号</t>
  </si>
  <si>
    <t>022-349-0061</t>
  </si>
  <si>
    <t>022-349-0062</t>
  </si>
  <si>
    <t>0412600066</t>
  </si>
  <si>
    <t>社会福祉法人利府町社会福祉協議会</t>
  </si>
  <si>
    <t>ｼｬｶｲﾌｸｼﾎｳｼﾞﾝﾘﾘﾌﾁｮｳｼｬｶｲﾌｸｼｷｮｳｷﾞｶｲ</t>
  </si>
  <si>
    <t>宮城県宮城郡利府町中央二丁目１１番地１</t>
  </si>
  <si>
    <t>022-356-9060</t>
  </si>
  <si>
    <t>022-356-9225</t>
  </si>
  <si>
    <t>伊藤　きよみ</t>
  </si>
  <si>
    <t>社会福祉法人利府町社会福祉協議会　指定訪問介護事業所</t>
  </si>
  <si>
    <t>ｼｬｶｲﾌｸｼﾎｳｼﾞﾝﾘﾘﾌﾁｮｳｼｬｶｲﾌｸｼｷｮｳｷﾞｶｲ ｼﾃｲﾎｳﾓﾝｶｲｺﾞｼﾞｷﾞｮｳｼｮ</t>
  </si>
  <si>
    <t>0412600074</t>
  </si>
  <si>
    <t>宮城県宮城郡利府町中央2-11-1</t>
  </si>
  <si>
    <t>022-767-1391</t>
  </si>
  <si>
    <t>022-249-1288</t>
  </si>
  <si>
    <t>022-349-1288</t>
  </si>
  <si>
    <t>社会福祉法人七ヶ浜町社会福祉協議会</t>
  </si>
  <si>
    <t>ｼｬｶｲﾌｸｼﾎｳｼﾞﾝｼﾁｶﾞﾊﾏﾏﾁｼｬｶｲﾌｸｼｷｮｳｷﾞｶｲ</t>
  </si>
  <si>
    <t>9850802</t>
  </si>
  <si>
    <t>宮城県宮城郡七ケ浜町吉田浜字野山５－９　あさひ園内</t>
  </si>
  <si>
    <t>022-357-4796</t>
  </si>
  <si>
    <t>022-357-6772</t>
  </si>
  <si>
    <t>鎌田節夫</t>
  </si>
  <si>
    <t>七ヶ浜町社会福祉協議会</t>
  </si>
  <si>
    <t>ｼﾁｶﾞﾊﾏﾏﾁｼｬｶｲﾌｸｼｷｮｳｷﾞｶｲ</t>
  </si>
  <si>
    <t>0412600082</t>
  </si>
  <si>
    <t>社会福祉法人　松の実福祉会</t>
  </si>
  <si>
    <t>ｼｬｶｲﾌｸｼﾎｳｼﾞﾝ ﾏﾂﾉﾐﾌｸｼｶｲ</t>
  </si>
  <si>
    <t>022-355-0151</t>
  </si>
  <si>
    <t>022-355-0152</t>
  </si>
  <si>
    <t>小島　等</t>
  </si>
  <si>
    <t>松の実</t>
  </si>
  <si>
    <t>ﾏﾂﾉﾐ</t>
  </si>
  <si>
    <t>0412600108</t>
  </si>
  <si>
    <t>｢梨花」短期入所事業所</t>
  </si>
  <si>
    <t>｢ﾘﾝｶ｣ﾀﾝｷﾆｭｳｼｮｼﾞｷﾞｮｳｼｮ</t>
  </si>
  <si>
    <t>9810111</t>
  </si>
  <si>
    <t>宮城県宮城郡利府町加瀬字川迎２８－１</t>
  </si>
  <si>
    <t>0412600116</t>
  </si>
  <si>
    <t>みお七ヶ浜</t>
  </si>
  <si>
    <t>ﾐｵｼﾁｶﾞﾊﾏ</t>
  </si>
  <si>
    <t>9850823</t>
  </si>
  <si>
    <t>宮城県宮城郡七ケ浜町遠山５－６－４０</t>
  </si>
  <si>
    <t>022-395-9477</t>
  </si>
  <si>
    <t>022-365-7703</t>
  </si>
  <si>
    <t>0412600124</t>
  </si>
  <si>
    <t>松島町</t>
  </si>
  <si>
    <t>ﾏﾂｼﾏﾏﾁ</t>
  </si>
  <si>
    <t>宮城県宮城郡松島町高城字町10番地</t>
  </si>
  <si>
    <t>022-354-5706</t>
  </si>
  <si>
    <t>022-353-2041</t>
  </si>
  <si>
    <t>内田鉄夫</t>
  </si>
  <si>
    <t>松島町希望園</t>
  </si>
  <si>
    <t>ﾏﾂｼﾏﾏﾁｷﾎﾞｳｴﾝ</t>
  </si>
  <si>
    <t>宮城県宮城郡松島町高城字浜1番地1</t>
  </si>
  <si>
    <t>022-353-4301</t>
  </si>
  <si>
    <t>0412600132</t>
  </si>
  <si>
    <t>セントケアりふ森の郷</t>
  </si>
  <si>
    <t>ｾﾝﾄｹｱﾘﾌﾓﾘﾉｻﾄ</t>
  </si>
  <si>
    <t>宮城県宮城郡利府町中央１丁目９番７号</t>
  </si>
  <si>
    <t>0412600140</t>
  </si>
  <si>
    <t>こうそう</t>
  </si>
  <si>
    <t>ｺｳｿｳ</t>
  </si>
  <si>
    <t>宮城県宮城郡利府町しらかし台6-1-10</t>
  </si>
  <si>
    <t>022-352-7609</t>
  </si>
  <si>
    <t>0412600157</t>
  </si>
  <si>
    <t>幸ちゃん家</t>
  </si>
  <si>
    <t>ｻｯﾁｬﾝﾁ</t>
  </si>
  <si>
    <t>梨花</t>
  </si>
  <si>
    <t>ﾘﾝｶ</t>
  </si>
  <si>
    <t>宮城県宮城郡利府町加瀬字川迎28-1</t>
  </si>
  <si>
    <t>022-349-1770</t>
  </si>
  <si>
    <t>022-349-1771</t>
  </si>
  <si>
    <t>0412600165</t>
  </si>
  <si>
    <t>利府町社会福祉協議会　児童デイサービスセンター「すきっぷ」</t>
  </si>
  <si>
    <t>ﾘﾌﾁｮｳｼｬｶｲﾌｸｼｷｮｳｷﾞｶｲ ｼﾞﾄﾞｳﾃﾞｲｻｰﾋﾞｽｾﾝﾀｰ｢ｽｷｯﾌﾟ｣</t>
  </si>
  <si>
    <t>9810103</t>
  </si>
  <si>
    <t>宮城県宮城郡利府町森郷字名古曽１２－２</t>
  </si>
  <si>
    <t>0412600173</t>
  </si>
  <si>
    <t>工房　歩歩</t>
  </si>
  <si>
    <t>ｺｳﾎﾞｳ ﾎﾟﾎﾟ</t>
  </si>
  <si>
    <t>9810124</t>
  </si>
  <si>
    <t>宮城県宮城郡利府町沢乙東3番3</t>
  </si>
  <si>
    <t>022-767-8655</t>
  </si>
  <si>
    <t>022-767-8656</t>
  </si>
  <si>
    <t>0412600181</t>
  </si>
  <si>
    <t>発達支援ランドあのねの森</t>
  </si>
  <si>
    <t>ﾊｯﾀﾂｼｴﾝﾗﾝﾄﾞｱﾉﾈﾉﾓﾘ</t>
  </si>
  <si>
    <t>9810122</t>
  </si>
  <si>
    <t>宮城県宮城郡利府町菅谷字西天神１２５－５</t>
  </si>
  <si>
    <t>022-290-3567</t>
  </si>
  <si>
    <t>0412600199</t>
  </si>
  <si>
    <t>株式会社Eco Life</t>
  </si>
  <si>
    <t>ｶﾌﾞｼｷｶﾞｲｼｬｴｺ ﾗｲﾌ</t>
  </si>
  <si>
    <t>9893121</t>
  </si>
  <si>
    <t>宮城県仙台市青葉区郷六字葛岡下49番地の1広瀬の杜9番館214</t>
  </si>
  <si>
    <t>022-266-3254</t>
  </si>
  <si>
    <t>菊地 幸郎</t>
  </si>
  <si>
    <t>バンビの杜利府</t>
  </si>
  <si>
    <t>ﾊﾞﾝﾋﾞﾉﾓﾘﾘﾌ</t>
  </si>
  <si>
    <t>宮城県宮城郡利府町加瀬字新前谷地57-1</t>
  </si>
  <si>
    <t>0412600207</t>
  </si>
  <si>
    <t>海人の里</t>
  </si>
  <si>
    <t>ｶｲﾄﾉｻﾄ</t>
  </si>
  <si>
    <t>宮城県宮城郡利府町赤沼字須賀116番地</t>
  </si>
  <si>
    <t>0412610024</t>
  </si>
  <si>
    <t>多機能サポートランドさわおとの森　生活介護わのみ</t>
  </si>
  <si>
    <t>ﾀｷﾉｳｻﾎﾟｰﾄﾗﾝﾄﾞｻﾜｵﾄﾉﾓﾘ ｾｲｶﾂｶｲｺﾞﾜﾉﾐ</t>
  </si>
  <si>
    <t>0412610032</t>
  </si>
  <si>
    <t>宮城県宮城郡利府町沢乙字寺下20番</t>
  </si>
  <si>
    <t>株式会社千代興業</t>
  </si>
  <si>
    <t>ｶﾌﾞｼｷｶｲｼｬｾﾝﾀﾞｲｺｳｷﾞｮｳ</t>
  </si>
  <si>
    <t>9850812</t>
  </si>
  <si>
    <t>宮城県宮城郡七ケ浜町松ヶ浜字謡２６番地の９</t>
  </si>
  <si>
    <t>022-352-5315</t>
  </si>
  <si>
    <t>022-352-5316</t>
  </si>
  <si>
    <t>中須賀明浩</t>
  </si>
  <si>
    <t>ありすけあ</t>
  </si>
  <si>
    <t>ｱﾘｽｹｱ</t>
  </si>
  <si>
    <t>9850813</t>
  </si>
  <si>
    <t>宮城県宮城郡七ケ浜町湊浜１丁目４－４</t>
  </si>
  <si>
    <t>0412610040</t>
  </si>
  <si>
    <t>宮城県宮城郡利府町加瀬字新前谷地５７番地１</t>
  </si>
  <si>
    <t>0412620023</t>
  </si>
  <si>
    <t>一般社団法人松島のかぜ</t>
  </si>
  <si>
    <t>ｲｯﾊﾟﾝｼｬﾀﾞﾝﾎｳｼﾞﾝﾏﾂｼﾏﾉｶｾﾞ</t>
  </si>
  <si>
    <t>9810212</t>
  </si>
  <si>
    <t>宮城県宮城郡松島町磯崎字釜１２番地</t>
  </si>
  <si>
    <t>022-352-3256</t>
  </si>
  <si>
    <t>022-352-3257</t>
  </si>
  <si>
    <t>林　裕志</t>
  </si>
  <si>
    <t>松島のかぜ</t>
  </si>
  <si>
    <t>ﾏﾂｼﾏﾉｶｾﾞ</t>
  </si>
  <si>
    <t>0412620031</t>
  </si>
  <si>
    <t>松島医療生活協同組合</t>
  </si>
  <si>
    <t>ﾏﾂｼﾏｲﾘｮｳｾｲｶﾂｷｮｳﾄﾞｳｸﾐｱｲ</t>
  </si>
  <si>
    <t>9810213</t>
  </si>
  <si>
    <t>宮城県宮城郡松島町松島字普賢堂１番地４</t>
  </si>
  <si>
    <t>022-353-2696</t>
  </si>
  <si>
    <t>022-353-3065</t>
  </si>
  <si>
    <t>蒲生功</t>
  </si>
  <si>
    <t>松島医療生活協同組合　まつしまホームヘルパー</t>
  </si>
  <si>
    <t>ﾏﾂｼﾏｲﾘｮｳｾｲｶﾂｷｮｳﾄﾞｳｸﾐｱｲ ﾏﾂｼﾏﾎｰﾑﾍﾙﾊﾟｰ</t>
  </si>
  <si>
    <t>宮城県宮城郡松島町松島字普賢堂１番地４まつしまの郷</t>
  </si>
  <si>
    <t>022-352-0951</t>
  </si>
  <si>
    <t>022-353-3296</t>
  </si>
  <si>
    <t>0412630022</t>
  </si>
  <si>
    <t>株式会社アイエスエフネットライフ</t>
  </si>
  <si>
    <t>ｶﾌﾞｼｷｶｲｼｬｱｲｴｽｴﾌﾈｯﾄﾗｲﾌ</t>
  </si>
  <si>
    <t>1070052</t>
  </si>
  <si>
    <t>東京都港区赤坂７－１－１６オーク赤坂ビル２階</t>
  </si>
  <si>
    <t>03-4578-1162</t>
  </si>
  <si>
    <t>03-3479-0280</t>
  </si>
  <si>
    <t>渡邉　幸義</t>
  </si>
  <si>
    <t>アイエスエフネットライフ松島</t>
  </si>
  <si>
    <t>ｱｲｴｽｴﾌﾈｯﾄﾗｲﾌﾏﾂｼﾏ</t>
  </si>
  <si>
    <t>宮城県宮城郡松島町高城字町７７</t>
  </si>
  <si>
    <t>022-794-7674</t>
  </si>
  <si>
    <t>022-794-7679</t>
  </si>
  <si>
    <t>0412630030</t>
  </si>
  <si>
    <t>株式会社クリエイティブ笑未</t>
  </si>
  <si>
    <t>ｶﾌﾞｼｷｶｲｼｬｸﾘｴｲﾃｨﾌﾞｴﾐ</t>
  </si>
  <si>
    <t>宮城県宮城郡松島町松島字陰の浜９番地の１</t>
  </si>
  <si>
    <t>09058446181</t>
  </si>
  <si>
    <t>0223546240</t>
  </si>
  <si>
    <t>佐々木　紀恵</t>
  </si>
  <si>
    <t>クリエイティブ笑未</t>
  </si>
  <si>
    <t>ｸﾘｴｲﾃｨﾌﾞｴﾐ</t>
  </si>
  <si>
    <t>09018175264</t>
  </si>
  <si>
    <t>0412630048</t>
  </si>
  <si>
    <t>0223529341</t>
  </si>
  <si>
    <t>0223529342</t>
  </si>
  <si>
    <t>株式会社春幸会</t>
  </si>
  <si>
    <t>ｶﾌﾞｼｷｶｲｼｬｼｭﾝｺｳｶｲ</t>
  </si>
  <si>
    <t>9813212</t>
  </si>
  <si>
    <t>宮城県仙台市泉区長命ケ丘五丁目1番10号</t>
  </si>
  <si>
    <t>022-725-6725</t>
  </si>
  <si>
    <t>022-725-6726</t>
  </si>
  <si>
    <t>高橋長啓</t>
  </si>
  <si>
    <t>生活介護つなぐ利府</t>
  </si>
  <si>
    <t>ｾｲｶﾂｶｲｺﾞﾂﾅｸﾞﾘﾌ</t>
  </si>
  <si>
    <t>9810132</t>
  </si>
  <si>
    <t>宮城県宮城郡利府町花園1丁目210-2</t>
  </si>
  <si>
    <t>022-253-7573</t>
  </si>
  <si>
    <t>022-253-7574</t>
  </si>
  <si>
    <t>0412630055</t>
  </si>
  <si>
    <t>ぼくらの家</t>
  </si>
  <si>
    <t>ﾎﾞｸﾗﾉｲｴ</t>
  </si>
  <si>
    <t>9810112</t>
  </si>
  <si>
    <t>宮城県宮城郡利府町利府字八幡崎63-1</t>
  </si>
  <si>
    <t>022-290-6678</t>
  </si>
  <si>
    <t>0412630105</t>
  </si>
  <si>
    <t>株式会社ＬＩＦＥ　ＲＩＣＨ</t>
  </si>
  <si>
    <t>ｶﾌﾞｼｷｶﾞｲｼｬLIFE RICH</t>
  </si>
  <si>
    <t>宮城県多賀城市桜木二丁目8番28-3号</t>
  </si>
  <si>
    <t>022-385-7480</t>
  </si>
  <si>
    <t>遊佐　大輔</t>
  </si>
  <si>
    <t>ライフリッチ在宅サポートセンター</t>
  </si>
  <si>
    <t>ﾗｲﾌﾘｯﾁｻﾞｲﾀｸｻﾎﾟｰﾄｾﾝﾀｰ</t>
  </si>
  <si>
    <t>宮城県宮城郡松島町高城字城内二18</t>
  </si>
  <si>
    <t>022-385-7481</t>
  </si>
  <si>
    <t>0412630113</t>
  </si>
  <si>
    <t>株式会社あすファーム松島</t>
  </si>
  <si>
    <t>ｶﾌﾞｼｷｶﾞｲｼｬｱｽﾌｧｰﾑﾏﾂｼﾏ</t>
  </si>
  <si>
    <t>9810205</t>
  </si>
  <si>
    <t>宮城県宮城郡松島町幡谷字鹿渡２２番地の１</t>
  </si>
  <si>
    <t>022-349-5536</t>
  </si>
  <si>
    <t>022-349-5537</t>
  </si>
  <si>
    <t>丹野　信男</t>
  </si>
  <si>
    <t>株式会社あすファーム松島　品井沼事業所</t>
  </si>
  <si>
    <t>ｶﾌﾞｼｷｶﾞｲｼｬｱｽﾌｧｰﾑﾏﾂｼﾏ ｼﾅｲﾇﾏｼﾞｷﾞｮｳｼｮ</t>
  </si>
  <si>
    <t>0412630139</t>
  </si>
  <si>
    <t>一般社団法人宮城地域振興協会</t>
  </si>
  <si>
    <t>ｲｯﾊﾟﾝｼｬﾀﾞﾝﾎｳｼﾞﾝﾐﾔｷﾞﾁｲｷｼﾝｺｳｷｮｳｶｲ</t>
  </si>
  <si>
    <t>宮城県宮城郡松島町高城字浜４０番地の７</t>
  </si>
  <si>
    <t>022-354-4362</t>
  </si>
  <si>
    <t>菊地　信忠</t>
  </si>
  <si>
    <t>天地人・未知の空</t>
  </si>
  <si>
    <t>ﾃﾝﾁｼﾞﾝ･ﾐﾁﾉｸ</t>
  </si>
  <si>
    <t>宮城県宮城郡松島町高城字浜３７番地の７</t>
  </si>
  <si>
    <t>0412630147</t>
  </si>
  <si>
    <t>榎の実</t>
  </si>
  <si>
    <t>ｴﾉﾐ</t>
  </si>
  <si>
    <t>宮城県宮城郡利府町森郷字一里塚１７</t>
  </si>
  <si>
    <t>022-781-8766</t>
  </si>
  <si>
    <t>022-781-8767</t>
  </si>
  <si>
    <t>0412630154</t>
  </si>
  <si>
    <t>0223613318</t>
  </si>
  <si>
    <t>松ぼっくり</t>
  </si>
  <si>
    <t>ﾏﾂﾎﾞｯｸﾘ</t>
  </si>
  <si>
    <t>0412630162</t>
  </si>
  <si>
    <t>DiyCE</t>
  </si>
  <si>
    <t>ﾀﾞｲｽ</t>
  </si>
  <si>
    <t>9850821</t>
  </si>
  <si>
    <t>宮城県宮城郡七ケ浜町汐見台1丁目1-17</t>
  </si>
  <si>
    <t>022-290-6127</t>
  </si>
  <si>
    <t>0412630170</t>
  </si>
  <si>
    <t>一般社団法人　福祉の里</t>
  </si>
  <si>
    <t>ｲｯﾊﾟﾝｼｬﾀﾞﾝﾎｳｼﾞﾝ ﾌｸｼﾉｻﾄ</t>
  </si>
  <si>
    <t>9810413</t>
  </si>
  <si>
    <t>宮城県東松島市新東名1丁目18-3</t>
  </si>
  <si>
    <t>0225-88-4130</t>
  </si>
  <si>
    <t>後藤　幸法</t>
  </si>
  <si>
    <t>一般社団法人福祉の里　ぴあ・すてーじ</t>
  </si>
  <si>
    <t>ｲｯﾊﾟﾝｼｬﾀﾞﾝﾎｳｼﾞﾝﾌｸｼﾉｻﾄ ﾋﾟｱ･ｽﾃｰｼﾞ</t>
  </si>
  <si>
    <t>宮城県宮城郡利府町森郷字石田25番3</t>
  </si>
  <si>
    <t>022-253-6538</t>
  </si>
  <si>
    <t>022-253-6539</t>
  </si>
  <si>
    <t>0412630188</t>
  </si>
  <si>
    <t>生活介護　ぴあ・すてーじ</t>
  </si>
  <si>
    <t>ｾｲｶﾂｶｲｺﾞ ﾋﾟｱ･ｽﾃｰｼﾞ</t>
  </si>
  <si>
    <t>022-76-8806</t>
  </si>
  <si>
    <t>0412630196</t>
  </si>
  <si>
    <t>株式会社はなもも</t>
  </si>
  <si>
    <t>ｶﾌﾞｼｷｶｲｼｬﾊﾅﾓﾓ</t>
  </si>
  <si>
    <t>宮城県宮城郡七ケ浜町遠山二丁目３番２０号</t>
  </si>
  <si>
    <t>0222903922</t>
  </si>
  <si>
    <t>0222903923</t>
  </si>
  <si>
    <t>諏訪亜矢子</t>
  </si>
  <si>
    <t>ヘルパーステーションはなもも</t>
  </si>
  <si>
    <t>ﾍﾙﾊﾟｰｽﾃｰｼｮﾝﾊﾅﾓﾓ</t>
  </si>
  <si>
    <t>0412630204</t>
  </si>
  <si>
    <t>特定非営利活動法人黒川こころの応援団</t>
  </si>
  <si>
    <t>ﾄｸﾃｲﾋｴｲﾘｶﾂﾄﾞｳﾎｳｼﾞﾝ ｸﾛｶﾜｺｺﾛﾉｵｳｴﾝﾀﾞﾝ</t>
  </si>
  <si>
    <t>宮城県黒川郡大和町吉岡字館下４７番</t>
  </si>
  <si>
    <t>022-347-0028</t>
  </si>
  <si>
    <t>022-343-7077</t>
  </si>
  <si>
    <t>小野田豊</t>
  </si>
  <si>
    <t>nisipirica</t>
  </si>
  <si>
    <t>ﾆｼﾋﾟﾘｶ</t>
  </si>
  <si>
    <t>黒川郡大和町</t>
  </si>
  <si>
    <t>宮城県黒川郡大和町吉岡字館下４７</t>
  </si>
  <si>
    <t>0412700015</t>
  </si>
  <si>
    <t>街喫茶さをり</t>
  </si>
  <si>
    <t>ﾏﾁｷｯｻｻｦﾘ</t>
  </si>
  <si>
    <t>虹の風</t>
  </si>
  <si>
    <t>ﾆｼﾞﾉｶｾﾞ</t>
  </si>
  <si>
    <t>9813311</t>
  </si>
  <si>
    <t>宮城県富谷市富谷桜田1-12</t>
  </si>
  <si>
    <t>022-348-0771</t>
  </si>
  <si>
    <t>022-348-8721</t>
  </si>
  <si>
    <t>0412700023</t>
  </si>
  <si>
    <t>（旧）黒川郡富谷町</t>
  </si>
  <si>
    <t>宮城県黒川郡富谷町富谷桜田1-12</t>
  </si>
  <si>
    <t>宮城県七ツ森希望の家</t>
  </si>
  <si>
    <t>ﾐﾔｷﾞｹﾝﾅﾅﾂﾓﾘｷﾎﾞｳﾉｲｴ</t>
  </si>
  <si>
    <t>宮城県黒川郡大和町吉田字上童子沢２１</t>
  </si>
  <si>
    <t>022-345-3701</t>
  </si>
  <si>
    <t>0412700049</t>
  </si>
  <si>
    <t>9813625</t>
  </si>
  <si>
    <t>宮城県船形コロニー</t>
  </si>
  <si>
    <t>ﾐﾔｷﾞｹﾝﾌﾅｶﾞﾀｺﾛﾆｰ</t>
  </si>
  <si>
    <t>宮城県黒川郡大和町吉田字上童子沢21</t>
  </si>
  <si>
    <t>022-345-3282</t>
  </si>
  <si>
    <t>022-345-3984</t>
  </si>
  <si>
    <t>0412700056</t>
  </si>
  <si>
    <t>支援施設あさいな</t>
  </si>
  <si>
    <t>ｼｴﾝｼｾﾂｱｻｲﾅ</t>
  </si>
  <si>
    <t>9813624</t>
  </si>
  <si>
    <t>宮城県黒川郡大和町宮床字摺萩24-4</t>
  </si>
  <si>
    <t>022-347-8080</t>
  </si>
  <si>
    <t>022-346-2120</t>
  </si>
  <si>
    <t>0412700064</t>
  </si>
  <si>
    <t>あさいな学園</t>
  </si>
  <si>
    <t>ｱｻｲﾅｶﾞｸｴﾝ</t>
  </si>
  <si>
    <t>分場　いこいの家たんぽぽ</t>
  </si>
  <si>
    <t>ﾌﾞﾝｼﾞｮｳ ｲｺｲﾉｲｴﾀﾝﾎﾟﾎﾟ</t>
  </si>
  <si>
    <t>宮城県黒川郡大和町吉岡字古舘25-2</t>
  </si>
  <si>
    <t>022-345-7822</t>
  </si>
  <si>
    <t>022-345-7828</t>
  </si>
  <si>
    <t>特別養護老人ホーム　杜の風</t>
  </si>
  <si>
    <t>ﾄｸﾍﾞﾂﾖｳｺﾞﾛｳｼﾞﾝﾎｰﾑ ﾓﾘﾉｶｾﾞ</t>
  </si>
  <si>
    <t>宮城県富谷市富谷桜田１－１１</t>
  </si>
  <si>
    <t>022-779-1580</t>
  </si>
  <si>
    <t>022-779-1582</t>
  </si>
  <si>
    <t>0412700072</t>
  </si>
  <si>
    <t>0412700080</t>
  </si>
  <si>
    <t>宮城県船形コロニー通所部</t>
  </si>
  <si>
    <t>ﾐﾔｷﾞｹﾝﾌﾅｶﾞﾀｺﾛﾆｰﾂｳｼｮﾌﾞ</t>
  </si>
  <si>
    <t>022-345-6340</t>
  </si>
  <si>
    <t>022-345-5140</t>
  </si>
  <si>
    <t>ツクイ大和</t>
  </si>
  <si>
    <t>ﾂｸｲﾀｲﾜ</t>
  </si>
  <si>
    <t>宮城県黒川郡大和町吉岡字天皇寺７８</t>
  </si>
  <si>
    <t>022-347-0557</t>
  </si>
  <si>
    <t>022-347-0559</t>
  </si>
  <si>
    <t>0412700098</t>
  </si>
  <si>
    <t>宮城県黒川郡大和町吉岡字天皇寺78</t>
  </si>
  <si>
    <t>株式会社コムスン　富谷中央ケアセンター</t>
  </si>
  <si>
    <t>ｶﾌﾞｼｷｶﾞｲｼｬｺﾑｽﾝ ﾄﾐﾔﾁｭｳｵｳｹｱｾﾝﾀｰ</t>
  </si>
  <si>
    <t>宮城県黒川郡富谷町ひより台1丁目44-6　セブンコート202</t>
  </si>
  <si>
    <t>022-348-8191</t>
  </si>
  <si>
    <t>022-348-8192</t>
  </si>
  <si>
    <t>0412700106</t>
  </si>
  <si>
    <t>有限会社サポート仙北</t>
  </si>
  <si>
    <t>ﾕｳｹﾞﾝｶﾞｲｼｬｻﾎﾟｰﾄｾﾝﾎﾟｸ</t>
  </si>
  <si>
    <t>9813501</t>
  </si>
  <si>
    <t>宮城県黒川郡大郷町大松沢字上町３５番地</t>
  </si>
  <si>
    <t>022-359-4135</t>
  </si>
  <si>
    <t>早坂強</t>
  </si>
  <si>
    <t>有限会社サポート仙北指定訪問介護事業所</t>
  </si>
  <si>
    <t>ﾕｳｹﾞﾝｶﾞｲｼｬｻﾎﾟｰﾄｾﾝﾎﾟｸｼﾃｲﾎｳﾓﾝｶｲｺﾞｼﾞｷﾞｮｳｼｮ</t>
  </si>
  <si>
    <t>黒川郡大郷町</t>
  </si>
  <si>
    <t>0412700114</t>
  </si>
  <si>
    <t>有限会社　セベック</t>
  </si>
  <si>
    <t>ﾕｳｹﾞﾝｶﾞｲｼｬ ｾﾍﾞｯｸ</t>
  </si>
  <si>
    <t>宮城県富谷市成田６丁目８番地３</t>
  </si>
  <si>
    <t>022-351-6441</t>
  </si>
  <si>
    <t>022-779-1243</t>
  </si>
  <si>
    <t>本多　淑美</t>
  </si>
  <si>
    <t>セベック　ヘルパーステーション</t>
  </si>
  <si>
    <t>ｾﾍﾞｯｸ ﾍﾙﾊﾟｰｽﾃｰｼｮﾝ</t>
  </si>
  <si>
    <t>宮城県黒川郡富谷町富谷字仏所124-63　ロマネA101</t>
  </si>
  <si>
    <t>022-779-1242</t>
  </si>
  <si>
    <t>0412700122</t>
  </si>
  <si>
    <t>有限会社　セベック　ヘルパーステーション</t>
  </si>
  <si>
    <t>ﾕｳｹﾞﾝｶﾞｲｼｬ ｾﾍﾞｯｸ ﾍﾙﾊﾟｰｽﾃｰｼｮﾝ</t>
  </si>
  <si>
    <t>宮城県黒川郡富谷町富谷字仏所124-63　ロマネＡ101</t>
  </si>
  <si>
    <t>特定非営利活動法人これから会</t>
  </si>
  <si>
    <t>ﾄｸﾃｲﾋｴｲﾘｶﾂﾄﾞｳﾎｳｼﾞﾝｺﾚｶﾗｶｲ</t>
  </si>
  <si>
    <t>9813521</t>
  </si>
  <si>
    <t>宮城県黒川郡大郷町中村字屋敷前１００－８</t>
  </si>
  <si>
    <t>022-359-4886</t>
  </si>
  <si>
    <t>022-359-4896</t>
  </si>
  <si>
    <t>高橋幸子</t>
  </si>
  <si>
    <t>0412700130</t>
  </si>
  <si>
    <t>仙台北地域福祉サービスセンター</t>
  </si>
  <si>
    <t>ｾﾝﾀﾞｲｷﾀﾁｲｷﾌｸｼｻｰﾋﾞｽｾﾝﾀｰ</t>
  </si>
  <si>
    <t>0412700148</t>
  </si>
  <si>
    <t>ジャパンケアサービス　ハッピー富谷・ヘルパーステーション</t>
  </si>
  <si>
    <t>ｼﾞｬﾊﾟﾝｹｱｻｰﾋﾞｽ ﾊｯﾋﾟｰﾄﾐﾔ･ﾍﾙﾊﾟｰｽﾃｰｼｮﾝ</t>
  </si>
  <si>
    <t>宮城県黒川郡富谷町富谷字町北裏41-1グリンエイトアイ103号室</t>
  </si>
  <si>
    <t>022-358-2232</t>
  </si>
  <si>
    <t>0412700155</t>
  </si>
  <si>
    <t>わ・は・わ大郷</t>
  </si>
  <si>
    <t>ﾜ･ﾜ･ﾜｵｵｻﾄ</t>
  </si>
  <si>
    <t>9813502</t>
  </si>
  <si>
    <t>宮城県黒川郡大郷町粕川字田中3-1</t>
  </si>
  <si>
    <t>022-359-3563</t>
  </si>
  <si>
    <t>022-359-3930</t>
  </si>
  <si>
    <t>0412700213</t>
  </si>
  <si>
    <t>特定非営利活動法人ふれあい</t>
  </si>
  <si>
    <t>ﾄｸﾃｲﾋｴｲﾘｶﾂﾄﾞｳﾎｳｼﾞﾝﾌﾚｱｲ</t>
  </si>
  <si>
    <t>宮城県黒川郡大和町宮床字下小路４６－１</t>
  </si>
  <si>
    <t>022-346-5008</t>
  </si>
  <si>
    <t>堀籠清見</t>
  </si>
  <si>
    <t>活動支援センターふれあい</t>
  </si>
  <si>
    <t>ｶﾂﾄﾞｳｼｴﾝｾﾝﾀｰﾌﾚｱｲ</t>
  </si>
  <si>
    <t>宮城県黒川郡大和町宮床下小路４６－１</t>
  </si>
  <si>
    <t>022-346-5044</t>
  </si>
  <si>
    <t>0412700221</t>
  </si>
  <si>
    <t>吉岡すまいる</t>
  </si>
  <si>
    <t>ﾖｼｵｶｽﾏｲﾙ</t>
  </si>
  <si>
    <t>宮城県黒川郡大和町吉岡字館下４６－１</t>
  </si>
  <si>
    <t>022-344-3596</t>
  </si>
  <si>
    <t>022-344-3595</t>
  </si>
  <si>
    <t>0412700247</t>
  </si>
  <si>
    <t>株式会社愛心ヘルプサービス</t>
  </si>
  <si>
    <t>ｶﾌﾞｼｷｶｲｼｬｱｲｼﾝﾍﾙﾌﾟｻｰﾋﾞｽ</t>
  </si>
  <si>
    <t>9810952</t>
  </si>
  <si>
    <t>宮城県仙台市青葉区中山９丁目１２番１３号</t>
  </si>
  <si>
    <t>022-343-0643</t>
  </si>
  <si>
    <t>022-303-2043</t>
  </si>
  <si>
    <t>古川武志</t>
  </si>
  <si>
    <t>愛心ヘルプサービス大富</t>
  </si>
  <si>
    <t>ｱｲｼﾝﾍﾙﾌﾟｻｰﾋﾞｽﾀｲﾄﾐ</t>
  </si>
  <si>
    <t>宮城県富谷市富谷字西沢17-8</t>
  </si>
  <si>
    <t>022-779-0767</t>
  </si>
  <si>
    <t>022-779-0768</t>
  </si>
  <si>
    <t>0412700254</t>
  </si>
  <si>
    <t>宮城県富谷市富谷西沢17-8</t>
  </si>
  <si>
    <t>セントケア富谷中央</t>
  </si>
  <si>
    <t>ｾﾝﾄｹｱﾄﾐﾔﾁｭｳｵｳ</t>
  </si>
  <si>
    <t>9813331</t>
  </si>
  <si>
    <t>宮城県富谷市東向陽台３丁目２８－２</t>
  </si>
  <si>
    <t>0412700262</t>
  </si>
  <si>
    <t>社会福祉法人大郷町社会福祉協議会</t>
  </si>
  <si>
    <t>ｼｬｶｲﾌｸｼﾎｳｼﾞﾝｵｵｻﾄﾏﾁｼｬｶｲﾌｸｼｷｮｳｷﾞｶｲ</t>
  </si>
  <si>
    <t>宮城県黒川郡大郷町粕川字東長崎３１番地の７</t>
  </si>
  <si>
    <t>022-359-2753</t>
  </si>
  <si>
    <t>大友敏夫</t>
  </si>
  <si>
    <t>大郷町社会福祉協議会ライフサポートおおさと</t>
  </si>
  <si>
    <t>ｵｵｻﾄﾁｮｳｼｬｶｲﾌｸｼｷｮｳｷﾞｶｲﾗｲﾌｻﾎﾟｰﾄｵｵｻﾄ</t>
  </si>
  <si>
    <t>宮城県黒川郡大郷町粕川字東長崎31-7</t>
  </si>
  <si>
    <t>0412700270</t>
  </si>
  <si>
    <t>特別養護老人ホーム郷和荘</t>
  </si>
  <si>
    <t>ﾄｸﾍﾞﾂﾖｳｺﾞﾛｳｼﾞﾝﾎｰﾑｷｮｳﾜｿｳ</t>
  </si>
  <si>
    <t>宮城県黒川郡大郷町大松沢字鶴田山36番地の2</t>
  </si>
  <si>
    <t>022-359-5151</t>
  </si>
  <si>
    <t>022-359-5152</t>
  </si>
  <si>
    <t>0412700288</t>
  </si>
  <si>
    <t>特別養護老人ホーム七峰荘</t>
  </si>
  <si>
    <t>ﾄｸﾍﾞﾂﾖｳｺﾞﾛｳｼﾞﾝﾎｰﾑｼﾁﾎｳｿｳ</t>
  </si>
  <si>
    <t>9813601</t>
  </si>
  <si>
    <t>黒川郡大衡村</t>
  </si>
  <si>
    <t>宮城県黒川郡大衡村大瓜字長町77番地の3</t>
  </si>
  <si>
    <t>022-345-0232</t>
  </si>
  <si>
    <t>022-345-0233</t>
  </si>
  <si>
    <t>0412700296</t>
  </si>
  <si>
    <t>宮城県富谷市成田２－３－３成田ビル１０３</t>
  </si>
  <si>
    <t>022-739-9510</t>
  </si>
  <si>
    <t>022-343-9137</t>
  </si>
  <si>
    <t>0412700312</t>
  </si>
  <si>
    <t>ジャパンケア富谷</t>
  </si>
  <si>
    <t>ｼﾞｬﾊﾟﾝｹｱﾄﾐﾔ</t>
  </si>
  <si>
    <t>宮城県富谷市日吉台２－６－２</t>
  </si>
  <si>
    <t>0412700320</t>
  </si>
  <si>
    <t>和泉介護サービス・七ツ森</t>
  </si>
  <si>
    <t>ｲｽﾞﾐｶｲｺﾞｻｰﾋﾞｽ･ﾅﾅﾂﾓﾘ</t>
  </si>
  <si>
    <t>宮城県富谷市ひより台一丁目３８－９シャイニーひより台１０１号室</t>
  </si>
  <si>
    <t>0412700338</t>
  </si>
  <si>
    <t>僕の家　私の家</t>
  </si>
  <si>
    <t>ﾎﾞｸﾉｲｴ ﾜﾀｼﾉｲｴ</t>
  </si>
  <si>
    <t>宮城県富谷市太子堂一丁目１４番２号</t>
  </si>
  <si>
    <t>022-344-6024</t>
  </si>
  <si>
    <t>0412700346</t>
  </si>
  <si>
    <t>特定非営利活動法人ステップアップたいわ</t>
  </si>
  <si>
    <t>ﾄｸﾃｲﾋｴｲﾘｶﾂﾄﾞｳﾎｳｼﾞﾝｽﾃｯﾌﾟｱｯﾌﾟﾀｲﾜ</t>
  </si>
  <si>
    <t>宮城県黒川郡大和町吉岡字下町７０番地</t>
  </si>
  <si>
    <t>022-344-6982</t>
  </si>
  <si>
    <t>022-344-6983</t>
  </si>
  <si>
    <t>加藤　康弘</t>
  </si>
  <si>
    <t>ステップアップたいわ</t>
  </si>
  <si>
    <t>ｽﾃｯﾌﾟｱｯﾌﾟﾀｲﾜ</t>
  </si>
  <si>
    <t>宮城県黒川郡大和町吉岡字下町70番地</t>
  </si>
  <si>
    <t>0412700353</t>
  </si>
  <si>
    <t>パン工房　わ・は・わ</t>
  </si>
  <si>
    <t>ﾊﾟﾝｺｳﾎﾞｳ ﾜ･ﾊ･ﾜ</t>
  </si>
  <si>
    <t>9813513</t>
  </si>
  <si>
    <t>宮城県黒川郡大郷町味明字原下62-1</t>
  </si>
  <si>
    <t>022-359-8075</t>
  </si>
  <si>
    <t>022-359-8074</t>
  </si>
  <si>
    <t>0412700379</t>
  </si>
  <si>
    <t>夢の風とみや</t>
  </si>
  <si>
    <t>ﾕﾒﾉｶｾﾞﾄﾐﾔ</t>
  </si>
  <si>
    <t>宮城県富谷市富谷西沢13番地</t>
  </si>
  <si>
    <t>022-346-1401</t>
  </si>
  <si>
    <t>022-346-1402</t>
  </si>
  <si>
    <t>0412700395</t>
  </si>
  <si>
    <t>022-346-4201</t>
  </si>
  <si>
    <t>社会福祉法人　みんなの広場</t>
  </si>
  <si>
    <t>ｼｬｶｲﾌｸｼﾎｳｼﾞﾝ ﾐﾝﾅﾉﾋﾛﾊﾞ</t>
  </si>
  <si>
    <t>9810943</t>
  </si>
  <si>
    <t>宮城県仙台市青葉区国見一丁目17-17</t>
  </si>
  <si>
    <t>022-234-1524</t>
  </si>
  <si>
    <t>022-727-6460</t>
  </si>
  <si>
    <t>渥美昭一</t>
  </si>
  <si>
    <t>大郷ファーム</t>
  </si>
  <si>
    <t>ｵｵｻﾄﾌｧｰﾑ</t>
  </si>
  <si>
    <t>宮城県黒川郡大郷町中村字原町11-3</t>
  </si>
  <si>
    <t>022-359-3577</t>
  </si>
  <si>
    <t>0412700403</t>
  </si>
  <si>
    <t>みーちゃんち</t>
  </si>
  <si>
    <t>ﾐｰﾁｬﾝﾁ</t>
  </si>
  <si>
    <t>宮城県黒川郡大和町吉岡上道下35-1</t>
  </si>
  <si>
    <t>022-779-6524</t>
  </si>
  <si>
    <t>0412700411</t>
  </si>
  <si>
    <t>わ・は・わ味明</t>
  </si>
  <si>
    <t>ﾜ･ﾊ･ﾜﾐｱｹ</t>
  </si>
  <si>
    <t>宮城県黒川郡大郷町味明字原下34</t>
  </si>
  <si>
    <t>022-359-9501</t>
  </si>
  <si>
    <t>022-359-9502</t>
  </si>
  <si>
    <t>0412700429</t>
  </si>
  <si>
    <t>ニチイケアセンター七ツ森</t>
  </si>
  <si>
    <t>ﾆﾁｲｹｱｾﾝﾀｰﾅﾅﾂﾓﾘ</t>
  </si>
  <si>
    <t>9813632</t>
  </si>
  <si>
    <t>宮城県黒川郡大和町吉岡まほろば2-22-1</t>
  </si>
  <si>
    <t>022-344-0051</t>
  </si>
  <si>
    <t>022-344-0053</t>
  </si>
  <si>
    <t>0412700437</t>
  </si>
  <si>
    <t>宮城県黒川郡大和町大和町吉岡まほろば2-22-1</t>
  </si>
  <si>
    <t>いこいの家たんぽぽ</t>
  </si>
  <si>
    <t>ｲｺｲﾉｲｴﾀﾝﾎﾟﾎﾟ</t>
  </si>
  <si>
    <t>宮城県黒川郡大和町吉岡字古舘25－2</t>
  </si>
  <si>
    <t>0412700445</t>
  </si>
  <si>
    <t>宮城県船形の郷</t>
  </si>
  <si>
    <t>ﾐﾔｷﾞｹﾝﾌﾅｶﾞﾀﾉｻﾄ</t>
  </si>
  <si>
    <t>0412700452</t>
  </si>
  <si>
    <t>0412700460</t>
  </si>
  <si>
    <t>七ツ森希望の家</t>
  </si>
  <si>
    <t>ﾅﾅﾂﾓﾘｷﾎﾞｳﾉｲｴ</t>
  </si>
  <si>
    <t>一般社団法人　Ａｉえりあサポート福祉会</t>
  </si>
  <si>
    <t>ｲｯﾊﾟﾝｼｬﾀﾞﾝﾎｳｼﾞﾝ Aiｴﾘｱｻﾎﾟｰﾄﾌｸｼｶｲ</t>
  </si>
  <si>
    <t>宮城県富谷市太子堂１丁目７－２</t>
  </si>
  <si>
    <t>022-344-6491</t>
  </si>
  <si>
    <t>022-344-6497</t>
  </si>
  <si>
    <t>千葉　訓偉</t>
  </si>
  <si>
    <t>あいの郷</t>
  </si>
  <si>
    <t>ｱｲﾉｻﾄ</t>
  </si>
  <si>
    <t>0412700478</t>
  </si>
  <si>
    <t>生活介護ふわり</t>
  </si>
  <si>
    <t>ｾｲｶﾂｶｲｺﾞﾌﾜﾘ</t>
  </si>
  <si>
    <t>0412700486</t>
  </si>
  <si>
    <t>アミカ仙台富谷介護センター</t>
  </si>
  <si>
    <t>ｱﾐｶｾﾝﾀﾞｲﾄﾐﾔｶｲｺﾞｾﾝﾀｰ</t>
  </si>
  <si>
    <t>宮城県黒川郡富谷町成田3-32-14-2F</t>
  </si>
  <si>
    <t>022-348-3140</t>
  </si>
  <si>
    <t>022-396-7550</t>
  </si>
  <si>
    <t>0412700494</t>
  </si>
  <si>
    <t>022-343-0473</t>
  </si>
  <si>
    <t>有限会社　シー・キューブ</t>
  </si>
  <si>
    <t>ﾕｳｹﾞﾝｶﾞｲｼｬ ｼｰ･ｷｭｰﾌﾞ</t>
  </si>
  <si>
    <t>9813351</t>
  </si>
  <si>
    <t>宮城県富谷市鷹乃杜一丁目13番9号</t>
  </si>
  <si>
    <t>09086172995</t>
  </si>
  <si>
    <t>022-779-0322</t>
  </si>
  <si>
    <t>齊藤伸子</t>
  </si>
  <si>
    <t>ヘルパーステーション　陽</t>
  </si>
  <si>
    <t>ﾍﾙﾊﾟｰｽﾃｰｼｮﾝ ﾊﾙ</t>
  </si>
  <si>
    <t>宮城県富谷市明石台５－２－２</t>
  </si>
  <si>
    <t>022-771-5877</t>
  </si>
  <si>
    <t>022-771-5878</t>
  </si>
  <si>
    <t>0412700502</t>
  </si>
  <si>
    <t>宮城県黒川郡富谷町東向陽台3-7-5</t>
  </si>
  <si>
    <t>特定非営利活動法人　自閉症ピアリンクセンターここねっと</t>
  </si>
  <si>
    <t>ﾄｸﾃｲﾋｴｲﾘｶﾂﾄﾞｳﾎｳｼﾞﾝ ｼﾞﾍｲｼｮｳﾋﾟｱﾘﾝｸｾﾝﾀｰｺｺﾈｯﾄ</t>
  </si>
  <si>
    <t>9840063</t>
  </si>
  <si>
    <t>宮城県仙台市若林区石名坂５７ＴＦＭビル２Ｆ</t>
  </si>
  <si>
    <t>022-223-1112</t>
  </si>
  <si>
    <t>022-797-7034</t>
  </si>
  <si>
    <t>佐藤幸子</t>
  </si>
  <si>
    <t>ここねっとヘルパーステーション</t>
  </si>
  <si>
    <t>ｺｺﾈｯﾄﾍﾙﾊﾟｰｽﾃｰｼｮﾝ</t>
  </si>
  <si>
    <t>宮城県富谷市富ケ丘２－１１－１２長澤整形外科２Ｆ</t>
  </si>
  <si>
    <t>022-343-5477</t>
  </si>
  <si>
    <t>022-343-9770</t>
  </si>
  <si>
    <t>0412700528</t>
  </si>
  <si>
    <t>特定非営利活動法人大郷ファーム</t>
  </si>
  <si>
    <t>ﾄｸﾃｲﾋｴｲﾘｶﾂﾄﾞｳﾎｳｼﾞﾝｵｵｻﾄﾌｧｰﾑ</t>
  </si>
  <si>
    <t>宮城県黒川郡大郷町中村字愛宕下１番１０</t>
  </si>
  <si>
    <t>船水　直樹</t>
  </si>
  <si>
    <t>宮城県黒川郡大郷町中村字愛宕下1番10</t>
  </si>
  <si>
    <t>0412700536</t>
  </si>
  <si>
    <t>株式会社　ポラリス</t>
  </si>
  <si>
    <t>ｶﾌﾞｼｷｶｲｼｬ ﾎﾟﾗﾘｽ</t>
  </si>
  <si>
    <t>宮城県仙台市泉区上谷刈五丁目２１番３号</t>
  </si>
  <si>
    <t>022-375-8044</t>
  </si>
  <si>
    <t>022-275-8044</t>
  </si>
  <si>
    <t>橋本　展行</t>
  </si>
  <si>
    <t>ポラリス富谷センター</t>
  </si>
  <si>
    <t>ﾎﾟﾗﾘｽﾄﾐﾔｾﾝﾀｰ</t>
  </si>
  <si>
    <t>9813329</t>
  </si>
  <si>
    <t>宮城県富谷市大清水２丁目２２番１</t>
  </si>
  <si>
    <t>022-725-8978</t>
  </si>
  <si>
    <t>022-725-8979</t>
  </si>
  <si>
    <t>0412700585</t>
  </si>
  <si>
    <t>宮城県富谷市大清水二丁目２２番１</t>
  </si>
  <si>
    <t>ふれんず</t>
  </si>
  <si>
    <t>ﾌﾚﾝｽﾞ</t>
  </si>
  <si>
    <t>宮城県富谷市富ケ丘2-11-12長澤整形外科2F</t>
  </si>
  <si>
    <t>0412700593</t>
  </si>
  <si>
    <t>宮城県富谷市富ケ丘2-11-2長澤整形外科2F</t>
  </si>
  <si>
    <t>株式会社ＴＭサポート</t>
  </si>
  <si>
    <t>ｶﾌﾞｼｷｶﾞｲｼｬﾃｨｰｴﾑｻﾎﾟｰﾄ</t>
  </si>
  <si>
    <t>宮城県黒川郡富谷町成田三丁目２６番３号</t>
  </si>
  <si>
    <t>022-725-3575</t>
  </si>
  <si>
    <t>022-725-3576</t>
  </si>
  <si>
    <t>森裕</t>
  </si>
  <si>
    <t>ハートフル富谷</t>
  </si>
  <si>
    <t>ﾊｰﾄﾌﾙﾄﾐﾔ</t>
  </si>
  <si>
    <t>宮城県黒川郡富谷町ひより台一丁目４３番１１号</t>
  </si>
  <si>
    <t>022-346-7746</t>
  </si>
  <si>
    <t>022-346-7748</t>
  </si>
  <si>
    <t>0412700619</t>
  </si>
  <si>
    <t>宮城県黒川郡富谷町ひより台１丁目４３番１１号</t>
  </si>
  <si>
    <t>特定非営利活動法人花信風</t>
  </si>
  <si>
    <t>ﾄｸﾃｲﾋｴｲﾘｶﾂﾄﾞｳﾎｳｼﾞﾝｶｼﾝﾌｳ</t>
  </si>
  <si>
    <t>宮城県黒川郡大和町吉田字一本杉３９番地</t>
  </si>
  <si>
    <t>022-345-5386</t>
  </si>
  <si>
    <t>佐藤　隆夫</t>
  </si>
  <si>
    <t>Sevens Forest 麓</t>
  </si>
  <si>
    <t>ｾﾌﾞﾝｽﾞ ﾌｫﾚｽﾄ ﾌﾓﾄ</t>
  </si>
  <si>
    <t>0412700668</t>
  </si>
  <si>
    <t>わ・は・わ大衡</t>
  </si>
  <si>
    <t>ﾜ･ﾊ･ﾜｵｵﾋﾗ</t>
  </si>
  <si>
    <t>022-347-4298</t>
  </si>
  <si>
    <t>022-347-4299</t>
  </si>
  <si>
    <t>0412700676</t>
  </si>
  <si>
    <t>宮城県黒川郡大衡村大衡字鐙沢12番54</t>
  </si>
  <si>
    <t>0412700684</t>
  </si>
  <si>
    <t>株式会社颯</t>
  </si>
  <si>
    <t>ｶﾌﾞｼｷｶﾞｲｼｬｻﾂｷ</t>
  </si>
  <si>
    <t>岩手県盛岡市北飯岡2-23-11パークサイドハピネス301号</t>
  </si>
  <si>
    <t>019-601-2481</t>
  </si>
  <si>
    <t>019-601-2483</t>
  </si>
  <si>
    <t>髙橋淳一</t>
  </si>
  <si>
    <t>ヘルパーステーション颯　杜の丘</t>
  </si>
  <si>
    <t>ﾍﾙﾊﾟｰｽﾃｰｼｮﾝｻﾂｷ ﾓﾘﾉｵｶ</t>
  </si>
  <si>
    <t>9813628</t>
  </si>
  <si>
    <t>宮城県黒川郡大和町杜の丘2-16-3エンジェルコートＣ101</t>
  </si>
  <si>
    <t>022-346-0290</t>
  </si>
  <si>
    <t>022-346-0289</t>
  </si>
  <si>
    <t>0412700718</t>
  </si>
  <si>
    <t>ワインフォレスト七ツ森</t>
  </si>
  <si>
    <t>ﾜｲﾝﾌｫﾚｽﾄﾅﾅﾂﾓﾘ</t>
  </si>
  <si>
    <t>宮城県黒川郡大和町吉田字旦ノ原３６－１５</t>
  </si>
  <si>
    <t>022-341-9681</t>
  </si>
  <si>
    <t>0412700726</t>
  </si>
  <si>
    <t>トータルケア株式会社</t>
  </si>
  <si>
    <t>ﾄｰﾀﾙｹｱｶﾌﾞｼｷｶｲｼｬ</t>
  </si>
  <si>
    <t>0140347</t>
  </si>
  <si>
    <t>秋田県仙北市角館町小勝田小倉前３１―１</t>
  </si>
  <si>
    <t>0187-52-2100</t>
  </si>
  <si>
    <t>高橋マキ子</t>
  </si>
  <si>
    <t>ヘルパーステーション桧杜の丘</t>
  </si>
  <si>
    <t>ﾍﾙﾊﾟｰｽﾃｰｼｮﾝﾋﾉｷﾓﾘﾉｵｶ</t>
  </si>
  <si>
    <t>宮城県黒川郡大和町杜の丘１丁目１４番２</t>
  </si>
  <si>
    <t>0412700734</t>
  </si>
  <si>
    <t>合同会社ありく</t>
  </si>
  <si>
    <t>ｺﾞｳﾄﾞｳｶﾞｲｼｬｱﾘｸ</t>
  </si>
  <si>
    <t>9813622</t>
  </si>
  <si>
    <t>宮城県黒川郡大和町もみじケ丘１丁目３３番地１０</t>
  </si>
  <si>
    <t>022-778-2563</t>
  </si>
  <si>
    <t>022-774-2563</t>
  </si>
  <si>
    <t>加藤　美佳</t>
  </si>
  <si>
    <t>ありく大和</t>
  </si>
  <si>
    <t>ｱﾘｸﾀｲﾜ</t>
  </si>
  <si>
    <t>0412700742</t>
  </si>
  <si>
    <t>ホームケア土屋　たいわ</t>
  </si>
  <si>
    <t>ﾎｰﾑｹｱﾂﾁﾔ ﾀｲﾜ</t>
  </si>
  <si>
    <t>9813403</t>
  </si>
  <si>
    <t>宮城県黒川郡大和町落合檜和田字西原１７</t>
  </si>
  <si>
    <t>05031844143</t>
  </si>
  <si>
    <t>05068689661</t>
  </si>
  <si>
    <t>0412700759</t>
  </si>
  <si>
    <t>宮城県黒川郡大和町吉岡字天皇寺８７</t>
  </si>
  <si>
    <t>022^345-2221</t>
  </si>
  <si>
    <t>0412700767</t>
  </si>
  <si>
    <t>社会福祉法人色麻町社会福祉協議会</t>
  </si>
  <si>
    <t>ｼｬｶｲﾌｸｼﾎｳｼﾞﾝｼｶﾏﾁｮｳｼｬｶｲﾌｸｼｷｮｳｷﾞｶｲ</t>
  </si>
  <si>
    <t>9814122</t>
  </si>
  <si>
    <t>宮城県加美郡色麻町四竃字杉成27番地2</t>
  </si>
  <si>
    <t>0229-66-2151</t>
  </si>
  <si>
    <t>0229-66-1713</t>
  </si>
  <si>
    <t>高橋　宣行</t>
  </si>
  <si>
    <t>社会福祉法人色麻町社会福祉協議会　指定訪問介護事業所</t>
  </si>
  <si>
    <t>ｼｬｶｲﾌｸｼﾎｳｼﾞﾝｼｶﾏﾁｮｳｼｬｶｲﾌｸｼｷｮｳｷﾞｶｲ ｼﾃｲﾎｳﾓﾝｶｲｺﾞｼﾞｷﾞｮｳｼｮ</t>
  </si>
  <si>
    <t>加美郡色麻町</t>
  </si>
  <si>
    <t>宮城県加美郡色麻町四竃字杉成27-2</t>
  </si>
  <si>
    <t>0412800013</t>
  </si>
  <si>
    <t>社会福祉法人加美町社会福祉協議会</t>
  </si>
  <si>
    <t>ｼｬｶｲﾌｸｼﾎｳｼﾞﾝｶﾐﾏﾁｼｬｶｲﾌｸｼｷｮｳｷﾞｶｲ</t>
  </si>
  <si>
    <t>9814261</t>
  </si>
  <si>
    <t>宮城県加美郡加美町字町裏３２０番地</t>
  </si>
  <si>
    <t>0229-63-2547</t>
  </si>
  <si>
    <t>0229-63-2898</t>
  </si>
  <si>
    <t>板垣　文一</t>
  </si>
  <si>
    <t>社会福祉法人加美町社会福祉協議会中新田ヘルパーステーション</t>
  </si>
  <si>
    <t>ｼｬｶｲﾌｸｼﾎｳｼﾞﾝｶﾐﾏﾁｼｬｶｲﾌｸｼｷｮｳｷﾞｶｲﾅｶﾆｲﾀﾞﾍﾙﾊﾟｰｽﾃｰｼｮﾝ</t>
  </si>
  <si>
    <t>加美郡加美町</t>
  </si>
  <si>
    <t>0229-63-5956</t>
  </si>
  <si>
    <t>0412800021</t>
  </si>
  <si>
    <t>ｼｬｶｲﾌｸｼﾎｳｼﾞﾝｶﾐﾁｮｳｼｬｶｲﾌｸｼｷｮｳｷﾞｶｲﾅｶﾆｲﾀﾞﾍﾙﾊﾟｰｽﾃｰｼｮﾝ</t>
  </si>
  <si>
    <t>0229-63-6133</t>
  </si>
  <si>
    <t>加美町社協ヘルパーステーション</t>
  </si>
  <si>
    <t>ｶﾐﾏﾁｼｬｷｮｳﾍﾍﾙﾊﾟｰｽﾃｰｼｮﾝ</t>
  </si>
  <si>
    <t>9814331</t>
  </si>
  <si>
    <t>宮城県加美郡加美町字北寺宿４１－３</t>
  </si>
  <si>
    <t>0229-68-1125</t>
  </si>
  <si>
    <t>0412800039</t>
  </si>
  <si>
    <t>ｶﾐﾏﾁｼｬｷｮｳﾍﾍﾙﾊﾟｰｽﾃｰｼｮ</t>
  </si>
  <si>
    <t>宮城県加美郡加美町北寺宿４１－３</t>
  </si>
  <si>
    <t>公益財団法人宮城厚生協会　なかにいださつきヘルパーステーション</t>
  </si>
  <si>
    <t>ｺｳｴｷｻﾞｲﾀﾞﾝﾎｳｼﾞﾝﾐﾔｷﾞｺｳｾｲｷｮｳｶｲ ﾅｶﾆｲﾀﾞｻﾂｷﾍﾙﾊﾟｰｽﾃｰｼｮﾝ</t>
  </si>
  <si>
    <t>9814265</t>
  </si>
  <si>
    <t>宮城県加美郡加美町字矢越３４５</t>
  </si>
  <si>
    <t>0229-63-8230</t>
  </si>
  <si>
    <t>0412800047</t>
  </si>
  <si>
    <t>宮城県加美郡加美町矢越３４５</t>
  </si>
  <si>
    <t>財団法人宮城厚生協会　なかにいださつきヘルパーステーション</t>
  </si>
  <si>
    <t>ｻﾞｲﾀﾞﾝﾎｳｼﾞﾝﾐﾔｷﾞｺｳｾｲｷｮｳｶｲ ﾅｶﾆｲﾀﾞｻﾂｷﾍﾙﾊﾟｰｽﾃｰｼｮﾝ</t>
  </si>
  <si>
    <t>宮城県加美郡加美町矢越345</t>
  </si>
  <si>
    <t>公益財団法人宮城厚生協会なかにいださつきヘルパーステーション</t>
  </si>
  <si>
    <t>ｺｳｴｷｻﾞｲﾀﾞﾝﾎｳｼﾞﾝﾐﾔｷﾞｺｳｾｲｷｮｳｶｲﾅｶﾆｲﾀﾞｻﾂｷﾍﾙﾊﾟｰｽﾃｰｼｮﾝ</t>
  </si>
  <si>
    <t>株式会社コムスン　加美ケアセンター</t>
  </si>
  <si>
    <t>ｶﾌﾞｼｷｶﾞｲｼｬｺﾑｽﾝ ｶﾐｹｱｾﾝﾀｰ</t>
  </si>
  <si>
    <t>9894241</t>
  </si>
  <si>
    <t>宮城県加美郡加美町字南町72番地</t>
  </si>
  <si>
    <t>0229-64-2470</t>
  </si>
  <si>
    <t>0229-64-2471</t>
  </si>
  <si>
    <t>0412800054</t>
  </si>
  <si>
    <t>加美町</t>
  </si>
  <si>
    <t>ｶﾐﾏﾁ</t>
  </si>
  <si>
    <t>9814292</t>
  </si>
  <si>
    <t>宮城県加美郡加美町字西田三番５</t>
  </si>
  <si>
    <t>0229-63-7871</t>
  </si>
  <si>
    <t>0229-63-2037</t>
  </si>
  <si>
    <t>加美町長</t>
  </si>
  <si>
    <t>猪股洋文</t>
  </si>
  <si>
    <t>加美町障害者自立支援センター</t>
  </si>
  <si>
    <t>ｶﾐﾏﾁｼｮｳｶﾞｲｼｬｼﾞﾘﾂｼｴﾝｾﾝﾀｰ</t>
  </si>
  <si>
    <t>9814275</t>
  </si>
  <si>
    <t>宮城県加美郡加美町穴畑５９－１</t>
  </si>
  <si>
    <t>0229-63-8130</t>
  </si>
  <si>
    <t>0229-63-8131</t>
  </si>
  <si>
    <t>0412800062</t>
  </si>
  <si>
    <t>宮城県加美郡加美町字穴畑59-1</t>
  </si>
  <si>
    <t>セントケア加美</t>
  </si>
  <si>
    <t>ｾﾝﾄｹｱｶﾐ</t>
  </si>
  <si>
    <t>9814241</t>
  </si>
  <si>
    <t>宮城県加美郡加美町字南町７２</t>
  </si>
  <si>
    <t>0412800070</t>
  </si>
  <si>
    <t>クローバーハウス</t>
  </si>
  <si>
    <t>ｸﾛｰﾊﾞｰﾊｳｽ</t>
  </si>
  <si>
    <t>9814211</t>
  </si>
  <si>
    <t>宮城県加美郡加美町上狼塚字東北原12-1</t>
  </si>
  <si>
    <t>0229-63-3797</t>
  </si>
  <si>
    <t>0412800088</t>
  </si>
  <si>
    <t>カムカム２</t>
  </si>
  <si>
    <t>ｶﾑｶﾑﾂｰ</t>
  </si>
  <si>
    <t>9814203</t>
  </si>
  <si>
    <t>宮城県加美郡加美町菜切谷字正源8番2</t>
  </si>
  <si>
    <t>0229-87-3912</t>
  </si>
  <si>
    <t>0412800096</t>
  </si>
  <si>
    <t>やくらいアットハウス</t>
  </si>
  <si>
    <t>ﾔｸﾗｲｱｯﾄﾊｳｽ</t>
  </si>
  <si>
    <t>9814374</t>
  </si>
  <si>
    <t>宮城県加美郡加美町字上野目薬師堂20番地</t>
  </si>
  <si>
    <t>0229-67-6969</t>
  </si>
  <si>
    <t>0412800104</t>
  </si>
  <si>
    <t>株式会社薬莱山葵栽培園</t>
  </si>
  <si>
    <t>ｶﾌﾞｼｷｶﾞｲｼｬﾔｸﾗｲﾜｻﾋﾞｻｲﾊﾞｲｴﾝ</t>
  </si>
  <si>
    <t>9814375</t>
  </si>
  <si>
    <t>宮城県加美郡加美町字味ケ袋新坂1番</t>
  </si>
  <si>
    <t>0229-67-5108</t>
  </si>
  <si>
    <t>0229-67-5109</t>
  </si>
  <si>
    <t>瀬尾　誠</t>
  </si>
  <si>
    <t>0412800138</t>
  </si>
  <si>
    <t>一般社団法人そにゃる</t>
  </si>
  <si>
    <t>ｲｯﾊﾟﾝｼｬﾀﾞﾝﾎｳｼﾞﾝｿﾆｬﾙ</t>
  </si>
  <si>
    <t>9870015</t>
  </si>
  <si>
    <t>宮城県遠田郡美里町青生字新鳴瀬２４９番地</t>
  </si>
  <si>
    <t>09066287092</t>
  </si>
  <si>
    <t>0229255885</t>
  </si>
  <si>
    <t>秋生文昭</t>
  </si>
  <si>
    <t>そにゃる</t>
  </si>
  <si>
    <t>ｿﾆｬﾙ</t>
  </si>
  <si>
    <t>9814102</t>
  </si>
  <si>
    <t>宮城県加美郡色麻町高城字上ノ原七番地三</t>
  </si>
  <si>
    <t>0225255885</t>
  </si>
  <si>
    <t>0412800153</t>
  </si>
  <si>
    <t>0229256782</t>
  </si>
  <si>
    <t>0229256783</t>
  </si>
  <si>
    <t>ニチイケアセンターなかにいだ</t>
  </si>
  <si>
    <t>ﾆﾁｲｹｱｾﾝﾀｰﾅｶﾆｲﾀﾞ</t>
  </si>
  <si>
    <t>宮城県加美郡加美町町裏146-3 アシストビル102</t>
  </si>
  <si>
    <t>0229-63-2080</t>
  </si>
  <si>
    <t>0412800179</t>
  </si>
  <si>
    <t>障害者日中活動支援施設のぎく</t>
  </si>
  <si>
    <t>ｼｮｳｶﾞｲｼｬﾆｯﾁｭｳｶﾂﾄﾞｳｼｴﾝｼｾﾂﾉｷﾞｸ</t>
  </si>
  <si>
    <t>9894203</t>
  </si>
  <si>
    <t>遠田郡美里町</t>
  </si>
  <si>
    <t>宮城県遠田郡美里町練牛字十二号４８番地１</t>
  </si>
  <si>
    <t>0229-58-2877</t>
  </si>
  <si>
    <t>0413100017</t>
  </si>
  <si>
    <t>0229-58-3650</t>
  </si>
  <si>
    <t>障害者日中活動支援施設　のぎく</t>
  </si>
  <si>
    <t>ｼｮｳｶﾞｲｼｬﾆｯﾁｭｳｶﾂﾄﾞｳｼｴﾝｼｾﾂ ﾉｷﾞｸ</t>
  </si>
  <si>
    <t>社会福祉法人南郷福祉会</t>
  </si>
  <si>
    <t>ｼｬｶｲﾌｸｼﾎｳｼﾞﾝﾅﾝｺﾞｳﾌｸｼｶｲ</t>
  </si>
  <si>
    <t>9894205</t>
  </si>
  <si>
    <t>宮城県遠田郡美里町木間塚字原田７番地</t>
  </si>
  <si>
    <t>0229-58-0996</t>
  </si>
  <si>
    <t>0229-58-0998</t>
  </si>
  <si>
    <t>西澤優李子</t>
  </si>
  <si>
    <t>なんごうホームヘルパーステーション</t>
  </si>
  <si>
    <t>ﾅﾝｺﾞｳﾎｰﾑﾍﾙﾊﾟｰｽﾃｰｼｮﾝ</t>
  </si>
  <si>
    <t>0413100025</t>
  </si>
  <si>
    <t>社会福祉法人涌谷町社会福祉協議会</t>
  </si>
  <si>
    <t>ｼｬｶｲﾌｸｼﾎｳｼﾞﾝﾜｸﾔﾁｮｳｼｬｶｲﾌｸｼｷｮｳｷﾞｶｲ</t>
  </si>
  <si>
    <t>9870121</t>
  </si>
  <si>
    <t>宮城県遠田郡涌谷町涌谷字新下町浦１９２</t>
  </si>
  <si>
    <t>0229-43-6661</t>
  </si>
  <si>
    <t>0229-43-6670</t>
  </si>
  <si>
    <t>高橋　俊吾</t>
  </si>
  <si>
    <t>ゆうらいふホームヘルプサービス</t>
  </si>
  <si>
    <t>ﾕｳﾗｲﾌﾎｰﾑﾍﾙﾌﾟｻｰﾋﾞｽ</t>
  </si>
  <si>
    <t>遠田郡涌谷町</t>
  </si>
  <si>
    <t>0229-43-6662</t>
  </si>
  <si>
    <t>0413100033</t>
  </si>
  <si>
    <t>宮城厚生協会　ヘルパーステーションあゆみ</t>
  </si>
  <si>
    <t>ﾐﾔｷﾞｺｳｾｲｷｮｳｶｲ ﾍﾙﾊﾟｰｽﾃｰｼｮﾝｱﾕﾐ</t>
  </si>
  <si>
    <t>9870005</t>
  </si>
  <si>
    <t>宮城県遠田郡美里町北浦字新原15</t>
  </si>
  <si>
    <t>0229-32-5657</t>
  </si>
  <si>
    <t>0229-31-1510</t>
  </si>
  <si>
    <t>0413100041</t>
  </si>
  <si>
    <t>ＪＡ新みやぎふれ愛福祉センター小牛田</t>
  </si>
  <si>
    <t>JAｼﾝﾐﾔｷﾞﾌﾚｱｲﾌｸｼｾﾝﾀｰｺｺﾞﾀ</t>
  </si>
  <si>
    <t>9870024</t>
  </si>
  <si>
    <t>宮城県遠田郡美里町中埣字卯時3-1</t>
  </si>
  <si>
    <t>0229-35-1331</t>
  </si>
  <si>
    <t>0229-35-1332</t>
  </si>
  <si>
    <t>0413100058</t>
  </si>
  <si>
    <t>株式会社コムスン　こごたケアセンター</t>
  </si>
  <si>
    <t>ｶﾌﾞｼｷｶﾞｲｼｬｺﾑｽﾝ ｺｺﾞﾀｹｱｾﾝﾀｰ</t>
  </si>
  <si>
    <t>9870034</t>
  </si>
  <si>
    <t>宮城県遠田郡美里町字化粧坂１９－１</t>
  </si>
  <si>
    <t>0229-32-1501</t>
  </si>
  <si>
    <t>0229-32-1502</t>
  </si>
  <si>
    <t>0413100066</t>
  </si>
  <si>
    <t>社会福祉法人共生の森</t>
  </si>
  <si>
    <t>ｼｬｶｲﾌｸｼﾎｳｼﾞﾝｷｮｳｾｲﾉﾓﾘ</t>
  </si>
  <si>
    <t>宮城県遠田郡涌谷町涌谷字築道西１-２</t>
  </si>
  <si>
    <t>0229-42-2589</t>
  </si>
  <si>
    <t>0229-42-2593</t>
  </si>
  <si>
    <t>菊地　三善</t>
  </si>
  <si>
    <t>くがね作業所</t>
  </si>
  <si>
    <t>ｸｶﾞﾈｻｷﾞｮｳｼｮ</t>
  </si>
  <si>
    <t>宮城県遠田郡涌谷町涌谷字築道西1-2</t>
  </si>
  <si>
    <t>0413100074</t>
  </si>
  <si>
    <t>セントケアこごた</t>
  </si>
  <si>
    <t>ｾﾝﾄｹｱｺｺﾞﾀ</t>
  </si>
  <si>
    <t>宮城県遠田郡美里町字化粧坂１９番１号</t>
  </si>
  <si>
    <t>0413100082</t>
  </si>
  <si>
    <t>宮城県遠田郡涌谷町涌谷字築道西１番地の２</t>
  </si>
  <si>
    <t>0229-42-2539</t>
  </si>
  <si>
    <t>0413100090</t>
  </si>
  <si>
    <t>社会福祉法人共生の森生活介護事業所</t>
  </si>
  <si>
    <t>ｼｬｶｲﾌｸｼﾎｳｼﾞﾝｷｮｳｾｲﾉﾓﾘｾｲｶﾂｶｲｺﾞｼﾞｷﾞｮｳｼｮ</t>
  </si>
  <si>
    <t>社会福祉法人共生の森就労移行支援事業所</t>
  </si>
  <si>
    <t>ｼｬｶｲﾌｸｼﾎｳｼﾞﾝｷｮｳｾｲﾉﾓﾘｼｭｳﾛｳｲｺｳｼｴﾝｼﾞｷﾞｮｳｼｮ</t>
  </si>
  <si>
    <t>社会福祉法人共生の森就労支援継続支援B型事業所</t>
  </si>
  <si>
    <t>ｼｬｶｲﾌｸｼﾎｳｼﾞﾝｷｮｳｾｲﾉﾓﾘｼｭｳﾛｳｼｴﾝｹｲｿﾞｸｼｴﾝBｶﾞﾀｼﾞｷﾞｮｳｼｮ</t>
  </si>
  <si>
    <t>涌谷とうふ店</t>
  </si>
  <si>
    <t>ﾜｸﾔﾄｳﾌﾃﾝ</t>
  </si>
  <si>
    <t>宮城県遠田郡涌谷町桑木荒156番地3</t>
  </si>
  <si>
    <t>0413100108</t>
  </si>
  <si>
    <t>わ・は・わ美里</t>
  </si>
  <si>
    <t>ﾜ･ﾊ･ﾜﾐｻﾄ</t>
  </si>
  <si>
    <t>宮城県遠田郡美里町青生字中ノ橋173</t>
  </si>
  <si>
    <t>0229-29-9987</t>
  </si>
  <si>
    <t>0229-29-9136</t>
  </si>
  <si>
    <t>0413100116</t>
  </si>
  <si>
    <t>ウェック小牛田ケアステーション</t>
  </si>
  <si>
    <t>ｳｪｯｸｺｺﾞﾀｹｱｽﾃｰｼｮﾝ</t>
  </si>
  <si>
    <t>9870038</t>
  </si>
  <si>
    <t>宮城県遠田郡美里町駅東１丁目２－３</t>
  </si>
  <si>
    <t>0229-32-2811</t>
  </si>
  <si>
    <t>0229-32-2813</t>
  </si>
  <si>
    <t>0413100157</t>
  </si>
  <si>
    <t>株式会社エール</t>
  </si>
  <si>
    <t>ｶﾌﾞｼｷｶﾞｲｼｬｴｰﾙ</t>
  </si>
  <si>
    <t>9870041</t>
  </si>
  <si>
    <t>宮城県遠田郡美里町字峯山３２番５</t>
  </si>
  <si>
    <t>0229-25-5078</t>
  </si>
  <si>
    <t>0229-25-5079</t>
  </si>
  <si>
    <t>千葉　文男</t>
  </si>
  <si>
    <t>よつば農園</t>
  </si>
  <si>
    <t>ﾖﾂﾊﾞﾉｳｴﾝ</t>
  </si>
  <si>
    <t>宮城県遠田郡美里町字峯山32番5</t>
  </si>
  <si>
    <t>0413100165</t>
  </si>
  <si>
    <t>涌谷・放送字幕制作センター</t>
  </si>
  <si>
    <t>ﾜｸﾔ･ﾎｳｿｳｼﾞﾏｸｾｲｻｸｾﾝﾀｰ</t>
  </si>
  <si>
    <t>宮城県遠田郡涌谷町涌谷字滝田２０番地１</t>
  </si>
  <si>
    <t>0229-25-5891</t>
  </si>
  <si>
    <t>0229-25-5892</t>
  </si>
  <si>
    <t>0413100181</t>
  </si>
  <si>
    <t>有限会社タックス</t>
  </si>
  <si>
    <t>ﾕｳｹﾞﾝｶｲｼｬ ﾀｯｸｽ</t>
  </si>
  <si>
    <t>9870053</t>
  </si>
  <si>
    <t>宮城県遠田郡美里町字叔廼前２２番地の３</t>
  </si>
  <si>
    <t>0229-33-1201</t>
  </si>
  <si>
    <t>0229-33-1207</t>
  </si>
  <si>
    <t>加藤　盛治</t>
  </si>
  <si>
    <t>タックス</t>
  </si>
  <si>
    <t>ﾀｯｸｽ</t>
  </si>
  <si>
    <t>0413100199</t>
  </si>
  <si>
    <t>結の郷わくや</t>
  </si>
  <si>
    <t>ﾕｲﾉｻﾄﾜｸﾔ</t>
  </si>
  <si>
    <t>宮城県遠田郡涌谷町涌谷字新下町浦１８８</t>
  </si>
  <si>
    <t>0229-25-9675</t>
  </si>
  <si>
    <t>0229-25-9668</t>
  </si>
  <si>
    <t>0413100215</t>
  </si>
  <si>
    <t>有限会社穂乃香</t>
  </si>
  <si>
    <t>ﾕｳｹﾞﾝｶﾞｲｼｬﾎﾉｶ</t>
  </si>
  <si>
    <t>宮城県遠田郡美里町中埣字上戸33番2</t>
  </si>
  <si>
    <t>0229-35-1711</t>
  </si>
  <si>
    <t>0229-35-1712</t>
  </si>
  <si>
    <t>大友　新</t>
  </si>
  <si>
    <t>デイサービスおやゆび</t>
  </si>
  <si>
    <t>ﾃﾞｲｻｰﾋﾞｽｵﾔﾕﾋﾞ</t>
  </si>
  <si>
    <t>宮城県遠田郡美里町中埣字上戸35番3</t>
  </si>
  <si>
    <t>0229-35-1714</t>
  </si>
  <si>
    <t>0229-35-1715</t>
  </si>
  <si>
    <t>0413100231</t>
  </si>
  <si>
    <t>デイサービスほのか</t>
  </si>
  <si>
    <t>ﾃﾞｲｻｰﾋﾞｽﾎﾉｶ</t>
  </si>
  <si>
    <t>0413100249</t>
  </si>
  <si>
    <t>グループホームイチゴ</t>
  </si>
  <si>
    <t>ｸﾞﾙｰﾌﾟﾎｰﾑｲﾁｺﾞ</t>
  </si>
  <si>
    <t>0229-25-8842</t>
  </si>
  <si>
    <t>0413100264</t>
  </si>
  <si>
    <t>就労支援センターＡＫＡＲＩ</t>
  </si>
  <si>
    <t>ｼｭｳﾛｳｼｴﾝｾﾝﾀｰAKARI</t>
  </si>
  <si>
    <t>宮城県遠田郡美里町木間塚字高田１</t>
  </si>
  <si>
    <t>0229-25-6902</t>
  </si>
  <si>
    <t>0229-25-6903</t>
  </si>
  <si>
    <t>0413100272</t>
  </si>
  <si>
    <t>一般社団法人ALC</t>
  </si>
  <si>
    <t>ｲｯﾊﾟﾝｼｬﾀﾞﾝﾎｳｼﾞﾝALC</t>
  </si>
  <si>
    <t>9870281</t>
  </si>
  <si>
    <t>宮城県遠田郡涌谷町小里字右堂崎15番地8</t>
  </si>
  <si>
    <t>0229-25-4415</t>
  </si>
  <si>
    <t>0229-25-4416</t>
  </si>
  <si>
    <t>門田　裕樹</t>
  </si>
  <si>
    <t>にじいろてらす</t>
  </si>
  <si>
    <t>ﾆｼﾞｲﾛﾃﾗｽ</t>
  </si>
  <si>
    <t>宮城県遠田郡涌谷町小里字新一の坪81番地1</t>
  </si>
  <si>
    <t>0413100280</t>
  </si>
  <si>
    <t>わ・は・わ南郷</t>
  </si>
  <si>
    <t>ﾜ･ﾊ･ﾜﾅﾝｺﾞｳ</t>
  </si>
  <si>
    <t>9894206</t>
  </si>
  <si>
    <t>宮城県遠田郡美里町二郷字高玉三号９番地</t>
  </si>
  <si>
    <t>0229-25-8848</t>
  </si>
  <si>
    <t>0229-25-8849</t>
  </si>
  <si>
    <t>0413100298</t>
  </si>
  <si>
    <t>デイサービス美花月</t>
  </si>
  <si>
    <t>ﾃﾞｲｻｰﾋﾞｽﾐｶﾂﾞｷ</t>
  </si>
  <si>
    <t>宮城県遠田郡美里町北浦字姥が沢74-1</t>
  </si>
  <si>
    <t>0229-31-1511</t>
  </si>
  <si>
    <t>0229-31-1512</t>
  </si>
  <si>
    <t>0413100306</t>
  </si>
  <si>
    <t>生活介護事業所　そよ風</t>
  </si>
  <si>
    <t>ｾｲｶﾂｶｲｺﾞｼﾞｷﾞｮｳｼｮ ｿﾖｶｾﾞ</t>
  </si>
  <si>
    <t>ほっとファーム美里</t>
  </si>
  <si>
    <t>ﾎｯﾄﾌｧｰﾑﾐｻﾄ</t>
  </si>
  <si>
    <t>宮城県遠田郡美里町北浦字川戸浦96-1</t>
  </si>
  <si>
    <t>0229-87-5303</t>
  </si>
  <si>
    <t>0229-87-5304</t>
  </si>
  <si>
    <t>0413100314</t>
  </si>
  <si>
    <t>ほっとハート美里</t>
  </si>
  <si>
    <t>ﾎｯﾄﾊｰﾄﾐｻﾄ</t>
  </si>
  <si>
    <t>宮城県遠田郡美里町北浦字北田３７－２</t>
  </si>
  <si>
    <t>0229-25-7816</t>
  </si>
  <si>
    <t>0229-25-7817</t>
  </si>
  <si>
    <t>0413100322</t>
  </si>
  <si>
    <t>宮城県遠田郡美里町北浦字北田３７－２メゾンド祥1階</t>
  </si>
  <si>
    <t>特別養護老人ホーム　おながわ</t>
  </si>
  <si>
    <t>ﾄｸﾍﾞﾂﾖｳｺﾞﾛｳｼﾞﾝﾎｰﾑ ｵﾅｶﾞﾜ</t>
  </si>
  <si>
    <t>9862231</t>
  </si>
  <si>
    <t>牡鹿郡女川町</t>
  </si>
  <si>
    <t>宮城県牡鹿郡女川町浦宿浜字小屋ノ口１番地の１</t>
  </si>
  <si>
    <t>0225-53-5181</t>
  </si>
  <si>
    <t>0225-53-5185</t>
  </si>
  <si>
    <t>0413500018</t>
  </si>
  <si>
    <t>ぱんぷきん介護センター　ヘルパーステーション女川</t>
  </si>
  <si>
    <t>ﾊﾟﾝﾌﾟｷﾝｶｲｺﾞｾﾝﾀｰ ﾍﾙﾊﾟｰｽﾃｰｼｮﾝｵﾅｶﾞﾜ</t>
  </si>
  <si>
    <t>宮城県牡鹿郡女川町浦宿浜字門前29‐1</t>
  </si>
  <si>
    <t>0225-53-5331</t>
  </si>
  <si>
    <t>0225-53-5332</t>
  </si>
  <si>
    <t>0413500026</t>
  </si>
  <si>
    <t>9862261</t>
  </si>
  <si>
    <t>宮城県牡鹿郡女川町女川浜字新田１４　新田福祉住宅</t>
  </si>
  <si>
    <t>特定非営利活動法人きらら女川</t>
  </si>
  <si>
    <t>ﾄｸﾃｲﾋｴｲﾘｶﾂﾄﾞｳﾎｳｼﾞﾝｷﾗﾗｵﾅｶﾞﾜ</t>
  </si>
  <si>
    <t>9862243</t>
  </si>
  <si>
    <t>宮城県牡鹿郡女川町鷲神浜鷲神１４４－７</t>
  </si>
  <si>
    <t>0225-98-8062</t>
  </si>
  <si>
    <t>0225-98-8074</t>
  </si>
  <si>
    <t>佐藤　千晶</t>
  </si>
  <si>
    <t>きらら女川</t>
  </si>
  <si>
    <t>ｷﾗﾗｵﾅｶﾞﾜ</t>
  </si>
  <si>
    <t>宮城県牡鹿郡女川町鷲神浜字鷲神144-7</t>
  </si>
  <si>
    <t>0413500042</t>
  </si>
  <si>
    <t>社会福祉法人本吉町社会福祉協議会</t>
  </si>
  <si>
    <t>ｼｬｶｲﾌｸｼﾎｳｼﾞﾝﾓﾄﾖｼﾁｮｳｼｬｶｲﾌｸｼｷｮｳｷﾞｶｲ</t>
  </si>
  <si>
    <t>9880307</t>
  </si>
  <si>
    <t>宮城県本吉郡本吉町津谷舘岡５１番地の６</t>
  </si>
  <si>
    <t>0226-42-2231</t>
  </si>
  <si>
    <t>0226-42-1241</t>
  </si>
  <si>
    <t>佐藤英一</t>
  </si>
  <si>
    <t>本吉町社会福祉協議会ヘルパーステーション</t>
  </si>
  <si>
    <t>ﾓﾄﾖｼﾁｮｳｼｬｶｲﾌｸｼｷｮｳｷﾞｶｲﾍﾙﾊﾟｰｽﾃｰｼｮﾝ</t>
  </si>
  <si>
    <t>気仙沼市本吉町</t>
  </si>
  <si>
    <t>宮城県本吉郡本吉町津谷明戸２２２番地の２</t>
  </si>
  <si>
    <t>0413600016</t>
  </si>
  <si>
    <t>社会福祉法人南三陸町社会福祉協議会</t>
  </si>
  <si>
    <t>ｼｬｶｲﾌｸｼﾎｳｼﾞﾝ ﾐﾅﾐｻﾝﾘｸﾁｮｳｼｬｶｲﾌｸｼｷｮｳｷﾞｶｲ</t>
  </si>
  <si>
    <t>9860725</t>
  </si>
  <si>
    <t>宮城県本吉郡南三陸町志津川字沼田１４番地３</t>
  </si>
  <si>
    <t>0226-46-4516</t>
  </si>
  <si>
    <t>0226-46-4013</t>
  </si>
  <si>
    <t>佐藤　德憲</t>
  </si>
  <si>
    <t>南三陸町ヘルパーセンター　まごころ</t>
  </si>
  <si>
    <t>ﾐﾅﾐｻﾝﾘｸﾁｮｳﾍﾙﾊﾟｰｾﾝﾀｰ ﾏｺﾞｺﾛ</t>
  </si>
  <si>
    <t>9880423</t>
  </si>
  <si>
    <t>本吉郡南三陸町</t>
  </si>
  <si>
    <t>宮城県本吉郡南三陸町歌津枡沢28番地1</t>
  </si>
  <si>
    <t>0226-36-2955</t>
  </si>
  <si>
    <t>0226-46-4366</t>
  </si>
  <si>
    <t>0413600024</t>
  </si>
  <si>
    <t>0226-47-2150</t>
  </si>
  <si>
    <t>株式会社コムスン　しづがわケアセンター</t>
  </si>
  <si>
    <t>ｶﾌﾞｼｷｶﾞｲｼｬｺﾑｽﾝ ｼﾂﾞｶﾞﾜｹｱｾﾝﾀｰ</t>
  </si>
  <si>
    <t>9860752</t>
  </si>
  <si>
    <t>宮城県本吉郡南三陸町志津川字五日町14-4</t>
  </si>
  <si>
    <t>0226-46-5431</t>
  </si>
  <si>
    <t>0226-46-5432</t>
  </si>
  <si>
    <t>0413600032</t>
  </si>
  <si>
    <t>本吉町</t>
  </si>
  <si>
    <t>ﾓﾄﾖｼﾁｮｳ</t>
  </si>
  <si>
    <t>9880393</t>
  </si>
  <si>
    <t>宮城県本吉郡本吉町津谷舘岡10番地</t>
  </si>
  <si>
    <t>0226-42-2600</t>
  </si>
  <si>
    <t>0226-42-2465</t>
  </si>
  <si>
    <t>森琢男</t>
  </si>
  <si>
    <t>宮城県本吉郡本吉町中島358番地の1</t>
  </si>
  <si>
    <t>0413600057</t>
  </si>
  <si>
    <t>セントケアしづがわ</t>
  </si>
  <si>
    <t>ｾﾝﾄｹｱｼﾂﾞｶﾞﾜ</t>
  </si>
  <si>
    <t>宮城県本吉郡南三陸町志津川五日町１４番地４</t>
  </si>
  <si>
    <t>0413600065</t>
  </si>
  <si>
    <t>特定非営利活動法人泉里会</t>
  </si>
  <si>
    <t>ﾄｸﾃｲﾋｴｲﾘｶﾂﾄﾞｳﾎｳｼﾞﾝ ｾﾝﾘｶｲ</t>
  </si>
  <si>
    <t>9880347</t>
  </si>
  <si>
    <t>宮城県気仙沼市本吉町猪の鼻１８２番地の４</t>
  </si>
  <si>
    <t>0226-43-2411</t>
  </si>
  <si>
    <t>0226-25-7177</t>
  </si>
  <si>
    <t>三浦　清人</t>
  </si>
  <si>
    <t>ケアホーム　めぐみ</t>
  </si>
  <si>
    <t>ｹｱﾎｰﾑ ﾒｸﾞﾐ</t>
  </si>
  <si>
    <t>宮城県気仙沼市本吉町津谷舘岡148番地の10</t>
  </si>
  <si>
    <t>0413600081</t>
  </si>
  <si>
    <t>宮城県気仙沼市本吉町猪の鼻182-4</t>
  </si>
  <si>
    <t>のぞみ福祉作業所</t>
  </si>
  <si>
    <t>ﾉｿﾞﾐﾌｸｼｻｷﾞｮｳｼｮ</t>
  </si>
  <si>
    <t>9880453</t>
  </si>
  <si>
    <t>宮城県本吉郡南三陸町歌津伊里前325-2</t>
  </si>
  <si>
    <t>0226-25-8200</t>
  </si>
  <si>
    <t>0413600107</t>
  </si>
  <si>
    <t>0226-46-5129</t>
  </si>
  <si>
    <t>セントケア南三陸</t>
  </si>
  <si>
    <t>ｾﾝﾄｹｱﾐﾅﾐｻﾝﾘｸ</t>
  </si>
  <si>
    <t>9860781</t>
  </si>
  <si>
    <t>宮城県本吉郡南三陸町戸倉字町44番地3</t>
  </si>
  <si>
    <t>0226-47-3077</t>
  </si>
  <si>
    <t>0226-47-3078</t>
  </si>
  <si>
    <t>0413600149</t>
  </si>
  <si>
    <t>仙台市</t>
  </si>
  <si>
    <t>ｾﾝﾀﾞｲｼ</t>
  </si>
  <si>
    <t>9808671</t>
  </si>
  <si>
    <t>宮城県仙台市青葉区国分町三丁目７番１号</t>
  </si>
  <si>
    <t>022-214-8151</t>
  </si>
  <si>
    <t>022-223-3573</t>
  </si>
  <si>
    <t>郡　和子</t>
  </si>
  <si>
    <t>ウインディ広瀬川</t>
  </si>
  <si>
    <t>ｳｲﾝﾃﾞｨﾋﾛｾｶﾞﾜ</t>
  </si>
  <si>
    <t>9800845</t>
  </si>
  <si>
    <t>仙台市青葉区</t>
  </si>
  <si>
    <t>宮城県仙台市青葉区荒巻字三居沢１番地の８</t>
  </si>
  <si>
    <t>022-715-0761</t>
  </si>
  <si>
    <t>022-715-0762</t>
  </si>
  <si>
    <t>0415100049</t>
  </si>
  <si>
    <t>宮城県仙台市青葉区荒巻字三居沢1-8</t>
  </si>
  <si>
    <t>社会福祉法人　陽光福祉会</t>
  </si>
  <si>
    <t>ｼｬｶｲﾌｸｼﾎｳｼﾞﾝ ﾖｳｺｳﾌｸｼｶｲ</t>
  </si>
  <si>
    <t>9893212</t>
  </si>
  <si>
    <t>宮城県仙台市青葉区芋沢字横前１番地の１</t>
  </si>
  <si>
    <t>022-394-7711</t>
  </si>
  <si>
    <t>022-394-7714</t>
  </si>
  <si>
    <t>千葉　雄成</t>
  </si>
  <si>
    <t>仙台エコー医療療育センター</t>
  </si>
  <si>
    <t>ｾﾝﾀﾞｲｴｺｰｲﾘｮｳﾘｮｳｲｸｾﾝﾀｰ</t>
  </si>
  <si>
    <t>0415100056</t>
  </si>
  <si>
    <t>宮城県仙台市青葉区芋沢字横前１－１</t>
  </si>
  <si>
    <t>社会福祉法人　共和会</t>
  </si>
  <si>
    <t>ｼｬｶｲﾌｸｼﾎｳｼﾞﾝ ｷｮｳﾜｶｲ</t>
  </si>
  <si>
    <t>9893213</t>
  </si>
  <si>
    <t>宮城県仙台市青葉区大倉字大原新田２６－１２</t>
  </si>
  <si>
    <t>022-393-2061</t>
  </si>
  <si>
    <t>022-393-2461</t>
  </si>
  <si>
    <t>石附壮三</t>
  </si>
  <si>
    <t>特別養護老人ホーム思行園</t>
  </si>
  <si>
    <t>ﾄｸﾍﾞﾂﾖｳｺﾞﾛｳｼﾞﾝﾎｰﾑｼｺｳｴﾝ</t>
  </si>
  <si>
    <t>0415100064</t>
  </si>
  <si>
    <t>社会福祉法人一歩一歩福祉会</t>
  </si>
  <si>
    <t>ｼｬｶｲﾌｸｼﾎｳｼﾞﾝｲｯﾎﾟｲｯﾎﾟﾌｸｼｶｲ</t>
  </si>
  <si>
    <t>宮城県仙台市青葉区錦ヶ丘九丁目２９番地の５９</t>
  </si>
  <si>
    <t>022-391-1119</t>
  </si>
  <si>
    <t>022-391-1120</t>
  </si>
  <si>
    <t>曽根　朝男</t>
  </si>
  <si>
    <t>ポケット</t>
  </si>
  <si>
    <t>ﾎﾟｹｯﾄ</t>
  </si>
  <si>
    <t>0415100072</t>
  </si>
  <si>
    <t>思いやり</t>
  </si>
  <si>
    <t>ｵﾓｲﾔﾘ</t>
  </si>
  <si>
    <t>社会福祉法人みずきの郷</t>
  </si>
  <si>
    <t>ｼｬｶｲﾌｸｼﾎｳｼﾞﾝﾐｽﾞｷﾉｻﾄ</t>
  </si>
  <si>
    <t>9893124</t>
  </si>
  <si>
    <t>宮城県仙台市青葉区上愛子字道上５９番地の４</t>
  </si>
  <si>
    <t>022-391-1711</t>
  </si>
  <si>
    <t>022-391-1712</t>
  </si>
  <si>
    <t>米倉　尚美</t>
  </si>
  <si>
    <t>ひかり苑</t>
  </si>
  <si>
    <t>ﾋｶﾘｴﾝ</t>
  </si>
  <si>
    <t>0415100080</t>
  </si>
  <si>
    <t>宮城県仙台市青葉区上愛子字道上５９－４</t>
  </si>
  <si>
    <t>社会福祉法人千代福祉会</t>
  </si>
  <si>
    <t>ｼｬｶｲﾌｸｼﾎｳｼﾞﾝｾﾝﾀﾞｲﾌｸｼｶｲ</t>
  </si>
  <si>
    <t>宮城県仙台市青葉区芋沢字畑前北６２番地</t>
  </si>
  <si>
    <t>022-394-5205</t>
  </si>
  <si>
    <t>022-394-5204</t>
  </si>
  <si>
    <t>鈴木邦夫</t>
  </si>
  <si>
    <t>障害者支援施設　ますみ学園</t>
  </si>
  <si>
    <t>ｼｮｳｶﾞｲｼｬｼｴﾝｼｾﾂ ﾏｽﾐｶﾞｸｴﾝ</t>
  </si>
  <si>
    <t>宮城県仙台市青葉区芋沢字青野木５２０番地</t>
  </si>
  <si>
    <t>022-394-5110</t>
  </si>
  <si>
    <t>022-394-5114</t>
  </si>
  <si>
    <t>0415100098</t>
  </si>
  <si>
    <t>宮城県仙台市青葉区芋沢字青野木５２０</t>
  </si>
  <si>
    <t>ますみ学園</t>
  </si>
  <si>
    <t>ﾏｽﾐｶﾞｸｴﾝ</t>
  </si>
  <si>
    <t>障害者支援施設　おおぞら学園</t>
  </si>
  <si>
    <t>ｼｮｳｶﾞｲｼｬｼｴﾝｼｾﾂ ｵｵｿﾞﾗｶﾞｸｴﾝ</t>
  </si>
  <si>
    <t>宮城県仙台市青葉区大倉字大原新田１６番地の５１</t>
  </si>
  <si>
    <t>022-393-2334</t>
  </si>
  <si>
    <t>022-393-2335</t>
  </si>
  <si>
    <t>0415100106</t>
  </si>
  <si>
    <t>宮城県仙台市青葉区大倉字大原新田１６－５１</t>
  </si>
  <si>
    <t>おおぞら学園</t>
  </si>
  <si>
    <t>ｵｵｿﾞﾗｶﾞｸｴﾝ</t>
  </si>
  <si>
    <t>障害者支援施設　清風園</t>
  </si>
  <si>
    <t>ｼｮｳｶﾞｲｼｬｼｴﾝｼｾﾂ ｾｲﾌｳｴﾝ</t>
  </si>
  <si>
    <t>0415100114</t>
  </si>
  <si>
    <t>宮城県仙台市青葉区芋沢字畑前北６２</t>
  </si>
  <si>
    <t>清風園</t>
  </si>
  <si>
    <t>ｾｲﾌｳｴﾝ</t>
  </si>
  <si>
    <t>障害者支援施設　あおば園</t>
  </si>
  <si>
    <t>ｼｮｳｶﾞｲｼｬｼｴﾝｼｾﾂ ｱｵﾊﾞｴﾝ</t>
  </si>
  <si>
    <t>宮城県仙台市青葉区芋沢字沢田１番地の５</t>
  </si>
  <si>
    <t>022-394-3271</t>
  </si>
  <si>
    <t>022-394-3270</t>
  </si>
  <si>
    <t>0415100122</t>
  </si>
  <si>
    <t>宮城県仙台市青葉区芋沢字沢田１－５</t>
  </si>
  <si>
    <t>あおば園</t>
  </si>
  <si>
    <t>ｱｵﾊﾞｴﾝ</t>
  </si>
  <si>
    <t>仙台市立町たんぽぽホーム</t>
  </si>
  <si>
    <t>ｾﾝﾀﾞｲｼﾀﾁﾏﾁﾀﾝﾎﾟﾎﾟﾎｰﾑ</t>
  </si>
  <si>
    <t>9800822</t>
  </si>
  <si>
    <t>宮城県仙台市青葉区立町１８－３</t>
  </si>
  <si>
    <t>022-266-8810</t>
  </si>
  <si>
    <t>0415100130</t>
  </si>
  <si>
    <t>仙台市西花苑たんぽぽホーム</t>
  </si>
  <si>
    <t>ｾﾝﾀﾞｲｼｾｲｶｴﾝﾀﾝﾎﾟﾎﾟﾎｰﾑ</t>
  </si>
  <si>
    <t>9820262</t>
  </si>
  <si>
    <t>宮城県仙台市青葉区西花苑２丁目１０－１</t>
  </si>
  <si>
    <t>022-302-2180</t>
  </si>
  <si>
    <t>0415100148</t>
  </si>
  <si>
    <t>仙台市なのはなホーム</t>
  </si>
  <si>
    <t>ｾﾝﾀﾞｲｼﾅﾉﾊﾅﾎｰﾑ</t>
  </si>
  <si>
    <t>9810902</t>
  </si>
  <si>
    <t>宮城県仙台市青葉区北根４丁目１０－１０</t>
  </si>
  <si>
    <t>022-275-3878</t>
  </si>
  <si>
    <t>0415100155</t>
  </si>
  <si>
    <t>社会福祉法人仙台市手をつなぐ育成会</t>
  </si>
  <si>
    <t>ｼｬｶｲﾌｸｼﾎｳｼﾞﾝｾﾝﾀﾞｲｼﾃｦﾂﾅｸﾞｲｸｾｲｶｲ</t>
  </si>
  <si>
    <t>9800022</t>
  </si>
  <si>
    <t>宮城県仙台市青葉区五橋二丁目１２番２号</t>
  </si>
  <si>
    <t>022-211-5030</t>
  </si>
  <si>
    <t>022-211-7071</t>
  </si>
  <si>
    <t>千葉　厚子</t>
  </si>
  <si>
    <t>おりーぶ五橋</t>
  </si>
  <si>
    <t>ｵﾘｰﾌﾞｲﾂﾂﾊﾞｼ</t>
  </si>
  <si>
    <t>宮城県仙台市青葉区五橋二丁目１２－２</t>
  </si>
  <si>
    <t>0415100163</t>
  </si>
  <si>
    <t>特定非営利活動法人アフタースクールぱるけ</t>
  </si>
  <si>
    <t>ﾄｸﾃｲﾋｴｲﾘｶﾂﾄﾞｳﾎｳｼﾞﾝｱﾌﾀｰｽｸｰﾙﾊﾟﾙｹ</t>
  </si>
  <si>
    <t>宮城県仙台市青葉区中山4丁目1番32号</t>
  </si>
  <si>
    <t>022-778-8666</t>
  </si>
  <si>
    <t>022-707-0057</t>
  </si>
  <si>
    <t>谷津　尚美</t>
  </si>
  <si>
    <t>ぱるけ柏木</t>
  </si>
  <si>
    <t>ﾊﾟﾙｹｶｼﾜｷﾞ</t>
  </si>
  <si>
    <t>9810933</t>
  </si>
  <si>
    <t>宮城県仙台市青葉区柏木１丁目７－３６</t>
  </si>
  <si>
    <t>022-233-8425</t>
  </si>
  <si>
    <t>0415100171</t>
  </si>
  <si>
    <t>宮城県仙台市青葉区国見ケ丘六丁目１４９番地の１</t>
  </si>
  <si>
    <t>022-303-0086</t>
  </si>
  <si>
    <t>022-208-7600</t>
  </si>
  <si>
    <t>せんだんの杜訪問介護事業所</t>
  </si>
  <si>
    <t>ｾﾝﾀﾞﾝﾉﾓﾘﾎｳﾓﾝｶｲｺﾞｼﾞｷﾞｮｳｼｮ</t>
  </si>
  <si>
    <t>宮城県仙台市青葉区国見ケ丘七丁目１４１番地の９</t>
  </si>
  <si>
    <t>022-277-1122</t>
  </si>
  <si>
    <t>0415100189</t>
  </si>
  <si>
    <t>宮城県仙台市青葉区国見ヶ丘七丁目１４１番地の９</t>
  </si>
  <si>
    <t>有限会社いずみ訪問介護サービス家政婦紹介所</t>
  </si>
  <si>
    <t>ﾕｳｹﾞﾝｶｲｼｬｲｽﾞﾐﾎｳﾓﾝｶｲｺﾞｻｰﾋﾞｽｶｾｲﾌｼｮｳｶｲｼﾞｮ</t>
  </si>
  <si>
    <t>宮城県仙台市青葉区川平二丁目18番３号</t>
  </si>
  <si>
    <t>022-303-0631</t>
  </si>
  <si>
    <t>022-303-0632</t>
  </si>
  <si>
    <t>0415100197</t>
  </si>
  <si>
    <t>有限会社キャッツハンド</t>
  </si>
  <si>
    <t>ﾕｳｹﾞﾝｶｲｼｬｷｬｯﾂﾊﾝﾄﾞ</t>
  </si>
  <si>
    <t>9820001</t>
  </si>
  <si>
    <t>宮城県仙台市太白区八本松一丁目１２－１２</t>
  </si>
  <si>
    <t>022-285-3531</t>
  </si>
  <si>
    <t>022-285-7505</t>
  </si>
  <si>
    <t>秋田敦子</t>
  </si>
  <si>
    <t>ヘルパーステーション　ホライズン</t>
  </si>
  <si>
    <t>ﾍﾙﾊﾟｰｽﾃｰｼｮﾝ ﾎﾗｲｽﾞﾝ</t>
  </si>
  <si>
    <t>9893205</t>
  </si>
  <si>
    <t>宮城県仙台市青葉区吉成一丁目１５－８</t>
  </si>
  <si>
    <t>022-278-5739</t>
  </si>
  <si>
    <t>022-278-5789</t>
  </si>
  <si>
    <t>0415100205</t>
  </si>
  <si>
    <t>アサヒサンクリーン株式会社</t>
  </si>
  <si>
    <t>ｱｻﾋｻﾝｸﾘｰﾝｶﾌﾞｼｷｶｲｼｬ</t>
  </si>
  <si>
    <t>4200064</t>
  </si>
  <si>
    <t>静岡県静岡市葵区本通10-8-1</t>
  </si>
  <si>
    <t>054-266-3216</t>
  </si>
  <si>
    <t>054-266-3195</t>
  </si>
  <si>
    <t>田島哲</t>
  </si>
  <si>
    <t>アサヒクリーン在宅介護センター仙台青葉</t>
  </si>
  <si>
    <t>ｱｻﾋｸﾘｰﾝｻﾞｲﾀｸｶｲｺﾞｾﾝﾀｰｾﾝﾀﾞｲｱｵﾊﾞ</t>
  </si>
  <si>
    <t>9810932</t>
  </si>
  <si>
    <t>宮城県仙台市青葉区木町９番１５号</t>
  </si>
  <si>
    <t>022-728-8133</t>
  </si>
  <si>
    <t>022-728-8134</t>
  </si>
  <si>
    <t>0415100213</t>
  </si>
  <si>
    <t>アサヒサンクリーン在宅介護センター仙台青葉</t>
  </si>
  <si>
    <t>ｱｻﾋｻﾝｸﾘｰﾝｻﾞｲﾀｸｶｲｺﾞｾﾝﾀｰｾﾝﾀﾞｲｱｵﾊﾞ</t>
  </si>
  <si>
    <t>青葉ヘルパーステーション</t>
  </si>
  <si>
    <t>ｱｵﾊﾞﾍﾙﾊﾟｰｽﾃｰｼｮﾝ</t>
  </si>
  <si>
    <t>9810913</t>
  </si>
  <si>
    <t>宮城県仙台市青葉区昭和町３－４０シーアイマンション北仙台２０９号</t>
  </si>
  <si>
    <t>栗生ヘルパーステーション</t>
  </si>
  <si>
    <t>ｸﾘｳﾍﾙﾊﾟｰｽﾃｰｼｮﾝ</t>
  </si>
  <si>
    <t>9893126</t>
  </si>
  <si>
    <t>宮城県仙台市青葉区落合四丁目２番２２号</t>
  </si>
  <si>
    <t>022-391-8008</t>
  </si>
  <si>
    <t>022-392-3311</t>
  </si>
  <si>
    <t>0415100221</t>
  </si>
  <si>
    <t>宮城県仙台市青葉区落合４－２－２２</t>
  </si>
  <si>
    <t>有限会社ひだまり介護</t>
  </si>
  <si>
    <t>ﾕｳｹﾞﾝｶｲｼｬﾋﾀﾞﾏﾘｶｲｺﾞ</t>
  </si>
  <si>
    <t>9813222</t>
  </si>
  <si>
    <t>宮城県仙台市泉区住吉台東五丁目５番地の８</t>
  </si>
  <si>
    <t>022-376-3541</t>
  </si>
  <si>
    <t>022-376-0251</t>
  </si>
  <si>
    <t>澤田修次</t>
  </si>
  <si>
    <t>ひだまり介護</t>
  </si>
  <si>
    <t>ﾋﾀﾞﾏﾘｶｲｺﾞ</t>
  </si>
  <si>
    <t>9820261</t>
  </si>
  <si>
    <t>宮城県仙台市青葉区折立六丁目９番１９号</t>
  </si>
  <si>
    <t>022-302-1081</t>
  </si>
  <si>
    <t>022-302-1083</t>
  </si>
  <si>
    <t>0415100239</t>
  </si>
  <si>
    <t>放課後ひろばじゃんぷ</t>
  </si>
  <si>
    <t>ﾎｳｶｺﾞﾋﾛﾊﾞｼﾞｬﾝﾌﾟ</t>
  </si>
  <si>
    <t>宮城県仙台市青葉区折立六丁目９－１９</t>
  </si>
  <si>
    <t>合資会社風車</t>
  </si>
  <si>
    <t>ｺﾞｳｼｶｲｼｬｶｻﾞｸﾞﾙﾏ</t>
  </si>
  <si>
    <t>9800871</t>
  </si>
  <si>
    <t>宮城県仙台市青葉区八幡３丁目５－１２－１０１</t>
  </si>
  <si>
    <t>022-726-1617</t>
  </si>
  <si>
    <t>022-726-1618</t>
  </si>
  <si>
    <t>管理責任者</t>
  </si>
  <si>
    <t>猪股勝政</t>
  </si>
  <si>
    <t>(資）風車仙台西ヘルパーステーション</t>
  </si>
  <si>
    <t>(ｼ)ｶｻﾞｸﾞﾙﾏｾﾝﾀﾞｲﾆｼﾍﾍﾙﾊﾟｰｽﾃｰｼｮ</t>
  </si>
  <si>
    <t>0415100247</t>
  </si>
  <si>
    <t>株式会社仙台在宅介護センター</t>
  </si>
  <si>
    <t>ｶﾌﾞｼｷｶｲｼｬｾﾝﾀﾞｲｻﾞｲﾀｸｶｲｺﾞｾﾝﾀｰ</t>
  </si>
  <si>
    <t>宮城県仙台市青葉区小田原四丁目２番１０号</t>
  </si>
  <si>
    <t>022-267-2668</t>
  </si>
  <si>
    <t>022-267-2671</t>
  </si>
  <si>
    <t>仙台在宅介護センター</t>
  </si>
  <si>
    <t>ｾﾝﾀﾞｲｻﾞｲﾀｸｶｲｺﾞｾﾝﾀｰ</t>
  </si>
  <si>
    <t>0415100254</t>
  </si>
  <si>
    <t>株式会社東北ライフサービス</t>
  </si>
  <si>
    <t>ｶﾌﾞｼｷｶｲｼｬﾄｳﾎｸﾗｲﾌｻｰﾋﾞｽ</t>
  </si>
  <si>
    <t>9840042</t>
  </si>
  <si>
    <t>宮城県仙台市若林区大和町４－２３－３</t>
  </si>
  <si>
    <t>022-783-8390</t>
  </si>
  <si>
    <t>022-783-8392</t>
  </si>
  <si>
    <t>大久保賢蔵</t>
  </si>
  <si>
    <t>株式会社東北ライフサービス青葉介護センター</t>
  </si>
  <si>
    <t>ｶﾌﾞｼｷｶｲｼｬﾄｳﾎｸﾗｲﾌｻｰﾋﾞｽｱｵﾊﾞｶｲｺﾞｾﾝﾀｰ</t>
  </si>
  <si>
    <t>9800824</t>
  </si>
  <si>
    <t>宮城県仙台市青葉区支倉町１－７　支倉ハイツＡ－１</t>
  </si>
  <si>
    <t>022-716-0096</t>
  </si>
  <si>
    <t>022-716-0097</t>
  </si>
  <si>
    <t>0415100262</t>
  </si>
  <si>
    <t>合資会社ウエルライフ</t>
  </si>
  <si>
    <t>ｺﾞｳｼｶｲｼｬｳｴﾙﾗｲﾌ</t>
  </si>
  <si>
    <t>宮城県仙台市青葉区国見ヶ丘５丁目２６－２２</t>
  </si>
  <si>
    <t>022-279-2781</t>
  </si>
  <si>
    <t>星良昭</t>
  </si>
  <si>
    <t>0415100270</t>
  </si>
  <si>
    <t>有限会社フリージア</t>
  </si>
  <si>
    <t>ﾕｳｹﾞﾝｶｲｼｬﾌﾘｰｼﾞｱ</t>
  </si>
  <si>
    <t>宮城県仙台市青葉区国見ケ丘３丁目７－１３</t>
  </si>
  <si>
    <t>022-278-6300</t>
  </si>
  <si>
    <t>022-278-6341</t>
  </si>
  <si>
    <t>松澤晶子</t>
  </si>
  <si>
    <t>フリージア　ケアパートナー</t>
  </si>
  <si>
    <t>ﾌﾘｰｼﾞｱ ｹｱﾊﾟｰﾄﾅｰ</t>
  </si>
  <si>
    <t>0415100288</t>
  </si>
  <si>
    <t>有限会社介護サポートウィズ</t>
  </si>
  <si>
    <t>ﾕｳｹﾞﾝｶﾞｲｼｬｶｲｺﾞｻﾎﾟｰﾄｳｨｽﾞ</t>
  </si>
  <si>
    <t>9893204</t>
  </si>
  <si>
    <t>宮城県仙台市青葉区南吉成六丁目１０番地の１６</t>
  </si>
  <si>
    <t>022-277-5468</t>
  </si>
  <si>
    <t>渡辺政友</t>
  </si>
  <si>
    <t>ﾕｳｹﾞﾝｶｲｼｬｶｲｺﾞｻﾎﾟｰﾄｳｨｽﾞ</t>
  </si>
  <si>
    <t>0415100296</t>
  </si>
  <si>
    <t>特定非営利活動法人ＷＡＣまごころサービスみやぎ</t>
  </si>
  <si>
    <t>ﾄｸﾃｲﾋｴｲﾘｶﾂﾄﾞｳﾎｳｼﾞﾝﾜｯｸﾏｺﾞｺﾛｻｰﾋﾞｽﾐﾔｷﾞ</t>
  </si>
  <si>
    <t>宮城県仙台市青葉区上杉一丁目１６番４号センチュリー青葉６０１</t>
  </si>
  <si>
    <t>022-215-4353</t>
  </si>
  <si>
    <t>022-215-4356</t>
  </si>
  <si>
    <t>横濱敬子</t>
  </si>
  <si>
    <t>ＷＡＣケアサービスみやぎ</t>
  </si>
  <si>
    <t>ﾜｯｸｹｱｻｰﾋﾞｽﾐﾔｷﾞ</t>
  </si>
  <si>
    <t>0415100304</t>
  </si>
  <si>
    <t>社会福祉法人信和会</t>
  </si>
  <si>
    <t>ｼｬｶｲﾌｸｼﾎｳｼﾞﾝｼﾝﾜｶｲ</t>
  </si>
  <si>
    <t>1030007</t>
  </si>
  <si>
    <t>東京都中央区日本橋浜町二丁目44番4号</t>
  </si>
  <si>
    <t>03-6661-2825</t>
  </si>
  <si>
    <t>03-6661-2535</t>
  </si>
  <si>
    <t>細越善次郎</t>
  </si>
  <si>
    <t>訪問介護センタークローバーズピアワッセ</t>
  </si>
  <si>
    <t>ﾎｳﾓﾝｶｲｺﾞｾﾝﾀｰｸﾛｰﾊﾞｰｽﾞﾋﾟｱﾜｯｾ</t>
  </si>
  <si>
    <t>9810901</t>
  </si>
  <si>
    <t>宮城県仙台市青葉区北根黒松２－１０</t>
  </si>
  <si>
    <t>022-727-8907</t>
  </si>
  <si>
    <t>022-727-8908</t>
  </si>
  <si>
    <t>0415100312</t>
  </si>
  <si>
    <t>有限会社まめしば</t>
  </si>
  <si>
    <t>ﾕｳｹﾞﾝｶｲｼｬﾏﾒｼﾊﾞ</t>
  </si>
  <si>
    <t>9800013</t>
  </si>
  <si>
    <t>宮城県仙台市青葉区花京院二丁目１番７号</t>
  </si>
  <si>
    <t>022-268-1170</t>
  </si>
  <si>
    <t>022-268-1175</t>
  </si>
  <si>
    <t>川島孝一郎</t>
  </si>
  <si>
    <t>訪問介護ステーションまめしば</t>
  </si>
  <si>
    <t>ﾎｳﾓﾝｶｲｺﾞｽﾃｰｼｮﾝﾏﾒｼﾊﾞ</t>
  </si>
  <si>
    <t>0415100320</t>
  </si>
  <si>
    <t>燦ケアサービス株式会社</t>
  </si>
  <si>
    <t>ｻﾝｹｱｻｰﾋﾞｽｶﾌﾞｼｷｶｲｼｬ</t>
  </si>
  <si>
    <t>宮城県仙台市青葉区堤町一丁目７番３０号ザ・キャッスル北仙台１０２</t>
  </si>
  <si>
    <t>022-342-1501</t>
  </si>
  <si>
    <t>022-272-0821</t>
  </si>
  <si>
    <t>今野明典</t>
  </si>
  <si>
    <t>サンケアサービス</t>
  </si>
  <si>
    <t>ｻﾝｹｱｻｰﾋﾞｽ</t>
  </si>
  <si>
    <t>0415100338</t>
  </si>
  <si>
    <t>有限会社あけぼの介護センター</t>
  </si>
  <si>
    <t>ﾕｳｹﾞﾝｶｲｼｬｱｹﾎﾞﾉｶｲｺﾞｾﾝﾀｰ</t>
  </si>
  <si>
    <t>9800001</t>
  </si>
  <si>
    <t>宮城県仙台市青葉区中江一丁目13番11号</t>
  </si>
  <si>
    <t>022-796-6360</t>
  </si>
  <si>
    <t>022-796-6388</t>
  </si>
  <si>
    <t>高瀬鈴子</t>
  </si>
  <si>
    <t>0415100346</t>
  </si>
  <si>
    <t>有限会社ギアール・サービス</t>
  </si>
  <si>
    <t>ﾕｳｹﾞﾝｶｲｼｬｷﾞｱｰﾙ･ｻｰﾋﾞｽ</t>
  </si>
  <si>
    <t>宮城県仙台市青葉区上愛子字街道６１番地の２</t>
  </si>
  <si>
    <t>022-392-1331</t>
  </si>
  <si>
    <t>022-392-0320</t>
  </si>
  <si>
    <t>森　公孝</t>
  </si>
  <si>
    <t>0415100353</t>
  </si>
  <si>
    <t>有限会社ハピネス介護センター</t>
  </si>
  <si>
    <t>ﾕｳｹﾞﾝｶｲｼｬﾊﾋﾟﾈｽｶｲｺﾞｾﾝﾀｰ</t>
  </si>
  <si>
    <t>9810905</t>
  </si>
  <si>
    <t>宮城県仙台市青葉区小松島三丁目１０番１２号野村ステイツ小松島ヒルズ３０２号</t>
  </si>
  <si>
    <t>022-219-3557</t>
  </si>
  <si>
    <t>戸澤允</t>
  </si>
  <si>
    <t>0415100361</t>
  </si>
  <si>
    <t>ヘルプサービスぱるけかりーにょ</t>
  </si>
  <si>
    <t>ﾍﾙﾌﾟｻｰﾋﾞｽﾊﾟﾙｹｶﾘｰﾆｮ</t>
  </si>
  <si>
    <t>0415100379</t>
  </si>
  <si>
    <t>東京都渋谷区本町一丁目４番１４号</t>
  </si>
  <si>
    <t>アースサポート仙台青葉</t>
  </si>
  <si>
    <t>ｱｰｽｻﾎﾟｰﾄｾﾝﾀﾞｲｱｵﾊﾞ</t>
  </si>
  <si>
    <t>9810904</t>
  </si>
  <si>
    <t>宮城県仙台市青葉区旭ケ丘二丁目２９番１号</t>
  </si>
  <si>
    <t>022-728-6230</t>
  </si>
  <si>
    <t>022-728-6240</t>
  </si>
  <si>
    <t>0415100387</t>
  </si>
  <si>
    <t>セントケア株式会社</t>
  </si>
  <si>
    <t>ｾﾝﾄｹｱｶﾌﾞｼｷｶｲｼｬ</t>
  </si>
  <si>
    <t>1040031</t>
  </si>
  <si>
    <t>東京都中央区京橋２－８－７読売中公ビル５F</t>
  </si>
  <si>
    <t>03-3538-2943</t>
  </si>
  <si>
    <t>03-3528-2947</t>
  </si>
  <si>
    <t>村上美晴</t>
  </si>
  <si>
    <t>セントケア仙台</t>
  </si>
  <si>
    <t>ｾﾝﾄｹｱｾﾝﾀﾞｲ</t>
  </si>
  <si>
    <t>宮城県仙台市青葉区旭ケ丘１－４３－２０飯野ビル２階</t>
  </si>
  <si>
    <t>022-273-2963</t>
  </si>
  <si>
    <t>022-273-3790</t>
  </si>
  <si>
    <t>0415100395</t>
  </si>
  <si>
    <t>セントケア勾当台</t>
  </si>
  <si>
    <t>ｾﾝﾄｹｱｺｳﾄｳﾀﾞｲ</t>
  </si>
  <si>
    <t>宮城県仙台市青葉区立町２０－４板橋ビル１階</t>
  </si>
  <si>
    <t>022-215-2941</t>
  </si>
  <si>
    <t>022-215-2942</t>
  </si>
  <si>
    <t>0415100403</t>
  </si>
  <si>
    <t>社会福祉法人仙台福祉サービス協会</t>
  </si>
  <si>
    <t>ｼｬｶｲﾌｸｼﾎｳｼﾞﾝｾﾝﾀﾞｲﾌｸｼｻｰﾋﾞｽｷｮｳｶｲ</t>
  </si>
  <si>
    <t>9800821</t>
  </si>
  <si>
    <t>宮城県仙台市青葉区春日町１１番１５号ヨロズビル３階</t>
  </si>
  <si>
    <t>022-212-7567</t>
  </si>
  <si>
    <t>022-212-7568</t>
  </si>
  <si>
    <t>伊藤　行政</t>
  </si>
  <si>
    <t>社会福祉法人仙台福祉サービス協会青葉ヘルパーステーション</t>
  </si>
  <si>
    <t>ｼｬｶｲﾌｸｼﾎｳｼﾞﾝｾﾝﾀﾞｲﾌｸｼｻｰﾋﾞｽｷｮｳｶｲｱｵﾊﾞﾍﾙﾊﾟｰｽﾃｰｼｮﾝ</t>
  </si>
  <si>
    <t>9800801</t>
  </si>
  <si>
    <t>宮城県仙台市青葉区木町通一丁目４番15号仙台市交通局庁舎３階</t>
  </si>
  <si>
    <t>022-216-3724</t>
  </si>
  <si>
    <t>022-216-3726</t>
  </si>
  <si>
    <t>0415100411</t>
  </si>
  <si>
    <t>社会福祉法人仙台福祉サービス協会荒巻ヘルパーステーション</t>
  </si>
  <si>
    <t>ｼｬｶｲﾌｸｼﾎｳｼﾞﾝｾﾝﾀﾞｲﾌｸｼｻｰﾋﾞｽｷｮｳｶｲｱﾗﾏｷﾍﾙﾊﾟｰｽﾃｰｼｮﾝ</t>
  </si>
  <si>
    <t>022-216-3728</t>
  </si>
  <si>
    <t>022-216-3721</t>
  </si>
  <si>
    <t>0415100429</t>
  </si>
  <si>
    <t>ｶﾌﾞｼｷｶﾞｲｼｬｴｲﾁｼｰｴﾑ</t>
  </si>
  <si>
    <t>東京都港区東麻布一丁目２８番１３号日通商事麻布ビル５階</t>
  </si>
  <si>
    <t>アミカ仙台北山介護センター</t>
  </si>
  <si>
    <t>ｱﾐｶｾﾝﾀﾞｲｷﾀﾔﾏｶｲｺﾞｾﾝﾀｰ</t>
  </si>
  <si>
    <t>9810967</t>
  </si>
  <si>
    <t>宮城県仙台市青葉区山手町１１番５０号コアライフ山手２０５号室</t>
  </si>
  <si>
    <t>022-279-0092</t>
  </si>
  <si>
    <t>022-279-0098</t>
  </si>
  <si>
    <t>0415100437</t>
  </si>
  <si>
    <t>株式会社コムスン　仙台あおばケアセンター</t>
  </si>
  <si>
    <t>ｶﾌﾞｼｷｶﾞｲｼｬｺﾑｽﾝ ｾﾝﾀﾞｲｱｵﾊﾞｹｱｾﾝﾀｰ</t>
  </si>
  <si>
    <t>9810907</t>
  </si>
  <si>
    <t>宮城県仙台市青葉区高松一丁目１３番３４号</t>
  </si>
  <si>
    <t>022-728-5573</t>
  </si>
  <si>
    <t>022-728-5574</t>
  </si>
  <si>
    <t>0415100445</t>
  </si>
  <si>
    <t>東京都千代田区神田駿河台二丁目９番地</t>
  </si>
  <si>
    <t>森　信介</t>
  </si>
  <si>
    <t>ニチイケアセンター北四番丁</t>
  </si>
  <si>
    <t>ﾆﾁｲｹｱｾﾝﾀｰｷﾀﾖﾊﾞﾝﾁｮｳ</t>
  </si>
  <si>
    <t>宮城県仙台市青葉区上杉一丁目１６番３０号東日本ビル３階</t>
  </si>
  <si>
    <t>022-722-7637</t>
  </si>
  <si>
    <t>022-722-7638</t>
  </si>
  <si>
    <t>0415100452</t>
  </si>
  <si>
    <t>ニチイケアセンター川平</t>
  </si>
  <si>
    <t>ﾆﾁｲｹｱｾﾝﾀｰｶﾜﾀﾞｲﾗ</t>
  </si>
  <si>
    <t>宮城県仙台市青葉区川平三丁目２６番８号川平３ますやテナントビル１０４</t>
  </si>
  <si>
    <t>022-303-6681</t>
  </si>
  <si>
    <t>022-277-5831</t>
  </si>
  <si>
    <t>0415100460</t>
  </si>
  <si>
    <t>社会福祉法人つどいの家</t>
  </si>
  <si>
    <t>ｼｬｶｲﾌｸｼﾎｳｼﾞﾝﾂﾄﾞｲﾉｲｴ</t>
  </si>
  <si>
    <t>9840838</t>
  </si>
  <si>
    <t>宮城県仙台市若林区上飯田一丁目１７番５８号</t>
  </si>
  <si>
    <t>022-781-1571</t>
  </si>
  <si>
    <t>022-781-1573</t>
  </si>
  <si>
    <t>佐藤　清</t>
  </si>
  <si>
    <t>かぜ</t>
  </si>
  <si>
    <t>ｶｾﾞ</t>
  </si>
  <si>
    <t>宮城県仙台市青葉区支倉町２－３５</t>
  </si>
  <si>
    <t>022-261-3664</t>
  </si>
  <si>
    <t>022-261-3661</t>
  </si>
  <si>
    <t>0415100478</t>
  </si>
  <si>
    <t>社会福祉法人こーぷ福祉会</t>
  </si>
  <si>
    <t>ｼｬｶｲﾌｸｼﾎｳｼﾞﾝｺｰﾌﾟﾌｸｼｶｲ</t>
  </si>
  <si>
    <t>宮城県仙台市青葉区桜ケ丘二丁目２０番１号</t>
  </si>
  <si>
    <t>022-279-2941</t>
  </si>
  <si>
    <t>022-719-3165</t>
  </si>
  <si>
    <t>こ～ぷのお家桜ヶ丘ヘルパーステーション</t>
  </si>
  <si>
    <t>ｺ~ﾌﾟﾉｵｳﾁｻｸﾗｶﾞｵｶﾍﾙﾊﾟｰｽﾃｰｼｮﾝ</t>
  </si>
  <si>
    <t>022-303-2071</t>
  </si>
  <si>
    <t>0415100486</t>
  </si>
  <si>
    <t>かがやきの杜</t>
  </si>
  <si>
    <t>ｶｶﾞﾔｷﾉﾓﾘ</t>
  </si>
  <si>
    <t>宮城県仙台市青葉区郷六字葛岡下２６－１４</t>
  </si>
  <si>
    <t>022-226-3939</t>
  </si>
  <si>
    <t>022-226-3968</t>
  </si>
  <si>
    <t>0415100502</t>
  </si>
  <si>
    <t>工房しらかば</t>
  </si>
  <si>
    <t>ｺｳﾎﾞｳｼﾗｶﾊﾞ</t>
  </si>
  <si>
    <t>宮城県仙台市青葉区中山３丁目２０－１５</t>
  </si>
  <si>
    <t>022-278-8099</t>
  </si>
  <si>
    <t>022-278-8923</t>
  </si>
  <si>
    <t>0415100528</t>
  </si>
  <si>
    <t>せんだんの里ショートステイ</t>
  </si>
  <si>
    <t>ｾﾝﾀﾞﾝﾉｻﾄｼｮｰﾄｽﾃｲ</t>
  </si>
  <si>
    <t>0415100619</t>
  </si>
  <si>
    <t>022-303-7552</t>
  </si>
  <si>
    <t>022-303-7572</t>
  </si>
  <si>
    <t>せんだんの杜杜の子ハウス</t>
  </si>
  <si>
    <t>ｾﾝﾀﾞﾝﾉﾓﾘﾓﾘﾉｺﾊｳｽ</t>
  </si>
  <si>
    <t>宮城県仙台市青葉区国見ケ丘１丁目６番地１６</t>
  </si>
  <si>
    <t>022-303-5170</t>
  </si>
  <si>
    <t>022-303-5178</t>
  </si>
  <si>
    <t>0415100627</t>
  </si>
  <si>
    <t>宮城県仙台市青葉区国見ケ丘1丁目6-16</t>
  </si>
  <si>
    <t>社会福祉法人なのはな会</t>
  </si>
  <si>
    <t>ｼｬｶｲﾌｸｼﾎｳｼﾞﾝﾅﾉﾊﾅｶｲ</t>
  </si>
  <si>
    <t>9810965</t>
  </si>
  <si>
    <t>宮城県仙台市青葉区荒巻神明町２番１０号</t>
  </si>
  <si>
    <t>022-301-2335</t>
  </si>
  <si>
    <t>022-301-2336</t>
  </si>
  <si>
    <t>加賀谷　尚</t>
  </si>
  <si>
    <t>こまくさ苑</t>
  </si>
  <si>
    <t>ｺﾏｸｻｴﾝ</t>
  </si>
  <si>
    <t>宮城県仙台市青葉区荒巻神明町２番10号</t>
  </si>
  <si>
    <t>0415100635</t>
  </si>
  <si>
    <t>宮城県仙台市青葉区荒巻神明町２－１０</t>
  </si>
  <si>
    <t>社会福祉法人仙台市肢体不自由児者父母の会</t>
  </si>
  <si>
    <t>ｼｬｶｲﾌｸｼﾎｳｼﾞﾝｾﾝﾀﾞｲｼｼﾀｲﾌｼﾞﾕｳｼﾞｼｬﾌﾎﾞﾉｶｲ</t>
  </si>
  <si>
    <t>9893206</t>
  </si>
  <si>
    <t>宮城県仙台市青葉区吉成台二丁目12番24号</t>
  </si>
  <si>
    <t>022-303-0260</t>
  </si>
  <si>
    <t>022-719-4055</t>
  </si>
  <si>
    <t>松田廣勝</t>
  </si>
  <si>
    <t>仙台自立の家</t>
  </si>
  <si>
    <t>ｾﾝﾀﾞｲｼﾞﾘﾂﾉｲｴ</t>
  </si>
  <si>
    <t>0415100643</t>
  </si>
  <si>
    <t>宮城県仙台市青葉区吉成台２丁目１２－２４</t>
  </si>
  <si>
    <t>社会福祉法人国見会</t>
  </si>
  <si>
    <t>ｼｬｶｲﾌｸｼﾎｳｼﾞﾝｸﾆﾐｶｲ</t>
  </si>
  <si>
    <t>宮城県仙台市青葉区国見六丁目39番１号</t>
  </si>
  <si>
    <t>022-728-3433</t>
  </si>
  <si>
    <t>022-233-1726</t>
  </si>
  <si>
    <t>山田　正行</t>
  </si>
  <si>
    <t>特別養護老人ホーム国見苑</t>
  </si>
  <si>
    <t>ﾄｸﾍﾞﾂﾖｳｺﾞﾛｳｼﾞﾝﾎｰﾑｸﾆﾐｴﾝ</t>
  </si>
  <si>
    <t>宮城県仙台市青葉区国見６丁目４０－３５</t>
  </si>
  <si>
    <t>022-233-9235</t>
  </si>
  <si>
    <t>022-233-8222</t>
  </si>
  <si>
    <t>0415100650</t>
  </si>
  <si>
    <t>宮城県高齢者生活協同組合</t>
  </si>
  <si>
    <t>ﾐﾔｷﾞｹﾝｺｳﾚｲｼｬｾｲｶﾂｷｮｳﾄﾞｳｸﾐｱｲ</t>
  </si>
  <si>
    <t>9818006</t>
  </si>
  <si>
    <t>宮城県仙台市泉区黒松１丁目３１－９</t>
  </si>
  <si>
    <t>022-727-6577</t>
  </si>
  <si>
    <t>022-727-6578</t>
  </si>
  <si>
    <t>永野三男</t>
  </si>
  <si>
    <t>ケア・ワーカーズコープ　のぞみ</t>
  </si>
  <si>
    <t>ｹｱ･ﾜｰｶｰｽﾞｺｰﾌﾟ ﾉｿﾞﾐ</t>
  </si>
  <si>
    <t>宮城県仙台市青葉区木町通2丁目5番18号大熊ビル2階</t>
  </si>
  <si>
    <t>0415100676</t>
  </si>
  <si>
    <t>医療法人社団原クリニック</t>
  </si>
  <si>
    <t>ｲﾘｮｳﾎｳｼﾞﾝｼｬﾀﾞﾝﾊﾗｸﾘﾆｯｸ</t>
  </si>
  <si>
    <t>宮城県仙台市青葉区昭和町２番25号ＨＣビル２Ｆ</t>
  </si>
  <si>
    <t>022-274-2772</t>
  </si>
  <si>
    <t>022-274-5134</t>
  </si>
  <si>
    <t>原敬造</t>
  </si>
  <si>
    <t>仙台メンタルヘルスサービス</t>
  </si>
  <si>
    <t>ｾﾝﾀﾞｲﾒﾝﾀﾙﾍﾙｽｻｰﾋﾞｽ</t>
  </si>
  <si>
    <t>宮城県仙台市青葉区昭和町2番25号HCビル5F</t>
  </si>
  <si>
    <t>022-343-0718</t>
  </si>
  <si>
    <t>022-343-0728</t>
  </si>
  <si>
    <t>0415100684</t>
  </si>
  <si>
    <t>9820011</t>
  </si>
  <si>
    <t>仙台市太白区</t>
  </si>
  <si>
    <t>宮城県仙台市太白区長町３－８－９渡辺アパート１０１</t>
  </si>
  <si>
    <t>022-247-5270</t>
  </si>
  <si>
    <t>宮城県仙台市青葉区昭和町２番25号ＨＣビル５Ｆ</t>
  </si>
  <si>
    <t>宮城県仙台市青葉区昭和町2番25号</t>
  </si>
  <si>
    <t>宮城県仙台市青葉区小田原四丁目２番１０号第２野田アパート５号室</t>
  </si>
  <si>
    <t>0415100692</t>
  </si>
  <si>
    <t>宮城県仙台市青葉区国見一丁目17番17号</t>
  </si>
  <si>
    <t>横谷 聡一</t>
  </si>
  <si>
    <t>みんなの広場</t>
  </si>
  <si>
    <t>ﾐﾝﾅﾉﾋﾛﾊﾞ</t>
  </si>
  <si>
    <t>宮城県仙台市青葉区国見一丁目１７－１７</t>
  </si>
  <si>
    <t>0415100700</t>
  </si>
  <si>
    <t>みんなの広場（きたやま）</t>
  </si>
  <si>
    <t>ﾐﾝﾅﾉﾋﾛﾊﾞ(ｷﾀﾔﾏ)</t>
  </si>
  <si>
    <t>9810931</t>
  </si>
  <si>
    <t>宮城県仙台市青葉区北山三丁目５番18号</t>
  </si>
  <si>
    <t>宮城県仙台市青葉区国見1-17-17</t>
  </si>
  <si>
    <t>みんなの広場（くにみ工房）</t>
  </si>
  <si>
    <t>ﾐﾝﾅﾉﾋﾛﾊﾞ(ｸﾆﾐｺｳﾎﾞｳ)</t>
  </si>
  <si>
    <t>仙台もぐらの家</t>
  </si>
  <si>
    <t>ｾﾝﾀﾞｲﾓｸﾞﾗﾉｲｴ</t>
  </si>
  <si>
    <t>宮城県仙台市青葉区折立一丁目２－３７</t>
  </si>
  <si>
    <t>022-226-1441</t>
  </si>
  <si>
    <t>022-226-0456</t>
  </si>
  <si>
    <t>0415100718</t>
  </si>
  <si>
    <t>セントケア東北株式会社</t>
  </si>
  <si>
    <t>ｾﾝﾄｹｱﾄｳﾎｸｶﾌﾞｼｷｶｲｼｬ</t>
  </si>
  <si>
    <t>宮城県仙台市青葉区本町一丁目１１番１１号</t>
  </si>
  <si>
    <t>022-266-5223</t>
  </si>
  <si>
    <t>楠本大</t>
  </si>
  <si>
    <t>0415100726</t>
  </si>
  <si>
    <t>社会福祉法人幸生会</t>
  </si>
  <si>
    <t>ｼｬｶｲﾌｸｼﾎｳｼﾞﾝｺｳｾｲｶｲ</t>
  </si>
  <si>
    <t>9893122</t>
  </si>
  <si>
    <t>宮城県仙台市青葉区栗生一丁目25番地の１</t>
  </si>
  <si>
    <t>022-391-6658</t>
  </si>
  <si>
    <t>022-391-6725</t>
  </si>
  <si>
    <t>金森　従雄</t>
  </si>
  <si>
    <t>ぱーとなー</t>
  </si>
  <si>
    <t>ﾊﾟｰﾄﾅｰ</t>
  </si>
  <si>
    <t>宮城県仙台市青葉区栗生１丁目２５－１</t>
  </si>
  <si>
    <t>0415100734</t>
  </si>
  <si>
    <t>ぱーとなーくらぶ</t>
  </si>
  <si>
    <t>ﾊﾟｰﾄﾅｰｸﾗﾌﾞ</t>
  </si>
  <si>
    <t>宮城県仙台市青葉区栗生２丁目１０－１０</t>
  </si>
  <si>
    <t>022-398-8208</t>
  </si>
  <si>
    <t>特定非営利活動法人　宮城県断酒会</t>
  </si>
  <si>
    <t>ﾄｸﾃｲﾋｴｲﾘｶﾂﾄﾞｳﾎｳｼﾞﾝ ﾐﾔｷﾞｹﾝﾀﾞﾝｼｭｶｲ</t>
  </si>
  <si>
    <t>宮城県仙台市青葉区春日町4-1</t>
  </si>
  <si>
    <t>022-214-1870</t>
  </si>
  <si>
    <t>大平　孝夫</t>
  </si>
  <si>
    <t>特定非営利活動法人宮城県断酒会ワークしんせい</t>
  </si>
  <si>
    <t>ﾄｸﾃｲﾋｴｲﾘｶﾂﾄﾞｳﾎｳｼﾞﾝﾐﾔｷﾞｹﾝﾀﾞﾝｼｭｶｲﾜｰｸｼﾝｾｲ</t>
  </si>
  <si>
    <t>宮城県仙台市青葉区上愛子字北原道上３１－３</t>
  </si>
  <si>
    <t>022-205-8718</t>
  </si>
  <si>
    <t>0415100742</t>
  </si>
  <si>
    <t>有限責任事業組合就労支援センターほっぷ</t>
  </si>
  <si>
    <t>ﾕｳｹﾞﾝｾｷﾆﾝｼﾞｷﾞｮｳｸﾐｱｲｼｭｳﾛｳｼｴﾝｾﾝﾀｰﾎｯﾌﾟ</t>
  </si>
  <si>
    <t>宮城県仙台市青葉区本町３丁目5-22</t>
  </si>
  <si>
    <t>022-797-8801</t>
  </si>
  <si>
    <t>022-797-8802</t>
  </si>
  <si>
    <t>代表</t>
  </si>
  <si>
    <t>深野せつ子</t>
  </si>
  <si>
    <t>0415100767</t>
  </si>
  <si>
    <t>株式会社　豆の花介護サービス</t>
  </si>
  <si>
    <t>ｶﾌﾞｼｷｶﾞｲｼｬ ﾏﾒﾉﾊﾅｶｲｺﾞｻｰﾋﾞｽ</t>
  </si>
  <si>
    <t>9810922</t>
  </si>
  <si>
    <t>宮城県仙台市青葉区鷺ケ森１丁目１番１２号</t>
  </si>
  <si>
    <t>022-342-1115</t>
  </si>
  <si>
    <t>022-342-1116</t>
  </si>
  <si>
    <t>佐藤まき子</t>
  </si>
  <si>
    <t>0415100775</t>
  </si>
  <si>
    <t>特定非営利活動法人　障害ランド</t>
  </si>
  <si>
    <t>ﾄｸﾃｲﾋｴｲﾘｶﾂﾄﾞｳﾎｳｼﾞﾝ ｼｮｳｶﾞｲﾗﾝﾄﾞ</t>
  </si>
  <si>
    <t>宮城県仙台市青葉区旭ケ丘４丁目１４番１号コープサンマールＡ１０６号室</t>
  </si>
  <si>
    <t>022-342-0013</t>
  </si>
  <si>
    <t>森真太郎</t>
  </si>
  <si>
    <t>0415100783</t>
  </si>
  <si>
    <t>1050011</t>
  </si>
  <si>
    <t>東京都港区芝公園三丁目４番３０号３２芝公園ビル７階</t>
  </si>
  <si>
    <t>03-5425-2681</t>
  </si>
  <si>
    <t>03-5425-2682</t>
  </si>
  <si>
    <t>クリスタル介護センター青葉</t>
  </si>
  <si>
    <t>ｸﾘｽﾀﾙｶｲｺﾞｾﾝﾀｰｱｵﾊﾞ</t>
  </si>
  <si>
    <t>宮城県仙台市青葉区宮町４－７－１９第二橋元ビル１Ｆ</t>
  </si>
  <si>
    <t>022-711-1600</t>
  </si>
  <si>
    <t>022-711-1601</t>
  </si>
  <si>
    <t>0415100791</t>
  </si>
  <si>
    <t>はまゆう</t>
  </si>
  <si>
    <t>ﾊﾏﾕｳ</t>
  </si>
  <si>
    <t>9810923</t>
  </si>
  <si>
    <t>宮城県仙台市青葉区東勝山1-26-6</t>
  </si>
  <si>
    <t>022-727-2345</t>
  </si>
  <si>
    <t>022-272-1013</t>
  </si>
  <si>
    <t>0415100817</t>
  </si>
  <si>
    <t>特定非営利活動法人みやぎ障害者就労支援ネットワーク</t>
  </si>
  <si>
    <t>ﾄｸﾃｲﾋｴｲﾘｶﾂﾄﾞｳﾎｳｼﾞﾝﾐﾔｷﾞｼｮｳｶﾞｲｼｬｼｭｳﾛｳｼｴﾝﾈｯﾄﾜｰｸ</t>
  </si>
  <si>
    <t>宮城県仙台市青葉区木町通2-5-21</t>
  </si>
  <si>
    <t>022-718-0873</t>
  </si>
  <si>
    <t>022-718-0874</t>
  </si>
  <si>
    <t>安達えみ子</t>
  </si>
  <si>
    <t>菓子工房夢かりん</t>
  </si>
  <si>
    <t>ｶｼｺｳﾎﾞｳﾕﾒｶﾘﾝ</t>
  </si>
  <si>
    <t>宮城県仙台市青葉区大倉字上下20</t>
  </si>
  <si>
    <t>022-391-2013</t>
  </si>
  <si>
    <t>022-391-2014</t>
  </si>
  <si>
    <t>0415100825</t>
  </si>
  <si>
    <t>特定非営利活動法人小規模多機能型生活支援室エポック</t>
  </si>
  <si>
    <t>ﾄｸﾃｲﾋｴｲﾘｶﾂﾄﾞｳﾎｳｼﾞﾝｼｮｳｷﾎﾞﾀｷﾉｳｶﾞﾀｾｲｶﾂｼｴﾝｼﾂｴﾎﾟｯｸ</t>
  </si>
  <si>
    <t>9830005</t>
  </si>
  <si>
    <t>宮城県仙台市宮城野区福室７丁目１５－１６</t>
  </si>
  <si>
    <t>022-259-6933</t>
  </si>
  <si>
    <t>飯島稔</t>
  </si>
  <si>
    <t>アイアイ小田原</t>
  </si>
  <si>
    <t>ｱｲｱｲｵﾀﾞﾜﾗ</t>
  </si>
  <si>
    <t>宮城県仙台市青葉区小田原５丁目１－１９</t>
  </si>
  <si>
    <t>0415100833</t>
  </si>
  <si>
    <t>宮城県仙台市青葉区本町一丁目11番11号</t>
  </si>
  <si>
    <t>セントケア仙台あおば</t>
  </si>
  <si>
    <t>ｾﾝﾄｹｱｾﾝﾀﾞｲｱｵﾊﾞ</t>
  </si>
  <si>
    <t>宮城県仙台市青葉区高松１丁目１３番３４号　千田ハイツ１０１</t>
  </si>
  <si>
    <t>0415100858</t>
  </si>
  <si>
    <t>特定非営利活動法人　ほっぷの森</t>
  </si>
  <si>
    <t>ﾄｸﾃｲﾋｴｲﾘｶﾂﾄﾞｳﾎｳｼﾞﾝ ﾎｯﾌﾟﾉﾓﾘ</t>
  </si>
  <si>
    <t>宮城県仙台市青葉区本町一丁目2番5号第3志ら梅ビル4階</t>
  </si>
  <si>
    <t>理事長　</t>
  </si>
  <si>
    <t>白木　福次郎</t>
  </si>
  <si>
    <t>就労支援センターほっぷ</t>
  </si>
  <si>
    <t>ｼｭｳﾛｳｼｴﾝｾﾝﾀｰﾎｯﾌﾟ</t>
  </si>
  <si>
    <t>宮城県仙台市青葉区本町1－2－5　第3志ら梅ビル4階</t>
  </si>
  <si>
    <t>0415100866</t>
  </si>
  <si>
    <t>長町遊楽庵びすた～り</t>
  </si>
  <si>
    <t>ﾅｶﾞﾏﾁﾕｳｶﾞｸｱﾝﾋﾞｽﾀｰﾘ</t>
  </si>
  <si>
    <t>宮城県仙台市太白区長町３丁目７－１</t>
  </si>
  <si>
    <t>022-352-7651</t>
  </si>
  <si>
    <t>022-352-7652</t>
  </si>
  <si>
    <t>就労定着支援センターほっぷの実</t>
  </si>
  <si>
    <t>ｼｭｳﾛｳﾃｲﾁｬｸｼｴﾝｾﾝﾀｰﾎｯﾌﾟﾉﾐ</t>
  </si>
  <si>
    <t>宮城県仙台市青葉区本町一丁目２番５号第３志ら梅ビル４階</t>
  </si>
  <si>
    <t>特定非営利活動法人みやぎ発達障害サポートネット</t>
  </si>
  <si>
    <t>ﾄｸﾃｲﾋｴｲﾘｶﾂﾄﾞｳﾎｳｼﾞﾝﾐﾔｷﾞﾊｯﾀﾂｼｮｳｶﾞｲｻﾎﾟｰﾄﾈｯﾄ</t>
  </si>
  <si>
    <t>宮城県仙台市青葉区花京院一丁目4-1</t>
  </si>
  <si>
    <t>022-265-5581</t>
  </si>
  <si>
    <t>022-352-7088</t>
  </si>
  <si>
    <t>相馬潤子</t>
  </si>
  <si>
    <t>ぬくもりすぺいす「虹っ子」</t>
  </si>
  <si>
    <t>ﾇｸﾓﾘｽﾍﾟｲｽ｢ﾆｼﾞﾂｺ｣</t>
  </si>
  <si>
    <t>0415100874</t>
  </si>
  <si>
    <t>Schale　おおまち</t>
  </si>
  <si>
    <t>ｼｬｰﾚ ｵｵﾏﾁ</t>
  </si>
  <si>
    <t>9800804</t>
  </si>
  <si>
    <t>宮城県仙台市青葉区大町2-6-27　岡本ビル3階</t>
  </si>
  <si>
    <t>022-263-1402</t>
  </si>
  <si>
    <t>クローバーズ・ピアワッセ</t>
  </si>
  <si>
    <t>ｸﾛｰﾊﾞｰｽﾞ･ﾋﾟｱﾜｯｾ</t>
  </si>
  <si>
    <t>宮城県仙台市青葉区北根黒松2-10</t>
  </si>
  <si>
    <t>0415100882</t>
  </si>
  <si>
    <t>9800802</t>
  </si>
  <si>
    <t>宮城県仙台市青葉区二日町16番15号</t>
  </si>
  <si>
    <t>ヘルパーステーションここさいむら青葉</t>
  </si>
  <si>
    <t>ﾍﾙﾊﾟｰｽﾃｰｼｮﾝｺｺｻｲﾑﾗｱｵﾊﾞ</t>
  </si>
  <si>
    <t>宮城県仙台市青葉区二日町１６番１５号　１階</t>
  </si>
  <si>
    <t>0415100916</t>
  </si>
  <si>
    <t>特定非営利活動法人マイホームとしくん家</t>
  </si>
  <si>
    <t>ﾄｸﾃｲﾋｴｲﾘｶﾂﾄﾞｳﾎｳｼﾞﾝﾏｲﾎｰﾑﾄｼｸﾝﾁ</t>
  </si>
  <si>
    <t>宮城県仙台市青葉区小松島二丁目２６番１号</t>
  </si>
  <si>
    <t>022-233-3755</t>
  </si>
  <si>
    <t>清水　公子</t>
  </si>
  <si>
    <t>マイホームとしくん家</t>
  </si>
  <si>
    <t>ﾏｲﾎｰﾑﾄｼｸﾝﾁ</t>
  </si>
  <si>
    <t>9810906</t>
  </si>
  <si>
    <t>宮城県仙台市青葉区小松島新堤５番31号</t>
  </si>
  <si>
    <t>0415100924</t>
  </si>
  <si>
    <t>としくん家</t>
  </si>
  <si>
    <t>ﾄｼｸﾝﾁ</t>
  </si>
  <si>
    <t>宮城県仙台市青葉区小松島新堤5番31号</t>
  </si>
  <si>
    <t>特定非営利活動法人生活支援きょうどう舎</t>
  </si>
  <si>
    <t>ﾄｸﾃｲﾋｴｲﾘｶﾂﾄﾞｳﾎｳｼﾞﾝｾｲｶﾂｼｴﾝｷｮｳﾄﾞｳｼｬ</t>
  </si>
  <si>
    <t>宮城県仙台市宮城野区幸町３－４－１５サンライフ高嶺T105号室</t>
  </si>
  <si>
    <t>022-296-6045</t>
  </si>
  <si>
    <t>022-296-1966</t>
  </si>
  <si>
    <t>中村　周</t>
  </si>
  <si>
    <t>しじゅうから　at work</t>
  </si>
  <si>
    <t>ｼｼﾞｭｳｶﾗ ｱｯﾄ ﾜｰｸ</t>
  </si>
  <si>
    <t>宮城県仙台市青葉区宮町二丁目3-22</t>
  </si>
  <si>
    <t>022-217-7875</t>
  </si>
  <si>
    <t>022-263-6023</t>
  </si>
  <si>
    <t>0415100932</t>
  </si>
  <si>
    <t>特定非営利活動法人グレープGrapes</t>
  </si>
  <si>
    <t>ﾄｸﾃｲﾋｴｲﾘｶﾂﾄﾞｳﾎｳｼﾞﾝｸﾞﾚｰﾌﾟGrapes</t>
  </si>
  <si>
    <t>宮城県仙台市青葉区一番町一丁目16番23号一番町スクエア４階－Ｇ</t>
  </si>
  <si>
    <t>022-796-2405</t>
  </si>
  <si>
    <t>022-796-2406</t>
  </si>
  <si>
    <t>ケアパートナー・グレープ</t>
  </si>
  <si>
    <t>ｹｱﾊﾟｰﾄﾅｰ･ｸﾞﾚｰﾌﾟ</t>
  </si>
  <si>
    <t>宮城県仙台市青葉区吉成一丁目11番35号</t>
  </si>
  <si>
    <t>0415100940</t>
  </si>
  <si>
    <t>特定非営利活動法人桑の木</t>
  </si>
  <si>
    <t>ﾄｸﾃｲﾋｴｲﾘｶﾂﾄﾞｳﾎｳｼﾞﾝｸﾜﾉｷ</t>
  </si>
  <si>
    <t>宮城県仙台市青葉区宮町四丁目２番22号</t>
  </si>
  <si>
    <t>022-224-2454</t>
  </si>
  <si>
    <t>022-222-6767</t>
  </si>
  <si>
    <t>金澤恵利香</t>
  </si>
  <si>
    <t>マルベリー工房</t>
  </si>
  <si>
    <t>ﾏﾙﾍﾞﾘｰｺｳﾎﾞｳ</t>
  </si>
  <si>
    <t>宮城県仙台市青葉区宮町4-2-22</t>
  </si>
  <si>
    <t>0415100965</t>
  </si>
  <si>
    <t>宮城県仙台市青葉区中山九丁目１２番１３号</t>
  </si>
  <si>
    <t>愛心ヘルプサービス</t>
  </si>
  <si>
    <t>ｱｲｼﾝﾍﾙﾌﾟｻｰﾋﾞｽ</t>
  </si>
  <si>
    <t>0415100973</t>
  </si>
  <si>
    <t>株式会社チャレンジドジャパン</t>
  </si>
  <si>
    <t>ｶﾌﾞｼｷｶﾞｲｼｬﾁｬﾚﾝｼﾞﾄﾞｼﾞｬﾊﾟﾝ</t>
  </si>
  <si>
    <t>宮城県仙台市宮城野区榴岡1-1-1ＪＲ仙台イーストゲートビル6階</t>
  </si>
  <si>
    <t>022-385-5778</t>
  </si>
  <si>
    <t>022-748-6251</t>
  </si>
  <si>
    <t>チャレンジドジャパン仙台センター</t>
  </si>
  <si>
    <t>ﾁｬﾚﾝｼﾞﾄﾞｼﾞｬﾊﾟﾝｾﾝﾀﾞｲｾﾝﾀｰ</t>
  </si>
  <si>
    <t>宮城県仙台市青葉区本町三丁目5番22号　宮城県管工事会館8階</t>
  </si>
  <si>
    <t>022-399-8956</t>
  </si>
  <si>
    <t>022-399-8961</t>
  </si>
  <si>
    <t>0415100981</t>
  </si>
  <si>
    <t>株式会社やさしい手仙台</t>
  </si>
  <si>
    <t>ｶﾌﾞｼｷｶｲｼｬﾔｻｼｲﾃｾﾝﾀﾞｲ</t>
  </si>
  <si>
    <t>9830012</t>
  </si>
  <si>
    <t>宮城県仙台市宮城野区出花二丁目１２番地の５サンハイツビル１０２号</t>
  </si>
  <si>
    <t>022-388-8221</t>
  </si>
  <si>
    <t>大森　博</t>
  </si>
  <si>
    <t>やさしい手仙台ケアセンター吉成</t>
  </si>
  <si>
    <t>ﾔｻｼｲﾃｾﾝﾀﾞｲｹｱｾﾝﾀｰﾖｼﾅﾘ</t>
  </si>
  <si>
    <t>宮城県仙台市青葉区南吉成六丁目３番地の９</t>
  </si>
  <si>
    <t>0415101005</t>
  </si>
  <si>
    <t>ｶﾌﾞｼｷｶｲｼｬﾌﾚﾝﾄﾞ</t>
  </si>
  <si>
    <t>宮城県仙台市青葉区国見六丁目24番32号</t>
  </si>
  <si>
    <t>022-342-9408</t>
  </si>
  <si>
    <t>022-342-9409</t>
  </si>
  <si>
    <t>竹山千代美</t>
  </si>
  <si>
    <t>フレンドケアステーション</t>
  </si>
  <si>
    <t>ﾌﾚﾝﾄﾞｹｱｽﾃｰｼｮﾝ</t>
  </si>
  <si>
    <t>宮城県仙台市青葉区中山八丁目２番11号</t>
  </si>
  <si>
    <t>0415101013</t>
  </si>
  <si>
    <t>一般社団法人悠優会</t>
  </si>
  <si>
    <t>ｲｯﾊﾟﾝｼｬﾀﾞﾝﾎｳｼﾞﾝﾕｳﾕｳｶｲ</t>
  </si>
  <si>
    <t>宮城県仙台市青葉区東勝山三丁目32番10号</t>
  </si>
  <si>
    <t>022-343-6117</t>
  </si>
  <si>
    <t>本間　沙織</t>
  </si>
  <si>
    <t>And You</t>
  </si>
  <si>
    <t>ｱﾝﾄﾞ ﾕｰ</t>
  </si>
  <si>
    <t>宮城県仙台市青葉区東勝山３丁目7番３８号</t>
  </si>
  <si>
    <t>0415101021</t>
  </si>
  <si>
    <t>ワークスもくれん</t>
  </si>
  <si>
    <t>ﾜｰｸｽﾓｸﾚﾝ</t>
  </si>
  <si>
    <t>宮城県仙台市青葉区上杉5丁目3-53　板垣事務所1階</t>
  </si>
  <si>
    <t>022-212-2566</t>
  </si>
  <si>
    <t>022-212-2567</t>
  </si>
  <si>
    <t>0415101047</t>
  </si>
  <si>
    <t>くるみの木</t>
  </si>
  <si>
    <t>ｸﾙﾐﾉｷ</t>
  </si>
  <si>
    <t>宮城県仙台市青葉区小田原四丁目１番２号</t>
  </si>
  <si>
    <t>022-223-2483</t>
  </si>
  <si>
    <t>022-223-7425</t>
  </si>
  <si>
    <t>0415101054</t>
  </si>
  <si>
    <t>セントケア旭ヶ丘</t>
  </si>
  <si>
    <t>ｾﾝﾄｹｱｱｻﾋｶﾞｵｶ</t>
  </si>
  <si>
    <t>宮城県仙台市青葉区旭ケ丘三丁目２４番７号</t>
  </si>
  <si>
    <t>022-727-1030</t>
  </si>
  <si>
    <t>022-727-1031</t>
  </si>
  <si>
    <t>0415101062</t>
  </si>
  <si>
    <t>パル三居沢</t>
  </si>
  <si>
    <t>ﾊﾟﾙｻﾝｷｮｻﾞﾜ</t>
  </si>
  <si>
    <t>宮城県仙台市青葉区荒巻字三居沢12番地の１</t>
  </si>
  <si>
    <t>022-211-8815</t>
  </si>
  <si>
    <t>0415101070</t>
  </si>
  <si>
    <t>宮城県仙台市青葉区一番町一丁目１番３０号南町通有楽館ビル５階</t>
  </si>
  <si>
    <t>ウエック一番町ケアステーション</t>
  </si>
  <si>
    <t>ｳｴｯｸｲﾁﾊﾞﾝﾁｮｳｹｱｽﾃｰｼｮﾝ</t>
  </si>
  <si>
    <t>0415101088</t>
  </si>
  <si>
    <t>022-713-7190</t>
  </si>
  <si>
    <t>とちのき</t>
  </si>
  <si>
    <t>ﾄﾁﾉｷ</t>
  </si>
  <si>
    <t>9800012</t>
  </si>
  <si>
    <t>宮城県仙台市青葉区錦町1丁目3番9号　仙台市役所錦町庁舎1階</t>
  </si>
  <si>
    <t>022-224-0551</t>
  </si>
  <si>
    <t>022-224-0557</t>
  </si>
  <si>
    <t>0415101096</t>
  </si>
  <si>
    <t>社会福祉法人仙台はげみの会</t>
  </si>
  <si>
    <t>ｼｬｶｲﾌｸｼﾎｳｼﾞﾝｾﾝﾀﾞｲﾊｹﾞﾐﾉｶｲ</t>
  </si>
  <si>
    <t>宮城県仙台市青葉区立町１８番３号</t>
  </si>
  <si>
    <t>022-266-0521</t>
  </si>
  <si>
    <t>細井　実</t>
  </si>
  <si>
    <t>国見はげみホーム</t>
  </si>
  <si>
    <t>ｸﾆﾐﾊｹﾞﾐﾎｰﾑ</t>
  </si>
  <si>
    <t>宮城県仙台市青葉区国見五丁目9番40号</t>
  </si>
  <si>
    <t>022-728-0801</t>
  </si>
  <si>
    <t>022-728-0802</t>
  </si>
  <si>
    <t>0415101104</t>
  </si>
  <si>
    <t>社会福祉法人鹿島育成園</t>
  </si>
  <si>
    <t>ｼｬｶｲﾌｸｼﾎｳｼﾞﾝｶｼﾏｲｸｾｲｴﾝ</t>
  </si>
  <si>
    <t>3140032</t>
  </si>
  <si>
    <t>茨城県鹿嶋市国末1539-1</t>
  </si>
  <si>
    <t>0229-66-3439</t>
  </si>
  <si>
    <t>0229-66-3431</t>
  </si>
  <si>
    <t>坂本浩貴</t>
  </si>
  <si>
    <t>メルヴェイユ仙台</t>
  </si>
  <si>
    <t>ﾒﾙｳﾞｪｲﾕｾﾝﾀﾞｲ</t>
  </si>
  <si>
    <t>宮城県仙台市青葉区上杉1-1-30 アロエ仙台101</t>
  </si>
  <si>
    <t>022-738-8606</t>
  </si>
  <si>
    <t>0415101112</t>
  </si>
  <si>
    <t>有限会社飛天</t>
  </si>
  <si>
    <t>ﾕｳｹﾞﾝｶﾞｲｼｬﾋﾃﾝ</t>
  </si>
  <si>
    <t>宮城県仙台市青葉区国分町二丁目１２番１８号</t>
  </si>
  <si>
    <t>022-346-0189</t>
  </si>
  <si>
    <t>井戸　貴絵</t>
  </si>
  <si>
    <t>ケアステーション　はるの風</t>
  </si>
  <si>
    <t>ｹｱｽﾃｰｼｮﾝ ﾊﾙﾉｶｾﾞ</t>
  </si>
  <si>
    <t>宮城県仙台市青葉区桜ケ丘七丁目３９番２８号ウィンディーヒルズイン松木１階</t>
  </si>
  <si>
    <t>022-346-0187</t>
  </si>
  <si>
    <t>0415101120</t>
  </si>
  <si>
    <t>ケアステーションはるの風</t>
  </si>
  <si>
    <t>ｹｱｽﾃｰｼｮﾝﾊﾙﾉｶｾﾞ</t>
  </si>
  <si>
    <t>宮城県岩沼市たけくま１－２６－８</t>
  </si>
  <si>
    <t>0223-25-3034</t>
  </si>
  <si>
    <t>0223-25-3035</t>
  </si>
  <si>
    <t>ぴっぴ栗生</t>
  </si>
  <si>
    <t>ﾋﾟｯﾋﾟｸﾘｭｳ</t>
  </si>
  <si>
    <t>宮城県仙台市青葉区栗生５－１５－２グリーンハウスＢ</t>
  </si>
  <si>
    <t>08028094875</t>
  </si>
  <si>
    <t>022-398-4621</t>
  </si>
  <si>
    <t>0415101138</t>
  </si>
  <si>
    <t>宮城県仙台市青葉区栗生５－８－１０</t>
  </si>
  <si>
    <t>社会福祉法人仙台市社会事業協会</t>
  </si>
  <si>
    <t>ｼｬｶｲﾌｸｼﾎｳｼﾞﾝｾﾝﾀﾞｲｼｼｬｶｲｼﾞｷﾞｮｳｷｮｳｶｲ</t>
  </si>
  <si>
    <t>9810917</t>
  </si>
  <si>
    <t>宮城県仙台市青葉区葉山町８番１号</t>
  </si>
  <si>
    <t>022-273-4918</t>
  </si>
  <si>
    <t>022-273-4919</t>
  </si>
  <si>
    <t>菅田　賢治</t>
  </si>
  <si>
    <t>葉山地域包括サービスステーション　葉山ヘルパーセンター</t>
  </si>
  <si>
    <t>ﾊﾔﾏﾁｲｷﾎｳｶﾂｻｰﾋﾞｽｽﾃｰｼｮﾝ ﾊﾔﾏﾍﾙﾊﾟｰｾﾝﾀｰ</t>
  </si>
  <si>
    <t>0415101146</t>
  </si>
  <si>
    <t>特定非営利活動法人多夢多夢舎中山工房</t>
  </si>
  <si>
    <t>ﾄｸﾃｲﾋｴｲﾘｶﾂﾄﾞｳﾎｳｼﾞﾝﾀﾑﾀﾑｼｬﾅｶﾔﾏｺｳﾎﾞｳ</t>
  </si>
  <si>
    <t>宮城県仙台市青葉区中山2丁目18-5</t>
  </si>
  <si>
    <t>022-277-0081</t>
  </si>
  <si>
    <t>022-277-8809</t>
  </si>
  <si>
    <t>鷲見　俊雄</t>
  </si>
  <si>
    <t>多夢多夢舎中山工房</t>
  </si>
  <si>
    <t>ﾀﾑﾀﾑｼｬﾅｶﾔﾏｺｳﾎﾞｳ</t>
  </si>
  <si>
    <t>0415101161</t>
  </si>
  <si>
    <t>特定非営利活動法人博英舎・こころや</t>
  </si>
  <si>
    <t>ﾄｸﾃｲﾋｴｲﾘｶﾂﾄﾞｳﾎｳｼﾞﾝﾊｸｴｲｼｬ･ｺｺﾛﾔ</t>
  </si>
  <si>
    <t>宮城県仙台市青葉区木町10-3</t>
  </si>
  <si>
    <t>022-728-8343</t>
  </si>
  <si>
    <t>022-728-8156</t>
  </si>
  <si>
    <t>大平常元</t>
  </si>
  <si>
    <t>こころや</t>
  </si>
  <si>
    <t>ｺｺﾛﾔ</t>
  </si>
  <si>
    <t>0415101179</t>
  </si>
  <si>
    <t>まある</t>
  </si>
  <si>
    <t>ﾏｱﾙ</t>
  </si>
  <si>
    <t>宮城県仙台市青葉区上杉1-7-7 上杉101号</t>
  </si>
  <si>
    <t>022-215-7222</t>
  </si>
  <si>
    <t>0415101187</t>
  </si>
  <si>
    <t>宮城県仙台市青葉区上杉1丁目3番22号</t>
  </si>
  <si>
    <t>022-266-1213</t>
  </si>
  <si>
    <t>022-266-4183</t>
  </si>
  <si>
    <t>渡部哲也</t>
  </si>
  <si>
    <t>東北復興プロジェクト</t>
  </si>
  <si>
    <t>ﾄｳﾎｸﾌｯｺｳﾌﾟﾛｼﾞｪｸﾄ</t>
  </si>
  <si>
    <t>宮城県仙台市青葉区上杉1丁目3番22号 2階</t>
  </si>
  <si>
    <t>0415101195</t>
  </si>
  <si>
    <t>株式会社サクラボ</t>
  </si>
  <si>
    <t>ｶﾌﾞｼｷｶｲｼｬｻｸﾗﾎﾞ</t>
  </si>
  <si>
    <t>宮城県仙台市青葉区上杉一丁目８番１９号副都心ビル上杉百番館２階</t>
  </si>
  <si>
    <t>022-713-6788</t>
  </si>
  <si>
    <t>022-713-6789</t>
  </si>
  <si>
    <t>早坂　啓</t>
  </si>
  <si>
    <t>訪問介護マイン</t>
  </si>
  <si>
    <t>ﾎｳﾓﾝｶｲｺﾞﾏｲﾝ</t>
  </si>
  <si>
    <t>022-738-7040</t>
  </si>
  <si>
    <t>0415101203</t>
  </si>
  <si>
    <t>一般社団法人ヒューマンサポート</t>
  </si>
  <si>
    <t>ｲｯﾊﾟﾝｼｬﾀﾞﾝﾎｳｼﾞﾝﾋｭｰﾏﾝｻﾎﾟｰﾄ</t>
  </si>
  <si>
    <t>片岡　章記</t>
  </si>
  <si>
    <t>仙台中央サポートセンター</t>
  </si>
  <si>
    <t>ｾﾝﾀﾞｲﾁｭｳｵｳｻﾎﾟｰﾄｾﾝﾀｰ</t>
  </si>
  <si>
    <t>宮城県仙台市青葉区上杉一丁目１６－３０東日本ビル５階</t>
  </si>
  <si>
    <t>022-722-7880</t>
  </si>
  <si>
    <t>022-722-7881</t>
  </si>
  <si>
    <t>0415101211</t>
  </si>
  <si>
    <t>特定非営利活動法人あしあと</t>
  </si>
  <si>
    <t>ﾄｸﾃｲﾋｴｲﾘｶﾂﾄﾞｳﾎｳｼﾞﾝｱｼｱﾄ</t>
  </si>
  <si>
    <t>9810911</t>
  </si>
  <si>
    <t>宮城県仙台市青葉区小田原５丁目１－１６</t>
  </si>
  <si>
    <t>022-748-4211</t>
  </si>
  <si>
    <t>022-748-4212</t>
  </si>
  <si>
    <t>阿部香織</t>
  </si>
  <si>
    <t>指定就労継続支援多機能型あしあと</t>
  </si>
  <si>
    <t>ｼﾃｲｼｭｳﾛｳｹｲｿﾞｸｼｴﾝﾀｷﾉｳｶﾞﾀｱｼｱﾄ</t>
  </si>
  <si>
    <t>宮城県仙台市青葉区小田原5丁目1-16 1階</t>
  </si>
  <si>
    <t>0415101229</t>
  </si>
  <si>
    <t>エルケア東北株式会社</t>
  </si>
  <si>
    <t>ｴﾙｹｱﾄｳﾎｸｶﾌﾞｼｷｶﾞｲｼｬ</t>
  </si>
  <si>
    <t>宮城県仙台市青葉区宮町四丁目5番43号106</t>
  </si>
  <si>
    <t>022-722-1703</t>
  </si>
  <si>
    <t>022-722-1704</t>
  </si>
  <si>
    <t>藤原竜弥</t>
  </si>
  <si>
    <t>エルケア東北　宮町ケアセンター</t>
  </si>
  <si>
    <t>ｴﾙｹｱﾄｳﾎｸ ﾐﾔﾏﾁｹｱｾﾝﾀｰ</t>
  </si>
  <si>
    <t>0415101237</t>
  </si>
  <si>
    <t>And You ヘルパーステーション</t>
  </si>
  <si>
    <t>ｱﾝﾄﾞ ﾕｰ ﾍﾙﾊﾟｰｽﾃｰｼｮﾝ</t>
  </si>
  <si>
    <t>宮城県仙台市青葉区東勝山三丁目７番３８号</t>
  </si>
  <si>
    <t>050-10333204</t>
  </si>
  <si>
    <t>0415101245</t>
  </si>
  <si>
    <t>バンビの杜アネックス</t>
  </si>
  <si>
    <t>ﾊﾞﾝﾋﾞﾉﾓﾘｱﾈｯｸｽ</t>
  </si>
  <si>
    <t>宮城県仙台市青葉区上杉１丁目６－１０　北辰ビルディング９階</t>
  </si>
  <si>
    <t>022-385-5360</t>
  </si>
  <si>
    <t>0415101252</t>
  </si>
  <si>
    <t>放課後ひろばきらり</t>
  </si>
  <si>
    <t>ﾎｳｶｺﾞﾋﾛﾊﾞｷﾗﾘ</t>
  </si>
  <si>
    <t>9893128</t>
  </si>
  <si>
    <t>宮城県仙台市青葉区愛子中央３丁目２０－１</t>
  </si>
  <si>
    <t>022-302-8380</t>
  </si>
  <si>
    <t>022-302-8381</t>
  </si>
  <si>
    <t>0415101260</t>
  </si>
  <si>
    <t>一般社団法人ぶれいん・ゆにーくす</t>
  </si>
  <si>
    <t>ｲｯﾊﾟﾝｼｬﾀﾞﾝﾎｳｼﾞﾝﾌﾞﾚｲﾝ･ﾕﾆｰｸｽ</t>
  </si>
  <si>
    <t>宮城県仙台市青葉区大町二丁目６番２７号</t>
  </si>
  <si>
    <t>022-748-7718</t>
  </si>
  <si>
    <t>伊藤　あづさ</t>
  </si>
  <si>
    <t>Schaleおおまち</t>
  </si>
  <si>
    <t>ｼｬｰﾚｵｵﾏﾁ</t>
  </si>
  <si>
    <t>宮城県仙台市青葉区大町2-6-27岡元ビル4階</t>
  </si>
  <si>
    <t>0415101278</t>
  </si>
  <si>
    <t>発達支援トレーニングジム「しゃーれ」</t>
  </si>
  <si>
    <t>ﾊｯﾀﾂｼｴﾝｼﾄﾚｰﾆﾝｼﾞﾑ｢ｼｬｰﾚ｣</t>
  </si>
  <si>
    <t>宮城県仙台市青葉区大町2-6-27岡元ビル3階</t>
  </si>
  <si>
    <t>Schaleｵｵﾏﾁ</t>
  </si>
  <si>
    <t>宮城県仙台市青葉区大町2-6-27岡元ビル４階</t>
  </si>
  <si>
    <t>せんだんの杜遊杜家</t>
  </si>
  <si>
    <t>ｾﾝﾀﾞﾝﾉﾓﾘﾕｳﾄﾔ</t>
  </si>
  <si>
    <t>宮城県仙台市青葉区川平3丁目32-11</t>
  </si>
  <si>
    <t>022-279-2750</t>
  </si>
  <si>
    <t>022-229-2751</t>
  </si>
  <si>
    <t>0415101286</t>
  </si>
  <si>
    <t>特定非営利活動法人コスモスクラブ</t>
  </si>
  <si>
    <t>ﾄｸﾃｲﾋｴｲﾘｶﾂﾄﾞｳﾎｳｼﾞﾝｺｽﾓｽｸﾗﾌﾞ</t>
  </si>
  <si>
    <t>9830824</t>
  </si>
  <si>
    <t>宮城県仙台市宮城野区鶴ケ谷三丁目17番地</t>
  </si>
  <si>
    <t>022-251-7333</t>
  </si>
  <si>
    <t>022-252-1336</t>
  </si>
  <si>
    <t>佐藤　智香子</t>
  </si>
  <si>
    <t>特定非営利活動法人コスモスクラブぽかぽかの家</t>
  </si>
  <si>
    <t>ﾄｸﾃｲﾋｴｲﾘｶﾂﾄﾞｳﾎｳｼﾞﾝｺｽﾓｽｸﾗﾌﾞﾎﾟｶﾎﾟｶﾉｲｴ</t>
  </si>
  <si>
    <t>宮城県仙台市青葉区小松島3丁目3-12</t>
  </si>
  <si>
    <t>022-718-6556</t>
  </si>
  <si>
    <t>0415101294</t>
  </si>
  <si>
    <t>有限会社アリエス・ケア</t>
  </si>
  <si>
    <t>ﾕｳｹﾞﾝｶﾞｲｼｬｱﾘｴｽ･ｹｱ</t>
  </si>
  <si>
    <t>宮城県仙台市青葉区立町25番5－801号</t>
  </si>
  <si>
    <t>022-398-9811</t>
  </si>
  <si>
    <t>022-398-9827</t>
  </si>
  <si>
    <t>宍戸商子</t>
  </si>
  <si>
    <t>アリエスサポート</t>
  </si>
  <si>
    <t>ｱﾘｴｽｻﾎﾟｰﾄ</t>
  </si>
  <si>
    <t>宮城県仙台市青葉区宮町二丁目２番５号エクセランス・ド・宮町１Ａ号室</t>
  </si>
  <si>
    <t>0415101302</t>
  </si>
  <si>
    <t>株式会社ＭＡＹＵＲＡ</t>
  </si>
  <si>
    <t>ｶﾌﾞｼｷｶﾞｲｼｬﾏﾕﾗ</t>
  </si>
  <si>
    <t>9893127</t>
  </si>
  <si>
    <t>宮城県仙台市青葉区愛子東一丁目１番10号</t>
  </si>
  <si>
    <t>022-393-8310</t>
  </si>
  <si>
    <t>022-393-8311</t>
  </si>
  <si>
    <t>千葉　真由美</t>
  </si>
  <si>
    <t>Ｐｅｔｉｔ　Ｅｃｌａｉｒ</t>
  </si>
  <si>
    <t>ﾌﾟﾁ ｴｸﾚｱ</t>
  </si>
  <si>
    <t>宮城県仙台市青葉区愛子東１丁目１番１０号</t>
  </si>
  <si>
    <t>0415101310</t>
  </si>
  <si>
    <t>青い鳥</t>
  </si>
  <si>
    <t>ｱｵｲﾄﾘ</t>
  </si>
  <si>
    <t>宮城県仙台市青葉区愛子東一丁目１番１０号</t>
  </si>
  <si>
    <t>宮城県黒川郡大衡村大衡字鎧沢12番54</t>
  </si>
  <si>
    <t>わ・は・わ広瀬</t>
  </si>
  <si>
    <t>ﾜ･ﾊ･ﾜﾋﾛｾ</t>
  </si>
  <si>
    <t>宮城県仙台市青葉区落合２丁目２－４１</t>
  </si>
  <si>
    <t>022-392-0851</t>
  </si>
  <si>
    <t>022-392-0861</t>
  </si>
  <si>
    <t>0415101328</t>
  </si>
  <si>
    <t>みつばち</t>
  </si>
  <si>
    <t>ﾐﾂﾊﾞﾁ</t>
  </si>
  <si>
    <t>0415101336</t>
  </si>
  <si>
    <t>居宅介護事業所りぼん</t>
  </si>
  <si>
    <t>ｷｮﾀｸｶｲｺﾞｼﾞｷﾞｮｳｼｮﾘﾎﾞﾝ</t>
  </si>
  <si>
    <t>宮城県仙台市青葉区大町二丁目６番２７号岡元ビル３階</t>
  </si>
  <si>
    <t>022-748-7324</t>
  </si>
  <si>
    <t>0415101344</t>
  </si>
  <si>
    <t>合同会社ありがとう</t>
  </si>
  <si>
    <t>ｺﾞｳﾄﾞｳｶｲｼｬｱﾘｶﾞﾄｳ</t>
  </si>
  <si>
    <t>9813132</t>
  </si>
  <si>
    <t>宮城県仙台市泉区将監１２－１１－９</t>
  </si>
  <si>
    <t>022-242-2707</t>
  </si>
  <si>
    <t>岸野　美代子</t>
  </si>
  <si>
    <t>ひまわり</t>
  </si>
  <si>
    <t>ﾋﾏﾜﾘ</t>
  </si>
  <si>
    <t>9800814</t>
  </si>
  <si>
    <t>宮城県仙台市青葉区霊屋下１０－１７</t>
  </si>
  <si>
    <t>022-722-0654</t>
  </si>
  <si>
    <t>0415101351</t>
  </si>
  <si>
    <t>社会福祉法人ぽっけコミュニティネットワーク</t>
  </si>
  <si>
    <t>ｼｬｶｲﾌｸｼﾎｳｼﾞﾝﾎﾟｯｹｺﾐｭﾆﾃｨﾈｯﾄﾜｰｸ</t>
  </si>
  <si>
    <t>9820222</t>
  </si>
  <si>
    <t>宮城県仙台市太白区人来田二丁目２番１号</t>
  </si>
  <si>
    <t>022-243-7280</t>
  </si>
  <si>
    <t>022-243-7281</t>
  </si>
  <si>
    <t>星野智英</t>
  </si>
  <si>
    <t>大きなポッケ</t>
  </si>
  <si>
    <t>ｵｵｷﾅﾎﾟｯｹ</t>
  </si>
  <si>
    <t>宮城県仙台市青葉区落合３丁目１２－１５</t>
  </si>
  <si>
    <t>022-392-7042</t>
  </si>
  <si>
    <t>022-392-7048</t>
  </si>
  <si>
    <t>0415101369</t>
  </si>
  <si>
    <t>株式会社LITALICOパートナーズ</t>
  </si>
  <si>
    <t>ｶﾌﾞｼｷｶﾞｲｼｬﾘﾀﾘｺﾊﾟｰﾄﾅｰｽﾞ</t>
  </si>
  <si>
    <t>1530051</t>
  </si>
  <si>
    <t>東京都目黒区上目黒二丁目１番１号</t>
  </si>
  <si>
    <t>03-5704-7355</t>
  </si>
  <si>
    <t>03-5704-7356</t>
  </si>
  <si>
    <t>長谷川　敦弥</t>
  </si>
  <si>
    <t>ＬＩＴＡＬＩＣＯワークス仙台青葉</t>
  </si>
  <si>
    <t>ﾘﾀﾘｺﾜｰｸｽｾﾝﾀﾞｲｱｵﾊﾞ</t>
  </si>
  <si>
    <t>宮城県仙台市青葉区中央4-10-3仙台キャピタルタワー８階</t>
  </si>
  <si>
    <t>022-716-6067</t>
  </si>
  <si>
    <t>022-716-6068</t>
  </si>
  <si>
    <t>0415101377</t>
  </si>
  <si>
    <t>宮城県仙台市青葉区中央4-10-3仙台キャピタルタワー8階</t>
  </si>
  <si>
    <t>株式会社学生社</t>
  </si>
  <si>
    <t>ｶﾌﾞｼｷｶｲｼｬｶﾞｸｾｲｼｬ</t>
  </si>
  <si>
    <t>宮城県仙台市青葉区上杉1丁目6-10</t>
  </si>
  <si>
    <t>022-712-1113</t>
  </si>
  <si>
    <t>022-224-1139</t>
  </si>
  <si>
    <t>須賀　秀勝</t>
  </si>
  <si>
    <t>チャレンジビラ</t>
  </si>
  <si>
    <t>ﾁｬﾚﾝｼﾞﾋﾞﾗ</t>
  </si>
  <si>
    <t>宮城県仙台市青葉区上杉1丁目10-25-107</t>
  </si>
  <si>
    <t>0415101385</t>
  </si>
  <si>
    <t>株式会社秀賀会</t>
  </si>
  <si>
    <t>ｶﾌﾞｼｷｶﾞｲｼｬｼｭｳｶﾞｶｲ</t>
  </si>
  <si>
    <t>宮城県仙台市青葉区二日町16番１号二日町東急ビル１階</t>
  </si>
  <si>
    <t>022-722-1113</t>
  </si>
  <si>
    <t>宮城県仙台市青葉区二日町１８番１６号アムコ二日町ビル４階</t>
  </si>
  <si>
    <t>022-302-5062</t>
  </si>
  <si>
    <t>022-302-5063</t>
  </si>
  <si>
    <t>0415101393</t>
  </si>
  <si>
    <t>一般財団法人アート・インクルージョン</t>
  </si>
  <si>
    <t>ｲｯﾊﾟﾝｻﾞｲﾀﾞﾝﾎｳｼﾞﾝｱｰﾄ･ｲﾝｸﾙｰｼﾞｮﾝ</t>
  </si>
  <si>
    <t>宮城県仙台市青葉区本町一丁目２番５号第三白梅ビル４階</t>
  </si>
  <si>
    <t>022-797-3672</t>
  </si>
  <si>
    <t>022-797-3673</t>
  </si>
  <si>
    <t>白木福次郎</t>
  </si>
  <si>
    <t>アート・インクルージョン　ファクトリー</t>
  </si>
  <si>
    <t>ｱｰﾄ･ｲﾝｸﾙｰｼﾞｮﾝ ﾌｧｸﾄﾘｰ</t>
  </si>
  <si>
    <t>宮城県仙台市青葉区中央２－１０－１第二勝山ビル６階</t>
  </si>
  <si>
    <t>0415101401</t>
  </si>
  <si>
    <t>株式会社フライズ</t>
  </si>
  <si>
    <t>ｶﾌﾞｼｷｶｲｼｬﾌﾗｲｽﾞ</t>
  </si>
  <si>
    <t>宮城県仙台市青葉区二日町13番18号ステーションプラザビル602</t>
  </si>
  <si>
    <t>022-211-5488</t>
  </si>
  <si>
    <t>022-211-5486</t>
  </si>
  <si>
    <t>苫米地　達</t>
  </si>
  <si>
    <t>サポートセンターひかり</t>
  </si>
  <si>
    <t>ｻﾎﾟｰﾄｾﾝﾀｰﾋｶﾘ</t>
  </si>
  <si>
    <t>9893216</t>
  </si>
  <si>
    <t>宮城県仙台市青葉区高野原四丁目６番地の３</t>
  </si>
  <si>
    <t>022-797-1670</t>
  </si>
  <si>
    <t>0415101427</t>
  </si>
  <si>
    <t>022-797-1653</t>
  </si>
  <si>
    <t>社会福祉法人仙台市障害者福祉協会</t>
  </si>
  <si>
    <t>ｼｬｶｲﾌｸｼﾎｳｼﾞﾝｾﾝﾀﾞｲｼｼｮｳｶﾞｲｼｬﾌｸｼｷｮｳｶｲ</t>
  </si>
  <si>
    <t>022-266-0294</t>
  </si>
  <si>
    <t>022-266-0292</t>
  </si>
  <si>
    <t>阿部一彦</t>
  </si>
  <si>
    <t>五橋あい・はーと</t>
  </si>
  <si>
    <t>ｲﾂﾂﾊﾞｼｱｲ･ﾊｰﾄ</t>
  </si>
  <si>
    <t>0415101435</t>
  </si>
  <si>
    <t>PaTaPaTaコーポレーション株式会社</t>
  </si>
  <si>
    <t>ﾊﾟﾀﾊﾟﾀｺｰﾎﾟﾚｰｼｮﾝｶﾌﾞｼｷｶﾞｲｼｬ</t>
  </si>
  <si>
    <t>宮城県仙台市青葉区旭ケ丘四丁目10番16号KCコーポ102</t>
  </si>
  <si>
    <t>022-343-8825</t>
  </si>
  <si>
    <t>022-234-8827</t>
  </si>
  <si>
    <t>山口　慎一</t>
  </si>
  <si>
    <t>ケア　ラルゴ</t>
  </si>
  <si>
    <t>ｹｱ ﾗﾙｺﾞ</t>
  </si>
  <si>
    <t>宮城県仙台市青葉区旭ケ丘四丁目１０番１６号ＫＣコーポ１０２号室</t>
  </si>
  <si>
    <t>0415101443</t>
  </si>
  <si>
    <t>特定非営利活動法人アンビシャス</t>
  </si>
  <si>
    <t>ﾄｸﾃｲﾋｴｲﾘｶﾂﾄﾞｳﾎｳｼﾞﾝｱﾝﾋﾞｼｬｽ</t>
  </si>
  <si>
    <t>9893434</t>
  </si>
  <si>
    <t>宮城県仙台市青葉区新川字石橋６番地の５７</t>
  </si>
  <si>
    <t>022-395-3955</t>
  </si>
  <si>
    <t>遠藤　洋子</t>
  </si>
  <si>
    <t>スパイシー・プラスⅡ訪問介護ステーション</t>
  </si>
  <si>
    <t>ｽﾊﾟｲｼｰ･ﾌﾟﾗｽﾂｳﾎｳﾓﾝｶｲｺﾞｽﾃｰｼｮﾝ</t>
  </si>
  <si>
    <t>宮城県仙台市青葉区新川字石橋７番地の５</t>
  </si>
  <si>
    <t>022-395-4796</t>
  </si>
  <si>
    <t>0415101450</t>
  </si>
  <si>
    <t>一般社団法人ウエルケア仙台</t>
  </si>
  <si>
    <t>ｲｯﾊﾟﾝｼｬﾀﾞﾝﾎｳｼﾞﾝｳｴﾙｹｱｾﾝﾀﾞｲ</t>
  </si>
  <si>
    <t>9810966</t>
  </si>
  <si>
    <t>宮城県仙台市青葉区荒巻本沢一丁目14番14号</t>
  </si>
  <si>
    <t>022-303-2155</t>
  </si>
  <si>
    <t>022-303-2156</t>
  </si>
  <si>
    <t>引野　智雄</t>
  </si>
  <si>
    <t>ケアパートナー</t>
  </si>
  <si>
    <t>ｹｱﾊﾟｰﾄﾅｰ</t>
  </si>
  <si>
    <t>0415101468</t>
  </si>
  <si>
    <t>ほっとファーム株式会社</t>
  </si>
  <si>
    <t>ﾎｯﾄﾌｧｰﾑｶﾌﾞｼｷｶｲｼｬ</t>
  </si>
  <si>
    <t>0224-51-8604</t>
  </si>
  <si>
    <t>ほっとファーム仙台</t>
  </si>
  <si>
    <t>ﾎｯﾄﾌｧｰﾑｾﾝﾀﾞｲ</t>
  </si>
  <si>
    <t>宮城県仙台市青葉区落合二丁目３番35号</t>
  </si>
  <si>
    <t>0415101476</t>
  </si>
  <si>
    <t>ほっとファーム</t>
  </si>
  <si>
    <t>ﾎｯﾄﾌｧｰﾑ</t>
  </si>
  <si>
    <t>022-797-9619</t>
  </si>
  <si>
    <t>株式会社飛天</t>
  </si>
  <si>
    <t>ｶﾌﾞｼｷｶｲｼｬﾋﾃﾝ</t>
  </si>
  <si>
    <t>宮城県仙台市青葉区中山七丁目15番10号</t>
  </si>
  <si>
    <t>宮城県仙台市青葉区中山五丁目11番３号Ａ</t>
  </si>
  <si>
    <t>0415101484</t>
  </si>
  <si>
    <t>宮城県仙台市青葉区中央三丁目３番３号</t>
  </si>
  <si>
    <t>022-796-5723</t>
  </si>
  <si>
    <t>022-796-5724</t>
  </si>
  <si>
    <t>アビリティーズジャスコ仙台センター</t>
  </si>
  <si>
    <t>ｱﾋﾞﾘﾃｨｰｽﾞｼﾞｬｽｺｾﾝﾀﾞｲｾﾝﾀｰ</t>
  </si>
  <si>
    <t>宮城県仙台市青葉区中央三丁目３番３号三丸ビル７階</t>
  </si>
  <si>
    <t>0415101492</t>
  </si>
  <si>
    <t>クワノキ</t>
  </si>
  <si>
    <t>ｸﾜﾉｷ</t>
  </si>
  <si>
    <t>宮城県仙台市青葉区二日町13番26号102</t>
  </si>
  <si>
    <t>022-267-5622</t>
  </si>
  <si>
    <t>0415101500</t>
  </si>
  <si>
    <t>一般社団法人日本福祉支援協会</t>
  </si>
  <si>
    <t>ｲｯﾊﾟﾝｼｬﾀﾞﾝﾎｳｼﾞﾝﾆﾎﾝﾌｸｼｼｴﾝｷｮｳｶｲ</t>
  </si>
  <si>
    <t>宮城県仙台市青葉区旭ケ丘一丁目29番２号アバンザ鵬図101</t>
  </si>
  <si>
    <t>022-728-8830</t>
  </si>
  <si>
    <t>022-728-8831</t>
  </si>
  <si>
    <t>神田大助</t>
  </si>
  <si>
    <t>すまいるライフ　愛子</t>
  </si>
  <si>
    <t>ｽﾏｲﾙﾗｲﾌ ｱﾔｼ</t>
  </si>
  <si>
    <t>宮城県仙台市青葉区愛子中央六丁目３番21号</t>
  </si>
  <si>
    <t>022-391-1420</t>
  </si>
  <si>
    <t>022-391-1421</t>
  </si>
  <si>
    <t>0415101518</t>
  </si>
  <si>
    <t>パルクシステム株式会社</t>
  </si>
  <si>
    <t>ﾊﾟﾙｸｼｽﾃﾑｶﾌﾞｼｷｶﾞｲｼｬ</t>
  </si>
  <si>
    <t>宮城県仙台市青葉区国分町三丁目４番10号ヒルトップ晩翠３階</t>
  </si>
  <si>
    <t>022-797-0869</t>
  </si>
  <si>
    <t>022-261-9419</t>
  </si>
  <si>
    <t>坂上　力</t>
  </si>
  <si>
    <t>パルクケアサービスセンター</t>
  </si>
  <si>
    <t>ﾊﾟﾙｸｹｱｻｰﾋﾞｽｾﾝﾀｰ</t>
  </si>
  <si>
    <t>0415101534</t>
  </si>
  <si>
    <t>生活介護としくん家</t>
  </si>
  <si>
    <t>ｾｲｶﾂｶｲｺﾞﾄｼｸﾝﾁ</t>
  </si>
  <si>
    <t>0415101617</t>
  </si>
  <si>
    <t>ウエック愛子東ケアステーション</t>
  </si>
  <si>
    <t>ｳｴｯｸｱﾔｼﾋｶﾞｼｹｱｽﾃｰｼｮﾝ</t>
  </si>
  <si>
    <t>宮城県仙台市青葉区愛子東二丁目３番63号</t>
  </si>
  <si>
    <t>022-302-8688</t>
  </si>
  <si>
    <t>022-302-8689</t>
  </si>
  <si>
    <t>0415101625</t>
  </si>
  <si>
    <t>株式会社中川</t>
  </si>
  <si>
    <t>ｶﾌﾞｼｷｶﾞｲｼｬﾅｶｶﾞﾜ</t>
  </si>
  <si>
    <t>宮城県仙台市青葉区小田原四丁目２番18号</t>
  </si>
  <si>
    <t>022-264-1202</t>
  </si>
  <si>
    <t>022-264-1225</t>
  </si>
  <si>
    <t>中川　裕章</t>
  </si>
  <si>
    <t>ヘルパーステーションＮＡＫＡＧＡＷＡ</t>
  </si>
  <si>
    <t>ﾍﾙﾊﾟｰｽﾃｰｼｮﾝﾅｶｶﾞﾜ</t>
  </si>
  <si>
    <t>022-281-9719</t>
  </si>
  <si>
    <t>022-281-9729</t>
  </si>
  <si>
    <t>0415101633</t>
  </si>
  <si>
    <t>一般社団法人仙台さわやか福祉会</t>
  </si>
  <si>
    <t>ｲｯﾊﾟﾝｼｬﾀﾞﾝﾎｳｼﾞﾝｾﾝﾀﾞｲｻﾜﾔｶﾌｸｼｶｲ</t>
  </si>
  <si>
    <t>宮城県仙台市青葉区錦ケ丘九丁目２番地の１</t>
  </si>
  <si>
    <t>022-391-1530</t>
  </si>
  <si>
    <t>022-391-1531</t>
  </si>
  <si>
    <t>熊谷　欣也</t>
  </si>
  <si>
    <t>さわやかライフ　愛子</t>
  </si>
  <si>
    <t>ｻﾜﾔｶﾗｲﾌ ｱﾔｼ</t>
  </si>
  <si>
    <t>0415101674</t>
  </si>
  <si>
    <t>Ｍａ rue</t>
  </si>
  <si>
    <t>ﾏﾙ</t>
  </si>
  <si>
    <t>宮城県仙台市青葉区一番町二丁目２番８号　７F２</t>
  </si>
  <si>
    <t>022-797-7951</t>
  </si>
  <si>
    <t>022-797-7952</t>
  </si>
  <si>
    <t>0415101682</t>
  </si>
  <si>
    <t>Ma rue-Ensemble</t>
  </si>
  <si>
    <t>ﾏﾙｱﾝｻﾝﾌﾞﾙ</t>
  </si>
  <si>
    <t>一般社団法人祐紀会</t>
  </si>
  <si>
    <t>ｲｯﾊﾟﾝｼｬﾀﾞﾝﾎｳｼﾞﾝﾕｳｷｶｲ</t>
  </si>
  <si>
    <t>宮城県仙台市青葉区小田原五丁目1番15号</t>
  </si>
  <si>
    <t>022-797-8142</t>
  </si>
  <si>
    <t>022-797-8143</t>
  </si>
  <si>
    <t>井上　成晃</t>
  </si>
  <si>
    <t>あしあと</t>
  </si>
  <si>
    <t>ｱｼｱﾄ</t>
  </si>
  <si>
    <t>宮城県仙台市青葉区小田原五丁目1番16号</t>
  </si>
  <si>
    <t>0415101690</t>
  </si>
  <si>
    <t>ｶﾌﾞｼｷｶｲｼｬ ﾀﾝﾎﾟﾎﾟ</t>
  </si>
  <si>
    <t>宮城県仙台市青葉区栗生五丁目16番５号</t>
  </si>
  <si>
    <t>022-393-4847</t>
  </si>
  <si>
    <t>022-392-0471</t>
  </si>
  <si>
    <t>木村　眞智子</t>
  </si>
  <si>
    <t>たんぽぽハウス</t>
  </si>
  <si>
    <t>ﾀﾝﾎﾟﾎﾟﾊｳｽ</t>
  </si>
  <si>
    <t>0415101708</t>
  </si>
  <si>
    <t>有限会社ナンモ企画</t>
  </si>
  <si>
    <t>ﾕｳｹﾞﾝｶﾞｲｼｬﾅﾝﾓｷｶｸ</t>
  </si>
  <si>
    <t>宮城県仙台市青葉区北山一丁目８番25号</t>
  </si>
  <si>
    <t>022-267-6320</t>
  </si>
  <si>
    <t>022-267-6308</t>
  </si>
  <si>
    <t>内嶋　修司</t>
  </si>
  <si>
    <t>課外塾</t>
  </si>
  <si>
    <t>ｶｶﾞｲｼﾞｭｸ</t>
  </si>
  <si>
    <t>022-347-4092</t>
  </si>
  <si>
    <t>0415101724</t>
  </si>
  <si>
    <t>一般社団法人アート・インクルージョン</t>
  </si>
  <si>
    <t>ｲｯﾊﾟﾝｼｬﾀﾞﾝﾎｳｼﾞﾝｱｰﾄ･ｲﾝｸﾙｰｼﾞｮﾝ</t>
  </si>
  <si>
    <t>宮城県仙台市青葉区一番町三丁目８番14号スズキアバンティビル３階</t>
  </si>
  <si>
    <t>アート・インクルージョンファクトリー</t>
  </si>
  <si>
    <t>ｱｰﾄ･ｲﾝｸﾙｰｼﾞｮﾝﾌｧｸﾄﾘｰ</t>
  </si>
  <si>
    <t>0415101732</t>
  </si>
  <si>
    <t>特定非営利活動法人　創の会</t>
  </si>
  <si>
    <t>ﾄｸﾃｲﾋｴｲﾘｶﾂﾄﾞｳﾎｳｼﾞﾝ ｿｳﾉｶｲ</t>
  </si>
  <si>
    <t>宮城県仙台市青葉区柏木一丁目１番30号　柏木サトウコーポ１階</t>
  </si>
  <si>
    <t>022-342-1502</t>
  </si>
  <si>
    <t>022-342-1507</t>
  </si>
  <si>
    <t>安藤　優子</t>
  </si>
  <si>
    <t>0415101740</t>
  </si>
  <si>
    <t>コキア</t>
  </si>
  <si>
    <t>宮城県仙台市青葉区五橋二丁目12番２号</t>
  </si>
  <si>
    <t>022-213-6281</t>
  </si>
  <si>
    <t>0415101757</t>
  </si>
  <si>
    <t>澁谷メディカルホールディングス株式会社</t>
  </si>
  <si>
    <t>ｼﾌﾞﾔﾒﾃﾞｨｶﾙﾎｰﾙﾃﾞｨﾝｸﾞｽｶﾌﾞｼｷｶﾞｲｼｬ</t>
  </si>
  <si>
    <t>宮城県仙台市青葉区国分町三丁目８番１号勾当台ビル８階</t>
  </si>
  <si>
    <t>022-398-7761</t>
  </si>
  <si>
    <t>022-265-2250</t>
  </si>
  <si>
    <t>代表取締役会長兼社長</t>
  </si>
  <si>
    <t>加藤　智子</t>
  </si>
  <si>
    <t>八千代訪問介護ステーション－仙台広瀬－</t>
  </si>
  <si>
    <t>ﾔﾁﾖﾎｳﾓﾝｶｲｺﾞｽﾃｰｼｮﾝｰｾﾝﾀﾞｲﾋﾛｾｰ</t>
  </si>
  <si>
    <t>9800873</t>
  </si>
  <si>
    <t>宮城県仙台市青葉区広瀬町２番５号</t>
  </si>
  <si>
    <t>022-398-4547</t>
  </si>
  <si>
    <t>022-398-7762</t>
  </si>
  <si>
    <t>0415101765</t>
  </si>
  <si>
    <t>就労継続支援Ｂ型事業所　くにみの風</t>
  </si>
  <si>
    <t>ｼｭｳﾛｳｹｲｿﾞｸｼｴﾝBｶﾞﾀｼﾞｷﾞｮｳｼｮ ｸﾆﾐﾉｶｾﾞ</t>
  </si>
  <si>
    <t>宮城県仙台市青葉区八幡二丁目３番４号</t>
  </si>
  <si>
    <t>022-728-3151</t>
  </si>
  <si>
    <t>022-728-3152</t>
  </si>
  <si>
    <t>0415101773</t>
  </si>
  <si>
    <t>さわやかライフ錦ケ丘</t>
  </si>
  <si>
    <t>ｻﾜﾔｶﾗｲﾌﾆｼｷｶﾞｵｶ</t>
  </si>
  <si>
    <t>022-391-1730</t>
  </si>
  <si>
    <t>022-391-1731</t>
  </si>
  <si>
    <t>0415101781</t>
  </si>
  <si>
    <t>Salon Petit pas</t>
  </si>
  <si>
    <t>ｻﾛﾝ ﾌﾟﾃｨﾊﾟ</t>
  </si>
  <si>
    <t>宮城県仙台市青葉区錦ケ丘一丁目３番地の１ヒルサイドモール内</t>
  </si>
  <si>
    <t>022-226-8581</t>
  </si>
  <si>
    <t>022-226-8582</t>
  </si>
  <si>
    <t>0415101799</t>
  </si>
  <si>
    <t>アミークス株式会社</t>
  </si>
  <si>
    <t>ｱﾐｰｸｽｶﾌﾞｼｷｶﾞｲｼｬ</t>
  </si>
  <si>
    <t>宮城県仙台市青葉区春日町７番19号　ベルトラックス春日町ビル５階</t>
  </si>
  <si>
    <t>022-302-5368</t>
  </si>
  <si>
    <t>022-302-5378</t>
  </si>
  <si>
    <t>髙橋　真一</t>
  </si>
  <si>
    <t>アミークスカレッジ仙台</t>
  </si>
  <si>
    <t>ｱﾐｰｸｽｶﾚｯｼﾞｾﾝﾀﾞｲ</t>
  </si>
  <si>
    <t>0415101807</t>
  </si>
  <si>
    <t>宮城県仙台市青葉区春日町７番19号　ベルトラックス春日町ビル２階・５階</t>
  </si>
  <si>
    <t>株式会社Peaceヘルパーステーション笑顔</t>
  </si>
  <si>
    <t>ｶﾌﾞｼｷｶｲｼｬﾋﾟｰｽﾍﾙﾊﾟｰｽﾃｰｼｮﾝｴｶﾞｵ</t>
  </si>
  <si>
    <t>宮城県仙台市青葉区柏木三丁目２番10号</t>
  </si>
  <si>
    <t>022-342-0746</t>
  </si>
  <si>
    <t>022-342-0748</t>
  </si>
  <si>
    <t>安藤　周司</t>
  </si>
  <si>
    <t>ヘルパーステーション笑顔</t>
  </si>
  <si>
    <t>ﾍﾙﾊﾟｰｽﾃｰｼｮﾝｴｶﾞｵ</t>
  </si>
  <si>
    <t>0415101815</t>
  </si>
  <si>
    <t>特定非営利活動法人全国コミュニティライフサポートセンター</t>
  </si>
  <si>
    <t>ﾄｸﾃｲﾋｴｲﾘｶﾂﾄﾞｳﾎｳｼﾞﾝｾﾞﾝｺｸｺﾐｭﾆﾃｨﾗｲﾌｻﾎﾟｰﾄｾﾝﾀｰ</t>
  </si>
  <si>
    <t>宮城県仙台市青葉区木町16番30号シンエイ木町ビル1階</t>
  </si>
  <si>
    <t>022-727-8730</t>
  </si>
  <si>
    <t>022-727-8737</t>
  </si>
  <si>
    <t>池田　昌弘</t>
  </si>
  <si>
    <t>ひなたぼっこ</t>
  </si>
  <si>
    <t>ﾋﾅﾀﾎﾞｯｺ</t>
  </si>
  <si>
    <t>9810936</t>
  </si>
  <si>
    <t>宮城県仙台市青葉区千代田町１番13号</t>
  </si>
  <si>
    <t>022-343-1340</t>
  </si>
  <si>
    <t>022-301-8821</t>
  </si>
  <si>
    <t>0415101823</t>
  </si>
  <si>
    <t>株式会社　アイエスエフネットライフ</t>
  </si>
  <si>
    <t>ｶﾌﾞｼｷｶﾞｲｼｬ ｱｲｴｽｴﾌﾈｯﾄﾗｲﾌ</t>
  </si>
  <si>
    <t>東京都港区赤坂七丁目１番16号オーク赤坂ビル２階</t>
  </si>
  <si>
    <t>アイエスエフネットライフ仙台第２</t>
  </si>
  <si>
    <t>ｱｲｴｽｴﾌﾈｯﾄﾗｲﾌｾﾝﾀﾞｲﾀﾞｲ2</t>
  </si>
  <si>
    <t>宮城県仙台市青葉区花京院一丁目１番10号あいおいニッセイ同和損保仙台ビル11階</t>
  </si>
  <si>
    <t>022-281-9715</t>
  </si>
  <si>
    <t>022-281-9716</t>
  </si>
  <si>
    <t>0415101831</t>
  </si>
  <si>
    <t>ほっとハート株式会社</t>
  </si>
  <si>
    <t>ﾎｯﾄﾊｰﾄｶﾌﾞｼｷｶｲｼｬ</t>
  </si>
  <si>
    <t>宮城県仙台市青葉区落合二丁目３番29号</t>
  </si>
  <si>
    <t>050-58469001</t>
  </si>
  <si>
    <t>ほっとハート仙台</t>
  </si>
  <si>
    <t>ﾎｯﾄﾊｰﾄｾﾝﾀﾞｲ</t>
  </si>
  <si>
    <t>0415101849</t>
  </si>
  <si>
    <t>022-281-9448</t>
  </si>
  <si>
    <t>地方独立行政法人宮城県立こども病院</t>
  </si>
  <si>
    <t>ﾁﾎｳﾄﾞｸﾘﾂｷﾞｮｳｾｲﾎｳｼﾞﾝﾐﾔｷﾞｹﾝﾘﾂｺﾄﾞﾓﾋﾞｮｳｲﾝ</t>
  </si>
  <si>
    <t>宮城県仙台市青葉区落合四丁目３番17号</t>
  </si>
  <si>
    <t>022-391-5111</t>
  </si>
  <si>
    <t>022-391-5118</t>
  </si>
  <si>
    <t>今泉　益栄</t>
  </si>
  <si>
    <t>宮城県立拓桃園</t>
  </si>
  <si>
    <t>ﾐﾔｷﾞｹﾝﾘﾂﾀｸﾄｳｴﾝ</t>
  </si>
  <si>
    <t>0415101856</t>
  </si>
  <si>
    <t>ｶﾌﾞｼｷｶｲｼｬｲﾝﾃﾞｨｺﾞｽﾃｰｼﾞ</t>
  </si>
  <si>
    <t>宮城県仙台市青葉区国分町三丁目10番33号</t>
  </si>
  <si>
    <t>08090178796</t>
  </si>
  <si>
    <t>春川　由宇</t>
  </si>
  <si>
    <t>八千代訪問介護ステーション　―仙台八幡―</t>
  </si>
  <si>
    <t>ﾔﾁﾖﾎｳﾓﾝｶｲｺﾞｽﾃｰｼｮﾝ ｰｾﾝﾀﾞｲﾊﾁﾏﾝｰ</t>
  </si>
  <si>
    <t>宮城県仙台市青葉区八幡四丁目３番25豪</t>
  </si>
  <si>
    <t>022-725-6946</t>
  </si>
  <si>
    <t>022-725-6948</t>
  </si>
  <si>
    <t>0415101864</t>
  </si>
  <si>
    <t>宮城県仙台市青葉区八幡四丁目３番25号</t>
  </si>
  <si>
    <t>株式会社グッジョブ</t>
  </si>
  <si>
    <t>ｶﾌﾞｼｷｶｲｼｬｸﾞｯｼﾞｮﾌﾞ</t>
  </si>
  <si>
    <t>宮城県仙台市青葉区上杉一丁目10番24号</t>
  </si>
  <si>
    <t>022-796-8425</t>
  </si>
  <si>
    <t>022-796-8635</t>
  </si>
  <si>
    <t>齋藤　淳子</t>
  </si>
  <si>
    <t>就労支援センター　グッジョブ</t>
  </si>
  <si>
    <t>ｼｭｳﾛｳｼｴﾝｾﾝﾀｰ ｸﾞｯｼﾞｮﾌﾞ</t>
  </si>
  <si>
    <t>宮城県仙台市青葉区上杉一丁目７番20号　上杉住研ビル５階</t>
  </si>
  <si>
    <t>0415101872</t>
  </si>
  <si>
    <t>生活訓練　グッジョブ</t>
  </si>
  <si>
    <t>ｾｲｶﾂｸﾝﾚﾝ ｸﾞｯｼﾞｮﾌﾞ</t>
  </si>
  <si>
    <t>宮城県仙台市青葉区上杉一丁目10番24号コンバウスハウス上杉第３ビル201</t>
  </si>
  <si>
    <t>022-393-7730</t>
  </si>
  <si>
    <t>022-393-7731</t>
  </si>
  <si>
    <t>就労定着支援センター　グッジョブ</t>
  </si>
  <si>
    <t>ｼｭｳﾛｳﾃｲﾁｬｸｼｴﾝｾﾝﾀｰ ｸﾞｯｼﾞｮﾌﾞ</t>
  </si>
  <si>
    <t>宮城県仙台市青葉区上杉一丁目７番20号上杉住研ビル５階</t>
  </si>
  <si>
    <t>特定非営利活動法人福祉ネットＡＢＣ</t>
  </si>
  <si>
    <t>ﾄｸﾃｲﾋｴｲﾘｶﾂﾄﾞｳﾎｳｼﾞﾝﾌｸｼﾈｯﾄｴｰBC</t>
  </si>
  <si>
    <t>9840823</t>
  </si>
  <si>
    <t>宮城県仙台市若林区遠見塚２－４１－５</t>
  </si>
  <si>
    <t>022-781-0161</t>
  </si>
  <si>
    <t>022-781-0167</t>
  </si>
  <si>
    <t>佐藤耀代</t>
  </si>
  <si>
    <t>レストランぴぁ</t>
  </si>
  <si>
    <t>ﾚｽﾄﾗﾝﾋﾟｧ</t>
  </si>
  <si>
    <t>9808570</t>
  </si>
  <si>
    <t>宮城県仙台市青葉区本町３丁目８－１　18階</t>
  </si>
  <si>
    <t>022-398-9311</t>
  </si>
  <si>
    <t>022-398-9312</t>
  </si>
  <si>
    <t>0415101898</t>
  </si>
  <si>
    <t>株式会社さくら</t>
  </si>
  <si>
    <t>ｶﾌﾞｼｷｶﾞｲｼｬｻｸﾗ</t>
  </si>
  <si>
    <t>宮城県仙台市青葉区山手町19番2号</t>
  </si>
  <si>
    <t>739-9701</t>
  </si>
  <si>
    <t>739-9702</t>
  </si>
  <si>
    <t>山村　敬悦</t>
  </si>
  <si>
    <t>さくら工房</t>
  </si>
  <si>
    <t>ｻｸﾗｺｳﾎﾞｳ</t>
  </si>
  <si>
    <t>宮城県仙台市青葉区荒巻本沢二丁目14番１号</t>
  </si>
  <si>
    <t>022-739-9701</t>
  </si>
  <si>
    <t>022-739-9702</t>
  </si>
  <si>
    <t>0415101914</t>
  </si>
  <si>
    <t>ジョブ・エッセ</t>
  </si>
  <si>
    <t>ｼﾞｮﾌﾞ･ｴｯｾ</t>
  </si>
  <si>
    <t>宮城県仙台市青葉区中山四丁目２番７号</t>
  </si>
  <si>
    <t>022-725-8025</t>
  </si>
  <si>
    <t>022-725-8026</t>
  </si>
  <si>
    <t>0415101922</t>
  </si>
  <si>
    <t>社会福祉法人仙萩の杜</t>
  </si>
  <si>
    <t>ｼｬｶｲﾌｸｼﾎｳｼﾞﾝｾﾝﾊｷﾞﾉﾓﾘ</t>
  </si>
  <si>
    <t>9830035</t>
  </si>
  <si>
    <t>宮城県仙台市宮城野区日の出町一丁目５番３０号</t>
  </si>
  <si>
    <t>022-783-3250</t>
  </si>
  <si>
    <t>022-783-3251</t>
  </si>
  <si>
    <t>佐藤　耀代</t>
  </si>
  <si>
    <t>宮城県仙台市青葉区本町三丁目８番１号　18階</t>
  </si>
  <si>
    <t>0415101948</t>
  </si>
  <si>
    <t>株式会社good conviction</t>
  </si>
  <si>
    <t>ｶﾌﾞｼｷｶﾞｲｼｬｸﾞｯﾄﾞｺﾝｳﾞｨｸｼｮﾝ</t>
  </si>
  <si>
    <t>宮城県仙台市青葉区花京院二丁目１番45号　銀杏ハイツ105</t>
  </si>
  <si>
    <t>022-725-7224</t>
  </si>
  <si>
    <t>0503153-1782</t>
  </si>
  <si>
    <t>塩崎　俊洋</t>
  </si>
  <si>
    <t>就労・自立支援　ひらく</t>
  </si>
  <si>
    <t>ｼｭｳﾛｳ･ｼﾞﾘﾂｼｴﾝ ﾋﾗｸ</t>
  </si>
  <si>
    <t>宮城県仙台市青葉区木町通二丁目１番18号　ノースコアビル６階</t>
  </si>
  <si>
    <t>0415101955</t>
  </si>
  <si>
    <t>みはる株式会社</t>
  </si>
  <si>
    <t>ﾐﾊﾙｶﾌﾞｼｷｶｲｼｬ</t>
  </si>
  <si>
    <t>9813108</t>
  </si>
  <si>
    <t>宮城県仙台市泉区松陵四丁目46番地の９</t>
  </si>
  <si>
    <t>022-796-6617</t>
  </si>
  <si>
    <t>022-796-6618</t>
  </si>
  <si>
    <t>秦野　悦子</t>
  </si>
  <si>
    <t>ヘルパーステーション晴・晴</t>
  </si>
  <si>
    <t>ﾍﾙﾊﾟｰｽﾃｰｼｮﾝﾊﾚﾊﾞﾚ</t>
  </si>
  <si>
    <t>宮城県仙台市青葉区小田原八丁目７番13号</t>
  </si>
  <si>
    <t>0415101963</t>
  </si>
  <si>
    <t>北日本ビルテクノ株式会社</t>
  </si>
  <si>
    <t>ｷﾀﾆﾎﾝﾋﾞﾙﾃｸﾉｶﾌﾞｼｷｶﾞｲｼｬ</t>
  </si>
  <si>
    <t>宮城県仙台市青葉区木町16番39号　昇陽第一ビル</t>
  </si>
  <si>
    <t>022-355-7480</t>
  </si>
  <si>
    <t>022-355-7481</t>
  </si>
  <si>
    <t>中川　清一</t>
  </si>
  <si>
    <t>セージハウス</t>
  </si>
  <si>
    <t>ｾｰｼﾞﾊｳｽ</t>
  </si>
  <si>
    <t>宮城県仙台市青葉区木町16番39号　昇陽第一ビル１階</t>
  </si>
  <si>
    <t>0415101989</t>
  </si>
  <si>
    <t>宮城県仙台市青葉区八幡一丁目４番23号</t>
  </si>
  <si>
    <t>022-302-5948</t>
  </si>
  <si>
    <t>022-302-5947</t>
  </si>
  <si>
    <t>株式会社ウェルライズ</t>
  </si>
  <si>
    <t>ｶﾌﾞｼｷｶﾞｲｼｬｳｪﾙﾗｲｽﾞ</t>
  </si>
  <si>
    <t>宮城県仙台市青葉区北根一丁目３番１-616号</t>
  </si>
  <si>
    <t>022-274-4156</t>
  </si>
  <si>
    <t>伊藤　淳</t>
  </si>
  <si>
    <t>ベストスマイル</t>
  </si>
  <si>
    <t>ﾍﾞｽﾄｽﾏｲﾙ</t>
  </si>
  <si>
    <t>9810908</t>
  </si>
  <si>
    <t>宮城県仙台市青葉区東照宮二丁目６番３号　コーポはまや102号</t>
  </si>
  <si>
    <t>022-347-3580</t>
  </si>
  <si>
    <t>022-347-3581</t>
  </si>
  <si>
    <t>0415101997</t>
  </si>
  <si>
    <t>一般社団法人アイエスエフネットベネフィット</t>
  </si>
  <si>
    <t>ｲｯﾊﾟﾝｼｬﾀﾞﾝﾎｳｼﾞﾝｱｲｴｽｴﾌﾈｯﾄﾍﾞﾈﾌｨｯﾄ</t>
  </si>
  <si>
    <t>1070062</t>
  </si>
  <si>
    <t>東京都港区南青山１丁目４－２八並ビル３階７階</t>
  </si>
  <si>
    <t>03-5785-3788</t>
  </si>
  <si>
    <t>03-3497-5322</t>
  </si>
  <si>
    <t>アイエスエフネットベネフィット仙台</t>
  </si>
  <si>
    <t>ｱｲｴｽｴﾌﾈｯﾄﾍﾞﾈﾌｨｯﾄｾﾝﾀﾞｲ</t>
  </si>
  <si>
    <t>宮城県仙台市青葉区二日町８番６号二日町島田ビル４階</t>
  </si>
  <si>
    <t>0415102003</t>
  </si>
  <si>
    <t>アイエスエフネットベネフィット仙台事業所</t>
  </si>
  <si>
    <t>ｱｲｴｽｴﾌﾈｯﾄﾍﾞﾈﾌｨｯﾄｾﾝﾀﾞｲｼﾞｷﾞｮｳｼｮ</t>
  </si>
  <si>
    <t>一般社団法人まちふく仙台</t>
  </si>
  <si>
    <t>ｲｯﾊﾟﾝｼｬﾀﾞﾝﾎｳｼﾞﾝﾏﾁﾌｸｾﾝﾀﾞｲ</t>
  </si>
  <si>
    <t>宮城県仙台市青葉区北山三丁目９番15号</t>
  </si>
  <si>
    <t>022-347-3932</t>
  </si>
  <si>
    <t>022-347-3071</t>
  </si>
  <si>
    <t>宍戸　浩之</t>
  </si>
  <si>
    <t>もんきーぽっど</t>
  </si>
  <si>
    <t>ﾓﾝｷｰﾎﾟｯﾄﾞ</t>
  </si>
  <si>
    <t>宮城県仙台市青葉区北山三丁目10番15号ホワイトファミール北山205</t>
  </si>
  <si>
    <t>0415102037</t>
  </si>
  <si>
    <t>株式会社ハート米夢</t>
  </si>
  <si>
    <t>ｶﾌﾞｼｷｶｲｼｬﾊｰﾄﾏｲﾑ</t>
  </si>
  <si>
    <t>9813122</t>
  </si>
  <si>
    <t>宮城県仙台市泉区加茂五丁目14番地の２</t>
  </si>
  <si>
    <t>022-778-6063</t>
  </si>
  <si>
    <t>022-765-1592</t>
  </si>
  <si>
    <t>伊藤　敏和</t>
  </si>
  <si>
    <t>株式会社ハート米夢仙台青葉事業所</t>
  </si>
  <si>
    <t>ｶﾌﾞｼｷｶｲｼｬﾊｰﾄﾏｲﾑｾﾝﾀﾞｲｱｵﾊﾞｼﾞｷﾞｮｳｼｮ</t>
  </si>
  <si>
    <t>9893214</t>
  </si>
  <si>
    <t>宮城県仙台市青葉区みやぎ台一丁目18番14号</t>
  </si>
  <si>
    <t>0415102045</t>
  </si>
  <si>
    <t>ｶﾌﾞｼｷｶﾞｲｼｬﾐﾂｲ</t>
  </si>
  <si>
    <t>宮城県仙台市太白区長町７-19-39　COMビル101</t>
  </si>
  <si>
    <t>Ｒｉｃｋｅｙクルーズ仙台青葉通</t>
  </si>
  <si>
    <t>Rickeyｸﾙｰｽﾞｾﾝﾀﾞｲｱｵﾊﾞﾄﾞｵﾘ</t>
  </si>
  <si>
    <t>宮城県仙台市青葉区中央二丁目２番10号仙都会館ビル７階</t>
  </si>
  <si>
    <t>022-738-8434</t>
  </si>
  <si>
    <t>022-738-8435</t>
  </si>
  <si>
    <t>0415102052</t>
  </si>
  <si>
    <t>ほっとファーム愛子</t>
  </si>
  <si>
    <t>ﾎｯﾄﾌｧｰﾑｱﾔｼ</t>
  </si>
  <si>
    <t>宮城県仙台市青葉区上愛子字蛇台原44番地の１</t>
  </si>
  <si>
    <t>0415102060</t>
  </si>
  <si>
    <t>一般社団法人ぶるー・びー</t>
  </si>
  <si>
    <t>ｲｯﾊﾟﾝｼｬﾀﾞﾝﾎｳｼﾞﾝﾌﾞﾙｰ･ﾋﾞｰ</t>
  </si>
  <si>
    <t>宮城県仙台市泉区長命ケ丘六丁目15番地の14</t>
  </si>
  <si>
    <t>022-724-7484</t>
  </si>
  <si>
    <t>小野寺　雅也</t>
  </si>
  <si>
    <t>ぶるー・びー</t>
  </si>
  <si>
    <t>ﾌﾞﾙｰ･ﾋﾞｰ</t>
  </si>
  <si>
    <t>宮城県仙台市青葉区一番町二丁目５番５号東一中央ビルＡ棟６階</t>
  </si>
  <si>
    <t>0415102078</t>
  </si>
  <si>
    <t>宮城県仙台市青葉区一番町二丁目５番５号　東一中央ビルＡ棟６階</t>
  </si>
  <si>
    <t>ﾍﾙﾊﾟｰｽﾃｰｼｮﾝNAKAGAWA</t>
  </si>
  <si>
    <t>宮城県仙台市青葉区小田原四丁目２番50－２号</t>
  </si>
  <si>
    <t>022-281-8611</t>
  </si>
  <si>
    <t>022-281-8619</t>
  </si>
  <si>
    <t>0415102086</t>
  </si>
  <si>
    <t>特定非営利活動法人彩り</t>
  </si>
  <si>
    <t>ﾄｸﾃｲﾋｴｲﾘｶﾂﾄﾞｳﾎｳｼﾞﾝｲﾛﾄﾞﾘ</t>
  </si>
  <si>
    <t>宮城県仙台市宮城野区鶴ケ谷四丁目28番地の２</t>
  </si>
  <si>
    <t>022-349-4284</t>
  </si>
  <si>
    <t>庄子　拓</t>
  </si>
  <si>
    <t>短期入所ふくしあ</t>
  </si>
  <si>
    <t>ﾀﾝｷﾆｭｳｼｮﾌｸｼｱ</t>
  </si>
  <si>
    <t>宮城県仙台市青葉区中山二丁目19番22号</t>
  </si>
  <si>
    <t>022-341-6704</t>
  </si>
  <si>
    <t>022-341-6705</t>
  </si>
  <si>
    <t>0415102094</t>
  </si>
  <si>
    <t>Garage合同会社</t>
  </si>
  <si>
    <t>ｶﾞﾚｰｼﾞｺﾞｳﾄﾞｳｶﾞｲｼｬ</t>
  </si>
  <si>
    <t>9820221</t>
  </si>
  <si>
    <t>宮城県仙台市太白区日本平６番18号</t>
  </si>
  <si>
    <t>09022483009</t>
  </si>
  <si>
    <t>坂上　剛士</t>
  </si>
  <si>
    <t>万屋</t>
  </si>
  <si>
    <t>ﾖﾛｽﾞﾔ</t>
  </si>
  <si>
    <t>9893431</t>
  </si>
  <si>
    <t>宮城県仙台市青葉区作並字岩谷堂西16番地の228</t>
  </si>
  <si>
    <t>022-797-3316</t>
  </si>
  <si>
    <t>022-774-2800</t>
  </si>
  <si>
    <t>0415102110</t>
  </si>
  <si>
    <t>一般社団法人パーソナルサポートセンター</t>
  </si>
  <si>
    <t>ｲｯﾊﾟﾝｼｬﾀﾞﾝﾎｳｼﾞﾝﾊﾟｰｿﾅﾙｻﾎﾟｰﾄｾﾝﾀｰ</t>
  </si>
  <si>
    <t>宮城県仙台市青葉区二日町６番６号シャンボール青葉２階</t>
  </si>
  <si>
    <t>022-399-9662</t>
  </si>
  <si>
    <t>022-224-1621</t>
  </si>
  <si>
    <t>鈴木　宏二</t>
  </si>
  <si>
    <t>就労サポートセンターあしたのタネまき</t>
  </si>
  <si>
    <t>ｼｭｳﾛｳｻﾎﾟｰﾄｾﾝﾀｰｱｼﾀﾉﾀﾈﾏｷ</t>
  </si>
  <si>
    <t>宮城県仙台市青葉区二日町２番１号キムラオフィスビル３階</t>
  </si>
  <si>
    <t>022-796-7315</t>
  </si>
  <si>
    <t>022-796-7316</t>
  </si>
  <si>
    <t>0415102144</t>
  </si>
  <si>
    <t>合同会社はなまるケア</t>
  </si>
  <si>
    <t>ｺﾞｳﾄﾞｳｶﾞｲｼｬﾊﾅﾏﾙｹｱ</t>
  </si>
  <si>
    <t>宮城県仙台市青葉区小松島二丁目26番１号</t>
  </si>
  <si>
    <t>022-274-1352</t>
  </si>
  <si>
    <t>清水　久雄</t>
  </si>
  <si>
    <t>はなまるケア</t>
  </si>
  <si>
    <t>ﾊﾅﾏﾙｹｱ</t>
  </si>
  <si>
    <t>0415102177</t>
  </si>
  <si>
    <t>特定非営利活動法人せんだいアビリティネットワーク</t>
  </si>
  <si>
    <t>ﾄｸﾃｲﾋｴｲﾘｶﾂﾄﾞｳﾎｳｼﾞﾝｾﾝﾀﾞｲｱﾋﾞﾘﾃｨﾈｯﾄﾜｰｸ</t>
  </si>
  <si>
    <t>9818522</t>
  </si>
  <si>
    <t>宮城県仙台市青葉区国見一丁目８番１号</t>
  </si>
  <si>
    <t>022-728-7570</t>
  </si>
  <si>
    <t>022-728-7580</t>
  </si>
  <si>
    <t>石野　莞司</t>
  </si>
  <si>
    <t>せんだい庵</t>
  </si>
  <si>
    <t>ｾﾝﾀﾞｲｱﾝ</t>
  </si>
  <si>
    <t>0415102185</t>
  </si>
  <si>
    <t>八千代訪問介護ステーション－仙台八幡－</t>
  </si>
  <si>
    <t>ﾔﾁﾖﾎｳﾓﾝｶｲｺﾞｽﾃｰｼｮﾝｰｾﾝﾀﾞｲﾊﾁﾏﾝｰ</t>
  </si>
  <si>
    <t>0415102193</t>
  </si>
  <si>
    <t>株式会社　フィリア</t>
  </si>
  <si>
    <t>ｶﾌﾞｼｷｶﾞｲｼｬ ﾌｨﾘｱ</t>
  </si>
  <si>
    <t>宮城県仙台市青葉区桜ケ丘3丁目13-22</t>
  </si>
  <si>
    <t>022-346-1157</t>
  </si>
  <si>
    <t>022-346-1142</t>
  </si>
  <si>
    <t>高橋　匠</t>
  </si>
  <si>
    <t>ベスティー</t>
  </si>
  <si>
    <t>ﾍﾞｽﾃｨｰ</t>
  </si>
  <si>
    <t>宮城県仙台市青葉区桜ケ丘三丁目13番22号エクセルシャトー桜ヶ丘101</t>
  </si>
  <si>
    <t>022-725-8990</t>
  </si>
  <si>
    <t>022-725-8956</t>
  </si>
  <si>
    <t>0415102219</t>
  </si>
  <si>
    <t>すまいるライフ旭ケ丘</t>
  </si>
  <si>
    <t>ｽﾏｲﾙﾗｲﾌｱｻﾋｶﾞｵｶ</t>
  </si>
  <si>
    <t>宮城県仙台市青葉区旭ケ丘三丁目16番21号</t>
  </si>
  <si>
    <t>022-727-2188</t>
  </si>
  <si>
    <t>022-727-2189</t>
  </si>
  <si>
    <t>0415102227</t>
  </si>
  <si>
    <t>宮城県名取市美田園三丁目６番地２</t>
  </si>
  <si>
    <t>スプリント花京院センター</t>
  </si>
  <si>
    <t>ｽﾌﾟﾘﾝﾄｶｷｮｳｲﾝｾﾝﾀｰ</t>
  </si>
  <si>
    <t>宮城県仙台市青葉区花京院二丁目１番５号ウエスト花京院ビル５階</t>
  </si>
  <si>
    <t>022-724-7880</t>
  </si>
  <si>
    <t>022-724-7883</t>
  </si>
  <si>
    <t>0415102235</t>
  </si>
  <si>
    <t>特定非営利活動法人みやぎ学びの作業所ネットワーク・ラルゴ</t>
  </si>
  <si>
    <t>ﾄｸﾃｲﾋｴｲﾘｶﾂﾄﾞｳﾎｳｼﾞﾝﾐﾔｷﾞﾏﾅﾋﾞﾉｻｷﾞｮｳｼｮﾈｯﾄﾜｰｸ･ﾗﾙｺﾞ</t>
  </si>
  <si>
    <t>宮城県仙台市青葉区上杉一丁目16番30号東日本ビル５階</t>
  </si>
  <si>
    <t>022-796-2064</t>
  </si>
  <si>
    <t>022-796-2390</t>
  </si>
  <si>
    <t>佐久間　徹</t>
  </si>
  <si>
    <t>きおっちょら</t>
  </si>
  <si>
    <t>ｷｵｯﾁｮﾗ</t>
  </si>
  <si>
    <t>0415102243</t>
  </si>
  <si>
    <t>一般社団法人トモダチリミテッドパートナーシップ</t>
  </si>
  <si>
    <t>ｲｯﾊﾟﾝｼｬﾀﾞﾝﾎｳｼﾞﾝﾄﾓﾀﾞﾁﾘﾐﾃｯﾄﾞﾊﾟｰﾄﾅｰｼｯﾌﾟ</t>
  </si>
  <si>
    <t>宮城県仙台市青葉区本町三丁目２番３号ダンブランシュビル４階</t>
  </si>
  <si>
    <t>050-35771135</t>
  </si>
  <si>
    <t>022-738-9298</t>
  </si>
  <si>
    <t>鈴木　正樹</t>
  </si>
  <si>
    <t>トモダチ</t>
  </si>
  <si>
    <t>ﾄﾓﾀﾞﾁ</t>
  </si>
  <si>
    <t>0415102250</t>
  </si>
  <si>
    <t>ｺﾞｳﾄﾞｳｶﾞｲｼｬﾀﾞｲｼﾝ</t>
  </si>
  <si>
    <t>宮城県仙台市青葉区宮町二丁目１番64号　エムズコーポ301</t>
  </si>
  <si>
    <t>022-393-5042</t>
  </si>
  <si>
    <t>022-393-5043</t>
  </si>
  <si>
    <t>ダイシン・ケア</t>
  </si>
  <si>
    <t>ﾀﾞｲｼﾝ･ｹｱ</t>
  </si>
  <si>
    <t>宮城県仙台市青葉区宮町二丁目１番64号　エムズコーポ303号室</t>
  </si>
  <si>
    <t>0415102268</t>
  </si>
  <si>
    <t>株式会社ゆぅ</t>
  </si>
  <si>
    <t>ｶﾌﾞｼｷｶﾞｲｼｬﾕｳ</t>
  </si>
  <si>
    <t>宮城県仙台市青葉区台原三丁目16番12号</t>
  </si>
  <si>
    <t>022-274-6771</t>
  </si>
  <si>
    <t>加藤利恵</t>
  </si>
  <si>
    <t>ヘルパーステーション優</t>
  </si>
  <si>
    <t>ﾍﾙﾊﾟｰｽﾃｰｼｮﾝﾕｳ</t>
  </si>
  <si>
    <t>仙台市泉区</t>
  </si>
  <si>
    <t>宮城県仙台市泉区長命ヶ丘5丁目1-14</t>
  </si>
  <si>
    <t>0415102276</t>
  </si>
  <si>
    <t>株式会社ウエルズリッチ</t>
  </si>
  <si>
    <t>ｶﾌﾞｼｷｶﾞｲｼｬｳｴﾙｽﾞﾘｯﾁ</t>
  </si>
  <si>
    <t>宮城県仙台市青葉区一番町二丁目５番22号　ＧＣ青葉通りプラザ</t>
  </si>
  <si>
    <t>022-221-7941</t>
  </si>
  <si>
    <t>022-221-6002</t>
  </si>
  <si>
    <t>藤島　真晴</t>
  </si>
  <si>
    <t>就労移行支援事業所カラフル</t>
  </si>
  <si>
    <t>ｼｭｳﾛｳｲｺｳｼｴﾝｼﾞｷﾞｮｳｼｮｶﾗﾌﾙ</t>
  </si>
  <si>
    <t>宮城県仙台市青葉区一番町二丁目５番22号ＧＣ青葉通りプラザ４階</t>
  </si>
  <si>
    <t>022-797-2531</t>
  </si>
  <si>
    <t>022-797-2107</t>
  </si>
  <si>
    <t>0415102284</t>
  </si>
  <si>
    <t>就労定着支援事業所カラフル</t>
  </si>
  <si>
    <t>ｼｭｳﾛｳﾃｲﾁｬｸｼｴﾝｼﾞｷﾞｮｳｼｮｶﾗﾌﾙ</t>
  </si>
  <si>
    <t>宮城県仙台市青葉区一番町二丁目５番22号　ＧＣ青葉通りプラザ４階</t>
  </si>
  <si>
    <t>特定非営利活動法人ぴあいんく</t>
  </si>
  <si>
    <t>ﾄｸﾃｲﾋｴｲﾘｶﾂﾄﾞｳﾎｳｼﾞﾝﾋﾟｱｲﾝｸ</t>
  </si>
  <si>
    <t>安澤　佐知子</t>
  </si>
  <si>
    <t>ぴあにか</t>
  </si>
  <si>
    <t>ﾋﾟｱﾆｶ</t>
  </si>
  <si>
    <t>0415102292</t>
  </si>
  <si>
    <t>ぴあいんく</t>
  </si>
  <si>
    <t>ﾋﾟｱｲﾝｸ</t>
  </si>
  <si>
    <t>0415102300</t>
  </si>
  <si>
    <t>ｶﾌﾞｼｷｶﾞｲｼｬﾏﾅﾋﾞ</t>
  </si>
  <si>
    <t>宮城県仙台市宮城野区榴岡一丁目６番30号ディーグランツ仙台ビル5階</t>
  </si>
  <si>
    <t>022-355-6185</t>
  </si>
  <si>
    <t>022-355-8771</t>
  </si>
  <si>
    <t>岡﨑　衛</t>
  </si>
  <si>
    <t>manaby CREATORS仙台</t>
  </si>
  <si>
    <t>manaby CREATORSｾﾝﾀﾞｲ</t>
  </si>
  <si>
    <t>宮城県仙台市青葉区一番町二丁目５番１　大一野村ビル８階</t>
  </si>
  <si>
    <t>022-302-7932</t>
  </si>
  <si>
    <t>022-217-8777</t>
  </si>
  <si>
    <t>0415102318</t>
  </si>
  <si>
    <t>宮城県仙台市青葉区一番町二丁目５番１号　大一野村ビル８階</t>
  </si>
  <si>
    <t>グループデイＮＡＫＡＧＡＷＡ</t>
  </si>
  <si>
    <t>ｸﾞﾙｰﾌﾟﾃﾞｲﾅｶｶﾞﾜ</t>
  </si>
  <si>
    <t>022-281-9901</t>
  </si>
  <si>
    <t>022-281-9902</t>
  </si>
  <si>
    <t>0415102326</t>
  </si>
  <si>
    <t>フロンティアリンク株式会社</t>
  </si>
  <si>
    <t>ﾌﾛﾝﾃｨｱﾘﾝｸｶﾌﾞｼｷｶﾞｲｼｬ</t>
  </si>
  <si>
    <t>1040033</t>
  </si>
  <si>
    <t>東京都中央区新川一丁目6番12号</t>
  </si>
  <si>
    <t>03-6421-2351</t>
  </si>
  <si>
    <t>03-6421-2538</t>
  </si>
  <si>
    <t>佐藤　啓</t>
  </si>
  <si>
    <t>フロンティアリンク仙台キャリアセンター</t>
  </si>
  <si>
    <t>ﾌﾛﾝﾃｨｱﾘﾝｸｾﾝﾀﾞｲｷｬﾘｱｾﾝﾀｰ</t>
  </si>
  <si>
    <t>宮城県仙台市青葉区本町一丁目13番24号錦ビル４階</t>
  </si>
  <si>
    <t>022-797-1427</t>
  </si>
  <si>
    <t>022-797-1428</t>
  </si>
  <si>
    <t>0415102334</t>
  </si>
  <si>
    <t>一般社団法人己達会</t>
  </si>
  <si>
    <t>ｲｯﾊﾟﾝｼｬﾀﾞﾝﾎｳｼﾞﾝｺﾀﾞﾁｶｲ</t>
  </si>
  <si>
    <t>宮城県仙台市青葉区二日町13-18-602</t>
  </si>
  <si>
    <t>己達会　esse</t>
  </si>
  <si>
    <t>ｺﾀﾞﾁｶｲ ｴｯｾ</t>
  </si>
  <si>
    <t>0415102342</t>
  </si>
  <si>
    <t>己達会　hikari</t>
  </si>
  <si>
    <t>ｵﾉﾚﾀﾂｶｲ ﾋｶﾘ</t>
  </si>
  <si>
    <t>0415102359</t>
  </si>
  <si>
    <t>己達会 hikari</t>
  </si>
  <si>
    <t>ｺﾀﾞﾁｶｲ ﾋｶﾘ</t>
  </si>
  <si>
    <t>特定非営利活動法人Links</t>
  </si>
  <si>
    <t>ﾄｸﾃｲﾋｴｲﾘｶﾂﾄﾞｳﾎｳｼﾞﾝﾘﾝｸｽ</t>
  </si>
  <si>
    <t>9840051</t>
  </si>
  <si>
    <t>宮城県仙台市若林区新寺2-1-6THE　ISビル7階</t>
  </si>
  <si>
    <t>022-281-9967</t>
  </si>
  <si>
    <t>022-281-9968</t>
  </si>
  <si>
    <t>石森　哲也</t>
  </si>
  <si>
    <t>Links青葉</t>
  </si>
  <si>
    <t>Linksｱｵﾊﾞ</t>
  </si>
  <si>
    <t>宮城県仙台市青葉区五橋一丁目７番15号　ピースビル五橋２-Ｃ</t>
  </si>
  <si>
    <t>022-797-3442</t>
  </si>
  <si>
    <t>022-797-3443</t>
  </si>
  <si>
    <t>0415102367</t>
  </si>
  <si>
    <t>株式会社Live Well</t>
  </si>
  <si>
    <t>ｶﾌﾞｼｷｶﾞｲｼｬﾘｳﾞｳｪﾙ</t>
  </si>
  <si>
    <t>022-796-0266</t>
  </si>
  <si>
    <t>022-796-0267</t>
  </si>
  <si>
    <t>増子　哲也</t>
  </si>
  <si>
    <t>Casa Live Well 錦ケ丘</t>
  </si>
  <si>
    <t>ｶｰｻﾘﾌﾞｳｪﾙﾆｼｷｶﾞｵｶ</t>
  </si>
  <si>
    <t>0415102383</t>
  </si>
  <si>
    <t>株式会社介護の集い</t>
  </si>
  <si>
    <t>ｶﾌﾞｼｷｶﾞｲｼｬｶｲｺﾞﾉﾂﾄﾞｲ</t>
  </si>
  <si>
    <t>宮城県仙台市青葉区二日町14番３号テーアイ二日町ビル202号</t>
  </si>
  <si>
    <t>08055643256</t>
  </si>
  <si>
    <t>022-264-1320</t>
  </si>
  <si>
    <t>岡本　大知</t>
  </si>
  <si>
    <t>介護の集いケアサービス</t>
  </si>
  <si>
    <t>ｶｲｺﾞﾉﾂﾄﾞｲｹｱｻｰﾋﾞｽ</t>
  </si>
  <si>
    <t>0415102417</t>
  </si>
  <si>
    <t>株式会社リヴァ</t>
  </si>
  <si>
    <t>ｶﾌﾞｼｷｶﾞｲｼｬﾘｳﾞｧ</t>
  </si>
  <si>
    <t>1710033</t>
  </si>
  <si>
    <t>東京都豊島区高田三丁目７番９号</t>
  </si>
  <si>
    <t>0359854423</t>
  </si>
  <si>
    <t>0359854424</t>
  </si>
  <si>
    <t>伊藤　崇</t>
  </si>
  <si>
    <t>リヴァトレ仙台花京院</t>
  </si>
  <si>
    <t>ﾘｳﾞｧﾄﾚｾﾝﾀﾞｲｶｷｮｳｲﾝ</t>
  </si>
  <si>
    <t>宮城県仙台市青葉区花京院二丁目１番14号</t>
  </si>
  <si>
    <t>022-738-8948</t>
  </si>
  <si>
    <t>022-738-8949</t>
  </si>
  <si>
    <t>0415102433</t>
  </si>
  <si>
    <t>宮城県仙台市青葉区花京院二丁目１番14号花京院ビルディング２階</t>
  </si>
  <si>
    <t>せんだんの杜　杜の工房</t>
  </si>
  <si>
    <t>ｾﾝﾀﾞﾝﾉﾓﾘ ﾓﾘﾉｺｳﾎﾞｳ</t>
  </si>
  <si>
    <t>宮城県仙台市青葉区千代田町４番16号</t>
  </si>
  <si>
    <t>022-727-8830</t>
  </si>
  <si>
    <t>022-727-8988</t>
  </si>
  <si>
    <t>0415102441</t>
  </si>
  <si>
    <t>社会福祉法人仙台つるがや福祉会</t>
  </si>
  <si>
    <t>ｼｬｶｲﾌｸｼﾎｳｼﾞﾝｾﾝﾀﾞｲﾂﾙｶﾞﾔﾌｸｼｶｲ</t>
  </si>
  <si>
    <t>宮城県仙台市宮城野区鶴ケ谷五丁目22番地の１</t>
  </si>
  <si>
    <t>022-395-7966</t>
  </si>
  <si>
    <t>022-395-7968</t>
  </si>
  <si>
    <t>小野　功</t>
  </si>
  <si>
    <t>ゆう貝ケ森</t>
  </si>
  <si>
    <t>ﾕｳｶｲｶﾞﾓﾘ</t>
  </si>
  <si>
    <t>9810942</t>
  </si>
  <si>
    <t>宮城県仙台市青葉区貝ケ森五丁目６番10号</t>
  </si>
  <si>
    <t>022-341-2257</t>
  </si>
  <si>
    <t>022-341-2258</t>
  </si>
  <si>
    <t>0415102458</t>
  </si>
  <si>
    <t>株式会社シルバーライフ</t>
  </si>
  <si>
    <t>ｶﾌﾞｼｷｶｲｼｬｼﾙﾊﾞｰﾗｲﾌ</t>
  </si>
  <si>
    <t>宮城県仙台市太白区袋原字小原56番地の１</t>
  </si>
  <si>
    <t>022-306-2650</t>
  </si>
  <si>
    <t>022-306-2651</t>
  </si>
  <si>
    <t>菅原　卓（他1名　詳細入力済）</t>
  </si>
  <si>
    <t>シルバーサポート青葉</t>
  </si>
  <si>
    <t>ｼﾙﾊﾞｰｻﾎﾟｰﾄｱｵﾊﾞ</t>
  </si>
  <si>
    <t>宮城県仙台市青葉区一番町一丁目４番１号仙台ワールドビル７階</t>
  </si>
  <si>
    <t>022-399-8512</t>
  </si>
  <si>
    <t>022-399-8513</t>
  </si>
  <si>
    <t>0415102466</t>
  </si>
  <si>
    <t>アミークスＺＯＥＮ</t>
  </si>
  <si>
    <t>ｱﾐｰｸｽｿﾞｰｴﾝ</t>
  </si>
  <si>
    <t>宮城県仙台市青葉区木町通２丁目１番15号コーポサマン　202号室</t>
  </si>
  <si>
    <t>022-341-9337</t>
  </si>
  <si>
    <t>022-341-9338</t>
  </si>
  <si>
    <t>0415102482</t>
  </si>
  <si>
    <t>一般財団法人周行会</t>
  </si>
  <si>
    <t>ｲｯﾊﾟﾝｻﾞｲﾀﾞﾝﾎｳｼﾞﾝｼｭｳｺｳｶｲ</t>
  </si>
  <si>
    <t>宮城県仙台市青葉区上杉二丁目３番17号</t>
  </si>
  <si>
    <t>022-221-5568</t>
  </si>
  <si>
    <t>022-265-5254</t>
  </si>
  <si>
    <t>佐藤　俊哉</t>
  </si>
  <si>
    <t>上杉ヘルパーステーション</t>
  </si>
  <si>
    <t>ｶﾐｽｷﾞﾍﾙﾊﾟｰｽﾃｰｼｮﾝ</t>
  </si>
  <si>
    <t>宮城県仙台市青葉区上杉二丁目３番３号ノースフォービル３Ｆ</t>
  </si>
  <si>
    <t>022-221-5645</t>
  </si>
  <si>
    <t>022-265-5245</t>
  </si>
  <si>
    <t>0415102508</t>
  </si>
  <si>
    <t>株式会社全労済ウィック</t>
  </si>
  <si>
    <t>ｶﾌﾞｼｷｶﾞｲｼｬｾﾞﾝﾛｳｻｲｳｨｯｸ</t>
  </si>
  <si>
    <t>1600023</t>
  </si>
  <si>
    <t>東京都新宿区西新宿七丁目20番８号</t>
  </si>
  <si>
    <t>03-5332-5349</t>
  </si>
  <si>
    <t>03-3371-3321</t>
  </si>
  <si>
    <t>稲村　浩史</t>
  </si>
  <si>
    <t>全労済在宅介護サービスセンター宮城</t>
  </si>
  <si>
    <t>ｾﾞﾝﾛｳｻｲｻﾞｲﾀｸｶｲｺﾞｻｰﾋﾞｽｾﾝﾀｰﾐﾔｷﾞ</t>
  </si>
  <si>
    <t>宮城県仙台市青葉区本町一丁目10番29号</t>
  </si>
  <si>
    <t>022-713-7401</t>
  </si>
  <si>
    <t>022-713-7406</t>
  </si>
  <si>
    <t>0415102516</t>
  </si>
  <si>
    <t>ニチイケアセンター仙台川内</t>
  </si>
  <si>
    <t>ﾆﾁｲｹｱｾﾝﾀｰｾﾝﾀﾞｲｶﾜｳﾁ</t>
  </si>
  <si>
    <t>9800853</t>
  </si>
  <si>
    <t>宮城県仙台市青葉区川内大工町75番地センユーハイツ106号室</t>
  </si>
  <si>
    <t>022</t>
  </si>
  <si>
    <t>0415102524</t>
  </si>
  <si>
    <t>022-212-6620</t>
  </si>
  <si>
    <t>022-263-8771</t>
  </si>
  <si>
    <t>ニチイケアセンター仙台中山吉成</t>
  </si>
  <si>
    <t>ﾆﾁｲｹｱｾﾝﾀｰｾﾝﾀﾞｲﾅｶﾔﾏﾖｼﾅﾘ</t>
  </si>
  <si>
    <t>9893203</t>
  </si>
  <si>
    <t>宮城県仙台市青葉区中山吉成一丁目７番18号</t>
  </si>
  <si>
    <t>0415102532</t>
  </si>
  <si>
    <t>022-303-2281</t>
  </si>
  <si>
    <t>022-277-0661</t>
  </si>
  <si>
    <t>株式会社リビングプラットフォーム</t>
  </si>
  <si>
    <t>ｶﾌﾞｼｷｶｲｼｬﾘﾋﾞﾝｸﾞﾌﾟﾗｯﾄﾌｫｰﾑ</t>
  </si>
  <si>
    <t>0640801</t>
  </si>
  <si>
    <t>北海道札幌市中央区南二条西二十丁目291番地</t>
  </si>
  <si>
    <t>011-616-6678</t>
  </si>
  <si>
    <t>011-616-6679</t>
  </si>
  <si>
    <t>金子　洋文</t>
  </si>
  <si>
    <t>サニースポット木町</t>
  </si>
  <si>
    <t>ｻﾆｰｽﾎﾟｯﾄｷﾏﾁ</t>
  </si>
  <si>
    <t>宮城県仙台市青葉区木町16番39号昇陽第一ビル１階</t>
  </si>
  <si>
    <t>022-725-8186</t>
  </si>
  <si>
    <t>022-725-8187</t>
  </si>
  <si>
    <t>0415102540</t>
  </si>
  <si>
    <t>株式会社満天の星</t>
  </si>
  <si>
    <t>ｶﾌﾞｼｷｶﾞｲｼｬﾏﾝﾃﾝﾉﾎｼ</t>
  </si>
  <si>
    <t>9893211</t>
  </si>
  <si>
    <t>宮城県仙台市青葉区赤坂三丁目４番地の30</t>
  </si>
  <si>
    <t>022-395-5226</t>
  </si>
  <si>
    <t>022-395-5238</t>
  </si>
  <si>
    <t>奈良場　純一</t>
  </si>
  <si>
    <t>ぺがさす</t>
  </si>
  <si>
    <t>ﾍﾟｶﾞｻｽ</t>
  </si>
  <si>
    <t>宮城県仙台市青葉区愛子中央三丁目20番１号</t>
  </si>
  <si>
    <t>022-797-1375</t>
  </si>
  <si>
    <t>022-797-1376</t>
  </si>
  <si>
    <t>0415102557</t>
  </si>
  <si>
    <t>デイサービスはるの風吉成</t>
  </si>
  <si>
    <t>ﾃﾞｲｻｰﾋﾞｽﾊﾙﾉｶｾﾞﾖｼﾅﾘ</t>
  </si>
  <si>
    <t>宮城県仙台市青葉区吉成三丁目10番16号</t>
  </si>
  <si>
    <t>022-341-8336</t>
  </si>
  <si>
    <t>022-341-8337</t>
  </si>
  <si>
    <t>0415102565</t>
  </si>
  <si>
    <t>株式会社たんぽぽ</t>
  </si>
  <si>
    <t>ｶﾌﾞｼｷｶｲｼｬﾀﾝﾎﾟﾎﾟ</t>
  </si>
  <si>
    <t>9893125</t>
  </si>
  <si>
    <t>宮城県仙台市青葉区下愛子字町20番地の10信濃荘203号</t>
  </si>
  <si>
    <t>022-392-0565</t>
  </si>
  <si>
    <t>022-392-0564</t>
  </si>
  <si>
    <t>宮城県仙台市青葉区下愛子字町20番地の８-102</t>
  </si>
  <si>
    <t>022-226-7033</t>
  </si>
  <si>
    <t>022-398-9734</t>
  </si>
  <si>
    <t>0415102573</t>
  </si>
  <si>
    <t>宮城県仙台市青葉区下愛子字町20番地の８-101、102</t>
  </si>
  <si>
    <t>合同会社ＳｂｙＮ</t>
  </si>
  <si>
    <t>ｺﾞｳﾄﾞｳｶﾞｲｼｬｴｽﾊﾞｲｴﾇ</t>
  </si>
  <si>
    <t>宮城県仙台市青葉区大町1丁目3-7裕ビル4Ｆ－南区画</t>
  </si>
  <si>
    <t>022-302-7550</t>
  </si>
  <si>
    <t>022-302-7551</t>
  </si>
  <si>
    <t>倉島　庸</t>
  </si>
  <si>
    <t>Ｓ×Ｎ　おおまち</t>
  </si>
  <si>
    <t>ｴｽﾊﾞｲｴﾇ ｵｵﾏﾁ</t>
  </si>
  <si>
    <t>宮城県仙台市青葉区大町一丁目３番７号裕ビル４階‐南区画</t>
  </si>
  <si>
    <t>0415102581</t>
  </si>
  <si>
    <t>株式会社晃成会</t>
  </si>
  <si>
    <t>ｶﾌﾞｼｷｶﾞｲｼｬｺｳｾｲｶｲ</t>
  </si>
  <si>
    <t>宮城県仙台市青葉区小田原五丁目１番16号</t>
  </si>
  <si>
    <t>022-768-6866</t>
  </si>
  <si>
    <t>加藤　久子</t>
  </si>
  <si>
    <t>0415102599</t>
  </si>
  <si>
    <t>株式会社みらいケア</t>
  </si>
  <si>
    <t>ｶﾌﾞｼｷｶﾞｲｼｬﾐﾗｲｹｱ</t>
  </si>
  <si>
    <t>宮城県仙台市宮城野区東仙台5丁目21番40号</t>
  </si>
  <si>
    <t>022-369-3066</t>
  </si>
  <si>
    <t>022-369-3380</t>
  </si>
  <si>
    <t>古川　浩</t>
  </si>
  <si>
    <t>みらいケア青葉</t>
  </si>
  <si>
    <t>ﾐﾗｲｹｱｱｵﾊﾞ</t>
  </si>
  <si>
    <t>宮城県仙台市青葉区柏木三丁目１番53号パル柏木103号</t>
  </si>
  <si>
    <t>022-725-7625</t>
  </si>
  <si>
    <t>022-725-8081</t>
  </si>
  <si>
    <t>0415102607</t>
  </si>
  <si>
    <t>ｶﾌﾞｼｷｶﾞｲｼｬﾂｸｲ</t>
  </si>
  <si>
    <t>神奈川県横浜市港南区上大岡西一丁目６番１号</t>
  </si>
  <si>
    <t>ツクイ仙台愛子</t>
  </si>
  <si>
    <t>ﾂｸｲｾﾝﾀﾞｲｱﾔｼ</t>
  </si>
  <si>
    <t>宮城県仙台市青葉区下愛子字町18番地</t>
  </si>
  <si>
    <t>022-392-6628</t>
  </si>
  <si>
    <t>022-392-6629</t>
  </si>
  <si>
    <t>0415102615</t>
  </si>
  <si>
    <t>学校法人岩沼学園</t>
  </si>
  <si>
    <t>ｶﾞｯｺｳﾎｳｼﾞﾝｲﾜﾇﾏｶﾞｸｴﾝ</t>
  </si>
  <si>
    <t>宮城県岩沼市桜三丁目８番15号</t>
  </si>
  <si>
    <t>022-797-7907</t>
  </si>
  <si>
    <t>022-797-7908</t>
  </si>
  <si>
    <t>森　よし子</t>
  </si>
  <si>
    <t>あんぶれら舎</t>
  </si>
  <si>
    <t>ｱﾝﾌﾞﾚﾗｼｬ</t>
  </si>
  <si>
    <t>宮城県仙台市青葉区上杉五丁目８番73号セントラルコーポ上杉２階</t>
  </si>
  <si>
    <t>0415102623</t>
  </si>
  <si>
    <t>みんなの広場（工房きまち）</t>
  </si>
  <si>
    <t>ﾐﾝﾅﾉﾋﾛﾊﾞ(ｺｳﾎﾞｳｷﾏﾁ)</t>
  </si>
  <si>
    <t>宮城県仙台市青葉区北山一丁目10番15号</t>
  </si>
  <si>
    <t>022-275-2101</t>
  </si>
  <si>
    <t>0415102631</t>
  </si>
  <si>
    <t>合同会社Ｍｓｔｙｌｅ</t>
  </si>
  <si>
    <t>ｺﾞｳﾄﾞｳｶﾞｲｼｬMstyle</t>
  </si>
  <si>
    <t>3300854</t>
  </si>
  <si>
    <t>埼玉県さいたま市大宮区桜木町1-11-7東通ビル6階</t>
  </si>
  <si>
    <t>048-657-6811</t>
  </si>
  <si>
    <t>048-645-7310</t>
  </si>
  <si>
    <t>石塚功佑</t>
  </si>
  <si>
    <t>未来工房　北四番丁</t>
  </si>
  <si>
    <t>ﾐﾗｲｺｳﾎﾞｳ ｷﾀﾖﾊﾞﾝﾁｮｳ</t>
  </si>
  <si>
    <t>宮城県仙台市青葉区上杉一丁目６番22号サンビル１階</t>
  </si>
  <si>
    <t>022-217-8088</t>
  </si>
  <si>
    <t>022-217-8087</t>
  </si>
  <si>
    <t>0415102649</t>
  </si>
  <si>
    <t>株式会社あるふぁおめが</t>
  </si>
  <si>
    <t>ｶﾌﾞｼｷｶﾞｲｼｬｱﾙﾌｧｵﾒｶﾞ</t>
  </si>
  <si>
    <t>7300012</t>
  </si>
  <si>
    <t>広島県広島市中区上八丁堀８番23号林業ビル４Ｆ</t>
  </si>
  <si>
    <t>082-962-3545</t>
  </si>
  <si>
    <t>082-569-8664</t>
  </si>
  <si>
    <t>山田　智浩</t>
  </si>
  <si>
    <t>サブカルビジネスセンター仙台</t>
  </si>
  <si>
    <t>ｻﾌﾞｶﾙﾋﾞｼﾞﾈｽｾﾝﾀｰｾﾝﾀﾞｲ</t>
  </si>
  <si>
    <t>宮城県仙台市青葉区国分町二丁目２番11号オパール仙台ビルディング５階</t>
  </si>
  <si>
    <t>022-397-9950</t>
  </si>
  <si>
    <t>0415102656</t>
  </si>
  <si>
    <t>0415102664</t>
  </si>
  <si>
    <t>東京都八王子市東町一丁目6番地　</t>
  </si>
  <si>
    <t>HELLOS北仙台（A型）</t>
  </si>
  <si>
    <t>ﾊﾛｰｽﾞｷﾀｾﾝﾀﾞｲ(ｴｰｶﾞﾀ)</t>
  </si>
  <si>
    <t>宮城県仙台市青葉区堤町一丁目1番2号エムズ北仙台2F</t>
  </si>
  <si>
    <t>022-346-8913</t>
  </si>
  <si>
    <t>022-346-8914</t>
  </si>
  <si>
    <t>0415102680</t>
  </si>
  <si>
    <t>埼玉県さいたま市大宮区三橋二丁目795番地</t>
  </si>
  <si>
    <t>048-631-2110</t>
  </si>
  <si>
    <t>宮城県仙台市青葉区山手町11番50号コアライフ山手205</t>
  </si>
  <si>
    <t>0415102698</t>
  </si>
  <si>
    <t>だいち</t>
  </si>
  <si>
    <t>ﾀﾞｲﾁ</t>
  </si>
  <si>
    <t>宮城県仙台市青葉区支倉町２番35号</t>
  </si>
  <si>
    <t>0415102706</t>
  </si>
  <si>
    <t>株式会社チャレンジプラットフォーム</t>
  </si>
  <si>
    <t>ｶﾌﾞｼｷｶﾞｲｼｬﾁｬﾚﾝｼﾞﾌﾟﾗｯﾄﾌｫｰﾑ</t>
  </si>
  <si>
    <t>0640802</t>
  </si>
  <si>
    <t>011-633-7727</t>
  </si>
  <si>
    <t>011-644-1167</t>
  </si>
  <si>
    <t>0415102714</t>
  </si>
  <si>
    <t>合同会社エールの杜</t>
  </si>
  <si>
    <t>ｺﾞｳﾄﾞｳｶﾞｲｼｬｴｰﾙﾉﾓﾘ</t>
  </si>
  <si>
    <t>9810953</t>
  </si>
  <si>
    <t>宮城県仙台市青葉区西勝山４番２号</t>
  </si>
  <si>
    <t>0809073-7028</t>
  </si>
  <si>
    <t>022-343-7115</t>
  </si>
  <si>
    <t>佐藤　祐二</t>
  </si>
  <si>
    <t>エールの杜</t>
  </si>
  <si>
    <t>ｴｰﾙﾉﾓﾘ</t>
  </si>
  <si>
    <t>0415102722</t>
  </si>
  <si>
    <t>株式会社Ｋａｕｒｉ　Ｆｏｒｅｓｔ</t>
  </si>
  <si>
    <t>ｶﾌﾞｼｷｶﾞｲｼｬKauri Forest</t>
  </si>
  <si>
    <t>宮城県仙台市青葉区台原一丁目８番21号</t>
  </si>
  <si>
    <t>022-275-0588</t>
  </si>
  <si>
    <t>南澤　一右</t>
  </si>
  <si>
    <t>障害福祉グループ仙台</t>
  </si>
  <si>
    <t>ｼｮｳｶﾞｲﾌｸｼｸﾞﾙｰﾌﾟｾﾝﾀﾞｲ</t>
  </si>
  <si>
    <t>9820833</t>
  </si>
  <si>
    <t>宮城県仙台市太白区八木山弥生町20番19号</t>
  </si>
  <si>
    <t>022-229-1331</t>
  </si>
  <si>
    <t>050-68653769</t>
  </si>
  <si>
    <t>0415102730</t>
  </si>
  <si>
    <t>障害福祉グループ仙台短期入所</t>
  </si>
  <si>
    <t>ｼｮｳｶﾞｲﾌｸｼｸﾞﾙｰﾌﾟｾﾝﾀﾞｲﾀﾝｷﾆｭｳｼｮ</t>
  </si>
  <si>
    <t>Ｇｒｅｅｎ-Ｒｏｏｍ株式会社</t>
  </si>
  <si>
    <t>ｸﾞﾘｰﾝﾙｰﾑｶﾌﾞｼｷｶﾞｲｼｬ</t>
  </si>
  <si>
    <t>宮城県黒川郡大和町もみじケ丘三丁目23番地の７</t>
  </si>
  <si>
    <t>022-303-1561</t>
  </si>
  <si>
    <t>022-303-1562</t>
  </si>
  <si>
    <t>野伏　龍寛</t>
  </si>
  <si>
    <t>ぐりーんるーむ小田原</t>
  </si>
  <si>
    <t>ｸﾞﾘｰﾝﾙｰﾑｵﾀﾞﾜﾗ</t>
  </si>
  <si>
    <t>宮城県仙台市青葉区小田原七丁目７番34号</t>
  </si>
  <si>
    <t>022-796-8452</t>
  </si>
  <si>
    <t>022-796-8453</t>
  </si>
  <si>
    <t>0415102748</t>
  </si>
  <si>
    <t>サブカルビジネスセンター仙台Ⅱ</t>
  </si>
  <si>
    <t>ｻﾌﾞｶﾙﾋﾞｼﾞﾈｽｾﾝﾀｰｾﾝﾀﾞｲﾂｳ</t>
  </si>
  <si>
    <t>宮城県仙台市青葉区一番町四丁目１番１号仙台セントラルビル２階</t>
  </si>
  <si>
    <t>022-724-7882</t>
  </si>
  <si>
    <t>0415102755</t>
  </si>
  <si>
    <t>リヴァトレ仙台本町</t>
  </si>
  <si>
    <t>ﾘｳﾞｧﾄﾚｾﾝﾀﾞｲﾎﾝﾁｮｳ</t>
  </si>
  <si>
    <t>宮城県仙台市青葉区本町一丁目11番１号ＨＦ仙台本町ビルディング３階</t>
  </si>
  <si>
    <t>022-738-7940</t>
  </si>
  <si>
    <t>022-738-7941</t>
  </si>
  <si>
    <t>0415102763</t>
  </si>
  <si>
    <t>医療法人総志会</t>
  </si>
  <si>
    <t>ｲﾘｮｳﾎｳｼﾞﾝｿｳｼｶｲ</t>
  </si>
  <si>
    <t>宮城県仙台市青葉区下愛子字観音堂１番１</t>
  </si>
  <si>
    <t>022-399-6876</t>
  </si>
  <si>
    <t>022-399-6877</t>
  </si>
  <si>
    <t>宗像　靖彦</t>
  </si>
  <si>
    <t>訪問介護ステーション　モークシャ愛子</t>
  </si>
  <si>
    <t>ﾎｳﾓﾝｶｲｺﾞｽﾃｰｼｮﾝ ﾓｰｸｼｬｱﾔｼ</t>
  </si>
  <si>
    <t>宮城県仙台市青葉区下愛子字観音堂１番地の１</t>
  </si>
  <si>
    <t>022-399-7682</t>
  </si>
  <si>
    <t>022-399-7142</t>
  </si>
  <si>
    <t>0415102771</t>
  </si>
  <si>
    <t>株式会社クラ・ゼミ</t>
  </si>
  <si>
    <t>ｶﾌﾞｼｷｶﾞｲｼｬｸﾗ･ｾﾞﾐ</t>
  </si>
  <si>
    <t>4300944</t>
  </si>
  <si>
    <t>静岡県浜松市中区田町230番地の15</t>
  </si>
  <si>
    <t>053-458-6111</t>
  </si>
  <si>
    <t>053-458-6116</t>
  </si>
  <si>
    <t>倉橋　義郎</t>
  </si>
  <si>
    <t>アクセスジョブ仙台</t>
  </si>
  <si>
    <t>ｱｸｾｽｼﾞｮﾌﾞｾﾝﾀﾞｲ</t>
  </si>
  <si>
    <t>宮城県仙台市青葉区本町三丁目５番21号　アーカス本町ビル２F</t>
  </si>
  <si>
    <t>022-398-5105</t>
  </si>
  <si>
    <t>0415102789</t>
  </si>
  <si>
    <t>株式会社ウェルフェアジャパン</t>
  </si>
  <si>
    <t>ｶﾌﾞｼｷｶﾞｲｼｬｳｪﾙﾌｪｱｼﾞｬﾊﾟﾝ</t>
  </si>
  <si>
    <t>宮城県仙台市青葉区一番町一丁目14番32号</t>
  </si>
  <si>
    <t>022-212-1138</t>
  </si>
  <si>
    <t>050-35881160</t>
  </si>
  <si>
    <t>安東　光昭</t>
  </si>
  <si>
    <t>ヘルパーステーション　ペルシモン仙台</t>
  </si>
  <si>
    <t>ﾍﾙﾊﾟｰｽﾃｰｼｮﾝ ﾍﾟﾙｼﾓﾝｾﾝﾀﾞｲ</t>
  </si>
  <si>
    <t>宮城県仙台市青葉区一番町一丁目14番32号　フライハイトビル９F</t>
  </si>
  <si>
    <t>0415102797</t>
  </si>
  <si>
    <t>合同会社ゆいの声</t>
  </si>
  <si>
    <t>ｺﾞｳﾄﾞｳｶｲｼｬﾕｲﾉｺｴ</t>
  </si>
  <si>
    <t>宮城県仙台市青葉区栗生五丁目10番23号-203</t>
  </si>
  <si>
    <t>022-392-4288</t>
  </si>
  <si>
    <t>谷津　美惠</t>
  </si>
  <si>
    <t>訪問介護ゆいの声</t>
  </si>
  <si>
    <t>ﾎｳﾓﾝｶｲｺﾞﾕｲﾉｺｴ</t>
  </si>
  <si>
    <t>宮城県仙台市青葉区栗生五丁目10番地の23-203</t>
  </si>
  <si>
    <t>0415102805</t>
  </si>
  <si>
    <t>株式会社いきいき介護</t>
  </si>
  <si>
    <t>ｶﾌﾞｼｷｶﾞｲｼｬｲｷｲｷｶｲｺﾞ</t>
  </si>
  <si>
    <t>宮城県仙台市泉区長命ケ丘六丁目２番地の21</t>
  </si>
  <si>
    <t>022-781-6810</t>
  </si>
  <si>
    <t>022-725-5109</t>
  </si>
  <si>
    <t>船山　繁</t>
  </si>
  <si>
    <t>株式会社いきいき介護　小田原事業所</t>
  </si>
  <si>
    <t>ｶﾌﾞｼｷｶﾞｲｼｬｲｷｲｷｶｲｺﾞ ｵﾀﾞﾜﾗｼﾞｷﾞｮｳｼｮ</t>
  </si>
  <si>
    <t>宮城県仙台市青葉区小田原五丁目１番46号</t>
  </si>
  <si>
    <t>022-398-5063</t>
  </si>
  <si>
    <t>022-398-5066</t>
  </si>
  <si>
    <t>0415102813</t>
  </si>
  <si>
    <t>株式会社kibidango</t>
  </si>
  <si>
    <t>ｶﾌﾞｼｷｶﾞｲｼｬｷﾋﾞﾀﾞﾝｺﾞ</t>
  </si>
  <si>
    <t>宮城県仙台市青葉区吉成一丁目17番10号</t>
  </si>
  <si>
    <t>022-725-7030</t>
  </si>
  <si>
    <t>二階堂　未央</t>
  </si>
  <si>
    <t>短期入所「kibidango link」</t>
  </si>
  <si>
    <t>ﾀﾝｷﾆｭｳｼｮ｢kibidango link｣</t>
  </si>
  <si>
    <t>9810951</t>
  </si>
  <si>
    <t>宮城県仙台市青葉区滝道37番１号</t>
  </si>
  <si>
    <t>09028447871</t>
  </si>
  <si>
    <t>022-725-7871</t>
  </si>
  <si>
    <t>0415102821</t>
  </si>
  <si>
    <t>株式会社人材サービスＹＯＵ</t>
  </si>
  <si>
    <t>ｶﾌﾞｼｷｶﾞｲｼｬｼﾞﾝｻﾞｲｻｰﾋﾞｽﾕｳ</t>
  </si>
  <si>
    <t>宮城県仙台市青葉区上杉一丁目８番19号</t>
  </si>
  <si>
    <t>022-354-0235</t>
  </si>
  <si>
    <t>022-354-0236</t>
  </si>
  <si>
    <t>ジョブサポートＹＯＵ旭ケ丘</t>
  </si>
  <si>
    <t>ｼﾞｮﾌﾞｻﾎﾟｰﾄYOUｱｻﾋｶﾞｵｶ</t>
  </si>
  <si>
    <t>宮城県仙台市青葉区旭ケ丘三丁目６番12号フォレスト旭ケ丘T101号室</t>
  </si>
  <si>
    <t>022-725-7075</t>
  </si>
  <si>
    <t>022-725-7076</t>
  </si>
  <si>
    <t>0415102839</t>
  </si>
  <si>
    <t>多機能型事業所　スペースせんだい</t>
  </si>
  <si>
    <t>ﾀｷﾉｳｶﾞﾀｼﾞｷﾞｮｳｼｮ ｽﾍﾟｰｽｾﾝﾀﾞｲ</t>
  </si>
  <si>
    <t>宮城県仙台市青葉区愛子東三丁目９番11号</t>
  </si>
  <si>
    <t>022-302-3668</t>
  </si>
  <si>
    <t>022-391-8240</t>
  </si>
  <si>
    <t>0415102847</t>
  </si>
  <si>
    <t>みらいケア栗生</t>
  </si>
  <si>
    <t>ﾐﾗｲｹｱｸﾘｭｳ</t>
  </si>
  <si>
    <t>宮城県仙台市青葉区栗生五丁目13番地の3窪ハイツ201号</t>
  </si>
  <si>
    <t>022-738-7382</t>
  </si>
  <si>
    <t>022-738-7383</t>
  </si>
  <si>
    <t>0415102854</t>
  </si>
  <si>
    <t>まるふく</t>
  </si>
  <si>
    <t>ﾏﾙﾌｸ</t>
  </si>
  <si>
    <t>宮城県仙台市青葉区錦町一丁目３番３号</t>
  </si>
  <si>
    <t>022-796-0215</t>
  </si>
  <si>
    <t>0415102862</t>
  </si>
  <si>
    <t>株式会社ココピアワークス</t>
  </si>
  <si>
    <t>ｶﾌﾞｼｷｶｲｼｬｺｺﾋﾟｱﾜｰｸｽ</t>
  </si>
  <si>
    <t>2480006</t>
  </si>
  <si>
    <t>神奈川県鎌倉市小町二丁目８番７号すみのプラザ３階</t>
  </si>
  <si>
    <t>0467-81-5334</t>
  </si>
  <si>
    <t>045-330-4069</t>
  </si>
  <si>
    <t>森島　聖</t>
  </si>
  <si>
    <t>ココピアワークス仙台</t>
  </si>
  <si>
    <t>ｺｺﾋﾟｱﾜｰｸｽｾﾝﾀﾞｲ</t>
  </si>
  <si>
    <t>宮城県仙台市青葉区二日町13－26ネオハイツ勾当台106</t>
  </si>
  <si>
    <t>022-778-6732</t>
  </si>
  <si>
    <t>0415102870</t>
  </si>
  <si>
    <t>宮城県仙台市青葉区二日町13番26号ネオハイツ勾当台106</t>
  </si>
  <si>
    <t>imukat株式会社</t>
  </si>
  <si>
    <t>ｲﾑｶｶﾌﾞｼｷｶｲｼｬ</t>
  </si>
  <si>
    <t>022-302-4990</t>
  </si>
  <si>
    <t>千葉　遥加</t>
  </si>
  <si>
    <t>imukat Lab.</t>
  </si>
  <si>
    <t>ｲﾑｶﾗﾎﾞ</t>
  </si>
  <si>
    <t>宮城県仙台市青葉区一番町二丁目２番８号　IKIビル202</t>
  </si>
  <si>
    <t>0415102888</t>
  </si>
  <si>
    <t>株式会社笑和時代</t>
  </si>
  <si>
    <t>ｶﾌﾞｼｷｶﾞｲｼｬｼｮｳﾜｼﾞﾀﾞｲ</t>
  </si>
  <si>
    <t>9818003</t>
  </si>
  <si>
    <t>宮城県仙台市泉区南光台七丁目36番５号</t>
  </si>
  <si>
    <t>022-220-0561</t>
  </si>
  <si>
    <t>022-707-8727</t>
  </si>
  <si>
    <t>佐藤　克美</t>
  </si>
  <si>
    <t>花笑み</t>
  </si>
  <si>
    <t>ﾊﾅｴﾐ</t>
  </si>
  <si>
    <t>宮城県仙台市青葉区旭ケ丘一丁目26番８号</t>
  </si>
  <si>
    <t>022-706-5860</t>
  </si>
  <si>
    <t>022-706-7223</t>
  </si>
  <si>
    <t>0415102896</t>
  </si>
  <si>
    <t>ｳｪﾙﾋﾞｰ株式会社</t>
  </si>
  <si>
    <t>ｳｪﾙﾋﾞｰｶﾌﾞｼｷｶｲｼｬ</t>
  </si>
  <si>
    <t>1040061</t>
  </si>
  <si>
    <t>東京都中央区銀座二丁目３番６号</t>
  </si>
  <si>
    <t>03-6268-9542</t>
  </si>
  <si>
    <t>03-6268-9543</t>
  </si>
  <si>
    <t>大田　誠</t>
  </si>
  <si>
    <t>ウェルビー仙台広瀬通センター</t>
  </si>
  <si>
    <t>ｳｪﾙﾋﾞｰｾﾝﾀﾞｲﾋﾛｾﾄﾞｵﾘｾﾝﾀｰ</t>
  </si>
  <si>
    <t>宮城県仙台市青葉区本町二丁目９番５号　コア本町ビル２階</t>
  </si>
  <si>
    <t>022-302-6903</t>
  </si>
  <si>
    <t>022-302-6904</t>
  </si>
  <si>
    <t>0415102912</t>
  </si>
  <si>
    <t>一般社団法人ウェルネスラボ悠</t>
  </si>
  <si>
    <t>ｲｯﾊﾟﾝｼｬﾀﾞﾝﾎｳｼﾞﾝｳｪﾙﾈｽﾗﾎﾞﾕｳ</t>
  </si>
  <si>
    <t>宮城県仙台市青葉区滝道１番18号</t>
  </si>
  <si>
    <t>022-341-6172</t>
  </si>
  <si>
    <t>022-341-6272</t>
  </si>
  <si>
    <t>齊藤秀行</t>
  </si>
  <si>
    <t>ウェルネスラボ「滝道」</t>
  </si>
  <si>
    <t>ｳｪﾙﾈｽﾗﾎﾞ｢ﾀｷﾐﾁ｣</t>
  </si>
  <si>
    <t>0415102920</t>
  </si>
  <si>
    <t>短期入所「kibidango link2nd」</t>
  </si>
  <si>
    <t>ﾀﾝｷﾆｭｳｼｮ｢ｷﾋﾞﾀﾞﾝｺﾞ ﾘﾝｸｾｶﾝﾄﾞ｣</t>
  </si>
  <si>
    <t>宮城県仙台市青葉区吉成一丁目９番16号</t>
  </si>
  <si>
    <t>090-29584110</t>
  </si>
  <si>
    <t>0415102938</t>
  </si>
  <si>
    <t>己達会　labo</t>
  </si>
  <si>
    <t>ｺﾀﾞﾁｶｲ ﾗﾎﾞ</t>
  </si>
  <si>
    <t>宮城県仙台市青葉区小松島三丁目３番17号　小松島カレッザ103号室</t>
  </si>
  <si>
    <t>022-341-6965</t>
  </si>
  <si>
    <t>022-341-6968</t>
  </si>
  <si>
    <t>0415102953</t>
  </si>
  <si>
    <t>株式会社デアウ</t>
  </si>
  <si>
    <t>ｶﾌﾞｼｷｶﾞｲｼｬﾃﾞｱｳ</t>
  </si>
  <si>
    <t>宮城県仙台市青葉区一番町一丁目５番16号</t>
  </si>
  <si>
    <t>022-217-8080</t>
  </si>
  <si>
    <t>022-225-1200</t>
  </si>
  <si>
    <t>渡邊　裕之</t>
  </si>
  <si>
    <t>ディーキャリア　仙台駅西口オフィス</t>
  </si>
  <si>
    <t>ﾃﾞｨｰｷｬﾘｱ ｾﾝﾀﾞｲｴｷﾆｼｸﾞﾁｵﾌｨｽ</t>
  </si>
  <si>
    <t>宮城県仙台市青葉区中央四丁目１番26号　レインボービル　２F</t>
  </si>
  <si>
    <t>022-797-3201</t>
  </si>
  <si>
    <t>022-797-3402</t>
  </si>
  <si>
    <t>0415102961</t>
  </si>
  <si>
    <t>東北福祉ビジネス株式会社</t>
  </si>
  <si>
    <t>ﾄｳﾎｸﾌｸｼﾋﾞｼﾞﾈｽｶﾌﾞｼｷｶﾞｲｼｬ</t>
  </si>
  <si>
    <t>宮城県仙台市泉区泉中央一丁目７番地１</t>
  </si>
  <si>
    <t>022-739-7791</t>
  </si>
  <si>
    <t>022-739-7533</t>
  </si>
  <si>
    <t>佐藤　ゆかり</t>
  </si>
  <si>
    <t>Keyaki no Mori</t>
  </si>
  <si>
    <t>宮城県仙台市青葉区旭ケ丘三丁目27番５号　日立システムズホール仙台１階</t>
  </si>
  <si>
    <t>022-343-9141</t>
  </si>
  <si>
    <t>022-343-9142</t>
  </si>
  <si>
    <t>0415102979</t>
  </si>
  <si>
    <t>ｹﾔｷﾉﾓﾘ</t>
  </si>
  <si>
    <t>HELLOS北仙台（B型）</t>
  </si>
  <si>
    <t>ﾊﾛｰｽﾞｷﾀｾﾝﾀﾞｲﾋﾞｰｶﾞﾀ</t>
  </si>
  <si>
    <t>宮城県仙台市青葉区上杉一丁目６番10号　EARTHBLUE仙台勾当台６F</t>
  </si>
  <si>
    <t>022-217-0738</t>
  </si>
  <si>
    <t>022-217-0739</t>
  </si>
  <si>
    <t>0415102987</t>
  </si>
  <si>
    <t>株式会社FoRLeaps</t>
  </si>
  <si>
    <t>ｶﾌﾞｼｷｶﾞｲｼｬﾌｫｱﾘｰﾌﾟｽ</t>
  </si>
  <si>
    <t>0600062</t>
  </si>
  <si>
    <t>北海道札幌市中央区南二条西九丁目１番１－1201</t>
  </si>
  <si>
    <t>011-555-9361</t>
  </si>
  <si>
    <t>矢野　聡</t>
  </si>
  <si>
    <t>訪問介護ステーション　THREE+</t>
  </si>
  <si>
    <t>ﾎｳﾓﾝｶｲｺﾞｽﾃｰｼｮﾝ ｽﾘｰﾌﾟﾗｽ</t>
  </si>
  <si>
    <t>宮城県仙台市青葉区落合一丁目19番５号　第５ジーオンビル302</t>
  </si>
  <si>
    <t>022-393-9980</t>
  </si>
  <si>
    <t>022-393-9981</t>
  </si>
  <si>
    <t>0415102995</t>
  </si>
  <si>
    <t>芳縁株式会社</t>
  </si>
  <si>
    <t>ﾎｳｴﾝｶﾌﾞｼｷｶﾞｲｼｬ</t>
  </si>
  <si>
    <t>宮城県仙台市青葉区八幡二丁目３番６号　グラシアスはちまん303号室</t>
  </si>
  <si>
    <t>022-797-9935</t>
  </si>
  <si>
    <t>022-797-9945</t>
  </si>
  <si>
    <t>ジャ　ウェンティン</t>
  </si>
  <si>
    <t>訪問介護事業所ほうえん（芳縁）</t>
  </si>
  <si>
    <t>ﾎｳﾓﾝｶｲｺﾞｼﾞｷﾞｮｳｼｮﾎｳｴﾝ(ﾎｳｴﾝ)</t>
  </si>
  <si>
    <t>宮城県仙台市青葉区八幡一丁目４番22号　裳榮ハイツ405号室</t>
  </si>
  <si>
    <t>022-265-8155</t>
  </si>
  <si>
    <t>0415103001</t>
  </si>
  <si>
    <t>0415103019</t>
  </si>
  <si>
    <t>株式会社MANA</t>
  </si>
  <si>
    <t>ｶﾌﾞｼｷｶﾞｲｼｬﾏﾅ</t>
  </si>
  <si>
    <t>宮城県仙台市青葉区作並字元木２番地の３</t>
  </si>
  <si>
    <t>022-226-8551</t>
  </si>
  <si>
    <t>022-226-8552</t>
  </si>
  <si>
    <t>土田　則昭</t>
  </si>
  <si>
    <t>仙台青葉自立訓練センターさくなみ</t>
  </si>
  <si>
    <t>ｾﾝﾀﾞｲｱｵﾊﾞｼﾞﾘﾂｸﾝﾚﾝｾﾝﾀｰｻｸﾅﾐ</t>
  </si>
  <si>
    <t>0415103027</t>
  </si>
  <si>
    <t>株式会社ケア２１</t>
  </si>
  <si>
    <t>ｶﾌﾞｼｷｶｲｼｬｹｱ21</t>
  </si>
  <si>
    <t>5300003</t>
  </si>
  <si>
    <t>大阪府大阪市北区堂島二丁目２番２号</t>
  </si>
  <si>
    <t>06-6456-5633</t>
  </si>
  <si>
    <t>06-6456-5642</t>
  </si>
  <si>
    <t>依田　雅</t>
  </si>
  <si>
    <t>ケア２１　仙台青葉</t>
  </si>
  <si>
    <t>ｹｱﾆｼﾞｭｳｲﾁ ｾﾝﾀﾞｲｱｵﾊﾞ</t>
  </si>
  <si>
    <t>9810915</t>
  </si>
  <si>
    <t>宮城県仙台市青葉区通町二丁目13番３号　シティコートブラウンＢ棟１階</t>
  </si>
  <si>
    <t>022-728-8151</t>
  </si>
  <si>
    <t>022-272-3101</t>
  </si>
  <si>
    <t>0415103035</t>
  </si>
  <si>
    <t>日本重症心身障害児支援協会　多機能型ステーション　望（のぞみ）青葉</t>
  </si>
  <si>
    <t>ﾆﾎﾝｼﾞｭｳｼｮｳｼﾝｼﾝｼｮｳｶﾞｲｼﾞｼｴﾝｷｮｳｶｲ ﾀｷﾉｳｶﾞﾀｽﾃｰｼｮﾝ ﾉｿﾞﾐ(ﾉｿﾞﾐ)ｱｵﾊﾞ</t>
  </si>
  <si>
    <t>022-256-1931</t>
  </si>
  <si>
    <t>022-281-8617</t>
  </si>
  <si>
    <t>0415103043</t>
  </si>
  <si>
    <t>株式会社シーユーシー・ホスピス</t>
  </si>
  <si>
    <t>ｶﾌﾞｼｷｶﾞｲｼｬｼｰﾕｰｼｰ･ﾎｽﾋﾟｽ</t>
  </si>
  <si>
    <t>1030004</t>
  </si>
  <si>
    <t>東京都中央区東日本橋一丁目１番７号</t>
  </si>
  <si>
    <t>03-5809-3319</t>
  </si>
  <si>
    <t>03-5839-2176</t>
  </si>
  <si>
    <t>𠮷田　豊美</t>
  </si>
  <si>
    <t>介護クラーク仙台青葉</t>
  </si>
  <si>
    <t>ｶｲｺﾞｸﾗｰｸｾﾝﾀﾞｲｱｵﾊﾞ</t>
  </si>
  <si>
    <t>宮城県仙台市青葉区八幡三丁目10番３号　フォルス八幡101</t>
  </si>
  <si>
    <t>022-397-6970</t>
  </si>
  <si>
    <t>022-397-6971</t>
  </si>
  <si>
    <t>0415103050</t>
  </si>
  <si>
    <t>合同会社Ｍ’s　style</t>
  </si>
  <si>
    <t>ｺﾞｳﾄﾞｳｶﾞｲｼｬｴﾑｽﾞｽﾀｲﾙ</t>
  </si>
  <si>
    <t>宮城県仙台市青葉区昭和町５-28　ロイヤルオフィス北仙台５階</t>
  </si>
  <si>
    <t>022-341-3186</t>
  </si>
  <si>
    <t>022-341-3187</t>
  </si>
  <si>
    <t>森本　浩史</t>
  </si>
  <si>
    <t>エムズスタイル　北仙台</t>
  </si>
  <si>
    <t>ｴﾑｽﾞｽﾀｲﾙ ｷﾀｾﾝﾀﾞｲ</t>
  </si>
  <si>
    <t>宮城県仙台市青葉区昭和町５番28号　ロイヤルオフィス北仙台５階</t>
  </si>
  <si>
    <t>0415103068</t>
  </si>
  <si>
    <t>株式会社ＥＧＡＯ</t>
  </si>
  <si>
    <t>ｶﾌﾞｼｷｶｲｼｬｴｶﾞｵ</t>
  </si>
  <si>
    <t>宮城県仙台市泉区高森七丁目４番地の14</t>
  </si>
  <si>
    <t>022-377-2639</t>
  </si>
  <si>
    <t>齋藤　聡</t>
  </si>
  <si>
    <t>結っ人</t>
  </si>
  <si>
    <t>ﾑｽﾋﾞｯﾄ</t>
  </si>
  <si>
    <t>宮城県仙台市青葉区国分町三丁目６番11号　アーク仙台ビル205、401A</t>
  </si>
  <si>
    <t>050-36654355</t>
  </si>
  <si>
    <t>0415103076</t>
  </si>
  <si>
    <t>宮城野障害者福祉センター</t>
  </si>
  <si>
    <t>ﾐﾔｷﾞﾉｼｮｳｶﾞｲｼｬﾌｸｼｾﾝﾀｰ</t>
  </si>
  <si>
    <t>9830835</t>
  </si>
  <si>
    <t>仙台市宮城野区</t>
  </si>
  <si>
    <t>宮城県仙台市宮城野区大梶16-2</t>
  </si>
  <si>
    <t>022-292-8474</t>
  </si>
  <si>
    <t>022-292-8476</t>
  </si>
  <si>
    <t>0415200013</t>
  </si>
  <si>
    <t>社会福祉法人家庭福祉会</t>
  </si>
  <si>
    <t>ｼｬｶｲﾌｸｼﾎｳｼﾞﾝｶﾃｲﾌｸｼｶｲ</t>
  </si>
  <si>
    <t>9830838</t>
  </si>
  <si>
    <t>宮城県仙台市宮城野区二の森１４番３号</t>
  </si>
  <si>
    <t>022-293-1051</t>
  </si>
  <si>
    <t>022-295-7194</t>
  </si>
  <si>
    <t>熊谷憲一</t>
  </si>
  <si>
    <t>きぼう園</t>
  </si>
  <si>
    <t>ｷﾎﾞｳｴﾝ</t>
  </si>
  <si>
    <t>0415200062</t>
  </si>
  <si>
    <t>宮城県仙台市宮城野区田子字富里１５３</t>
  </si>
  <si>
    <t>022-388-8777</t>
  </si>
  <si>
    <t>022-388-8778</t>
  </si>
  <si>
    <t>短期入所生活介護施設福田町</t>
  </si>
  <si>
    <t>ﾀﾝｷﾆｭｳｼｮｾｲｶﾂｶｲｺﾞｼｾﾂﾌｸﾀﾞﾏﾁ</t>
  </si>
  <si>
    <t>宮城県仙台市宮城野区田子字富里２２３番地</t>
  </si>
  <si>
    <t>022-388-8712</t>
  </si>
  <si>
    <t>022-254-6020</t>
  </si>
  <si>
    <t>0415200070</t>
  </si>
  <si>
    <t>仙台市あおぞらホーム</t>
  </si>
  <si>
    <t>ｾﾝﾀﾞｲｼｱｵｿﾞﾗﾎｰﾑ</t>
  </si>
  <si>
    <t>宮城県仙台市宮城野区鶴ヶ谷５丁目２２－１</t>
  </si>
  <si>
    <t>022-252-4220</t>
  </si>
  <si>
    <t>0415200088</t>
  </si>
  <si>
    <t>仙台市白鳥たんぽぽホーム</t>
  </si>
  <si>
    <t>ｾﾝﾀﾞｲｼｼﾗﾄﾘﾀﾝﾎﾟﾎﾟﾎｰﾑ</t>
  </si>
  <si>
    <t>9830006</t>
  </si>
  <si>
    <t>宮城県仙台市宮城野区白鳥一丁目２３－２８</t>
  </si>
  <si>
    <t>022-258-8825</t>
  </si>
  <si>
    <t>0415200096</t>
  </si>
  <si>
    <t>株式会社クラフトコスモス</t>
  </si>
  <si>
    <t>ｶﾌﾞｼｷｶｲｼｬｸﾗﾌﾄｺｽﾓｽ</t>
  </si>
  <si>
    <t>9830047</t>
  </si>
  <si>
    <t>宮城県仙台市宮城野区銀杏町３４－２５－１０４</t>
  </si>
  <si>
    <t>022-283-3301</t>
  </si>
  <si>
    <t>022-283-3302</t>
  </si>
  <si>
    <t>千田裕記</t>
  </si>
  <si>
    <t>ケアセンタークラフト</t>
  </si>
  <si>
    <t>ｹｱｾﾝﾀｰｸﾗﾌﾄ</t>
  </si>
  <si>
    <t>022-283-8337</t>
  </si>
  <si>
    <t>0415200104</t>
  </si>
  <si>
    <t>有限会社ひまわり看護婦家政婦紹介所</t>
  </si>
  <si>
    <t>ﾕｳｹﾞﾝｶｲｼｬﾋﾏﾜﾘｶﾝｺﾞﾌｶｾｲﾌｼｮｳｶｲｼﾞｮ</t>
  </si>
  <si>
    <t>9830803</t>
  </si>
  <si>
    <t>宮城県仙台市宮城野区小田原二丁目４番２０号</t>
  </si>
  <si>
    <t>022-256-3367</t>
  </si>
  <si>
    <t>022-256-3830</t>
  </si>
  <si>
    <t>菊池信幸</t>
  </si>
  <si>
    <t>0415200112</t>
  </si>
  <si>
    <t>生活協同組合あいコープみやぎ</t>
  </si>
  <si>
    <t>ｾｲｶﾂｷｮｳﾄﾞｳｸﾐｱｲｱｲｺｰﾌﾟﾐﾔｷﾞ</t>
  </si>
  <si>
    <t>宮城県仙台市宮城野区日の出町３－４－１７</t>
  </si>
  <si>
    <t>022-284-7241</t>
  </si>
  <si>
    <t>022-284-6973</t>
  </si>
  <si>
    <t>ケアグループ木もれび</t>
  </si>
  <si>
    <t>ｹｱｸﾞﾙｰﾌﾟｺﾓﾚﾋﾞ</t>
  </si>
  <si>
    <t>宮城県仙台市宮城野区鶴ヶ谷７－２１－２</t>
  </si>
  <si>
    <t>022-252-8635</t>
  </si>
  <si>
    <t>022-252-8638</t>
  </si>
  <si>
    <t>0415200120</t>
  </si>
  <si>
    <t>コスモスケア株式会社</t>
  </si>
  <si>
    <t>ｺｽﾓｽｹｱｶﾌﾞｼｷｶｲｼｬ</t>
  </si>
  <si>
    <t>9813135</t>
  </si>
  <si>
    <t>宮城県仙台市泉区八乙女中央三丁目９番１号</t>
  </si>
  <si>
    <t>022-347-3811</t>
  </si>
  <si>
    <t>022-347-3812</t>
  </si>
  <si>
    <t>佐藤　活嗣</t>
  </si>
  <si>
    <t>コスモス鶴ケ谷ホームケア</t>
  </si>
  <si>
    <t>ｺｽﾓｽﾂﾙｶﾞﾔﾎｰﾑｹｱ</t>
  </si>
  <si>
    <t>9830826</t>
  </si>
  <si>
    <t>宮城県仙台市宮城野区鶴ヶ谷東四丁目７番５号</t>
  </si>
  <si>
    <t>022-388-3678</t>
  </si>
  <si>
    <t>022-388-3983</t>
  </si>
  <si>
    <t>0415200138</t>
  </si>
  <si>
    <t>有限会社さくら介護センター</t>
  </si>
  <si>
    <t>ﾕｳｹﾞﾝｶｲｼｬｻｸﾗｶｲｺﾞｾﾝﾀｰ</t>
  </si>
  <si>
    <t>宮城県仙台市宮城野区東仙台一丁目１０－３８</t>
  </si>
  <si>
    <t>022-388-3510</t>
  </si>
  <si>
    <t>022-388-3560</t>
  </si>
  <si>
    <t>荒川信男</t>
  </si>
  <si>
    <t>さくら介護センター</t>
  </si>
  <si>
    <t>ｻｸﾗｶｲｺﾞｾﾝﾀｰ</t>
  </si>
  <si>
    <t>0415200146</t>
  </si>
  <si>
    <t>株式会社ほの花</t>
  </si>
  <si>
    <t>ｶﾌﾞｼｷｶｲｼｬﾎﾉｶ</t>
  </si>
  <si>
    <t>9830011</t>
  </si>
  <si>
    <t>宮城県仙台市宮城野区栄四丁目６番２２号</t>
  </si>
  <si>
    <t>022-387-0226</t>
  </si>
  <si>
    <t>022-290-9855</t>
  </si>
  <si>
    <t>伊藤　紀子</t>
  </si>
  <si>
    <t>ヘルパーステーションほの花</t>
  </si>
  <si>
    <t>ﾍﾙﾊﾟｰｽﾃｰｼｮﾝﾎﾉｶ</t>
  </si>
  <si>
    <t>0415200153</t>
  </si>
  <si>
    <t>株式会社仙台在宅サービス</t>
  </si>
  <si>
    <t>ｶﾌﾞｼｷｶﾞｲｼｬｾﾝﾀﾞｲｻﾞｲﾀｸｻｰﾋﾞｽ</t>
  </si>
  <si>
    <t>宮城県仙台市宮城野区東仙台四丁目２番７６号渥美ビル２０１号</t>
  </si>
  <si>
    <t>仙台在宅サービス</t>
  </si>
  <si>
    <t>ｾﾝﾀﾞｲｻﾞｲﾀｸｻｰﾋﾞｽ</t>
  </si>
  <si>
    <t>0415200161</t>
  </si>
  <si>
    <t>有限会社陽光商事</t>
  </si>
  <si>
    <t>ﾕｳｹﾞﾝｶﾞｲｼｬﾖｳｺｳｼｮｳｼﾞ</t>
  </si>
  <si>
    <t>9830841</t>
  </si>
  <si>
    <t>宮城県仙台市宮城野区原町一丁目３番５０号</t>
  </si>
  <si>
    <t>022-292-1417</t>
  </si>
  <si>
    <t>022-292-1418</t>
  </si>
  <si>
    <t>秋田陽子</t>
  </si>
  <si>
    <t>陽光商事</t>
  </si>
  <si>
    <t>ﾖｳｺｳｼｮｳｼﾞ</t>
  </si>
  <si>
    <t>0415200179</t>
  </si>
  <si>
    <t>株式会社ジョイコム</t>
  </si>
  <si>
    <t>ｶﾌﾞｼｷｶｲｼｬｼﾞｮｲｺﾑ</t>
  </si>
  <si>
    <t>9830038</t>
  </si>
  <si>
    <t>宮城県仙台市宮城野区新田一丁目２１番３０号コーポトーセン２０３</t>
  </si>
  <si>
    <t>022-395-7622</t>
  </si>
  <si>
    <t>022-395-7417</t>
  </si>
  <si>
    <t>河合　克己</t>
  </si>
  <si>
    <t>株式会社ジョイコム　まごの手ケアセンター</t>
  </si>
  <si>
    <t>ｶﾌﾞｼｷｶﾞｲｼｬｼﾞｮｲｺﾑ ﾏｺﾞﾉﾃｹｱｾﾝﾀｰ</t>
  </si>
  <si>
    <t>0415200187</t>
  </si>
  <si>
    <t>テルウェル東日本株式会社</t>
  </si>
  <si>
    <t>ﾃﾙｳｪﾙﾋｶﾞｼﾆﾎﾝｶﾌﾞｼｷｶｲｼｬ</t>
  </si>
  <si>
    <t>1510051</t>
  </si>
  <si>
    <t>東京都渋谷区千駄ヶ谷五丁目14番9号</t>
  </si>
  <si>
    <t>03-3350-7121</t>
  </si>
  <si>
    <t>谷　誠</t>
  </si>
  <si>
    <t>テルウェル東日本仙台介護センタ</t>
  </si>
  <si>
    <t>ﾃﾙｳｪﾙﾋｶﾞｼﾆﾎﾝｾﾝﾀﾞｲｶｲｺﾞｾﾝﾀ</t>
  </si>
  <si>
    <t>宮城県仙台市宮城野区榴岡４丁目２－８</t>
  </si>
  <si>
    <t>022-297-5741</t>
  </si>
  <si>
    <t>022-291-3033</t>
  </si>
  <si>
    <t>0415200195</t>
  </si>
  <si>
    <t>有限会社ヘルパーステーションほっと</t>
  </si>
  <si>
    <t>ﾕｳｹﾞﾝｶｲｼｬﾍﾙﾊﾟｰｽﾃｰｼｮﾝﾎｯﾄ</t>
  </si>
  <si>
    <t>宮城県仙台市青葉区鷺ケ森二丁目19番20号</t>
  </si>
  <si>
    <t>022-341-5845</t>
  </si>
  <si>
    <t>022-341-5846</t>
  </si>
  <si>
    <t>邉見由里</t>
  </si>
  <si>
    <t>ヘルパーステーションほっと</t>
  </si>
  <si>
    <t>ﾍﾙﾊﾟｰｽﾃｰｼｮﾝﾎｯﾄ</t>
  </si>
  <si>
    <t>0415200203</t>
  </si>
  <si>
    <t>宮城県仙台市宮城野区原町二丁目３番58号Ｙ・Ｋビル201</t>
  </si>
  <si>
    <t>022-292-8177</t>
  </si>
  <si>
    <t>022-292-8172</t>
  </si>
  <si>
    <t>社会福祉法人仙台福祉サービス協会宮城野ヘルパーステーション</t>
  </si>
  <si>
    <t>ｼｬｶｲﾌｸｼﾎｳｼﾞﾝｾﾝﾀﾞｲﾌｸｼｻｰﾋﾞｽｷｮｳｶｲﾐﾔｷﾞﾉﾍﾙﾊﾟｰｽﾃｰｼｮﾝ</t>
  </si>
  <si>
    <t>9830842</t>
  </si>
  <si>
    <t>宮城県仙台市宮城野区五輪二丁目４番１号五輪近江ビル１階</t>
  </si>
  <si>
    <t>022-299-1612</t>
  </si>
  <si>
    <t>022-299-1624</t>
  </si>
  <si>
    <t>0415200211</t>
  </si>
  <si>
    <t>アミカ仙台東介護センター</t>
  </si>
  <si>
    <t>ｱﾐｶｾﾝﾀﾞｲﾋｶﾞｼｶｲｺﾞｾﾝﾀｰ</t>
  </si>
  <si>
    <t>9830821</t>
  </si>
  <si>
    <t>宮城県仙台市宮城野区岩切二丁目３番１号カーザディオ１階</t>
  </si>
  <si>
    <t>022-396-1916</t>
  </si>
  <si>
    <t>0415200229</t>
  </si>
  <si>
    <t>宮城県仙台市宮城野区岩切二丁目３番１号カーザディオ１階　</t>
  </si>
  <si>
    <t>株式会社コムスン　せんだいサポートセンター</t>
  </si>
  <si>
    <t>ｶﾌﾞｼｷｶﾞｲｼｬｺﾑｽﾝ ｾﾝﾀﾞｲｻﾎﾟｰﾄｾﾝﾀｰ</t>
  </si>
  <si>
    <t>宮城県仙台市宮城野区東仙台２－１７－５ロックスビル２階</t>
  </si>
  <si>
    <t>022-292-8560</t>
  </si>
  <si>
    <t>022-292-8570</t>
  </si>
  <si>
    <t>0415200237</t>
  </si>
  <si>
    <t>株式会社コムスン　仙塩ケアセンター</t>
  </si>
  <si>
    <t>ｶﾌﾞｼｷｶﾞｲｼｬｺﾑｽﾝ ｾﾝｴﾝｹｱｾﾝﾀｰ</t>
  </si>
  <si>
    <t>宮城県仙台市宮城野区出花１－９－３ヴューポートオバタ２階-B</t>
  </si>
  <si>
    <t>022-388-8881</t>
  </si>
  <si>
    <t>022-388-8882</t>
  </si>
  <si>
    <t>0415200245</t>
  </si>
  <si>
    <t>やさしい手仙台ケアセンター宮城野</t>
  </si>
  <si>
    <t>ﾔｻｼｲﾃｾﾝﾀﾞｲｹｱｾﾝﾀｰﾐﾔｷﾞﾉ</t>
  </si>
  <si>
    <t>022-388-8222</t>
  </si>
  <si>
    <t>0415200252</t>
  </si>
  <si>
    <t>宮城県仙台市宮城野区出花二丁目12番地の５サンハイツビル102号</t>
  </si>
  <si>
    <t>ニチイケアセンター原町</t>
  </si>
  <si>
    <t>ﾆﾁｲｹｱｾﾝﾀｰﾊﾗﾏﾁ</t>
  </si>
  <si>
    <t>宮城県仙台市宮城野区原町三丁目７番１４号ビジュアルタワー宮城野４階</t>
  </si>
  <si>
    <t>022-792-9160</t>
  </si>
  <si>
    <t>022-792-9161</t>
  </si>
  <si>
    <t>0415200260</t>
  </si>
  <si>
    <t>ﾆﾁｲｹｱｾﾝﾀｰﾊﾗﾉﾏﾁ</t>
  </si>
  <si>
    <t>仙台通勤寮</t>
  </si>
  <si>
    <t>ｾﾝﾀﾞｲﾂｳｷﾝﾘｮｳ</t>
  </si>
  <si>
    <t>宮城県仙台市宮城野区二の森14番３号</t>
  </si>
  <si>
    <t>022-293-1093</t>
  </si>
  <si>
    <t>0415200278</t>
  </si>
  <si>
    <t>知的障害者通勤寮</t>
  </si>
  <si>
    <t>宮城県仙台市宮城野区二の森１４－３</t>
  </si>
  <si>
    <t>高砂はげみホーム</t>
  </si>
  <si>
    <t>ﾀｶｻｺﾞﾊｹﾞﾐﾎｰﾑ</t>
  </si>
  <si>
    <t>宮城県仙台市宮城野区福室七丁目8-20</t>
  </si>
  <si>
    <t>022-786-7275</t>
  </si>
  <si>
    <t>0415200294</t>
  </si>
  <si>
    <t>宮城県仙台市宮城野区幸町4-6-2</t>
  </si>
  <si>
    <t>啓生園</t>
  </si>
  <si>
    <t>ｹｲｾｲｴﾝ</t>
  </si>
  <si>
    <t>宮城県仙台市宮城野区幸町４丁目６－２</t>
  </si>
  <si>
    <t>022-385-7860</t>
  </si>
  <si>
    <t>022-291-1783</t>
  </si>
  <si>
    <t>0415200344</t>
  </si>
  <si>
    <t>第二啓生園</t>
  </si>
  <si>
    <t>ﾀﾞｲﾆｹｲｾｲｴﾝ</t>
  </si>
  <si>
    <t>022-385-7861</t>
  </si>
  <si>
    <t>0415200351</t>
  </si>
  <si>
    <t>社会福祉法人愛泉会</t>
  </si>
  <si>
    <t>ｼｬｶｲﾌｸｼﾎｳｼﾞﾝｱｲｾﾝｶｲ</t>
  </si>
  <si>
    <t>9813126</t>
  </si>
  <si>
    <t>宮城県仙台市泉区泉中央南１５番地</t>
  </si>
  <si>
    <t>022-347-3281</t>
  </si>
  <si>
    <t>022-347-3283</t>
  </si>
  <si>
    <t>佐藤　浩</t>
  </si>
  <si>
    <t>障害者日中活動支援施設　かむり学園</t>
  </si>
  <si>
    <t>ｼｮｳｶﾞｲｼｬﾆｯﾁｭｳｶﾂﾄﾞｳｼｴﾝｼｾﾂ ｶﾑﾘｶﾞｸｴﾝ</t>
  </si>
  <si>
    <t>宮城県仙台市宮城野区岩切字三所南１－１</t>
  </si>
  <si>
    <t>022-396-5801</t>
  </si>
  <si>
    <t>022-396-5802</t>
  </si>
  <si>
    <t>0415200369</t>
  </si>
  <si>
    <t>かむり学園</t>
  </si>
  <si>
    <t>ｶﾑﾘｶﾞｸｴﾝ</t>
  </si>
  <si>
    <t>仙台市つるがや福祉作業所</t>
  </si>
  <si>
    <t>ｾﾝﾀﾞｲｼﾂﾙｶﾞﾔﾌｸｼｻｷﾞｮｳｼｮ</t>
  </si>
  <si>
    <t>宮城県仙台市宮城野区鶴ケ谷５丁目２２－１</t>
  </si>
  <si>
    <t>022-252-4255</t>
  </si>
  <si>
    <t>0415200377</t>
  </si>
  <si>
    <t>社会福祉法人愛子福祉会</t>
  </si>
  <si>
    <t>ｼｬｶｲﾌｸｼﾎｳｼﾞﾝｱｲｼﾌｸｼｶｲ</t>
  </si>
  <si>
    <t>9830832</t>
  </si>
  <si>
    <t>宮城県仙台市宮城野区安養寺二丁目１番２号</t>
  </si>
  <si>
    <t>022-295-8587</t>
  </si>
  <si>
    <t>022-295-8594</t>
  </si>
  <si>
    <t>犬飼　健郎</t>
  </si>
  <si>
    <t>いずみ授産所</t>
  </si>
  <si>
    <t>ｲｽﾞﾐｼﾞｭｻﾝｼﾞｮ</t>
  </si>
  <si>
    <t>宮城県仙台市宮城野区安養寺２丁目１－２</t>
  </si>
  <si>
    <t>0415200385</t>
  </si>
  <si>
    <t>宮城県仙台市宮城野区鶴ケ谷３丁目１７番地</t>
  </si>
  <si>
    <t>0415200393</t>
  </si>
  <si>
    <t>こころ有限会社</t>
  </si>
  <si>
    <t>ｺｺﾛﾕｳｹﾞﾝｶｲｼｬ</t>
  </si>
  <si>
    <t>宮城県仙台市宮城野区白鳥一丁目１番１０号</t>
  </si>
  <si>
    <t>022-259-3677</t>
  </si>
  <si>
    <t>022-259-3678</t>
  </si>
  <si>
    <t>泉田　百合子</t>
  </si>
  <si>
    <t>ヘルパーステーションこころ</t>
  </si>
  <si>
    <t>ﾍﾙﾊﾟｰｽﾃｰｼｮﾝｺｺﾛ</t>
  </si>
  <si>
    <t>0415200419</t>
  </si>
  <si>
    <t>ワークつるがや</t>
  </si>
  <si>
    <t>ﾜｰｸﾂﾙｶﾞﾔ</t>
  </si>
  <si>
    <t>宮城県仙台市宮城野区鶴ケ谷五丁目２２番１号</t>
  </si>
  <si>
    <t>0415200427</t>
  </si>
  <si>
    <t>宮城県仙台市宮城野区西宮城野10番21号</t>
  </si>
  <si>
    <t>ぱれったけやき</t>
  </si>
  <si>
    <t>ﾊﾟﾚｯﾀｹﾔｷ</t>
  </si>
  <si>
    <t>宮城県仙台市宮城野区大梶１６－２宮城野障害者福祉センター内</t>
  </si>
  <si>
    <t>0415200435</t>
  </si>
  <si>
    <t>仙台市若林区</t>
  </si>
  <si>
    <t>宮城県仙台市若林区木ノ下２－２－３</t>
  </si>
  <si>
    <t>022-257-0525</t>
  </si>
  <si>
    <t>株式会社コムスン仙台東ケアセンター</t>
  </si>
  <si>
    <t>ｶﾌﾞｼｷｶｲｼｬｺﾑｽﾝｾﾝﾀﾞｲﾋｶﾞｼｹｱｾﾝﾀｰ</t>
  </si>
  <si>
    <t>宮城県仙台市宮城野区東仙台２丁目１７－５ロックスビル２階</t>
  </si>
  <si>
    <t>0415200443</t>
  </si>
  <si>
    <t>ホープすずかけ</t>
  </si>
  <si>
    <t>ﾎｰﾌﾟｽｽﾞｶｹ</t>
  </si>
  <si>
    <t>宮城県仙台市宮城野区鶴ケ谷5丁目２２－１</t>
  </si>
  <si>
    <t>022-252-4640</t>
  </si>
  <si>
    <t>022-252-4672</t>
  </si>
  <si>
    <t>0415200450</t>
  </si>
  <si>
    <t>テルウェル東北株式会社</t>
  </si>
  <si>
    <t>ﾃﾙｳｪﾙﾄｳﾎｸｶﾌﾞｼｷｶﾞｲｼｬ</t>
  </si>
  <si>
    <t>宮城県仙台市宮城野区榴岡４丁目２番８号</t>
  </si>
  <si>
    <t>022-297-5820</t>
  </si>
  <si>
    <t>022-297-5850</t>
  </si>
  <si>
    <t>小野寺昭夫</t>
  </si>
  <si>
    <t>テルウェル仙台介護センター</t>
  </si>
  <si>
    <t>ﾃﾙｳｪﾙｾﾝﾀﾞｲｶｲｺﾞｾﾝﾀｰ</t>
  </si>
  <si>
    <t>0415200468</t>
  </si>
  <si>
    <t>わ・は・わ宮城野</t>
  </si>
  <si>
    <t>ﾜ･ﾊ･ﾜﾐﾔｷﾞﾉ</t>
  </si>
  <si>
    <t>9830823</t>
  </si>
  <si>
    <t>宮城県仙台市宮城野区燕沢３－１－１０</t>
  </si>
  <si>
    <t>0415200476</t>
  </si>
  <si>
    <t>特定非営利活動法人オンリーワン</t>
  </si>
  <si>
    <t>ﾄｸﾃｲﾋｴｲﾘｶﾂﾄﾞｳﾎｳｼﾞﾝｵﾝﾘｰﾜﾝ</t>
  </si>
  <si>
    <t>宮城県仙台市青葉区小松島新堤15番地8号</t>
  </si>
  <si>
    <t>022-233-4359</t>
  </si>
  <si>
    <t>高橋和典</t>
  </si>
  <si>
    <t>ふるたいむ</t>
  </si>
  <si>
    <t>ﾌﾙﾀｲﾑ</t>
  </si>
  <si>
    <t>9830837</t>
  </si>
  <si>
    <t>宮城県仙台市宮城野区枡江11-8-101，102</t>
  </si>
  <si>
    <t>022-257-5080</t>
  </si>
  <si>
    <t>0415200492</t>
  </si>
  <si>
    <t>ふるたいむ千成屋</t>
  </si>
  <si>
    <t>ﾌﾙﾀｲﾑｾﾝﾅﾘﾔ</t>
  </si>
  <si>
    <t>宮城県仙台市泉区南光台2-15-18</t>
  </si>
  <si>
    <t>特定非営利活動法人あなたの街の｢三河や」さん</t>
  </si>
  <si>
    <t>ﾄｸﾃｲﾋｴｲﾘｶﾂﾄﾞｳﾎｳｼﾞﾝｱﾅﾀﾉﾏﾁﾉ｢ﾐｶﾜﾔ｣ｻﾝ</t>
  </si>
  <si>
    <t>宮城県仙台市太白区人来田三丁目18番18号</t>
  </si>
  <si>
    <t>022-308-7282</t>
  </si>
  <si>
    <t>022-249-4666</t>
  </si>
  <si>
    <t>岩船　佳子</t>
  </si>
  <si>
    <t>0415200500</t>
  </si>
  <si>
    <t>セントケア仙台東</t>
  </si>
  <si>
    <t>ｾﾝﾄｹｱｾﾝﾀﾞｲﾋｶﾞｼ</t>
  </si>
  <si>
    <t>宮城県仙台市宮城野区東仙台二丁目17番５号　ロックスビル２階</t>
  </si>
  <si>
    <t>0415200526</t>
  </si>
  <si>
    <t>宮城県仙台市宮城野区東仙台２丁目１７番５号　ロックスビル２Ｆ</t>
  </si>
  <si>
    <t>セントケア仙塩</t>
  </si>
  <si>
    <t>ｾﾝﾄｹｱｾﾝｴﾝ</t>
  </si>
  <si>
    <t>9830023</t>
  </si>
  <si>
    <t>宮城県仙台市宮城野区福田町三丁目７番１号　コートサンライズ１階</t>
  </si>
  <si>
    <t>022-254-9602</t>
  </si>
  <si>
    <t>0415200534</t>
  </si>
  <si>
    <t>やさしい手仙台ケアセンター幸町</t>
  </si>
  <si>
    <t>ﾔｻｼｲﾃｾﾝﾀﾞｲｹｱｾﾝﾀｰｻｲﾜｲﾁｮｳ</t>
  </si>
  <si>
    <t>宮城県仙台市宮城野区大梶１番３号　２階</t>
  </si>
  <si>
    <t>022-292-3121</t>
  </si>
  <si>
    <t>022-292-3122</t>
  </si>
  <si>
    <t>0415200542</t>
  </si>
  <si>
    <t>有限会社すずめプランニング</t>
  </si>
  <si>
    <t>ﾕｳｹﾞﾝｶｲｼｬｽｽﾞﾒﾌﾟﾗﾝﾆﾝｸﾞ</t>
  </si>
  <si>
    <t>1780063</t>
  </si>
  <si>
    <t>東京都練馬区東大泉六丁目42番28号　スカイハイツ105</t>
  </si>
  <si>
    <t>03-3923-3075</t>
  </si>
  <si>
    <t>03-5933-1358</t>
  </si>
  <si>
    <t>大渕佳奈</t>
  </si>
  <si>
    <t>安心生活サービス仙台</t>
  </si>
  <si>
    <t>ｱﾝｼﾝｾｲｶﾂｻｰﾋﾞｽｾﾝﾀﾞｲ</t>
  </si>
  <si>
    <t>宮城県仙台市宮城野区鶴ケ谷東二丁目２５番２７号グリーンハイム１０１</t>
  </si>
  <si>
    <t>022-251-3741</t>
  </si>
  <si>
    <t>022-251-4641</t>
  </si>
  <si>
    <t>0415200559</t>
  </si>
  <si>
    <t>株式会社ほっとライフ</t>
  </si>
  <si>
    <t>ｶﾌﾞｼｷｶﾞｲｼｬﾎｯﾄﾗｲﾌ</t>
  </si>
  <si>
    <t>宮城県仙台市宮城野区鶴ケ谷４丁目２番地の２</t>
  </si>
  <si>
    <t>022-253-4387</t>
  </si>
  <si>
    <t>022-253-4388</t>
  </si>
  <si>
    <t>松嶋正孝</t>
  </si>
  <si>
    <t>ほっとヘルパーステーション</t>
  </si>
  <si>
    <t>ﾎｯﾄﾍﾙﾊﾟｰｽﾃｰｼｮﾝ</t>
  </si>
  <si>
    <t>0415200567</t>
  </si>
  <si>
    <t>株式会社アースワーク</t>
  </si>
  <si>
    <t>ｶﾌﾞｼｷｶﾞｲｼｬｱｰｽﾜｰｸ</t>
  </si>
  <si>
    <t>9830037</t>
  </si>
  <si>
    <t>宮城県仙台市宮城野区平成一丁目３番１５号</t>
  </si>
  <si>
    <t>022-231-9135</t>
  </si>
  <si>
    <t>022-236-2365</t>
  </si>
  <si>
    <t>朝比奈キヨ子</t>
  </si>
  <si>
    <t>アースワーク</t>
  </si>
  <si>
    <t>ｱｰｽﾜｰｸ</t>
  </si>
  <si>
    <t>0415200575</t>
  </si>
  <si>
    <t>特定非営利活動法人フルハウス</t>
  </si>
  <si>
    <t>ﾄｸﾃｲﾋｴｲﾘｶﾂﾄﾞｳﾎｳｼﾞﾝﾌﾙﾊｳｽ</t>
  </si>
  <si>
    <t>9811101</t>
  </si>
  <si>
    <t>宮城県仙台市太白区四郎丸字前９２番地</t>
  </si>
  <si>
    <t>022-241-1046</t>
  </si>
  <si>
    <t>飯嶋茂</t>
  </si>
  <si>
    <t>コッペ</t>
  </si>
  <si>
    <t>ｺｯﾍﾟ</t>
  </si>
  <si>
    <t>9830834</t>
  </si>
  <si>
    <t>宮城県仙台市宮城野区松岡町１７－１</t>
  </si>
  <si>
    <t>022-299-1279</t>
  </si>
  <si>
    <t>0415200583</t>
  </si>
  <si>
    <t>フルハウス</t>
  </si>
  <si>
    <t>ﾌﾙﾊｳｽ</t>
  </si>
  <si>
    <t>9818001</t>
  </si>
  <si>
    <t>宮城県仙台市泉区南光台東３丁目１１番３５号</t>
  </si>
  <si>
    <t>022-773-8610</t>
  </si>
  <si>
    <t>宮城県仙台市泉区南光台東3-11-35</t>
  </si>
  <si>
    <t>022-299-1179</t>
  </si>
  <si>
    <t>0415200591</t>
  </si>
  <si>
    <t>株式会社アルダン</t>
  </si>
  <si>
    <t>ｶﾌﾞｼｷｶﾞｲｼｬｱﾙﾀﾞﾝ</t>
  </si>
  <si>
    <t>宮城県仙台市宮城野区岩切字鴻巣１０４－２</t>
  </si>
  <si>
    <t>022-255-4233</t>
  </si>
  <si>
    <t>阿部　一元</t>
  </si>
  <si>
    <t>アルダンケアサービス</t>
  </si>
  <si>
    <t>ｱﾙﾀﾞﾝｹｱｻｰﾋﾞｽ</t>
  </si>
  <si>
    <t>宮城県仙台市宮城野区平成２丁目７－３８　高橋ビル１Ｆ</t>
  </si>
  <si>
    <t>022-393-6040</t>
  </si>
  <si>
    <t>022-393-6041</t>
  </si>
  <si>
    <t>0415200609</t>
  </si>
  <si>
    <t>特定非営利活動法人　つばめっこ</t>
  </si>
  <si>
    <t>ﾄｸﾃｲﾋｴｲﾘｶﾂﾄﾞｳﾎｳｼﾞﾝﾂﾊﾞﾒｯｺ</t>
  </si>
  <si>
    <t>9813131</t>
  </si>
  <si>
    <t>宮城県仙台市泉区七北田字日野123番地の９</t>
  </si>
  <si>
    <t>022-372-0031</t>
  </si>
  <si>
    <t>022-739-7236</t>
  </si>
  <si>
    <t>庄子利美</t>
  </si>
  <si>
    <t>栄つばめっこ</t>
  </si>
  <si>
    <t>ｻｶｴﾂﾊﾞﾒｯｺ</t>
  </si>
  <si>
    <t>宮城県仙台市宮城野区栄2丁目2-19</t>
  </si>
  <si>
    <t>022-254-2011</t>
  </si>
  <si>
    <t>0415200625</t>
  </si>
  <si>
    <t>有限会社フタバタクシー</t>
  </si>
  <si>
    <t>ﾕｳｹﾞﾝｶｲｼｬﾌﾀﾊﾞﾀｸｼｰ</t>
  </si>
  <si>
    <t>宮城県仙台市宮城野区日の出町二丁目３番18号</t>
  </si>
  <si>
    <t>022-236-9361</t>
  </si>
  <si>
    <t>022-236-9373</t>
  </si>
  <si>
    <t>及川　孝</t>
  </si>
  <si>
    <t>0415200633</t>
  </si>
  <si>
    <t>株式会社ライフミクス</t>
  </si>
  <si>
    <t>ｶﾌﾞｼｷｶﾞｲｼｬﾗｲﾌﾐｸｽ</t>
  </si>
  <si>
    <t>9806109</t>
  </si>
  <si>
    <t>宮城県仙台市青葉区中央１丁目３番１号アエル９階</t>
  </si>
  <si>
    <t>022-267-0042</t>
  </si>
  <si>
    <t>羽生　正弘</t>
  </si>
  <si>
    <t>フループ福室訪問介護</t>
  </si>
  <si>
    <t>ﾌﾙｰﾌﾟﾌｸﾑﾛﾎｳﾓﾝｶｲｺﾞ</t>
  </si>
  <si>
    <t>宮城県仙台市宮城野区福室七丁目６番１７号</t>
  </si>
  <si>
    <t>022-259-2015</t>
  </si>
  <si>
    <t>022-259-0028</t>
  </si>
  <si>
    <t>0415200641</t>
  </si>
  <si>
    <t>株式会社ウイングル・ヒューマンサポート</t>
  </si>
  <si>
    <t>ｶﾌﾞｼｷｶﾞｲｼｬｳｲﾝｸﾞﾙ･ﾋｭｰﾏﾝｻﾎﾟｰﾄ</t>
  </si>
  <si>
    <t>宮城県仙台市泉区高森2-1-40　21世紀プラザ研究センター３Ｆ</t>
  </si>
  <si>
    <t>022-772-0557</t>
  </si>
  <si>
    <t>022-395-8161</t>
  </si>
  <si>
    <t>長谷川敦弥</t>
  </si>
  <si>
    <t>就労支援センター　ウイングル・ヒューマンサポート宮城野</t>
  </si>
  <si>
    <t>ｼｭｳﾛｳｼｴﾝｾﾝﾀｰ ｳｲﾝｸﾞﾙ･ﾋｭｰﾏﾝｻﾎﾟｰﾄﾐﾔｷﾞﾉ</t>
  </si>
  <si>
    <t>宮城県仙台市宮城野区榴岡五丁目1-23　仙台Kビル1階</t>
  </si>
  <si>
    <t>022-298-7540</t>
  </si>
  <si>
    <t>022-298-7541</t>
  </si>
  <si>
    <t>0415200658</t>
  </si>
  <si>
    <t>株式会社　アーネストケアサービス</t>
  </si>
  <si>
    <t>ｶﾌﾞｼｷｶﾞｲｼｬ ｱｰﾈｽﾄｹｱｻｰﾋﾞｽ</t>
  </si>
  <si>
    <t>宮城県仙台市青葉区台原四丁目１５番４－６０３号</t>
  </si>
  <si>
    <t>022-718-7281</t>
  </si>
  <si>
    <t>022-349-8596</t>
  </si>
  <si>
    <t>大泉　健治</t>
  </si>
  <si>
    <t>アーネストケアサービス</t>
  </si>
  <si>
    <t>ｱｰﾈｽﾄｹｱｻｰﾋﾞｽ</t>
  </si>
  <si>
    <t>宮城県仙台市宮城野区鶴ケ谷二丁目８番地の１鶴ケ谷プラザビル５６号</t>
  </si>
  <si>
    <t>022-349-8593</t>
  </si>
  <si>
    <t>0415200666</t>
  </si>
  <si>
    <t>株式会社　介護サービスファミリーハンド</t>
  </si>
  <si>
    <t>ｶﾌﾞｼｷｶﾞｲｼｬ ｶｲｺﾞｻｰﾋﾞｽﾌｧﾐﾘｰﾊﾝﾄﾞ</t>
  </si>
  <si>
    <t>宮城県仙台市宮城野区二の森10番22号</t>
  </si>
  <si>
    <t>022-295-1587</t>
  </si>
  <si>
    <t>022-295-1612</t>
  </si>
  <si>
    <t>笠井　良子</t>
  </si>
  <si>
    <t>介護サービスファミリーハンド</t>
  </si>
  <si>
    <t>ｶｲｺﾞｻｰﾋﾞｽﾌｧﾐﾘｰﾊﾝﾄﾞ</t>
  </si>
  <si>
    <t>0415200682</t>
  </si>
  <si>
    <t>就労支援センター バンビの杜</t>
  </si>
  <si>
    <t>ｼｭｳﾛｳｼｴﾝｾﾝﾀｰ ﾊﾞﾝﾋﾞﾉﾓﾘ</t>
  </si>
  <si>
    <t>9830043</t>
  </si>
  <si>
    <t>宮城県仙台市宮城野区萩野町2-11-2</t>
  </si>
  <si>
    <t>022-349-8754</t>
  </si>
  <si>
    <t>022-385-5215</t>
  </si>
  <si>
    <t>0415200690</t>
  </si>
  <si>
    <t>022-349-8254</t>
  </si>
  <si>
    <t>宮城県仙台市宮城野区平成２丁目15番地の１</t>
  </si>
  <si>
    <t>022-237-5505</t>
  </si>
  <si>
    <t>0415200708</t>
  </si>
  <si>
    <t>ウイングル仙台宮城野センター</t>
  </si>
  <si>
    <t>ｳｲﾝｸﾞﾙｾﾝﾀﾞｲﾐﾔｷﾞﾉｾﾝﾀｰ</t>
  </si>
  <si>
    <t>宮城県仙台市宮城野区榴岡5-1-23 仙台Kビル1F</t>
  </si>
  <si>
    <t>0415200716</t>
  </si>
  <si>
    <t>エポック</t>
  </si>
  <si>
    <t>ｴﾎﾟｯｸ</t>
  </si>
  <si>
    <t>宮城県仙台市宮城野区安養寺１丁目１１－７</t>
  </si>
  <si>
    <t>022-718-5057</t>
  </si>
  <si>
    <t>0415200732</t>
  </si>
  <si>
    <t>仙台中央タクシー株式会社</t>
  </si>
  <si>
    <t>ｾﾝﾀﾞｲﾁｭｳｵｳﾀｸｼｰｶﾌﾞｼｷｶﾞｲｼｬ</t>
  </si>
  <si>
    <t>9830034</t>
  </si>
  <si>
    <t>宮城県仙台市宮城野区扇町五丁目５番２０号</t>
  </si>
  <si>
    <t>022-232-5741</t>
  </si>
  <si>
    <t>022-236-4847</t>
  </si>
  <si>
    <t>神田　博志</t>
  </si>
  <si>
    <t>仙台中央介護タクシー</t>
  </si>
  <si>
    <t>ｾﾝﾀﾞｲﾁｭｳｵｳｶｲｺﾞﾀｸｼｰ</t>
  </si>
  <si>
    <t>0415200740</t>
  </si>
  <si>
    <t>022-788-0780</t>
  </si>
  <si>
    <t>特定非営利活動法人ゆうあんどあい</t>
  </si>
  <si>
    <t>ﾄｸﾃｲﾋｴｲﾘｶﾂﾄﾞｳﾎｳｼﾞﾝﾕｳｱﾝﾄﾞｱｲ</t>
  </si>
  <si>
    <t>宮城県仙台市宮城野区原町二丁目１番５３号原町の長屋</t>
  </si>
  <si>
    <t>022-292-7551</t>
  </si>
  <si>
    <t>022-742-5177</t>
  </si>
  <si>
    <t>渡辺　祥子</t>
  </si>
  <si>
    <t>宮城県仙台市宮城野区榴岡五丁目13番18号リラ榴岡１階</t>
  </si>
  <si>
    <t>022-292-7552</t>
  </si>
  <si>
    <t>022-792-7021</t>
  </si>
  <si>
    <t>0415200757</t>
  </si>
  <si>
    <t>バンビの杜蒲生</t>
  </si>
  <si>
    <t>ﾊﾞﾝﾋﾞﾉﾓﾘｶﾞﾓｳ</t>
  </si>
  <si>
    <t>9830002</t>
  </si>
  <si>
    <t>宮城県仙台市宮城野区蒲生字二本木127-5</t>
  </si>
  <si>
    <t>022-290-6439</t>
  </si>
  <si>
    <t>022-290-6438</t>
  </si>
  <si>
    <t>0415200765</t>
  </si>
  <si>
    <t>合同会社　しんらいサポート</t>
  </si>
  <si>
    <t>ｺﾞｳﾄﾞｳｶﾞｲｼｬ ｼﾝﾗｲｻﾎﾟｰﾄ</t>
  </si>
  <si>
    <t>宮城県仙台市宮城野区小田原一丁目７－２４東邦ビル２A</t>
  </si>
  <si>
    <t>022-290-6637</t>
  </si>
  <si>
    <t>022-290-6640</t>
  </si>
  <si>
    <t>代表役員</t>
  </si>
  <si>
    <t>小野　朋香</t>
  </si>
  <si>
    <t>訪問介護ステーション　しんらい</t>
  </si>
  <si>
    <t>ﾎｳﾓﾝｶｲｺﾞｽﾃｰｼｮﾝ ｼﾝﾗｲ</t>
  </si>
  <si>
    <t>0415200773</t>
  </si>
  <si>
    <t>特定非営利活動法人あんしんどう福祉会</t>
  </si>
  <si>
    <t>ﾄｸﾃｲﾋｴｲﾘｶﾂﾄﾞｳﾎｳｼﾞﾝｱﾝｼﾝﾄﾞｳﾌｸｼｶｲ</t>
  </si>
  <si>
    <t>宮城県仙台市若林区中倉１丁目１５番１号</t>
  </si>
  <si>
    <t>022-283-6130</t>
  </si>
  <si>
    <t>022-782-6671</t>
  </si>
  <si>
    <t>渡邊弘一</t>
  </si>
  <si>
    <t>アフタークラブあおぞら宮城野</t>
  </si>
  <si>
    <t>ｱﾌﾀｰｸﾗﾌﾞｱｵｿﾞﾗﾐﾔｷﾞﾉ</t>
  </si>
  <si>
    <t>宮城県仙台市宮城野区銀杏町２０番１号</t>
  </si>
  <si>
    <t>022-292-5790</t>
  </si>
  <si>
    <t>022-292-5791</t>
  </si>
  <si>
    <t>0415200781</t>
  </si>
  <si>
    <t>特定非営利活動法人コスモスクラブどんぐり</t>
  </si>
  <si>
    <t>ﾄｸﾃｲﾋｴｲﾘｶﾂﾄﾞｳﾎｳｼﾞﾝｺｽﾓｽｸﾗﾌﾞﾄﾞﾝｸﾞﾘ</t>
  </si>
  <si>
    <t>宮城県仙台市宮城野区岩切入山83-92</t>
  </si>
  <si>
    <t>0415200799</t>
  </si>
  <si>
    <t>東京都品川区東品川４－１２－８</t>
  </si>
  <si>
    <t>菊井徹也</t>
  </si>
  <si>
    <t>ジャパンケア仙台萩野町</t>
  </si>
  <si>
    <t>ｼﾞｬﾊﾟﾝｹｱｾﾝﾀﾞｲﾊｷﾞﾉﾏﾁ</t>
  </si>
  <si>
    <t>宮城県仙台市宮城野区萩野町三丁目１２番１号</t>
  </si>
  <si>
    <t>022-781-9850</t>
  </si>
  <si>
    <t>022-781-9851</t>
  </si>
  <si>
    <t>0415200807</t>
  </si>
  <si>
    <t>ﾄｸﾃｲﾋｴｲﾘｶﾂﾄﾞｳﾎｳｼﾞﾝｽｲｯﾁ</t>
  </si>
  <si>
    <t>宮城県仙台市宮城野区榴岡1丁目6番3号 602</t>
  </si>
  <si>
    <t>高橋由佳</t>
  </si>
  <si>
    <t>スイッチ・センダイ</t>
  </si>
  <si>
    <t>ｽｲｯﾁ･ｾﾝﾀﾞｲ</t>
  </si>
  <si>
    <t>0415200823</t>
  </si>
  <si>
    <t>就労定着支援スイッチ</t>
  </si>
  <si>
    <t>ｼｭｳﾛｳﾃｲﾁｬｸｼｴﾝｽｲｯﾁ</t>
  </si>
  <si>
    <t>アイエスエフネットライフ仙台</t>
  </si>
  <si>
    <t>ｱｲｴｽｴﾌﾈｯﾄﾗｲﾌｾﾝﾀﾞｲ</t>
  </si>
  <si>
    <t>宮城県仙台市宮城野区榴岡４丁目１－８パルシティ仙台３階</t>
  </si>
  <si>
    <t>022-742-3660</t>
  </si>
  <si>
    <t>022-742-3661</t>
  </si>
  <si>
    <t>0415200831</t>
  </si>
  <si>
    <t>特定非営利活動法人　黒川こころの応援団</t>
  </si>
  <si>
    <t>就労継続支援Ｂ型事業所さをり工房かおす</t>
  </si>
  <si>
    <t>ｼｭｳﾛｳｹｲｿﾞｸｼｴﾝbｶﾞﾀｼﾞｷﾞｮｳｼｮｻｦﾘｺｳﾎﾞｳｶｵｽ</t>
  </si>
  <si>
    <t>宮城県仙台市宮城野区萩野町１丁目２２－１０</t>
  </si>
  <si>
    <t>022-352-1215</t>
  </si>
  <si>
    <t>0415200849</t>
  </si>
  <si>
    <t>三田商工株式会社</t>
  </si>
  <si>
    <t>ﾐﾀｼｮｳｺｳｶﾌﾞｼｷｶﾞｲｼｬ</t>
  </si>
  <si>
    <t>宮城県仙台市宮城野区萩野町三丁目１８番１４号　４階</t>
  </si>
  <si>
    <t>022-290-0136</t>
  </si>
  <si>
    <t>022-781-7129</t>
  </si>
  <si>
    <t>大和田　昇</t>
  </si>
  <si>
    <t>たまさん介護センター</t>
  </si>
  <si>
    <t>ﾀﾏｻﾝｶｲｺﾞｾﾝﾀｰ</t>
  </si>
  <si>
    <t>0415200856</t>
  </si>
  <si>
    <t>福室つばめっこ</t>
  </si>
  <si>
    <t>ﾌｸﾑﾛﾂﾊﾞﾒｯｺ</t>
  </si>
  <si>
    <t>宮城県仙台市宮城野区福室7丁目6-44</t>
  </si>
  <si>
    <t>0415200864</t>
  </si>
  <si>
    <t>033-254-2011</t>
  </si>
  <si>
    <t>特定非営利活動法人コスモスクラブにこにこの家</t>
  </si>
  <si>
    <t>ﾄｸﾃｲﾋｴｲﾘｶﾂﾄﾞｳﾎｳｼﾞﾝｺｽﾓｽｸﾗﾌﾞﾆｺﾆｺﾉｲｴ</t>
  </si>
  <si>
    <t>宮城県仙台市宮城野区鶴ケ谷7丁目21-1</t>
  </si>
  <si>
    <t>022-252-9331</t>
  </si>
  <si>
    <t>0415200872</t>
  </si>
  <si>
    <t>ｹｱｸﾞﾙｰﾌﾟｷﾓﾚﾋﾞ</t>
  </si>
  <si>
    <t>宮城県仙台市宮城野区鶴ケ谷七丁目２１番２号</t>
  </si>
  <si>
    <t>0415200880</t>
  </si>
  <si>
    <t>アミカ仙台宮城野介護センター</t>
  </si>
  <si>
    <t>ｱﾐｶｾﾝﾀﾞｲﾐﾔｷﾞﾉｶｲｺﾞｾﾝﾀｰ</t>
  </si>
  <si>
    <t>宮城県仙台市宮城野区福田町１－１－１０</t>
  </si>
  <si>
    <t>022-388-6615</t>
  </si>
  <si>
    <t>022-355-7644</t>
  </si>
  <si>
    <t>0415200898</t>
  </si>
  <si>
    <t>特定非営利活動法人コスモスクラブヘルパーステーションりぼん</t>
  </si>
  <si>
    <t>ﾄｸﾃｲﾋｴｲﾘｶﾂﾄﾞｳﾎｳｼﾞﾝｺｽﾓｽｸﾗﾌﾞﾍﾙﾊﾟｰｽﾃｰｼｮﾝﾘﾎﾞﾝ</t>
  </si>
  <si>
    <t>0415200906</t>
  </si>
  <si>
    <t>サポートセンターつるまき</t>
  </si>
  <si>
    <t>ｻﾎﾟｰﾄｾﾝﾀｰﾂﾙﾏｷ</t>
  </si>
  <si>
    <t>9830024</t>
  </si>
  <si>
    <t>宮城県仙台市宮城野区鶴巻二丁目２番２８号</t>
  </si>
  <si>
    <t>022-762-8405</t>
  </si>
  <si>
    <t>0415200914</t>
  </si>
  <si>
    <t>9838586</t>
  </si>
  <si>
    <t>宮城県仙台市宮城野区榴岡四丁目２番８号</t>
  </si>
  <si>
    <t>0415200922</t>
  </si>
  <si>
    <t>チェンピーライフサービス有限会社</t>
  </si>
  <si>
    <t>ﾁｪﾝﾋﾟｰﾗｲﾌｻｰﾋﾞｽﾕｳｹﾞﾝｶﾞｲｼｬ</t>
  </si>
  <si>
    <t>宮城県仙台市宮城野区榴岡３丁目５番２８号チェンピー榴岡Ⅱ</t>
  </si>
  <si>
    <t>022-256-4014</t>
  </si>
  <si>
    <t>022-257-4022</t>
  </si>
  <si>
    <t>眞壁　賢二</t>
  </si>
  <si>
    <t>ヘルパーステーションスマイル</t>
  </si>
  <si>
    <t>ﾍﾙﾊﾟｰｽﾃｰｼｮﾝｽﾏｲﾙ</t>
  </si>
  <si>
    <t>宮城県仙台市宮城野区榴岡３丁目６番１８号チェンピー榴岡Ⅲ</t>
  </si>
  <si>
    <t>022-292-5515</t>
  </si>
  <si>
    <t>0415200930</t>
  </si>
  <si>
    <t>株式会社ジェー・シー・アイ</t>
  </si>
  <si>
    <t>ｶﾌﾞｼｷｶｲｼｬｼﾞｪｰ･ｼｰ･ｱｲ</t>
  </si>
  <si>
    <t>宮城県仙台市宮城野区扇町５丁目３－３８</t>
  </si>
  <si>
    <t>022-782-6838</t>
  </si>
  <si>
    <t>022-782-6839</t>
  </si>
  <si>
    <t>大信田　和義</t>
  </si>
  <si>
    <t>セルフサポートセンター扇</t>
  </si>
  <si>
    <t>ｾﾙﾌｻﾎﾟｰﾄｾﾝﾀｰｵｵｷﾞ</t>
  </si>
  <si>
    <t>022-353-6015</t>
  </si>
  <si>
    <t>022-235-7717</t>
  </si>
  <si>
    <t>0415200948</t>
  </si>
  <si>
    <t>株式会社ＴＪＣ</t>
  </si>
  <si>
    <t>ｶﾌﾞｼｷｶﾞｲｼｬﾃｨｼﾞｪｲｼｰ</t>
  </si>
  <si>
    <t>9830816</t>
  </si>
  <si>
    <t>宮城県仙台市宮城野区小田原金剛院丁７８番地の２金剛院丁ＳＳビル２階</t>
  </si>
  <si>
    <t>022-781-9061</t>
  </si>
  <si>
    <t>022-290-6959</t>
  </si>
  <si>
    <t>高橋　正</t>
  </si>
  <si>
    <t>0415200955</t>
  </si>
  <si>
    <t>るーぷ</t>
  </si>
  <si>
    <t>ﾙｰﾌﾟ</t>
  </si>
  <si>
    <t>宮城県仙台市青葉区宮町4丁目2番22号　2階</t>
  </si>
  <si>
    <t>022-295-4730</t>
  </si>
  <si>
    <t>022-353-9020</t>
  </si>
  <si>
    <t>0415200963</t>
  </si>
  <si>
    <t>一般社団法人かなめ・叶夢</t>
  </si>
  <si>
    <t>ｲｯﾊﾟﾝｼｬﾀﾞﾝﾎｳｼﾞﾝｶﾅﾒ</t>
  </si>
  <si>
    <t>宮城県仙台市宮城野区鶴ケ谷六丁目25番地の６</t>
  </si>
  <si>
    <t>022-354-1321</t>
  </si>
  <si>
    <t>相澤　里香</t>
  </si>
  <si>
    <t>居宅介護事業かなめ・叶夢</t>
  </si>
  <si>
    <t>ｷｮﾀｸｶｲｺﾞｼﾞｷﾞｮｳｶﾅﾒ</t>
  </si>
  <si>
    <t>0415200989</t>
  </si>
  <si>
    <t>022-776-9250</t>
  </si>
  <si>
    <t>しじゅうからat work</t>
  </si>
  <si>
    <t>ｼｼﾞｭｳｶﾗat work</t>
  </si>
  <si>
    <t>宮城県仙台市宮城野区東仙台二丁目18番60号</t>
  </si>
  <si>
    <t>022-354-1302</t>
  </si>
  <si>
    <t>0415200997</t>
  </si>
  <si>
    <t>仙台つどいの家</t>
  </si>
  <si>
    <t>ｾﾝﾀﾞｲﾂﾄﾞｲﾉｲｴ</t>
  </si>
  <si>
    <t>宮城県仙台市宮城野区幸町三丁目12番16号</t>
  </si>
  <si>
    <t>022-293-3751</t>
  </si>
  <si>
    <t>022-293-3752</t>
  </si>
  <si>
    <t>0415201003</t>
  </si>
  <si>
    <t>さんしょ</t>
  </si>
  <si>
    <t>ｻﾝｼｮ</t>
  </si>
  <si>
    <t>0415201011</t>
  </si>
  <si>
    <t>特定非営利活動法人煌の会</t>
  </si>
  <si>
    <t>ﾄｸﾃｲﾋｴｲﾘｶﾂﾄﾞｳﾎｳｼﾞﾝｶｶﾞﾔｷﾉｶｲ</t>
  </si>
  <si>
    <t>宮城県仙台市宮城野区新田一丁目５番44号ベルトピア仙台14-１階</t>
  </si>
  <si>
    <t>022-781-5272</t>
  </si>
  <si>
    <t>022-781-5472</t>
  </si>
  <si>
    <t>竹樋　秀康</t>
  </si>
  <si>
    <t>工房すぴか</t>
  </si>
  <si>
    <t>ｺｳﾎﾞｳｽﾋﾟｶ</t>
  </si>
  <si>
    <t>0415201037</t>
  </si>
  <si>
    <t>ケア２１　苦竹</t>
  </si>
  <si>
    <t>ｹｱ21 ﾆｶﾞﾀｹ</t>
  </si>
  <si>
    <t>宮城県仙台市宮城野区平成一丁目５番19号　ホープ・ワン貸事務所１階</t>
  </si>
  <si>
    <t>022-782-6321</t>
  </si>
  <si>
    <t>022-782-8321</t>
  </si>
  <si>
    <t>0415201045</t>
  </si>
  <si>
    <t>コスモス中野栄ホームケア</t>
  </si>
  <si>
    <t>ｺｽﾓｽﾅｶﾉｻｶｴﾎｰﾑｹｱ</t>
  </si>
  <si>
    <t>宮城県仙台市宮城野区出花二丁目11番地の5</t>
  </si>
  <si>
    <t>022-766-9032</t>
  </si>
  <si>
    <t>022-766-9036</t>
  </si>
  <si>
    <t>0415201078</t>
  </si>
  <si>
    <t>中野栄ヘルパーステーション</t>
  </si>
  <si>
    <t>ﾅｶﾉｻｶｴﾍﾙﾊﾟｰｽﾃｰｼｮﾝ</t>
  </si>
  <si>
    <t>有限会社あべりあ</t>
  </si>
  <si>
    <t>ﾕｳｹﾞﾝｶﾞｲｼｬｱﾍﾞﾘｱ</t>
  </si>
  <si>
    <t>宮城県仙台市宮城野区岩切一丁目3番14号</t>
  </si>
  <si>
    <t>022-396-3880</t>
  </si>
  <si>
    <t>022-396-3881</t>
  </si>
  <si>
    <t>山道　悟</t>
  </si>
  <si>
    <t>ヘルパーステーション　クローバー</t>
  </si>
  <si>
    <t>ﾍﾙﾊﾟｰｽﾃｰｼｮﾝ ｸﾛｰﾊﾞｰ</t>
  </si>
  <si>
    <t>宮城県仙台市宮城野区岩切一丁目３番14号</t>
  </si>
  <si>
    <t>0415201086</t>
  </si>
  <si>
    <t>ぱれった・けやき宮城野</t>
  </si>
  <si>
    <t>ﾊﾟﾚｯﾀ･ｹﾔｷﾐﾔｷﾞﾉ</t>
  </si>
  <si>
    <t>宮城県仙台市宮城野区西宮城野10番５号ソフィア宮城野１－Ａ</t>
  </si>
  <si>
    <t>0415201094</t>
  </si>
  <si>
    <t>9830861</t>
  </si>
  <si>
    <t>宮城県仙台市宮城野区鉄砲町166番地　プラザ和光ビル１Ｆ</t>
  </si>
  <si>
    <t>0415201102</t>
  </si>
  <si>
    <t>チャレンジドジャパン仙台中央センター</t>
  </si>
  <si>
    <t>ﾁｬﾚﾝｼﾞﾄﾞｼﾞｬﾊﾟﾝｾﾝﾀﾞｲﾁｭｳｵｳｾﾝﾀｰ</t>
  </si>
  <si>
    <t>宮城県仙台市宮城野区榴岡四丁目12番12号L.Biz仙台３階</t>
  </si>
  <si>
    <t>022-794-9855</t>
  </si>
  <si>
    <t>022-794-9856</t>
  </si>
  <si>
    <t>0415201136</t>
  </si>
  <si>
    <t>株式会社クオレコーポレーション</t>
  </si>
  <si>
    <t>ｶﾌﾞｼｷｶﾞｲｼｬｸｵﾚｺｰﾎﾟﾚｰｼｮﾝ</t>
  </si>
  <si>
    <t>宮城県仙台市宮城野区福室五丁目９番22号</t>
  </si>
  <si>
    <t>022-355-6385</t>
  </si>
  <si>
    <t>022-355-6386</t>
  </si>
  <si>
    <t>小島　智</t>
  </si>
  <si>
    <t>ヘルパーステーション　クオレ</t>
  </si>
  <si>
    <t>ﾍﾙﾊﾟｰｽﾃｰｼｮﾝ ｸｵﾚ</t>
  </si>
  <si>
    <t>宮城県仙台市宮城野区鶴巻一丁目14番18号</t>
  </si>
  <si>
    <t>0415201144</t>
  </si>
  <si>
    <t>ぴぁ</t>
  </si>
  <si>
    <t>ﾋﾟｧ</t>
  </si>
  <si>
    <t>0415201151</t>
  </si>
  <si>
    <t>アースサポート仙台高砂</t>
  </si>
  <si>
    <t>ｱｰｽｻﾎﾟｰﾄｾﾝﾀﾞｲﾀｶｻｺﾞ</t>
  </si>
  <si>
    <t>宮城県仙台市宮城野区福室三丁目24番18号</t>
  </si>
  <si>
    <t>022-388-6200</t>
  </si>
  <si>
    <t>022-387-1301</t>
  </si>
  <si>
    <t>0415201169</t>
  </si>
  <si>
    <t>株式会社ユニークアイ</t>
  </si>
  <si>
    <t>ｶﾌﾞｼｷｶｲｼｬﾕﾆｰｸｱｲ</t>
  </si>
  <si>
    <t>宮城県仙台市若林区木ノ下四丁目７番10号</t>
  </si>
  <si>
    <t>022-713-7231</t>
  </si>
  <si>
    <t>022-355-9776</t>
  </si>
  <si>
    <t>manabi仙台駅前事業所</t>
  </si>
  <si>
    <t>ﾏﾅﾋﾞｾﾝﾀﾞｲｴｷﾏｴｼﾞｷﾞｮｳｼｮ</t>
  </si>
  <si>
    <t>宮城県仙台市宮城野区榴岡一丁目６番30号ディーグランツ仙台ビル７階</t>
  </si>
  <si>
    <t>0415201177</t>
  </si>
  <si>
    <t>株式会社ｅａテクノ仙台</t>
  </si>
  <si>
    <t>ｶﾌﾞｼｷｶﾞｲｼｬｲｰｴｰﾃｸﾉｾﾝﾀﾞｲ</t>
  </si>
  <si>
    <t>宮城県仙台市宮城野区岩切1丁目10番5号2号室</t>
  </si>
  <si>
    <t>022-794-7030</t>
  </si>
  <si>
    <t>022-794-7804</t>
  </si>
  <si>
    <t>斎藤　直利</t>
  </si>
  <si>
    <t>あゆみの杜　訪問介護サービス</t>
  </si>
  <si>
    <t>ｱﾕﾐﾉﾓﾘ ﾎｳﾓﾝｶｲｺﾞｻｰﾋﾞｽ</t>
  </si>
  <si>
    <t>宮城県仙台市宮城野区岩切一丁目10番5号</t>
  </si>
  <si>
    <t>0415201185</t>
  </si>
  <si>
    <t>夢まるごと</t>
  </si>
  <si>
    <t>ﾕﾒﾏﾙｺﾞﾄ</t>
  </si>
  <si>
    <t>9830001</t>
  </si>
  <si>
    <t>宮城県仙台市宮城野区港三丁目１番７号みやぎ産業交流センター（夢メッセみやぎ）会議棟１階</t>
  </si>
  <si>
    <t>022-259-0737</t>
  </si>
  <si>
    <t>0415201193</t>
  </si>
  <si>
    <t>月ひかり合同会社</t>
  </si>
  <si>
    <t>ﾂｷﾋｶﾘｺﾞｳﾄﾞｳｶﾞｲｼｬ</t>
  </si>
  <si>
    <t>宮城県仙台市宮城野区鶴ケ谷四丁目14番２号</t>
  </si>
  <si>
    <t>022-349-4364</t>
  </si>
  <si>
    <t>022-349-4376</t>
  </si>
  <si>
    <t>白鳥　康二</t>
  </si>
  <si>
    <t>訪問介護　まる</t>
  </si>
  <si>
    <t>ﾎｳﾓﾝｶｲｺﾞ ﾏﾙ</t>
  </si>
  <si>
    <t>0415201201</t>
  </si>
  <si>
    <t>一般財団法人光ヶ丘愛世会</t>
  </si>
  <si>
    <t>ｲｯﾊﾟﾝｻﾞｲﾀﾞﾝﾎｳｼﾞﾝﾋｶﾘｶﾞｵｶｱｲｾｲｶｲ</t>
  </si>
  <si>
    <t>宮城県仙台市宮城野区東仙台六丁目７番１号</t>
  </si>
  <si>
    <t>022-257-0231</t>
  </si>
  <si>
    <t>022-257-0201</t>
  </si>
  <si>
    <t>鷹嘴　達衛</t>
  </si>
  <si>
    <t>光ヶ丘スペルマン病院</t>
  </si>
  <si>
    <t>ﾋｶﾘｶﾞｵｶｽﾍﾟﾙﾏﾝﾋﾞｮｳｲﾝ</t>
  </si>
  <si>
    <t>0415201219</t>
  </si>
  <si>
    <t>manaby仙台駅前事業所</t>
  </si>
  <si>
    <t>022-290-6878</t>
  </si>
  <si>
    <t>0415201227</t>
  </si>
  <si>
    <t>ﾄｸﾃｲﾋｴｲﾘｶﾂﾄﾞｳﾎｳｼﾞﾝﾄﾞﾘｰﾑｹﾞｰﾄ</t>
  </si>
  <si>
    <t>宮城県名取市大手町二丁目１番３号ひまわりビル101号室</t>
  </si>
  <si>
    <t>横山　真典</t>
  </si>
  <si>
    <t>サポートクラブ未来宮城野</t>
  </si>
  <si>
    <t>ｻﾎﾟｰﾄｸﾗﾌﾞﾐﾗｲﾐﾔｷﾞﾉ</t>
  </si>
  <si>
    <t>9830013</t>
  </si>
  <si>
    <t>宮城県仙台市宮城野区中野字新明101番地の３</t>
  </si>
  <si>
    <t>022-253-7159</t>
  </si>
  <si>
    <t>022-253-7169</t>
  </si>
  <si>
    <t>0415201243</t>
  </si>
  <si>
    <t>障害者日中活動支援施設　あいむ鶴ケ谷</t>
  </si>
  <si>
    <t>ｼｮｳｶﾞｲｼｬﾆｯﾁｭｳｶﾂﾄﾞｳｼｴﾝｼｾﾂ ｱｲﾑﾂﾙｶﾞﾔ</t>
  </si>
  <si>
    <t>宮城県仙台市宮城野区鶴ケ谷二丁目１番地の11</t>
  </si>
  <si>
    <t>022-353-6551</t>
  </si>
  <si>
    <t>022-353-6552</t>
  </si>
  <si>
    <t>0415201250</t>
  </si>
  <si>
    <t>ＬＩＴＡＬＩＣＯワークス仙台東口</t>
  </si>
  <si>
    <t>LITALICOﾜｰｸｽｾﾝﾀﾞｲﾋｶﾞｼｸﾞﾁ</t>
  </si>
  <si>
    <t>宮城県仙台市宮城野区榴岡二丁目３番15号花本ビル２階</t>
  </si>
  <si>
    <t>022-742-5280</t>
  </si>
  <si>
    <t>022-742-5281</t>
  </si>
  <si>
    <t>0415201276</t>
  </si>
  <si>
    <t>株式会社もりのとびら</t>
  </si>
  <si>
    <t>ｶﾌﾞｼｷｶﾞｲｼｬﾓﾘﾉﾄﾋﾞﾗ</t>
  </si>
  <si>
    <t>宮城県仙台市泉区南光台東一丁目2-26南光台ビル201</t>
  </si>
  <si>
    <t>022-385-6117</t>
  </si>
  <si>
    <t>022-385-6118</t>
  </si>
  <si>
    <t>金成　秀夫</t>
  </si>
  <si>
    <t>訪問看護ステーション　もりのとびら</t>
  </si>
  <si>
    <t>ﾎｳﾓﾝｶﾝｺﾞｽﾃｰｼｮﾝ ﾓﾘﾉﾄﾋﾞﾗ</t>
  </si>
  <si>
    <t>宮城県仙台市泉区南光台東一丁目２番26号南光台ビル201</t>
  </si>
  <si>
    <t>0415201284</t>
  </si>
  <si>
    <t>宮城県仙台市泉区南光台東一丁目2番26号南光台ビル201</t>
  </si>
  <si>
    <t>ウェルビー仙台駅前センター</t>
  </si>
  <si>
    <t>ｳｪﾙﾋﾞｰｾﾝﾀﾞｲｴｷﾏｴｾﾝﾀｰ</t>
  </si>
  <si>
    <t>宮城県仙台市宮城野区榴岡四丁目１番８号　パルシティ仙台３-Ⅾ</t>
  </si>
  <si>
    <t>022-355-9548</t>
  </si>
  <si>
    <t>022-355-9549</t>
  </si>
  <si>
    <t>0415201292</t>
  </si>
  <si>
    <t>就労定着支援事業所　ウェルビー仙台駅前センター</t>
  </si>
  <si>
    <t>ｼｭｳﾛｳﾃｲﾁｬｸｼｴﾝｼﾞｷﾞｮｳｼｮ ｳｪﾙﾋﾞｰｾﾝﾀﾞｲｴｷﾏｴｾﾝﾀｰ</t>
  </si>
  <si>
    <t>ｿﾝﾎﾟｹｱｶﾌﾞｼｷｶﾞｲｼｬ</t>
  </si>
  <si>
    <t>東京都品川区東品川四丁目12番８号</t>
  </si>
  <si>
    <t>0364558560</t>
  </si>
  <si>
    <t>0357834170</t>
  </si>
  <si>
    <t>ＳＯＭＰＯケア仙台萩野町訪問介護</t>
  </si>
  <si>
    <t>ｿﾝﾎﾟｹｱｾﾝﾀﾞｲﾊｷﾞﾉﾏﾁﾎｳﾓﾝｶｲｺﾞ</t>
  </si>
  <si>
    <t>宮城県仙台市宮城野区萩野町三丁目12番１号</t>
  </si>
  <si>
    <t>0415201300</t>
  </si>
  <si>
    <t>株式会社ﾁｬﾚｼﾞｮﾌﾞ</t>
  </si>
  <si>
    <t>ｶﾌﾞｼｷｶｲｼｬﾁｬﾚｼﾞｮﾌﾞ</t>
  </si>
  <si>
    <t>3300074</t>
  </si>
  <si>
    <t>埼玉県さいたま市浦和区北浦和四丁目３番４　オキナヤ北浦和ビル１階</t>
  </si>
  <si>
    <t>048-714-0271</t>
  </si>
  <si>
    <t>048-714-0272</t>
  </si>
  <si>
    <t>武藤　五郎</t>
  </si>
  <si>
    <t>チャレジョブセンター仙台</t>
  </si>
  <si>
    <t>ﾁｬﾚｼﾞｮﾌﾞｾﾝﾀｰｾﾝﾀﾞｲ</t>
  </si>
  <si>
    <t>宮城県仙台市宮城野区榴岡四丁目１番８号　パルシティ仙台３-B2</t>
  </si>
  <si>
    <t>022-766-8107</t>
  </si>
  <si>
    <t>022-766-8108</t>
  </si>
  <si>
    <t>0415201318</t>
  </si>
  <si>
    <t>デイサービスＮＡＫＡＧＡＷＡ</t>
  </si>
  <si>
    <t>ﾃﾞｲｻｰﾋﾞｽﾅｶｶﾞﾜ</t>
  </si>
  <si>
    <t>宮城県仙台市宮城野区鉄砲町中３番地の４プラザ和光ビル１階</t>
  </si>
  <si>
    <t>022-299-2510</t>
  </si>
  <si>
    <t>022-355-6499</t>
  </si>
  <si>
    <t>0415201326</t>
  </si>
  <si>
    <t>株式会社双泉メディカルケア</t>
  </si>
  <si>
    <t>ｶﾌﾞｼｷｶﾞｲｼｬｿｳｲｽﾞﾐﾒﾃﾞｨｶﾙｹｱ</t>
  </si>
  <si>
    <t>1300013</t>
  </si>
  <si>
    <t>東京都墨田区錦糸一丁目１番５号</t>
  </si>
  <si>
    <t>03-5637-9290</t>
  </si>
  <si>
    <t>03-6240-4588</t>
  </si>
  <si>
    <t>米和　彰紀</t>
  </si>
  <si>
    <t>あくとケア　仙台</t>
  </si>
  <si>
    <t>ｱｸﾄｹｱ ｾﾝﾀﾞｲ</t>
  </si>
  <si>
    <t>宮城県仙台市宮城野区新田四丁目28番65号</t>
  </si>
  <si>
    <t>022-352-5835</t>
  </si>
  <si>
    <t>022-352-9535</t>
  </si>
  <si>
    <t>0415201334</t>
  </si>
  <si>
    <t>株式会社ケアステーションＪ＆Ｊ</t>
  </si>
  <si>
    <t>ｶﾌﾞｼｷｶﾞｲｼｬｹｱｽﾃｰｼｮﾝｼﾞｪｲｱﾝﾄﾞｼﾞｪｲ</t>
  </si>
  <si>
    <t>9830869</t>
  </si>
  <si>
    <t>宮城県仙台市宮城野区鉄砲町西２番地の４ダイアパレス榴岡Ⅱ1002</t>
  </si>
  <si>
    <t>022-297-6344</t>
  </si>
  <si>
    <t>022-794-7855</t>
  </si>
  <si>
    <t>星山　弘子</t>
  </si>
  <si>
    <t>ケアステーションＪ＆Ｊ</t>
  </si>
  <si>
    <t>ｹｱｽﾃｰｼｮﾝｼﾞｪｲｱﾝﾄﾞｼﾞｪｲ</t>
  </si>
  <si>
    <t>0415201342</t>
  </si>
  <si>
    <t>Tagomaruステイ</t>
  </si>
  <si>
    <t>Tagomaruｽﾃｲ</t>
  </si>
  <si>
    <t>9830026</t>
  </si>
  <si>
    <t>宮城県仙台市宮城野区田子西一丁目12番地３</t>
  </si>
  <si>
    <t>022-352-5951</t>
  </si>
  <si>
    <t>022-352-5952</t>
  </si>
  <si>
    <t>0415201359</t>
  </si>
  <si>
    <t>TFU Cafeteria Olive</t>
  </si>
  <si>
    <t>ﾃｨｰｴﾌﾕｰｶﾌｪﾃﾘｱｵﾘｰﾌﾞ</t>
  </si>
  <si>
    <t>宮城県仙台市宮城野区榴岡二丁目５番26号東北福祉大学仙台駅東口キャンパス１Ｆ・Ｂ１</t>
  </si>
  <si>
    <t>022-762-7827</t>
  </si>
  <si>
    <t>022-762-7828</t>
  </si>
  <si>
    <t>0415201375</t>
  </si>
  <si>
    <t>Tagomaruヘルパーズ</t>
  </si>
  <si>
    <t>Tagomaruﾍﾙﾊﾟｰｽﾞ</t>
  </si>
  <si>
    <t>宮城県仙台市宮城野区田子西一丁目12番地の３</t>
  </si>
  <si>
    <t>0415201391</t>
  </si>
  <si>
    <t>株式会社フルパワー</t>
  </si>
  <si>
    <t>ｶﾌﾞｼｷｶｲｼｬﾌﾙﾊﾟﾜｰ</t>
  </si>
  <si>
    <t>宮城県仙台市宮城野区新田一丁目10番56号</t>
  </si>
  <si>
    <t>022-385-7962</t>
  </si>
  <si>
    <t>022-385-7964</t>
  </si>
  <si>
    <t>会田　健二</t>
  </si>
  <si>
    <t>よろず訪問介護　日々全力</t>
  </si>
  <si>
    <t>ﾖﾛｽﾞﾎｳﾓﾝｶｲｺﾞ ﾋﾋﾞｾﾞﾝﾘｮｸ</t>
  </si>
  <si>
    <t>0415201409</t>
  </si>
  <si>
    <t>株式会社For all</t>
  </si>
  <si>
    <t>ｶﾌﾞｼｷｶｲｼｬFor all</t>
  </si>
  <si>
    <t>9813106</t>
  </si>
  <si>
    <t>宮城県仙台市泉区歩坂町19番７号</t>
  </si>
  <si>
    <t>09073316697</t>
  </si>
  <si>
    <t>高橋　智</t>
  </si>
  <si>
    <t>はやさか訪問介護研究所</t>
  </si>
  <si>
    <t>ﾊﾔｻｶﾎｳﾓﾝｶｲｺﾞｹﾝｷｭｳｼﾞｮ</t>
  </si>
  <si>
    <t>宮城県仙台市青葉区小松島四丁目23番14号</t>
  </si>
  <si>
    <t>022-369-3390</t>
  </si>
  <si>
    <t>022-369-3393</t>
  </si>
  <si>
    <t>0415201417</t>
  </si>
  <si>
    <t>株式会社ケアラインズ</t>
  </si>
  <si>
    <t>ｶﾌﾞｼｷｶｲｼｬｹｱﾗｲﾝｽﾞ</t>
  </si>
  <si>
    <t>宮城県仙台市宮城野区原町五丁目３番44-201号</t>
  </si>
  <si>
    <t>022-742-1288</t>
  </si>
  <si>
    <t>022-745-2339</t>
  </si>
  <si>
    <t>齊藤　友克</t>
  </si>
  <si>
    <t>ケアラインズ</t>
  </si>
  <si>
    <t>ｹｱﾗｲﾝｽﾞ</t>
  </si>
  <si>
    <t>0415201425</t>
  </si>
  <si>
    <t>特定非営利活動法人シャロームの会</t>
  </si>
  <si>
    <t>ﾄｸﾃｲﾋｴｲﾘｶﾂﾄﾞｳﾎｳｼﾞﾝｼｬﾛｰﾑﾉｶｲ</t>
  </si>
  <si>
    <t>宮城県仙台市宮城野区榴岡三丁目９番15－305号</t>
  </si>
  <si>
    <t>022-293-3056</t>
  </si>
  <si>
    <t>022-293-3022</t>
  </si>
  <si>
    <t>菊地茂</t>
  </si>
  <si>
    <t>オリーブの実</t>
  </si>
  <si>
    <t>ｵﾘｰﾌﾞﾉﾐ</t>
  </si>
  <si>
    <t>宮城県仙台市宮城野区西宮城野９番16号パレフビル１階</t>
  </si>
  <si>
    <t>022-256-2350</t>
  </si>
  <si>
    <t>0415201433</t>
  </si>
  <si>
    <t>株式会社千手</t>
  </si>
  <si>
    <t>ｶﾌﾞｼｷｶﾞｲｼｬｾﾝｼﾞｭ</t>
  </si>
  <si>
    <t>2220033</t>
  </si>
  <si>
    <t>神奈川県横浜市港北区新横浜二丁目２番地１５パレアナビル８０７</t>
  </si>
  <si>
    <t>045-595-9900</t>
  </si>
  <si>
    <t>045-595-9901</t>
  </si>
  <si>
    <t>長谷川　賢治</t>
  </si>
  <si>
    <t>パレスト</t>
  </si>
  <si>
    <t>ﾊﾟﾚｽﾄ</t>
  </si>
  <si>
    <t>宮城県仙台市宮城野区榴岡一丁目７番１５号サニービル２０７</t>
  </si>
  <si>
    <t>022-369-3096</t>
  </si>
  <si>
    <t>022-369-3097</t>
  </si>
  <si>
    <t>0415201441</t>
  </si>
  <si>
    <t>宮城県仙台市宮城野区福田町一丁目１番10号</t>
  </si>
  <si>
    <t>0415201458</t>
  </si>
  <si>
    <t>宮城県仙台市宮城野区岩切二丁目３番１号カーザＤｉｏ１階</t>
  </si>
  <si>
    <t>0415201466</t>
  </si>
  <si>
    <t>LITALICOワークス仙台みやぎの</t>
  </si>
  <si>
    <t>ﾘﾀﾘｺﾜｰｸｽｾﾝﾀﾞｲﾐﾔｷﾞﾉ</t>
  </si>
  <si>
    <t>宮城県仙台市宮城野区榴岡二丁目2番23号　名掛丁パルス熊林ビル3階</t>
  </si>
  <si>
    <t>022-292-6730</t>
  </si>
  <si>
    <t>022-292-6735</t>
  </si>
  <si>
    <t>0415201474</t>
  </si>
  <si>
    <t>LITALICOﾜｰｸｽｾﾝﾀﾞｲﾐﾔｷﾞﾉ</t>
  </si>
  <si>
    <t>宮城県仙台市宮城野区榴岡二丁目2番23号名掛丁パルス熊林ビル3階</t>
  </si>
  <si>
    <t>株式会社エフリング</t>
  </si>
  <si>
    <t>ｶﾌﾞｼｷｶﾞｲｼｬｴﾌﾘﾝｸﾞ</t>
  </si>
  <si>
    <t>0030026</t>
  </si>
  <si>
    <t>北海道札幌市白石区本通六丁目南１番８号</t>
  </si>
  <si>
    <t>011-598-9533</t>
  </si>
  <si>
    <t>新井　誠志</t>
  </si>
  <si>
    <t>ジョブタス東仙台事業所</t>
  </si>
  <si>
    <t>ｼﾞｮﾌﾞﾀｽﾋｶﾞｼｾﾝﾀﾞｲｼﾞｷﾞｮｳｼｮ</t>
  </si>
  <si>
    <t>宮城県仙台市宮城野区東仙台一丁目７番１号　１Ｆ-Ｃ</t>
  </si>
  <si>
    <t>022-355-6325</t>
  </si>
  <si>
    <t>022-355-6326</t>
  </si>
  <si>
    <t>0415201482</t>
  </si>
  <si>
    <t>宮城県宮城郡七ケ浜町汐見台一丁目１番17号</t>
  </si>
  <si>
    <t>022-290-6146</t>
  </si>
  <si>
    <t>西山　絵理子</t>
  </si>
  <si>
    <t>COMS</t>
  </si>
  <si>
    <t>宮城県仙台市宮城野区田子一丁目26番５号</t>
  </si>
  <si>
    <t>022-766-9373</t>
  </si>
  <si>
    <t>0415201490</t>
  </si>
  <si>
    <t>株式会社湧泉会</t>
  </si>
  <si>
    <t>ｶﾌﾞｼｷｶﾞｲｼｬﾕｳｾﾝｶｲ</t>
  </si>
  <si>
    <t>宮城県仙台市泉区将監五丁目７番８号</t>
  </si>
  <si>
    <t>022-341-7488</t>
  </si>
  <si>
    <t>022-341-7857</t>
  </si>
  <si>
    <t>0415201508</t>
  </si>
  <si>
    <t>株式会社ウィンズ</t>
  </si>
  <si>
    <t>ｶﾌﾞｼｷｶﾞｲｼｬｳｨﾝｽﾞ</t>
  </si>
  <si>
    <t>宮城県仙台市若林区大和町一丁目22番45号</t>
  </si>
  <si>
    <t>022-797-2200</t>
  </si>
  <si>
    <t>022-349-8788</t>
  </si>
  <si>
    <t>守谷　定夫</t>
  </si>
  <si>
    <t>ウィンズの森ヘルパーステーション</t>
  </si>
  <si>
    <t>ｳｨﾝｽﾞﾉﾓﾘﾍﾙﾊﾟｰｽﾃｰｼｮﾝ</t>
  </si>
  <si>
    <t>宮城県仙台市若林区大和町一丁目22番45号　２階</t>
  </si>
  <si>
    <t>022-797-2255</t>
  </si>
  <si>
    <t>0415201516</t>
  </si>
  <si>
    <t>流星舎株式会社</t>
  </si>
  <si>
    <t>ﾘｭｳｾｲｼｬｶﾌﾞｼｷｶﾞｲｼｬ</t>
  </si>
  <si>
    <t>9830044</t>
  </si>
  <si>
    <t>宮城県仙台市宮城野区宮千代一丁目11-７</t>
  </si>
  <si>
    <t>022-766-9854</t>
  </si>
  <si>
    <t>022-766-9864</t>
  </si>
  <si>
    <t>山近　哲也</t>
  </si>
  <si>
    <t>ジョブタス仙台薬師堂事業所</t>
  </si>
  <si>
    <t>ｼﾞｮﾌﾞﾀｽｾﾝﾀﾞｲﾔｸｼﾄﾞｳｼﾞｷﾞｮｳｼｮ</t>
  </si>
  <si>
    <t>宮城県仙台市宮城野区宮千代一丁目11番地の７</t>
  </si>
  <si>
    <t>0415201524</t>
  </si>
  <si>
    <t>株式会社ソーシャルライズ</t>
  </si>
  <si>
    <t>ｶﾌﾞｼｷｶｲｼｬｿｰｼｬﾙﾗｲｽﾞ</t>
  </si>
  <si>
    <t>宮城県仙台市宮城野区榴岡五丁目10番20－２号</t>
  </si>
  <si>
    <t>022-352-3556</t>
  </si>
  <si>
    <t>022-352-3557</t>
  </si>
  <si>
    <t>佐藤　清志</t>
  </si>
  <si>
    <t>RISEWORKみやぎの</t>
  </si>
  <si>
    <t>ﾗｲｽﾞﾜｰｸﾐﾔｷﾞﾉ</t>
  </si>
  <si>
    <t>宮城県仙台市宮城野区銀杏町13番８号　セトル銀杏101・102号室</t>
  </si>
  <si>
    <t>022-762-5831</t>
  </si>
  <si>
    <t>022-762-5834</t>
  </si>
  <si>
    <t>0415201532</t>
  </si>
  <si>
    <t>菓房　ポミエ</t>
  </si>
  <si>
    <t>ｶﾎﾞｳ ﾎﾟﾐｴ</t>
  </si>
  <si>
    <t>022-302-2461</t>
  </si>
  <si>
    <t>022-302-2462</t>
  </si>
  <si>
    <t>株式会社家和楽</t>
  </si>
  <si>
    <t>ｶﾌﾞｼｷｶﾞｲｼｬﾔﾜﾗ</t>
  </si>
  <si>
    <t>宮城県仙台市宮城野区大梶13番19号</t>
  </si>
  <si>
    <t>022-297-3550</t>
  </si>
  <si>
    <t>022-388-3076</t>
  </si>
  <si>
    <t>木村　靖</t>
  </si>
  <si>
    <t>ヘルパーステーション大空</t>
  </si>
  <si>
    <t>ﾍﾙﾊﾟｰｽﾃｰｼｮﾝｿﾗ</t>
  </si>
  <si>
    <t>022-295-8805</t>
  </si>
  <si>
    <t>0415201540</t>
  </si>
  <si>
    <t>022-349-4082</t>
  </si>
  <si>
    <t>さくら株式会社</t>
  </si>
  <si>
    <t>ｻｸﾗｶﾌﾞｼｷｶﾞｲｼｬ</t>
  </si>
  <si>
    <t>宮城県仙台市宮城野区福室二丁目８番17号</t>
  </si>
  <si>
    <t>022-794-9948</t>
  </si>
  <si>
    <t>022-794-9949</t>
  </si>
  <si>
    <t>皆木　正行</t>
  </si>
  <si>
    <t>ジョブタス仙台福室事業所</t>
  </si>
  <si>
    <t>ｼﾞｮﾌﾞﾀｽｾﾝﾀﾞｲﾌｸﾑﾛｼﾞｷﾞｮｳｼｮ</t>
  </si>
  <si>
    <t>宮城県仙台市宮城野区福室二丁目８番17号　福室マンション207A</t>
  </si>
  <si>
    <t>0415201557</t>
  </si>
  <si>
    <t>一般社団法人みらい東北</t>
  </si>
  <si>
    <t>ｲｯﾊﾟﾝｼｬﾀﾞﾝﾎｳｼﾞﾝﾐﾗｲﾄｳﾎｸ</t>
  </si>
  <si>
    <t>宮城県仙台市宮城野区榴岡三丁目６番30号　エクセレントエイト１階102</t>
  </si>
  <si>
    <t>022-292-5681</t>
  </si>
  <si>
    <t>022-791-6186</t>
  </si>
  <si>
    <t>畠山　忠之</t>
  </si>
  <si>
    <t>あすかぜ</t>
  </si>
  <si>
    <t>ｱｽｶｾﾞ</t>
  </si>
  <si>
    <t>0415201565</t>
  </si>
  <si>
    <t>株式会社リンクワークス</t>
  </si>
  <si>
    <t>ｶﾌﾞｼｷｶﾞｲｼｬﾘﾝｸﾜｰｸｽ</t>
  </si>
  <si>
    <t>宮城県仙台市宮城野区榴岡四丁目１番８号</t>
  </si>
  <si>
    <t>022-354-1995</t>
  </si>
  <si>
    <t>022-354-1996</t>
  </si>
  <si>
    <t>橋本　耕</t>
  </si>
  <si>
    <t>リンクワークス　仙台駅東口</t>
  </si>
  <si>
    <t>ﾘﾝｸﾜｰｸｽ ｾﾝﾀﾞｲｴｷﾋｶﾞｼｸﾞﾁ</t>
  </si>
  <si>
    <t>宮城県仙台市宮城野区榴岡四丁目１番８号　パルシティ仙台１階</t>
  </si>
  <si>
    <t>0415201573</t>
  </si>
  <si>
    <t>株式会社ビジュアルビジョン</t>
  </si>
  <si>
    <t>ｶﾌﾞｼｷｶﾞｲｼｬﾋﾞｼﾞｭｱﾙﾋﾞｼﾞｮﾝ</t>
  </si>
  <si>
    <t>3620037</t>
  </si>
  <si>
    <t>埼玉県上尾市上町一丁目１番14号</t>
  </si>
  <si>
    <t>048-640-4300</t>
  </si>
  <si>
    <t>048-640-4511</t>
  </si>
  <si>
    <t>井沢　隆</t>
  </si>
  <si>
    <t>けあビジョンホーム仙台萩野町訪問介護</t>
  </si>
  <si>
    <t>ｹｱﾋﾞｼﾞｮﾝﾎｰﾑｾﾝﾀﾞｲﾊｷﾞﾉﾏﾁﾎｳﾓﾝｶｲｺﾞ</t>
  </si>
  <si>
    <t>宮城県仙台市宮城野区萩野町四丁目３番50号</t>
  </si>
  <si>
    <t>022-782-7006</t>
  </si>
  <si>
    <t>022-782-7016</t>
  </si>
  <si>
    <t>0415201581</t>
  </si>
  <si>
    <t>ほほえみ</t>
  </si>
  <si>
    <t>ﾎﾎｴﾐ</t>
  </si>
  <si>
    <t>宮城県仙台市宮城野区鶴ケ谷東四丁目17番31号</t>
  </si>
  <si>
    <t>022-355-9136</t>
  </si>
  <si>
    <t>0415201599</t>
  </si>
  <si>
    <t>らく壱番館</t>
  </si>
  <si>
    <t>ﾗｸｲﾁﾊﾞﾝｶﾝ</t>
  </si>
  <si>
    <t>宮城県仙台市宮城野区鶴ケ谷五丁目15番地の17</t>
  </si>
  <si>
    <t>0415201607</t>
  </si>
  <si>
    <t>らく四番館</t>
  </si>
  <si>
    <t>ﾗｸﾖﾝﾊﾞﾝｶﾝ</t>
  </si>
  <si>
    <t>022-253-6577</t>
  </si>
  <si>
    <t>022-251-1613</t>
  </si>
  <si>
    <t>宮城県仙台市宮城野区港三丁目１番７号　みやぎ産業交流センター（夢メッセみやぎ）会議棟１F</t>
  </si>
  <si>
    <t>0415201615</t>
  </si>
  <si>
    <t>夢まるごと-MonReve</t>
  </si>
  <si>
    <t>ﾕﾒﾏﾙｺﾞﾄﾓﾝﾚｰﾌﾞ</t>
  </si>
  <si>
    <t>宮城県仙台市宮城野区出花一丁目９番地の13　マリンハイツイデカ402号室</t>
  </si>
  <si>
    <t>022-762-8477</t>
  </si>
  <si>
    <t>つどいの家・コペル</t>
  </si>
  <si>
    <t>ﾂﾄﾞｲﾉｲｴ･ｺﾍﾟﾙ</t>
  </si>
  <si>
    <t>宮城県仙台市若林区上飯田1丁目17-58</t>
  </si>
  <si>
    <t>0227811571</t>
  </si>
  <si>
    <t>0227811573</t>
  </si>
  <si>
    <t>0415300011</t>
  </si>
  <si>
    <t>仙台市上飯田たんぽぽホーム</t>
  </si>
  <si>
    <t>ｾﾝﾀﾞｲｼｶﾐｲｲﾀﾞﾀﾝﾎﾟﾎﾟﾎｰﾑ</t>
  </si>
  <si>
    <t>宮城県仙台市若林区上飯田３丁目２７－２３</t>
  </si>
  <si>
    <t>022-289-6835</t>
  </si>
  <si>
    <t>0415300052</t>
  </si>
  <si>
    <t>有限会社みちのく家政婦紹介所</t>
  </si>
  <si>
    <t>ﾕｳｹﾞﾝｶｲｼｬﾐﾁﾉｸｶｾｲﾌｼｮｳｶｲｼﾞｮ</t>
  </si>
  <si>
    <t>宮城県仙台市若林区新寺一丁目２番１２号</t>
  </si>
  <si>
    <t>022-291-5778</t>
  </si>
  <si>
    <t>022-291-5769</t>
  </si>
  <si>
    <t>花山隆</t>
  </si>
  <si>
    <t>みちのくケアサービス</t>
  </si>
  <si>
    <t>ﾐﾁﾉｸｹｱｻｰﾋﾞｽ</t>
  </si>
  <si>
    <t>0415300060</t>
  </si>
  <si>
    <t>有限会社オーバード</t>
  </si>
  <si>
    <t>ﾕｳｹﾞﾝｶｲｼｬｵｰﾊﾞｰﾄﾞ</t>
  </si>
  <si>
    <t>9840822</t>
  </si>
  <si>
    <t>宮城県仙台市若林区かすみ町１番２２号</t>
  </si>
  <si>
    <t>022-286-0810</t>
  </si>
  <si>
    <t>022-286-0819</t>
  </si>
  <si>
    <t>林泰元</t>
  </si>
  <si>
    <t>マイムケア</t>
  </si>
  <si>
    <t>ﾏｲﾑｹｱ</t>
  </si>
  <si>
    <t>0415300078</t>
  </si>
  <si>
    <t>マイムケアセンター</t>
  </si>
  <si>
    <t>ﾏｲﾑｹｱｾﾝﾀｰ</t>
  </si>
  <si>
    <t>宮城県仙台市若林区かすみ町１－２２</t>
  </si>
  <si>
    <t>有限会社M&amp;C　ケアセンターもえぎ</t>
  </si>
  <si>
    <t>ﾕｳｹﾞﾝｶｲｼｬM&amp;C ｹｱｾﾝﾀｰﾓｴｷﾞ</t>
  </si>
  <si>
    <t>9840035</t>
  </si>
  <si>
    <t>宮城県仙台市若林区霞目２丁目１５－５０</t>
  </si>
  <si>
    <t>022-285-4886</t>
  </si>
  <si>
    <t>022-285-4887</t>
  </si>
  <si>
    <t>三上悦子</t>
  </si>
  <si>
    <t>0415300086</t>
  </si>
  <si>
    <t>株式会社　ユニマット　リタイアメント・コミュニティ</t>
  </si>
  <si>
    <t>ｶﾌﾞｼｷｶﾞｲｼｬﾕﾆﾏｯﾄﾘﾀｲｱﾒﾝﾄ･ｺﾐｭﾆﾃｨ</t>
  </si>
  <si>
    <t>1070061</t>
  </si>
  <si>
    <t>東京都港区北青山二丁目7番13号プラセオ青山ビル</t>
  </si>
  <si>
    <t>03-5413-8228</t>
  </si>
  <si>
    <t>03-5413-8227</t>
  </si>
  <si>
    <t>中川　清彦</t>
  </si>
  <si>
    <t>仙台ヘルパーステーションそよ風</t>
  </si>
  <si>
    <t>ｾﾝﾀﾞｲﾍﾙﾊﾟｰｽﾃｰｼｮﾝｿﾖｶｾﾞ</t>
  </si>
  <si>
    <t>9840015</t>
  </si>
  <si>
    <t>宮城県仙台市若林区卸町５丁目２－１卸町５丁目ビル２階</t>
  </si>
  <si>
    <t>022-235-1931</t>
  </si>
  <si>
    <t>022-235-1938</t>
  </si>
  <si>
    <t>0415300094</t>
  </si>
  <si>
    <t>宮城県仙台市若林区卸町５丁目２－１</t>
  </si>
  <si>
    <t>株式会社ワイ・ユウコーポレーション</t>
  </si>
  <si>
    <t>ｶﾌﾞｼｷｶｲｼｬﾜｲ･ﾕｳｺｰﾎﾟﾚｰｼｮﾝ</t>
  </si>
  <si>
    <t>9840061</t>
  </si>
  <si>
    <t>宮城県仙台市若林区南鍛冶町１９１番地</t>
  </si>
  <si>
    <t>022-266-1558</t>
  </si>
  <si>
    <t>022-266-1561</t>
  </si>
  <si>
    <t>内山良信</t>
  </si>
  <si>
    <t>ケアサポートみらい</t>
  </si>
  <si>
    <t>ｹｱｻﾎﾟｰﾄﾐﾗｲ</t>
  </si>
  <si>
    <t>0415300102</t>
  </si>
  <si>
    <t>有限会社介護支援センター百歳</t>
  </si>
  <si>
    <t>ﾕｳｹﾞﾝｶｲｼｬｶｲｺﾞｼｴﾝｾﾝﾀｰﾓﾓﾄｾ</t>
  </si>
  <si>
    <t>9840826</t>
  </si>
  <si>
    <t>宮城県仙台市若林区若林一丁目４番１０号</t>
  </si>
  <si>
    <t>022-781-0486</t>
  </si>
  <si>
    <t>022-781-0487</t>
  </si>
  <si>
    <t>田山洋子</t>
  </si>
  <si>
    <t>0415300110</t>
  </si>
  <si>
    <t>社会福祉法人仙台福祉サービス協会若林ヘルパーステーション</t>
  </si>
  <si>
    <t>ｼｬｶｲﾌｸｼﾎｳｼﾞﾝｾﾝﾀﾞｲﾌｸｼｻｰﾋﾞｽｷｮｳｶｲﾜｶﾊﾞﾔｼﾍﾙﾊﾟｰｽﾃｰｼｮﾝ</t>
  </si>
  <si>
    <t>9840827</t>
  </si>
  <si>
    <t>宮城県仙台市若林区南小泉三丁目９番１号　南小泉ビル１階</t>
  </si>
  <si>
    <t>022-706-1372</t>
  </si>
  <si>
    <t>022-302-1373</t>
  </si>
  <si>
    <t>0415300136</t>
  </si>
  <si>
    <t>022-706-1373</t>
  </si>
  <si>
    <t>022-782-3151</t>
  </si>
  <si>
    <t>022-782-3252</t>
  </si>
  <si>
    <t>株式会社コムスン　わかばやしケアセンター</t>
  </si>
  <si>
    <t>ｶﾌﾞｼｷｶﾞｲｼｬｺﾑｽﾝ ﾜｶﾊﾞﾔｼｹｱｾﾝﾀｰ</t>
  </si>
  <si>
    <t>宮城県仙台市若林区遠見塚２丁目４－６沼田コーポ事務所１０２号室</t>
  </si>
  <si>
    <t>022-285-2371</t>
  </si>
  <si>
    <t>022-285-2372</t>
  </si>
  <si>
    <t>0415300144</t>
  </si>
  <si>
    <t>やさしい手仙台ケアセンター若林</t>
  </si>
  <si>
    <t>ﾔｻｼｲﾃｾﾝﾀﾞｲｹｱｾﾝﾀｰﾜｶﾊﾞﾔｼ</t>
  </si>
  <si>
    <t>宮城県仙台市若林区若林二丁目４番２号コンドミニアムシャトー１階</t>
  </si>
  <si>
    <t>022-781-1621</t>
  </si>
  <si>
    <t>022-781-1622</t>
  </si>
  <si>
    <t>0415300151</t>
  </si>
  <si>
    <t>ニチイケアセンター若林</t>
  </si>
  <si>
    <t>ﾆﾁｲｹｱｾﾝﾀｰﾜｶﾊﾞﾔｼ</t>
  </si>
  <si>
    <t>9840038</t>
  </si>
  <si>
    <t>宮城県仙台市若林区伊在三丁目６番地の１ホワイトアーバンシティ107号室</t>
  </si>
  <si>
    <t>022-390-5880</t>
  </si>
  <si>
    <t>022-287-0751</t>
  </si>
  <si>
    <t>0415300169</t>
  </si>
  <si>
    <t>ツクイ若林</t>
  </si>
  <si>
    <t>ﾂｸｲﾜｶﾊﾞﾔｼ</t>
  </si>
  <si>
    <t>9840816</t>
  </si>
  <si>
    <t>宮城県仙台市若林区河原町二丁目５番40号　クレセール河原町１階</t>
  </si>
  <si>
    <t>022-262-8288</t>
  </si>
  <si>
    <t>022-262-9520</t>
  </si>
  <si>
    <t>0415300177</t>
  </si>
  <si>
    <t>ぴぼっと</t>
  </si>
  <si>
    <t>ﾋﾟﾎﾞｯﾄ</t>
  </si>
  <si>
    <t>宮城県仙台市若林区遠見塚二丁目１６番１５号</t>
  </si>
  <si>
    <t>022-282-4671</t>
  </si>
  <si>
    <t>022-282-4672</t>
  </si>
  <si>
    <t>0415300185</t>
  </si>
  <si>
    <t>ワーキングギルド花梨</t>
  </si>
  <si>
    <t>ﾜｰｷﾝｸﾞｷﾞﾙﾄﾞｶﾘﾝ</t>
  </si>
  <si>
    <t>9840001</t>
  </si>
  <si>
    <t>宮城県仙台市若林区鶴代町４－４４</t>
  </si>
  <si>
    <t>022-237-2220</t>
  </si>
  <si>
    <t>022-237-2221</t>
  </si>
  <si>
    <t>0415300193</t>
  </si>
  <si>
    <t>ﾜｰｷﾝｸﾞｷﾞﾙﾄﾞﾊﾅﾅｼ</t>
  </si>
  <si>
    <t>のぞみ苑</t>
  </si>
  <si>
    <t>ﾉｿﾞﾐｴﾝ</t>
  </si>
  <si>
    <t>宮城県仙台市宮城野区萩野町二丁目24番地の２</t>
  </si>
  <si>
    <t>022-783-8311</t>
  </si>
  <si>
    <t>022-783-8319</t>
  </si>
  <si>
    <t>0415300219</t>
  </si>
  <si>
    <t>宮城県仙台市若林区卸町２丁目１２－９</t>
  </si>
  <si>
    <t>社会福祉法人円</t>
  </si>
  <si>
    <t>ｼｬｶｲﾌｸｼﾎｳｼﾞﾝﾏﾄﾞｶ</t>
  </si>
  <si>
    <t>宮城県仙台市太白区袋原四丁目37番１号</t>
  </si>
  <si>
    <t>022-302-4620</t>
  </si>
  <si>
    <t>022-242-3720</t>
  </si>
  <si>
    <t>毛利憲也</t>
  </si>
  <si>
    <t>まどか荒浜</t>
  </si>
  <si>
    <t>ﾏﾄﾞｶｱﾗﾊﾏ</t>
  </si>
  <si>
    <t>9840033</t>
  </si>
  <si>
    <t>宮城県仙台市若林区荒浜字一本杉北２－２</t>
  </si>
  <si>
    <t>022-287-0040</t>
  </si>
  <si>
    <t>022-287-0035</t>
  </si>
  <si>
    <t>0415300227</t>
  </si>
  <si>
    <t>デイ活動センターひろば</t>
  </si>
  <si>
    <t>ﾃﾞｲｶﾂﾄﾞｳｾﾝﾀｰﾋﾛﾊﾞ</t>
  </si>
  <si>
    <t>0415300235</t>
  </si>
  <si>
    <t>有限会社ティー・シー・エム</t>
  </si>
  <si>
    <t>ﾕｳｹﾞﾝｶﾞｲｼｬﾃｨｰ･ｼｰ･ｴﾑ</t>
  </si>
  <si>
    <t>宮城県仙台市若林区大和町四丁目１３番２７号</t>
  </si>
  <si>
    <t>022-283-7388</t>
  </si>
  <si>
    <t>022-283-7387</t>
  </si>
  <si>
    <t>金田　憲子</t>
  </si>
  <si>
    <t>訪問介護ステーション大和</t>
  </si>
  <si>
    <t>ﾎｳﾓﾝｶｲｺﾞｽﾃｰｼｮﾝﾔﾏﾄ</t>
  </si>
  <si>
    <t>0415300243</t>
  </si>
  <si>
    <t>わ・は・わ</t>
  </si>
  <si>
    <t>ﾜ･ﾊ･ﾜ</t>
  </si>
  <si>
    <t>宮城県仙台市若林区中倉２丁目２１－５原田ビル２階</t>
  </si>
  <si>
    <t>022-283-1408</t>
  </si>
  <si>
    <t>0415300250</t>
  </si>
  <si>
    <t>9840831</t>
  </si>
  <si>
    <t>宮城県仙台市若林区沖野3丁目6－55</t>
  </si>
  <si>
    <t>022-294-6250</t>
  </si>
  <si>
    <t>有限会社おばま介護支援センター</t>
  </si>
  <si>
    <t>ﾕｳｹﾞﾝｶｲｼｬｵﾊﾞﾏｶｲｺﾞｼｴﾝｾﾝﾀｰ</t>
  </si>
  <si>
    <t>宮城県仙台市若林区沖野六丁目３１番３２号</t>
  </si>
  <si>
    <t>022-286-1871</t>
  </si>
  <si>
    <t>022-294-2177</t>
  </si>
  <si>
    <t>小濱義之</t>
  </si>
  <si>
    <t>0415300268</t>
  </si>
  <si>
    <t>社会福祉法人わたげ福祉会</t>
  </si>
  <si>
    <t>ｼｬｶｲﾌｸｼﾎｳｼﾞﾝﾜﾀｹﾞﾌｸｼｶｲ</t>
  </si>
  <si>
    <t>宮城県仙台市若林区遠見塚一丁目１８番４８号</t>
  </si>
  <si>
    <t>わたげの家</t>
  </si>
  <si>
    <t>ﾜﾀｹﾞﾉｲｴ</t>
  </si>
  <si>
    <t>0415300276</t>
  </si>
  <si>
    <t>宮城県仙台市若林区遠見塚１－１８－４８</t>
  </si>
  <si>
    <t>セントケア若林</t>
  </si>
  <si>
    <t>ｾﾝﾄｹｱﾜｶﾊﾞﾔｼ</t>
  </si>
  <si>
    <t>宮城県仙台市若林区若林七丁目１番２号</t>
  </si>
  <si>
    <t>022-781-1494</t>
  </si>
  <si>
    <t>022-781-1481</t>
  </si>
  <si>
    <t>0415300284</t>
  </si>
  <si>
    <t>宮城県仙台市若林区若林七丁目１番５号</t>
  </si>
  <si>
    <t>ぴあ</t>
  </si>
  <si>
    <t>ﾋﾟｱ</t>
  </si>
  <si>
    <t>宮城県仙台市若林区遠見塚２丁目４１－５</t>
  </si>
  <si>
    <t>0415300292</t>
  </si>
  <si>
    <t>特定非営利活動法人自閉症ピアリンクセンターここねっと</t>
  </si>
  <si>
    <t>ﾄｸﾃｲﾋｴｲﾘｶﾂﾄﾞｳﾎｳｼﾞﾝｼﾞﾍｲｼｮｳﾋﾟｱﾘﾝｸｾﾝﾀｰｺｺﾈｯﾄ</t>
  </si>
  <si>
    <t>宮城県仙台市若林区石名坂57番</t>
  </si>
  <si>
    <t>022-797-1112</t>
  </si>
  <si>
    <t>涌澤　圭介</t>
  </si>
  <si>
    <t>あゆみ</t>
  </si>
  <si>
    <t>ｱﾕﾐ</t>
  </si>
  <si>
    <t>宮城県仙台市若林区若林5-6-5</t>
  </si>
  <si>
    <t>022-286-1884</t>
  </si>
  <si>
    <t>0415300300</t>
  </si>
  <si>
    <t>ﾐﾀｼｮｳｺｳｶﾌﾞｼｷｶｲｼｬ</t>
  </si>
  <si>
    <t>宮城県仙台市若林区若林2丁目4番16号</t>
  </si>
  <si>
    <t>022-289-6098</t>
  </si>
  <si>
    <t>022-725-8654</t>
  </si>
  <si>
    <t>大和田昇</t>
  </si>
  <si>
    <t>9840841</t>
  </si>
  <si>
    <t>宮城県仙台市若林区三本塚字中谷地286</t>
  </si>
  <si>
    <t>0415300318</t>
  </si>
  <si>
    <t>宮城県黒川郡富谷町成田６丁目８番地３</t>
  </si>
  <si>
    <t>セベックヘルパーステーション</t>
  </si>
  <si>
    <t>ｾﾍﾞｯｸﾍﾙﾊﾟｰｽﾃｰｼｮﾝ</t>
  </si>
  <si>
    <t>9840073</t>
  </si>
  <si>
    <t>宮城県仙台市若林区荒町172</t>
  </si>
  <si>
    <t>0415300326</t>
  </si>
  <si>
    <t>宮城県仙台市若林区荒町172　第一旭ビル２F</t>
  </si>
  <si>
    <t>022-217-7677</t>
  </si>
  <si>
    <t>コスモス木ノ下ホームケア</t>
  </si>
  <si>
    <t>ｺｽﾓｽｷﾉｼﾀﾎｰﾑｹｱ</t>
  </si>
  <si>
    <t>宮城県仙台市若林区木ノ下１丁目１２番２８号</t>
  </si>
  <si>
    <t>022-292-0093</t>
  </si>
  <si>
    <t>022-292-0165</t>
  </si>
  <si>
    <t>0415300334</t>
  </si>
  <si>
    <t>株式会社キュットライフ</t>
  </si>
  <si>
    <t>ｶﾌﾞｼｷｶｲｼｬｷｭｯﾄﾗｲﾌ</t>
  </si>
  <si>
    <t>宮城県仙台市若林区沖野７丁目３９番６０号</t>
  </si>
  <si>
    <t>022-294-1910</t>
  </si>
  <si>
    <t>022-294-1911</t>
  </si>
  <si>
    <t>齋藤稔</t>
  </si>
  <si>
    <t>キュッとケアサービス</t>
  </si>
  <si>
    <t>ｷｭｯﾄｹｱｻｰﾋﾞｽ</t>
  </si>
  <si>
    <t>0415300342</t>
  </si>
  <si>
    <t>022-294-1913</t>
  </si>
  <si>
    <t>合資会社　かいごや</t>
  </si>
  <si>
    <t>ｺﾞｳｼｶｲｼｬ ｶｲｺﾞﾔ</t>
  </si>
  <si>
    <t>宮城県仙台市若林区沖野三丁目３０番７号</t>
  </si>
  <si>
    <t>022-282-1082</t>
  </si>
  <si>
    <t>022-343-8078</t>
  </si>
  <si>
    <t>近藤ゆう子</t>
  </si>
  <si>
    <t>かいごや</t>
  </si>
  <si>
    <t>ｶｲｺﾞﾔ</t>
  </si>
  <si>
    <t>0415300359</t>
  </si>
  <si>
    <t>若林障害者福祉センター</t>
  </si>
  <si>
    <t>ﾜｶﾊﾞﾔｼｼｮｳｶﾞｲｼｬﾌｸｼｾﾝﾀｰ</t>
  </si>
  <si>
    <t>9840824</t>
  </si>
  <si>
    <t>宮城県仙台市若林区遠見塚東８－１</t>
  </si>
  <si>
    <t>022-294-0450</t>
  </si>
  <si>
    <t>022-285-2430</t>
  </si>
  <si>
    <t>0415300375</t>
  </si>
  <si>
    <t>有限会社福祉サポート仙台東</t>
  </si>
  <si>
    <t>ﾕｳｹﾞﾝｶﾞｲｼｬﾌｸｼｻﾎﾟｰﾄｾﾝﾀﾞｲﾋｶﾞｼ</t>
  </si>
  <si>
    <t>宮城県仙台市若林区上飯田一丁目３番３３号</t>
  </si>
  <si>
    <t>022-286-7976</t>
  </si>
  <si>
    <t>022-286-7966</t>
  </si>
  <si>
    <t>渡邊美智子</t>
  </si>
  <si>
    <t>ヘルパーステーション憩いの園</t>
  </si>
  <si>
    <t>ﾍﾙﾊﾟｰｽﾃｰｼｮﾝｲｺｲﾉｿﾉ</t>
  </si>
  <si>
    <t>宮城県仙台市若林区上飯田一丁目３番３１号</t>
  </si>
  <si>
    <t>022-285-5677</t>
  </si>
  <si>
    <t>022-285-5652</t>
  </si>
  <si>
    <t>0415300383</t>
  </si>
  <si>
    <t>有限会社沖野電気工事</t>
  </si>
  <si>
    <t>ﾕｳｹﾞﾝｶﾞｲｼｬｵｷﾉﾃﾞﾝｷｺｳｼﾞ</t>
  </si>
  <si>
    <t>宮城県仙台市若林区沖野７丁目９－９０</t>
  </si>
  <si>
    <t>022-286-3671</t>
  </si>
  <si>
    <t>022-286-1953</t>
  </si>
  <si>
    <t>赤荻瑞紀</t>
  </si>
  <si>
    <t>沖野訪問介護サービス</t>
  </si>
  <si>
    <t>ｵｷﾉﾎｳﾓﾝｶｲｺﾞｻｰﾋﾞｽ</t>
  </si>
  <si>
    <t>022-294-1810</t>
  </si>
  <si>
    <t>0415300391</t>
  </si>
  <si>
    <t>株式会社白百合企画</t>
  </si>
  <si>
    <t>ｶﾌﾞｼｷｶｲｼｬｼﾗﾕﾘｷｶｸ</t>
  </si>
  <si>
    <t>宮城県仙台市太白区八木山本町一丁目１０番地２</t>
  </si>
  <si>
    <t>022-229-8688</t>
  </si>
  <si>
    <t>022-302-3383</t>
  </si>
  <si>
    <t>白石卓</t>
  </si>
  <si>
    <t>ケアサポート日なた</t>
  </si>
  <si>
    <t>ｹｱｻﾎﾟｰﾄﾋﾅﾀ</t>
  </si>
  <si>
    <t>宮城県仙台市若林区河原町一丁目１－５　リライアンス河原町１０１</t>
  </si>
  <si>
    <t>022-217-3454</t>
  </si>
  <si>
    <t>022-342-1758</t>
  </si>
  <si>
    <t>0415300409</t>
  </si>
  <si>
    <t>有限会社三ツ矢交通</t>
  </si>
  <si>
    <t>ﾕｳｹﾞﾝｶﾞｲｼｬﾐﾂﾔｺｳﾂｳ</t>
  </si>
  <si>
    <t>9840034</t>
  </si>
  <si>
    <t>宮城県仙台市若林区荒浜新二丁目19番地の４</t>
  </si>
  <si>
    <t>022-762-7800</t>
  </si>
  <si>
    <t>022-762-7884</t>
  </si>
  <si>
    <t>後藤光孝</t>
  </si>
  <si>
    <t>9840811</t>
  </si>
  <si>
    <t>宮城県仙台市若林区保春院前丁72番３号</t>
  </si>
  <si>
    <t>022-792-7884</t>
  </si>
  <si>
    <t>0415300417</t>
  </si>
  <si>
    <t>特定非営利活動法人シャロームの会　アトリエぶどうの木</t>
  </si>
  <si>
    <t>ﾄｸﾃｲﾋｴｲﾘｶﾂﾄﾞｳﾎｳｼﾞﾝｼｬﾛｰﾑﾉｶｲ ｱﾄﾘｴﾌﾞﾄﾞｳﾉｷ</t>
  </si>
  <si>
    <t>宮城県仙台市若林区新寺二丁目３番１号　長屋ビル102、401</t>
  </si>
  <si>
    <t>022-293-4345</t>
  </si>
  <si>
    <t>022-293-4346</t>
  </si>
  <si>
    <t>0415300425</t>
  </si>
  <si>
    <t>宮城県仙台市若林区新寺二丁目３番１号　長屋ビル402</t>
  </si>
  <si>
    <t>9830851</t>
  </si>
  <si>
    <t>宮城県仙台市宮城野区榴ケ岡5番地　みやぎNPOプラザ内</t>
  </si>
  <si>
    <t>022-295-2855</t>
  </si>
  <si>
    <t>022-299-0435</t>
  </si>
  <si>
    <t>社会福祉法人円　まどか荒浜</t>
  </si>
  <si>
    <t>ｼｬｶｲﾌｸｼﾎｳｼﾞﾝﾏﾄﾞｶ ﾏﾄﾞｶｱﾗﾊﾏ</t>
  </si>
  <si>
    <t>宮城県仙台市太白区袋原４丁目３７－１</t>
  </si>
  <si>
    <t>0415300433</t>
  </si>
  <si>
    <t>022-302-4621</t>
  </si>
  <si>
    <t>フォンテーヌ</t>
  </si>
  <si>
    <t>ﾌｫﾝﾃｰﾇ</t>
  </si>
  <si>
    <t>9840815</t>
  </si>
  <si>
    <t>宮城県仙台市若林区文化町１５番１２号</t>
  </si>
  <si>
    <t>022-286-2004</t>
  </si>
  <si>
    <t>022-286-2411</t>
  </si>
  <si>
    <t>0415300441</t>
  </si>
  <si>
    <t>ジャパンケアサービスハッピー仙台中央・ヘルパーステーション</t>
  </si>
  <si>
    <t>ｼﾞｬﾊﾟﾝｹｱｻｰﾋﾞｽﾊｯﾋﾟｰｾﾝﾀﾞｲﾁｭｳｵｳ･ﾍﾙﾊﾟｰｽﾃｰｼｮﾝ</t>
  </si>
  <si>
    <t>9840057</t>
  </si>
  <si>
    <t>宮城県仙台市若林区三百人町181　ライオンズマンション保春院西101号</t>
  </si>
  <si>
    <t>022-298-6930</t>
  </si>
  <si>
    <t>022-293-6670</t>
  </si>
  <si>
    <t>0415300474</t>
  </si>
  <si>
    <t>日向</t>
  </si>
  <si>
    <t>ﾋﾅﾀ</t>
  </si>
  <si>
    <t>宮城県仙台市若林区若林5-6-1</t>
  </si>
  <si>
    <t>0415300482</t>
  </si>
  <si>
    <t>ぱれった・けやき木ノ下</t>
  </si>
  <si>
    <t>ﾊﾟﾚｯﾀ･ｹﾔｷｷﾉｼﾀ</t>
  </si>
  <si>
    <t>宮城県仙台市若林区木ノ下2-2-7コーポ木ノ下201</t>
  </si>
  <si>
    <t>0415300490</t>
  </si>
  <si>
    <t>みのり</t>
  </si>
  <si>
    <t>ﾐﾉﾘ</t>
  </si>
  <si>
    <t>9840012</t>
  </si>
  <si>
    <t>宮城県仙台市若林区六丁の目中町7-53</t>
  </si>
  <si>
    <t>0415300508</t>
  </si>
  <si>
    <t>アースサポート仙台若林</t>
  </si>
  <si>
    <t>ｱｰｽｻﾎﾟｰﾄｾﾝﾀﾞｲﾜｶﾊﾞﾔｼ</t>
  </si>
  <si>
    <t>宮城県仙台市若林区白萩町２１番２０号</t>
  </si>
  <si>
    <t>022-232-3811</t>
  </si>
  <si>
    <t>022-232-4011</t>
  </si>
  <si>
    <t>0415300516</t>
  </si>
  <si>
    <t>サクラ木有限会社</t>
  </si>
  <si>
    <t>ｻｸﾗｷﾞﾕｳｹﾞﾝｶﾞｲｼｬ</t>
  </si>
  <si>
    <t>9840065</t>
  </si>
  <si>
    <t>宮城県仙台市若林区土樋２８２番地　菊誠ビル２０２</t>
  </si>
  <si>
    <t>022-217-0390</t>
  </si>
  <si>
    <t>022-217-0502</t>
  </si>
  <si>
    <t>畑山　啓子</t>
  </si>
  <si>
    <t>さくら木ケアサービス</t>
  </si>
  <si>
    <t>ｻｸﾗｷﾞｹｱｻｰﾋﾞｽ</t>
  </si>
  <si>
    <t>0415300524</t>
  </si>
  <si>
    <t>宮城県仙台市若林区土樋２８２　菊誠ビル２０２</t>
  </si>
  <si>
    <t>一般社団法人アスティオン仙台</t>
  </si>
  <si>
    <t>ｲｯﾊﾟﾝｼｬﾀﾞﾝﾎｳｼﾞﾝｱｽﾃｨｵﾝｾﾝﾀﾞｲ</t>
  </si>
  <si>
    <t>宮城県仙台市若林区中倉２丁目２１－５原田ビル１F</t>
  </si>
  <si>
    <t>022-231-8532</t>
  </si>
  <si>
    <t>西條明美</t>
  </si>
  <si>
    <t>ミルキッズくらぶ</t>
  </si>
  <si>
    <t>ﾐﾙｷｯｽﾞｸﾗﾌﾞ</t>
  </si>
  <si>
    <t>宮城県仙台市若林区沖野３丁目６－６０</t>
  </si>
  <si>
    <t>0415300532</t>
  </si>
  <si>
    <t>めぐみ</t>
  </si>
  <si>
    <t>ﾒｸﾞﾐ</t>
  </si>
  <si>
    <t>宮城県仙台市若林区沖野７－３８－２８</t>
  </si>
  <si>
    <t>0415300540</t>
  </si>
  <si>
    <t>ｶﾌﾞｼｷｶﾞｲｼｬｱｯﾌﾟﾙﾌｧｰﾑ</t>
  </si>
  <si>
    <t>宮城県仙台市若林区六丁目字南97番地の３東インター斎喜ビル１階</t>
  </si>
  <si>
    <t>アップルファーム</t>
  </si>
  <si>
    <t>ｱｯﾌﾟﾙﾌｧｰﾑ</t>
  </si>
  <si>
    <t>0415300557</t>
  </si>
  <si>
    <t>宮城県仙台市若林区六丁目字南97-3 e-環境ビル1階</t>
  </si>
  <si>
    <t>就労支援センターひゅーまにあ広瀬川</t>
  </si>
  <si>
    <t>ｼｭｳﾛｳｼｴﾝｾﾝﾀｰﾋｭｰﾏﾆｱﾋﾛｾｶﾞﾜ</t>
  </si>
  <si>
    <t>宮城県仙台市若林区土樋280-4　オフィス佐正2階</t>
  </si>
  <si>
    <t>022-398-6931</t>
  </si>
  <si>
    <t>022-398-6935</t>
  </si>
  <si>
    <t>0415300565</t>
  </si>
  <si>
    <t>なのはな訪問介護センター</t>
  </si>
  <si>
    <t>ﾅﾉﾊﾅﾎｳﾓﾝｶｲｺﾞｾﾝﾀｰ</t>
  </si>
  <si>
    <t>宮城県仙台市若林区若林五丁目７番１８号若林大広荘１０２号</t>
  </si>
  <si>
    <t>022-781-2337</t>
  </si>
  <si>
    <t>022-781-2336</t>
  </si>
  <si>
    <t>0415300573</t>
  </si>
  <si>
    <t>セントケア中倉</t>
  </si>
  <si>
    <t>ｾﾝﾄｹｱﾅｶｸﾗ</t>
  </si>
  <si>
    <t>宮城県仙台市若林区中倉一丁目１番３３号オイゼンビル２１１号</t>
  </si>
  <si>
    <t>022-788-1030</t>
  </si>
  <si>
    <t>022-788-1035</t>
  </si>
  <si>
    <t>0415300581</t>
  </si>
  <si>
    <t>宮城県仙台市泉区山の寺一丁目２５番３号</t>
  </si>
  <si>
    <t>022-294-6251</t>
  </si>
  <si>
    <t>022-294-6253</t>
  </si>
  <si>
    <t>岩渕　徹</t>
  </si>
  <si>
    <t>仙台介護サービス</t>
  </si>
  <si>
    <t>ｾﾝﾀﾞｲｶｲｺﾞｻｰﾋﾞｽ</t>
  </si>
  <si>
    <t>宮城県仙台市若林区遠見塚三丁目８番25号</t>
  </si>
  <si>
    <t>0415300599</t>
  </si>
  <si>
    <t>宮城県仙台市若林区遠見塚三丁目８番２５号</t>
  </si>
  <si>
    <t>合同会社はーとふるコミュニケーション</t>
  </si>
  <si>
    <t>ｺﾞｳﾄﾞｳｶﾞｲｼｬﾊｰﾄﾌﾙｺﾐｭﾆｹｰｼｮﾝ</t>
  </si>
  <si>
    <t>宮城県仙台市若林区上飯田字天神41番地の９</t>
  </si>
  <si>
    <t>022-781-7872</t>
  </si>
  <si>
    <t>022-781-7873</t>
  </si>
  <si>
    <t>渡邉　亮輔</t>
  </si>
  <si>
    <t>はーとふるコミュニケーション</t>
  </si>
  <si>
    <t>ﾊｰﾄﾌﾙｺﾐｭﾆｹｰｼｮﾝ</t>
  </si>
  <si>
    <t>0415300607</t>
  </si>
  <si>
    <t>特定非営利活動法人アクティブ</t>
  </si>
  <si>
    <t>ﾄｸﾃｲﾋｴｲﾘｶﾂﾄﾞｳﾎｳｼﾞﾝｱｸﾃｨﾌﾞ</t>
  </si>
  <si>
    <t>9830014</t>
  </si>
  <si>
    <t>宮城県仙台市宮城野区高砂1丁目160－3</t>
  </si>
  <si>
    <t>022-352-5665</t>
  </si>
  <si>
    <t>鈴木和憲</t>
  </si>
  <si>
    <t>アクティブ・ぽーと</t>
  </si>
  <si>
    <t>ｱｸﾃｨﾌﾞ･ﾎﾟｰﾄ</t>
  </si>
  <si>
    <t>9840037</t>
  </si>
  <si>
    <t>宮城県仙台市若林区蒲町11－21</t>
  </si>
  <si>
    <t>022-762-7112</t>
  </si>
  <si>
    <t>0415300615</t>
  </si>
  <si>
    <t>おりーぶ荒町</t>
  </si>
  <si>
    <t>ｵﾘｰﾌﾞｱﾗﾏﾁ</t>
  </si>
  <si>
    <t>宮城県仙台市若林区南鍛冶町70</t>
  </si>
  <si>
    <t>022-265-8891</t>
  </si>
  <si>
    <t>0415300623</t>
  </si>
  <si>
    <t>ぴぁFactory</t>
  </si>
  <si>
    <t>ﾋﾟｧFactory</t>
  </si>
  <si>
    <t>宮城県仙台市若林区遠見塚２丁目４１－１５</t>
  </si>
  <si>
    <t>0415300631</t>
  </si>
  <si>
    <t>ﾋﾟｧFacttory</t>
  </si>
  <si>
    <t>わたげの樹</t>
  </si>
  <si>
    <t>ﾜﾀｹﾞﾉｷ</t>
  </si>
  <si>
    <t>宮城県仙台市若林区遠見塚1丁目18-48</t>
  </si>
  <si>
    <t>0415300649</t>
  </si>
  <si>
    <t>オリザ</t>
  </si>
  <si>
    <t>ｵﾘｻﾞ</t>
  </si>
  <si>
    <t>0415300664</t>
  </si>
  <si>
    <t>社会福祉法人あおぞら</t>
  </si>
  <si>
    <t>ｼｬｶｲﾌｸｼﾎｳｼﾞﾝｱｵｿﾞﾗ</t>
  </si>
  <si>
    <t>宮城県仙台市若林区石名坂70番地</t>
  </si>
  <si>
    <t>022-716-8189</t>
  </si>
  <si>
    <t>022-716-8118</t>
  </si>
  <si>
    <t>荒井　純哉</t>
  </si>
  <si>
    <t>もぐもぐ</t>
  </si>
  <si>
    <t>ﾓｸﾞﾓｸﾞ</t>
  </si>
  <si>
    <t>022-716-8228</t>
  </si>
  <si>
    <t>022-716-8188</t>
  </si>
  <si>
    <t>0415300672</t>
  </si>
  <si>
    <t>株式会社アイウィッシュホーム</t>
  </si>
  <si>
    <t>ｶﾌﾞｼｷｶﾞｲｼｬｱｲｳｨｯｼｭﾎｰﾑ</t>
  </si>
  <si>
    <t>宮城県仙台市若林区石名坂１０番地シャンボール石名坂６０７号</t>
  </si>
  <si>
    <t>022-395-6108</t>
  </si>
  <si>
    <t>022-395-6109</t>
  </si>
  <si>
    <t>佐藤　敬人</t>
  </si>
  <si>
    <t>アイウィッシュホーム</t>
  </si>
  <si>
    <t>ｱｲｳｨｯｼｭﾎｰﾑ</t>
  </si>
  <si>
    <t>0415300680</t>
  </si>
  <si>
    <t>宮城県仙台市若林区新寺１丁目４番５号ノースピアビル８階</t>
  </si>
  <si>
    <t>0415300698</t>
  </si>
  <si>
    <t>宮城県仙台市若林区新寺１丁目４－５ノースピア８階</t>
  </si>
  <si>
    <t>特定非営利活動法人　ほっとたいむ</t>
  </si>
  <si>
    <t>ﾄｸﾃｲﾋｴｲﾘｶﾂﾄﾞｳﾎｳｼﾞﾝ ﾎｯﾄﾀｲﾑ</t>
  </si>
  <si>
    <t>宮城県仙台市若林区中倉2丁目12番15号</t>
  </si>
  <si>
    <t>022-236-4340</t>
  </si>
  <si>
    <t>岡﨑　美智雄</t>
  </si>
  <si>
    <t>ほっとたいむ</t>
  </si>
  <si>
    <t>ﾎｯﾄﾀｲﾑ</t>
  </si>
  <si>
    <t>宮城県仙台市若林区中倉二丁目12番15号</t>
  </si>
  <si>
    <t>0415300706</t>
  </si>
  <si>
    <t>宮城県仙台市若林区中倉一丁目25番20号</t>
  </si>
  <si>
    <t>訪問介護ステーションなでしこ</t>
  </si>
  <si>
    <t>ﾎｳﾓﾝｶｲｺﾞｽﾃｰｼｮﾝﾅﾃﾞｼｺ</t>
  </si>
  <si>
    <t>宮城県仙台市若林区大和町三丁目２番１８号</t>
  </si>
  <si>
    <t>022-232-7572</t>
  </si>
  <si>
    <t>022-232-7573</t>
  </si>
  <si>
    <t>0415300714</t>
  </si>
  <si>
    <t>アースサポート仙台大和町</t>
  </si>
  <si>
    <t>ｱｰｽｻﾎﾟｰﾄｾﾝﾀﾞｲﾔﾏﾄﾏﾁ</t>
  </si>
  <si>
    <t>宮城県仙台市若林区大和町五丁目３０番２５号</t>
  </si>
  <si>
    <t>022-782-6311</t>
  </si>
  <si>
    <t>022-782-6322</t>
  </si>
  <si>
    <t>0415300722</t>
  </si>
  <si>
    <t>オリーブの樹</t>
  </si>
  <si>
    <t>ｵﾘｰﾌﾞﾉｷ</t>
  </si>
  <si>
    <t>宮城県仙台市宮城野区榴岡四丁目11番1号リエス榴岡公園101</t>
  </si>
  <si>
    <t>022-355-8363</t>
  </si>
  <si>
    <t>022-355-2308</t>
  </si>
  <si>
    <t>0415300730</t>
  </si>
  <si>
    <t>オリーブの樹　みどりの牧場</t>
  </si>
  <si>
    <t>ｵﾘｰﾌﾞﾉｷ ﾐﾄﾞﾘﾉﾏｷﾊﾞ</t>
  </si>
  <si>
    <t>宮城県仙台市若林区新寺2丁目3-1　402号</t>
  </si>
  <si>
    <t>オリーブの樹　ノア</t>
  </si>
  <si>
    <t>ｵﾘｰﾌﾞﾉｷ ﾉｱ</t>
  </si>
  <si>
    <t>オリーブの樹　オアシス</t>
  </si>
  <si>
    <t>ｵﾘｰﾌﾞﾉｷ ｵｱｼｽ</t>
  </si>
  <si>
    <t>宮城県仙台市若林区卸町四丁目３番１号仙台市中央卸売市場中央棟２階</t>
  </si>
  <si>
    <t>022-352-1020</t>
  </si>
  <si>
    <t>オリーブの樹　キッチンハーモニー・ポコ</t>
  </si>
  <si>
    <t>ｵﾘｰﾌﾞﾉｷ ｷｯﾁﾝﾊｰﾓﾆｰ･ﾎﾟｺ</t>
  </si>
  <si>
    <t>宮城県仙台市宮城野区田子西一丁目12番４号</t>
  </si>
  <si>
    <t>022-385-7931</t>
  </si>
  <si>
    <t>022-385-7932</t>
  </si>
  <si>
    <t>Be・さぽーと</t>
  </si>
  <si>
    <t>Be･ｻﾎﾟｰﾄ</t>
  </si>
  <si>
    <t>株式会社アルベートサム</t>
  </si>
  <si>
    <t>ｶﾌﾞｼｷｶｲｼｬｱﾙﾍﾞｰﾄｻﾑ</t>
  </si>
  <si>
    <t>宮城県仙台市太白区ひより台２５番１２号　恵千コーポ１０２号</t>
  </si>
  <si>
    <t>022-307-6220</t>
  </si>
  <si>
    <t>022-307-6225</t>
  </si>
  <si>
    <t>佐藤一臣</t>
  </si>
  <si>
    <t>うぐいすケアセンター沖野</t>
  </si>
  <si>
    <t>ｳｸﾞｲｽｹｱｾﾝﾀｰｵｷﾉ</t>
  </si>
  <si>
    <t>宮城県仙台市若林区沖野三丁目12番11号　ホワイトハーヴェン101号室</t>
  </si>
  <si>
    <t>022-354-1062</t>
  </si>
  <si>
    <t>022-354-1063</t>
  </si>
  <si>
    <t>0415300748</t>
  </si>
  <si>
    <t>ジャストケア株式会社</t>
  </si>
  <si>
    <t>ｼﾞｬｽﾄｹｱｶﾌﾞｼｷｶﾞｲｼｬ</t>
  </si>
  <si>
    <t>宮城県仙台市青葉区一番町二丁目10番26号</t>
  </si>
  <si>
    <t>022-748-7982</t>
  </si>
  <si>
    <t>022-748-7983</t>
  </si>
  <si>
    <t>小林　嘉一</t>
  </si>
  <si>
    <t>訪問介護ステーション　ななせ</t>
  </si>
  <si>
    <t>ﾎｳﾓﾝｶｲｺﾞｽﾃｰｼｮﾝ ﾅﾅｾ</t>
  </si>
  <si>
    <t>宮城県仙台市若林区上飯田一丁目５番６号マルコープラザ201号室</t>
  </si>
  <si>
    <t>022-354-0531</t>
  </si>
  <si>
    <t>022-354-0532</t>
  </si>
  <si>
    <t>0415300771</t>
  </si>
  <si>
    <t>株式会社ウイズダム</t>
  </si>
  <si>
    <t>ｶﾌﾞｼｷｶﾞｲｼｬｳｲｽﾞﾀﾞﾑ</t>
  </si>
  <si>
    <t>2210052</t>
  </si>
  <si>
    <t>神奈川県横浜市神奈川区栄町6-1</t>
  </si>
  <si>
    <t>045-878-0283</t>
  </si>
  <si>
    <t>045-883-3582</t>
  </si>
  <si>
    <t>渡辺　万里子</t>
  </si>
  <si>
    <t>にじむすび仙台</t>
  </si>
  <si>
    <t>ﾆｼﾞﾑｽﾋﾞｾﾝﾀﾞｲ</t>
  </si>
  <si>
    <t>宮城県仙台市若林区上飯田二丁目19番12号</t>
  </si>
  <si>
    <t>022-794-7488</t>
  </si>
  <si>
    <t>022-794-7489</t>
  </si>
  <si>
    <t>0415300797</t>
  </si>
  <si>
    <t>宮城県仙台市若林区木ノ下五丁目２番17号　パステルコーポ103</t>
  </si>
  <si>
    <t>022-355-8128</t>
  </si>
  <si>
    <t>就労継続支援Ｂ型事業所　はぴかむ</t>
  </si>
  <si>
    <t>ｼｭｳﾛｳｹｲｿﾞｸｼｴﾝBｶﾞﾀｼﾞｷﾞｮｳｼｮ ﾊﾋﾟｶﾑ</t>
  </si>
  <si>
    <t>0415300847</t>
  </si>
  <si>
    <t>株式会社ＨＡＲＬ</t>
  </si>
  <si>
    <t>ｶﾌﾞｼｷｶﾞｲｼｬﾊｰﾙ</t>
  </si>
  <si>
    <t>宮城県仙台市青葉区国分町一丁目４番１号</t>
  </si>
  <si>
    <t>080-1090-208</t>
  </si>
  <si>
    <t>市川　順子</t>
  </si>
  <si>
    <t>ＨＡＲＬ</t>
  </si>
  <si>
    <t>ﾊｰﾙ</t>
  </si>
  <si>
    <t>宮城県仙台市若林区中倉二丁目１番22号</t>
  </si>
  <si>
    <t>022-290-5313</t>
  </si>
  <si>
    <t>022-290-5314</t>
  </si>
  <si>
    <t>0415300854</t>
  </si>
  <si>
    <t>宮城県仙台市泉区高森７丁目１番地の４</t>
  </si>
  <si>
    <t>022-777-3688</t>
  </si>
  <si>
    <t>フォレスターナ若林</t>
  </si>
  <si>
    <t>ﾌｫﾚｽﾀｰﾅﾜｶﾊﾞﾔｼ</t>
  </si>
  <si>
    <t>9840002</t>
  </si>
  <si>
    <t>宮城県仙台市若林区卸町東二丁目５番16号</t>
  </si>
  <si>
    <t>0415300862</t>
  </si>
  <si>
    <t>宮城県仙台市若林区荒町67番地の１</t>
  </si>
  <si>
    <t>0415300896</t>
  </si>
  <si>
    <t>わ・は・わ沖野</t>
  </si>
  <si>
    <t>ﾜ･ﾊ･ﾜｵｷﾉ</t>
  </si>
  <si>
    <t>宮城県仙台市若林区沖野三丁目６番55号</t>
  </si>
  <si>
    <t>0415300904</t>
  </si>
  <si>
    <t>有限会社ヒグチ装業</t>
  </si>
  <si>
    <t>ﾕｳｹﾞﾝｶﾞｲｼｬﾋｸﾞﾁｿｳｷﾞｮｳ</t>
  </si>
  <si>
    <t>宮城県仙台市若林区上飯田四丁目20番２号</t>
  </si>
  <si>
    <t>022-289-5596</t>
  </si>
  <si>
    <t>022-289-5801</t>
  </si>
  <si>
    <t>樋口　茂</t>
  </si>
  <si>
    <t>スマイルケアサービス</t>
  </si>
  <si>
    <t>ｽﾏｲﾙｹｱｻｰﾋﾞｽ</t>
  </si>
  <si>
    <t>0415300912</t>
  </si>
  <si>
    <t>Links五橋</t>
  </si>
  <si>
    <t>ﾘﾝｸｽｲﾂﾂﾊﾞｼ</t>
  </si>
  <si>
    <t>宮城県仙台市若林区新寺二丁目１番６号　ＴＨＥ　ＩＳビル７階</t>
  </si>
  <si>
    <t>0415300920</t>
  </si>
  <si>
    <t>合同会社ケアサービスチーム齋藤</t>
  </si>
  <si>
    <t>ｺﾞｳﾄﾞｳｶﾞｲｼｬｹｱｻｰﾋﾞｽﾁｰﾑｻｲﾄｳ</t>
  </si>
  <si>
    <t>9840003</t>
  </si>
  <si>
    <t>宮城県仙台市若林区六丁の目北町１番60号かたやまビル２０１号</t>
  </si>
  <si>
    <t>022-390-5242</t>
  </si>
  <si>
    <t>022-357-0708</t>
  </si>
  <si>
    <t>齋藤　宏美</t>
  </si>
  <si>
    <t>訪問介護ハピネス</t>
  </si>
  <si>
    <t>ﾎｳﾓﾝｶｲｺﾞﾊﾋﾟﾈｽ</t>
  </si>
  <si>
    <t>0415300938</t>
  </si>
  <si>
    <t>株式会社スパーツ</t>
  </si>
  <si>
    <t>ｶﾌﾞｼｷｶﾞｲｼｬｽﾊﾟｰﾂ</t>
  </si>
  <si>
    <t>宮城県仙台市若林区上飯田2-5-28</t>
  </si>
  <si>
    <t>050-34090584</t>
  </si>
  <si>
    <t>近藤　牧人</t>
  </si>
  <si>
    <t>スパーツ長町</t>
  </si>
  <si>
    <t>ｽﾊﾟｰﾂﾅｶﾞﾏﾁ</t>
  </si>
  <si>
    <t>宮城県仙台市若林区河原町二丁目14番６号</t>
  </si>
  <si>
    <t>022-395-8886</t>
  </si>
  <si>
    <t>0415300979</t>
  </si>
  <si>
    <t>特定非営利活動法人　みどり会</t>
  </si>
  <si>
    <t>ﾄｸﾃｲﾋｴｲﾘｶﾂﾄﾞｳﾎｳｼﾞﾝ ﾐﾄﾞﾘｶｲ</t>
  </si>
  <si>
    <t>宮城県仙台市太白区長町一丁目６番３号グッドライフ長町３階</t>
  </si>
  <si>
    <t>022-762-7610</t>
  </si>
  <si>
    <t>022-762-7611</t>
  </si>
  <si>
    <t>佐藤 わか子</t>
  </si>
  <si>
    <t>みどり工房　若林</t>
  </si>
  <si>
    <t>ﾐﾄﾞﾘｺｳﾎﾞｳ ﾜｶﾊﾞﾔｼ</t>
  </si>
  <si>
    <t>宮城県仙台市若林区若林二丁目５番５号　ＳＫビル　２－Ｂ</t>
  </si>
  <si>
    <t>0415300987</t>
  </si>
  <si>
    <t>株式会社なでしこ</t>
  </si>
  <si>
    <t>ｶﾌﾞｼｷｶﾞｲｼｬﾅﾃﾞｼｺ</t>
  </si>
  <si>
    <t>宮城県仙台市若林区大和町四丁目13番27号</t>
  </si>
  <si>
    <t>就労継続支援事業所なでしこ</t>
  </si>
  <si>
    <t>ｼｭｳﾛｳｹｲｿﾞｸｼｴﾝｼﾞｷﾞｮｳｼｮﾅﾃﾞｼｺ</t>
  </si>
  <si>
    <t>0415300995</t>
  </si>
  <si>
    <t>株式会社STエンタープライズ</t>
  </si>
  <si>
    <t>ｶﾌﾞｼｷｶﾞｲｼｬSTｴﾝﾀｰﾌﾟﾗｲｽﾞ</t>
  </si>
  <si>
    <t>9840806</t>
  </si>
  <si>
    <t>宮城県仙台市若林区舟丁44番地</t>
  </si>
  <si>
    <t>022-399-6995</t>
  </si>
  <si>
    <t>022-226-8914</t>
  </si>
  <si>
    <t>嶋貫達也</t>
  </si>
  <si>
    <t>あすか訪問介護事業所</t>
  </si>
  <si>
    <t>ｱｽｶﾎｳﾓﾝｶｲｺﾞｼﾞｷﾞｮｳｼｮ</t>
  </si>
  <si>
    <t>9840805</t>
  </si>
  <si>
    <t>宮城県仙台市若林区南材木町61番地の５コーポすばる102号</t>
  </si>
  <si>
    <t>0415301001</t>
  </si>
  <si>
    <t>一般社団法人　杜の都福祉事業団</t>
  </si>
  <si>
    <t>ｲｯﾊﾟﾝｼｬﾀﾞﾝﾎｳｼﾞﾝ ﾓﾘﾉﾐﾔｺﾌｸｼｼﾞｷﾞｮｳﾀﾞﾝ</t>
  </si>
  <si>
    <t>宮城県亘理郡山元町小平字舘１番地１</t>
  </si>
  <si>
    <t>森　忠洋</t>
  </si>
  <si>
    <t>ゼルコバ</t>
  </si>
  <si>
    <t>ｾﾞﾙｺﾊﾞ</t>
  </si>
  <si>
    <t>宮城県仙台市若林区木ノ下二丁目１番１号</t>
  </si>
  <si>
    <t>0415301035</t>
  </si>
  <si>
    <t>シエル合同会社</t>
  </si>
  <si>
    <t>ｼｴﾙｺﾞｳﾄﾞｳｶﾞｲｼｬ</t>
  </si>
  <si>
    <t>宮城県仙台市若林区霞目二丁目14番２号コーポラス霞目202号</t>
  </si>
  <si>
    <t>022-253-7984</t>
  </si>
  <si>
    <t>倉谷　茂</t>
  </si>
  <si>
    <t>グランシエル</t>
  </si>
  <si>
    <t>ｸﾞﾗﾝｼｴﾙ</t>
  </si>
  <si>
    <t>9840835</t>
  </si>
  <si>
    <t>宮城県仙台市若林区今泉二丁目19番50号エルシャンテ202</t>
  </si>
  <si>
    <t>0415301076</t>
  </si>
  <si>
    <t>宮城県仙台市若林区遠見塚三丁目９番12号リバーサイド泉101号</t>
  </si>
  <si>
    <t>株式会社リレーション</t>
  </si>
  <si>
    <t>ｶﾌﾞｼｷｶﾞｲｼｬﾘﾚｰｼｮﾝ</t>
  </si>
  <si>
    <t>9840032</t>
  </si>
  <si>
    <t>宮城県仙台市若林区荒井七丁目20番地の６</t>
  </si>
  <si>
    <t>022-355-9829</t>
  </si>
  <si>
    <t>022-355-9804</t>
  </si>
  <si>
    <t>阿部　友樹</t>
  </si>
  <si>
    <t>ファースト</t>
  </si>
  <si>
    <t>ﾌｧｰｽﾄ</t>
  </si>
  <si>
    <t>0415301084</t>
  </si>
  <si>
    <t>ケア２１　遠見塚</t>
  </si>
  <si>
    <t>ｹｱ21 ﾄｵﾐﾂﾞｶ</t>
  </si>
  <si>
    <t>宮城県仙台市若林区遠見塚二丁目40番21-103号</t>
  </si>
  <si>
    <t>022-282-6321</t>
  </si>
  <si>
    <t>022-282-4121</t>
  </si>
  <si>
    <t>0415301092</t>
  </si>
  <si>
    <t>スパーツ若林</t>
  </si>
  <si>
    <t>ｽﾊﾟｰﾂﾜｶﾊﾞﾔｼ</t>
  </si>
  <si>
    <t>宮城県仙台市若林区上飯田二丁目５番28号</t>
  </si>
  <si>
    <t>022-395-888</t>
  </si>
  <si>
    <t>0415301100</t>
  </si>
  <si>
    <t>株式会社　ジーマープル</t>
  </si>
  <si>
    <t>ｶﾌﾞｼｷｶｲｼｬ ｼﾞｰﾏｰﾌﾟﾙ</t>
  </si>
  <si>
    <t>宮城県仙台市若林区上飯田一丁目５番13号</t>
  </si>
  <si>
    <t>022-369-3475</t>
  </si>
  <si>
    <t>022-369-3476</t>
  </si>
  <si>
    <t>小林　嘉仁</t>
  </si>
  <si>
    <t>まーぷるヘルパーステーション</t>
  </si>
  <si>
    <t>ﾏｰﾌﾟﾙﾍﾙﾊﾟｰｽﾃｰｼｮﾝ</t>
  </si>
  <si>
    <t>0415301118</t>
  </si>
  <si>
    <t>ユースタイルラボラトリー株式会社</t>
  </si>
  <si>
    <t>ﾕｰｽﾀｲﾙﾗﾎﾞﾗﾄﾘｰｶﾌﾞｼｷｶﾞｲｼｬ</t>
  </si>
  <si>
    <t>1640011</t>
  </si>
  <si>
    <t>東京都中野区中央一丁目35番6号レッチフィールド中野坂上ビル６階</t>
  </si>
  <si>
    <t>03-5937-6825</t>
  </si>
  <si>
    <t>03-5937-6828</t>
  </si>
  <si>
    <t>大畑　健</t>
  </si>
  <si>
    <t>土屋訪問介護事業所　仙台</t>
  </si>
  <si>
    <t>ﾂﾁﾔﾎｳﾓﾝｶｲｺﾞｼﾞｷﾞｮｳｼｮ ｾﾝﾀﾞｲ</t>
  </si>
  <si>
    <t>9840056</t>
  </si>
  <si>
    <t>宮城県仙台市若林区成田町16番地の２ロイヤルヒルズ成田町403号</t>
  </si>
  <si>
    <t>05031961523</t>
  </si>
  <si>
    <t>022-774-2732</t>
  </si>
  <si>
    <t>0415301126</t>
  </si>
  <si>
    <t>株式会社未来企画</t>
  </si>
  <si>
    <t>ｶﾌﾞｼｷｶﾞｲｼｬﾐﾗｲｷｶｸ</t>
  </si>
  <si>
    <t>宮城県仙台市若林区荒井七丁目４番地の１</t>
  </si>
  <si>
    <t>022-352-7613</t>
  </si>
  <si>
    <t>022-352-7623</t>
  </si>
  <si>
    <t>福井　大輔</t>
  </si>
  <si>
    <t>アスノバ</t>
  </si>
  <si>
    <t>ｱｽﾉﾊﾞ</t>
  </si>
  <si>
    <t>9840017</t>
  </si>
  <si>
    <t>宮城県仙台市若林区なないろの里一丁目19番地の２アスノバ</t>
  </si>
  <si>
    <t>022-290-7295</t>
  </si>
  <si>
    <t>022-290-7501</t>
  </si>
  <si>
    <t>0415301142</t>
  </si>
  <si>
    <t>株式会社ゆめ工房</t>
  </si>
  <si>
    <t>ｶﾌﾞｼｷｶﾞｲｼｬﾕﾒｺｳﾎﾞｳ</t>
  </si>
  <si>
    <t>宮城県仙台市泉区泉中央1丁目23-5</t>
  </si>
  <si>
    <t>022-290-7142</t>
  </si>
  <si>
    <t>022-290-7605</t>
  </si>
  <si>
    <t>遠藤　大輔</t>
  </si>
  <si>
    <t>いいね仙台</t>
  </si>
  <si>
    <t>ｲｲﾈｾﾝﾀﾞｲ</t>
  </si>
  <si>
    <t>宮城県仙台市若林区中倉三丁目17番55号</t>
  </si>
  <si>
    <t>022-781-5525</t>
  </si>
  <si>
    <t>022-781-5535</t>
  </si>
  <si>
    <t>0415301159</t>
  </si>
  <si>
    <t>一般社団法人思箭</t>
  </si>
  <si>
    <t>ｲｯﾊﾟﾝｼｬﾀﾞﾝﾎｳｼﾞﾝｵﾓｲﾔ</t>
  </si>
  <si>
    <t>宮城県仙台市若林区新寺1丁目５番26号レインボー仙台310</t>
  </si>
  <si>
    <t>09029997253</t>
  </si>
  <si>
    <t>李　曉冬</t>
  </si>
  <si>
    <t>おもいやライフ</t>
  </si>
  <si>
    <t>ｵﾓｲﾔﾗｲﾌ</t>
  </si>
  <si>
    <t>宮城県仙台市若林区新寺一丁目５番26号レインボー仙台310</t>
  </si>
  <si>
    <t>022-352-7046</t>
  </si>
  <si>
    <t>022-352-7047</t>
  </si>
  <si>
    <t>0415301167</t>
  </si>
  <si>
    <t>社会福祉法人ライフの学校</t>
  </si>
  <si>
    <t>ｼｬｶｲﾌｸｼﾎｳｼﾞﾝﾗｲﾌﾉｶﾞｯｺｳ</t>
  </si>
  <si>
    <t>宮城県仙台市若林区上飯田字天神１番１</t>
  </si>
  <si>
    <t>022-289-8555</t>
  </si>
  <si>
    <t>022-289-1755</t>
  </si>
  <si>
    <t>田中　伸弥</t>
  </si>
  <si>
    <t>萩の風就労支援センター</t>
  </si>
  <si>
    <t>ﾊｷﾞﾉｶｾﾞｼｭｳﾛｳｼｴﾝｾﾝﾀｰ</t>
  </si>
  <si>
    <t>宮城県仙台市若林区沖野二丁目28番６号</t>
  </si>
  <si>
    <t>08028063740</t>
  </si>
  <si>
    <t>0415301175</t>
  </si>
  <si>
    <t>アクアビット・ファクトリー株式会社</t>
  </si>
  <si>
    <t>ｱｸｱﾋﾞｯﾄ･ﾌｧｸﾄﾘｰｶﾌﾞｼｷｶｲｼｬ</t>
  </si>
  <si>
    <t>宮城県仙台市宮城野区幸町二丁目９番８号</t>
  </si>
  <si>
    <t>022-792-4649</t>
  </si>
  <si>
    <t>022-792-4648</t>
  </si>
  <si>
    <t>蓬田　裕樹</t>
  </si>
  <si>
    <t>包括ケアステーション　ソエル</t>
  </si>
  <si>
    <t>ﾎｳｶﾂｹｱｽﾃｰｼｮﾝ ｿｴﾙ</t>
  </si>
  <si>
    <t>宮城県仙台市若林区上飯田一丁目16番39号</t>
  </si>
  <si>
    <t>022-369-3726</t>
  </si>
  <si>
    <t>022-369-3732</t>
  </si>
  <si>
    <t>0415301183</t>
  </si>
  <si>
    <t>ウィンズの森やまと倶楽部</t>
  </si>
  <si>
    <t>ｳｨﾝｽﾞﾉﾓﾘﾔﾏﾄｸﾗﾌﾞ</t>
  </si>
  <si>
    <t>0415301191</t>
  </si>
  <si>
    <t>ここねっとステップ</t>
  </si>
  <si>
    <t>ｺｺﾈｯﾄｽﾃｯﾌﾟ</t>
  </si>
  <si>
    <t>宮城県仙台市若林区石名坂57番地ＴＦＭビル１Ｆ</t>
  </si>
  <si>
    <t>022-302-3228</t>
  </si>
  <si>
    <t>0415301209</t>
  </si>
  <si>
    <t>すきっぷ</t>
  </si>
  <si>
    <t>ｽｷｯﾌﾟ</t>
  </si>
  <si>
    <t>宮城県仙台市若林区遠見塚二丁目16番15号</t>
  </si>
  <si>
    <t>0415301217</t>
  </si>
  <si>
    <t>特別養護老人ホーム　萩の風</t>
  </si>
  <si>
    <t>ﾄｸﾍﾞﾂﾖｳｺﾞﾛｳｼﾞﾝﾎｰﾑ ﾊｷﾞﾉｶｾﾞ</t>
  </si>
  <si>
    <t>宮城県仙台市若林区上飯田字天神１番地の１</t>
  </si>
  <si>
    <t>0415301225</t>
  </si>
  <si>
    <t>合同会社ビッグママ</t>
  </si>
  <si>
    <t>ｺﾞｳﾄﾞｳｶﾞｲｼｬﾋﾞｯｸﾞﾏﾏ</t>
  </si>
  <si>
    <t>宮城県仙台市太白区長町3丁目9番8号</t>
  </si>
  <si>
    <t>022-308-3386</t>
  </si>
  <si>
    <t>022-393-6799</t>
  </si>
  <si>
    <t>加藤美枝</t>
  </si>
  <si>
    <t>就労支援Ｂ型事業所　ビッグサン</t>
  </si>
  <si>
    <t>ｼｭｳﾛｳｼｴﾝBｶﾞﾀｼﾞｷﾞｮｳｼｮ ﾋﾞｯｸﾞｻﾝ</t>
  </si>
  <si>
    <t>宮城県仙台市若林区六丁の目中町７番73号エクセレント庄清205</t>
  </si>
  <si>
    <t>07084297260</t>
  </si>
  <si>
    <t>0415301233</t>
  </si>
  <si>
    <t>アンダンチ訪問介護</t>
  </si>
  <si>
    <t>ｱﾝﾀﾞﾝﾁﾎｳﾓﾝｶｲｺﾞ</t>
  </si>
  <si>
    <t>宮城県仙台市若林区なないろの里一丁目19番地の２</t>
  </si>
  <si>
    <t>022-290-7291</t>
  </si>
  <si>
    <t>0415301241</t>
  </si>
  <si>
    <t>一般社団法人ＭＹＲＯマイロ</t>
  </si>
  <si>
    <t>ｲｯﾊﾟﾝｼｬﾀﾞﾝﾎｳｼﾞﾝMYROﾏｲﾛ</t>
  </si>
  <si>
    <t>宮城県仙台市若林区河原町二丁目５番45号　コーポ麿201号室</t>
  </si>
  <si>
    <t>022-290-2654</t>
  </si>
  <si>
    <t>022-290-2652</t>
  </si>
  <si>
    <t>竹田　真也</t>
  </si>
  <si>
    <t>マイロ</t>
  </si>
  <si>
    <t>ﾏｲﾛ</t>
  </si>
  <si>
    <t>宮城県仙台市若林区河原町二丁目５番45号　コーポ麿102号室、201号室</t>
  </si>
  <si>
    <t>0415301258</t>
  </si>
  <si>
    <t>株式会社マガジンコンビニエンス</t>
  </si>
  <si>
    <t>ｶﾌﾞｼｷｶﾞｲｼｬﾏｶﾞｼﾞﾝｺﾝﾋﾞﾆｴﾝｽ</t>
  </si>
  <si>
    <t>2530113</t>
  </si>
  <si>
    <t>神奈川県高座郡寒川町大曲三丁目５番２号</t>
  </si>
  <si>
    <t>0467-74-6967</t>
  </si>
  <si>
    <t>0467-74-5487</t>
  </si>
  <si>
    <t>倉田　浩二</t>
  </si>
  <si>
    <t>ジョブタス仙台六丁の目事業所　</t>
  </si>
  <si>
    <t>ｼﾞｮﾌﾞﾀｽｾﾝﾀﾞｲﾛｸﾁｮｳﾉﾒｼﾞｷﾞｮｳｼｮ</t>
  </si>
  <si>
    <t>宮城県仙台市若林区六丁の目北町４番６号</t>
  </si>
  <si>
    <t>022-794-8525</t>
  </si>
  <si>
    <t>022-794-8526</t>
  </si>
  <si>
    <t>0415301266</t>
  </si>
  <si>
    <t>株式会社スミールプロジェクト</t>
  </si>
  <si>
    <t>ｶﾌﾞｼｷｶﾞｲｼｬｽﾐｰﾙﾌﾟﾛｼﾞｪｸﾄ</t>
  </si>
  <si>
    <t>宮城県仙台市若林区若林四丁目４番13号</t>
  </si>
  <si>
    <t>022-369-3882</t>
  </si>
  <si>
    <t>022-369-3884</t>
  </si>
  <si>
    <t>松田　文男</t>
  </si>
  <si>
    <t>スミールステッド若林</t>
  </si>
  <si>
    <t>ｽﾐｰﾙｽﾃｯﾄﾞﾜｶﾊﾞﾔｼ</t>
  </si>
  <si>
    <t>0415301274</t>
  </si>
  <si>
    <t>ｶﾌﾞｼｷｶﾞｲｼｬﾂﾁﾔ</t>
  </si>
  <si>
    <t>7150019</t>
  </si>
  <si>
    <t>岡山県井原市井原町192番地２　久安セントラルビル２階</t>
  </si>
  <si>
    <t>050-37333443</t>
  </si>
  <si>
    <t>050-34579334</t>
  </si>
  <si>
    <t>大山　敏之</t>
  </si>
  <si>
    <t>ホームケア土屋　仙台</t>
  </si>
  <si>
    <t>ﾎｰﾑｹｱﾂﾁﾔ ｾﾝﾀﾞｲ</t>
  </si>
  <si>
    <t>9840030</t>
  </si>
  <si>
    <t>宮城県仙台市若林区荒井東一丁目８番地の４　アライデザインセンター２</t>
  </si>
  <si>
    <t>050-31382135</t>
  </si>
  <si>
    <t>050-34579107</t>
  </si>
  <si>
    <t>0415301282</t>
  </si>
  <si>
    <t>株式会社ジョブ・グー</t>
  </si>
  <si>
    <t>ｶﾌﾞｼｷｶﾞｲｼｬｼﾞｮﾌﾞ･ｸﾞｰ</t>
  </si>
  <si>
    <t>9840052</t>
  </si>
  <si>
    <t>宮城県仙台市若林区連坊二丁目１番19号</t>
  </si>
  <si>
    <t>022-223-5328</t>
  </si>
  <si>
    <t>022-211-7156</t>
  </si>
  <si>
    <t>木村　和代</t>
  </si>
  <si>
    <t>ジョブ・グー</t>
  </si>
  <si>
    <t>ｼﾞｮﾌﾞ･ｸﾞｰ</t>
  </si>
  <si>
    <t>宮城県仙台市若林区連坊二丁目１番19号　コーポすがい１階</t>
  </si>
  <si>
    <t>0415301290</t>
  </si>
  <si>
    <t>独立行政法人国立病院機構仙台西多賀病院</t>
  </si>
  <si>
    <t>ﾄﾞｸﾘﾂｷﾞｮｳｾｲﾎｳｼﾞﾝｺｸﾘﾂﾋﾞｮｳｲﾝｷｺｳｾﾝﾀﾞｲﾆｼﾀｶﾞﾋﾞｮｳｲﾝ</t>
  </si>
  <si>
    <t>9828555</t>
  </si>
  <si>
    <t>宮城県仙台市太白区鈎取本町２丁目１１－１１</t>
  </si>
  <si>
    <t>022-245-2111</t>
  </si>
  <si>
    <t>022-243-2530</t>
  </si>
  <si>
    <t>院長</t>
  </si>
  <si>
    <t>武田篤</t>
  </si>
  <si>
    <t>0415400019</t>
  </si>
  <si>
    <t>太白障害者福祉センター</t>
  </si>
  <si>
    <t>ﾀｲﾊｸｼｮｳｶﾞｲｼｬﾌｸｼｾﾝﾀｰ</t>
  </si>
  <si>
    <t>9820012</t>
  </si>
  <si>
    <t>宮城県仙台市太白区長町南1-6-10</t>
  </si>
  <si>
    <t>022-308-8801</t>
  </si>
  <si>
    <t>022-308-8803</t>
  </si>
  <si>
    <t>0415400027</t>
  </si>
  <si>
    <t>社会福祉法人仙台ビーナス会</t>
  </si>
  <si>
    <t>ｼｬｶｲﾌｸｼﾎｳｼﾞﾝｾﾝﾀﾞｲﾋﾞｰﾅｽｶｲ</t>
  </si>
  <si>
    <t>宮城県仙台市太白区四郎丸字大宮26-3</t>
  </si>
  <si>
    <t>022-241-5990</t>
  </si>
  <si>
    <t>022-241-5929</t>
  </si>
  <si>
    <t>齋藤　信子</t>
  </si>
  <si>
    <t>特別養護老人ホーム白東苑</t>
  </si>
  <si>
    <t>ﾄｸﾍﾞﾂﾖｳｺﾞﾛｳｼﾞﾝﾎｰﾑﾊｸﾄｳｴﾝ</t>
  </si>
  <si>
    <t>宮城県仙台市太白区四郎丸字大宮２６番地の３</t>
  </si>
  <si>
    <t>0415400084</t>
  </si>
  <si>
    <t>特別養護老人ホーム　白東苑</t>
  </si>
  <si>
    <t>ﾄｸﾍﾞﾂﾖｳｺﾞﾛｳｼﾞﾝﾎｰﾑ ﾊｸﾄｳｴﾝ</t>
  </si>
  <si>
    <t>社会福祉法人共生福祉会</t>
  </si>
  <si>
    <t>ｼｬｶｲﾌｸｼﾎｳｼﾞﾝｷｮｳｾｲﾌｸｼｶｲ</t>
  </si>
  <si>
    <t>宮城県仙台市太白区袋原五丁目12番1号</t>
  </si>
  <si>
    <t>022-306-3688</t>
  </si>
  <si>
    <t>022-306-2515</t>
  </si>
  <si>
    <t>市川　義直</t>
  </si>
  <si>
    <t>萩の郷第二福寿苑</t>
  </si>
  <si>
    <t>ﾊｷﾞﾉｻﾄﾀﾞｲﾆﾌｸｼﾞｭｴﾝ</t>
  </si>
  <si>
    <t>9820804</t>
  </si>
  <si>
    <t>宮城県仙台市太白区鈎取字御堂平38番地</t>
  </si>
  <si>
    <t>022-244-0118</t>
  </si>
  <si>
    <t>022-244-6959</t>
  </si>
  <si>
    <t>0415400092</t>
  </si>
  <si>
    <t>宮城県仙台市太白区鈎取御堂平３８番地</t>
  </si>
  <si>
    <t>萩の郷福寿苑</t>
  </si>
  <si>
    <t>ﾊｷﾞﾉｻﾄﾌｸｼﾞｭｴﾝ</t>
  </si>
  <si>
    <t>022-244-0116</t>
  </si>
  <si>
    <t>022-244-6746</t>
  </si>
  <si>
    <t>0415400100</t>
  </si>
  <si>
    <t>仙台ワークキャンパス</t>
  </si>
  <si>
    <t>ｾﾝﾀﾞｲﾜｰｸｷｬﾝﾊﾟｽ</t>
  </si>
  <si>
    <t>022-741-0998</t>
  </si>
  <si>
    <t>0415400118</t>
  </si>
  <si>
    <t>西多賀ワークキャンパス</t>
  </si>
  <si>
    <t>ﾆｼﾀｶﾞﾜｰｸｷｬﾝﾊﾟｽ</t>
  </si>
  <si>
    <t>宮城県仙台市太白区鈎取本町二丁目１２－１</t>
  </si>
  <si>
    <t>022-245-0210</t>
  </si>
  <si>
    <t>022-245-9295</t>
  </si>
  <si>
    <t>宮城県仙台市青葉区本町三丁目８番１号</t>
  </si>
  <si>
    <t>022-211-2558</t>
  </si>
  <si>
    <t>宮城県拓桃医療療育センター</t>
  </si>
  <si>
    <t>ﾐﾔｷﾞｹﾝﾀｸﾄｳｲﾘｮｳﾘｮｳｲｸｾﾝﾀｰ</t>
  </si>
  <si>
    <t>9820241</t>
  </si>
  <si>
    <t>宮城県仙台市太白区秋保町湯元字鹿乙２０番地</t>
  </si>
  <si>
    <t>022-398-2221</t>
  </si>
  <si>
    <t>022-397-2697</t>
  </si>
  <si>
    <t>0415400126</t>
  </si>
  <si>
    <t>仙台市大野田たんぽぽホーム</t>
  </si>
  <si>
    <t>ｾﾝﾀﾞｲｼｵｵﾉﾀﾞﾀﾝﾎﾟﾎﾟﾎｰﾀ</t>
  </si>
  <si>
    <t>9820014</t>
  </si>
  <si>
    <t>宮城県仙台市太白区大野田字宮脇２－３０</t>
  </si>
  <si>
    <t>022-246-2956</t>
  </si>
  <si>
    <t>0415400134</t>
  </si>
  <si>
    <t>おりーぶ上野山</t>
  </si>
  <si>
    <t>ｵﾘｰﾌﾞｳｴﾉﾔﾏ</t>
  </si>
  <si>
    <t>9820812</t>
  </si>
  <si>
    <t>宮城県仙台市太白区上野山１丁目１１－１</t>
  </si>
  <si>
    <t>022-743-3555</t>
  </si>
  <si>
    <t>0415400142</t>
  </si>
  <si>
    <t>有限会社あおぞら</t>
  </si>
  <si>
    <t>ﾕｳｹﾞﾝｶｲｼｬｱｵｿﾞﾗ</t>
  </si>
  <si>
    <t>9820832</t>
  </si>
  <si>
    <t>宮城県仙台市太白区八木山緑町７番37号</t>
  </si>
  <si>
    <t>022-208-5413</t>
  </si>
  <si>
    <t>022-208-5414</t>
  </si>
  <si>
    <t>四ノ宮　満代</t>
  </si>
  <si>
    <t>ケアサポートあおぞら</t>
  </si>
  <si>
    <t>ｹｱｻﾎﾟｰﾄｱｵｿﾞﾗ</t>
  </si>
  <si>
    <t>9820026</t>
  </si>
  <si>
    <t>宮城県仙台市太白区土手内二丁目３番２号</t>
  </si>
  <si>
    <t>022-247-2897</t>
  </si>
  <si>
    <t>022-247-2892</t>
  </si>
  <si>
    <t>0415400159</t>
  </si>
  <si>
    <t>特定非営利活動法人地域生活オウエン団せんだい</t>
  </si>
  <si>
    <t>ﾄｸﾃｲﾋｴｲﾘｶﾂﾄﾞｳﾎｳｼﾞﾝﾁｲｷｾｲｶﾂｵｳｴﾝﾀﾞﾝｾﾝﾀﾞｲ</t>
  </si>
  <si>
    <t>9820036</t>
  </si>
  <si>
    <t>宮城県仙台市太白区富沢南一丁目３番地の１　第５小島ビル102</t>
  </si>
  <si>
    <t>022-796-3307</t>
  </si>
  <si>
    <t>022-738-9501</t>
  </si>
  <si>
    <t>髙橋　やすえ</t>
  </si>
  <si>
    <t>地域生活オウエン団せんだい</t>
  </si>
  <si>
    <t>ﾁｲｷｾｲｶﾂｵｳｴﾝﾀﾞﾝｾﾝﾀﾞｲ</t>
  </si>
  <si>
    <t>0415400167</t>
  </si>
  <si>
    <t>022-248-6016</t>
  </si>
  <si>
    <t>有限会社楽・楽介護センター</t>
  </si>
  <si>
    <t>ﾕｳｹﾞﾝｶｲｼｬﾗｸ･ﾗｸｶｲｺﾞｾﾝﾀｰ</t>
  </si>
  <si>
    <t>宮城県仙台市太白区袋原字堰場６８－１</t>
  </si>
  <si>
    <t>022-306-1687</t>
  </si>
  <si>
    <t>022-242-5940</t>
  </si>
  <si>
    <t>大坂美野子</t>
  </si>
  <si>
    <t>0415400175</t>
  </si>
  <si>
    <t>有限会社五福屋訪問介護ステーションはぶたえ</t>
  </si>
  <si>
    <t>ﾕｳｹﾞﾝｶｲｼｬｺﾞﾌｸﾔﾎｳﾓﾝｶｲｺﾞｽﾃｰｼｮﾝﾊﾌﾞﾀｴ</t>
  </si>
  <si>
    <t>宮城県仙台市太白区人来田２－１－１５</t>
  </si>
  <si>
    <t>022-307-4780</t>
  </si>
  <si>
    <t>022-307-4786</t>
  </si>
  <si>
    <t>嶋貫泰一</t>
  </si>
  <si>
    <t>0415400183</t>
  </si>
  <si>
    <t>有限会社湯元</t>
  </si>
  <si>
    <t>ﾕｳｹﾞﾝｶﾞｲｼｬﾕﾓﾄ</t>
  </si>
  <si>
    <t>宮城県仙台市太白区秋保町湯元字薬師５９番地の２</t>
  </si>
  <si>
    <t>022-398-2670</t>
  </si>
  <si>
    <t>022-398-2681</t>
  </si>
  <si>
    <t>高橋喜代子</t>
  </si>
  <si>
    <t>ゆもとふれあいの杜</t>
  </si>
  <si>
    <t>ﾕﾓﾄﾌﾚｱｲﾉﾓﾘ</t>
  </si>
  <si>
    <t>0415400191</t>
  </si>
  <si>
    <t>宮城県仙台市太白区秋保町湯元字薬師５９－２</t>
  </si>
  <si>
    <t>有限会社アシスト</t>
  </si>
  <si>
    <t>ﾕｳｹﾞﾝｶｲｼｬｱｼｽﾄ</t>
  </si>
  <si>
    <t>宮城県仙台市太白区長町南四丁目31番14号</t>
  </si>
  <si>
    <t>022-304-0255</t>
  </si>
  <si>
    <t>022-304-0256</t>
  </si>
  <si>
    <t>阿部広</t>
  </si>
  <si>
    <t>ヘルパーステーションアシスト仙台</t>
  </si>
  <si>
    <t>ﾍﾙﾊﾟｰｽﾃｰｼｮﾝｱｼｽﾄｾﾝﾀﾞｲ</t>
  </si>
  <si>
    <t>0415400209</t>
  </si>
  <si>
    <t>ひばりサービス仙台センター</t>
  </si>
  <si>
    <t>ﾋﾊﾞﾘｻｰﾋﾞｽｾﾝﾀﾞｲｾﾝﾀｰ</t>
  </si>
  <si>
    <t>宮城県仙台市太白区長町五丁目12番15号佐竹ビル301号室</t>
  </si>
  <si>
    <t>022-248-3380</t>
  </si>
  <si>
    <t>022-248-3381</t>
  </si>
  <si>
    <t>0415400217</t>
  </si>
  <si>
    <t>有限会社さくら</t>
  </si>
  <si>
    <t>ﾕｳｹﾞﾝｶｲｼｬｻｸﾗ</t>
  </si>
  <si>
    <t>9820031</t>
  </si>
  <si>
    <t>宮城県仙台市太白区泉崎２－２３－７</t>
  </si>
  <si>
    <t>022-307-6898</t>
  </si>
  <si>
    <t>022-307-6897</t>
  </si>
  <si>
    <t>雫石理枝</t>
  </si>
  <si>
    <t>介護支援センターさくら</t>
  </si>
  <si>
    <t>ｶｲｺﾞｼｴﾝｾﾝﾀｰｻｸﾗ</t>
  </si>
  <si>
    <t>0415400225</t>
  </si>
  <si>
    <t>有限会社けやき</t>
  </si>
  <si>
    <t>ﾕｳｹﾞﾝｶｲｼｬｹﾔｷ</t>
  </si>
  <si>
    <t>9820803</t>
  </si>
  <si>
    <t>宮城県仙台市太白区金剛沢三丁目１８番２号</t>
  </si>
  <si>
    <t>022-247-6210</t>
  </si>
  <si>
    <t>022-247-6224</t>
  </si>
  <si>
    <t>大槻薫</t>
  </si>
  <si>
    <t>ヘルパーステーションすみれ</t>
  </si>
  <si>
    <t>ﾍﾙﾊﾟｰｽﾃｰｼｮﾝｽﾐﾚ</t>
  </si>
  <si>
    <t>宮城県仙台市太白区長町南四丁目８番１６号庄子マンションＣ棟４</t>
  </si>
  <si>
    <t>0415400233</t>
  </si>
  <si>
    <t>はあとふるケアサービス株式会社</t>
  </si>
  <si>
    <t>ﾊｱﾄﾌﾙｹｱｻｰﾋﾞｽｶﾌﾞｼｷｶﾞｲｼｬ</t>
  </si>
  <si>
    <t>9820003</t>
  </si>
  <si>
    <t>宮城県仙台市太白区郡山四丁目１１番２９号</t>
  </si>
  <si>
    <t>022-304-2318</t>
  </si>
  <si>
    <t>022-304-2315</t>
  </si>
  <si>
    <t>佐藤八重子</t>
  </si>
  <si>
    <t>はあとふるケアサービス</t>
  </si>
  <si>
    <t>ﾊｱﾄﾌﾙｹｱｻｰﾋﾞｽ</t>
  </si>
  <si>
    <t>0415400241</t>
  </si>
  <si>
    <t>有限会社ホットハートサービス</t>
  </si>
  <si>
    <t>ﾕｳｹﾞﾝｶｲｼｬﾎｯﾄﾊｰﾄｻｰﾋﾞｽ</t>
  </si>
  <si>
    <t>1410031</t>
  </si>
  <si>
    <t>東京都品川区西五反田二丁目１８番２号</t>
  </si>
  <si>
    <t>03-5745-0385</t>
  </si>
  <si>
    <t>03-5745-0391</t>
  </si>
  <si>
    <t>髙栁　尚明</t>
  </si>
  <si>
    <t>ホットケア南仙台</t>
  </si>
  <si>
    <t>ﾎｯﾄｹｱﾐﾅﾐｾﾝﾀﾞｲ</t>
  </si>
  <si>
    <t>宮城県仙台市太白区中田三丁目９番２２号旭コンフォート中田１０２号</t>
  </si>
  <si>
    <t>022-306-3440</t>
  </si>
  <si>
    <t>022-306-3445</t>
  </si>
  <si>
    <t>0415400258</t>
  </si>
  <si>
    <t>公益財団法人ソーシャルサービス協会</t>
  </si>
  <si>
    <t>ｺｳｴｷｻﾞｲﾀﾞﾝﾎｳｼﾞﾝｿｰｼｬﾙｻｰﾋﾞｽｷｮｳｶｲ</t>
  </si>
  <si>
    <t>1690073</t>
  </si>
  <si>
    <t>東京都新宿区百人町四丁目７番２号</t>
  </si>
  <si>
    <t>03-3363-0489</t>
  </si>
  <si>
    <t>03-3360-8590</t>
  </si>
  <si>
    <t>神田　豊和</t>
  </si>
  <si>
    <t>公益財団法人ソーシャルサービス協会仙台事業所ソーシャル仙台</t>
  </si>
  <si>
    <t>ｺｳｴｷｻﾞｲﾀﾞﾝﾎｳｼﾞﾝｿｰｼｬﾙｻｰﾋﾞｽｷｮｳｶｲｾﾝﾀﾞｲｼﾞｷﾞｮｳｼｮｿｰｼｬﾙｾﾝﾀﾞｲ</t>
  </si>
  <si>
    <t>宮城県仙台市太白区中田三丁目５番２３号ﾍﾞﾙリード101</t>
  </si>
  <si>
    <t>022-352-7182</t>
  </si>
  <si>
    <t>022-352-7183</t>
  </si>
  <si>
    <t>0415400266</t>
  </si>
  <si>
    <t>有限会社ウィング</t>
  </si>
  <si>
    <t>ﾕｳｹﾞﾝｶﾞｲｼｬｳｲﾝｸﾞ</t>
  </si>
  <si>
    <t>宮城県仙台市太白区長町六丁目２番１号</t>
  </si>
  <si>
    <t>022-304-5820</t>
  </si>
  <si>
    <t>022-304-5851</t>
  </si>
  <si>
    <t>高橋一成</t>
  </si>
  <si>
    <t>ﾕｳｹﾞﾝｶｲｼｬｳﾝｲｸﾞ</t>
  </si>
  <si>
    <t>0415400274</t>
  </si>
  <si>
    <t>ﾕｳｹﾞﾝｶｲｼｬｳｲﾝｸﾞ</t>
  </si>
  <si>
    <t>四郎丸ヘルパーステーション</t>
  </si>
  <si>
    <t>ｼﾛｳﾏﾙﾍﾙﾊﾟｰｽﾃｰｼｮﾝ</t>
  </si>
  <si>
    <t>宮城県仙台市太白区袋原３丁目-1-31</t>
  </si>
  <si>
    <t>022-306-2722</t>
  </si>
  <si>
    <t>022-797-2250</t>
  </si>
  <si>
    <t>0415400282</t>
  </si>
  <si>
    <t>宮城県仙台市太白区袋原３丁目1-31</t>
  </si>
  <si>
    <t>ヘルパーステーションコスモス</t>
  </si>
  <si>
    <t>ﾍﾙﾊﾟｰｽﾃｰｼｮﾝｺｽﾓｽ</t>
  </si>
  <si>
    <t>宮城県仙台市太白区大野田五丁目23番地の３</t>
  </si>
  <si>
    <t>022-302-3655</t>
  </si>
  <si>
    <t>022-746-6882</t>
  </si>
  <si>
    <t>0415400290</t>
  </si>
  <si>
    <t>有限会社オアシス</t>
  </si>
  <si>
    <t>ﾕｳｹﾞﾝｶｲｼｬｵｱｼｽ</t>
  </si>
  <si>
    <t>宮城県仙台市太白区鈎取二丁目２４番３６号阿部アパートＢ棟２０２号</t>
  </si>
  <si>
    <t>022-307-0361</t>
  </si>
  <si>
    <t>022-307-0362</t>
  </si>
  <si>
    <t>橋見隆太郎</t>
  </si>
  <si>
    <t>オアシス</t>
  </si>
  <si>
    <t>ｵｱｼｽ</t>
  </si>
  <si>
    <t>0415400308</t>
  </si>
  <si>
    <t>ＮＰＯ法人あなたの街の｢三河や」さんヘルパーステーション</t>
  </si>
  <si>
    <t>ｴﾇﾋﾟｰｵｰﾎｳｼﾞﾝｱﾅﾀﾉﾏﾁﾉ｢ﾐｶﾜﾔ｣ｻﾝﾍﾙﾊﾟｰｽﾃｰｼｮﾝ</t>
  </si>
  <si>
    <t>0415400316</t>
  </si>
  <si>
    <t>アースサポート仙台</t>
  </si>
  <si>
    <t>ｱｰｽｻﾎﾟｰﾄｾﾝﾀﾞｲ</t>
  </si>
  <si>
    <t>9820841</t>
  </si>
  <si>
    <t>宮城県仙台市太白区向山四丁目１９番１０号</t>
  </si>
  <si>
    <t>022-215-2391</t>
  </si>
  <si>
    <t>022-215-2392</t>
  </si>
  <si>
    <t>0415400324</t>
  </si>
  <si>
    <t>セントケア太白</t>
  </si>
  <si>
    <t>ｾﾝﾄｹｱﾀｲﾊｸ</t>
  </si>
  <si>
    <t>9820034</t>
  </si>
  <si>
    <t>宮城県仙台市太白区西多賀３－８－１２　ヒロレジデンス101</t>
  </si>
  <si>
    <t>022-307-3302</t>
  </si>
  <si>
    <t>022-307-3304</t>
  </si>
  <si>
    <t>0415400332</t>
  </si>
  <si>
    <t>社会福祉法人仙台福祉サービス協会太白ヘルパーステーション</t>
  </si>
  <si>
    <t>ｼｬｶｲﾌｸｼﾎｳｼﾞﾝｾﾝﾀﾞｲﾌｸｼｻｰﾋﾞｽｷｮｳｶｲﾀｲﾊｸﾍﾙﾊﾟｰｽﾃｰｼｮﾝ</t>
  </si>
  <si>
    <t>宮城県仙台市太白区長町三丁目１番７号三井生命仙台長町ビル１階</t>
  </si>
  <si>
    <t>022-249-4710</t>
  </si>
  <si>
    <t>022-249-4855</t>
  </si>
  <si>
    <t>0415400340</t>
  </si>
  <si>
    <t>アミカ仙台南介護センター</t>
  </si>
  <si>
    <t>ｱﾐｶｾﾝﾀﾞｲﾐﾅﾐｶｲｺﾞｾﾝﾀｰ</t>
  </si>
  <si>
    <t>宮城県仙台市太白区長町二丁目１３番４０号Ｋ．Ａ平澤２号室</t>
  </si>
  <si>
    <t>022-304-2537</t>
  </si>
  <si>
    <t>022-304-2538</t>
  </si>
  <si>
    <t>0415400357</t>
  </si>
  <si>
    <t>株式会社コムスン　八木山ケアセンター</t>
  </si>
  <si>
    <t>ｶﾌﾞｼｷｶﾞｲｼｬｺﾑｽﾝ ﾔｷﾞﾔﾏｹｱｾﾝﾀｰ</t>
  </si>
  <si>
    <t>9820823</t>
  </si>
  <si>
    <t>宮城県仙台市太白区恵和町２－５</t>
  </si>
  <si>
    <t>022-305-3751</t>
  </si>
  <si>
    <t>022-305-2983</t>
  </si>
  <si>
    <t>0415400365</t>
  </si>
  <si>
    <t>株式会社コムスン　長町ケアセンター</t>
  </si>
  <si>
    <t>ｶﾌﾞｼｷｶﾞｲｼｬｺﾑｽﾝ ﾅｶﾞﾏﾁｹｱｾﾝﾀｰ</t>
  </si>
  <si>
    <t>9820032</t>
  </si>
  <si>
    <t>宮城県仙台市太白区富沢３丁目７－２三共事務所１F</t>
  </si>
  <si>
    <t>022-743-2961</t>
  </si>
  <si>
    <t>022-743-2962</t>
  </si>
  <si>
    <t>0415400373</t>
  </si>
  <si>
    <t>ニチイケアセンターかぎとり</t>
  </si>
  <si>
    <t>ﾆﾁｲｹｱｾﾝﾀｰｶｷﾞﾄﾘ</t>
  </si>
  <si>
    <t>宮城県仙台市太白区鈎取本町一丁目１－５</t>
  </si>
  <si>
    <t>022-307-3516</t>
  </si>
  <si>
    <t>022-244-0852</t>
  </si>
  <si>
    <t>0415400381</t>
  </si>
  <si>
    <t>ニチイケアセンター南仙台</t>
  </si>
  <si>
    <t>ﾆﾁｲｹｱｾﾝﾀｰﾐﾅﾐｾﾝﾀﾞｲ</t>
  </si>
  <si>
    <t>9811106</t>
  </si>
  <si>
    <t>宮城県仙台市太白区柳生六丁目３番地の１</t>
  </si>
  <si>
    <t>022-306-0615</t>
  </si>
  <si>
    <t>022-306-0263</t>
  </si>
  <si>
    <t>0415400399</t>
  </si>
  <si>
    <t>ツクイ太白</t>
  </si>
  <si>
    <t>ﾂｸｲﾀｲﾊｸ</t>
  </si>
  <si>
    <t>宮城県仙台市太白区泉崎一丁目２９番７号</t>
  </si>
  <si>
    <t>022-307-4886</t>
  </si>
  <si>
    <t>022-307-4822</t>
  </si>
  <si>
    <t>0415400407</t>
  </si>
  <si>
    <t>総合福祉ツクイ南仙台</t>
  </si>
  <si>
    <t>ｿｳｺﾞｳﾌｸｼﾂｸｲﾐﾅﾐｾﾝﾀﾞｲ</t>
  </si>
  <si>
    <t>9811105</t>
  </si>
  <si>
    <t>宮城県仙台市太白区西中田４丁目１２－１</t>
  </si>
  <si>
    <t>022-306-3877</t>
  </si>
  <si>
    <t>022-306-3878</t>
  </si>
  <si>
    <t>0415400415</t>
  </si>
  <si>
    <t>総合福祉ツクイ南仙台支店</t>
  </si>
  <si>
    <t>ｿｳｺﾞｳﾌｸｼﾂｸｲﾐﾅﾐｾﾝﾀﾞｲｼﾃﾝ</t>
  </si>
  <si>
    <t>総合福祉ツクイ西多賀</t>
  </si>
  <si>
    <t>ｿｳｺﾞｳﾌｸｼﾂｸｲﾆｼﾀｶﾞ</t>
  </si>
  <si>
    <t>宮城県仙台市太白区土手内一丁目２１－５</t>
  </si>
  <si>
    <t>022-748-1117</t>
  </si>
  <si>
    <t>022-748-1118</t>
  </si>
  <si>
    <t>0415400423</t>
  </si>
  <si>
    <t>こ～ぷのお家緑ヶ丘ヘルパーステーション</t>
  </si>
  <si>
    <t>ｺ~ﾌﾟﾉｵｳﾁﾐﾄﾞﾘｶﾞｵｶﾍﾙﾊﾟｰｽﾃｰｼｮﾝ</t>
  </si>
  <si>
    <t>9820027</t>
  </si>
  <si>
    <t>宮城県仙台市太白区大塒町３番１号</t>
  </si>
  <si>
    <t>022-304-0622</t>
  </si>
  <si>
    <t>022-304-0632</t>
  </si>
  <si>
    <t>0415400431</t>
  </si>
  <si>
    <t>ｺｰﾌﾟﾉｵｳﾁﾐﾄﾞﾘｶﾞｵｶﾍﾙﾊﾟｰｽﾃｰｼｮﾝ</t>
  </si>
  <si>
    <t>公益財団法人宮城厚生協会</t>
  </si>
  <si>
    <t>ｺｳｴｷｻﾞｲﾀﾞﾝﾎｳｼﾞﾝﾐﾔｷﾞｺｳｾｲｷｮｳｶｲ</t>
  </si>
  <si>
    <t>宮城県多賀城市下馬二丁目１３番７号</t>
  </si>
  <si>
    <t>公益財団法人宮城厚生協会ケアステーションながまち　介護</t>
  </si>
  <si>
    <t>ｺｳｴｷｻﾞｲﾀﾞﾝﾎｳｼﾞﾝﾐﾔｷﾞｺｳｾｲｷｮｳｶｲｹｱｽﾃｰｼｮﾝﾅｶﾞﾏﾁ ｶｲｺﾞ</t>
  </si>
  <si>
    <t>宮城県仙台市太白区長町三丁目７番26号長町病院北棟２階</t>
  </si>
  <si>
    <t>022-746-1377</t>
  </si>
  <si>
    <t>022-247-2317</t>
  </si>
  <si>
    <t>0415400449</t>
  </si>
  <si>
    <t>大野田はぎの苑</t>
  </si>
  <si>
    <t>ｵｵﾉﾀﾞﾊｷﾞﾉｴﾝ</t>
  </si>
  <si>
    <t>宮城県仙台市太白区大野田5-23-3</t>
  </si>
  <si>
    <t>022-249-3611</t>
  </si>
  <si>
    <t>022-249-3618</t>
  </si>
  <si>
    <t>0415400464</t>
  </si>
  <si>
    <t>宮城県仙台市太白区大野田字宮脇１０－１</t>
  </si>
  <si>
    <t>こぶし</t>
  </si>
  <si>
    <t>ｺﾌﾞｼ</t>
  </si>
  <si>
    <t>9820845</t>
  </si>
  <si>
    <t>宮城県仙台市太白区門前町12番30号</t>
  </si>
  <si>
    <t>022-308-2621</t>
  </si>
  <si>
    <t>022-308-2622</t>
  </si>
  <si>
    <t>0415400472</t>
  </si>
  <si>
    <t>宮城県仙台市太白区八木山本町1-43 3F</t>
  </si>
  <si>
    <t>022-305-3977</t>
  </si>
  <si>
    <t>022-229-5822</t>
  </si>
  <si>
    <t>工房けやき</t>
  </si>
  <si>
    <t>ｺｳﾎﾞｳｹﾔｷ</t>
  </si>
  <si>
    <t>9811103</t>
  </si>
  <si>
    <t>宮城県仙台市太白区東中田２丁目１５－１</t>
  </si>
  <si>
    <t>022-242-8090</t>
  </si>
  <si>
    <t>022-242-8091</t>
  </si>
  <si>
    <t>0415400480</t>
  </si>
  <si>
    <t>ポッケ</t>
  </si>
  <si>
    <t>ﾎﾟｯｹ</t>
  </si>
  <si>
    <t>宮城県仙台市太白区人来田２丁目２－１</t>
  </si>
  <si>
    <t>0415400498</t>
  </si>
  <si>
    <t>宮城県仙台市青葉区落合三丁目12番15号</t>
  </si>
  <si>
    <t>ポッケの森</t>
  </si>
  <si>
    <t>ﾎﾟｯｹﾉﾓﾘ</t>
  </si>
  <si>
    <t>禎祥ワークキャンパス</t>
  </si>
  <si>
    <t>ﾃｲｼｮｳﾜｰｸｷｬﾝﾊﾟｽ</t>
  </si>
  <si>
    <t>9820251</t>
  </si>
  <si>
    <t>宮城県仙台市太白区茂庭字人来田東10番地の３</t>
  </si>
  <si>
    <t>022-244-4531</t>
  </si>
  <si>
    <t>022-244-4532</t>
  </si>
  <si>
    <t>0415400563</t>
  </si>
  <si>
    <t>宮城県仙台市太白区茂庭字人来田東１０－３</t>
  </si>
  <si>
    <t>宮城県仙台市太白区西多賀四丁目19番１号</t>
  </si>
  <si>
    <t>髙橋　治</t>
  </si>
  <si>
    <t>難病ホスピスケア太白ありのまま舎</t>
  </si>
  <si>
    <t>ﾅﾝﾋﾞｮｳﾎｽﾋﾟｽｹｱﾀｲﾊｸｱﾘﾉﾏﾏｼｬ</t>
  </si>
  <si>
    <t>9820252</t>
  </si>
  <si>
    <t>宮城県仙台市太白区茂庭台２丁目１５－３０</t>
  </si>
  <si>
    <t>022-281-1200</t>
  </si>
  <si>
    <t>022-281-1555</t>
  </si>
  <si>
    <t>0415400571</t>
  </si>
  <si>
    <t>宮城県仙台市太白区茂庭台２丁目１５番地３０号</t>
  </si>
  <si>
    <t>太白ありのまま舎</t>
  </si>
  <si>
    <t>ﾀｲﾊｸｱﾘﾉﾏﾏｼｬ</t>
  </si>
  <si>
    <t>社会福祉法人一寿会</t>
  </si>
  <si>
    <t>ｼｬｶｲﾌｸｼﾎｳｼﾞﾝｲﾁｼﾞｭｶｲ</t>
  </si>
  <si>
    <t>9813223</t>
  </si>
  <si>
    <t>宮城県仙台市泉区住吉台西二丁目７番地の６</t>
  </si>
  <si>
    <t>022-379-8030</t>
  </si>
  <si>
    <t>022-379-8033</t>
  </si>
  <si>
    <t>関野　愉</t>
  </si>
  <si>
    <t>一寿園</t>
  </si>
  <si>
    <t>ｲﾁｼﾞｭｴﾝ</t>
  </si>
  <si>
    <t>9820033</t>
  </si>
  <si>
    <t>宮城県仙台市太白区富田字南ノ西２６</t>
  </si>
  <si>
    <t>022-243-3447</t>
  </si>
  <si>
    <t>022-243-4104</t>
  </si>
  <si>
    <t>0415400589</t>
  </si>
  <si>
    <t>社会福祉法人わらしべ舎</t>
  </si>
  <si>
    <t>ｼｬｶｲﾌｸｼﾎｳｼﾞﾝﾜﾗｼﾍﾞｼｬ</t>
  </si>
  <si>
    <t>宮城県仙台市太白区西多賀三丁目１番２５号</t>
  </si>
  <si>
    <t>022-307-6320</t>
  </si>
  <si>
    <t>022-743-5582</t>
  </si>
  <si>
    <t>髙橋　勝彦</t>
  </si>
  <si>
    <t>わらしべ舎西多賀工房</t>
  </si>
  <si>
    <t>ﾜﾗｼﾍﾞｼｬﾆｼﾀｶﾞｺｳﾎﾞｳ</t>
  </si>
  <si>
    <t>宮城県仙台市太白区西多賀３丁目１－２５</t>
  </si>
  <si>
    <t>0415400597</t>
  </si>
  <si>
    <t>宮城県仙台市太白区西多賀３丁目１番２５号</t>
  </si>
  <si>
    <t>有限会社あすと</t>
  </si>
  <si>
    <t>ﾕｳｹﾞﾝｶｲｼｬｱｽﾄ</t>
  </si>
  <si>
    <t>宮城県仙台市若林区上飯田二丁目２番37号201</t>
  </si>
  <si>
    <t>022-308-0777</t>
  </si>
  <si>
    <t>022-399-6331</t>
  </si>
  <si>
    <t>坂本常吉</t>
  </si>
  <si>
    <t>ケアセンターあすと</t>
  </si>
  <si>
    <t>ｹｱｾﾝﾀｰｱｽﾄ</t>
  </si>
  <si>
    <t>宮城県仙台市太白区郡山4丁目15-24コーポ鹿の又201号室</t>
  </si>
  <si>
    <t>0415400605</t>
  </si>
  <si>
    <t>宮城県仙台市太白区郡山一丁目１８番１４号たちばな荘３号室</t>
  </si>
  <si>
    <t>フリースペースソレイユ</t>
  </si>
  <si>
    <t>ﾌﾘｰｽﾍﾟｰｽｿﾚｲﾕ</t>
  </si>
  <si>
    <t>宮城県仙台市太白区四郎丸字前９２</t>
  </si>
  <si>
    <t>0415400613</t>
  </si>
  <si>
    <t>宮城県仙台市太白区富沢二丁目１０番２０号パル７　１０１号室</t>
  </si>
  <si>
    <t>0415400621</t>
  </si>
  <si>
    <t>ぱるけ南仙台</t>
  </si>
  <si>
    <t>ﾊﾟﾙｹﾐﾅﾐｾﾝﾀﾞｲ</t>
  </si>
  <si>
    <t>9811107</t>
  </si>
  <si>
    <t>宮城県仙台市太白区東中田５－１７－１９</t>
  </si>
  <si>
    <t>022-395-9343</t>
  </si>
  <si>
    <t>0415400639</t>
  </si>
  <si>
    <t>特定非営利活動法人　生活支援サービス・えぽっく</t>
  </si>
  <si>
    <t>ﾄｸﾃｲﾋｴｲﾘｶﾂﾄﾞｳﾎｳｼﾞﾝ ｾｲｶﾂｼｴﾝｻｰﾋﾞｽ･ｴﾎﾟｯｸ</t>
  </si>
  <si>
    <t>宮城県仙台市太白区西中田五丁目27番22号</t>
  </si>
  <si>
    <t>022-306-5476</t>
  </si>
  <si>
    <t>山川美和子</t>
  </si>
  <si>
    <t>0415400647</t>
  </si>
  <si>
    <t>宮城県仙台市太白区西中田五丁目４－１</t>
  </si>
  <si>
    <t>宮城県仙台市太白区西中田五丁目１８番３号</t>
  </si>
  <si>
    <t>022-741-2396</t>
  </si>
  <si>
    <t>022-707-1484</t>
  </si>
  <si>
    <t>0415400654</t>
  </si>
  <si>
    <t>セントケア八木山</t>
  </si>
  <si>
    <t>ｾﾝﾄｹｱﾔｷﾞﾔﾏ</t>
  </si>
  <si>
    <t>宮城県仙台市太白区八木山本町１丁目３４－３　第二青葉建商ビル１階</t>
  </si>
  <si>
    <t>0415400688</t>
  </si>
  <si>
    <t>セントケア長町</t>
  </si>
  <si>
    <t>ｾﾝﾄｹｱﾅｶﾞﾏﾁ</t>
  </si>
  <si>
    <t>宮城県仙台市太白区富沢３丁目７番２号　三共事務所１Ｆ</t>
  </si>
  <si>
    <t>0415400696</t>
  </si>
  <si>
    <t>ひより台ヘルパーステーションうぐいす</t>
  </si>
  <si>
    <t>ﾋﾖﾘﾀﾞｲﾍﾙﾊﾟｰｽﾃｰｼｮﾝｳｸﾞｲｽ</t>
  </si>
  <si>
    <t>0415400704</t>
  </si>
  <si>
    <t>社会福祉法人共生福祉会萩の郷福祉工場</t>
  </si>
  <si>
    <t>ｼｬｶｲﾌｸｼﾎｳｼﾞﾝｷｮｳｾｲﾌｸｼｶｲﾊｷﾞﾉｻﾄﾌｸｼｺｳｼﾞｮｳ</t>
  </si>
  <si>
    <t>宮城県仙台市太白区鈎取御堂平38番地</t>
  </si>
  <si>
    <t>022-244-0115</t>
  </si>
  <si>
    <t>022-244-7087</t>
  </si>
  <si>
    <t>0415400712</t>
  </si>
  <si>
    <t>0415400720</t>
  </si>
  <si>
    <t>有限会社朋悠生活研究舎</t>
  </si>
  <si>
    <t>ﾕｳｹﾞﾝｶｲｼｬﾎｳﾕｳｾｲｶﾂｹﾝｷｭｳｼｬ</t>
  </si>
  <si>
    <t>9820826</t>
  </si>
  <si>
    <t>宮城県仙台市太白区三神峯２－８－６５</t>
  </si>
  <si>
    <t>022-307-6811</t>
  </si>
  <si>
    <t>022-307-6822</t>
  </si>
  <si>
    <t>佐藤正敏</t>
  </si>
  <si>
    <t>訪問介護ささえ</t>
  </si>
  <si>
    <t>ﾎｳﾓﾝｶｲｺﾞｻｻｴ</t>
  </si>
  <si>
    <t>宮城県仙台市太白区三神峯二丁目13番38-202号</t>
  </si>
  <si>
    <t>022-307-6813</t>
  </si>
  <si>
    <t>0415400738</t>
  </si>
  <si>
    <t>宮城県仙台市太白区三神峯二丁目13番38-202</t>
  </si>
  <si>
    <t>びすた～りフードマーケット</t>
  </si>
  <si>
    <t>ﾋﾞｽﾀ~ﾘﾌｰﾄﾞﾏｰｹｯﾄ</t>
  </si>
  <si>
    <t>宮城県仙台市太白区長町１丁目２番８号</t>
  </si>
  <si>
    <t>022-738-7231</t>
  </si>
  <si>
    <t>022-738-7232</t>
  </si>
  <si>
    <t>0415400746</t>
  </si>
  <si>
    <t>宮城県仙台市太白区人来田一丁目５番３号</t>
  </si>
  <si>
    <t>022-399-6015</t>
  </si>
  <si>
    <t>0415400753</t>
  </si>
  <si>
    <t>すぴなっち</t>
  </si>
  <si>
    <t>ｽﾋﾟﾅｯﾁ</t>
  </si>
  <si>
    <t>宮城県仙台市太白区長町1-3-33 レジデンス長町第一101</t>
  </si>
  <si>
    <t>022-304-3110</t>
  </si>
  <si>
    <t>022-304-3120</t>
  </si>
  <si>
    <t>0415400761</t>
  </si>
  <si>
    <t>東京都豊島区東池袋1-44-3池袋ＩＳＰタマビル</t>
  </si>
  <si>
    <t>ピアサポートセンターそら</t>
  </si>
  <si>
    <t>ﾋﾟｱｻﾎﾟｰﾄｾﾝﾀｰｿﾗ</t>
  </si>
  <si>
    <t>宮城県仙台市太白区長町南4丁目25-3</t>
  </si>
  <si>
    <t>022-398-4961</t>
  </si>
  <si>
    <t>022-398-4962</t>
  </si>
  <si>
    <t>0415400779</t>
  </si>
  <si>
    <t>宮城県仙台市太白区長町南3丁目13-19　パーシモン長町1F</t>
  </si>
  <si>
    <t>022-393-9430</t>
  </si>
  <si>
    <t>022-393-9431</t>
  </si>
  <si>
    <t>株式会社MIC</t>
  </si>
  <si>
    <t>ｶﾌﾞｼｷｶｲｼｬｴﾑｱｲｼｰ</t>
  </si>
  <si>
    <t>宮城県仙台市太白区三神峯二丁目１番５３号</t>
  </si>
  <si>
    <t>022-397-7115</t>
  </si>
  <si>
    <t>022-397-7116</t>
  </si>
  <si>
    <t>叶　美知恵</t>
  </si>
  <si>
    <t>訪問介護ステーションけあふる</t>
  </si>
  <si>
    <t>ﾎｳﾓﾝｶｲｺﾞｽﾃｰｼｮﾝｹｱﾌﾙ</t>
  </si>
  <si>
    <t>0415400787</t>
  </si>
  <si>
    <t>9820813</t>
  </si>
  <si>
    <t>宮城県仙台市太白区山田北前町３３－６５</t>
  </si>
  <si>
    <t>022-244-7083</t>
  </si>
  <si>
    <t>022-307-3160</t>
  </si>
  <si>
    <t>0415400795</t>
  </si>
  <si>
    <t>宮城県仙台市太白区郡山６丁目１番３７号丹勝ビル３階</t>
  </si>
  <si>
    <t>0415400803</t>
  </si>
  <si>
    <t>マイムケア太白</t>
  </si>
  <si>
    <t>ﾏｲﾑｹｱﾀｲﾊｸ</t>
  </si>
  <si>
    <t>宮城県仙台市太白区長町南一丁目10番１号　啓陽ビル１階</t>
  </si>
  <si>
    <t>022-308-0820</t>
  </si>
  <si>
    <t>022-308-0821</t>
  </si>
  <si>
    <t>0415400811</t>
  </si>
  <si>
    <t>アースサポート仙台八木山</t>
  </si>
  <si>
    <t>ｱｰｽｻﾎﾟｰﾄｾﾝﾀﾞｲﾔｷﾞﾔﾏ</t>
  </si>
  <si>
    <t>9820802</t>
  </si>
  <si>
    <t>宮城県仙台市太白区八木山東二丁目４番１４号</t>
  </si>
  <si>
    <t>022-307-6311</t>
  </si>
  <si>
    <t>022-307-6322</t>
  </si>
  <si>
    <t>0415400829</t>
  </si>
  <si>
    <t>シルバーサポート</t>
  </si>
  <si>
    <t>ｼﾙﾊﾞｰｻﾎﾟｰﾄ</t>
  </si>
  <si>
    <t>宮城県仙台市太白区中田二丁目２７番７号</t>
  </si>
  <si>
    <t>0415400837</t>
  </si>
  <si>
    <t>西多賀そらまめ</t>
  </si>
  <si>
    <t>ﾆｼﾀｶﾞｿﾗﾏﾒ</t>
  </si>
  <si>
    <t>宮城県仙台市太白区西多賀１－２３－２９</t>
  </si>
  <si>
    <t>022-398-8878</t>
  </si>
  <si>
    <t>022-398-8879</t>
  </si>
  <si>
    <t>0415400845</t>
  </si>
  <si>
    <t>株式会社こうけん</t>
  </si>
  <si>
    <t>ｶﾌﾞｼｷｶﾞｲｼｬｺｳｹﾝ</t>
  </si>
  <si>
    <t>宮城県仙台市太白区郡山八丁目２番28号</t>
  </si>
  <si>
    <t>022-226-2167</t>
  </si>
  <si>
    <t>022-226-2177</t>
  </si>
  <si>
    <t>多田　和史</t>
  </si>
  <si>
    <t>訪問介護事業所　結</t>
  </si>
  <si>
    <t>ﾎｳﾓﾝｶｲｺﾞｼﾞｷﾞｮｳｼｮ ﾕｲ</t>
  </si>
  <si>
    <t>宮城県仙台市太白区郡山八丁目４番３号岩﨑荘３号室</t>
  </si>
  <si>
    <t>022-397-9368</t>
  </si>
  <si>
    <t>022-397-9358</t>
  </si>
  <si>
    <t>0415400852</t>
  </si>
  <si>
    <t>つどいの家・アプリ</t>
  </si>
  <si>
    <t>ﾂﾄﾞｲﾉｲｴ･ｱﾌﾟﾘ</t>
  </si>
  <si>
    <t>9820816</t>
  </si>
  <si>
    <t>宮城県仙台市太白区山田本町3番20号</t>
  </si>
  <si>
    <t>022-743-1882</t>
  </si>
  <si>
    <t>022-743-1883</t>
  </si>
  <si>
    <t>0415400860</t>
  </si>
  <si>
    <t>合資会社ひよりサービス</t>
  </si>
  <si>
    <t>ｺﾞｳｼｶｲｼｬﾋﾖﾘｻｰﾋﾞｽ</t>
  </si>
  <si>
    <t>9790201</t>
  </si>
  <si>
    <t>福島県いわき市四倉町六丁目260番地</t>
  </si>
  <si>
    <t>0216-28-8802</t>
  </si>
  <si>
    <t>0246-28-8803</t>
  </si>
  <si>
    <t>日和田　美幸</t>
  </si>
  <si>
    <t>なないろくれよん福祉センター</t>
  </si>
  <si>
    <t>ﾅﾅｲﾛｸﾚﾖﾝﾌｸｼｾﾝﾀｰ</t>
  </si>
  <si>
    <t>宮城県仙台市太白区郡山五丁目12番1号</t>
  </si>
  <si>
    <t>022-244-8055</t>
  </si>
  <si>
    <t>022-224-8055</t>
  </si>
  <si>
    <t>0415400878</t>
  </si>
  <si>
    <t>有限会社ＣＲ介護サービス</t>
  </si>
  <si>
    <t>ﾕｳｹﾞﾝｶｲｼｬCRｶｲｺﾞｻｰﾋﾞｽ</t>
  </si>
  <si>
    <t>9820817</t>
  </si>
  <si>
    <t>宮城県仙台市太白区羽黒台１５番１２号</t>
  </si>
  <si>
    <t>08018157705</t>
  </si>
  <si>
    <t>千葉　良一</t>
  </si>
  <si>
    <t>紅ヘルパーステーション</t>
  </si>
  <si>
    <t>ﾍﾞﾆﾍﾙﾊﾟｰｽﾃｰｼｮﾝ</t>
  </si>
  <si>
    <t>022-222-6050</t>
  </si>
  <si>
    <t>0415400886</t>
  </si>
  <si>
    <t>特定非営利活動法人だんでらいおん</t>
  </si>
  <si>
    <t>ﾄｸﾃｲﾋｴｲﾘｶﾂﾄﾞｳﾎｳｼﾞﾝﾀﾞﾝﾃﾞﾗｲｵﾝ</t>
  </si>
  <si>
    <t>宮城県仙台市太白区四郎丸字前89-1</t>
  </si>
  <si>
    <t>022-741-2541</t>
  </si>
  <si>
    <t>022-393-8839</t>
  </si>
  <si>
    <t>高橋善彦</t>
  </si>
  <si>
    <t>だんでらいおん</t>
  </si>
  <si>
    <t>ﾀﾞﾝﾃﾞﾗｲｵﾝ</t>
  </si>
  <si>
    <t>0415400894</t>
  </si>
  <si>
    <t>障害福祉サービス事業所ビッグママ</t>
  </si>
  <si>
    <t>ｼｮｳｶﾞｲﾌｸｼｻｰﾋﾞｽｼﾞｷﾞｮｳｼｮﾋﾞｯｸﾞﾏﾏ</t>
  </si>
  <si>
    <t>0415400902</t>
  </si>
  <si>
    <t>すまいるライフ南仙台</t>
  </si>
  <si>
    <t>ｽﾏｲﾙﾗｲﾌﾐﾅﾐｾﾝﾀﾞｲ</t>
  </si>
  <si>
    <t>宮城県仙台市太白区西中田四丁目13番４号</t>
  </si>
  <si>
    <t>022-306-3023</t>
  </si>
  <si>
    <t>022-306-3024</t>
  </si>
  <si>
    <t>0415400928</t>
  </si>
  <si>
    <t>株式会社幸生福祉</t>
  </si>
  <si>
    <t>ｶﾌﾞｼｷｶﾞｲｼｬｺｳｾｲﾌｸｼ</t>
  </si>
  <si>
    <t>宮城県仙台市太白区八本松一丁目13番11号-1021号</t>
  </si>
  <si>
    <t>022-308-2915</t>
  </si>
  <si>
    <t>022-797-8615</t>
  </si>
  <si>
    <t>鈴木　幸枝</t>
  </si>
  <si>
    <t>幸福ケアサポート</t>
  </si>
  <si>
    <t>ｼｱﾜｾｹｱｻﾎﾟｰﾄ</t>
  </si>
  <si>
    <t>9820006</t>
  </si>
  <si>
    <t>宮城県仙台市太白区東郡山二丁目46番７号第２メゾニティ安久Ａ号室</t>
  </si>
  <si>
    <t>022-703-2858</t>
  </si>
  <si>
    <t>022-778-7286</t>
  </si>
  <si>
    <t>0415400936</t>
  </si>
  <si>
    <t>Ｋ'ｓオフィス合同会社</t>
  </si>
  <si>
    <t>ｹｰｽﾞｵﾌｨｽｺﾞｳﾄﾞｳｶﾞｲｼｬ</t>
  </si>
  <si>
    <t>宮城県仙台市太白区鈎取一丁目１０番１２号</t>
  </si>
  <si>
    <t>050-14916530</t>
  </si>
  <si>
    <t>022-395-4701</t>
  </si>
  <si>
    <t>門谷　聡巳</t>
  </si>
  <si>
    <t>まごころ介護</t>
  </si>
  <si>
    <t>ﾏｺﾞｺﾛｶｲｺﾞ</t>
  </si>
  <si>
    <t>0415400944</t>
  </si>
  <si>
    <t>あっぷるケア株式会社</t>
  </si>
  <si>
    <t>ｱｯﾌﾟﾙｹｱｶﾌﾞｼｷｶｲｼｬ</t>
  </si>
  <si>
    <t>宮城県仙台市泉区上谷刈三丁目５番３-102号</t>
  </si>
  <si>
    <t>022-341-9790</t>
  </si>
  <si>
    <t>022-341-9791</t>
  </si>
  <si>
    <t>高橋　康弘</t>
  </si>
  <si>
    <t>あっぷるケア太白</t>
  </si>
  <si>
    <t>ｱｯﾌﾟﾙｹｱﾀｲﾊｸ</t>
  </si>
  <si>
    <t>宮城県仙台市太白区富沢二丁目11番5号コーポ115　105号</t>
  </si>
  <si>
    <t>022-738-8311</t>
  </si>
  <si>
    <t>022-738-8317</t>
  </si>
  <si>
    <t>0415400969</t>
  </si>
  <si>
    <t>仙台市袋原たんぽぽホーム</t>
  </si>
  <si>
    <t>ｾﾝﾀﾞｲｼﾌｸﾛﾊﾞﾗﾀﾝﾎﾟﾎﾟﾎｰﾑ</t>
  </si>
  <si>
    <t>宮城県仙台市太白区袋原４丁目３２－７</t>
  </si>
  <si>
    <t>022-393-9085</t>
  </si>
  <si>
    <t>022-242-8980</t>
  </si>
  <si>
    <t>0415400977</t>
  </si>
  <si>
    <t>社会福祉法人ふれあいの森</t>
  </si>
  <si>
    <t>ｼｬｶｲﾌｸｼﾎｳｼﾞﾝﾌﾚｱｲﾉﾓﾘ</t>
  </si>
  <si>
    <t>宮城県仙台市太白区袋原5丁目１７－３３</t>
  </si>
  <si>
    <t>022-741-2888</t>
  </si>
  <si>
    <t>022-741-3725</t>
  </si>
  <si>
    <t>早坂　忠美</t>
  </si>
  <si>
    <t>多機能型事業所向日葵ファミリー</t>
  </si>
  <si>
    <t>ﾀｷﾉｳｶﾞﾀｼﾞｷﾞｮｳｼｮﾋﾏﾜﾘﾌｧﾐﾘｰ</t>
  </si>
  <si>
    <t>宮城県仙台市太白区袋原5丁目17-33</t>
  </si>
  <si>
    <t>0415400985</t>
  </si>
  <si>
    <t>ぱるけ西中田</t>
  </si>
  <si>
    <t>ﾊﾟﾙｹﾆｼﾅｶﾀﾞ</t>
  </si>
  <si>
    <t>宮城県仙台市太白区西中田7丁目33番10号</t>
  </si>
  <si>
    <t>022-741-8363</t>
  </si>
  <si>
    <t>0415400993</t>
  </si>
  <si>
    <t>特定非営利活動法人アグリ・ノーマライゼーションin秋保</t>
  </si>
  <si>
    <t>ﾄｸﾃｲﾋｴｲﾘｶﾂﾄﾞｳﾎｳｼﾞﾝｱｸﾞﾘ･ﾉｰﾏﾗｲｾﾞｰｼｮﾝinｱｷｳ</t>
  </si>
  <si>
    <t>9820244</t>
  </si>
  <si>
    <t>宮城県仙台市太白区秋保町馬場字深野３９－１</t>
  </si>
  <si>
    <t>022-399-4868</t>
  </si>
  <si>
    <t>佐藤　茂</t>
  </si>
  <si>
    <t>サンサンファクトリー</t>
  </si>
  <si>
    <t>ｻﾝｻﾝﾌｧｸﾄﾘｰ</t>
  </si>
  <si>
    <t>0415401009</t>
  </si>
  <si>
    <t>おりーぶ鈎取</t>
  </si>
  <si>
    <t>ｵﾘｰﾌﾞｶｷﾞﾄﾘ</t>
  </si>
  <si>
    <t>宮城県仙台市太白区鈎取2丁目4-2</t>
  </si>
  <si>
    <t>022-244-0950</t>
  </si>
  <si>
    <t>0415401017</t>
  </si>
  <si>
    <t>宮城県仙台市太白区鈎取4丁目2-4</t>
  </si>
  <si>
    <t>チャレンジドジャパン仙台長町センター</t>
  </si>
  <si>
    <t>ﾁｬﾚﾝｼﾞﾄﾞｼﾞｬﾊﾟﾝｾﾝﾀﾞｲﾅｶﾞﾏﾁｾﾝﾀｰ</t>
  </si>
  <si>
    <t>宮城県仙台市太白区長町三丁目４番16号キャピタルプラザ長町オダシマビル2階</t>
  </si>
  <si>
    <t>0415401025</t>
  </si>
  <si>
    <t>ミント</t>
  </si>
  <si>
    <t>ﾐﾝﾄ</t>
  </si>
  <si>
    <t>宮城県仙台市太白区山田本町本町3-20</t>
  </si>
  <si>
    <t>0415401033</t>
  </si>
  <si>
    <t>社会福祉法人円　まどか</t>
  </si>
  <si>
    <t>ｼｬｶｲﾌｸｼﾎｳｼﾞﾝﾏﾄﾞｶ ﾏﾄﾞｶ</t>
  </si>
  <si>
    <t>宮城県仙台市太白区袋原４丁目３７－1</t>
  </si>
  <si>
    <t>0415401058</t>
  </si>
  <si>
    <t>株式会社ハートワンケアセンター</t>
  </si>
  <si>
    <t>ｶﾌﾞｼｷｶﾞｲｼｬﾊｰﾄﾜﾝｹｱｾﾝﾀｰ</t>
  </si>
  <si>
    <t>9820007</t>
  </si>
  <si>
    <t>宮城県仙台市太白区あすと長町1丁目5-42-2811</t>
  </si>
  <si>
    <t>0907792-5562</t>
  </si>
  <si>
    <t>加藤　勢津子</t>
  </si>
  <si>
    <t>宮城県仙台市太白区西多賀一丁目15番28号西多賀パークビル102</t>
  </si>
  <si>
    <t>022-397-6300</t>
  </si>
  <si>
    <t>022-397-6305</t>
  </si>
  <si>
    <t>0415401074</t>
  </si>
  <si>
    <t>株式会社　佐善商店</t>
  </si>
  <si>
    <t>ｶﾌﾞｼｷｶﾞｲｼｬ ｻｾﾞﾝｼｮｳﾃﾝ</t>
  </si>
  <si>
    <t>宮城県仙台市青葉区郷六石山２２－１</t>
  </si>
  <si>
    <t>022-302-2151</t>
  </si>
  <si>
    <t>022-302-2152</t>
  </si>
  <si>
    <t>佐藤　善武</t>
  </si>
  <si>
    <t>さぜんライフケアサポ－ト</t>
  </si>
  <si>
    <t>ｻｾﾞﾝﾗｲﾌｹｱｻﾎﾟ-ﾄ</t>
  </si>
  <si>
    <t>宮城県仙台市太白区西の平一丁目2-22</t>
  </si>
  <si>
    <t>022-307-5510</t>
  </si>
  <si>
    <t>022-307-5513</t>
  </si>
  <si>
    <t>0415401082</t>
  </si>
  <si>
    <t>宮城県仙台市太白区西の平一丁目２-22</t>
  </si>
  <si>
    <t>株式会社つばさ</t>
  </si>
  <si>
    <t>ｶﾌﾞｼｷｶﾞｲｼｬﾂﾊﾞｻ</t>
  </si>
  <si>
    <t>9811246</t>
  </si>
  <si>
    <t>宮城県名取市相互台一丁目９番４号</t>
  </si>
  <si>
    <t>022-395-6966</t>
  </si>
  <si>
    <t>022-395-6968</t>
  </si>
  <si>
    <t>秋村　一志</t>
  </si>
  <si>
    <t>ヘルパーステーションりんご</t>
  </si>
  <si>
    <t>ﾍﾙﾊﾟｰｽﾃｰｼｮﾝﾘﾝｺﾞ</t>
  </si>
  <si>
    <t>宮城県仙台市太白区鈎取本町一丁目９番２２号</t>
  </si>
  <si>
    <t>022-395-6892</t>
  </si>
  <si>
    <t>022-395-6893</t>
  </si>
  <si>
    <t>0415401090</t>
  </si>
  <si>
    <t>愛心ヘルプサービス長町</t>
  </si>
  <si>
    <t>ｱｲｼﾝﾍﾙﾌﾟｻｰﾋﾞｽﾅｶﾞﾏﾁ</t>
  </si>
  <si>
    <t>9820004</t>
  </si>
  <si>
    <t>宮城県仙台市太白区東大野田１９番７号東大野田アヴェニュー２０７号室</t>
  </si>
  <si>
    <t>022-395-9287</t>
  </si>
  <si>
    <t>022-395-9286</t>
  </si>
  <si>
    <t>0415401108</t>
  </si>
  <si>
    <t>0415401116</t>
  </si>
  <si>
    <t>株式会社若葉</t>
  </si>
  <si>
    <t>ｶﾌﾞｼｷｶﾞｲｼｬﾜｶﾊﾞ</t>
  </si>
  <si>
    <t>宮城県仙台市太白区西多賀一丁目１６番５１号</t>
  </si>
  <si>
    <t>022-797-8038</t>
  </si>
  <si>
    <t>太田　弘子</t>
  </si>
  <si>
    <t>ヘルパーステーションわかば</t>
  </si>
  <si>
    <t>ﾍﾙﾊﾟｰｽﾃｰｼｮﾝﾜｶﾊﾞ</t>
  </si>
  <si>
    <t>9820815</t>
  </si>
  <si>
    <t>宮城県仙台市太白区山田上ノ台町７番４５号</t>
  </si>
  <si>
    <t>0415401124</t>
  </si>
  <si>
    <t>株式会社ヴァーネス</t>
  </si>
  <si>
    <t>ｶﾌﾞｼｷｶﾞｲｼｬｳﾞｧｰﾈｽ</t>
  </si>
  <si>
    <t>宮城県仙台市太白区中田五丁目１６番８号旭レジデンス１０５号</t>
  </si>
  <si>
    <t>022-306-9620</t>
  </si>
  <si>
    <t>022-306-8022</t>
  </si>
  <si>
    <t>中村　英二</t>
  </si>
  <si>
    <t>ももの花ケアサービス</t>
  </si>
  <si>
    <t>ﾓﾓﾉﾊﾅｹｱｻｰﾋﾞｽ</t>
  </si>
  <si>
    <t>0415401132</t>
  </si>
  <si>
    <t>株式会社愛総合福祉</t>
  </si>
  <si>
    <t>ｶﾌﾞｼｷｶﾞｲｼｬｱｲｿｳｺﾞｳﾌｸｼ</t>
  </si>
  <si>
    <t>03-5745-0390</t>
  </si>
  <si>
    <t>髙柳　尚明</t>
  </si>
  <si>
    <t>宮城県仙台市太白区中田三丁目９番２２号旭コンフォート中田１０２</t>
  </si>
  <si>
    <t>0415401140</t>
  </si>
  <si>
    <t>クオリティ・オブ・ライフ・ネットワーク株式会社</t>
  </si>
  <si>
    <t>ｸｵﾘﾃｨ･ｵﾌﾞ･ﾗｲﾌ･ﾈｯﾄﾜｰｸｶﾌﾞｼｷｶﾞｲｼｬ</t>
  </si>
  <si>
    <t>宮城県仙台市太白区中田町字後河原６番地の13</t>
  </si>
  <si>
    <t>022-242-1606</t>
  </si>
  <si>
    <t>022-306-6632</t>
  </si>
  <si>
    <t>山内　吉利</t>
  </si>
  <si>
    <t>ＱＯＬ介護サービス</t>
  </si>
  <si>
    <t>ｷｭｳｵｳｴﾙｶｲｺﾞｻｰﾋﾞｽ</t>
  </si>
  <si>
    <t>0415401157</t>
  </si>
  <si>
    <t>株式会社一歩舎</t>
  </si>
  <si>
    <t>ｶﾌﾞｼｷｶｲｼｬｲｯﾎﾟｼｬ</t>
  </si>
  <si>
    <t>9820245</t>
  </si>
  <si>
    <t>宮城県仙台市太白区秋保町湯向26番地の15</t>
  </si>
  <si>
    <t>022-307-9355</t>
  </si>
  <si>
    <t>022-307-9356</t>
  </si>
  <si>
    <t>内出正春</t>
  </si>
  <si>
    <t>訪問介護いっぽ</t>
  </si>
  <si>
    <t>ﾎｳﾓﾝｶｲｺﾞｲｯﾎﾟ</t>
  </si>
  <si>
    <t>0415401207</t>
  </si>
  <si>
    <t>ケア２１　長町</t>
  </si>
  <si>
    <t>ｹｱ21 ﾅｶﾞﾏﾁ</t>
  </si>
  <si>
    <t>9820023</t>
  </si>
  <si>
    <t>宮城県仙台市太白区鹿野三丁目24番15号ローズガーデンⅡ101号</t>
  </si>
  <si>
    <t>022-304-3325</t>
  </si>
  <si>
    <t>022-308-1521</t>
  </si>
  <si>
    <t>0415401215</t>
  </si>
  <si>
    <t>宮城県仙台市太白区長町南四丁目11番18号三庄ビル１階</t>
  </si>
  <si>
    <t>宮城県仙台市太白区西中田五丁目４番１号</t>
  </si>
  <si>
    <t>0415401223</t>
  </si>
  <si>
    <t>株式会社ＣＡＴＷＡＬＫ</t>
  </si>
  <si>
    <t>ｶﾌﾞｼｷｶｲｼｬｷｬｯﾄｳｫｰｸ</t>
  </si>
  <si>
    <t>宮城県仙台市太白区袋原字内手10番地の18</t>
  </si>
  <si>
    <t>022-796-6255</t>
  </si>
  <si>
    <t>川村　マサ子</t>
  </si>
  <si>
    <t>07064930812</t>
  </si>
  <si>
    <t>022-241-5681</t>
  </si>
  <si>
    <t>0415401231</t>
  </si>
  <si>
    <t>せんしょう庵</t>
  </si>
  <si>
    <t>ｾﾝｼｮｳｱﾝ</t>
  </si>
  <si>
    <t>宮城県仙台市太白区長町三丁目３番11号</t>
  </si>
  <si>
    <t>022-247-2940</t>
  </si>
  <si>
    <t>0415401264</t>
  </si>
  <si>
    <t>一般社団法人月虹</t>
  </si>
  <si>
    <t>ｲｯﾊﾟﾝｼｬﾀﾞﾝﾎｳｼﾞﾝｹﾞｯｺｳ</t>
  </si>
  <si>
    <t>宮城県仙台市太白区山田北前町48番５号</t>
  </si>
  <si>
    <t>022-738-8672</t>
  </si>
  <si>
    <t>022-738-8673</t>
  </si>
  <si>
    <t>今野　まゆみ</t>
  </si>
  <si>
    <t>ケアプラン・ヘルパーステーション虹色</t>
  </si>
  <si>
    <t>ｹｱﾌﾟﾗﾝ･ﾍﾙﾊﾟｰｽﾃｰｼｮﾝﾆｼﾞｲﾛ</t>
  </si>
  <si>
    <t>022-393-5514</t>
  </si>
  <si>
    <t>0415401272</t>
  </si>
  <si>
    <t>有限会社介護サービスゆうゆう</t>
  </si>
  <si>
    <t>ﾕｳｹﾞﾝｶﾞｲｼｬｶｲｺﾞｻｰﾋﾞｽﾕｳﾕｳ</t>
  </si>
  <si>
    <t>宮城県仙台市太白区郡山五丁目10番43-201号</t>
  </si>
  <si>
    <t>022-249-2361</t>
  </si>
  <si>
    <t>022-249-2365</t>
  </si>
  <si>
    <t>武原　洋子</t>
  </si>
  <si>
    <t>0415401330</t>
  </si>
  <si>
    <t>指定短期入所事業所　サポートはぎ</t>
  </si>
  <si>
    <t>ｼﾃｲﾀﾝｷﾆｭｳｼｮｼﾞｷﾞｮｳｼｮ ｻﾎﾟｰﾄﾊｷﾞ</t>
  </si>
  <si>
    <t>宮城県仙台市太白区大野田五丁目23番地の3</t>
  </si>
  <si>
    <t>022-746-6881</t>
  </si>
  <si>
    <t>0415401348</t>
  </si>
  <si>
    <t>有限会社　楽・楽介護センター</t>
  </si>
  <si>
    <t>ﾕｳｹﾞﾝｶﾞｲｼｬ ﾗｸ･ﾗｸｶｲｺﾞｾﾝﾀｰ</t>
  </si>
  <si>
    <t>宮城県仙台市太白区袋原字堰場68番地の１</t>
  </si>
  <si>
    <t>大坂　美野子</t>
  </si>
  <si>
    <t>0415401355</t>
  </si>
  <si>
    <t>公益財団法人宮城厚生協会ケアステーション郡山　介護</t>
  </si>
  <si>
    <t>ｺｳｴｷｻﾞｲﾀﾞﾝﾎｳｼﾞﾝﾐﾔｷﾞｺｳｾｲｷｮｳｶｲｹｱｽﾃｰｼｮﾝｺｵﾘﾔﾏ ｶｲｺﾞ</t>
  </si>
  <si>
    <t>宮城県仙台市太白区郡山七丁目16番８号</t>
  </si>
  <si>
    <t>022-247-8865</t>
  </si>
  <si>
    <t>022-246-6595</t>
  </si>
  <si>
    <t>0415401363</t>
  </si>
  <si>
    <t>株式会社きぼう</t>
  </si>
  <si>
    <t>ｶﾌﾞｼｷｶﾞｲｼｬｷﾎﾞｳ</t>
  </si>
  <si>
    <t>宮城県仙台市太白区郡山二丁目11番16号</t>
  </si>
  <si>
    <t>022-248-8840</t>
  </si>
  <si>
    <t>022-796-5516</t>
  </si>
  <si>
    <t>新妻　淳子</t>
  </si>
  <si>
    <t>ケアセンター　きぼう</t>
  </si>
  <si>
    <t>ｹｱｾﾝﾀｰ ｷﾎﾞｳ</t>
  </si>
  <si>
    <t>0415401397</t>
  </si>
  <si>
    <t>宮城県仙台市太白区秋保町湯元字鹿乙20</t>
  </si>
  <si>
    <t>0415401421</t>
  </si>
  <si>
    <t>一般社団法人恵のもり</t>
  </si>
  <si>
    <t>ｲｯﾊﾟﾝｼｬﾀﾞﾝﾎｳｼﾞﾝﾒｸﾞﾐﾉﾓﾘ</t>
  </si>
  <si>
    <t>宮城県仙台市太白区中田三丁目９番22号　旭コンフォート中田101</t>
  </si>
  <si>
    <t>022-393-6603</t>
  </si>
  <si>
    <t>022-393-6604</t>
  </si>
  <si>
    <t>齋藤　富美恵</t>
  </si>
  <si>
    <t>ＭＥＧＵＭＩ</t>
  </si>
  <si>
    <t>0415401439</t>
  </si>
  <si>
    <t>ライフケア仙台ありのまま舎ケアセンター</t>
  </si>
  <si>
    <t>ｱﾗｲﾌｹｾﾝﾀﾞｲｱﾘﾉﾏﾏｼｬｹｱｾﾝﾀｰ</t>
  </si>
  <si>
    <t>0415401447</t>
  </si>
  <si>
    <t>株式会社イノセント</t>
  </si>
  <si>
    <t>ｶﾌﾞｼｷｶﾞｲｼｬｲﾉｾﾝﾄ</t>
  </si>
  <si>
    <t>宮城県仙台市太白区柳生二丁目10番地の13</t>
  </si>
  <si>
    <t>09052394325</t>
  </si>
  <si>
    <t>鈴木　淳司</t>
  </si>
  <si>
    <t>イノセント</t>
  </si>
  <si>
    <t>ｲﾉｾﾝﾄ</t>
  </si>
  <si>
    <t>022-724-7482</t>
  </si>
  <si>
    <t>022-724-7483</t>
  </si>
  <si>
    <t>0415401454</t>
  </si>
  <si>
    <t>株式会社サンテック</t>
  </si>
  <si>
    <t>ｶﾌﾞｼｷｶﾞｲｼｬｻﾝﾃｯｸ</t>
  </si>
  <si>
    <t>宮城県仙台市太白区郡山五丁目19番15号</t>
  </si>
  <si>
    <t>022-246-9006</t>
  </si>
  <si>
    <t>022-246-9029</t>
  </si>
  <si>
    <t>高橋　郁</t>
  </si>
  <si>
    <t>スミールステッド太白</t>
  </si>
  <si>
    <t>ｽﾐｰﾙｽﾃｯﾄﾞﾀｲﾊｸ</t>
  </si>
  <si>
    <t>0415401462</t>
  </si>
  <si>
    <t>特定非営利活動法人ばざーる太白社会事業センター</t>
  </si>
  <si>
    <t>ﾄｸﾃｲﾋｴｲﾘｶﾂﾄﾞｳﾎｳｼﾞﾝﾊﾞｻﾞｰﾙﾀｲﾊｸｼｬｶｲｼﾞｷﾞｮｳｾﾝﾀｰ</t>
  </si>
  <si>
    <t>宮城県仙台市宮城野区榴岡一丁目７番15号サニービル1002</t>
  </si>
  <si>
    <t>022-292-7160</t>
  </si>
  <si>
    <t>022-292-7162</t>
  </si>
  <si>
    <t>斎藤　茂</t>
  </si>
  <si>
    <t>希望の星</t>
  </si>
  <si>
    <t>ｷﾎﾞｳﾉﾎｼ</t>
  </si>
  <si>
    <t>9820821</t>
  </si>
  <si>
    <t>宮城県仙台市太白区松が丘25番２号</t>
  </si>
  <si>
    <t>022-228-5060</t>
  </si>
  <si>
    <t>0415401470</t>
  </si>
  <si>
    <t>株式会社仙恵</t>
  </si>
  <si>
    <t>ｶﾌﾞｼｷｶｲｼｬｾﾝｹｲ</t>
  </si>
  <si>
    <t>宮城県仙台市太白区山田上ノ台町７番45号</t>
  </si>
  <si>
    <t>022-302-5187</t>
  </si>
  <si>
    <t>サポート環（たまき）</t>
  </si>
  <si>
    <t>ｻﾎﾟｰﾄﾀﾏｷ(ﾀﾏｷ)</t>
  </si>
  <si>
    <t>0415401488</t>
  </si>
  <si>
    <t>株式会社ＧＰ　Ｌimited</t>
  </si>
  <si>
    <t>ｶﾌﾞｼｷｶﾞｲｼｬｼﾞｰﾋﾟｰ ﾘﾐﾃｯﾄﾞ</t>
  </si>
  <si>
    <t>宮城県仙台市宮城野区鶴ケ谷東四丁目21番１号</t>
  </si>
  <si>
    <t>022-349-4997</t>
  </si>
  <si>
    <t>022-349-4998</t>
  </si>
  <si>
    <t>川村　レミ</t>
  </si>
  <si>
    <t>スマイリー仙台南</t>
  </si>
  <si>
    <t>ｽﾏｲﾘｰｾﾝﾀﾞｲﾐﾅﾐ</t>
  </si>
  <si>
    <t>宮城県仙台市太白区柳生一丁目11番地の８　仙光ビル403</t>
  </si>
  <si>
    <t>022-738-9246</t>
  </si>
  <si>
    <t>022-738-9247</t>
  </si>
  <si>
    <t>0415401520</t>
  </si>
  <si>
    <t>合同会社お散歩しよう</t>
  </si>
  <si>
    <t>ｺﾞｳﾄﾞｳｶﾞｲｼｬｵｻﾝﾎﾟｼﾖｳ</t>
  </si>
  <si>
    <t>宮城県仙台市太白区東郡山二丁目21番27号</t>
  </si>
  <si>
    <t>022-247-0767</t>
  </si>
  <si>
    <t>大平　聡</t>
  </si>
  <si>
    <t>0415401538</t>
  </si>
  <si>
    <t>株式会社優喜燦々</t>
  </si>
  <si>
    <t>ｶﾌﾞｼｷｶｲｼｬﾕｳｷｻﾝｻﾝ</t>
  </si>
  <si>
    <t>宮城県仙台市太白区西の平一丁目16番7号</t>
  </si>
  <si>
    <t>022-702-3175</t>
  </si>
  <si>
    <t>022-702-7473</t>
  </si>
  <si>
    <t>岡久　夢樹</t>
  </si>
  <si>
    <t>優喜燦々ケアサービス</t>
  </si>
  <si>
    <t>ﾕｳｷｻﾝｻﾝｹｱｻｰﾋﾞｽ</t>
  </si>
  <si>
    <t>0415401546</t>
  </si>
  <si>
    <t>八木山つどいの家</t>
  </si>
  <si>
    <t>ﾔｷﾞﾔﾏﾂﾄﾞｲﾉｲｴ</t>
  </si>
  <si>
    <t>宮城県仙台市太白区八木山本町一丁目41番地の２</t>
  </si>
  <si>
    <t>0415401553</t>
  </si>
  <si>
    <t>ウエック南仙台ケアステーション</t>
  </si>
  <si>
    <t>ｳｴｯｸﾐﾅﾐｾﾝﾀﾞｲｹｱｽﾃｰｼｮﾝ</t>
  </si>
  <si>
    <t>宮城県仙台市太白区西中田六丁目12番３号</t>
  </si>
  <si>
    <t>022-738-9661</t>
  </si>
  <si>
    <t>022-738-9665</t>
  </si>
  <si>
    <t>0415401561</t>
  </si>
  <si>
    <t>ショートステイ　あかまんま</t>
  </si>
  <si>
    <t>ｼｮｰﾄｽﾃｲ ｱｶﾏﾝﾏ</t>
  </si>
  <si>
    <t>0415401579</t>
  </si>
  <si>
    <t>宮城県仙台市太白区長町三丁目７番１号</t>
  </si>
  <si>
    <t>0415401587</t>
  </si>
  <si>
    <t>株式会社よすが</t>
  </si>
  <si>
    <t>ｶﾌﾞｼｷｶﾞｲｼｬﾖｽｶﾞ</t>
  </si>
  <si>
    <t>宮城県仙台市太白区長町五丁目１番15号エイ・エヌステーションビル１階</t>
  </si>
  <si>
    <t>022-796-8505</t>
  </si>
  <si>
    <t>024-796-8530</t>
  </si>
  <si>
    <t>佐藤　安子</t>
  </si>
  <si>
    <t>manaby長町駅前事業所</t>
  </si>
  <si>
    <t>manabyﾅｶﾞﾏﾁｴｷﾏｴｼﾞｷﾞｮｳｼｮ</t>
  </si>
  <si>
    <t>0415401637</t>
  </si>
  <si>
    <t>024-553-5508</t>
  </si>
  <si>
    <t>宮城県仙台市太白区中田二丁目27番９号</t>
  </si>
  <si>
    <t>022-393-7285</t>
  </si>
  <si>
    <t>022-393-7286</t>
  </si>
  <si>
    <t>訪問サービス　ココア（心愛）</t>
  </si>
  <si>
    <t>ﾎｳﾓﾝｻｰﾋﾞｽ ｺｺｱ(ｺｺｱ)</t>
  </si>
  <si>
    <t>0415401645</t>
  </si>
  <si>
    <t>まどか西中田</t>
  </si>
  <si>
    <t>ﾏﾄﾞｶﾆｼﾅｶﾀﾞ</t>
  </si>
  <si>
    <t>宮城県仙台市太白区西中田五丁目21番17号</t>
  </si>
  <si>
    <t>022-226-7741</t>
  </si>
  <si>
    <t>022-226-7742</t>
  </si>
  <si>
    <t>0415401660</t>
  </si>
  <si>
    <t>まどか</t>
  </si>
  <si>
    <t>ﾏﾄﾞｶ</t>
  </si>
  <si>
    <t>0415401678</t>
  </si>
  <si>
    <t>ﾏﾄﾞｶﾆｼﾅｶﾀ</t>
  </si>
  <si>
    <t>0415401686</t>
  </si>
  <si>
    <t>医療法人社団爽秋会</t>
  </si>
  <si>
    <t>ｲﾘｮｳﾎｳｼﾞﾝｼｬﾀﾞﾝｿｳｼｭｳｶｲ</t>
  </si>
  <si>
    <t>宮城県名取市植松１丁目１番24号</t>
  </si>
  <si>
    <t>022-382-5452</t>
  </si>
  <si>
    <t>022-382-5453</t>
  </si>
  <si>
    <t>宮城県仙台市太白区富沢二丁目21番６号</t>
  </si>
  <si>
    <t>022-393-7506</t>
  </si>
  <si>
    <t>022-393-7507</t>
  </si>
  <si>
    <t>0415401694</t>
  </si>
  <si>
    <t>社会福祉法人りんごの樹</t>
  </si>
  <si>
    <t>ｼｬｶｲﾌｸｼﾎｳｼﾞﾝﾘﾝｺﾞﾉｷ</t>
  </si>
  <si>
    <t>宮城県登米市迫町佐沼字中江一丁目7番地の1</t>
  </si>
  <si>
    <t>0220-21-5371</t>
  </si>
  <si>
    <t>0220-21-5871</t>
  </si>
  <si>
    <t>氏家　良典</t>
  </si>
  <si>
    <t>社会福祉法人りんごの樹虹の橋</t>
  </si>
  <si>
    <t>ｼｬｶｲﾌｸｼﾎｳｼﾞﾝﾘﾝｺﾞﾉｷﾆｼﾞﾉﾊｼ</t>
  </si>
  <si>
    <t>宮城県仙台市太白区郡山六丁目７番地の20</t>
  </si>
  <si>
    <t>022-304-0294</t>
  </si>
  <si>
    <t>0415401702</t>
  </si>
  <si>
    <t>みんなのおうち太白だんだん</t>
  </si>
  <si>
    <t>ﾐﾝﾅﾉｵｳﾁﾀｲﾊｸﾀﾞﾝﾀﾞﾝ</t>
  </si>
  <si>
    <t>宮城県仙台市太白区長町南三丁目35番10号</t>
  </si>
  <si>
    <t>022-796-7261</t>
  </si>
  <si>
    <t>022-796-7266</t>
  </si>
  <si>
    <t>0415401710</t>
  </si>
  <si>
    <t>ＳＰＡ　ＮＡＫＡＧＡＷＡ</t>
  </si>
  <si>
    <t>ｽﾊﾟ ﾅｶｶﾞﾜ</t>
  </si>
  <si>
    <t>9820843</t>
  </si>
  <si>
    <t>宮城県仙台市太白区茂ケ崎三丁目11番10号</t>
  </si>
  <si>
    <t>022-393-8749</t>
  </si>
  <si>
    <t>0415401728</t>
  </si>
  <si>
    <t>9820212</t>
  </si>
  <si>
    <t>宮城県仙台市太白区太白二丁目11番28号</t>
  </si>
  <si>
    <t>0415401736</t>
  </si>
  <si>
    <t>Rickeyクルーズあすと長町</t>
  </si>
  <si>
    <t>Rickeyｸﾙｰｽﾞｱｽﾄﾅｶﾞﾏﾁ</t>
  </si>
  <si>
    <t>宮城県仙台市太白区郡山六丁目７番20号ＤＰＬ長町１階</t>
  </si>
  <si>
    <t>022-724-7375</t>
  </si>
  <si>
    <t>022-724-7376</t>
  </si>
  <si>
    <t>0415401751</t>
  </si>
  <si>
    <t>宮城県仙台市太白区郡山六丁目７番20号</t>
  </si>
  <si>
    <t>宮城県仙台市太白区郡山六丁目７番20号DPL仙台長町１階</t>
  </si>
  <si>
    <t>社会福祉法人青森社会福祉振興団</t>
  </si>
  <si>
    <t>ｼｬｶｲﾌｸｼﾎｳｼﾞﾝｱｵﾓﾘｼｬｶｲﾌｸｼｼﾝｺｳﾀﾞﾝ</t>
  </si>
  <si>
    <t>0350067</t>
  </si>
  <si>
    <t>青森県むつ市十二林11番13号</t>
  </si>
  <si>
    <t>0175-23-1600</t>
  </si>
  <si>
    <t>0175-23-1601</t>
  </si>
  <si>
    <t>中山辰巳</t>
  </si>
  <si>
    <t>まるめろヘルパーステーション西多賀</t>
  </si>
  <si>
    <t>ﾏﾙﾒﾛﾍﾙﾊﾟｰｽﾃｰｼｮﾝﾆｼﾀｶﾞ</t>
  </si>
  <si>
    <t>宮城県仙台市太白区上野山一丁目８番27号ソレイユ207号室</t>
  </si>
  <si>
    <t>022-302-5931</t>
  </si>
  <si>
    <t>022-302-5981</t>
  </si>
  <si>
    <t>0415401777</t>
  </si>
  <si>
    <t>ﾏﾅﾋﾞｰﾅｶﾞﾏﾁｴｷﾏｴｼﾞｷﾞｮｳｼｮ</t>
  </si>
  <si>
    <t>宮城県仙台市太白区長町五丁目１番15号　エイ・エヌステーションビル１階</t>
  </si>
  <si>
    <t>022-796-8530</t>
  </si>
  <si>
    <t>0415401785</t>
  </si>
  <si>
    <t>株式会社わだち</t>
  </si>
  <si>
    <t>ｶﾌﾞｼｷｶﾞｲｼｬﾜﾀﾞﾁ</t>
  </si>
  <si>
    <t>宮城県仙台市太白区日本平27番10号</t>
  </si>
  <si>
    <t>022-395-5571</t>
  </si>
  <si>
    <t>022-395-5572</t>
  </si>
  <si>
    <t>菊池　修一</t>
  </si>
  <si>
    <t>0415401801</t>
  </si>
  <si>
    <t>みどり工房　長町</t>
  </si>
  <si>
    <t>ﾐﾄﾞﾘｺｳﾎﾞｳ ﾅｶﾞﾏﾁ</t>
  </si>
  <si>
    <t>宮城県仙台市太白区長町一丁目６番３号</t>
  </si>
  <si>
    <t>0415401819</t>
  </si>
  <si>
    <t>六星庵</t>
  </si>
  <si>
    <t>ﾛｸｾｲｱﾝ</t>
  </si>
  <si>
    <t>9820807</t>
  </si>
  <si>
    <t>宮城県仙台市太白区八木山南一丁目５番地の15</t>
  </si>
  <si>
    <t>022-797-2723</t>
  </si>
  <si>
    <t>022-797-2724</t>
  </si>
  <si>
    <t>0415401835</t>
  </si>
  <si>
    <t>ニチイケアセンター富沢</t>
  </si>
  <si>
    <t>ﾆﾁｲｹｱｾﾝﾀｰﾄﾐｻﾞﾜ</t>
  </si>
  <si>
    <t>宮城県仙台市太白区富沢二丁目９番20号カーサ庄和106号室</t>
  </si>
  <si>
    <t>0415401843</t>
  </si>
  <si>
    <t>022-307-3081</t>
  </si>
  <si>
    <t>022-244-7446</t>
  </si>
  <si>
    <t>株式会社ネクサスケア</t>
  </si>
  <si>
    <t>ｶﾌﾞｼｷｶｲｼｬﾈｸｻｽｹｱ</t>
  </si>
  <si>
    <t>2200024</t>
  </si>
  <si>
    <t>神奈川県横浜市西区西平沼町４番１号ヨコハマタワーリングスクエアEAST</t>
  </si>
  <si>
    <t>045-412-6055</t>
  </si>
  <si>
    <t>045-314-6320</t>
  </si>
  <si>
    <t>山木　正幸</t>
  </si>
  <si>
    <t>ネクサスコート愛宕　訪問介護事業所</t>
  </si>
  <si>
    <t>ﾈｸｻｽｺｰﾄｱﾀｺﾞ ﾎｳﾓﾝｶｲｺﾞｼﾞｷﾞｮｳｼｮ</t>
  </si>
  <si>
    <t>9820842</t>
  </si>
  <si>
    <t>宮城県仙台市太白区越路９番15号</t>
  </si>
  <si>
    <t>022-393-7821</t>
  </si>
  <si>
    <t>022-263-6001</t>
  </si>
  <si>
    <t>0415401850</t>
  </si>
  <si>
    <t>シップヘルスケアファーマシー東日本株式会社</t>
  </si>
  <si>
    <t>ｼｯﾌﾟﾍﾙｽｹｱﾌｧｰﾏｼｰﾋｶﾞｼﾆﾎﾝｶﾌﾞｼｷｶﾞｲｼｬ</t>
  </si>
  <si>
    <t>宮城県仙台市泉区泉中央一丁目７番地の１</t>
  </si>
  <si>
    <t>022-771-1066</t>
  </si>
  <si>
    <t>022-771-1077</t>
  </si>
  <si>
    <t>市谷　文吾</t>
  </si>
  <si>
    <t>グリーンファーム仙台</t>
  </si>
  <si>
    <t>ｸﾞﾘｰﾝﾌｧｰﾑｾﾝﾀﾞｲ</t>
  </si>
  <si>
    <t>宮城県仙台市太白区あすと長町一丁目３番１号</t>
  </si>
  <si>
    <t>022-304-3193</t>
  </si>
  <si>
    <t>022-304-3194</t>
  </si>
  <si>
    <t>0415401868</t>
  </si>
  <si>
    <t>株式会社アンビス</t>
  </si>
  <si>
    <t>ｶﾌﾞｼｷｶﾞｲｼｬｱﾝﾋﾞｽ</t>
  </si>
  <si>
    <t>1040028</t>
  </si>
  <si>
    <t>東京都中央区八重洲二丁目7番2号</t>
  </si>
  <si>
    <t>03-6262-5105</t>
  </si>
  <si>
    <t>03-6262-5106</t>
  </si>
  <si>
    <t>柴原　慶一</t>
  </si>
  <si>
    <t>医心館　訪問介護ステーション　仙台長町</t>
  </si>
  <si>
    <t>ｲｼﾝｶﾝ ﾎｳﾓﾝｶｲｺﾞｽﾃｰｼｮﾝ ｾﾝﾀﾞｲﾅｶﾞﾏﾁ</t>
  </si>
  <si>
    <t>宮城県仙台市太白区八本松二丁目４番12号</t>
  </si>
  <si>
    <t>022-395-7374</t>
  </si>
  <si>
    <t>022-395-7384</t>
  </si>
  <si>
    <t>0415401876</t>
  </si>
  <si>
    <t>特定非営利活動法人ふるたいむ</t>
  </si>
  <si>
    <t>ﾄｸﾃｲﾋｴｲﾘｶﾂﾄﾞｳﾎｳｼﾞﾝﾌﾙﾀｲﾑ</t>
  </si>
  <si>
    <t>宮城県仙台市太白区秋保町馬場字上ノ原32</t>
  </si>
  <si>
    <t>0224-26-6210</t>
  </si>
  <si>
    <t>佐藤　伴実</t>
  </si>
  <si>
    <t>就労継続支援Ｂ型事業所　芽ぶき</t>
  </si>
  <si>
    <t>ｼｭｳﾛｳｹｲｿﾞｸｼｴﾝBｶﾞﾀｼﾞｷﾞｮｳｼｮ ﾒﾌﾞｷ</t>
  </si>
  <si>
    <t>宮城県仙台市太白区秋保町馬場字上ノ原32番地</t>
  </si>
  <si>
    <t>022-397-7674</t>
  </si>
  <si>
    <t>0415401884</t>
  </si>
  <si>
    <t>0415401892</t>
  </si>
  <si>
    <t>ひだまりステイ</t>
  </si>
  <si>
    <t>ﾋﾀﾞﾏﾘｽﾃｲ</t>
  </si>
  <si>
    <t>宮城県仙台市太白区西多賀二丁目７番７号</t>
  </si>
  <si>
    <t>022-743-6177</t>
  </si>
  <si>
    <t>0415401900</t>
  </si>
  <si>
    <t>ケアステーション四郎丸</t>
  </si>
  <si>
    <t>ｹｱｽﾃｰｼｮﾝｼﾛｳﾏﾙ</t>
  </si>
  <si>
    <t>宮城県仙台市太白区四郎丸字大宮26番地の1仙台市四郎丸市営住宅10棟111号室</t>
  </si>
  <si>
    <t>022-306-2050</t>
  </si>
  <si>
    <t>022-306-2051</t>
  </si>
  <si>
    <t>0415401918</t>
  </si>
  <si>
    <t>宮城県仙台市太白区長町二丁目13番40号Ｋ・Ａ平澤２号室</t>
  </si>
  <si>
    <t>0415401926</t>
  </si>
  <si>
    <t>合同会社ヒカリノミチ</t>
  </si>
  <si>
    <t>ｺﾞｳﾄﾞｳｶﾞｲｼｬﾋｶﾘﾉﾐﾁ</t>
  </si>
  <si>
    <t>022-304-5657</t>
  </si>
  <si>
    <t>022-304-5658</t>
  </si>
  <si>
    <t>町田　弘貴</t>
  </si>
  <si>
    <t>ヒカリノミチ　仙台長町</t>
  </si>
  <si>
    <t>ﾋｶﾘﾉﾐﾁ ｾﾝﾀﾞｲﾅｶﾞﾏﾁ</t>
  </si>
  <si>
    <t>宮城県仙台市太白区長町七丁目10番７号サザンシティネオ長町１階</t>
  </si>
  <si>
    <t>0415401934</t>
  </si>
  <si>
    <t>Rickeyクルーズ長町南</t>
  </si>
  <si>
    <t>ﾘｯｷｰｸﾙｰｽﾞﾅｶﾞﾏﾁﾐﾅﾐ</t>
  </si>
  <si>
    <t>宮城県仙台市太白区長町南三丁目３番36号　Kビルド２階201</t>
  </si>
  <si>
    <t>022-748-4620</t>
  </si>
  <si>
    <t>022-748-4621</t>
  </si>
  <si>
    <t>0415401942</t>
  </si>
  <si>
    <t>ソフトケア宮城株式会社</t>
  </si>
  <si>
    <t>ｿﾌﾄｹｱﾐﾔｷﾞｶﾌﾞｼｷｶﾞｲｼｬ</t>
  </si>
  <si>
    <t>宮城県仙台市太白区鹿野二丁目17-11　鹿野リハイム106</t>
  </si>
  <si>
    <t>022-796-2262</t>
  </si>
  <si>
    <t>022-796-5336</t>
  </si>
  <si>
    <t>佐藤　雄亮</t>
  </si>
  <si>
    <t>ソフトケア長町店</t>
  </si>
  <si>
    <t>ｿﾌﾄｹｱﾅｶﾞﾏﾁﾃﾝ</t>
  </si>
  <si>
    <t>宮城県仙台市太白区鹿野二丁目17番11号　鹿野リハイム106</t>
  </si>
  <si>
    <t>0415401959</t>
  </si>
  <si>
    <t>四郎丸きぼう園</t>
  </si>
  <si>
    <t>ｼﾛｳﾏﾙｷﾎﾞｳｴﾝ</t>
  </si>
  <si>
    <t>宮城県仙台市太白区四郎丸字昭和裏45番地の２</t>
  </si>
  <si>
    <t>022-738-8433</t>
  </si>
  <si>
    <t>022-738-8438</t>
  </si>
  <si>
    <t>0415401967</t>
  </si>
  <si>
    <t>わらしべ舎羽黒台工房</t>
  </si>
  <si>
    <t>ﾜﾗｼﾍﾞｼｬﾊｸﾞﾛﾀﾞｲｺｳﾎﾞｳ</t>
  </si>
  <si>
    <t>宮城県仙台市太白区羽黒台42番6号</t>
  </si>
  <si>
    <t>022-399-8238</t>
  </si>
  <si>
    <t>022-399-8239</t>
  </si>
  <si>
    <t>0415401983</t>
  </si>
  <si>
    <t>株式会社ケヤキ福祉</t>
  </si>
  <si>
    <t>ｶﾌﾞｼｷｶﾞｲｼｬｹﾔｷﾌｸｼ</t>
  </si>
  <si>
    <t>宮城県仙台市太白区西中田三丁目13番32号</t>
  </si>
  <si>
    <t>022-306-4260</t>
  </si>
  <si>
    <t>022-306-4262</t>
  </si>
  <si>
    <t>香味　祐一郎</t>
  </si>
  <si>
    <t>ケヤキヘルパーステーション</t>
  </si>
  <si>
    <t>ｹﾔｷﾍﾙﾊﾟｰｽﾃｰｼｮﾝ</t>
  </si>
  <si>
    <t>宮城県仙台市太白区柳生二丁目26番地の19</t>
  </si>
  <si>
    <t>022-302-6402</t>
  </si>
  <si>
    <t>022-302-6403</t>
  </si>
  <si>
    <t>0415401991</t>
  </si>
  <si>
    <t>宮城県角田市角田字柳町36番26</t>
  </si>
  <si>
    <t>0224-66-3524</t>
  </si>
  <si>
    <t>髙橋　克彦</t>
  </si>
  <si>
    <t>就労継続支援Ｂ型　なのはな仙台南</t>
  </si>
  <si>
    <t>ｼｭｳﾛｳｹｲｿﾞｸｼｴﾝBｶﾞﾀ ﾅﾉﾊﾅｾﾝﾀﾞｲﾐﾅﾐ</t>
  </si>
  <si>
    <t>宮城県仙台市太白区富沢二丁目２番６号　ライフプラザ101.201</t>
  </si>
  <si>
    <t>022-220-1940</t>
  </si>
  <si>
    <t>0415402015</t>
  </si>
  <si>
    <t>株式会社ライフビジョン</t>
  </si>
  <si>
    <t>ｶﾌﾞｼｷｶｲｼｬﾗｲﾌﾋﾞｼﾞｮﾝ</t>
  </si>
  <si>
    <t>宮城県仙台市青葉区国見ケ丘五丁目17番25号</t>
  </si>
  <si>
    <t>022-277-8022</t>
  </si>
  <si>
    <t>佐々木　貴司</t>
  </si>
  <si>
    <t>ジョブタス仙台西多賀事業所</t>
  </si>
  <si>
    <t>ｼﾞｮﾌﾞﾀｽｾﾝﾀﾞｲﾆｼﾀｶﾞｼﾞｷﾞｮｳｼｮ</t>
  </si>
  <si>
    <t>宮城県仙台市太白区西多賀一丁目15番28号　西多賀パークビル101</t>
  </si>
  <si>
    <t>022-302-6560</t>
  </si>
  <si>
    <t>0415402023</t>
  </si>
  <si>
    <t>日成工業株式会社</t>
  </si>
  <si>
    <t>ﾆｯｾｲｺｳｷﾞｮｳｶﾌﾞｼｷｶﾞｲｼｬ</t>
  </si>
  <si>
    <t>0850811</t>
  </si>
  <si>
    <t>北海道釧路市興津二丁目29番44号</t>
  </si>
  <si>
    <t>0154-64-5475</t>
  </si>
  <si>
    <t>0154-64-5476</t>
  </si>
  <si>
    <t>池田　郁乃</t>
  </si>
  <si>
    <t>訪問介護サービス旗立</t>
  </si>
  <si>
    <t>ﾎｳﾓﾝｶｲｺﾞｻｰﾋﾞｽﾊﾀﾀﾃ</t>
  </si>
  <si>
    <t>9820215</t>
  </si>
  <si>
    <t>宮城県仙台市太白区旗立一丁目７番13号</t>
  </si>
  <si>
    <t>022-281-8353</t>
  </si>
  <si>
    <t>022-281-8354</t>
  </si>
  <si>
    <t>0415402031</t>
  </si>
  <si>
    <t>ﾕｳｹﾞﾝｶﾞｲｼｬﾀﾞｲﾕｳ</t>
  </si>
  <si>
    <t>青森県青森市富田一丁目17番６号</t>
  </si>
  <si>
    <t>チョコさほやま</t>
  </si>
  <si>
    <t>ﾁｮｺｻﾎﾔﾏ</t>
  </si>
  <si>
    <t>9820211</t>
  </si>
  <si>
    <t>宮城県仙台市太白区佐保山１番28号</t>
  </si>
  <si>
    <t>022-748-4609</t>
  </si>
  <si>
    <t>022-748-4619</t>
  </si>
  <si>
    <t>0415402049</t>
  </si>
  <si>
    <t>株式会社ニアファー</t>
  </si>
  <si>
    <t>ｶﾌﾞｼｷｶﾞｲｼｬﾆｱﾌｧｰ</t>
  </si>
  <si>
    <t>宮城県仙台市青葉区中央二丁目２番30号　日興ビル３Ｆ</t>
  </si>
  <si>
    <t>080-60476800</t>
  </si>
  <si>
    <t>遠藤　公之介</t>
  </si>
  <si>
    <t>訪問介護事業所まかろん</t>
  </si>
  <si>
    <t>ﾎｳﾓﾝｶｲｺﾞｼﾞｷﾞｮｳｼｮﾏｶﾛﾝ</t>
  </si>
  <si>
    <t>宮城県仙台市太白区郡山八丁目18番51号</t>
  </si>
  <si>
    <t>0415402056</t>
  </si>
  <si>
    <t>ｱｾﾞｽﾄｶﾌﾞｼｷｶﾞｲｼｬ</t>
  </si>
  <si>
    <t>宮城県岩沼市相の原三丁目１番33号</t>
  </si>
  <si>
    <t>050-35888031</t>
  </si>
  <si>
    <t>宮城県仙台市太白区西中田七丁目14番１-202号</t>
  </si>
  <si>
    <t>0415402064</t>
  </si>
  <si>
    <t>泉障害者福祉センター</t>
  </si>
  <si>
    <t>ｲｽﾞﾐｼｮｳｶﾞｲｼｬﾌｸｼｾﾝﾀｰ</t>
  </si>
  <si>
    <t>宮城県仙台市泉区七北田字道４８-１２</t>
  </si>
  <si>
    <t>022-372-7848</t>
  </si>
  <si>
    <t>022-372-8969</t>
  </si>
  <si>
    <t>0415500016</t>
  </si>
  <si>
    <t>宮城県仙台市青葉区上杉一丁目２－３</t>
  </si>
  <si>
    <t>022-263-4744</t>
  </si>
  <si>
    <t>県中央地域福祉サービスセンター生活介護事業所「ひだまり」</t>
  </si>
  <si>
    <t>ｹﾝﾁｭｳｵｳﾁｲｷﾌｸｼｻｰﾋﾞｽｾﾝﾀｰｾｲｶﾂｶｲｺﾞｼﾞｷﾞｮｳｼｮ｢ﾋﾀﾞﾏﾘ｣</t>
  </si>
  <si>
    <t>9813213</t>
  </si>
  <si>
    <t>宮城県仙台市泉区南中山五丁目２－１</t>
  </si>
  <si>
    <t>022-379-5005</t>
  </si>
  <si>
    <t>022-379-5010</t>
  </si>
  <si>
    <t>0415500057</t>
  </si>
  <si>
    <t>宮城県仙台市泉区長命ケ丘４丁目３１－２２</t>
  </si>
  <si>
    <t>022-379-7405</t>
  </si>
  <si>
    <t>障害者支援施設　幸泉学園</t>
  </si>
  <si>
    <t>ｼｮｳｶﾞｲｼｬｼｴﾝｼｾﾂ ｺｳｾﾝｶﾞｸｴﾝ</t>
  </si>
  <si>
    <t>宮城県仙台市泉区七北田字道２７番地</t>
  </si>
  <si>
    <t>022-375-2675</t>
  </si>
  <si>
    <t>022-375-2676</t>
  </si>
  <si>
    <t>0415500065</t>
  </si>
  <si>
    <t>幸泉学園</t>
  </si>
  <si>
    <t>ｺｳｾﾝｶﾞｸｴﾝ</t>
  </si>
  <si>
    <t>障害者支援施設　仙萩苑</t>
  </si>
  <si>
    <t>ｼｮｳｶﾞｲｼｬｼｴﾝｼｾﾂ ｾﾝｼｭｳｴﾝ</t>
  </si>
  <si>
    <t>0415500073</t>
  </si>
  <si>
    <t>仙萩苑</t>
  </si>
  <si>
    <t>ｾﾝｼｭｳｴﾝ</t>
  </si>
  <si>
    <t>宮城県仙台市泉区住吉台西２丁目７番地６</t>
  </si>
  <si>
    <t>身体障害者療護施設　仙萩苑</t>
  </si>
  <si>
    <t>ｼﾝﾀｲｼｮｳｶﾞｲｼｬﾘｮｳｺﾞｼｾﾂ ｾﾝｼｭｳｴﾝ</t>
  </si>
  <si>
    <t>宮城県啓佑学園</t>
  </si>
  <si>
    <t>ﾐﾔｷﾞｹﾝｹｲﾕｳｶﾞｸｴﾝ</t>
  </si>
  <si>
    <t>宮城県仙台市泉区南中山５丁目2-1</t>
  </si>
  <si>
    <t>022-379-5001</t>
  </si>
  <si>
    <t>0415500081</t>
  </si>
  <si>
    <t>宮城県第二啓佑学園</t>
  </si>
  <si>
    <t>ﾐﾔｷﾞｹﾝﾀﾞｲﾆｹｲﾕｳｶﾞｸｴﾝ</t>
  </si>
  <si>
    <t>0415500099</t>
  </si>
  <si>
    <t>仙台市サンホーム</t>
  </si>
  <si>
    <t>ｾﾝﾀﾞｲｼｻﾝﾎｰﾑ</t>
  </si>
  <si>
    <t>宮城県仙台市泉区泉区将監八丁目9-1</t>
  </si>
  <si>
    <t>022-373-1784</t>
  </si>
  <si>
    <t>0415500107</t>
  </si>
  <si>
    <t>022-373-1284</t>
  </si>
  <si>
    <t>特定非営利活動法人グループゆう</t>
  </si>
  <si>
    <t>ﾄｸﾃｲﾋｴｲﾘｶﾂﾄﾞｳﾎｳｼﾞﾝｸﾞﾙｰﾌﾟﾕｳ</t>
  </si>
  <si>
    <t>宮城県仙台市泉区南中山二丁目２番地の３南中山プラザ内</t>
  </si>
  <si>
    <t>022-376-7665</t>
  </si>
  <si>
    <t>022-376-7679</t>
  </si>
  <si>
    <t>中村祥子</t>
  </si>
  <si>
    <t>NPO法人グループゆう　児童デイサービスピーターパンてらおか</t>
  </si>
  <si>
    <t>NPOﾎｳｼﾞﾝｸﾞﾙｰﾌﾟﾕｳ ｼﾞﾄﾞｳﾃﾞｲｻｰﾋﾞｽﾋﾟｰﾀｰﾊﾟﾝﾃﾗｵｶ</t>
  </si>
  <si>
    <t>9813204</t>
  </si>
  <si>
    <t>宮城県仙台市泉区寺岡一丁目１９－２４</t>
  </si>
  <si>
    <t>022-377-6777</t>
  </si>
  <si>
    <t>022-377-6778</t>
  </si>
  <si>
    <t>0415500115</t>
  </si>
  <si>
    <t>有限会社ほのぼの介護</t>
  </si>
  <si>
    <t>ﾕｳｹﾞﾝｶｲｼｬﾎﾉﾎﾞﾉｶｲｺﾞ</t>
  </si>
  <si>
    <t>022-376-0252</t>
  </si>
  <si>
    <t>ほのぼの介護</t>
  </si>
  <si>
    <t>ﾎﾉﾎﾞﾉｶｲｺﾞ</t>
  </si>
  <si>
    <t>宮城県仙台市泉区住吉台東三丁目１番地の１</t>
  </si>
  <si>
    <t>022-376-3953</t>
  </si>
  <si>
    <t>022-376-8176</t>
  </si>
  <si>
    <t>0415500131</t>
  </si>
  <si>
    <t>ジャパンケアサービス　ハッピー仙台・ヘルパーステーション</t>
  </si>
  <si>
    <t>ｼﾞｬﾊﾟﾝｹｱｻｰﾋﾞｽ ﾊｯﾋﾟｰｾﾝﾀﾞｲ･ﾍﾙﾊﾟｰｽﾃｰｼｮﾝ</t>
  </si>
  <si>
    <t>9813111</t>
  </si>
  <si>
    <t>宮城県仙台市泉区松森字鹿島５３－９</t>
  </si>
  <si>
    <t>022-373-8088</t>
  </si>
  <si>
    <t>022-373-9416</t>
  </si>
  <si>
    <t>0415500149</t>
  </si>
  <si>
    <t>オールハンズ・なのはな</t>
  </si>
  <si>
    <t>ｵｰﾙﾊﾝｽﾞ･ﾅﾉﾊﾅ</t>
  </si>
  <si>
    <t>宮城県仙台市泉区上谷刈字長命３番地の２</t>
  </si>
  <si>
    <t>022-342-5661</t>
  </si>
  <si>
    <t>022-342-5662</t>
  </si>
  <si>
    <t>0415500156</t>
  </si>
  <si>
    <t>ＮＰＯ法人グループゆう　障がい児者居宅介護サービス</t>
  </si>
  <si>
    <t>ｴﾇﾋﾟｰｵｰﾎｳｼﾞﾝｸﾞﾙｰﾌﾟﾕｳ ｼｮｳｶﾞｲｼﾞｼｬｷｮﾀｸｶｲｺﾞｻｰﾋﾞｽ</t>
  </si>
  <si>
    <t>宮城県仙台市泉区南中山二丁目2番地の3南中山プラザ内</t>
  </si>
  <si>
    <t>022-348-4887</t>
  </si>
  <si>
    <t>022-348-4880</t>
  </si>
  <si>
    <t>0415500164</t>
  </si>
  <si>
    <t>宮城県仙台市泉区南中山三丁目15番地の15</t>
  </si>
  <si>
    <t>特定非営利活動法人あいの実</t>
  </si>
  <si>
    <t>ﾄｸﾃｲﾋｴｲﾘｶﾂﾄﾞｳﾎｳｼﾞﾝｱｲﾉﾐ</t>
  </si>
  <si>
    <t>宮城県仙台市泉区実沢字中山北100番地の２</t>
  </si>
  <si>
    <t>022-346-1730</t>
  </si>
  <si>
    <t>022-346-1731</t>
  </si>
  <si>
    <t>乾　祐子</t>
  </si>
  <si>
    <t>0415500172</t>
  </si>
  <si>
    <t>有限会社わのくに</t>
  </si>
  <si>
    <t>ﾕｳｹﾞﾝｶｲｼｬﾜﾉｸﾆ</t>
  </si>
  <si>
    <t>宮城県仙台市泉区寺岡三丁目４番地の２０</t>
  </si>
  <si>
    <t>022-377-7061</t>
  </si>
  <si>
    <t>藤井満生</t>
  </si>
  <si>
    <t>0415500180</t>
  </si>
  <si>
    <t>株式会社ウェルビーケア</t>
  </si>
  <si>
    <t>ｶﾌﾞｼｷｶｲｼｬｳｪﾙﾋﾞｰｹｱ</t>
  </si>
  <si>
    <t>宮城県仙台市青葉区上杉１丁目４－１中野プラザビル３階</t>
  </si>
  <si>
    <t>022-726-3240</t>
  </si>
  <si>
    <t>022-726-3242</t>
  </si>
  <si>
    <t>渡邊恒司</t>
  </si>
  <si>
    <t>ひーりんぐ</t>
  </si>
  <si>
    <t>ﾋｰﾘﾝｸﾞ</t>
  </si>
  <si>
    <t>宮城県仙台市泉区南光台４丁目３－３５</t>
  </si>
  <si>
    <t>022-272-0585</t>
  </si>
  <si>
    <t>022-272-0584</t>
  </si>
  <si>
    <t>0415500198</t>
  </si>
  <si>
    <t>セントケア泉</t>
  </si>
  <si>
    <t>ｾﾝﾄｹｱｲｽﾞﾐ</t>
  </si>
  <si>
    <t>9813125</t>
  </si>
  <si>
    <t>宮城県仙台市泉区みずほ台１２－５コンフォールみずほ台１階</t>
  </si>
  <si>
    <t>022-776-2943</t>
  </si>
  <si>
    <t>022-776-2941</t>
  </si>
  <si>
    <t>0415500206</t>
  </si>
  <si>
    <t>社会福祉法人仙台福祉サービス協会泉ヘルパーステーション</t>
  </si>
  <si>
    <t>ｼｬｶｲﾌｸｼﾎｳｼﾞﾝｾﾝﾀﾞｲﾌｸｼｻｰﾋﾞｽｷｮｳｶｲｲｽﾞﾐﾍﾙﾊﾟｰｽﾃｰｼｮﾝ</t>
  </si>
  <si>
    <t>宮城県仙台市泉区泉中央三丁目９番７号さくらビル１階</t>
  </si>
  <si>
    <t>022-375-3950</t>
  </si>
  <si>
    <t>022-375-5432</t>
  </si>
  <si>
    <t>0415500214</t>
  </si>
  <si>
    <t>株式会社コムスン　仙台泉ケアセンター</t>
  </si>
  <si>
    <t>ｶﾌﾞｼｷｶﾞｲｼｬｺﾑｽﾝ ｾﾝﾀﾞｲｲｽﾞﾐｹｱｾﾝﾀｰ</t>
  </si>
  <si>
    <t>宮城県仙台市泉区泉中央３－１６－１３</t>
  </si>
  <si>
    <t>022-772-5887</t>
  </si>
  <si>
    <t>022-776-0887</t>
  </si>
  <si>
    <t>0415500222</t>
  </si>
  <si>
    <t>やさしい手仙台ケアセンター南光台</t>
  </si>
  <si>
    <t>ﾔｻｼｲﾃｾﾝﾀﾞｲｹｱｾﾝﾀｰﾅﾝｺｳﾀﾞｲ</t>
  </si>
  <si>
    <t>9818002</t>
  </si>
  <si>
    <t>宮城県仙台市泉区南光台南一丁目３番７号バーディハイツ１０１号</t>
  </si>
  <si>
    <t>022-388-3065</t>
  </si>
  <si>
    <t>022-388-3066</t>
  </si>
  <si>
    <t>0415500230</t>
  </si>
  <si>
    <t>ニチイケアセンター泉</t>
  </si>
  <si>
    <t>ﾆﾁｲｹｱｾﾝﾀｰｲｽﾞﾐ</t>
  </si>
  <si>
    <t>宮城県仙台市泉区松森字八沢９６番地</t>
  </si>
  <si>
    <t>022-772-5431</t>
  </si>
  <si>
    <t>022-772-5430</t>
  </si>
  <si>
    <t>0415500248</t>
  </si>
  <si>
    <t>ツクイ仙台泉ケ丘</t>
  </si>
  <si>
    <t>ﾂｸｲｾﾝﾀﾞｲｲｽﾞﾐｶﾞｵｶ</t>
  </si>
  <si>
    <t>9813201</t>
  </si>
  <si>
    <t>宮城県仙台市泉区泉ケ丘四丁目９番12号</t>
  </si>
  <si>
    <t>022-771-2050</t>
  </si>
  <si>
    <t>022-771-2056</t>
  </si>
  <si>
    <t>0415500255</t>
  </si>
  <si>
    <t>公益財団法人宮城厚生協会ケアステーションいずみ　介護</t>
  </si>
  <si>
    <t>ｺｳｴｷｻﾞｲﾀﾞﾝﾎｳｼﾞﾝﾐﾔｷﾞｺｳｾｲｷｮｳｶｲｹｱｽﾃｰｼｮﾝｲｽﾞﾐ ｶｲｺﾞ</t>
  </si>
  <si>
    <t>宮城県仙台市泉区長命ケ丘二丁目１番地の１</t>
  </si>
  <si>
    <t>022-378-3283</t>
  </si>
  <si>
    <t>022-378-3290</t>
  </si>
  <si>
    <t>0415500263</t>
  </si>
  <si>
    <t>工房かやの実</t>
  </si>
  <si>
    <t>ｺｳﾎﾞｳｶﾔﾉﾐ</t>
  </si>
  <si>
    <t>宮城県仙台市泉区七北田字日野３－４</t>
  </si>
  <si>
    <t>022-771-7766</t>
  </si>
  <si>
    <t>022-773-8055</t>
  </si>
  <si>
    <t>0415500271</t>
  </si>
  <si>
    <t>加茂はげみホーム</t>
  </si>
  <si>
    <t>ｶﾓﾊｹﾞﾐﾎｰﾑ</t>
  </si>
  <si>
    <t>宮城県仙台市泉区加茂２丁目２４－１</t>
  </si>
  <si>
    <t>022-377-6651</t>
  </si>
  <si>
    <t>022-377-6652</t>
  </si>
  <si>
    <t>0415500289</t>
  </si>
  <si>
    <t>障害福祉サービス事業所ほうゆう</t>
  </si>
  <si>
    <t>ｼｮｳｶﾞｲﾌｸｼｻｰﾋﾞｽｼﾞｷﾞｮｳｼｮﾎｳﾕｳ</t>
  </si>
  <si>
    <t>宮城県仙台市泉区実沢字館後８番地の２</t>
  </si>
  <si>
    <t>022-348-4531</t>
  </si>
  <si>
    <t>022-348-4532</t>
  </si>
  <si>
    <t>0415500297</t>
  </si>
  <si>
    <t>ほうゆう</t>
  </si>
  <si>
    <t>ﾎｳﾕｳ</t>
  </si>
  <si>
    <t>宮城県仙台市泉区実沢字館後８－２</t>
  </si>
  <si>
    <t>社会福祉法人太陽の丘福祉会</t>
  </si>
  <si>
    <t>ｼｬｶｲﾌｸｼﾎｳｼﾞﾝﾀｲﾖｳﾉｵｶﾌｸｼｶｲ</t>
  </si>
  <si>
    <t>9813215</t>
  </si>
  <si>
    <t>宮城県仙台市泉区北中山四丁目26番地の18</t>
  </si>
  <si>
    <t>022-376-1187</t>
  </si>
  <si>
    <t>022-376-1193</t>
  </si>
  <si>
    <t>松谷　一夫</t>
  </si>
  <si>
    <t>仙台ローズガーデン</t>
  </si>
  <si>
    <t>ｾﾝﾀﾞｲﾛｰｽﾞｶﾞｰﾃﾞﾝ</t>
  </si>
  <si>
    <t>0415500370</t>
  </si>
  <si>
    <t>宮城県仙台市泉区北中山４丁目２６－１８</t>
  </si>
  <si>
    <t>すていじ仙台</t>
  </si>
  <si>
    <t>ｽﾃｲｼﾞｾﾝﾀﾞｲ</t>
  </si>
  <si>
    <t>宮城県仙台市泉区高森７－１－４</t>
  </si>
  <si>
    <t>0415500388</t>
  </si>
  <si>
    <t>すてぃじ仙台</t>
  </si>
  <si>
    <t>ｽﾃｨｼﾞｾﾝﾀﾞｲ</t>
  </si>
  <si>
    <t>宮城県仙台市泉区南中山５丁目２－１</t>
  </si>
  <si>
    <t>0415500396</t>
  </si>
  <si>
    <t>はまなす苑</t>
  </si>
  <si>
    <t>ﾊﾏﾅｽｴﾝ</t>
  </si>
  <si>
    <t>9818007</t>
  </si>
  <si>
    <t>宮城県仙台市泉区虹の丘１丁目１０－７</t>
  </si>
  <si>
    <t>022-773-5171</t>
  </si>
  <si>
    <t>022-773-5172</t>
  </si>
  <si>
    <t>0415500404</t>
  </si>
  <si>
    <t>仙台市泉ひまわりの家</t>
  </si>
  <si>
    <t>ｾﾝﾀﾞｲｼｲｽﾞﾐﾋﾏﾜﾘﾉｲｴ</t>
  </si>
  <si>
    <t>宮城県仙台市泉区七北田字道１３</t>
  </si>
  <si>
    <t>022-372-8074</t>
  </si>
  <si>
    <t>0415500412</t>
  </si>
  <si>
    <t>宮城県仙台市泉区南光台3丁目1-24</t>
  </si>
  <si>
    <t>022-779-7341</t>
  </si>
  <si>
    <t>022-779-7342</t>
  </si>
  <si>
    <t>0415500420</t>
  </si>
  <si>
    <t>宮城県仙台市泉区南光台東一丁目１９－１８</t>
  </si>
  <si>
    <t>022-252-6128</t>
  </si>
  <si>
    <t>022-388-1152</t>
  </si>
  <si>
    <t>宮城県仙台市泉区南光台６丁目３５－１２－１０１</t>
  </si>
  <si>
    <t>022-727-0870</t>
  </si>
  <si>
    <t>0415500438</t>
  </si>
  <si>
    <t>有限会社総合ライフサービス</t>
  </si>
  <si>
    <t>ﾕｳｹﾞﾝｶｲｼｬｿｳｺﾞｳﾗｲﾌｻｰﾋﾞｽ</t>
  </si>
  <si>
    <t>宮城県仙台市泉区館６丁目４－２０</t>
  </si>
  <si>
    <t>022-348-4131</t>
  </si>
  <si>
    <t>根本幹雄</t>
  </si>
  <si>
    <t>総合ライフサービス介護事業所</t>
  </si>
  <si>
    <t>ｿｳｺﾞｳﾗｲﾌｻｰﾋﾞｽｶｲｺﾞｼﾞｷﾞｮｳｼｮ</t>
  </si>
  <si>
    <t>0415500446</t>
  </si>
  <si>
    <t>有限会社はまなす</t>
  </si>
  <si>
    <t>ﾕｳｹﾞﾝｶｲｼｬﾊﾏﾅｽ</t>
  </si>
  <si>
    <t>宮城県仙台市泉区南光台東３丁目３－１２</t>
  </si>
  <si>
    <t>022-773-6960</t>
  </si>
  <si>
    <t>022-773-6963</t>
  </si>
  <si>
    <t>橋本順</t>
  </si>
  <si>
    <t>はまなすヘルパーステーション</t>
  </si>
  <si>
    <t>ﾊﾏﾅｽﾍﾙﾊﾟｰｽﾃｰｼｮﾝ</t>
  </si>
  <si>
    <t>宮城県仙台市泉区泉中央２丁目１６－１トレスピーノ泉中央１階</t>
  </si>
  <si>
    <t>0415500453</t>
  </si>
  <si>
    <t>宮城県仙台市泉区南中山二丁目２５番地の２</t>
  </si>
  <si>
    <t>022-348-2150</t>
  </si>
  <si>
    <t>022-348-2750</t>
  </si>
  <si>
    <t>0415500461</t>
  </si>
  <si>
    <t>特定非営利活動法人雲母倶楽部</t>
  </si>
  <si>
    <t>ﾄｸﾃｲﾋｴｲﾘｶﾂﾄﾞｳﾎｳｼﾞﾝｷﾗﾗｸﾗﾌﾞ</t>
  </si>
  <si>
    <t>宮城県仙台市泉区南光台2-9-67</t>
  </si>
  <si>
    <t>022-234-7076</t>
  </si>
  <si>
    <t>大坂純</t>
  </si>
  <si>
    <t>南光だi雲母倶楽部</t>
  </si>
  <si>
    <t>ﾅﾝｺｳﾀﾞｲｷﾗﾗｸﾗﾌﾞ</t>
  </si>
  <si>
    <t>宮城県仙台市泉区南光台二丁目９番67号</t>
  </si>
  <si>
    <t>022-234-1711</t>
  </si>
  <si>
    <t>0415500479</t>
  </si>
  <si>
    <t>れiんぼう倶楽部</t>
  </si>
  <si>
    <t>ﾚiﾝﾎﾞｳｸﾗﾌﾞ</t>
  </si>
  <si>
    <t>9840053</t>
  </si>
  <si>
    <t>宮城県仙台市若林区連坊小路51-4</t>
  </si>
  <si>
    <t>022-791-9987</t>
  </si>
  <si>
    <t>コスモス向陽台ホームケア</t>
  </si>
  <si>
    <t>ｺｽﾓｽｺｳﾖｳﾀﾞｲﾎｰﾑｹｱ</t>
  </si>
  <si>
    <t>9813102</t>
  </si>
  <si>
    <t>宮城県仙台市泉区向陽台五丁目16番16号</t>
  </si>
  <si>
    <t>022-773-4185</t>
  </si>
  <si>
    <t>022-773-4192</t>
  </si>
  <si>
    <t>0415500495</t>
  </si>
  <si>
    <t>泉中央つばめっこ</t>
  </si>
  <si>
    <t>ｲｽﾞﾐﾁｭｳｵｳﾂﾊﾞﾒｯｺ</t>
  </si>
  <si>
    <t>宮城県仙台市泉区泉中央2丁目19-10　日泉パーキングビル</t>
  </si>
  <si>
    <t>022-371-0760</t>
  </si>
  <si>
    <t>0415500503</t>
  </si>
  <si>
    <t>宮城県仙台市泉区将監殿四丁目１５番地の５</t>
  </si>
  <si>
    <t>新田　保之</t>
  </si>
  <si>
    <t>宮城県仙台市泉区将監六丁目7番12号</t>
  </si>
  <si>
    <t>022-346-6630</t>
  </si>
  <si>
    <t>0415500511</t>
  </si>
  <si>
    <t>あっぷるケアヘルパーステーション</t>
  </si>
  <si>
    <t>ｱｯﾌﾟﾙｹｱﾍﾙﾊﾟｰｽﾃｰｼｮﾝ</t>
  </si>
  <si>
    <t>0415500529</t>
  </si>
  <si>
    <t>宮城県仙台市泉区長命ケ丘四丁目15番地の16</t>
  </si>
  <si>
    <t>022-342-5455</t>
  </si>
  <si>
    <t>022-342-5456</t>
  </si>
  <si>
    <t>宮城県仙台市泉区虹の丘１丁目１０番地７</t>
  </si>
  <si>
    <t>0415500537</t>
  </si>
  <si>
    <t>セントケア泉中央</t>
  </si>
  <si>
    <t>ｾﾝﾄｹｱｲｽﾞﾐﾁｭｳｵｳ</t>
  </si>
  <si>
    <t>宮城県仙台市泉区市名坂字石止６番地フローレス大友１０３号</t>
  </si>
  <si>
    <t>0415500545</t>
  </si>
  <si>
    <t>宮城県仙台市泉区泉中央３丁目１６番１３号</t>
  </si>
  <si>
    <t>就労支援センター　ウイングル・ヒューマンサポート</t>
  </si>
  <si>
    <t>ｼｭｳﾛｳｼｴﾝｾﾝﾀｰ ｳｲﾝｸﾞﾙ･ﾋｭｰﾏﾝｻﾎﾟｰﾄ</t>
  </si>
  <si>
    <t>0415500552</t>
  </si>
  <si>
    <t>ジャパンケアサービス　ハッピー仙台北・ヘルパーステーション</t>
  </si>
  <si>
    <t>ｼﾞｬﾊﾟﾝｹｱｻｰﾋﾞｽ ﾊｯﾋﾟｰｾﾝﾀﾞｲｷﾀ･ﾍﾙﾊﾟｰｽﾃｰｼｮﾝ</t>
  </si>
  <si>
    <t>宮城県仙台市泉区南光台東１－５２－１８　千葉茂ビル１０３号</t>
  </si>
  <si>
    <t>022-388-4885</t>
  </si>
  <si>
    <t>022-253-4710</t>
  </si>
  <si>
    <t>0415500560</t>
  </si>
  <si>
    <t>宮城県仙台市泉区黒松一丁目３１番９号杉本ビル２Ｆ</t>
  </si>
  <si>
    <t>022-727-6580</t>
  </si>
  <si>
    <t>0415500578</t>
  </si>
  <si>
    <t>ジャパンケア仙台泉</t>
  </si>
  <si>
    <t>ｼﾞｬﾊﾟﾝｹｱｾﾝﾀﾞｲｲｽﾞﾐ</t>
  </si>
  <si>
    <t>宮城県仙台市泉区松森字鹿島５３番９号</t>
  </si>
  <si>
    <t>022-373-8038</t>
  </si>
  <si>
    <t>0415500586</t>
  </si>
  <si>
    <t>ジャパンケアサービスハッピー仙台北・ヘルパーステーション</t>
  </si>
  <si>
    <t>ｼﾞｬﾊﾟﾝｹｱｻｰﾋﾞｽﾊｯﾋﾟｰｾﾝﾀﾞｲｷﾀ･ﾍﾙﾊﾟｰｽﾃｰｼｮﾝ</t>
  </si>
  <si>
    <t>宮城県仙台市泉区南光台東1丁目52-18　千葉茂ビル103号</t>
  </si>
  <si>
    <t>0415500594</t>
  </si>
  <si>
    <t>ワークスペースぽぽ</t>
  </si>
  <si>
    <t>ﾜｰｸｽﾍﾟｰｽﾎﾟﾎﾟ</t>
  </si>
  <si>
    <t>宮城県仙台市泉区南中山二丁目12番地の３</t>
  </si>
  <si>
    <t>022-379-0279</t>
  </si>
  <si>
    <t>0415500610</t>
  </si>
  <si>
    <t>ワークスペ－スぽぽ</t>
  </si>
  <si>
    <t>022-376-0763</t>
  </si>
  <si>
    <t>株式会社ひかりケアサポート仙台</t>
  </si>
  <si>
    <t>ｶﾌﾞｼｷｶﾞｲｼｬﾋｶﾘｹｱｻﾎﾟｰﾄｾﾝﾀﾞｲ</t>
  </si>
  <si>
    <t>宮城県仙台市泉区七北田字大沢相ノ沢２番地の２３</t>
  </si>
  <si>
    <t>022-352-9311</t>
  </si>
  <si>
    <t>022-352-9317</t>
  </si>
  <si>
    <t>佐藤光代</t>
  </si>
  <si>
    <t>ひかりケアサポート仙台</t>
  </si>
  <si>
    <t>ﾋｶﾘｹｱｻﾎﾟｰﾄｾﾝﾀﾞｲ</t>
  </si>
  <si>
    <t>0415500628</t>
  </si>
  <si>
    <t>合同会社さぽーと敬</t>
  </si>
  <si>
    <t>ｺﾞｳﾄﾞｳｶﾞｲｼｬｻﾎﾟｰﾄｹｲ</t>
  </si>
  <si>
    <t>宮城県仙台市泉区長命ケ丘三丁目１番地の１８</t>
  </si>
  <si>
    <t>022-777-5428</t>
  </si>
  <si>
    <t>022-343-0312</t>
  </si>
  <si>
    <t>大村　てる子</t>
  </si>
  <si>
    <t>ケアステーションとりのこえ</t>
  </si>
  <si>
    <t>ｹｱｽﾃｰｼｮﾝﾄﾘﾉｺｴ</t>
  </si>
  <si>
    <t>0415500636</t>
  </si>
  <si>
    <t>宮城県仙台市泉区上谷刈字羽黒山７番地の２</t>
  </si>
  <si>
    <t>宮城県仙台市泉区泉中央二丁目１６番１号トレスピーノ泉中央１階</t>
  </si>
  <si>
    <t>0415500644</t>
  </si>
  <si>
    <t>アースサポート仙台泉</t>
  </si>
  <si>
    <t>ｱｰｽｻﾎﾟｰﾄｾﾝﾀﾞｲｲｽﾞﾐ</t>
  </si>
  <si>
    <t>宮城県仙台市泉区七北田字古内１３０番地</t>
  </si>
  <si>
    <t>022-374-9422</t>
  </si>
  <si>
    <t>022-374-1901</t>
  </si>
  <si>
    <t>0415500651</t>
  </si>
  <si>
    <t>特定非営利活動法人チャレンジドネットワークみやぎ</t>
  </si>
  <si>
    <t>ﾄｸﾃｲﾋｴｲﾘｶﾂﾄﾞｳﾎｳｼﾞﾝﾁｬﾚﾝｼﾞﾄﾞﾈｯﾄﾜｰｸﾐﾔｷﾞ</t>
  </si>
  <si>
    <t>宮城県仙台市泉区実沢字桶上り屋敷1-1</t>
  </si>
  <si>
    <t>022-777-3616</t>
  </si>
  <si>
    <t>022-342-7663</t>
  </si>
  <si>
    <t>佐藤　正</t>
  </si>
  <si>
    <t>就労支援センターふれあい福祉作業所</t>
  </si>
  <si>
    <t>ｼｭｳﾛｳｼｴﾝｾﾝﾀｰﾌﾚｱｲﾌｸｼｻｷﾞｮｳｼｮ</t>
  </si>
  <si>
    <t>022-342-7662</t>
  </si>
  <si>
    <t>0415500669</t>
  </si>
  <si>
    <t>株式会社　協</t>
  </si>
  <si>
    <t>ｶﾌﾞｼｷｶﾞｲｼｬ ｶﾉｵ</t>
  </si>
  <si>
    <t>宮城県仙台市泉区松森字明神１番地の１</t>
  </si>
  <si>
    <t>022-372-8556</t>
  </si>
  <si>
    <t>022-372-0407</t>
  </si>
  <si>
    <t>高橋　司</t>
  </si>
  <si>
    <t>訪問介護ステーション　泉松の森</t>
  </si>
  <si>
    <t>ﾎｳﾓﾝｶｲｺﾞｽﾃｰｼｮﾝ ｾﾝｼｮｳﾉﾓﾘ</t>
  </si>
  <si>
    <t>宮城県仙台市泉区松森字新田１番地</t>
  </si>
  <si>
    <t>022-776-0523</t>
  </si>
  <si>
    <t>022-372-8861</t>
  </si>
  <si>
    <t>0415500677</t>
  </si>
  <si>
    <t>株式会社ココペリ</t>
  </si>
  <si>
    <t>ｶﾌﾞｼｷｶﾞｲｼｬｺｺﾍﾟﾘ</t>
  </si>
  <si>
    <t>宮城県仙台市泉区七北田字新道３番地の１</t>
  </si>
  <si>
    <t>022-343-5014</t>
  </si>
  <si>
    <t>022-374-3726</t>
  </si>
  <si>
    <t>箕輪　洋介</t>
  </si>
  <si>
    <t>ヘルパーステーションみんなの家</t>
  </si>
  <si>
    <t>ﾍﾙﾊﾟｰｽﾃｰｼｮﾝﾐﾝﾅﾉｲｴ</t>
  </si>
  <si>
    <t>0415500685</t>
  </si>
  <si>
    <t>ワーク　ファレ</t>
  </si>
  <si>
    <t>ﾜｰｸ ﾌｧﾚ</t>
  </si>
  <si>
    <t>宮城県仙台市泉区松森斉兵衛4-3　2階</t>
  </si>
  <si>
    <t>022-218-0146</t>
  </si>
  <si>
    <t>0415500693</t>
  </si>
  <si>
    <t>すまいる作業所</t>
  </si>
  <si>
    <t>ｽﾏｲﾙｻｷﾞｮｳｼｮ</t>
  </si>
  <si>
    <t>宮城県仙台市泉区南光台東3丁目11-35</t>
  </si>
  <si>
    <t>0415500701</t>
  </si>
  <si>
    <t>パルいずみ</t>
  </si>
  <si>
    <t>ﾊﾟﾙｲｽﾞﾐ</t>
  </si>
  <si>
    <t>宮城県仙台市泉区将監十一丁目15番１号</t>
  </si>
  <si>
    <t>022-377-3761</t>
  </si>
  <si>
    <t>022-377-3762</t>
  </si>
  <si>
    <t>0415500719</t>
  </si>
  <si>
    <t>桂ヘルパーステーションそよ風</t>
  </si>
  <si>
    <t>ｶﾂﾗﾍﾙﾊﾟｰｽﾃｰｼｮﾝｿﾖｶｾﾞ</t>
  </si>
  <si>
    <t>9813134</t>
  </si>
  <si>
    <t>宮城県仙台市泉区桂一丁目１７－７メデカマンション桂１階</t>
  </si>
  <si>
    <t>022-771-7518</t>
  </si>
  <si>
    <t>022-771-6378</t>
  </si>
  <si>
    <t>0415500727</t>
  </si>
  <si>
    <t>株式会社アイルーAisle</t>
  </si>
  <si>
    <t>ｶﾌﾞｼｷｶﾞｲｼｬｱｲﾙｰｱｲﾙ</t>
  </si>
  <si>
    <t>9813105</t>
  </si>
  <si>
    <t>宮城県仙台市泉区天神沢一丁目１１番５号</t>
  </si>
  <si>
    <t>022-344-9690</t>
  </si>
  <si>
    <t>022-344-9691</t>
  </si>
  <si>
    <t>鈴木　直彦</t>
  </si>
  <si>
    <t>はる介護サービス・天神沢</t>
  </si>
  <si>
    <t>ﾊﾙ･ｶｲｺﾞｻｰﾋﾞ･ﾃﾝｼﾞﾝｻﾜｽ</t>
  </si>
  <si>
    <t>0415500735</t>
  </si>
  <si>
    <t>ＬＩＴＡＬＩＣＯワークス仙台泉</t>
  </si>
  <si>
    <t>ﾘﾀﾘｺﾜｰｸｽｾﾝﾀﾞｲｲｽﾞﾐ</t>
  </si>
  <si>
    <t>宮城県仙台市泉区泉中央1-7-1 スウィング5F</t>
  </si>
  <si>
    <t>022-771-5364</t>
  </si>
  <si>
    <t>022-771-5365</t>
  </si>
  <si>
    <t>0415500743</t>
  </si>
  <si>
    <t>株式会社マザーズありすサポート</t>
  </si>
  <si>
    <t>ｶﾌﾞｼｷｶﾞｲｼｬﾏｻﾞｰｽﾞｱﾘｽｻﾎﾟｰﾄ</t>
  </si>
  <si>
    <t>宮城県仙台市泉区黒松2丁目19番7号第3えりあビル</t>
  </si>
  <si>
    <t>022-380-1118</t>
  </si>
  <si>
    <t>022-207-3993</t>
  </si>
  <si>
    <t>三浦　摂郎</t>
  </si>
  <si>
    <t>0415500750</t>
  </si>
  <si>
    <t>八乙女放課後児童デイ杜っこ</t>
  </si>
  <si>
    <t>ﾔｵﾄﾒﾎｳｶｺﾞｼﾞﾄﾞｳﾃﾞｲﾓﾘｯｺ</t>
  </si>
  <si>
    <t>宮城県仙台市泉区南光台５－１９－１</t>
  </si>
  <si>
    <t>022-274-2411</t>
  </si>
  <si>
    <t>0415500768</t>
  </si>
  <si>
    <t>特定非営利活動法人あゆみ</t>
  </si>
  <si>
    <t>ﾄｸﾃｲﾋｴｲﾘｶﾂﾄﾞｳﾎｳｼﾞﾝｱﾕﾐ</t>
  </si>
  <si>
    <t>宮城県仙台市青葉区高野原２丁目２番２１号</t>
  </si>
  <si>
    <t>022-252-7390</t>
  </si>
  <si>
    <t>関憲一</t>
  </si>
  <si>
    <t>ふぉれすとあゆみ</t>
  </si>
  <si>
    <t>ﾌｫﾚｽﾄｱﾕﾐ</t>
  </si>
  <si>
    <t>宮城県仙台市泉区南光台南三丁目34－6</t>
  </si>
  <si>
    <t>022-781-8290</t>
  </si>
  <si>
    <t>0415500784</t>
  </si>
  <si>
    <t>つばめっこハウス</t>
  </si>
  <si>
    <t>ﾂﾊﾞﾒｯｺﾊｳｽ</t>
  </si>
  <si>
    <t>宮城県仙台市泉区七北田字日野123-9</t>
  </si>
  <si>
    <t>0415500792</t>
  </si>
  <si>
    <t>すまいるハウス</t>
  </si>
  <si>
    <t>ｽﾏｲﾙﾊｳｽ</t>
  </si>
  <si>
    <t>022-341-3903</t>
  </si>
  <si>
    <t>022-341-3904</t>
  </si>
  <si>
    <t>0415500800</t>
  </si>
  <si>
    <t>訪問介護センター　すまいる</t>
  </si>
  <si>
    <t>ﾎｳﾓﾝｶｲｺﾞｾﾝﾀｰ ｽﾏｲﾙ</t>
  </si>
  <si>
    <t>9813116</t>
  </si>
  <si>
    <t>宮城県仙台市泉区高玉町２番地の２９</t>
  </si>
  <si>
    <t>022-772-6740</t>
  </si>
  <si>
    <t>022-772-6741</t>
  </si>
  <si>
    <t>宮城県仙台市泉区南中山五丁目２番１号</t>
  </si>
  <si>
    <t>0415500818</t>
  </si>
  <si>
    <t>And You フレンドパーク</t>
  </si>
  <si>
    <t>And You ﾌﾚﾝﾄﾞﾊﾟｰｸ</t>
  </si>
  <si>
    <t>宮城県仙台市泉区長命ヶ丘３丁目３１番１０号</t>
  </si>
  <si>
    <t>050-1033-320</t>
  </si>
  <si>
    <t>0415500826</t>
  </si>
  <si>
    <t>0415500834</t>
  </si>
  <si>
    <t>児童デイサービスピーターパン長命ヶ丘</t>
  </si>
  <si>
    <t>ｼﾞﾄﾞｳﾃﾞｲｻｰﾋﾞｽﾋﾟｰﾀｰﾊﾟﾝﾁｮｳﾒｲｶﾞｵｶ</t>
  </si>
  <si>
    <t>宮城県仙台市泉区長命ケ丘２－２２－１</t>
  </si>
  <si>
    <t>022-772-0072</t>
  </si>
  <si>
    <t>0415500842</t>
  </si>
  <si>
    <t>七北田つばめっこ</t>
  </si>
  <si>
    <t>ﾅﾅｷﾀﾂﾊﾞﾒｯｺ</t>
  </si>
  <si>
    <t>宮城県仙台市泉区七北田字日野123－9</t>
  </si>
  <si>
    <t>0415500859</t>
  </si>
  <si>
    <t>仙台市泉ふれあいの家</t>
  </si>
  <si>
    <t>ｾﾝﾀﾞｲｼｲｽﾞﾐﾌﾚｱｲﾉｲｴ</t>
  </si>
  <si>
    <t>宮城県仙台市泉区七北田字菅間42番地の1</t>
  </si>
  <si>
    <t>022-373-4647</t>
  </si>
  <si>
    <t>022-373-4651</t>
  </si>
  <si>
    <t>0415500875</t>
  </si>
  <si>
    <t>022779-7342</t>
  </si>
  <si>
    <t>0415500883</t>
  </si>
  <si>
    <t>サポートセンターいずみ</t>
  </si>
  <si>
    <t>ｻﾎﾟｰﾄｾﾝﾀｰｲｽﾞﾐ</t>
  </si>
  <si>
    <t>宮城県仙台市泉区実沢字男生山９番地の１４</t>
  </si>
  <si>
    <t>022-346-0212</t>
  </si>
  <si>
    <t>0415500891</t>
  </si>
  <si>
    <t>株式会社ＺＯＲＲＯ　Ｃｏｍｐａｎｙ</t>
  </si>
  <si>
    <t>ｶﾌﾞｼｷｶﾞｲｼｬｿﾞﾛｶﾝﾊﾟﾆｰ</t>
  </si>
  <si>
    <t>宮城県仙台市泉区市名坂字町79番地の１</t>
  </si>
  <si>
    <t>022-375-4555</t>
  </si>
  <si>
    <t>加藤　久美子</t>
  </si>
  <si>
    <t>訪問サービスまごの手</t>
  </si>
  <si>
    <t>ﾎｳﾓﾝｻｰﾋﾞｽﾏｺﾞﾉﾃ</t>
  </si>
  <si>
    <t>022-343-5070</t>
  </si>
  <si>
    <t>0415500925</t>
  </si>
  <si>
    <t>有限会社Ｍ＆Ｃケアセンターもえぎ</t>
  </si>
  <si>
    <t>ﾕｳｹﾞﾝｶﾞｲｼｬｴﾑｱﾝﾄﾞｼｰｹｱｾﾝﾀｰﾓｴｷﾞ</t>
  </si>
  <si>
    <t>宮城県仙台市泉区北中山２丁目３６－６</t>
  </si>
  <si>
    <t>022-343-8962</t>
  </si>
  <si>
    <t>022-343-8963</t>
  </si>
  <si>
    <t>三上　悦子</t>
  </si>
  <si>
    <t>0415500933</t>
  </si>
  <si>
    <t>訪問介護事業所　スマイリー仙台</t>
  </si>
  <si>
    <t>ﾎｳﾓﾝｶｲｺﾞｼﾞｷﾞｮｳｼｮ ｽﾏｲﾘｰｾﾝﾀﾞｲ</t>
  </si>
  <si>
    <t>0415500941</t>
  </si>
  <si>
    <t>宮城県仙台市泉区南光台東1-1-24アルファ201　201号室</t>
  </si>
  <si>
    <t>アップルファーム中山</t>
  </si>
  <si>
    <t>ｱｯﾌﾟﾙﾌｧｰﾑﾅｶﾔﾏ</t>
  </si>
  <si>
    <t>宮城県仙台市泉区実沢中山南２５－５ベストウェスタンホテル仙台内</t>
  </si>
  <si>
    <t>0415500958</t>
  </si>
  <si>
    <t>株式会社デザイン工房</t>
  </si>
  <si>
    <t>ｶﾌﾞｼｷｶﾞｲｼｬﾃﾞｻﾞｲﾝｺｳﾎﾞｳ</t>
  </si>
  <si>
    <t>宮城県仙台市泉区上谷刈字赤坂6番地の102</t>
  </si>
  <si>
    <t>022-772-3020</t>
  </si>
  <si>
    <t>022-772-3021</t>
  </si>
  <si>
    <t>梅津　康男</t>
  </si>
  <si>
    <t>ヘルパーステーション「ギャラリー杜の音」</t>
  </si>
  <si>
    <t>ﾍﾙﾊﾟｰｽﾃｰｼｮﾝ｢ｷﾞｬﾗﾘｰﾓﾘﾉﾈ｣</t>
  </si>
  <si>
    <t>0415500966</t>
  </si>
  <si>
    <t>やさしい手仙台ケアセンター泉中央</t>
  </si>
  <si>
    <t>ﾔｻｼｲﾃｾﾝﾀﾞｲｹｱｾﾝﾀｰｲｽﾞﾐﾁｭｳｵｳ</t>
  </si>
  <si>
    <t>宮城県仙台市泉区泉中央二丁目１５番３号シュアヒルズⅡ-１０２号</t>
  </si>
  <si>
    <t>022-346-0873</t>
  </si>
  <si>
    <t>022-346-0874</t>
  </si>
  <si>
    <t>0415500974</t>
  </si>
  <si>
    <t>特定非営利活動法人みんなえがお</t>
  </si>
  <si>
    <t>ﾄｸﾃｲﾋｴｲﾘｶﾂﾄﾞｳﾎｳｼﾞﾝﾐﾝﾅｴｶﾞｵ</t>
  </si>
  <si>
    <t>宮城県仙台市宮城野区鶴ケ谷1-18-5</t>
  </si>
  <si>
    <t>07050950268</t>
  </si>
  <si>
    <t>太田　隆</t>
  </si>
  <si>
    <t>特定非営利活動法人みんなえがお　就労継続支援Ｂ型事業所</t>
  </si>
  <si>
    <t>ﾄｸﾃｲﾋｴｲﾘｶﾂﾄﾞｳﾎｳｼﾞﾝﾐﾝﾅｴｶﾞｵ ｼｭｳﾛｳｹｲｿﾞｸｼｴﾝBｶﾀｼﾞｷﾞｮｳｼｮ</t>
  </si>
  <si>
    <t>0415500982</t>
  </si>
  <si>
    <t>07050282937</t>
  </si>
  <si>
    <t>フォレスターナ仙台</t>
  </si>
  <si>
    <t>ﾌｫﾚｽﾀｰﾅｾﾝﾀﾞｲ</t>
  </si>
  <si>
    <t>宮城県仙台市泉区高森7丁目1番地の2</t>
  </si>
  <si>
    <t>0415500990</t>
  </si>
  <si>
    <t>特定非営利活動法人くもりのち晴れ</t>
  </si>
  <si>
    <t>ﾄｸﾃｲﾋｴｲﾘｶﾂﾄﾞｳﾎｳｼﾞﾝｸﾓﾘﾉﾁﾊﾚ</t>
  </si>
  <si>
    <t>宮城県大崎市古川七日町4番33号</t>
  </si>
  <si>
    <t>カムカム　せんだい</t>
  </si>
  <si>
    <t>ｶﾑｶﾑ ｾﾝﾀﾞｲ</t>
  </si>
  <si>
    <t>宮城県仙台市泉区山の寺二丁目15番14号</t>
  </si>
  <si>
    <t>022-346-9163</t>
  </si>
  <si>
    <t>0415501006</t>
  </si>
  <si>
    <t>合同会社FOR　SMILING</t>
  </si>
  <si>
    <t>ｺﾞｳﾄﾞｳｶｲｼｬﾌｫｰｽﾏｲﾘﾝｸﾞ</t>
  </si>
  <si>
    <t>宮城県仙台市泉区南中山三丁目32番14号</t>
  </si>
  <si>
    <t>022-379-2626</t>
  </si>
  <si>
    <t>万城目　篤志</t>
  </si>
  <si>
    <t>ヘルパーステーションＫＯＫＵＡ</t>
  </si>
  <si>
    <t>ﾍﾙﾊﾟｰｽﾃｰｼｮﾝKOKUA</t>
  </si>
  <si>
    <t>宮城県仙台市泉区長命ケ丘五丁目１番地の8佐藤コーポ101号室</t>
  </si>
  <si>
    <t>022-347-4923</t>
  </si>
  <si>
    <t>022-347-3808</t>
  </si>
  <si>
    <t>0415501014</t>
  </si>
  <si>
    <t>宮城県仙台市泉区長命ケ丘五丁目１番地の5佐藤コーポ101号室</t>
  </si>
  <si>
    <t>宮城県仙台市泉区住吉台東三丁目２番地の４</t>
  </si>
  <si>
    <t>022-341-4721</t>
  </si>
  <si>
    <t>022-341-4722</t>
  </si>
  <si>
    <t>0415501022</t>
  </si>
  <si>
    <t>ぺんたす</t>
  </si>
  <si>
    <t>ﾍﾟﾝﾀｽ</t>
  </si>
  <si>
    <t>宮城県仙台市泉区南光台三丁目１番24号</t>
  </si>
  <si>
    <t>0415501089</t>
  </si>
  <si>
    <t>公益財団法人宮城厚生協会ケアステーション南光台　介護</t>
  </si>
  <si>
    <t>ｺｳｴｷｻﾞｲﾀﾞﾝﾎｳｼﾞﾝﾐﾔｷﾞｺｳｾｲｷｮｳｶｲｹｱｽﾃｰｼｮﾝﾅﾝｺｳﾀﾞｲ ｶｲｺﾞ</t>
  </si>
  <si>
    <t>宮城県仙台市泉区南光台東一丁目1番24号アルファ201-302号</t>
  </si>
  <si>
    <t>022-388-1622</t>
  </si>
  <si>
    <t>022-388-1633</t>
  </si>
  <si>
    <t>0415501097</t>
  </si>
  <si>
    <t>株式会社いきいき介護　南光台事業所　</t>
  </si>
  <si>
    <t>ｶﾌﾞｼｷｶｲｼｬｲｷｲｷｶｲｺﾞ ﾅﾝｺｳﾀﾞｲｼﾞｷﾞｮｳｼｮ</t>
  </si>
  <si>
    <t>宮城県仙台市泉区南光台南三丁目７番１号</t>
  </si>
  <si>
    <t>022-725-5108</t>
  </si>
  <si>
    <t>0415501105</t>
  </si>
  <si>
    <t>株式会社いきいき介護　南光台事業所</t>
  </si>
  <si>
    <t>合同会社Office Hino</t>
  </si>
  <si>
    <t>ｺﾞｳﾄﾞｳｶｲｼｬOffice Hino</t>
  </si>
  <si>
    <t>宮城県仙台市青葉区みやぎ台一丁目27番地８号</t>
  </si>
  <si>
    <t>022-394-2756</t>
  </si>
  <si>
    <t>022-394-7260</t>
  </si>
  <si>
    <t>日野　俊郎</t>
  </si>
  <si>
    <t>ハピネスケア泉</t>
  </si>
  <si>
    <t>ﾊﾋﾟﾈｽｹｱｲｽﾞﾐ</t>
  </si>
  <si>
    <t>宮城県仙台市泉区長命ケ丘三丁目17番地の３</t>
  </si>
  <si>
    <t>02-347-3631</t>
  </si>
  <si>
    <t>022-347-3632</t>
  </si>
  <si>
    <t>0415501113</t>
  </si>
  <si>
    <t>ライムライト</t>
  </si>
  <si>
    <t>ﾗｲﾑﾗｲﾄ</t>
  </si>
  <si>
    <t>0415501147</t>
  </si>
  <si>
    <t>ショートステイ　かみやがり</t>
  </si>
  <si>
    <t>ｼｮｰﾄｽﾃｲ ｶﾐﾔｶﾞﾘ</t>
  </si>
  <si>
    <t>宮城県仙台市泉区上谷刈字治郎兵衛下48番地の16</t>
  </si>
  <si>
    <t>022-375-0350</t>
  </si>
  <si>
    <t>022-375-0351</t>
  </si>
  <si>
    <t>0415501162</t>
  </si>
  <si>
    <t>合同会社ハピネスケア泉</t>
  </si>
  <si>
    <t>ｺﾞｳﾄﾞｳｶﾞｲｼｬﾊﾋﾟﾈｽｹｱｲｽﾞﾐ</t>
  </si>
  <si>
    <t>宮城県仙台市青葉区国見ケ丘三丁目14番地の３</t>
  </si>
  <si>
    <t>022-347-3631</t>
  </si>
  <si>
    <t>河野　純子</t>
  </si>
  <si>
    <t>宮城県仙台市泉区南中山三丁目２番地の13-105</t>
  </si>
  <si>
    <t>0415501170</t>
  </si>
  <si>
    <t>株式会社ＤＡＲＫ－ＨＯＲＳＥ</t>
  </si>
  <si>
    <t>ｶﾌﾞｼｷｶｲｼｬﾀﾞｰｸﾎｰｽ</t>
  </si>
  <si>
    <t>宮城県仙台市泉区市名坂字堂林100番地の６</t>
  </si>
  <si>
    <t>022-341-0875</t>
  </si>
  <si>
    <t>022-341-0876</t>
  </si>
  <si>
    <t>澁谷　拓馬</t>
  </si>
  <si>
    <t>市名坂訪問介護ステーション</t>
  </si>
  <si>
    <t>ｲﾁﾅｻﾞｶﾎｳﾓﾝｶｲｺﾞｽﾃｰｼｮﾝ</t>
  </si>
  <si>
    <t>宮城県仙台市泉区泉中央一丁目38番地の８</t>
  </si>
  <si>
    <t>022-346-7155</t>
  </si>
  <si>
    <t>0415501204</t>
  </si>
  <si>
    <t>宮城県仙台市泉区上谷刈字向原３番地の30</t>
  </si>
  <si>
    <t>早坂　了悦</t>
  </si>
  <si>
    <t>就労移行支援事業所オルタ八乙女</t>
  </si>
  <si>
    <t>ｼｭｳﾛｳｲｺｳｼｴﾝｼﾞｷﾞｮｳｼｮｵﾙﾀﾔｵﾄﾒ</t>
  </si>
  <si>
    <t>9813112</t>
  </si>
  <si>
    <t>宮城県仙台市泉区八乙女四丁目１番地の１</t>
  </si>
  <si>
    <t>022-346-7142</t>
  </si>
  <si>
    <t>022-346-7143</t>
  </si>
  <si>
    <t>0415501220</t>
  </si>
  <si>
    <t>就労定着支援事業所オルタ八乙女</t>
  </si>
  <si>
    <t>ｼｭｳﾛｳﾃｲﾁｬｸｼｴﾝｼﾞｷﾞｮｳｼｮｵﾙﾀﾔｵﾄﾒ</t>
  </si>
  <si>
    <t>アミカ仙台泉介護センター</t>
  </si>
  <si>
    <t>ｱﾐｶｾﾝﾀﾞｲｲｽﾞﾐｶｲｺﾞｾﾝﾀｰ</t>
  </si>
  <si>
    <t>宮城県仙台市泉区上谷刈六丁目４番34号</t>
  </si>
  <si>
    <t>022-771-0877</t>
  </si>
  <si>
    <t>022-725-5537</t>
  </si>
  <si>
    <t>0415501246</t>
  </si>
  <si>
    <t>株式会社ヒューマンアシスト</t>
  </si>
  <si>
    <t>ｶﾌﾞｼｷｶﾞｲｼｬﾋｭｰﾏﾝｱｼｽﾄ</t>
  </si>
  <si>
    <t>022-341-0737</t>
  </si>
  <si>
    <t>022-341-0738</t>
  </si>
  <si>
    <t>小野寺　大</t>
  </si>
  <si>
    <t>アドバンス</t>
  </si>
  <si>
    <t>ｱﾄﾞﾊﾞﾝｽ</t>
  </si>
  <si>
    <t>宮城県仙台市泉区泉中央四丁目１番地の５　ＳＡＫＡＥ泉中央ビル５階</t>
  </si>
  <si>
    <t>022-725-7971</t>
  </si>
  <si>
    <t>022-725-7972</t>
  </si>
  <si>
    <t>0415501253</t>
  </si>
  <si>
    <t>宮城県仙台市泉区野村字舞台１番地の２</t>
  </si>
  <si>
    <t>0415501261</t>
  </si>
  <si>
    <t>あいの実ラズベリー</t>
  </si>
  <si>
    <t>ｱｲﾉﾐﾗｽﾞﾍﾞﾘｰ</t>
  </si>
  <si>
    <t>宮城県仙台市泉区北中山四丁目33番地の13</t>
  </si>
  <si>
    <t>022-346-7825</t>
  </si>
  <si>
    <t>022-774-2501</t>
  </si>
  <si>
    <t>0415501279</t>
  </si>
  <si>
    <t>みどり工房　泉中央</t>
  </si>
  <si>
    <t>ﾐﾄﾞﾘｺｳﾎﾞｳ ｲｽﾞﾐﾁｭｳｵｳ</t>
  </si>
  <si>
    <t>宮城県仙台市泉区泉中央三丁目26番地の10ローズボールビル101号</t>
  </si>
  <si>
    <t>022-771-5026</t>
  </si>
  <si>
    <t>022-771-5027</t>
  </si>
  <si>
    <t>0415501295</t>
  </si>
  <si>
    <t>株式会社ヘルシーサービス</t>
  </si>
  <si>
    <t>ｶﾌﾞｼｷｶﾞｲｼｬﾍﾙｼｰｻｰﾋﾞｽ</t>
  </si>
  <si>
    <t>2618501</t>
  </si>
  <si>
    <t>千葉県千葉市美浜区中瀬一丁目３番地　幕張テクノガーデンＤ棟14階</t>
  </si>
  <si>
    <t>043-274-5995</t>
  </si>
  <si>
    <t>043-274-5997</t>
  </si>
  <si>
    <t>髙野健治</t>
  </si>
  <si>
    <t>株式会社ヘルシーサービスハイムガーデン仙台泉営業所</t>
  </si>
  <si>
    <t>ｶﾌﾞｼｷｶｲｼｬﾍﾙｼｰｻｰﾋﾞｽﾊｲﾑｶﾞｰﾃﾞﾝｾﾝﾀﾞｲｲｽﾞﾐｴｲｷﾞｮｳｼｮ</t>
  </si>
  <si>
    <t>宮城県仙台市泉区将監殿五丁目24番地の28ハイムガーデン仙台泉一番館１階</t>
  </si>
  <si>
    <t>022-725-8710</t>
  </si>
  <si>
    <t>022-725-8712</t>
  </si>
  <si>
    <t>0415501303</t>
  </si>
  <si>
    <t>グレイスクローバー株式会社</t>
  </si>
  <si>
    <t>ｸﾞﾚｲｽｸﾛｰﾊﾞｰｶﾌﾞｼｷｶﾞｲｼｬ</t>
  </si>
  <si>
    <t>宮城県仙台市泉区寺岡六丁目12番地の１</t>
  </si>
  <si>
    <t>022-707-8941</t>
  </si>
  <si>
    <t>曽根　拓也</t>
  </si>
  <si>
    <t>ヘルパーステーションライム</t>
  </si>
  <si>
    <t>ﾍﾙﾊﾟｰｽﾃｰｼｮﾝﾗｲﾑ</t>
  </si>
  <si>
    <t>0415501311</t>
  </si>
  <si>
    <t>宮城県仙台市泉区館三丁目35番地の10</t>
  </si>
  <si>
    <t>022-341-2633</t>
  </si>
  <si>
    <t>022-341-2634</t>
  </si>
  <si>
    <t>庄子　健一</t>
  </si>
  <si>
    <t>ココア・泉中央</t>
  </si>
  <si>
    <t>ｺｺｱ･ｲｽﾞﾐﾁｭｳｵｳ</t>
  </si>
  <si>
    <t>宮城県仙台市泉区泉中央二丁目６番地の３　ビルドアンプル201</t>
  </si>
  <si>
    <t>022-707-5328</t>
  </si>
  <si>
    <t>0415501329</t>
  </si>
  <si>
    <t>ヘルパーステーションここさいむら　青葉</t>
  </si>
  <si>
    <t>ﾍﾙﾊﾟｰｽﾃｰｼｮﾝｺｺｻｲﾑﾗ ｱｵﾊﾞ</t>
  </si>
  <si>
    <t>宮城県仙台市泉区野村字下西河原３番地の６</t>
  </si>
  <si>
    <t>022-343-8777</t>
  </si>
  <si>
    <t>022-771-8784</t>
  </si>
  <si>
    <t>0415501337</t>
  </si>
  <si>
    <t>株式会社　加藤福祉サービス</t>
  </si>
  <si>
    <t>ｶﾌﾞｼｷｶﾞｲｼｬ ｶﾄｳﾌｸｼｻｰﾋﾞｽ</t>
  </si>
  <si>
    <t>9813221</t>
  </si>
  <si>
    <t>宮城県仙台市泉区根白石字判在家25番地の２</t>
  </si>
  <si>
    <t>022-352-7431</t>
  </si>
  <si>
    <t>022-352-7432</t>
  </si>
  <si>
    <t>加藤　幹太郎</t>
  </si>
  <si>
    <t>就労支援施設ねのわーく</t>
  </si>
  <si>
    <t>ｼｭｳﾛｳｼｴﾝｼｾﾂﾈﾉﾜｰｸ</t>
  </si>
  <si>
    <t>022-725-8238</t>
  </si>
  <si>
    <t>022-725-8248</t>
  </si>
  <si>
    <t>0415501345</t>
  </si>
  <si>
    <t>一般社団法人仙台地域福祉共創会</t>
  </si>
  <si>
    <t>ｲｯﾊﾟﾝｼｬﾀﾞﾝﾎｳｼﾞﾝｾﾝﾀﾞｲﾁｲｷﾌｸｼｷｮｳｿｳｶｲ</t>
  </si>
  <si>
    <t>9850086</t>
  </si>
  <si>
    <t>宮城県塩竈市千賀の台一丁目12番17号</t>
  </si>
  <si>
    <t>022-725-5225</t>
  </si>
  <si>
    <t>022-725-5243</t>
  </si>
  <si>
    <t>熊澤　正秀</t>
  </si>
  <si>
    <t>こくりの杜</t>
  </si>
  <si>
    <t>ｺｸﾘﾉﾓﾘ</t>
  </si>
  <si>
    <t>宮城県仙台市泉区市名坂字楢町201番地の１</t>
  </si>
  <si>
    <t>0415501352</t>
  </si>
  <si>
    <t>株式会社さくらの</t>
  </si>
  <si>
    <t>ｶﾌﾞｼｷｶﾞｲｼｬｻｸﾗﾉ</t>
  </si>
  <si>
    <t>9813511</t>
  </si>
  <si>
    <t>宮城県黒川郡大郷町山崎字打越23番地</t>
  </si>
  <si>
    <t>022-375-1611</t>
  </si>
  <si>
    <t>022-375-1612</t>
  </si>
  <si>
    <t>石川　浩光</t>
  </si>
  <si>
    <t>さくらのタクシー</t>
  </si>
  <si>
    <t>ｻｸﾗﾉﾀｸｼｰ</t>
  </si>
  <si>
    <t>宮城県仙台市泉区松森字関場26番地の１</t>
  </si>
  <si>
    <t>0415501378</t>
  </si>
  <si>
    <t>ふれあい福祉作業所</t>
  </si>
  <si>
    <t>ﾌﾚｱｲﾌｸｼｻｷﾞｮｳｼｮ</t>
  </si>
  <si>
    <t>宮城県仙台市泉区実沢字涌上り屋敷１番１号</t>
  </si>
  <si>
    <t>0415501386</t>
  </si>
  <si>
    <t>株式会社リジョイス</t>
  </si>
  <si>
    <t>ｶﾌﾞｼｷｶﾞｲｼｬﾘｼﾞｮｲｽ</t>
  </si>
  <si>
    <t>宮城県仙台市泉区松陵五丁目４番地の４</t>
  </si>
  <si>
    <t>022-341-6374</t>
  </si>
  <si>
    <t>022-341-6376</t>
  </si>
  <si>
    <t>立川　真也</t>
  </si>
  <si>
    <t>訪問介護事業所すきっぷ</t>
  </si>
  <si>
    <t>ﾎｳﾓﾝｶｲｺﾞｼﾞｷﾞｮｳｼｮｽｷｯﾌﾟ</t>
  </si>
  <si>
    <t>宮城県仙台市泉区松森字内町60番地コーポ斎藤201</t>
  </si>
  <si>
    <t>022-341-3675</t>
  </si>
  <si>
    <t>0415501402</t>
  </si>
  <si>
    <t>Ａｎｄ　Ｙｏｕ　マズロ</t>
  </si>
  <si>
    <t>ｱﾝﾄﾞ ﾕｳ ﾏｽﾞﾛ</t>
  </si>
  <si>
    <t>宮城県仙台市泉区北中山四丁目13番地の２</t>
  </si>
  <si>
    <t>022-725-7815</t>
  </si>
  <si>
    <t>022-725-7816</t>
  </si>
  <si>
    <t>0415501410</t>
  </si>
  <si>
    <t>Ａｎｄ　Ｙｏｕ マズロ</t>
  </si>
  <si>
    <t>ｱﾝﾄﾞ ﾕｳ  ﾏｽﾞﾛ</t>
  </si>
  <si>
    <t>ｴｽｱﾝﾄﾞｳｨﾝｸﾞｽ株式会社</t>
  </si>
  <si>
    <t>ｴｽｱﾝﾄﾞｳｨﾝｸﾞｽｶﾌﾞｼｷｶｲｼｬ</t>
  </si>
  <si>
    <t>宮城県仙台市青葉区小田原四丁目６番３号</t>
  </si>
  <si>
    <t>09046364046</t>
  </si>
  <si>
    <t>manaby泉中央事業所</t>
  </si>
  <si>
    <t>manabyｲｽﾞﾐﾁｭｳｵｳｼﾞｷﾞｮｳｼｮ</t>
  </si>
  <si>
    <t>宮城県仙台市泉区泉中央一丁目７番地の１泉中央駅ビルスウィング５F</t>
  </si>
  <si>
    <t>0415501428</t>
  </si>
  <si>
    <t>022-341-8711</t>
  </si>
  <si>
    <t>022-341-8188</t>
  </si>
  <si>
    <t>ＳＯＭＰＯケア仙台泉訪問介護</t>
  </si>
  <si>
    <t>SOMPOｹｱｾﾝﾀﾞｲｲｽﾞﾐﾎｳﾓﾝｶｲｺﾞ</t>
  </si>
  <si>
    <t>宮城県仙台市泉区松森字鹿島53番９号</t>
  </si>
  <si>
    <t>0415501436</t>
  </si>
  <si>
    <t>株式会社バイハート</t>
  </si>
  <si>
    <t>ｶﾌﾞｼｷｶﾞｲｼｬﾊﾞｲﾊｰﾄ</t>
  </si>
  <si>
    <t>宮城県仙台市泉区向陽台四丁目16番９号ウインディヒルズ輪島101</t>
  </si>
  <si>
    <t>022-703-1992</t>
  </si>
  <si>
    <t>022-703-1705</t>
  </si>
  <si>
    <t>池田　美穂</t>
  </si>
  <si>
    <t>えるぶ</t>
  </si>
  <si>
    <t>ｴﾙﾌﾞ</t>
  </si>
  <si>
    <t>0415501451</t>
  </si>
  <si>
    <t>有限会社日泉コーポレーション</t>
  </si>
  <si>
    <t>ﾕｳｹﾞﾝｶｲｼｬﾆｯｾﾝｺｰﾎﾟﾚｰｼｮﾝ</t>
  </si>
  <si>
    <t>宮城県仙台市泉区泉中央三丁目27番地３</t>
  </si>
  <si>
    <t>022-218-2525</t>
  </si>
  <si>
    <t>022-218-3222</t>
  </si>
  <si>
    <t>庄司　利美</t>
  </si>
  <si>
    <t>つばめファクトリー</t>
  </si>
  <si>
    <t>ﾂﾊﾞﾒﾌｧｸﾄﾘｰ</t>
  </si>
  <si>
    <t>宮城県仙台市泉区泉中央三丁目27番地３-102</t>
  </si>
  <si>
    <t>0415501469</t>
  </si>
  <si>
    <t>合同会社ＭＩＲＡＩ</t>
  </si>
  <si>
    <t>ｺﾞｳﾄﾞｳｶﾞｲｼｬﾐﾗｲ</t>
  </si>
  <si>
    <t>3440067</t>
  </si>
  <si>
    <t>埼玉県春日部市中央一丁目57番地12号</t>
  </si>
  <si>
    <t>048-731-7880</t>
  </si>
  <si>
    <t>048-731-6001</t>
  </si>
  <si>
    <t>石塚　功佑</t>
  </si>
  <si>
    <t>未来工房　泉中央</t>
  </si>
  <si>
    <t>ﾐﾗｲｺｳﾎﾞｳ ｲｽﾞﾐﾁｭｳｵｳ</t>
  </si>
  <si>
    <t>宮城県仙台市泉区泉中央一丁目23番地の６トラストセンタービル２Ｆ</t>
  </si>
  <si>
    <t>022-772-5567</t>
  </si>
  <si>
    <t>022-772-5568</t>
  </si>
  <si>
    <t>0415501493</t>
  </si>
  <si>
    <t>048-731-7881</t>
  </si>
  <si>
    <t>未来工房　仙台</t>
  </si>
  <si>
    <t>ﾐﾗｲｺｳﾎﾞｳ ｾﾝﾀﾞｲ</t>
  </si>
  <si>
    <t>9810021</t>
  </si>
  <si>
    <t>宮城県仙台市青葉区中央二丁目７番30号角川ビル４階401号室</t>
  </si>
  <si>
    <t>022-212-3115</t>
  </si>
  <si>
    <t>022-212-3116</t>
  </si>
  <si>
    <t>0415501519</t>
  </si>
  <si>
    <t>ファースト　泉中央</t>
  </si>
  <si>
    <t>ﾌｧｰｽﾄ ｲｽﾞﾐﾁｭｳｵｳ</t>
  </si>
  <si>
    <t>宮城県仙台市泉区市名坂字東裏101番地の１　嶺岸商店ＢＬＤ　２階</t>
  </si>
  <si>
    <t>022-739-8420</t>
  </si>
  <si>
    <t>022-739-8421</t>
  </si>
  <si>
    <t>0415501527</t>
  </si>
  <si>
    <t>ネクサスコート泉中央　訪問介護事業所</t>
  </si>
  <si>
    <t>ﾈｸｻｽｺｰﾄｲｽﾞﾐﾁｭｳｵｳ ﾎｳﾓﾝｶｲｺﾞｼﾞｷﾞｮｳｼｮ</t>
  </si>
  <si>
    <t>宮城県仙台市泉区泉中央四丁目14番地の５</t>
  </si>
  <si>
    <t>022-344-6123</t>
  </si>
  <si>
    <t>022-776-2501</t>
  </si>
  <si>
    <t>0415501535</t>
  </si>
  <si>
    <t>ケア２１泉中央</t>
  </si>
  <si>
    <t>ｹｱ21ｲｽﾞﾐﾁｭｳｵｳ</t>
  </si>
  <si>
    <t>宮城県仙台市泉区泉中央二丁目１０番地の１セントレアカマⅠ　201号室</t>
  </si>
  <si>
    <t>022-771-6891</t>
  </si>
  <si>
    <t>022-373-2351</t>
  </si>
  <si>
    <t>0415501543</t>
  </si>
  <si>
    <t>特定非営利活動法人ソキウスせんだい</t>
  </si>
  <si>
    <t>ﾄｸﾃｲﾋｴｲﾘｶﾂﾄﾞｳﾎｳｼﾞﾝｿｷｳｽｾﾝﾀﾞｲ</t>
  </si>
  <si>
    <t>宮城県仙台市泉区黒松一丁目26番15号105</t>
  </si>
  <si>
    <t>022-343-8386</t>
  </si>
  <si>
    <t>八巻　幹夫</t>
  </si>
  <si>
    <t>コラボ・ソキウス</t>
  </si>
  <si>
    <t>ｺﾗﾎﾞ･ｿｷｳｽ</t>
  </si>
  <si>
    <t>宮城県仙台市泉区南光台二丁目14番55号</t>
  </si>
  <si>
    <t>022-765-8949</t>
  </si>
  <si>
    <t>0415501550</t>
  </si>
  <si>
    <t>株式会社リーベ</t>
  </si>
  <si>
    <t>ｶﾌﾞｼｷｶｲｼｬﾘｰﾍﾞ</t>
  </si>
  <si>
    <t>0030021</t>
  </si>
  <si>
    <t>北海道札幌市白石区栄通十丁目１番29号</t>
  </si>
  <si>
    <t>011-867-9321</t>
  </si>
  <si>
    <t>011-867-9354</t>
  </si>
  <si>
    <t>代表取締役　</t>
  </si>
  <si>
    <t>村山　勇樹</t>
  </si>
  <si>
    <t>就労支援事業所フィオーレ仙台</t>
  </si>
  <si>
    <t>ｼｭｳﾛｳｼｴﾝｼﾞｷﾞｮｳｼｮﾌｨｵｰﾚｾﾝﾀﾞｲ</t>
  </si>
  <si>
    <t>宮城県仙台市泉区上谷刈三丁目８番46号</t>
  </si>
  <si>
    <t>022-375-0055</t>
  </si>
  <si>
    <t>022-725-7822</t>
  </si>
  <si>
    <t>0415501568</t>
  </si>
  <si>
    <t>0415501576</t>
  </si>
  <si>
    <t>すてっぷ・はうす</t>
  </si>
  <si>
    <t>ｽﾃｯﾌﾟ･ﾊｳｽ</t>
  </si>
  <si>
    <t>0415501584</t>
  </si>
  <si>
    <t>サニースポット泉中央訪問介護事業所</t>
  </si>
  <si>
    <t>ｻﾆｰｽﾎﾟｯﾄｲｽﾞﾐﾁｭｳｵｳﾎｳﾓﾝｶｲｺﾞｼﾞｷﾞｮｳｼｮ</t>
  </si>
  <si>
    <t>宮城県仙台市泉区泉中央南10番地の１</t>
  </si>
  <si>
    <t>022-739-7176</t>
  </si>
  <si>
    <t>022-739-7178</t>
  </si>
  <si>
    <t>0415501592</t>
  </si>
  <si>
    <t>合同会社まろん</t>
  </si>
  <si>
    <t>ｺﾞｳﾄﾞｳｶﾞｲｼｬﾏﾛﾝ</t>
  </si>
  <si>
    <t>宮城県仙台市泉区館二丁目５番地の４</t>
  </si>
  <si>
    <t>022-707-6170</t>
  </si>
  <si>
    <t>栗村　明美</t>
  </si>
  <si>
    <t>訪問介護まろん</t>
  </si>
  <si>
    <t>ﾎｳﾓﾝｶｲｺﾞﾏﾛﾝ</t>
  </si>
  <si>
    <t>0415501600</t>
  </si>
  <si>
    <t>株式会社しあわせのたね</t>
  </si>
  <si>
    <t>ｶﾌﾞｼｷｶｲｼｬｼｱﾜｾﾉﾀﾈ</t>
  </si>
  <si>
    <t>宮城県仙台市泉区上谷刈三丁目16番８</t>
  </si>
  <si>
    <t>022-739-7681</t>
  </si>
  <si>
    <t>022-725-7781</t>
  </si>
  <si>
    <t>三浦　大輔</t>
  </si>
  <si>
    <t>ヘルパーステーション　メルシー</t>
  </si>
  <si>
    <t>ﾍﾙﾊﾟｰｽﾃｰｼｮﾝ ﾒﾙｼｰ</t>
  </si>
  <si>
    <t>宮城県仙台市泉区上谷刈三丁目16番８号-605</t>
  </si>
  <si>
    <t>0415501618</t>
  </si>
  <si>
    <t>合同会社リープズ</t>
  </si>
  <si>
    <t>ｺﾞｳﾄﾞｳｶﾞｲｼｬﾘｰﾌﾟｽﾞ</t>
  </si>
  <si>
    <t>東京都中央区銀座八丁目17番５号</t>
  </si>
  <si>
    <t>022-346-0730</t>
  </si>
  <si>
    <t>022-346-0731</t>
  </si>
  <si>
    <t>庄子　克也</t>
  </si>
  <si>
    <t>在宅介護ルリエ</t>
  </si>
  <si>
    <t>ｻﾞｲﾀｸｶｲｺﾞﾙﾘｴ</t>
  </si>
  <si>
    <t>宮城県仙台市泉区黒松三丁目４番３号105</t>
  </si>
  <si>
    <t>0415501626</t>
  </si>
  <si>
    <t>たんたんの家</t>
  </si>
  <si>
    <t>ﾀﾝﾀﾝﾉｲｴ</t>
  </si>
  <si>
    <t>宮城県仙台市泉区南光台五丁目25番43号</t>
  </si>
  <si>
    <t>022-725-5344</t>
  </si>
  <si>
    <t>022-725-5346</t>
  </si>
  <si>
    <t>0415501634</t>
  </si>
  <si>
    <t>株式会社悠優</t>
  </si>
  <si>
    <t>ｶﾌﾞｼｷｶｲｼｬﾕｳﾕｳ</t>
  </si>
  <si>
    <t>宮城県仙台市泉区泉ケ丘五丁目３番36号</t>
  </si>
  <si>
    <t>022-343-1622</t>
  </si>
  <si>
    <t>022-343-1623</t>
  </si>
  <si>
    <t>今泉　英樹</t>
  </si>
  <si>
    <t>ショートステイ　ゆうゆう泉ケ丘</t>
  </si>
  <si>
    <t>ｼｮｰﾄｽﾃｲ ﾕｳﾕｳｲｽﾞﾐｶﾞｵｶ</t>
  </si>
  <si>
    <t>022-343-1736</t>
  </si>
  <si>
    <t>0415501642</t>
  </si>
  <si>
    <t>社会福祉法人あいの実</t>
  </si>
  <si>
    <t>ｼｬｶｲﾌｸｼﾎｳｼﾞﾝｱｲﾉﾐ</t>
  </si>
  <si>
    <t>022-785-9440</t>
  </si>
  <si>
    <t>022-200-6313</t>
  </si>
  <si>
    <t>ヘルパーステーションあいの実</t>
  </si>
  <si>
    <t>ﾍﾙﾊﾟｰｽﾃｰｼｮﾝｱｲﾉﾐ</t>
  </si>
  <si>
    <t>0415501659</t>
  </si>
  <si>
    <t>022-346-7833</t>
  </si>
  <si>
    <t>0415501667</t>
  </si>
  <si>
    <t>アポクレ株式会社</t>
  </si>
  <si>
    <t>ｱﾎﾟｸﾚｶﾌﾞｼｷｶﾞｲｼｬ</t>
  </si>
  <si>
    <t>宮城県仙台市泉区南光台四丁目11-31</t>
  </si>
  <si>
    <t>022-343-7107</t>
  </si>
  <si>
    <t>022-343-7108</t>
  </si>
  <si>
    <t>大城　旭</t>
  </si>
  <si>
    <t>みこし</t>
  </si>
  <si>
    <t>ﾐｺｼ</t>
  </si>
  <si>
    <t>宮城県仙台市泉区南光台四丁目11番31号　エムズビル１-１</t>
  </si>
  <si>
    <t>0415501675</t>
  </si>
  <si>
    <t>有限会社アスネットコーポレーション</t>
  </si>
  <si>
    <t>ﾕｳｹﾞﾝｶﾞｲｼｬｱｽﾈｯﾄｺｰﾎﾟﾚｰｼｮﾝ</t>
  </si>
  <si>
    <t>宮城県仙台市青葉区二日町17－５　Ｋ’Ｓビル６Ｆ</t>
  </si>
  <si>
    <t>022-217-6782</t>
  </si>
  <si>
    <t>阿部　寿弘</t>
  </si>
  <si>
    <t>就労継続支援B型 MY GOOD</t>
  </si>
  <si>
    <t>ｼｭｳﾛｳｹｲｿﾞｸｼｴﾝﾋﾞｰｶﾞﾀﾏｲｸﾞｯﾄﾞ</t>
  </si>
  <si>
    <t>宮城県仙台市泉区八乙女中央一丁目５番20号　及川壱番館301号室</t>
  </si>
  <si>
    <t>022-347-9697</t>
  </si>
  <si>
    <t>0415501683</t>
  </si>
  <si>
    <t>カマダ実業株式会社</t>
  </si>
  <si>
    <t>ｶﾏﾀﾞｼﾞﾂｷﾞｮｳｶﾌﾞｼｷｶﾞｲｼｬ</t>
  </si>
  <si>
    <t>宮城県仙台市泉区山の寺一丁目12番20号</t>
  </si>
  <si>
    <t>022-373-3992</t>
  </si>
  <si>
    <t>022-772-5367</t>
  </si>
  <si>
    <t>鎌田　浩之</t>
  </si>
  <si>
    <t>みんなのはぁとほーむ</t>
  </si>
  <si>
    <t>ﾐﾝﾅﾉﾊｧﾄﾎｰﾑ</t>
  </si>
  <si>
    <t>0415501691</t>
  </si>
  <si>
    <t>022-707-9823</t>
  </si>
  <si>
    <t>022-765-6605</t>
  </si>
  <si>
    <t>サニースポット八乙女</t>
  </si>
  <si>
    <t>ｻﾆｰｽﾎﾟｯﾄﾔｵﾄﾒ</t>
  </si>
  <si>
    <t>宮城県仙台市泉区八乙女中央五丁目18番15号</t>
  </si>
  <si>
    <t>022-779-5713</t>
  </si>
  <si>
    <t>022-779-5714</t>
  </si>
  <si>
    <t>0415501709</t>
  </si>
  <si>
    <t>サニースポット八乙女短期入所</t>
  </si>
  <si>
    <t>ｻﾆｰｽﾎﾟｯﾄﾔｵﾄﾒﾀﾝｷﾆｭｳｼｮ</t>
  </si>
  <si>
    <t>夢みの里　こもれび</t>
  </si>
  <si>
    <t>ﾕﾒﾐﾉｻﾄ ｺﾓﾚﾋﾞ</t>
  </si>
  <si>
    <t>宮城県石巻市和渕字笈入１３番地の２</t>
  </si>
  <si>
    <t>0420200115</t>
  </si>
  <si>
    <t>共同生活介護</t>
  </si>
  <si>
    <t>共同生活援助</t>
  </si>
  <si>
    <t>“十夢”蛇田</t>
  </si>
  <si>
    <t>"ﾄｵﾑ"ﾍﾋﾞﾀ</t>
  </si>
  <si>
    <t>宮城県石巻市蛇田字新東前沼３９７－２</t>
  </si>
  <si>
    <t>0420200321</t>
  </si>
  <si>
    <t>ひたかみ</t>
  </si>
  <si>
    <t>ﾋﾀｶﾐ</t>
  </si>
  <si>
    <t>介護サービス包括型</t>
  </si>
  <si>
    <t>共同生活介護（援助）事業所アメニィティースペース”ＫＡＩ”</t>
  </si>
  <si>
    <t>ｷｮｳﾄﾞｳｾｲｶﾂｶｲｺﾞ(ｴﾝｼﾞｮ)ｼﾞｷﾞｮｳｼｮｱﾒﾆｨﾃｨｰｽﾍﾟｰｽ"KAI"</t>
  </si>
  <si>
    <t>宮城県石巻市垂水町３丁目９番２号（垂水３丁目公園内）</t>
  </si>
  <si>
    <t>09077946892</t>
  </si>
  <si>
    <t>0420200339</t>
  </si>
  <si>
    <t>共同生活介護（援助）事業所プレズントスペース"KAI"</t>
  </si>
  <si>
    <t>ｷｮｳﾄﾞｳｾｲｶﾂｶｲｺﾞ(ｴﾝｼﾞｮ)ｼﾞｷﾞｮｳｼｮﾌﾟﾚｽﾞﾝﾄｽﾍﾟｰｽ"KAI"</t>
  </si>
  <si>
    <t>宮城県石巻市蛇田字新東前沼３１８</t>
  </si>
  <si>
    <t>0225-93-0881</t>
  </si>
  <si>
    <t>0420200495</t>
  </si>
  <si>
    <t>宮城県石巻市蛇田新東前沼３１８</t>
  </si>
  <si>
    <t>宮城県石巻市和渕字笈入１３番２</t>
  </si>
  <si>
    <t>0420200586</t>
  </si>
  <si>
    <t>特定非営利活動法人みやぎこうでねいと</t>
  </si>
  <si>
    <t>ﾄｸﾃｲﾋｴｲﾘｶﾂﾄﾞｳﾎｳｼﾞﾝﾐﾔｷﾞｺｳﾃﾞﾈｲﾄ</t>
  </si>
  <si>
    <t>宮城県仙台市青葉区一番町二丁目５－１２東一中央ビル７階</t>
  </si>
  <si>
    <t>022-263-0294</t>
  </si>
  <si>
    <t>022-268-0502</t>
  </si>
  <si>
    <t>齋藤　宏直</t>
  </si>
  <si>
    <t>みやぎこうでねいとファミリアホーム石巻</t>
  </si>
  <si>
    <t>ﾐﾔｷﾞｺｳﾃﾞﾈｲﾄﾌｧﾐﾘｱﾎｰﾑｲｼﾉﾏｷ</t>
  </si>
  <si>
    <t>9860016</t>
  </si>
  <si>
    <t>宮城県石巻市八幡町２丁目３－１２コーポ野村</t>
  </si>
  <si>
    <t>0225-93-4257</t>
  </si>
  <si>
    <t>0420200602</t>
  </si>
  <si>
    <t>0420200628</t>
  </si>
  <si>
    <t>宮城県石巻市鮎川浜清崎山５番地</t>
  </si>
  <si>
    <t>宮城県石巻市鮎川浜清崎山７－２４</t>
  </si>
  <si>
    <t>医療法人有恒会</t>
  </si>
  <si>
    <t>ｲﾘｮｳﾎｳｼﾞﾝﾕｳｺｳｶｲ</t>
  </si>
  <si>
    <t>9860873</t>
  </si>
  <si>
    <t>宮城県石巻市山下町２丁目５番７号</t>
  </si>
  <si>
    <t>0225-22-5431</t>
  </si>
  <si>
    <t>0225-23-0811</t>
  </si>
  <si>
    <t>樹神　弘郎</t>
  </si>
  <si>
    <t>プチハウスこだま</t>
  </si>
  <si>
    <t>ﾌﾟﾁﾊｳｽｺﾀﾞﾏ</t>
  </si>
  <si>
    <t>9860814</t>
  </si>
  <si>
    <t>宮城県石巻市南中里２丁目７番７号</t>
  </si>
  <si>
    <t>0420200719</t>
  </si>
  <si>
    <t>“十夢”　中央</t>
  </si>
  <si>
    <t>"ﾄｵﾑ" ﾁｭｳｵｳ</t>
  </si>
  <si>
    <t>宮城県石巻市千石町４－８</t>
  </si>
  <si>
    <t>0420210205</t>
  </si>
  <si>
    <t>0420210213</t>
  </si>
  <si>
    <t>“十夢”湊</t>
  </si>
  <si>
    <t>"ﾄｵﾑ"ﾐﾅﾄ</t>
  </si>
  <si>
    <t>宮城県石巻市湊字鳥井崎１－１０</t>
  </si>
  <si>
    <t>0420210221</t>
  </si>
  <si>
    <t>グループホームこだま</t>
  </si>
  <si>
    <t>ｸﾞﾙｰﾌﾟﾎｰﾑｺﾀﾞﾏ</t>
  </si>
  <si>
    <t>宮城県石巻市大街道東一丁目10番60号</t>
  </si>
  <si>
    <t>0225-25-6990</t>
  </si>
  <si>
    <t>0225-25-6995</t>
  </si>
  <si>
    <t>0420210395</t>
  </si>
  <si>
    <t>愛さんさんグループホーム</t>
  </si>
  <si>
    <t>ｱｲｻﾝｻﾝｸﾞﾙｰﾌﾟﾎｰﾑ</t>
  </si>
  <si>
    <t>宮城県石巻市大街道南４－６－２０</t>
  </si>
  <si>
    <t>0420210486</t>
  </si>
  <si>
    <t>0420210494</t>
  </si>
  <si>
    <t>0420210502</t>
  </si>
  <si>
    <t>日中サービス支援型</t>
  </si>
  <si>
    <t>0420210510</t>
  </si>
  <si>
    <t>グループホームひだまり</t>
  </si>
  <si>
    <t>ｸﾞﾙｰﾌﾟﾎｰﾑﾋﾀﾞﾏﾘ</t>
  </si>
  <si>
    <t>9850044</t>
  </si>
  <si>
    <t>宮城県塩竈市母子沢町１９－２</t>
  </si>
  <si>
    <t>022-365-2586</t>
  </si>
  <si>
    <t>0420300121</t>
  </si>
  <si>
    <t>022-365-0586</t>
  </si>
  <si>
    <t>宮城県塩竈市杉の入四丁目３－８</t>
  </si>
  <si>
    <t>0420300139</t>
  </si>
  <si>
    <t>株式会社ohana</t>
  </si>
  <si>
    <t>ｶﾌﾞｼｷｶﾞｲｼｬｵﾊﾅ</t>
  </si>
  <si>
    <t>宮城県仙台市太白区松が丘１９番８号</t>
  </si>
  <si>
    <t>022-385-7401</t>
  </si>
  <si>
    <t>022-385-7403</t>
  </si>
  <si>
    <t>早坂　美恵</t>
  </si>
  <si>
    <t>おはな</t>
  </si>
  <si>
    <t>ｵﾊﾅ</t>
  </si>
  <si>
    <t>宮城県塩竈市母子沢町１５番１３号</t>
  </si>
  <si>
    <t>0420300147</t>
  </si>
  <si>
    <t>株式会社Ｓｕｎｎｙ　Ｏｃｅａｎ</t>
  </si>
  <si>
    <t>ｶﾌﾞｼｷｶﾞｲｼｬｻﾆｰｵｰｼｬﾝ</t>
  </si>
  <si>
    <t>宮城県仙台市青葉区国見一丁目1-1-301号</t>
  </si>
  <si>
    <t>022-775-9067</t>
  </si>
  <si>
    <t>渡邉　龍</t>
  </si>
  <si>
    <t>大地</t>
  </si>
  <si>
    <t>宮城県塩竈市清水沢2丁目19-11-1</t>
  </si>
  <si>
    <t>022-355-9256</t>
  </si>
  <si>
    <t>022-355-9259</t>
  </si>
  <si>
    <t>0420300154</t>
  </si>
  <si>
    <t>外部サービス利用型</t>
  </si>
  <si>
    <t>9880024</t>
  </si>
  <si>
    <t>宮城県気仙沼市仲町一丁目５番３号</t>
  </si>
  <si>
    <t>0226-24-2315</t>
  </si>
  <si>
    <t>0420500134</t>
  </si>
  <si>
    <t>9880071</t>
  </si>
  <si>
    <t>白浜荘</t>
  </si>
  <si>
    <t>ｼﾗﾊﾏｿｳ</t>
  </si>
  <si>
    <t>9880535</t>
  </si>
  <si>
    <t>宮城県気仙沼市唐桑町馬場70-2</t>
  </si>
  <si>
    <t>0226-25-8751</t>
  </si>
  <si>
    <t>0420500142</t>
  </si>
  <si>
    <t>宮城県気仙沼市唐桑町馬場７０－２</t>
  </si>
  <si>
    <t>0226-32-2254</t>
  </si>
  <si>
    <t>医療法人移川哲仁会</t>
  </si>
  <si>
    <t>ｲﾘｮｳﾎｳｼﾞﾝｳﾂｼｶﾜﾃﾂｼﾞﾝｶｲ</t>
  </si>
  <si>
    <t>宮城県気仙沼市松崎柳沢２１６番地５</t>
  </si>
  <si>
    <t>0226-22-6685</t>
  </si>
  <si>
    <t>0226-24-2169</t>
  </si>
  <si>
    <t>移川哲</t>
  </si>
  <si>
    <t>グループホーム　ラ・マンチャ</t>
  </si>
  <si>
    <t>ｸﾞﾙｰﾌﾟﾎｰﾑ ﾗ･ﾏﾝﾁｬ</t>
  </si>
  <si>
    <t>宮城県気仙沼市上田中1-1-21</t>
  </si>
  <si>
    <t>0226-22-8185</t>
  </si>
  <si>
    <t>0420500159</t>
  </si>
  <si>
    <t>宮城県気仙沼市松崎五駄鱈112-5</t>
  </si>
  <si>
    <t>0226-23-3115</t>
  </si>
  <si>
    <t>0420500258</t>
  </si>
  <si>
    <t>宮城県気仙沼市仲町1丁目5番3号</t>
  </si>
  <si>
    <t>アットホーム　オレンジ</t>
  </si>
  <si>
    <t>ｱｯﾄﾎｰﾑ ｵﾚﾝｼﾞ</t>
  </si>
  <si>
    <t>9880087</t>
  </si>
  <si>
    <t>宮城県気仙沼市滝の入５－２２</t>
  </si>
  <si>
    <t>0226-22-1669</t>
  </si>
  <si>
    <t>0420500266</t>
  </si>
  <si>
    <t>宮城県気仙沼市滝の入5番22号</t>
  </si>
  <si>
    <t>0226-22-5845</t>
  </si>
  <si>
    <t>仲町ブランチ</t>
  </si>
  <si>
    <t>ﾅｶﾏﾁﾌﾞﾗﾝﾁ</t>
  </si>
  <si>
    <t>0420500423</t>
  </si>
  <si>
    <t>0226-23-8550</t>
  </si>
  <si>
    <t>アットホームオレンジ</t>
  </si>
  <si>
    <t>ｱｯﾄﾎｰﾑｵﾚﾝｼﾞ</t>
  </si>
  <si>
    <t>9880821</t>
  </si>
  <si>
    <t>宮城県気仙沼市大林１８番１</t>
  </si>
  <si>
    <t>0226-25-8959</t>
  </si>
  <si>
    <t>0420500480</t>
  </si>
  <si>
    <t>0420500498</t>
  </si>
  <si>
    <t>医療法人社団蔵王会</t>
  </si>
  <si>
    <t>ｲﾘｮｳﾎｳｼﾞﾝｼｬﾀﾞﾝｻﾞｵｳｶｲ</t>
  </si>
  <si>
    <t>宮城県白石市大鷹沢三沢字中山７４番地の１０</t>
  </si>
  <si>
    <t>0224-26-3101</t>
  </si>
  <si>
    <t>黒木　奈月</t>
  </si>
  <si>
    <t>グルッペ</t>
  </si>
  <si>
    <t>ｸﾞﾙｯﾍﾟ</t>
  </si>
  <si>
    <t>宮城県白石市大鷹沢三沢字中山７４番地の１４</t>
  </si>
  <si>
    <t>0224-26-1739</t>
  </si>
  <si>
    <t>0224-26-3102</t>
  </si>
  <si>
    <t>0420600017</t>
  </si>
  <si>
    <t>地域生活援助センター　ポレポレ</t>
  </si>
  <si>
    <t>ﾁｲｷｾｲｶﾂｴﾝｼﾞｮｾﾝﾀｰ ﾎﾟﾚﾎﾟﾚ</t>
  </si>
  <si>
    <t>0224-24-4897</t>
  </si>
  <si>
    <t>0420600140</t>
  </si>
  <si>
    <t>東町ホーム</t>
  </si>
  <si>
    <t>ﾋｶﾞｼﾏﾁﾎｰﾑ</t>
  </si>
  <si>
    <t>宮城県白石市東町三丁目３番２５号</t>
  </si>
  <si>
    <t>0224-26-1152</t>
  </si>
  <si>
    <t>0224-26-1153</t>
  </si>
  <si>
    <t>ながさか</t>
  </si>
  <si>
    <t>ﾅｶﾞｻｶ</t>
  </si>
  <si>
    <t>宮城県白石市福岡長袋字永坂１番地</t>
  </si>
  <si>
    <t>0224-22-4331</t>
  </si>
  <si>
    <t>0224-22-4332</t>
  </si>
  <si>
    <t>0420600157</t>
  </si>
  <si>
    <t>名取メンタルヘルス</t>
  </si>
  <si>
    <t>ﾅﾄﾘﾒﾝﾀﾙﾍﾙｽ</t>
  </si>
  <si>
    <t>宮城県名取市名取が丘二丁目１０－１齋藤荘</t>
  </si>
  <si>
    <t>022-383-5937</t>
  </si>
  <si>
    <t>0420700148</t>
  </si>
  <si>
    <t>宮城県名取市名取が丘二丁目１０－１</t>
  </si>
  <si>
    <t>022-748-4541</t>
  </si>
  <si>
    <t>社会福祉法人みずほ</t>
  </si>
  <si>
    <t>ｼｬｶｲﾌｸｼﾎｳｼﾞﾝﾐｽﾞﾎ</t>
  </si>
  <si>
    <t>宮城県名取市下余田字鹿島８６番地５</t>
  </si>
  <si>
    <t>022-383-3860</t>
  </si>
  <si>
    <t>022-383-3861</t>
  </si>
  <si>
    <t>森精一</t>
  </si>
  <si>
    <t>グループホームうらやす</t>
  </si>
  <si>
    <t>ｸﾞﾙｰﾌﾟﾎｰﾑｳﾗﾔｽ</t>
  </si>
  <si>
    <t>0420700189</t>
  </si>
  <si>
    <t>0420700411</t>
  </si>
  <si>
    <t>はーもにぃはうす</t>
  </si>
  <si>
    <t>ﾊｰﾓﾆｨﾊｳｽ</t>
  </si>
  <si>
    <t>9811225</t>
  </si>
  <si>
    <t>宮城県名取市飯野坂1-4-43</t>
  </si>
  <si>
    <t>0420700429</t>
  </si>
  <si>
    <t>022-797-8353</t>
  </si>
  <si>
    <t>共同生活援助　あすもね</t>
  </si>
  <si>
    <t>ｷｮｳﾄﾞｳｾｲｶﾂｴﾝｼﾞｮ ｱｽﾓﾈ</t>
  </si>
  <si>
    <t>0420700536</t>
  </si>
  <si>
    <t>宮城県名取市大手町５丁目６番地の１</t>
  </si>
  <si>
    <t>022-796-0601</t>
  </si>
  <si>
    <t>澤田　文明</t>
  </si>
  <si>
    <t>グループホーム陽だまりの丘</t>
  </si>
  <si>
    <t>ｸﾞﾙｰﾌﾟﾎｰﾑﾋﾀﾞﾏﾘﾉｵｶ</t>
  </si>
  <si>
    <t>0420700544</t>
  </si>
  <si>
    <t>株式会社ＡＳＮＯＷＡ</t>
  </si>
  <si>
    <t>ｶﾌﾞｼｷｶﾞｲｼｬｱｽﾉﾜ</t>
  </si>
  <si>
    <t>宮城県仙台市太白区大野田４丁目２０番１４号</t>
  </si>
  <si>
    <t>022-797-6778</t>
  </si>
  <si>
    <t>今屋　恵里香</t>
  </si>
  <si>
    <t>グループホームひよこの家</t>
  </si>
  <si>
    <t>ｸﾞﾙｰﾌﾟﾎｰﾑﾋﾖｺﾉｲｴ</t>
  </si>
  <si>
    <t>宮城県名取市植松4丁目7番11号</t>
  </si>
  <si>
    <t>0420700551</t>
  </si>
  <si>
    <t>022-397-7015</t>
  </si>
  <si>
    <t>グループホーム生薬の郷</t>
  </si>
  <si>
    <t>ｸﾞﾙｰﾌﾟﾎｰﾑｼｮｳﾔｸﾉｻﾄ</t>
  </si>
  <si>
    <t>0420700569</t>
  </si>
  <si>
    <t>まごころの家</t>
  </si>
  <si>
    <t>ﾏｺﾞｺﾛﾉｲｴ</t>
  </si>
  <si>
    <t>宮城県名取市増田三丁目１０－２５</t>
  </si>
  <si>
    <t>0420700577</t>
  </si>
  <si>
    <t>0420700585</t>
  </si>
  <si>
    <t>レインボー角田</t>
  </si>
  <si>
    <t>ﾚｲﾝﾎﾞｰｶｸﾀﾞ</t>
  </si>
  <si>
    <t>宮城県角田市角田字田町54-1</t>
  </si>
  <si>
    <t>0420800062</t>
  </si>
  <si>
    <t>グループホームみなみ</t>
  </si>
  <si>
    <t>ｸﾞﾙｰﾌﾟﾎｰﾑﾐﾅﾐ</t>
  </si>
  <si>
    <t>0420800070</t>
  </si>
  <si>
    <t>ホーム桜木</t>
  </si>
  <si>
    <t>ﾎｰﾑｻｸﾗｷﾞ</t>
  </si>
  <si>
    <t>宮城県多賀城市桜木三丁目３番２８号</t>
  </si>
  <si>
    <t>0420913048</t>
  </si>
  <si>
    <t>080-34065053</t>
  </si>
  <si>
    <t>合同会社ヒューマンサポート</t>
  </si>
  <si>
    <t>ｺﾞｳﾄﾞｳｶﾞｲｼｬﾋｭｰﾏﾝｻﾎﾟｰﾄ</t>
  </si>
  <si>
    <t>9860876</t>
  </si>
  <si>
    <t>宮城県石巻市西山町９番２０号</t>
  </si>
  <si>
    <t>022-290-7735</t>
  </si>
  <si>
    <t>022-290-0826</t>
  </si>
  <si>
    <t>五井　清晃</t>
  </si>
  <si>
    <t>グループホームすず</t>
  </si>
  <si>
    <t>ｸﾞﾙｰﾌﾟﾎｰﾑｽｽﾞ</t>
  </si>
  <si>
    <t>宮城県多賀城市八幡二丁目５－１９</t>
  </si>
  <si>
    <t>022-781-6431</t>
  </si>
  <si>
    <t>022-781-6432</t>
  </si>
  <si>
    <t>0420917056</t>
  </si>
  <si>
    <t>たんぽぽ</t>
  </si>
  <si>
    <t>ﾀﾝﾎﾟﾎﾟ</t>
  </si>
  <si>
    <t>9892457</t>
  </si>
  <si>
    <t>宮城県岩沼市平等三丁目6-1</t>
  </si>
  <si>
    <t>0223-24-6930</t>
  </si>
  <si>
    <t>0421100074</t>
  </si>
  <si>
    <t>0421100157</t>
  </si>
  <si>
    <t>ケア・グループホーム　ピーガル</t>
  </si>
  <si>
    <t>ｹｱ･ｸﾞﾙｰﾌﾟﾎｰﾑ ﾋﾟｰｶﾞﾙ</t>
  </si>
  <si>
    <t>9892423</t>
  </si>
  <si>
    <t>宮城県岩沼市押分字与奈３０番地の１２</t>
  </si>
  <si>
    <t>0223-36-8852</t>
  </si>
  <si>
    <t>宮城県岩沼市平等3-6-1</t>
  </si>
  <si>
    <t>0223-24-1232</t>
  </si>
  <si>
    <t>0421100306</t>
  </si>
  <si>
    <t>グループホーム　りりぃ</t>
  </si>
  <si>
    <t>ｸﾞﾙｰﾌﾟﾎｰﾑ ﾘﾘｲ</t>
  </si>
  <si>
    <t>宮城県岩沼市中央1丁目２番12号</t>
  </si>
  <si>
    <t>0421100314</t>
  </si>
  <si>
    <t>宮城県岩沼市中央一丁目2番12号</t>
  </si>
  <si>
    <t>0421100322</t>
  </si>
  <si>
    <t>0421100330</t>
  </si>
  <si>
    <t>0421200171</t>
  </si>
  <si>
    <t>0421200189</t>
  </si>
  <si>
    <t>恵泉会グループホーム</t>
  </si>
  <si>
    <t>ｹｲｾﾝｶｲｸﾞﾙｰﾌﾟﾎｰﾑ</t>
  </si>
  <si>
    <t>宮城県登米市中田町浅水字長谷山３５２－２</t>
  </si>
  <si>
    <t>0220-34-7901</t>
  </si>
  <si>
    <t>0220-34-7902</t>
  </si>
  <si>
    <t>0421200197</t>
  </si>
  <si>
    <t>恵泉会ケアホーム・グループホーム</t>
  </si>
  <si>
    <t>ｹｲｾﾝｶｲｹｱﾎｰﾑ･ｸﾞﾙｰﾌﾟﾎｰﾑ</t>
  </si>
  <si>
    <t>ラベンダーホーム</t>
  </si>
  <si>
    <t>ﾗﾍﾞﾝﾀﾞｰﾎｰﾑ</t>
  </si>
  <si>
    <t>宮城県登米市東和町米川字西綱木5</t>
  </si>
  <si>
    <t>0421200254</t>
  </si>
  <si>
    <t>わたの実ホーム</t>
  </si>
  <si>
    <t>ﾜﾀﾉﾐﾎｰﾑ</t>
  </si>
  <si>
    <t>宮城県登米市東和町錦織字大舟渡３４番地</t>
  </si>
  <si>
    <t>0220-44-3305</t>
  </si>
  <si>
    <t>0421200312</t>
  </si>
  <si>
    <t>0421200437</t>
  </si>
  <si>
    <t>みんなの家なごみ</t>
  </si>
  <si>
    <t>ﾐﾝﾅﾉｲｴﾅｺﾞﾐ</t>
  </si>
  <si>
    <t>0421200593</t>
  </si>
  <si>
    <t>グループホームうぐいすの里こもれびの家</t>
  </si>
  <si>
    <t>ｸﾞﾙｰﾌﾟﾎｰﾑｳｸﾞｲｽﾉｻﾄｺﾓﾚﾋﾞﾉｲｴ</t>
  </si>
  <si>
    <t>宮城県栗原市鴬沢南郷広面46</t>
  </si>
  <si>
    <t>0228-55-3889</t>
  </si>
  <si>
    <t>0228-55-3878</t>
  </si>
  <si>
    <t>0421300161</t>
  </si>
  <si>
    <t>レガート</t>
  </si>
  <si>
    <t>ﾚｶﾞｰﾄ</t>
  </si>
  <si>
    <t>9895125</t>
  </si>
  <si>
    <t>宮城県栗原市金成大林寺沢3-3</t>
  </si>
  <si>
    <t>0228-42-2966</t>
  </si>
  <si>
    <t>0421300179</t>
  </si>
  <si>
    <t>さわべホーム</t>
  </si>
  <si>
    <t>ｻﾜﾍﾞﾎｰﾑ</t>
  </si>
  <si>
    <t>宮城県栗原市金成大林寺沢３－９</t>
  </si>
  <si>
    <t>0228-42-2877</t>
  </si>
  <si>
    <t>0421300187</t>
  </si>
  <si>
    <t>社会福祉法人栗原市社会福祉協議会共同生活介護事業所ケアホームふきのとう</t>
  </si>
  <si>
    <t>ｼｬｶｲﾌｸｼﾎｳｼﾞﾝｸﾘﾊﾗｼｼｬｶｲﾌｸｼｷｮｳｷﾞｶｲｷｮｳﾄﾞｳｾｲｶﾂｶｲｺﾞｼﾞｷﾞｮｳｼｮｹｱﾎｰﾑﾌｷﾉﾄｳ</t>
  </si>
  <si>
    <t>宮城県栗原市築館源光94-5</t>
  </si>
  <si>
    <t>一般社団法人　ほなみ福祉会</t>
  </si>
  <si>
    <t>ｲｯﾊﾟﾝｼｬﾀﾞﾝﾎｳｼﾞﾝ ﾎﾅﾐﾌｸｼｶｲ</t>
  </si>
  <si>
    <t>宮城県大崎市古川中里4丁目18-45-F102</t>
  </si>
  <si>
    <t>0229-25-9883</t>
  </si>
  <si>
    <t>木村　公英</t>
  </si>
  <si>
    <t>ほなみハウス高清水台町</t>
  </si>
  <si>
    <t>ﾎﾅﾐﾊｳｽﾀｶｼﾐｽﾞﾀﾞｲﾏﾁ</t>
  </si>
  <si>
    <t>9872144</t>
  </si>
  <si>
    <t>宮城県栗原市高清水台町41</t>
  </si>
  <si>
    <t>0421300310</t>
  </si>
  <si>
    <t>ほなみハウス</t>
  </si>
  <si>
    <t>ﾎﾅﾐﾊｳｽ</t>
  </si>
  <si>
    <t>0229-45-9883</t>
  </si>
  <si>
    <t>0421300401</t>
  </si>
  <si>
    <t>0421300419</t>
  </si>
  <si>
    <t>0421300427</t>
  </si>
  <si>
    <t>宮城県栗原市若柳川北中町７３－１</t>
  </si>
  <si>
    <t>グループホームのぞみ</t>
  </si>
  <si>
    <t>ｸﾞﾙｰﾌﾟﾎｰﾑﾉｿﾞﾐ</t>
  </si>
  <si>
    <t>9895164</t>
  </si>
  <si>
    <t>宮城県栗原市金成金生１１－４</t>
  </si>
  <si>
    <t>0228-24-7461</t>
  </si>
  <si>
    <t>0228-24-7462</t>
  </si>
  <si>
    <t>0421300476</t>
  </si>
  <si>
    <t>0421300518</t>
  </si>
  <si>
    <t>グループホームころんぶす鶴まち苑</t>
  </si>
  <si>
    <t>ｸﾞﾙｰﾌﾟﾎｰﾑｺﾛﾝﾌﾞｽﾂﾙﾏﾁｴﾝ</t>
  </si>
  <si>
    <t>宮城県栗原市一迫真坂字鶴町285番1</t>
  </si>
  <si>
    <t>0228-52-3330</t>
  </si>
  <si>
    <t>0228-52-3340</t>
  </si>
  <si>
    <t>0421300526</t>
  </si>
  <si>
    <t>シェアワークスくりはら共同生活援助事業所</t>
  </si>
  <si>
    <t>ｼｪｱﾜｰｸｽｸﾘﾊﾗｷｮｳﾄﾞｳｾｲｶﾂｴﾝｼﾞｮｼﾞｷﾞｮｳｼｮ</t>
  </si>
  <si>
    <t>0228-21-3585</t>
  </si>
  <si>
    <t>0228-21-3586</t>
  </si>
  <si>
    <t>0421300534</t>
  </si>
  <si>
    <t>矢本愛育会ケアホーム</t>
  </si>
  <si>
    <t>ﾔﾓﾄｱｲｲｸｶｲｹｱﾎｰﾑ</t>
  </si>
  <si>
    <t>0421400110</t>
  </si>
  <si>
    <t>医療法人社団きくべえクリニック</t>
  </si>
  <si>
    <t>ｲﾘｮｳﾎｳｼﾞﾝｼｬﾀﾞﾝｷｸﾍﾞｴｸﾘﾆｯｸ</t>
  </si>
  <si>
    <t>宮城県東松島市赤井字台６７番地５</t>
  </si>
  <si>
    <t>0225-83-5363</t>
  </si>
  <si>
    <t>0225-83-6062</t>
  </si>
  <si>
    <t>大山基久兵衛</t>
  </si>
  <si>
    <t>夢空間</t>
  </si>
  <si>
    <t>ﾕﾒｸｳｶﾝ</t>
  </si>
  <si>
    <t>宮城県東松島市赤井字台６４</t>
  </si>
  <si>
    <t>0225-83-5911</t>
  </si>
  <si>
    <t>0421400128</t>
  </si>
  <si>
    <t>福祉仮設ホーム　きずな</t>
  </si>
  <si>
    <t>ﾌｸｼｶｾﾂﾎｰﾑ ｷｽﾞﾅ</t>
  </si>
  <si>
    <t>宮城県東松島市矢本字寺前２４７</t>
  </si>
  <si>
    <t>0225-82-7650</t>
  </si>
  <si>
    <t>0421400227</t>
  </si>
  <si>
    <t>グループホームなのはな</t>
  </si>
  <si>
    <t>ｸﾞﾙｰﾌﾟﾎｰﾑﾅﾉﾊﾅ</t>
  </si>
  <si>
    <t>9896312</t>
  </si>
  <si>
    <t>宮城県大崎市三本木蟻ケ袋字混内山１番地６</t>
  </si>
  <si>
    <t>0229-53-1585</t>
  </si>
  <si>
    <t>0229-53-1586</t>
  </si>
  <si>
    <t>0421500216</t>
  </si>
  <si>
    <t>さくら</t>
  </si>
  <si>
    <t>ｻｸﾗ</t>
  </si>
  <si>
    <t>宮城県大崎市古川旭4丁目3-7</t>
  </si>
  <si>
    <t>022-23-8312</t>
  </si>
  <si>
    <t>0421500224</t>
  </si>
  <si>
    <t>宮城県大崎市古川駅前大通１丁目５－１８</t>
  </si>
  <si>
    <t>0229-21-0266</t>
  </si>
  <si>
    <t>0229-21-0272</t>
  </si>
  <si>
    <t>共同生活援助事業所ケアホーム「あじさい」</t>
  </si>
  <si>
    <t>ｷｮｳﾄﾞｳｾｲｶﾂｴﾝｼﾞｮｼﾞｷﾞｮｳｼｮｹｱﾎｰﾑ｢ｱｼﾞｻｲ｣</t>
  </si>
  <si>
    <t>宮城県大崎市鹿島台大迫字石竹81-24</t>
  </si>
  <si>
    <t>0229-56-7373</t>
  </si>
  <si>
    <t>0226-56-7373</t>
  </si>
  <si>
    <t>0421500232</t>
  </si>
  <si>
    <t>ケアホームあじさい</t>
  </si>
  <si>
    <t>ｹｱﾎｰﾑｱｼﾞｻｲ</t>
  </si>
  <si>
    <t>9894102</t>
  </si>
  <si>
    <t>宮城県大崎市鹿島台平渡字杉ヶ崎4番33</t>
  </si>
  <si>
    <t>0226-56-9414</t>
  </si>
  <si>
    <t>グループホーム支援センターふわり</t>
  </si>
  <si>
    <t>ｸﾞﾙｰﾌﾟﾎｰﾑｼｴﾝｾﾝﾀｰﾌﾜﾘ</t>
  </si>
  <si>
    <t>宮城県大崎市古川駅前大通六丁目２－１１</t>
  </si>
  <si>
    <t>0421500240</t>
  </si>
  <si>
    <t>ケアけあサービスステーション“ふわり”</t>
  </si>
  <si>
    <t>ｹｱｹｱｻｰﾋﾞｽｽﾃｰｼｮﾝ"ﾌﾜﾘ"</t>
  </si>
  <si>
    <t>宮城県大崎市古川駅前大通一丁目5-18</t>
  </si>
  <si>
    <t>グループホームあざみ</t>
  </si>
  <si>
    <t>ｸﾞﾙｰﾌﾟﾎｰﾑｱｻﾞﾐ</t>
  </si>
  <si>
    <t>宮城県大崎市古川稲葉大江向７４－１</t>
  </si>
  <si>
    <t>0421500265</t>
  </si>
  <si>
    <t>0229-24-6185</t>
  </si>
  <si>
    <t>0421500497</t>
  </si>
  <si>
    <t>ＮＰＯドリーム・グリーン・プロジェクト</t>
  </si>
  <si>
    <t>宮城県大崎市岩出山字二ノ構３－１</t>
  </si>
  <si>
    <t>憩いのまきば</t>
  </si>
  <si>
    <t>ｲｺｲﾉﾏｷﾊﾞ</t>
  </si>
  <si>
    <t>9896306</t>
  </si>
  <si>
    <t>宮城県大崎市三本木新町２丁目３－２３</t>
  </si>
  <si>
    <t>0229-25-3852</t>
  </si>
  <si>
    <t>0229-25-3853</t>
  </si>
  <si>
    <t>0421500760</t>
  </si>
  <si>
    <t>ボヌールメゾン福浦</t>
  </si>
  <si>
    <t>ﾎﾞﾇｰﾙﾒｿﾞﾝﾌｸｳﾗ</t>
  </si>
  <si>
    <t>0229-25-7582</t>
  </si>
  <si>
    <t>0229-25-7583</t>
  </si>
  <si>
    <t>0421500778</t>
  </si>
  <si>
    <t>グループホームぼーのぼーの</t>
  </si>
  <si>
    <t>ｸﾞﾙｰﾌﾟﾎｰﾑﾎﾞｰﾉﾎﾞｰﾉ</t>
  </si>
  <si>
    <t>宮城県大崎市鹿島台船越字沖鍋田80番地</t>
  </si>
  <si>
    <t>0229-25-8923</t>
  </si>
  <si>
    <t>0229-25-8924</t>
  </si>
  <si>
    <t>0421500786</t>
  </si>
  <si>
    <t>共同生活援助事業所　アビイロード</t>
  </si>
  <si>
    <t>ｷｮｳﾄﾞｳｾｲｶﾂｴﾝｼﾞｮｼﾞｷﾞｮｳｼｮ ｱﾋﾞｲﾛｰﾄﾞ</t>
  </si>
  <si>
    <t>0421500794</t>
  </si>
  <si>
    <t>0421500802</t>
  </si>
  <si>
    <t>宮城県富谷市ひより台一丁目８－８</t>
  </si>
  <si>
    <t>0421600016</t>
  </si>
  <si>
    <t>グループホーム七ヶ宿こもれびの家</t>
  </si>
  <si>
    <t>ｸﾞﾙｰﾌﾟﾎｰﾑｼﾁｶﾞｼｭｸｺﾓﾚﾋﾞﾉｲｴ</t>
  </si>
  <si>
    <t>9890500</t>
  </si>
  <si>
    <t>宮城県刈田郡七ケ宿町字猯２３番地１</t>
  </si>
  <si>
    <t>0224-38-1755</t>
  </si>
  <si>
    <t>0224-37-2550</t>
  </si>
  <si>
    <t>0422100032</t>
  </si>
  <si>
    <t>遠刈田ホーム</t>
  </si>
  <si>
    <t>ﾄｵｶｯﾀﾎｰﾑ</t>
  </si>
  <si>
    <t>宮城県刈田郡蔵王町遠刈田温泉字新地東裏山１５－１０９</t>
  </si>
  <si>
    <t>0224-34-2033</t>
  </si>
  <si>
    <t>0422100040</t>
  </si>
  <si>
    <t>蔵王ホーム</t>
  </si>
  <si>
    <t>ｻﾞｵｳﾎｰﾑ</t>
  </si>
  <si>
    <t>宮城県刈田郡蔵王町円田字南境１６－６</t>
  </si>
  <si>
    <t>0224-33-3164</t>
  </si>
  <si>
    <t>0422100057</t>
  </si>
  <si>
    <t>たてやまホーム</t>
  </si>
  <si>
    <t>ﾀﾃﾔﾏﾎｰﾑ</t>
  </si>
  <si>
    <t>宮城県柴田郡柴田町船岡西２丁目１１番６号</t>
  </si>
  <si>
    <t>0224-55-0025</t>
  </si>
  <si>
    <t>0422200147</t>
  </si>
  <si>
    <t>宮城県柴田郡柴田町船岡西二丁目11-6</t>
  </si>
  <si>
    <t>グループホーム多機能型地域ケアホームつきのき</t>
  </si>
  <si>
    <t>ｸﾞﾙｰﾌﾟﾎｰﾑﾀｷﾉｳｶﾞﾀﾁｲｷｹｱﾎｰﾑﾂｷﾉｷ</t>
  </si>
  <si>
    <t>宮城県柴田郡柴田町槻木上町１丁目１番３２</t>
  </si>
  <si>
    <t>0422200154</t>
  </si>
  <si>
    <t>0224-56-6661</t>
  </si>
  <si>
    <t>0224-56-6662</t>
  </si>
  <si>
    <t>医療法人社団清山会</t>
  </si>
  <si>
    <t>ｲﾘｮｳﾎｳｼﾞﾝｼｬﾀﾞﾝｾｲｻﾞﾝｶｲ</t>
  </si>
  <si>
    <t>宮城県仙台市泉区松森字下町８番地の１</t>
  </si>
  <si>
    <t>022-771-1852</t>
  </si>
  <si>
    <t>022-771-1853</t>
  </si>
  <si>
    <t>山崎　英樹</t>
  </si>
  <si>
    <t>ケアホームさくらの杜</t>
  </si>
  <si>
    <t>ｹｱﾎｰﾑｻｸﾗﾉﾓﾘ</t>
  </si>
  <si>
    <t>9891224</t>
  </si>
  <si>
    <t>宮城県柴田郡大河原町字広表33番地6</t>
  </si>
  <si>
    <t>0224-51-4605</t>
  </si>
  <si>
    <t>0224-51-4606</t>
  </si>
  <si>
    <t>0422200162</t>
  </si>
  <si>
    <t>村田ホーム</t>
  </si>
  <si>
    <t>ﾑﾗﾀﾎｰﾑ</t>
  </si>
  <si>
    <t>宮城県柴田郡村田町村田字西田７３－２</t>
  </si>
  <si>
    <t>0224-83-6870</t>
  </si>
  <si>
    <t>0422200170</t>
  </si>
  <si>
    <t>柴田ホーム</t>
  </si>
  <si>
    <t>ｼﾊﾞﾀﾎｰﾑ</t>
  </si>
  <si>
    <t>9891631</t>
  </si>
  <si>
    <t>宮城県柴田郡柴田町東船迫２丁目４番地１５</t>
  </si>
  <si>
    <t>0224-56-4085</t>
  </si>
  <si>
    <t>0422200188</t>
  </si>
  <si>
    <t>槻木ホーム</t>
  </si>
  <si>
    <t>ﾂｷﾉｷﾎｰﾑ</t>
  </si>
  <si>
    <t>9891758</t>
  </si>
  <si>
    <t>宮城県柴田郡柴田町槻木駅西２丁目６－２０</t>
  </si>
  <si>
    <t>0224-56-2922</t>
  </si>
  <si>
    <t>0422200196</t>
  </si>
  <si>
    <t>医療法人本多友愛会</t>
  </si>
  <si>
    <t>ｲﾘｮｳﾎｳｼﾞﾝﾎﾝﾀﾞﾕｳｱｲｶｲ</t>
  </si>
  <si>
    <t>宮城県角田市角田字牛舘１６番地</t>
  </si>
  <si>
    <t>0224-63-2003</t>
  </si>
  <si>
    <t>本多正久</t>
  </si>
  <si>
    <t>精神障害者グループホーム　さくら荘</t>
  </si>
  <si>
    <t>ｾｲｼﾝｼｮｳｶﾞｲｼｬｸﾞﾙｰﾌﾟﾎｰﾑ ｻｸﾗｿｳ</t>
  </si>
  <si>
    <t>宮城県柴田郡柴田町北船岡一丁目７番１４号</t>
  </si>
  <si>
    <t>0224-55-3338</t>
  </si>
  <si>
    <t>0422200204</t>
  </si>
  <si>
    <t>特定非営利活動法人ガンバ・ペッチャー</t>
  </si>
  <si>
    <t>ﾄｸﾃｲﾋｴｲﾘｶﾂﾄﾞｳﾎｳｼﾞﾝｶﾞﾝﾊﾞ･ﾍﾟｯﾁｬｰ</t>
  </si>
  <si>
    <t>宮城県柴田郡川崎町大字前川字堀切１３番地１３</t>
  </si>
  <si>
    <t>0224-84-4054</t>
  </si>
  <si>
    <t>大宮　忠明</t>
  </si>
  <si>
    <t>あったか荘</t>
  </si>
  <si>
    <t>ｱｯﾀｶｿｳ</t>
  </si>
  <si>
    <t>0224-84-4049</t>
  </si>
  <si>
    <t>0422200212</t>
  </si>
  <si>
    <t>社会福祉法人鶴寿会</t>
  </si>
  <si>
    <t>ｼｬｶｲﾌｸｼﾎｳｼﾞﾝ ｶｸｼﾞｭｶｲ</t>
  </si>
  <si>
    <t>宮城県柴田郡川崎町大字川内字芋ノ窪１６番地の３</t>
  </si>
  <si>
    <t>0224-84-4853</t>
  </si>
  <si>
    <t>0224-84-4859</t>
  </si>
  <si>
    <t>佐藤　公一</t>
  </si>
  <si>
    <t>知的障碍者グループホームはぐくみ</t>
  </si>
  <si>
    <t>ﾁﾃｷｼｮｳｶﾞｲｼｬｸﾞﾙｰﾌﾟﾎｰﾑﾊｸﾞｸﾐ</t>
  </si>
  <si>
    <t>宮城県柴田郡川崎町川内字河原前5-5</t>
  </si>
  <si>
    <t>0224-84-5846</t>
  </si>
  <si>
    <t>0224-84-6040</t>
  </si>
  <si>
    <t>0422200253</t>
  </si>
  <si>
    <t>グループホームはぐくみ</t>
  </si>
  <si>
    <t>ｸﾞﾙｰﾌﾟﾎｰﾑﾊｸﾞｸﾐ</t>
  </si>
  <si>
    <t>グループホームあいやま　こもれびの家</t>
  </si>
  <si>
    <t>ｸﾞﾙｰﾌﾟﾎｰﾑｱｲﾔﾏ ｺﾓﾚﾋﾞﾉｲｴ</t>
  </si>
  <si>
    <t>宮城県柴田郡村田町村田字相山１００番地５</t>
  </si>
  <si>
    <t>0224-82-2366</t>
  </si>
  <si>
    <t>0224-83-6808</t>
  </si>
  <si>
    <t>0422200279</t>
  </si>
  <si>
    <t>ｼｬｶｲﾌｸｼﾎｳｼﾞﾝﾊﾗｶﾗﾌｸｼｶｲ</t>
  </si>
  <si>
    <t>宮城県柴田郡柴田町船岡中央1丁目2-23</t>
  </si>
  <si>
    <t>0224-58-3445</t>
  </si>
  <si>
    <t>武田　元</t>
  </si>
  <si>
    <t>丸森ホーム　たてやまはらからの家</t>
  </si>
  <si>
    <t>ﾏﾙﾓﾘﾎｰﾑ ﾀﾃﾔﾏﾊﾗｶﾗﾉｲｴ</t>
  </si>
  <si>
    <t>9812102</t>
  </si>
  <si>
    <t>宮城県伊具郡丸森町舘矢間舘山字天王17番1</t>
  </si>
  <si>
    <t>0224-87-6217</t>
  </si>
  <si>
    <t>0224-87-6218</t>
  </si>
  <si>
    <t>0422300012</t>
  </si>
  <si>
    <t>グループホームほっと</t>
  </si>
  <si>
    <t>ｸﾞﾙｰﾌﾟﾎｰﾑﾎｯﾄ</t>
  </si>
  <si>
    <t>宮城県亘理郡山元町坂元字寺前２５町営寺前住宅１棟１号、２号、３号、９棟２号、３号</t>
  </si>
  <si>
    <t>0223-38-0930</t>
  </si>
  <si>
    <t>0422400085</t>
  </si>
  <si>
    <t>0422400234</t>
  </si>
  <si>
    <t>グループホームみのり</t>
  </si>
  <si>
    <t>ｸﾞﾙｰﾌﾟﾎｰﾑﾐﾉﾘ</t>
  </si>
  <si>
    <t>宮城県宮城郡松島町高城字町東二１番地の３</t>
  </si>
  <si>
    <t>0422600098</t>
  </si>
  <si>
    <t>宮城県宮城郡松島町高城字町１８６－２</t>
  </si>
  <si>
    <t>七ヶ浜ホーム</t>
  </si>
  <si>
    <t>ｼﾁｶﾞﾊﾏﾎｰﾑ</t>
  </si>
  <si>
    <t>宮城県宮城郡七ケ浜町東宮浜字左道2-1-1</t>
  </si>
  <si>
    <t>0422630061</t>
  </si>
  <si>
    <t>0422630087</t>
  </si>
  <si>
    <t>ホーム輝</t>
  </si>
  <si>
    <t>ﾎｰﾑｶｶﾞﾔｷ</t>
  </si>
  <si>
    <t>宮城県黒川郡大和町吉岡字中町32-2</t>
  </si>
  <si>
    <t>022-779-5091</t>
  </si>
  <si>
    <t>022-779-5394</t>
  </si>
  <si>
    <t>0422700161</t>
  </si>
  <si>
    <t>宮城県黒川郡大和町吉岡字中町32</t>
  </si>
  <si>
    <t>とみやホーム</t>
  </si>
  <si>
    <t>ﾄﾐﾔﾎｰﾑ</t>
  </si>
  <si>
    <t>9813312</t>
  </si>
  <si>
    <t>宮城県富谷市とちの木2-31-1</t>
  </si>
  <si>
    <t>022-348-8660</t>
  </si>
  <si>
    <t>0422700179</t>
  </si>
  <si>
    <t>宮城県黒川郡富谷町日吉台二丁目２８－８</t>
  </si>
  <si>
    <t>宮城県富谷市とちの木2-3-11</t>
  </si>
  <si>
    <t>ひなた</t>
  </si>
  <si>
    <t>0422700187</t>
  </si>
  <si>
    <t>宮城県黒川郡大和町吉岡字南金谷下８－７</t>
  </si>
  <si>
    <t>ひなげしホーム</t>
  </si>
  <si>
    <t>ﾋﾅｹﾞｼﾎｰﾑ</t>
  </si>
  <si>
    <t>宮城県黒川郡大郷町中村字遠多田59-6</t>
  </si>
  <si>
    <t>022-359-5823</t>
  </si>
  <si>
    <t>0422700195</t>
  </si>
  <si>
    <t>街喫茶寮ともさん</t>
  </si>
  <si>
    <t>ﾏﾁｷｯｻﾘｮｳﾄﾓｻﾝ</t>
  </si>
  <si>
    <t>宮城県黒川郡大和町吉岡字館下47</t>
  </si>
  <si>
    <t>0422700203</t>
  </si>
  <si>
    <t>0422700302</t>
  </si>
  <si>
    <t>ケアホームいちいの杜</t>
  </si>
  <si>
    <t>ｹｱﾎｰﾑｲﾁｲﾉﾓﾘ</t>
  </si>
  <si>
    <t>宮城県富谷市富ケ丘二丁目１０番１５号</t>
  </si>
  <si>
    <t>022-358-1287</t>
  </si>
  <si>
    <t>022-358-1288</t>
  </si>
  <si>
    <t>0422700369</t>
  </si>
  <si>
    <t>022-772-9801</t>
  </si>
  <si>
    <t>022-772-9802</t>
  </si>
  <si>
    <t>0422700385</t>
  </si>
  <si>
    <t>宮城県黒川郡富谷町太子堂一丁目１４番２号</t>
  </si>
  <si>
    <t>株式会社フィリア</t>
  </si>
  <si>
    <t>ｶﾌﾞｼｷｶｲｼｬﾌｨﾘｱ</t>
  </si>
  <si>
    <t>宮城県仙台市泉区将監殿4-15-5</t>
  </si>
  <si>
    <t>022-375-0715</t>
  </si>
  <si>
    <t>こはく</t>
  </si>
  <si>
    <t>ｺﾊｸ</t>
  </si>
  <si>
    <t>宮城県黒川郡大和町もみじケ丘1-35-9</t>
  </si>
  <si>
    <t>022-341-7296</t>
  </si>
  <si>
    <t>0422700633</t>
  </si>
  <si>
    <t>一般社団法人はぴねすの羽根</t>
  </si>
  <si>
    <t>ｲｯﾊﾟﾝｼｬﾀﾞﾝﾎｳｼﾞﾝﾊﾋﾟﾈｽﾉﾊﾈ</t>
  </si>
  <si>
    <t>宮城県黒川郡大和町もみじケ丘一丁目３５番地の９</t>
  </si>
  <si>
    <t>加藤　秀太</t>
  </si>
  <si>
    <t>宮城県黒川郡大和町もみじケ丘1－35－9</t>
  </si>
  <si>
    <t>022-346-6635</t>
  </si>
  <si>
    <t>0422700641</t>
  </si>
  <si>
    <t>はぴねすの羽根</t>
  </si>
  <si>
    <t>ﾊﾋﾟﾈｽﾉﾊﾈ</t>
  </si>
  <si>
    <t>特定非営利活動法人ふれあい　とみやホーム</t>
  </si>
  <si>
    <t>ﾄｸﾃｲﾋｴｲﾘｶﾂﾄﾞｳﾎｳｼﾞﾝﾌﾚｱｲ ﾄﾐﾔﾎｰﾑ</t>
  </si>
  <si>
    <t>宮城県黒川郡大和町もみじケ丘１丁目２５－６ハイツファインロード</t>
  </si>
  <si>
    <t>0422700708</t>
  </si>
  <si>
    <t>宮城県遠田郡涌谷町涌谷字築道西１番地２</t>
  </si>
  <si>
    <t>牛渡重光</t>
  </si>
  <si>
    <t>共生の森グループホーム１号館</t>
  </si>
  <si>
    <t>ｷｮｳｾｲﾉﾓﾘｸﾞﾙｰﾌﾟﾎｰﾑ1ｺﾞｳｶﾝ</t>
  </si>
  <si>
    <t>9870151</t>
  </si>
  <si>
    <t>宮城県遠田郡涌谷町小塚字桜清水２２番地</t>
  </si>
  <si>
    <t>0423100122</t>
  </si>
  <si>
    <t>ヌーヴェルメゾンなかぞね</t>
  </si>
  <si>
    <t>ﾇｰｳﾞｪﾙﾒｿﾞﾝﾅｶｿﾞﾈ</t>
  </si>
  <si>
    <t>0423100221</t>
  </si>
  <si>
    <t>0225-35-1715</t>
  </si>
  <si>
    <t>0423100254</t>
  </si>
  <si>
    <t>ホームおながわ浜</t>
  </si>
  <si>
    <t>ﾎｰﾑｵﾅｶﾞﾜﾊﾏ</t>
  </si>
  <si>
    <t>宮城県牡鹿郡女川町浦宿浜字小屋ノ口１番地１</t>
  </si>
  <si>
    <t>0423500032</t>
  </si>
  <si>
    <t>ケアホームおながわ浜</t>
  </si>
  <si>
    <t>ｹｱﾎｰﾑｵﾅｶﾞﾜﾊﾏ</t>
  </si>
  <si>
    <t>特定非営利活動法人ハーモニーうたつ</t>
  </si>
  <si>
    <t>ﾄｸﾃｲﾋｴｲﾘｶﾂﾄﾞｳﾎｳｼﾞﾝﾊｰﾓﾆｰｳﾀﾂ</t>
  </si>
  <si>
    <t>9880451</t>
  </si>
  <si>
    <t>宮城県本吉郡南三陸町歌津字管の浜８０番地４</t>
  </si>
  <si>
    <t>0226-36-4425</t>
  </si>
  <si>
    <t>阿部勝衛</t>
  </si>
  <si>
    <t>希望が丘</t>
  </si>
  <si>
    <t>ｷﾎﾞｳｶﾞｵｶ</t>
  </si>
  <si>
    <t>0423600048</t>
  </si>
  <si>
    <t>0423600097</t>
  </si>
  <si>
    <t>0226-31-1226</t>
  </si>
  <si>
    <t>0226-42-3348</t>
  </si>
  <si>
    <t>0425100518</t>
  </si>
  <si>
    <t>宮城県仙台市青葉区小松島二丁目２６－１</t>
  </si>
  <si>
    <t>くにみ荘</t>
  </si>
  <si>
    <t>ｸﾆﾐｿｳ</t>
  </si>
  <si>
    <t>9810935</t>
  </si>
  <si>
    <t>宮城県仙台市青葉区三条町17-9</t>
  </si>
  <si>
    <t>022-274-5859</t>
  </si>
  <si>
    <t>0425100534</t>
  </si>
  <si>
    <t>特定非営利活動法人仙台ダルク・グループ</t>
  </si>
  <si>
    <t>ﾄｸﾃｲﾋｴｲﾘｶﾂﾄﾞｳﾎｳｼﾞﾝｾﾝﾀﾞｲﾀﾞﾙｸ･ｸﾞﾙｰﾌﾟ</t>
  </si>
  <si>
    <t>宮城県仙台市青葉区上杉二丁目１番２６号</t>
  </si>
  <si>
    <t>022-261-5341</t>
  </si>
  <si>
    <t>022-261-5340</t>
  </si>
  <si>
    <t>長島　治夫</t>
  </si>
  <si>
    <t>仙台ダルク</t>
  </si>
  <si>
    <t>ｾﾝﾀﾞｲﾀﾞﾙｸ</t>
  </si>
  <si>
    <t>0425100542</t>
  </si>
  <si>
    <t>特定非営利活動法人宮城県断酒会しんせいホーム</t>
  </si>
  <si>
    <t>ﾄｸﾃｲﾋｴｲﾘｶﾂﾄﾞｳﾎｳｼﾞﾝﾐﾔｷﾞｹﾝﾀﾞﾝｼｭｶｲｼﾝｾｲﾎｰﾑ</t>
  </si>
  <si>
    <t>宮城県仙台市青葉区上愛子字北道原上３１－３</t>
  </si>
  <si>
    <t>0425100559</t>
  </si>
  <si>
    <t>宮城県仙台市青葉区上愛子字北道原上３１－１</t>
  </si>
  <si>
    <t>みどりの家</t>
  </si>
  <si>
    <t>ﾐﾄﾞﾘﾉｲｴ</t>
  </si>
  <si>
    <t>宮城県仙台市青葉区中江2-23-11コーポ阿部110</t>
  </si>
  <si>
    <t>022-222-9380</t>
  </si>
  <si>
    <t>0425100567</t>
  </si>
  <si>
    <t>宮城県仙台市青葉区中江23番地11号コーポ阿部110</t>
  </si>
  <si>
    <t>022-797-8288</t>
  </si>
  <si>
    <t>わーぷ</t>
  </si>
  <si>
    <t>ﾜｰﾌﾟ</t>
  </si>
  <si>
    <t>022-391-5446</t>
  </si>
  <si>
    <t>0425100575</t>
  </si>
  <si>
    <t>ジー・シー・エイチ</t>
  </si>
  <si>
    <t>ｼﾞｰ･ｼｰ･ｴｲﾁ</t>
  </si>
  <si>
    <t>宮城県仙台市青葉区愛子東三丁目９－１１</t>
  </si>
  <si>
    <t>宮城県仙台市青葉区愛子東三丁目9番11号</t>
  </si>
  <si>
    <t>グループホーム・ソキウス</t>
  </si>
  <si>
    <t>ｸﾞﾙｰﾌﾟﾎｰﾑ･ｿｷｳｽ</t>
  </si>
  <si>
    <t>宮城県仙台市泉区黒松一丁目２６－１５－１０５</t>
  </si>
  <si>
    <t>0425100583</t>
  </si>
  <si>
    <t>宮城県仙台市青葉区旭ケ丘四丁目２４－２３－１０２</t>
  </si>
  <si>
    <t>グループホーム・なのはな</t>
  </si>
  <si>
    <t>ｸﾞﾙｰﾌﾟﾎｰﾑ･ﾅﾉﾊﾅ</t>
  </si>
  <si>
    <t>9810924</t>
  </si>
  <si>
    <t>宮城県仙台市青葉区双葉ケ丘一丁目34番１号</t>
  </si>
  <si>
    <t>022-272-5215</t>
  </si>
  <si>
    <t>0425100591</t>
  </si>
  <si>
    <t>ケアホーム・なのはな</t>
  </si>
  <si>
    <t>ｹｱﾎｰﾑ･ﾅﾉﾊﾅ</t>
  </si>
  <si>
    <t>宮城県仙台市青葉区双葉ケ丘一丁目９－１２</t>
  </si>
  <si>
    <t>022-234-2604</t>
  </si>
  <si>
    <t>のぞみホーム</t>
  </si>
  <si>
    <t>ﾉｿﾞﾐﾎｰﾑ</t>
  </si>
  <si>
    <t>宮城県仙台市青葉区高松三丁目１８－３３</t>
  </si>
  <si>
    <t>022-233-5564</t>
  </si>
  <si>
    <t>022-295-7195</t>
  </si>
  <si>
    <t>0425100609</t>
  </si>
  <si>
    <t>グループホームやまてまち</t>
  </si>
  <si>
    <t>ｸﾞﾙｰﾌﾟﾎｰﾑﾔﾏﾃﾏﾁ</t>
  </si>
  <si>
    <t>宮城県仙台市青葉区山手町28番32号</t>
  </si>
  <si>
    <t>022-279-7082</t>
  </si>
  <si>
    <t>0425100757</t>
  </si>
  <si>
    <t>宮城県仙台市青葉区一番町二丁目５番22号</t>
  </si>
  <si>
    <t>022-268-0509</t>
  </si>
  <si>
    <t>みやぎこうでねいとファミリアハウス</t>
  </si>
  <si>
    <t>ﾐﾔｷﾞｺｳﾃﾞﾈｲﾄﾌｧﾐﾘｱﾊｳｽ</t>
  </si>
  <si>
    <t>宮城県仙台市青葉区一番町二丁目５－２２</t>
  </si>
  <si>
    <t>0425100849</t>
  </si>
  <si>
    <t>仙台ふきのとう</t>
  </si>
  <si>
    <t>ｾﾝﾀﾞｲﾌｷﾉﾄｳ</t>
  </si>
  <si>
    <t>宮城県仙台市青葉区高松２－２４－３２ニューライフ高嶺３１２号</t>
  </si>
  <si>
    <t>022-388-3477</t>
  </si>
  <si>
    <t>022-388-3478</t>
  </si>
  <si>
    <t>0425100898</t>
  </si>
  <si>
    <t>宮城県仙台市青葉区高松二丁目２４－３２ニューライフ高嶺３１２号</t>
  </si>
  <si>
    <t>グループホーム＆ケアホームあゆみ高野原</t>
  </si>
  <si>
    <t>ｸﾞﾙｰﾌﾟﾎｰﾑｱﾝﾄﾞｹｱﾎｰﾑｱﾕﾐﾀｶﾉﾊﾗ</t>
  </si>
  <si>
    <t>宮城県仙台市青葉区高野原二丁目２－２１</t>
  </si>
  <si>
    <t>022-394-5310</t>
  </si>
  <si>
    <t>0425100906</t>
  </si>
  <si>
    <t>みやぎこうでねいとほっとハウス</t>
  </si>
  <si>
    <t>ﾐﾔｷﾞｺｳﾃﾞﾈｲﾄﾎｯﾄﾊｳｽ</t>
  </si>
  <si>
    <t>宮城県仙台市青葉区一番町二丁目５番２２号</t>
  </si>
  <si>
    <t>0425100997</t>
  </si>
  <si>
    <t>宮城県仙台市青葉区一番町二丁目５番１２号東一中央ビル７階</t>
  </si>
  <si>
    <t>くにみの杜</t>
  </si>
  <si>
    <t>ｸﾆﾐﾉﾓﾘ</t>
  </si>
  <si>
    <t>022-233-0207</t>
  </si>
  <si>
    <t>0425101037</t>
  </si>
  <si>
    <t>宮城県仙台市青葉区国見六丁目３９－１</t>
  </si>
  <si>
    <t>022-233-0218</t>
  </si>
  <si>
    <t>022-728-8333</t>
  </si>
  <si>
    <t>株式会社　コスモス福祉企画</t>
  </si>
  <si>
    <t>ｶﾌﾞｼｷｶｲｼｬ ｺｽﾓｽﾌｸｼｷｶｸ</t>
  </si>
  <si>
    <t>宮城県仙台市泉区長命ケ丘５丁目１番地の１９　A-201</t>
  </si>
  <si>
    <t>022-378-7080</t>
  </si>
  <si>
    <t>五十嵐　利幸</t>
  </si>
  <si>
    <t>はるゆり荘</t>
  </si>
  <si>
    <t>ﾊﾙﾕﾘｿｳ</t>
  </si>
  <si>
    <t>宮城県仙台市青葉区葉山町８番２号</t>
  </si>
  <si>
    <t>022-275-8068</t>
  </si>
  <si>
    <t>0425101151</t>
  </si>
  <si>
    <t>グループホームさくら</t>
  </si>
  <si>
    <t>ｸﾞﾙｰﾌﾟﾎｰﾑｻｸﾗ</t>
  </si>
  <si>
    <t>0425101417</t>
  </si>
  <si>
    <t>さわやかホーム</t>
  </si>
  <si>
    <t>ｻﾜﾔｶﾎｰﾑ</t>
  </si>
  <si>
    <t>宮城県仙台市青葉区山手町17番８号　ランプル山手町103</t>
  </si>
  <si>
    <t>022-277-1567</t>
  </si>
  <si>
    <t>022-227-1567</t>
  </si>
  <si>
    <t>0425101714</t>
  </si>
  <si>
    <t>ぐれーぷハウス</t>
  </si>
  <si>
    <t>ｸﾞﾚｰﾌﾟﾊｳｽ</t>
  </si>
  <si>
    <t>0425101938</t>
  </si>
  <si>
    <t>特定非営利活動法人ワンファミリー仙台</t>
  </si>
  <si>
    <t>ﾄｸﾃｲﾋｴｲﾘｶﾂﾄﾞｳﾎｳｼﾞﾝﾜﾝﾌｧﾐﾘｰｾﾝﾀﾞｲ</t>
  </si>
  <si>
    <t>宮城県仙台市青葉区二日町4番26号　リバティーハイツ二日町102</t>
  </si>
  <si>
    <t>022-398-9854</t>
  </si>
  <si>
    <t>022-398-9856</t>
  </si>
  <si>
    <t>立岡　学</t>
  </si>
  <si>
    <t>グループホーム　ワンファミリー</t>
  </si>
  <si>
    <t>ｸﾞﾙｰﾌﾟﾎｰﾑ ﾜﾝﾌｧﾐﾘｰ</t>
  </si>
  <si>
    <t>宮城県仙台市青葉区二日町４番26号　リバティーハイツ二日町102号</t>
  </si>
  <si>
    <t>0425102019</t>
  </si>
  <si>
    <t>株式会社フューチャーリンク</t>
  </si>
  <si>
    <t>ｶﾌﾞｼｷｶｲｼｬﾌｭｰﾁｬｰﾘﾝｸ</t>
  </si>
  <si>
    <t>9810964</t>
  </si>
  <si>
    <t>宮城県仙台市青葉区荒巻中央12番29号</t>
  </si>
  <si>
    <t>022-772-8331</t>
  </si>
  <si>
    <t>022-375-0260</t>
  </si>
  <si>
    <t>鹿野新</t>
  </si>
  <si>
    <t>ハピネスホーム</t>
  </si>
  <si>
    <t>ﾊﾋﾟﾈｽﾎｰﾑ</t>
  </si>
  <si>
    <t>宮城県仙台市青葉区川平四丁目２番８号</t>
  </si>
  <si>
    <t>022-725-7665</t>
  </si>
  <si>
    <t>022-725-7622</t>
  </si>
  <si>
    <t>0425102100</t>
  </si>
  <si>
    <t>オリーブ</t>
  </si>
  <si>
    <t>ｵﾘｰﾌﾞ</t>
  </si>
  <si>
    <t>宮城県仙台市青葉区桜ケ丘三丁目13番22号エクセルシャトー桜ヶ丘201</t>
  </si>
  <si>
    <t>0425102126</t>
  </si>
  <si>
    <t>とおん</t>
  </si>
  <si>
    <t>ﾄｵﾝ</t>
  </si>
  <si>
    <t>0425102407</t>
  </si>
  <si>
    <t>いきるよろこび合同会社</t>
  </si>
  <si>
    <t>ｲｷﾙﾖﾛｺﾋﾞｺﾞｳﾄﾞｳｶｲｼｬ</t>
  </si>
  <si>
    <t>宮城県仙台市青葉区国見三丁目9番5号ハイツクレメント103</t>
  </si>
  <si>
    <t>09029790465</t>
  </si>
  <si>
    <t>022-774-2688</t>
  </si>
  <si>
    <t>山本　直樹</t>
  </si>
  <si>
    <t>よろこび舎</t>
  </si>
  <si>
    <t>ﾖﾛｺﾋﾞｼｬ</t>
  </si>
  <si>
    <t>宮城県仙台市青葉区国見三丁目９番５号ハイツクレメント203</t>
  </si>
  <si>
    <t>0425102423</t>
  </si>
  <si>
    <t>宮城県仙台市青葉区国見三丁目９番５号ハイツクレメント103</t>
  </si>
  <si>
    <t>フィオーレ仙台</t>
  </si>
  <si>
    <t>ﾌｨｵｰﾚｾﾝﾀﾞｲ</t>
  </si>
  <si>
    <t>宮城県仙台市青葉区川平一丁目８番６号ガーデンイン桜ヶ丘Ａ棟101号室</t>
  </si>
  <si>
    <t>022-725-7366</t>
  </si>
  <si>
    <t>022-725-7367</t>
  </si>
  <si>
    <t>0425102472</t>
  </si>
  <si>
    <t>一般社団法人恵愛</t>
  </si>
  <si>
    <t>ｲｯﾊﾟﾝｼｬﾀﾞﾝﾎｳｼﾞﾝｹｲｱｲ</t>
  </si>
  <si>
    <t>宮城県仙台市泉区加茂三丁目31番地県営加茂第三住宅2-201</t>
  </si>
  <si>
    <t>022-277-8610</t>
  </si>
  <si>
    <t>022-778-7793</t>
  </si>
  <si>
    <t>川原　雅子</t>
  </si>
  <si>
    <t>グループホーム　恵愛</t>
  </si>
  <si>
    <t>ｸﾞﾙｰﾌﾟﾎｰﾑ ｹｲｱｲ</t>
  </si>
  <si>
    <t>宮城県仙台市青葉区荒巻神明町25番４号シャングリラ荒巻A-103</t>
  </si>
  <si>
    <t>022-393-9742</t>
  </si>
  <si>
    <t>05010751294</t>
  </si>
  <si>
    <t>0425102498</t>
  </si>
  <si>
    <t>株式会社Ｍ＆Ｋ</t>
  </si>
  <si>
    <t>ｶﾌﾞｼｷｶﾞｲｼｬM&amp;K</t>
  </si>
  <si>
    <t>宮城県仙台市青葉区本町一丁目14番18号</t>
  </si>
  <si>
    <t>022-261-0829</t>
  </si>
  <si>
    <t>022-226-8839</t>
  </si>
  <si>
    <t>千田　耕作</t>
  </si>
  <si>
    <t>ＬＩＦＥ</t>
  </si>
  <si>
    <t>ﾗｲﾌ</t>
  </si>
  <si>
    <t>宮城県仙台市青葉区本町一丁目14番18号　ライオンズプラザ本町ビル505号</t>
  </si>
  <si>
    <t>0425102506</t>
  </si>
  <si>
    <t>株式会社ＮＥＸＵＳ</t>
  </si>
  <si>
    <t>ｶﾌﾞｼｷｶｲｼｬNEXUS</t>
  </si>
  <si>
    <t>宮城県仙台市太白区松が丘41番12号</t>
  </si>
  <si>
    <t>022-796-6931</t>
  </si>
  <si>
    <t>022-796-6942</t>
  </si>
  <si>
    <t>熊谷　邦弘</t>
  </si>
  <si>
    <t>宮城県仙台市青葉区川平一丁目８番６号ガーデンイン桜ケ丘Ａ棟101号室</t>
  </si>
  <si>
    <t>0425102514</t>
  </si>
  <si>
    <t>サニースポット北仙台</t>
  </si>
  <si>
    <t>ｻﾆｰｽﾎﾟｯﾄｷﾀｾﾝﾀﾞｲ</t>
  </si>
  <si>
    <t>宮城県仙台市青葉区北山一丁目10番22号</t>
  </si>
  <si>
    <t>022-342-0967</t>
  </si>
  <si>
    <t>022-342-0968</t>
  </si>
  <si>
    <t>0425102522</t>
  </si>
  <si>
    <t>社会福祉東北株式会社</t>
  </si>
  <si>
    <t>ｼｬｶｲﾌｸｼﾄｳﾎｸｶﾌﾞｼｷｶﾞｲｼｬ</t>
  </si>
  <si>
    <t>宮城県仙台市青葉区栗生四丁目12番１号</t>
  </si>
  <si>
    <t>022-391-0383</t>
  </si>
  <si>
    <t>022-391-0384</t>
  </si>
  <si>
    <t>門馬　規剛</t>
  </si>
  <si>
    <t>障害者グループホームＰＬＵＳ＋ＯＮＥ</t>
  </si>
  <si>
    <t>ｼｮｳｶﾞｲｼｬｸﾞﾙｰﾌﾟﾎｰﾑﾌﾟﾗｽﾜﾝ</t>
  </si>
  <si>
    <t>宮城県仙台市青葉区栗生三丁目９番地の20栗生コーポＣ棟102</t>
  </si>
  <si>
    <t>022-796-2182</t>
  </si>
  <si>
    <t>022-796-2183</t>
  </si>
  <si>
    <t>0425102530</t>
  </si>
  <si>
    <t>0425102548</t>
  </si>
  <si>
    <t>0425102555</t>
  </si>
  <si>
    <t>0425102563</t>
  </si>
  <si>
    <t>0425102571</t>
  </si>
  <si>
    <t>合同会社デフォージーアイ</t>
  </si>
  <si>
    <t>ｺﾞｳﾄﾞｳｶﾞｲｼｬﾃﾞﾌｫｰｼﾞｰｱｲ</t>
  </si>
  <si>
    <t>宮城県仙台市宮城野区田子一丁目11番８号</t>
  </si>
  <si>
    <t>022-290-7997</t>
  </si>
  <si>
    <t>髙橋　佑輔</t>
  </si>
  <si>
    <t>デフォージーアイ</t>
  </si>
  <si>
    <t>ﾃﾞﾌｫｰｼﾞｰｱｲ</t>
  </si>
  <si>
    <t>宮城県仙台市青葉区旭ケ丘二丁目10番７号</t>
  </si>
  <si>
    <t>022-341-9298</t>
  </si>
  <si>
    <t>022-341-9306</t>
  </si>
  <si>
    <t>0425102589</t>
  </si>
  <si>
    <t>株式会社ＨＬＯ</t>
  </si>
  <si>
    <t>ｶﾌﾞｼｷｶﾞｲｼｬｴｲﾁｴﾙｵｰ</t>
  </si>
  <si>
    <t>宮城県仙台市宮城野区原町五丁目10番51号</t>
  </si>
  <si>
    <t>022-256-2155</t>
  </si>
  <si>
    <t>石川　高広</t>
  </si>
  <si>
    <t>だいずグループ</t>
  </si>
  <si>
    <t>ﾀﾞｲｽﾞｸﾞﾙｰﾌﾟ</t>
  </si>
  <si>
    <t>宮城県仙台市青葉区西勝山22番７号</t>
  </si>
  <si>
    <t>070-1144-956</t>
  </si>
  <si>
    <t>0425102597</t>
  </si>
  <si>
    <t>070-11449569</t>
  </si>
  <si>
    <t>宮城県仙台市宮城野区鶴ケ谷四丁目８－１０</t>
  </si>
  <si>
    <t>022-252-1507</t>
  </si>
  <si>
    <t>0425200284</t>
  </si>
  <si>
    <t>グループホームおらほ</t>
  </si>
  <si>
    <t>ｸﾞﾙｰﾌﾟﾎｰﾑｵﾗﾎ</t>
  </si>
  <si>
    <t>宮城県仙台市宮城野区燕沢三丁目１番１０号</t>
  </si>
  <si>
    <t>0425200300</t>
  </si>
  <si>
    <t>いずみの家</t>
  </si>
  <si>
    <t>ｲｽﾞﾐﾉｲｴ</t>
  </si>
  <si>
    <t>宮城県仙台市宮城野区鶴ケ谷四丁目１９－８</t>
  </si>
  <si>
    <t>022-253-0360</t>
  </si>
  <si>
    <t>0425200318</t>
  </si>
  <si>
    <t>グループホームよつばの家</t>
  </si>
  <si>
    <t>ｸﾞﾙｰﾌﾟﾎｰﾑﾖﾂﾊﾞﾉｲｴ</t>
  </si>
  <si>
    <t>宮城県仙台市宮城野区鶴ケ谷八丁目１４－３</t>
  </si>
  <si>
    <t>090-7334-441</t>
  </si>
  <si>
    <t>0425200326</t>
  </si>
  <si>
    <t>グループホームすてぃじ小田原</t>
  </si>
  <si>
    <t>ｸﾞﾙｰﾌﾟﾎｰﾑｽﾃｨｼﾞｵﾀﾞﾜﾗ</t>
  </si>
  <si>
    <t>宮城県仙台市宮城野区小田原一丁目７－２５</t>
  </si>
  <si>
    <t>022-299-6018</t>
  </si>
  <si>
    <t>0425200334</t>
  </si>
  <si>
    <t>特定非営利活動法人わたげの会</t>
  </si>
  <si>
    <t>ﾄｸﾃｲﾋｴｲﾘｶﾂﾄﾞｳﾎｳｼﾞﾝﾜﾀｹﾞﾉｶｲ</t>
  </si>
  <si>
    <t>宮城県仙台市太白区八本松一丁目12番12号</t>
  </si>
  <si>
    <t>022-246-8457</t>
  </si>
  <si>
    <t>秋田　敦子</t>
  </si>
  <si>
    <t>わたげ寮</t>
  </si>
  <si>
    <t>ﾜﾀｹﾞﾘｮｳ</t>
  </si>
  <si>
    <t>宮城県仙台市宮城野区枡江9-22</t>
  </si>
  <si>
    <t>022-256-3130</t>
  </si>
  <si>
    <t>0425200409</t>
  </si>
  <si>
    <t>きょうどう舎グループホーム</t>
  </si>
  <si>
    <t>ｷｮｳﾄﾞｳｼｬｸﾞﾙｰﾌﾟﾎｰﾑ</t>
  </si>
  <si>
    <t>宮城県仙台市宮城野区幸町三丁目４番１５号サンライフ高嶺T105号室</t>
  </si>
  <si>
    <t>0425200516</t>
  </si>
  <si>
    <t>宮城県仙台市宮城野区幸町三丁目4-15サンライフ高嶺T105号室</t>
  </si>
  <si>
    <t>宮城県仙台市宮城野区幸町三丁目４番15号サンライフ高嶺T105号室</t>
  </si>
  <si>
    <t>宮城県仙台市宮城野区二の森14番3号</t>
  </si>
  <si>
    <t>022-299-2923</t>
  </si>
  <si>
    <t>0425200615</t>
  </si>
  <si>
    <t>煌ハウス</t>
  </si>
  <si>
    <t>ｶｶﾞﾔｷﾊｳｽ</t>
  </si>
  <si>
    <t>宮城県仙台市宮城野区新田三丁目２０番２５号</t>
  </si>
  <si>
    <t>0425200672</t>
  </si>
  <si>
    <t>ｺｳﾊｳｽ</t>
  </si>
  <si>
    <t>0425200722</t>
  </si>
  <si>
    <t>宮城県仙台市宮城野区鶴ケ谷四丁目２４番地１７</t>
  </si>
  <si>
    <t>ハーモニー</t>
  </si>
  <si>
    <t>ﾊｰﾓﾆｰ</t>
  </si>
  <si>
    <t>宮城県仙台市宮城野区西宮城野９番16号</t>
  </si>
  <si>
    <t>0425200813</t>
  </si>
  <si>
    <t>宮城県仙台市宮城野区西宮城野９－１６</t>
  </si>
  <si>
    <t>グループホームすばる</t>
  </si>
  <si>
    <t>ｸﾞﾙｰﾌﾟﾎｰﾑｽﾊﾞﾙ</t>
  </si>
  <si>
    <t>宮城県仙台市宮城野区新田三丁目20番25号</t>
  </si>
  <si>
    <t>0425201027</t>
  </si>
  <si>
    <t>宮城県仙台市宮城野区東仙台三丁目13番63号幸来荘101号</t>
  </si>
  <si>
    <t>022-352-4548</t>
  </si>
  <si>
    <t>022-352-4538</t>
  </si>
  <si>
    <t>0425201118</t>
  </si>
  <si>
    <t>Tagomaruハウス</t>
  </si>
  <si>
    <t>Tagomaruﾊｳｽ</t>
  </si>
  <si>
    <t>0425201381</t>
  </si>
  <si>
    <t>一般社団法人Heart　to　Heart</t>
  </si>
  <si>
    <t>ｲｯﾊﾟﾝｼｬﾀﾞﾝﾎｳｼﾞﾝHeart to  Heart</t>
  </si>
  <si>
    <t>宮城県仙台市青葉区二日町17番5号Ｋ’Ｓビル5階</t>
  </si>
  <si>
    <t>022-281-8736</t>
  </si>
  <si>
    <t>022-217-6781</t>
  </si>
  <si>
    <t>Heart　Home</t>
  </si>
  <si>
    <t>ﾊｰﾄ ﾎｰﾑ</t>
  </si>
  <si>
    <t>宮城県仙台市宮城野区岩切字水分64番地の47</t>
  </si>
  <si>
    <t>022-352-3805</t>
  </si>
  <si>
    <t>0425201399</t>
  </si>
  <si>
    <t>株式会社スズヨシ</t>
  </si>
  <si>
    <t>ｶﾌﾞｼｷｶﾞｲｼｬｽｽﾞﾖｼ</t>
  </si>
  <si>
    <t>宮城県栗原市若柳字川南道伝前50番地の３</t>
  </si>
  <si>
    <t>0228-32-3208</t>
  </si>
  <si>
    <t>0228-25-4308</t>
  </si>
  <si>
    <t>鈴木　喜之</t>
  </si>
  <si>
    <t>障害者グループホーム「はぐくみ」</t>
  </si>
  <si>
    <t>ｼｮｳｶﾞｲｼｬｸﾞﾙｰﾌﾟﾎｰﾑ｢ﾊｸﾞｸﾐ｣</t>
  </si>
  <si>
    <t>宮城県仙台市宮城野区五輪一丁目８番27号</t>
  </si>
  <si>
    <t>022-762-7577</t>
  </si>
  <si>
    <t>0425201407</t>
  </si>
  <si>
    <t>社会福祉法人うえるかむ</t>
  </si>
  <si>
    <t>ｼｬｶｲﾌｸｼﾎｳｼﾞﾝｳｴﾙｶﾑ</t>
  </si>
  <si>
    <t>宮城県仙台市太白区鈎取四丁目14番15号</t>
  </si>
  <si>
    <t>022-393-7571</t>
  </si>
  <si>
    <t>022-393-7573</t>
  </si>
  <si>
    <t>プチメゾン宮城野</t>
  </si>
  <si>
    <t>ﾌﾟﾁﾒｿﾞﾝﾐﾔｷﾞﾉ</t>
  </si>
  <si>
    <t>9830045</t>
  </si>
  <si>
    <t>宮城県仙台市宮城野区宮城野一丁目15番７号　プチメゾン宮城野103号室</t>
  </si>
  <si>
    <t>0425201415</t>
  </si>
  <si>
    <t>ひこうき雲</t>
  </si>
  <si>
    <t>ﾋｺｳｷｸﾞﾓ</t>
  </si>
  <si>
    <t>宮城県仙台市若林区沖野三丁目１６番４８号</t>
  </si>
  <si>
    <t>022-282-2370</t>
  </si>
  <si>
    <t>0425300209</t>
  </si>
  <si>
    <t>宮城県仙台市若林区沖野三丁目１６－４８</t>
  </si>
  <si>
    <t>0425300456</t>
  </si>
  <si>
    <t>ここねっとホーム</t>
  </si>
  <si>
    <t>ｺｺﾈｯﾄﾎｰﾑ</t>
  </si>
  <si>
    <t>宮城県仙台市若林区南小泉字八軒小路17番地の１</t>
  </si>
  <si>
    <t>0425300464</t>
  </si>
  <si>
    <t>宮城県仙台市若林区遠見塚一丁目18番48号</t>
  </si>
  <si>
    <t>0425300654</t>
  </si>
  <si>
    <t>ぴぁ　びーんず</t>
  </si>
  <si>
    <t>ﾋﾟｧ ﾋﾞｰﾝｽﾞ</t>
  </si>
  <si>
    <t>宮城県仙台市若林区遠見塚二丁目41番15号</t>
  </si>
  <si>
    <t>022-355-2361</t>
  </si>
  <si>
    <t>022-355-2362</t>
  </si>
  <si>
    <t>0425300886</t>
  </si>
  <si>
    <t>ぴぁ　ビーンズ</t>
  </si>
  <si>
    <t>ﾋﾟｱ ﾋﾞｰﾝｽﾞ</t>
  </si>
  <si>
    <t>022-355-7361</t>
  </si>
  <si>
    <t>0425300969</t>
  </si>
  <si>
    <t>0425301025</t>
  </si>
  <si>
    <t>株式会社絆寿</t>
  </si>
  <si>
    <t>ｶﾌﾞｼｷｶﾞｲｼｬﾊﾞﾝｼﾞｭ</t>
  </si>
  <si>
    <t>宮城県仙台市青葉区栗生一丁目19番地の15</t>
  </si>
  <si>
    <t>022-796-1281</t>
  </si>
  <si>
    <t>022-774-1787</t>
  </si>
  <si>
    <t>金成　光利</t>
  </si>
  <si>
    <t>ラフィ若林</t>
  </si>
  <si>
    <t>ﾗﾌｨﾜｶﾊﾞﾔｼ</t>
  </si>
  <si>
    <t>9840041</t>
  </si>
  <si>
    <t>宮城県仙台市若林区志波町18番13号</t>
  </si>
  <si>
    <t>022-766-8154</t>
  </si>
  <si>
    <t>022-766-8509</t>
  </si>
  <si>
    <t>0425301173</t>
  </si>
  <si>
    <t>カーサくわのき</t>
  </si>
  <si>
    <t>ｶｰｻｸﾜﾉｷ</t>
  </si>
  <si>
    <t>宮城県仙台市若林区連坊二丁目５番26号</t>
  </si>
  <si>
    <t>0425301181</t>
  </si>
  <si>
    <t>福島県郡山市駅前一丁目14番21号</t>
  </si>
  <si>
    <t>024-927-4414</t>
  </si>
  <si>
    <t>Ribbon仙台</t>
  </si>
  <si>
    <t>Ribbonｾﾝﾀﾞｲ</t>
  </si>
  <si>
    <t>宮城県仙台市若林区連坊二丁目６番11号</t>
  </si>
  <si>
    <t>022-355-5037</t>
  </si>
  <si>
    <t>022-355-5038</t>
  </si>
  <si>
    <t>0425301199</t>
  </si>
  <si>
    <t>グループホームわらしべ舎</t>
  </si>
  <si>
    <t>ｸﾞﾙｰﾌﾟﾎｰﾑﾜﾗｼﾍﾞｼｬ</t>
  </si>
  <si>
    <t>宮城県仙台市太白区西多賀3丁目1-25</t>
  </si>
  <si>
    <t>0425400074</t>
  </si>
  <si>
    <t>ハーモニー人来田</t>
  </si>
  <si>
    <t>ﾊｰﾓﾆｰﾋﾄｷﾀ</t>
  </si>
  <si>
    <t>ケアホーム楓</t>
  </si>
  <si>
    <t>ｹｱﾎｰﾑﾌｳ</t>
  </si>
  <si>
    <t>宮城県仙台市太白区袋原四丁目１９－３</t>
  </si>
  <si>
    <t>022-241-5254</t>
  </si>
  <si>
    <t>0425400454</t>
  </si>
  <si>
    <t>医療法人吉田報恩会</t>
  </si>
  <si>
    <t>ｲﾘｮｳﾎｳｼﾞﾝﾖｼﾀﾞﾎｳｵﾝｶｲ</t>
  </si>
  <si>
    <t>宮城県仙台市太白区中田五丁目５番１号</t>
  </si>
  <si>
    <t>022-241-4642</t>
  </si>
  <si>
    <t>吉田良利</t>
  </si>
  <si>
    <t>春日療養園グループホーム</t>
  </si>
  <si>
    <t>ｶｽｶﾞﾘｮｳﾖｳｴﾝｸﾞﾙｰﾌﾟﾎｰﾑ</t>
  </si>
  <si>
    <t>0425400504</t>
  </si>
  <si>
    <t>宮城県仙台市太白区中田五丁目５－１</t>
  </si>
  <si>
    <t>グループホームふくろばら</t>
  </si>
  <si>
    <t>ｸﾞﾙｰﾌﾟﾎｰﾑﾌｸﾛﾊﾞﾗ</t>
  </si>
  <si>
    <t>宮城県仙台市太白区袋原六丁目21-19</t>
  </si>
  <si>
    <t>022-242-3230</t>
  </si>
  <si>
    <t>0425400512</t>
  </si>
  <si>
    <t>アルコール・リハビリホーム（ＡＲＨ）</t>
  </si>
  <si>
    <t>ｱﾙｺｰﾙ･ﾘﾊﾋﾞﾘﾎｰﾑ(ARH)</t>
  </si>
  <si>
    <t>宮城県仙台市太白区向山二丁目12-3</t>
  </si>
  <si>
    <t>022-267-6276</t>
  </si>
  <si>
    <t>0425400520</t>
  </si>
  <si>
    <t>宮城県仙台市太白区向山二丁目１２－３</t>
  </si>
  <si>
    <t>022-399-6026</t>
  </si>
  <si>
    <t>グループホームだんでらいおん</t>
  </si>
  <si>
    <t>ｸﾞﾙｰﾌﾟﾎｰﾑﾀﾞﾝﾃﾞﾗｲｵﾝ</t>
  </si>
  <si>
    <t>宮城県仙台市太白区四郎丸字前89番地の１</t>
  </si>
  <si>
    <t>0425400538</t>
  </si>
  <si>
    <t>たいはくホーム</t>
  </si>
  <si>
    <t>ﾀｲﾊｸﾎｰﾑ</t>
  </si>
  <si>
    <t>宮城県仙台市太白区旗立2丁目3-1</t>
  </si>
  <si>
    <t>022-243-3787</t>
  </si>
  <si>
    <t>0425400546</t>
  </si>
  <si>
    <t>022-245-3721</t>
  </si>
  <si>
    <t>022-245-3722</t>
  </si>
  <si>
    <t>宮城県岩沼市舘下１丁目２－２０</t>
  </si>
  <si>
    <t>国井　陽介</t>
  </si>
  <si>
    <t>リヴィール</t>
  </si>
  <si>
    <t>ﾘｳﾞｨｰﾙ</t>
  </si>
  <si>
    <t>宮城県仙台市太白区柳生七丁目２番地の12</t>
  </si>
  <si>
    <t>0425400553</t>
  </si>
  <si>
    <t>宮城県仙台市太白区西中田一丁目１９－１０</t>
  </si>
  <si>
    <t>022-741-1731</t>
  </si>
  <si>
    <t>ケアホームくれいどる</t>
  </si>
  <si>
    <t>ｹｱﾎｰﾑｸﾚｲﾄﾞﾙ</t>
  </si>
  <si>
    <t>宮城県仙台市太白区西中田５－１７－３</t>
  </si>
  <si>
    <t>0425400918</t>
  </si>
  <si>
    <t>自立ホーム仙台ありのまま舎リビングセンター</t>
  </si>
  <si>
    <t>ｼﾞﾘﾂﾎｰﾑｾﾝﾀﾞｲｱﾘﾉﾏﾏｼｬﾘﾋﾞﾝｸﾞｾﾝﾀｰ</t>
  </si>
  <si>
    <t>宮城県仙台市太白区西多賀四丁目１９番１号</t>
  </si>
  <si>
    <t>0425401049</t>
  </si>
  <si>
    <t>仙台ありのまま舎</t>
  </si>
  <si>
    <t>ｾﾝﾀﾞｲｱﾘﾉﾏﾏｼｬ</t>
  </si>
  <si>
    <t>宮城県仙台市太白区西多賀４丁目１９－１</t>
  </si>
  <si>
    <t>特定非営利活動法人先進福祉推進協会</t>
  </si>
  <si>
    <t>ﾄｸﾃｲﾋｴｲﾘｶﾂﾄﾞｳﾎｳｼﾞﾝｾﾝｼﾝﾌｸｼｽｲｼﾝｷｮｳｶｲ</t>
  </si>
  <si>
    <t>宮城県仙台市青葉区小松島二丁目16-３　シティハウス小松島201</t>
  </si>
  <si>
    <t>022-343-0773</t>
  </si>
  <si>
    <t>022-343-0774</t>
  </si>
  <si>
    <t>青木博</t>
  </si>
  <si>
    <t>障がい者グループ・ケアホームつくしんぼの里</t>
  </si>
  <si>
    <t>ｼｮｳｶﾞｲｼｬｸﾞﾙｰﾌﾟ･ｹｱﾎｰﾑﾂｸｼﾝﾎﾞﾉｻﾄ</t>
  </si>
  <si>
    <t>9820836</t>
  </si>
  <si>
    <t>宮城県仙台市太白区八木山松波町6番17号</t>
  </si>
  <si>
    <t>022-393-8664</t>
  </si>
  <si>
    <t>022-393-8687</t>
  </si>
  <si>
    <t>0425401163</t>
  </si>
  <si>
    <t>グループ・ケアホームつくしんぼ</t>
  </si>
  <si>
    <t>ｸﾞﾙｰﾌﾟ･ｹｱﾎｰﾑﾂｸｼﾝﾎﾞ</t>
  </si>
  <si>
    <t>9820835</t>
  </si>
  <si>
    <t>宮城県仙台市太白区桜木町14番9号みどりコーポ205号室</t>
  </si>
  <si>
    <t>ぱんぷきん</t>
  </si>
  <si>
    <t>ﾊﾟﾝﾌﾟｷﾝ</t>
  </si>
  <si>
    <t>0425401189</t>
  </si>
  <si>
    <t>宮城県仙台市太白区袋原五丁目12番１号</t>
  </si>
  <si>
    <t>0425401288</t>
  </si>
  <si>
    <t>一般社団法人ＴＳＵＧＵＭＩ</t>
  </si>
  <si>
    <t>ｲｯﾊﾟﾝｼｬﾀﾞﾝﾎｳｼﾞﾝﾂｸﾞﾐ</t>
  </si>
  <si>
    <t>9820834</t>
  </si>
  <si>
    <t>宮城県仙台市太白区青山二丁目32-7　せんすい館Ｃ棟207号</t>
  </si>
  <si>
    <t>022-706-7507</t>
  </si>
  <si>
    <t>022-702-8938</t>
  </si>
  <si>
    <t>伊藤　恵子</t>
  </si>
  <si>
    <t>グループホームぴねの森</t>
  </si>
  <si>
    <t>ｸﾞﾙｰﾌﾟﾎｰﾑﾋﾟﾈﾉﾓﾘ</t>
  </si>
  <si>
    <t>宮城県仙台市太白区青山二丁目32番７号せんすい館Ｃ棟207号</t>
  </si>
  <si>
    <t>0425401494</t>
  </si>
  <si>
    <t>合同会社あっとほーむ</t>
  </si>
  <si>
    <t>ｺﾞｳﾄﾞｳｶﾞｲｼｬｱｯﾄﾎｰﾑ</t>
  </si>
  <si>
    <t>宮城県仙台市太白区八木山松波町１６番１５号クイーンハイツB棟１０５号</t>
  </si>
  <si>
    <t>022-393-5634</t>
  </si>
  <si>
    <t>大友　信一</t>
  </si>
  <si>
    <t>あゆの風</t>
  </si>
  <si>
    <t>ｱﾕﾉｶｾﾞ</t>
  </si>
  <si>
    <t>宮城県仙台市太白区八木山松波町16番15号</t>
  </si>
  <si>
    <t>09027930800</t>
  </si>
  <si>
    <t>022-264-1557</t>
  </si>
  <si>
    <t>0425401593</t>
  </si>
  <si>
    <t>宮城県名取市大手町五丁目６番地の１名取市市民活動支援センター</t>
  </si>
  <si>
    <t>澤田　文朙</t>
  </si>
  <si>
    <t>宮城県仙台市太白区松が丘29番43-109号</t>
  </si>
  <si>
    <t>0425401601</t>
  </si>
  <si>
    <t>ポッケホーム颯</t>
  </si>
  <si>
    <t>ﾎﾟｯｹﾎｰﾑﾊﾔﾃ</t>
  </si>
  <si>
    <t>9820814</t>
  </si>
  <si>
    <t>宮城県仙台市太白区山田字清太原39番地の５</t>
  </si>
  <si>
    <t>022-724-7682</t>
  </si>
  <si>
    <t>022-724-7683</t>
  </si>
  <si>
    <t>0425401619</t>
  </si>
  <si>
    <t>合同会社リーガルスピリット</t>
  </si>
  <si>
    <t>ｺﾞｳﾄﾞｳｶﾞｲｼｬﾘｰｶﾞﾙｽﾋﾟﾘｯﾄ</t>
  </si>
  <si>
    <t>0210885</t>
  </si>
  <si>
    <t>岩手県一関市田村町３番２号上の橋ビル３階</t>
  </si>
  <si>
    <t>0191-34-8471</t>
  </si>
  <si>
    <t>0191-34-8472</t>
  </si>
  <si>
    <t>小原　恒之</t>
  </si>
  <si>
    <t>ブライトサイド</t>
  </si>
  <si>
    <t>ﾌﾞﾗｲﾄｻｲﾄﾞ</t>
  </si>
  <si>
    <t>022-398-4467</t>
  </si>
  <si>
    <t>022-398-4468</t>
  </si>
  <si>
    <t>0425401627</t>
  </si>
  <si>
    <t>株式会社Ｌahaia</t>
  </si>
  <si>
    <t>ｶﾌﾞｼｷｶﾞｲｼｬLahaia</t>
  </si>
  <si>
    <t>宮城県仙台市太白区鹿野一丁目７番19号</t>
  </si>
  <si>
    <t>022-248-0743</t>
  </si>
  <si>
    <t>相原　吉明</t>
  </si>
  <si>
    <t>ハートランド富沢</t>
  </si>
  <si>
    <t>ﾊｰﾄﾗﾝﾄﾞﾄﾐｻﾞﾜ</t>
  </si>
  <si>
    <t>宮城県仙台市太白区富沢二丁目16番１号</t>
  </si>
  <si>
    <t>022-307-3363</t>
  </si>
  <si>
    <t>0425401650</t>
  </si>
  <si>
    <t>特定非営利活動法人ライフバウンド</t>
  </si>
  <si>
    <t>ﾄｸﾃｲﾋｴｲﾘｶﾂﾄﾞｳﾎｳｼﾞﾝﾗｲﾌﾊﾞｳﾝﾄﾞ</t>
  </si>
  <si>
    <t>宮城県仙台市太白区柳生六丁目３番地の９　ロイヤルヴィレッジ松木Ｂ101</t>
  </si>
  <si>
    <t>022-799-7028</t>
  </si>
  <si>
    <t>022-799-7319</t>
  </si>
  <si>
    <t>尾崎　慎悟</t>
  </si>
  <si>
    <t>ライトハウス</t>
  </si>
  <si>
    <t>ﾗｲﾄﾊｳｽ</t>
  </si>
  <si>
    <t>0425401742</t>
  </si>
  <si>
    <t>ソレイユホーム</t>
  </si>
  <si>
    <t>ｿﾚｲﾕﾎｰﾑ</t>
  </si>
  <si>
    <t>宮城県仙台市太白区袋原字堰場23番地の11</t>
  </si>
  <si>
    <t>022-398-7110</t>
  </si>
  <si>
    <t>022-398-7130</t>
  </si>
  <si>
    <t>0425401767</t>
  </si>
  <si>
    <t>0425401825</t>
  </si>
  <si>
    <t>合同会社４colors</t>
  </si>
  <si>
    <t>ｺﾞｳﾄﾞｳｶｲｼｬ4colors</t>
  </si>
  <si>
    <t>宮城県仙台市太白区鹿野三丁目14番６号</t>
  </si>
  <si>
    <t>09079384110</t>
  </si>
  <si>
    <t>02046634884</t>
  </si>
  <si>
    <t>塩澤　沙織</t>
  </si>
  <si>
    <t>4colors</t>
  </si>
  <si>
    <t>宮城県仙台市太白区大塒町11番95号</t>
  </si>
  <si>
    <t>022-395-4649</t>
  </si>
  <si>
    <t>022-249-9619</t>
  </si>
  <si>
    <t>0425401858</t>
  </si>
  <si>
    <t>ﾌｫｰcolors</t>
  </si>
  <si>
    <t>シェ・ヌー</t>
  </si>
  <si>
    <t>ｼｪ･ﾇｰ</t>
  </si>
  <si>
    <t>宮城県仙台市太白区西多賀三丁目７番８号</t>
  </si>
  <si>
    <t>0425401866</t>
  </si>
  <si>
    <t>大ちゃんハウス</t>
  </si>
  <si>
    <t>ﾀﾞｲﾁｬﾝﾊｳｽ</t>
  </si>
  <si>
    <t>宮城県仙台市太白区青山二丁目32番12号せんすい館Ａ107号</t>
  </si>
  <si>
    <t>0425401874</t>
  </si>
  <si>
    <t>合同会社ハートランド</t>
  </si>
  <si>
    <t>ｺﾞｳﾄﾞｳｶｲｼｬﾊｰﾄﾗﾝﾄﾞ</t>
  </si>
  <si>
    <t>宮城県仙台市太白区富沢二丁目8番32号</t>
  </si>
  <si>
    <t>ハートランド</t>
  </si>
  <si>
    <t>ﾊｰﾄﾗﾝﾄﾞ</t>
  </si>
  <si>
    <t>宮城県仙台市太白区富沢二丁目８番32号</t>
  </si>
  <si>
    <t>0425401882</t>
  </si>
  <si>
    <t>むすび</t>
  </si>
  <si>
    <t>ﾑｽﾋﾞ</t>
  </si>
  <si>
    <t>宮城県仙台市太白区四郎丸字渡道31番地の１</t>
  </si>
  <si>
    <t>022-796-7901</t>
  </si>
  <si>
    <t>022-796-7902</t>
  </si>
  <si>
    <t>0425401890</t>
  </si>
  <si>
    <t>一般社団法人CR－jiva</t>
  </si>
  <si>
    <t>ｲｯﾊﾟﾝｼｬﾀﾞﾝﾎｳｼﾞﾝｼｰｱｰﾙｼﾞｳﾞｧ</t>
  </si>
  <si>
    <t>宮城県仙台市若林区上飯田一丁目25番46号　みうらコーポ201号</t>
  </si>
  <si>
    <t>022-781-8993</t>
  </si>
  <si>
    <t>佐藤　ちひろ</t>
  </si>
  <si>
    <t>グループホーム　じばっち</t>
  </si>
  <si>
    <t>ｸﾞﾙｰﾌﾟﾎｰﾑ ｼﾞﾊﾞｯﾁ</t>
  </si>
  <si>
    <t>宮城県仙台市太白区青山二丁目18番18号　青山壱番館201</t>
  </si>
  <si>
    <t>022-399-6731</t>
  </si>
  <si>
    <t>022-399-6732</t>
  </si>
  <si>
    <t>0425401916</t>
  </si>
  <si>
    <t>グルーピングケア仙台</t>
  </si>
  <si>
    <t>ｸﾞﾙｰﾋﾟﾝｸﾞｹｱｾﾝﾀﾞｲ</t>
  </si>
  <si>
    <t>宮城県仙台市太白区日本平19番34号</t>
  </si>
  <si>
    <t>022-398-8234</t>
  </si>
  <si>
    <t>0425401924</t>
  </si>
  <si>
    <t>グループホームあゆみ</t>
  </si>
  <si>
    <t>ｸﾞﾙｰﾌﾟﾎｰﾑｱﾕﾐ</t>
  </si>
  <si>
    <t>宮城県仙台市泉区南光台南三丁目35番10号</t>
  </si>
  <si>
    <t>0425500303</t>
  </si>
  <si>
    <t>グループホーム＆ケアホームあゆみ</t>
  </si>
  <si>
    <t>ｸﾞﾙｰﾌﾟﾎｰﾑｱﾝﾄﾞｹｱﾎｰﾑｱﾕﾐ</t>
  </si>
  <si>
    <t>022-251-6681</t>
  </si>
  <si>
    <t>富ヶ丘ホーム</t>
  </si>
  <si>
    <t>ﾄﾐｶﾞｵｶﾎｰﾑ</t>
  </si>
  <si>
    <t>宮城県仙台市泉区泉ケ丘五丁目２６－１７</t>
  </si>
  <si>
    <t>022-346-2221</t>
  </si>
  <si>
    <t>022-346-2222</t>
  </si>
  <si>
    <t>0425500311</t>
  </si>
  <si>
    <t>022-776-0428</t>
  </si>
  <si>
    <t>わがや</t>
  </si>
  <si>
    <t>ﾜｶﾞﾔ</t>
  </si>
  <si>
    <t>宮城県仙台市泉区長命ケ丘4丁目31-22</t>
  </si>
  <si>
    <t>022-343-6904</t>
  </si>
  <si>
    <t>022-343-6905</t>
  </si>
  <si>
    <t>0425500329</t>
  </si>
  <si>
    <t>障害者共同生活援助　萩</t>
  </si>
  <si>
    <t>ｼｮｳｶﾞｲｼｬｷｮｳﾄﾞｳｾｲｶﾂｴﾝｼﾞｮ ﾊｷﾞ</t>
  </si>
  <si>
    <t>宮城県仙台市泉区七北田字道２９－１</t>
  </si>
  <si>
    <t>022-374-1631</t>
  </si>
  <si>
    <t>0425500337</t>
  </si>
  <si>
    <t>ケアホーム萩</t>
  </si>
  <si>
    <t>ｹｱﾎｰﾑﾊｷﾞ</t>
  </si>
  <si>
    <t>022-344-6389</t>
  </si>
  <si>
    <t>グループホームサンヒルズ</t>
  </si>
  <si>
    <t>ｸﾞﾙｰﾌﾟﾎｰﾑｻﾝﾋﾙｽﾞ</t>
  </si>
  <si>
    <t>宮城県仙台市泉区南光台南三丁目２３－２１</t>
  </si>
  <si>
    <t>022-251-8895</t>
  </si>
  <si>
    <t>0425500345</t>
  </si>
  <si>
    <t>グループホームｉずみ</t>
  </si>
  <si>
    <t>ｸﾞﾙｰﾌﾟﾎｰﾑｲｽﾞﾐ</t>
  </si>
  <si>
    <t>宮城県仙台市泉区将監六丁目６－２</t>
  </si>
  <si>
    <t>022-771-0966</t>
  </si>
  <si>
    <t>0425500352</t>
  </si>
  <si>
    <t>ホーム・ソキウス</t>
  </si>
  <si>
    <t>ﾎｰﾑ･ｿｷｳｽ</t>
  </si>
  <si>
    <t>宮城県仙台市泉区南光台東二丁目２１－１１</t>
  </si>
  <si>
    <t>022-252-5380</t>
  </si>
  <si>
    <t>0425500360</t>
  </si>
  <si>
    <t>有限会社ナチュラルプランニングサービス</t>
  </si>
  <si>
    <t>ﾕｳｹﾞﾝｶﾞｲｼｬﾅﾁｭﾗﾙﾌﾟﾗﾝﾆﾝｸﾞｻｰﾋﾞｽ</t>
  </si>
  <si>
    <t>宮城県仙台市泉区南光台東二丁目21番11号</t>
  </si>
  <si>
    <t>022-252-5027</t>
  </si>
  <si>
    <t>高島　志野</t>
  </si>
  <si>
    <t>Ｔたいむ</t>
  </si>
  <si>
    <t>Tﾀｲﾑ</t>
  </si>
  <si>
    <t>0425500485</t>
  </si>
  <si>
    <t>022-253-3340</t>
  </si>
  <si>
    <t>0425500774</t>
  </si>
  <si>
    <t>共同生活援助事業所　ポノポノ</t>
  </si>
  <si>
    <t>ｷｮｳﾄﾞｳｾｲｶﾂｴﾝｼﾞｮｼﾞｷﾞｮｳｼｮ ﾎﾟﾉﾎﾟﾉ</t>
  </si>
  <si>
    <t>宮城県仙台市泉区長命ケ丘五丁目１番地の８　佐藤コーポ101号室</t>
  </si>
  <si>
    <t>0425500865</t>
  </si>
  <si>
    <t>ケアホーム　ポノポノ</t>
  </si>
  <si>
    <t>ｹｱﾎｰﾑ ﾎﾟﾉﾎﾟﾉ</t>
  </si>
  <si>
    <t>宮城県仙台市泉区黒松1-26-15-105</t>
  </si>
  <si>
    <t>0425500915</t>
  </si>
  <si>
    <t>共同生活援助事業所すいせんほーむ</t>
  </si>
  <si>
    <t>ｷｮｳﾄﾞｳｾｲｶﾂｴﾝｼﾞｮｼﾞｷﾞｮｳｼｮｽｲｾﾝﾎｰﾑ</t>
  </si>
  <si>
    <t>宮城県仙台市泉区南中山四丁目４番地の２</t>
  </si>
  <si>
    <t>07054589047</t>
  </si>
  <si>
    <t>0425501186</t>
  </si>
  <si>
    <t>グループホーム　ねの</t>
  </si>
  <si>
    <t>ｸﾞﾙｰﾌﾟﾎｰﾑ ﾈﾉ</t>
  </si>
  <si>
    <t>宮城県仙台市泉区根白石字新坂上１番地の１</t>
  </si>
  <si>
    <t>022-343-7113</t>
  </si>
  <si>
    <t>022-343-7151</t>
  </si>
  <si>
    <t>0425501236</t>
  </si>
  <si>
    <t>グループホームとりのこえ</t>
  </si>
  <si>
    <t>ｸﾞﾙｰﾌﾟﾎｰﾑﾄﾘﾉｺｴ</t>
  </si>
  <si>
    <t>宮城県仙台市泉区長命ケ丘3-1-18</t>
  </si>
  <si>
    <t>0425501285</t>
  </si>
  <si>
    <t>宮城県仙台市泉区南光台二丁目14番56号南光台フラッツ206</t>
  </si>
  <si>
    <t>0425501392</t>
  </si>
  <si>
    <t>グループホームメロディ</t>
  </si>
  <si>
    <t>ｸﾞﾙｰﾌﾟﾎｰﾑﾒﾛﾃﾞｨ</t>
  </si>
  <si>
    <t>宮城県仙台市泉区南光台東三丁目７番４号</t>
  </si>
  <si>
    <t>022-341-5411</t>
  </si>
  <si>
    <t>0425501442</t>
  </si>
  <si>
    <t>グループホーム未来</t>
  </si>
  <si>
    <t>ｸﾞﾙｰﾌﾟﾎｰﾑﾐﾗｲ</t>
  </si>
  <si>
    <t>宮城県仙台市泉区長命ケ丘三丁目26番地の45</t>
  </si>
  <si>
    <t>022-341-8303</t>
  </si>
  <si>
    <t>022-341-8873</t>
  </si>
  <si>
    <t>0425501459</t>
  </si>
  <si>
    <t>株式会社アグリパートナーズ</t>
  </si>
  <si>
    <t>ｶﾌﾞｼｷｶｲｼｬｱｸﾞﾘﾊﾟｰﾄﾅｰｽﾞ</t>
  </si>
  <si>
    <t>宮城県富谷市成田七丁目22番地17</t>
  </si>
  <si>
    <t>022-778-9501</t>
  </si>
  <si>
    <t>小野寺　健一</t>
  </si>
  <si>
    <t>ネクサスホーム</t>
  </si>
  <si>
    <t>ﾈｸｻｽﾎｰﾑ</t>
  </si>
  <si>
    <t>宮城県仙台市青葉区双葉ケ丘一丁目21番25号　レジテルサトウⅢ　101</t>
  </si>
  <si>
    <t>022-706-7666</t>
  </si>
  <si>
    <t>022-220-1289</t>
  </si>
  <si>
    <t>0425501467</t>
  </si>
  <si>
    <t>グループホーム　ゆうゆう　泉ケ丘</t>
  </si>
  <si>
    <t>ｸﾞﾙｰﾌﾟﾎｰﾑ ﾕｳﾕｳ ｲｽﾞﾐｶﾞｵｶ</t>
  </si>
  <si>
    <t>0425501475</t>
  </si>
  <si>
    <t>合同会社Ｂ－ダッシュ</t>
  </si>
  <si>
    <t>ｺﾞｳﾄﾞｳｶﾞｲｼｬB-ﾀﾞｯｼｭ</t>
  </si>
  <si>
    <t>宮城県仙台市泉区南光台東二丁目46番３号</t>
  </si>
  <si>
    <t>022-702-2614</t>
  </si>
  <si>
    <t>磯野　敏</t>
  </si>
  <si>
    <t>共同生活援助グループホーム　ノコノコ</t>
  </si>
  <si>
    <t>ｷｮｳﾄﾞｳｾｲｶﾂｴﾝｼﾞｮｸﾞﾙｰﾌﾟﾎｰﾑ ﾉｺﾉｺ</t>
  </si>
  <si>
    <t>宮城県仙台市泉区南光台二丁目17番19号</t>
  </si>
  <si>
    <t>0425501483</t>
  </si>
  <si>
    <t>サンライズ株式会社</t>
  </si>
  <si>
    <t>ｻﾝﾗｲｽﾞｶﾌﾞｼｷｶﾞｲｼｬ</t>
  </si>
  <si>
    <t>宮城県仙台市泉区泉ケ丘二丁目16番20号</t>
  </si>
  <si>
    <t>09029766261</t>
  </si>
  <si>
    <t>022-342-1792</t>
  </si>
  <si>
    <t>佐藤　雄美</t>
  </si>
  <si>
    <t>わおん泉ビレジ</t>
  </si>
  <si>
    <t>ﾜｵﾝｲｽﾞﾐﾋﾞﾚｼﾞ</t>
  </si>
  <si>
    <t>宮城県仙台市泉区館二丁目21番地の４</t>
  </si>
  <si>
    <t>022-341-1792</t>
  </si>
  <si>
    <t>0425501491</t>
  </si>
  <si>
    <t>0425501509</t>
  </si>
  <si>
    <t>あかりホーム</t>
  </si>
  <si>
    <t>ｱｶﾘﾎｰﾑ</t>
  </si>
  <si>
    <t>宮城県仙台市泉区南光台南三丁目７番26号</t>
  </si>
  <si>
    <t>0425501517</t>
  </si>
  <si>
    <t>株式会社東北ケアラボ</t>
  </si>
  <si>
    <t>ｶﾌﾞｼｷｶﾞｲｼｬﾄｳﾎｸｹｱﾗﾎﾞ</t>
  </si>
  <si>
    <t>宮城県仙台市泉区市名坂字楢町170-６　サンクリスティ泉302</t>
  </si>
  <si>
    <t>022-341-2427</t>
  </si>
  <si>
    <t>022-346-1469</t>
  </si>
  <si>
    <t>佐藤　国英</t>
  </si>
  <si>
    <t>アウル障害福祉グループ東北</t>
  </si>
  <si>
    <t>ｱｳﾙｼｮｳｶﾞｲﾌｸｼｸﾞﾙｰﾌﾟﾄｳﾎｸ</t>
  </si>
  <si>
    <t>宮城県仙台市泉区市名坂字楢町170番地の６　サンクリスティ泉302</t>
  </si>
  <si>
    <t>080-76513278</t>
  </si>
  <si>
    <t>0425501525</t>
  </si>
  <si>
    <t>ぱぴこみゅ株式会社</t>
  </si>
  <si>
    <t>ﾊﾟﾋﾟｺﾐｭｶﾌﾞｼｷｶﾞｲｼｬ</t>
  </si>
  <si>
    <t>宮城県仙台市泉区南光台四丁目13-19　トゥインクル幸Ⅰ103号室</t>
  </si>
  <si>
    <t>022-344-6526</t>
  </si>
  <si>
    <t>022-344-6536</t>
  </si>
  <si>
    <t>渡辺　秀幸</t>
  </si>
  <si>
    <t>にゃおん茶々</t>
  </si>
  <si>
    <t>ﾆｬｵﾝﾁｬﾁｬ</t>
  </si>
  <si>
    <t>宮城県仙台市泉区南光台四丁目13番19号　トゥインクル幸Ⅰ103号室</t>
  </si>
  <si>
    <t>0425501533</t>
  </si>
  <si>
    <t>0425501541</t>
  </si>
  <si>
    <t>特定非営利活動法人アクティブライフ</t>
  </si>
  <si>
    <t>ﾄｸﾃｲﾋｴｲﾘｶﾂﾄﾞｳﾎｳｼﾞﾝｱｸﾃｨﾌﾞﾗｲﾌ</t>
  </si>
  <si>
    <t>宮城県仙台市泉区泉ケ丘三丁目４番７号　プラージュ泉1001号</t>
  </si>
  <si>
    <t>022-341-2885</t>
  </si>
  <si>
    <t>022-341-2933</t>
  </si>
  <si>
    <t>木村　正宏</t>
  </si>
  <si>
    <t>スカイホーム</t>
  </si>
  <si>
    <t>ｽｶｲﾎｰﾑ</t>
  </si>
  <si>
    <t>宮城県仙台市泉区泉ケ丘三丁目４番７号　プラージュ泉</t>
  </si>
  <si>
    <t>0425501558</t>
  </si>
  <si>
    <t>障害児(者)相談支援事業所フリースペース“KAI”</t>
  </si>
  <si>
    <t>ｼｮｳｶﾞｲｼﾞ(ｼｬ)ｿｳﾀﾞﾝｼｴﾝｼﾞｷﾞｮｳｼｮﾌﾘｰｽﾍﾟｰｽ"ｶｲ"</t>
  </si>
  <si>
    <t>宮城県石巻市穀町12-5　セキトモ321ビル1階</t>
  </si>
  <si>
    <t>0225-93-2924</t>
  </si>
  <si>
    <t>0225-93-2954</t>
  </si>
  <si>
    <t>0430200030</t>
  </si>
  <si>
    <t>相談支援事業</t>
  </si>
  <si>
    <t>宮城県石巻市穀町12-5　セキモト321ビル</t>
  </si>
  <si>
    <t>地域移行支援</t>
  </si>
  <si>
    <t>宮城県石巻市穀町12-5　セキトモ321ビル</t>
  </si>
  <si>
    <t>地域定着支援</t>
  </si>
  <si>
    <t>相談支援センター　桜・さくら</t>
  </si>
  <si>
    <t>ｿｳﾀﾞﾝｼｴﾝｾﾝﾀｰ ｻｸﾗ･ｻｸﾗ</t>
  </si>
  <si>
    <t>宮城県石巻市鹿妻北１丁目２－２３</t>
  </si>
  <si>
    <t>0225-98-7760</t>
  </si>
  <si>
    <t>0225-98-7730</t>
  </si>
  <si>
    <t>0430200683</t>
  </si>
  <si>
    <t>宮城県石巻市不動町２丁目８－５</t>
  </si>
  <si>
    <t>宮城県石巻市門脇町１丁目２-２１</t>
  </si>
  <si>
    <t>相談支援事業所フリースペース”Sora”</t>
  </si>
  <si>
    <t>ｿｳﾀﾞﾝｼｴﾝｼﾞｷﾞｮｳｼｮﾌﾘｰｽﾍﾟｰｽｿﾗ</t>
  </si>
  <si>
    <t>0430200758</t>
  </si>
  <si>
    <t>相談支援事業所ふりーすぺーす”kai”</t>
  </si>
  <si>
    <t>ｿｳﾀﾞﾝｼｴﾝｼﾞｷﾞｮｳｼｮﾌﾘｰｽﾍﾟｰｽ"kai"</t>
  </si>
  <si>
    <t>宮城県石巻市穀町11番29号</t>
  </si>
  <si>
    <t>0430210013</t>
  </si>
  <si>
    <t>計画相談支援</t>
  </si>
  <si>
    <t>ｿｳﾀﾞﾝｼｴﾝｼﾞｷﾞｮｳｼｮﾌﾘｰｽﾍﾟｰｽ"Sora"</t>
  </si>
  <si>
    <t>0430210021</t>
  </si>
  <si>
    <t>相談支援センター桜・さくら</t>
  </si>
  <si>
    <t>ｿｳﾀﾞﾝｼｴﾝｾﾝﾀｰｻｸﾗ･ｻｸﾗ</t>
  </si>
  <si>
    <t>0430210039</t>
  </si>
  <si>
    <t>一般社団法人　心和会</t>
  </si>
  <si>
    <t>ｲｯﾊﾟﾝｼｬﾀﾞﾝﾎｳｼﾞﾝ ｼﾝﾜｶｲ</t>
  </si>
  <si>
    <t>宮城県石巻市蛇田字新谷地前９７番地７</t>
  </si>
  <si>
    <t>0225-95-6064</t>
  </si>
  <si>
    <t>神童　みえ子</t>
  </si>
  <si>
    <t>一般社団法人　心和会　障がい者相談支援事業所「とも」</t>
  </si>
  <si>
    <t>ｲｯﾊﾟﾝｼｬﾀﾞﾝﾎｳｼﾞﾝ ｼﾝﾜｶｲ ｼｮｳｶﾞｲｼｬｿｳﾀﾞﾝｼｴﾝｼﾞｷﾞｮｳｼｮ｢ﾄﾓ｣</t>
  </si>
  <si>
    <t>0430210047</t>
  </si>
  <si>
    <t>石巻市社協障害者相談支援事業所すまいる</t>
  </si>
  <si>
    <t>ｲｼﾉﾏｷｼｼｬｷｮｳｼｮｳｶﾞｲｼｬｿｳﾀﾞﾝｼｴﾝｼﾞｷﾞｮｳｼｮｽﾏｲﾙ</t>
  </si>
  <si>
    <t>宮城県石巻市中央２丁目４番２０号</t>
  </si>
  <si>
    <t>0225-92-6733</t>
  </si>
  <si>
    <t>0225-96-2613</t>
  </si>
  <si>
    <t>0430210054</t>
  </si>
  <si>
    <t>0430210062</t>
  </si>
  <si>
    <t>一般社団法人　ほーぷの郷</t>
  </si>
  <si>
    <t>ｲｯﾊﾟﾝｼｬﾀﾞﾝﾎｳｼﾞﾝ ﾎｰﾌﾟﾉｻﾄ</t>
  </si>
  <si>
    <t>9860857</t>
  </si>
  <si>
    <t>宮城県石巻市築山一丁目１０番３４号</t>
  </si>
  <si>
    <t>0225-25-5924</t>
  </si>
  <si>
    <t>0225-98-4879</t>
  </si>
  <si>
    <t>木村　強行</t>
  </si>
  <si>
    <t>相談支援センター　ほーぷの郷</t>
  </si>
  <si>
    <t>ｿｳﾀﾞﾝｼｴﾝｾﾝﾀｰ ﾎｰﾌﾟﾉｻﾄ</t>
  </si>
  <si>
    <t>0430210088</t>
  </si>
  <si>
    <t>0225-90-3991</t>
  </si>
  <si>
    <t>ｲｯﾊﾟﾝｼｬﾀﾞﾝﾎｳｼﾞﾝｼﾝｻｲｺｺﾛﾉｹｱ･ﾈｯﾄﾜｰｸﾐﾔｷﾞ</t>
  </si>
  <si>
    <t>宮城県仙台市青葉区昭和町２番２５号</t>
  </si>
  <si>
    <t>相談支援センターからころ</t>
  </si>
  <si>
    <t>ｿｳﾀﾞﾝｼｴﾝｾﾝﾀｰｶﾗｺﾛ</t>
  </si>
  <si>
    <t>宮城県石巻市鋳銭場３番１９号　秋田屋ビル１階</t>
  </si>
  <si>
    <t>0225-94-2966</t>
  </si>
  <si>
    <t>0225-20-9021</t>
  </si>
  <si>
    <t>0430210096</t>
  </si>
  <si>
    <t>相談事業所 Spun feeling 石巻</t>
  </si>
  <si>
    <t>ｿｳﾀﾞﾝｼﾞｷﾞｮｳｼｮ Spun feeling ｲｼﾉﾏｷ</t>
  </si>
  <si>
    <t>宮城県石巻市駅前北通り３丁目８－１４</t>
  </si>
  <si>
    <t>090-1378-076</t>
  </si>
  <si>
    <t>0430210104</t>
  </si>
  <si>
    <t>相談事業所 Span feeling 石巻</t>
  </si>
  <si>
    <t>ｿｳﾀﾞﾝｼﾞｷﾞｮｳｼｮ ｽﾊﾟﾝ ﾌｨｰﾘﾝｸﾞ ｲｼﾉﾏｷ</t>
  </si>
  <si>
    <t>09013780767</t>
  </si>
  <si>
    <t>0225-94-0371</t>
  </si>
  <si>
    <t>相談支援センター青い鳥</t>
  </si>
  <si>
    <t>ｿｳﾀﾞﾝｼｴﾝｾﾝﾀｰｱｵｲﾄﾘ</t>
  </si>
  <si>
    <t>0225-98-3029</t>
  </si>
  <si>
    <t>0430210294</t>
  </si>
  <si>
    <t>宮城県石巻市蛇田字北経塚18番地10</t>
  </si>
  <si>
    <t>障がい者福祉相談支援センター「しおーも」</t>
  </si>
  <si>
    <t>ｼｮｳｶﾞｲｼｬﾌｸｼｿｳﾀﾞﾝｼｴﾝｾﾝﾀｰ｢ｼｵｰﾓ｣</t>
  </si>
  <si>
    <t>022-361-0380</t>
  </si>
  <si>
    <t>0430300012</t>
  </si>
  <si>
    <t>松峰園相談支援センター</t>
  </si>
  <si>
    <t>ｼｮｳﾎｳｴﾝｿｳﾀﾞﾝｼｴﾝｾﾝﾀｰ</t>
  </si>
  <si>
    <t>0430500017</t>
  </si>
  <si>
    <t>気仙沼市障害者生活支援センター</t>
  </si>
  <si>
    <t>ｹｾﾝﾇﾏｼｼｮｳｶﾞｲｼｬｾｲｶﾂｼｴﾝｾﾝﾀｰ</t>
  </si>
  <si>
    <t>9880002</t>
  </si>
  <si>
    <t>宮城県気仙沼市錦町１丁目２番１号気仙沼市市民福祉センター「やすらぎ」内</t>
  </si>
  <si>
    <t>0226-24-5161</t>
  </si>
  <si>
    <t>0226-24-5169</t>
  </si>
  <si>
    <t>0430500025</t>
  </si>
  <si>
    <t>宮城県気仙沼市錦町二丁目5-10</t>
  </si>
  <si>
    <t>キングス・ビレッジ相談支援室</t>
  </si>
  <si>
    <t>ｷﾝｸﾞｽ･ﾋﾞﾚｯｼﾞｿｳﾀﾞﾝｼｴﾝｼﾂ</t>
  </si>
  <si>
    <t>0430500033</t>
  </si>
  <si>
    <t>キングス・タウン総合相談室</t>
  </si>
  <si>
    <t>ｷﾝｸﾞｽ･ﾀｳﾝｿｳｺﾞｳｿｳﾀﾞﾝｼﾂ</t>
  </si>
  <si>
    <t>宮城県気仙沼市三日町3丁目１－１</t>
  </si>
  <si>
    <t>0226-24-3069</t>
  </si>
  <si>
    <t>0226-24-3153</t>
  </si>
  <si>
    <t>ｼｬｶｲﾌｸｼﾎｳｼﾞﾝｾﾝｼﾝｶｲ</t>
  </si>
  <si>
    <t>宮城県気仙沼市唐桑町只越366番地5</t>
  </si>
  <si>
    <t>0226-29-6560</t>
  </si>
  <si>
    <t>0226-24-8556</t>
  </si>
  <si>
    <t>小野寺学</t>
  </si>
  <si>
    <t>宮城県気仙沼市錦町１丁目２番１号　気仙沼市市民福祉センター「やすらぎ」内</t>
  </si>
  <si>
    <t>0430500041</t>
  </si>
  <si>
    <t>宮城県気仙沼市松崎柳沢216番地8</t>
  </si>
  <si>
    <t>0430500058</t>
  </si>
  <si>
    <t>特定非営利活動法人　泉里会</t>
  </si>
  <si>
    <t>宮城県気仙沼市本吉町中島141番地６</t>
  </si>
  <si>
    <t>森谷　隆克</t>
  </si>
  <si>
    <t>相談支援センターいずみ</t>
  </si>
  <si>
    <t>ｿｳﾀﾞﾝｼｴﾝｾﾝﾀｰｲｽﾞﾐ</t>
  </si>
  <si>
    <t>0430500066</t>
  </si>
  <si>
    <t>宮城県気仙沼市本吉町猪の鼻１８２番地４</t>
  </si>
  <si>
    <t>宮城県気仙沼市松崎面瀬１７番地１</t>
  </si>
  <si>
    <t>0226-25-7883</t>
  </si>
  <si>
    <t>0430500074</t>
  </si>
  <si>
    <t>ほっとオレンジ</t>
  </si>
  <si>
    <t>ﾎｯﾄｵﾚﾝｼﾞ</t>
  </si>
  <si>
    <t>宮城県気仙沼市東新城二丁目5番4</t>
  </si>
  <si>
    <t>0430500082</t>
  </si>
  <si>
    <t>0226-25-7179</t>
  </si>
  <si>
    <t>相談支援事業所　陽だまり</t>
  </si>
  <si>
    <t>ｿｳﾀﾞﾝｼｴﾝｼﾞｷﾞｮｳｼｮ ﾋﾀﾞﾏﾘ</t>
  </si>
  <si>
    <t>宮城県気仙沼市古町3丁目3番8号</t>
  </si>
  <si>
    <t>0430500090</t>
  </si>
  <si>
    <t>相談支援センター　じょいん</t>
  </si>
  <si>
    <t>ｿｳﾀﾞﾝｼｴﾝｾﾝﾀｰ ｼﾞｮｲﾝ</t>
  </si>
  <si>
    <t>9880023</t>
  </si>
  <si>
    <t>0226-25-7501</t>
  </si>
  <si>
    <t>0430500108</t>
  </si>
  <si>
    <t>相談支援事業所　支援ねっと・もとよし</t>
  </si>
  <si>
    <t>ｿｳﾀﾞﾝｼｴﾝｼﾞｷﾞｮｳｼｮ ｼｴﾝﾈｯﾄ･ﾓﾄﾖｼ</t>
  </si>
  <si>
    <t>0226-25-7720</t>
  </si>
  <si>
    <t>0430500116</t>
  </si>
  <si>
    <t>宮城県気仙沼市松崎柳沢216番地の8</t>
  </si>
  <si>
    <t>0430500231</t>
  </si>
  <si>
    <t>0430500397</t>
  </si>
  <si>
    <t>宮城県気仙沼市本吉町猪の鼻182番地4</t>
  </si>
  <si>
    <t>宮城県気仙沼市東新城２－５－４</t>
  </si>
  <si>
    <t>0226-29-6884</t>
  </si>
  <si>
    <t>0430500439</t>
  </si>
  <si>
    <t>相談支援事業所　ふぁみりースペース陽だまり</t>
  </si>
  <si>
    <t>ｿｳﾀﾞﾝｼｴﾝｼﾞｷﾞｮｳｼｮ ﾌｧﾐﾘｰｽﾍﾟｰｽﾋﾀﾞﾏﾘ</t>
  </si>
  <si>
    <t>宮城県気仙沼市新町5番18号</t>
  </si>
  <si>
    <t>0430500504</t>
  </si>
  <si>
    <t>0226-28-9918</t>
  </si>
  <si>
    <t>0430500520</t>
  </si>
  <si>
    <t>障害者相談支援事業所　春圃</t>
  </si>
  <si>
    <t>ｼｮｳｶﾞｲｼｬｿｳﾀﾞﾝｼｴﾝｼﾞｷﾞｮｳｼｮ ｼｭﾝﾎﾟ</t>
  </si>
  <si>
    <t>宮城県気仙沼市舘山一丁目１番４３号</t>
  </si>
  <si>
    <t>0226-25-7765</t>
  </si>
  <si>
    <t>0226-23-6575</t>
  </si>
  <si>
    <t>0430500553</t>
  </si>
  <si>
    <t>県南生活サポートセンターアサンテ</t>
  </si>
  <si>
    <t>ｹﾝﾅﾝｾｲｶﾂｻﾎﾟｰﾄｾﾝﾀｰｱｻﾝﾃ</t>
  </si>
  <si>
    <t>宮城県柴田郡大河原町大谷字戸ノ内前４３番地５</t>
  </si>
  <si>
    <t>0224-51-5361</t>
  </si>
  <si>
    <t>0224-51-5362</t>
  </si>
  <si>
    <t>0430600189</t>
  </si>
  <si>
    <t>地域生活援助センター｢ポレポレ｣・県南生活サポートセンター「アサンテ」</t>
  </si>
  <si>
    <t>ﾁｲｷｾｲｶﾂｴﾝｼﾞｮｾﾝﾀｰ｢ﾎﾟﾚﾎﾟﾚ｣･ｹﾝﾅﾝｾｲｶﾂｻﾎﾟｰﾄｾﾝﾀｰ｢ｱｻﾝﾃ｣</t>
  </si>
  <si>
    <t>宮城県白石市東町２丁目２－３３</t>
  </si>
  <si>
    <t>地域生活援助センターポレポレ</t>
  </si>
  <si>
    <t>ﾁｲｷｾｲｶﾂｴﾝｼﾞｮｾﾝﾀｰﾎﾟﾚﾎﾟﾚ</t>
  </si>
  <si>
    <t>宮城県白石市東町二丁目２番３３号</t>
  </si>
  <si>
    <t>0430610014</t>
  </si>
  <si>
    <t>0430610022</t>
  </si>
  <si>
    <t>なとりソーシャルサポートセンターぽこあぽこ</t>
  </si>
  <si>
    <t>ﾅﾄﾘｿｰｼｬﾙｻﾎﾟｰﾄｾﾝﾀｰﾎﾟｺｱﾎﾟｺ</t>
  </si>
  <si>
    <t>宮城県名取市増田一丁目7番28号</t>
  </si>
  <si>
    <t>0430700013</t>
  </si>
  <si>
    <t>022-384-8889</t>
  </si>
  <si>
    <t>なとり生活支援センター窓</t>
  </si>
  <si>
    <t>ﾅﾄﾘｾｲｶﾂｼｴﾝｾﾝﾀｰﾏﾄﾞ</t>
  </si>
  <si>
    <t>0430700021</t>
  </si>
  <si>
    <t>指定相談支援事業所｢窓｣</t>
  </si>
  <si>
    <t>ｼﾃｲｿｳﾀﾞﾝｼｴﾝｼﾞｷﾞｮｳｼｮ｢ﾏﾄﾞ｣</t>
  </si>
  <si>
    <t>宮城県名取市下増田字広浦82番地1</t>
  </si>
  <si>
    <t>022-382-9855</t>
  </si>
  <si>
    <t>022-382-9854</t>
  </si>
  <si>
    <t>宮城県名取市増田5丁目3-12</t>
  </si>
  <si>
    <t>宮城県名取市名取が丘２丁目１０－１　齋藤荘</t>
  </si>
  <si>
    <t>0430700039</t>
  </si>
  <si>
    <t>宮城県名取市下増田字中荷６２７番地１５</t>
  </si>
  <si>
    <t>サポートケア名取ありのまま舎難病・障害者相談支援センター</t>
  </si>
  <si>
    <t>ｻﾎﾟｰﾄｹｱﾅﾄﾘｱﾘﾉﾏﾏｼｬﾅﾝﾋﾞｮｳ･ｼｮｳｶﾞｲｼｬｿｳﾀﾞﾝｼｴﾝｾﾝﾀｰ</t>
  </si>
  <si>
    <t>宮城県名取市大手町２丁目１－３ひまわりビル１０１</t>
  </si>
  <si>
    <t>022-796-6231</t>
  </si>
  <si>
    <t>022-796-6232</t>
  </si>
  <si>
    <t>0430700047</t>
  </si>
  <si>
    <t>ぱふ</t>
  </si>
  <si>
    <t>ﾊﾟﾌ</t>
  </si>
  <si>
    <t>0430700070</t>
  </si>
  <si>
    <t>宮城県名取市増田３丁目３－１２</t>
  </si>
  <si>
    <t>022-796-7090</t>
  </si>
  <si>
    <t>相談支援事業所　あすもね</t>
  </si>
  <si>
    <t>ｿｳﾀﾞﾝｼｴﾝｼﾞｷﾞｮｳｼｮ ｱｽﾓﾈ</t>
  </si>
  <si>
    <t>宮城県名取市美田園５丁目４－４</t>
  </si>
  <si>
    <t>0430700096</t>
  </si>
  <si>
    <t>合同会社もも佳特定相談支援事業所キャンドルハウス</t>
  </si>
  <si>
    <t>ｺﾞｳﾄﾞｳｶﾞｲｼｬﾓﾓｶﾄｸﾃｲｿｳﾀﾞﾝｼｴﾝｼﾞｷﾞｮｳｼｮｷｬﾝﾄﾞﾙﾊｳｽ</t>
  </si>
  <si>
    <t>05038522424</t>
  </si>
  <si>
    <t>0430700112</t>
  </si>
  <si>
    <t>合同会社もも佳一般相談支援事業所キャンドルハウス</t>
  </si>
  <si>
    <t>ｺﾞｳﾄﾞｳｶﾞｲｼｬﾓﾓｶｲｯﾊﾟﾝｿｳﾀﾞﾝｼｴﾝｼﾞｷﾞｮｳｼｮｷｬﾝﾄﾞﾙﾊｳｽ</t>
  </si>
  <si>
    <t>0430700567</t>
  </si>
  <si>
    <t>022-765-0873</t>
  </si>
  <si>
    <t>サポートセンター虹</t>
  </si>
  <si>
    <t>ｻﾎﾟｰﾄｾﾝﾀｰﾆｼﾞ</t>
  </si>
  <si>
    <t>0430800011</t>
  </si>
  <si>
    <t>0430800029</t>
  </si>
  <si>
    <t>けやき</t>
  </si>
  <si>
    <t>ｹﾔｷ</t>
  </si>
  <si>
    <t>宮城県多賀城市桜木１丁目４番１７号コーポベルセブン１０１号</t>
  </si>
  <si>
    <t>022-362-7872</t>
  </si>
  <si>
    <t>0430913012</t>
  </si>
  <si>
    <t>ﾀｶﾞｼﾞｮｳｼ</t>
  </si>
  <si>
    <t>9858531</t>
  </si>
  <si>
    <t>宮城県多賀城市中央２丁目１－１</t>
  </si>
  <si>
    <t>022-368-1141</t>
  </si>
  <si>
    <t>022-368-1147</t>
  </si>
  <si>
    <t>深谷　晃祐</t>
  </si>
  <si>
    <t>多賀城市児童発達支援センター太陽の家</t>
  </si>
  <si>
    <t>ﾀｶﾞｼﾞｮｳｼｼﾞﾄﾞｳﾊｯﾀﾂｼｴﾝｾﾝﾀｰﾀｲﾖｳﾉｲｴ</t>
  </si>
  <si>
    <t>宮城県多賀城市伝上山１－１－３</t>
  </si>
  <si>
    <t>022-365-2861</t>
  </si>
  <si>
    <t>022-365-2863</t>
  </si>
  <si>
    <t>0430915017</t>
  </si>
  <si>
    <t>合同会社You＆My</t>
  </si>
  <si>
    <t>ｺﾞｳﾄﾞｳｶﾞｲｼｬﾕｳｱﾝﾄﾞﾏｲ</t>
  </si>
  <si>
    <t>9850862</t>
  </si>
  <si>
    <t>宮城県多賀城市高崎２丁目２１－１８　コーポフレンド１０２</t>
  </si>
  <si>
    <t>022-209-2645</t>
  </si>
  <si>
    <t>渡部　和也</t>
  </si>
  <si>
    <t>相談支援事業所　梯</t>
  </si>
  <si>
    <t>ｿｳﾀﾞﾝｼｴﾝｼﾞｷﾞｮｳｼｮ ｶｹﾊｼ</t>
  </si>
  <si>
    <t>0430917013</t>
  </si>
  <si>
    <t>地域支援センターぱれっとさとのもり</t>
  </si>
  <si>
    <t>ﾁｲｷｼｴﾝｾﾝﾀｰﾊﾟﾚｯﾄｻﾄﾉﾓﾘ</t>
  </si>
  <si>
    <t>宮城県岩沼市中央２丁目５－２６</t>
  </si>
  <si>
    <t>0223-24-1712</t>
  </si>
  <si>
    <t>0431100015</t>
  </si>
  <si>
    <t>0431100023</t>
  </si>
  <si>
    <t>0223-25-4590</t>
  </si>
  <si>
    <t>さんてらす</t>
  </si>
  <si>
    <t>ｻﾝﾃﾗｽ</t>
  </si>
  <si>
    <t>宮城県岩沼市たけくま２丁目２２番１０号</t>
  </si>
  <si>
    <t>0223-29-4587</t>
  </si>
  <si>
    <t>0223-29-4539</t>
  </si>
  <si>
    <t>0431100031</t>
  </si>
  <si>
    <t>社会医療法人将道会</t>
  </si>
  <si>
    <t>ｼｬｶｲｲﾘｮｳﾎｳｼﾞﾝｼｮｳﾄﾞｳｶｲ</t>
  </si>
  <si>
    <t>9892483</t>
  </si>
  <si>
    <t>宮城県岩沼市里の杜１丁目２－５</t>
  </si>
  <si>
    <t>0223-23-3151</t>
  </si>
  <si>
    <t>0223-23-3150</t>
  </si>
  <si>
    <t>渡邉　一夫</t>
  </si>
  <si>
    <t>南東北相談支援センター</t>
  </si>
  <si>
    <t>ﾐﾅﾐﾄｳﾎｸｿｳﾀﾞﾝｼｴﾝｾﾝﾀｰ</t>
  </si>
  <si>
    <t>宮城県岩沼市里の杜1丁目2番6号</t>
  </si>
  <si>
    <t>0431100049</t>
  </si>
  <si>
    <t>J’s support岩沼</t>
  </si>
  <si>
    <t>ｼﾞｪｰｽﾞｻﾎﾟｰﾄｲﾜﾇﾏ</t>
  </si>
  <si>
    <t>宮城県岩沼市二木１丁目３番８－４号</t>
  </si>
  <si>
    <t>090-19388341</t>
  </si>
  <si>
    <t>0431100056</t>
  </si>
  <si>
    <t>相談支援センター　りがぁれ</t>
  </si>
  <si>
    <t>ｿｳﾀﾞﾝｼｴﾝｾﾝﾀｰ ﾘｶﾞｱﾚ</t>
  </si>
  <si>
    <t>0223-35-6882</t>
  </si>
  <si>
    <t>0431100064</t>
  </si>
  <si>
    <t>児童サポートセンター「バンビ｣</t>
  </si>
  <si>
    <t>ｼﾞﾄﾞｳｻﾎﾟｰﾄｾﾝﾀｰ｢ﾊﾞﾝﾋﾞ｣</t>
  </si>
  <si>
    <t>宮城県登米市中田町上沼字大柳117番地2</t>
  </si>
  <si>
    <t>0220-34-7354</t>
  </si>
  <si>
    <t>0220-34-7411</t>
  </si>
  <si>
    <t>0431200013</t>
  </si>
  <si>
    <t>恵泉会地域生活支援センター</t>
  </si>
  <si>
    <t>ｹｲｾﾝｶｲﾁｲｷｾｲｶﾂｼｴﾝｾﾝﾀｰ</t>
  </si>
  <si>
    <t>宮城県登米市迫町佐沼字中江1丁目10-4</t>
  </si>
  <si>
    <t>0220-21-1011</t>
  </si>
  <si>
    <t>0220-21-1012</t>
  </si>
  <si>
    <t>0431200021</t>
  </si>
  <si>
    <t>登米市社協計画相談支援事業所「ゆうゆう」</t>
  </si>
  <si>
    <t>ﾄﾒｼｼｬｷｮｳｹｲｶｸｿｳﾀﾞﾝｼｴﾝｼﾞｷﾞｮｳｼｮ｢ﾕｳﾕｳ｣</t>
  </si>
  <si>
    <t>宮城県登米市豊里町新町９番地９</t>
  </si>
  <si>
    <t>0431200054</t>
  </si>
  <si>
    <t>社会福祉法人恵泉会</t>
  </si>
  <si>
    <t>ｼｬｶｲﾌｸｼﾎｳｼﾞﾝｹｲｾﾝｶｲ</t>
  </si>
  <si>
    <t>千葉　捷郎</t>
  </si>
  <si>
    <t>相談支援事業所　くろーばー</t>
  </si>
  <si>
    <t>ｿｳﾀﾞﾝｼｴﾝｼﾞｷﾞｮｳｼｮ ｸﾛｰﾊﾞｰ</t>
  </si>
  <si>
    <t>0431200062</t>
  </si>
  <si>
    <t>はせやま相談支援事業所</t>
  </si>
  <si>
    <t>ﾊｾﾔﾏｿｳﾀﾞﾝｼｴﾝｼﾞｷﾞｮｳｼｮ</t>
  </si>
  <si>
    <t>0431200070</t>
  </si>
  <si>
    <t>宮城県登米市中田町宝江新井田字新姥沼１９０</t>
  </si>
  <si>
    <t>みんなの家みのり</t>
  </si>
  <si>
    <t>ﾐﾝﾅﾉｲｴﾐﾉﾘ</t>
  </si>
  <si>
    <t>宮城県登米市中田町宝江新井田字弥平構２１番地</t>
  </si>
  <si>
    <t>0220-23-8611</t>
  </si>
  <si>
    <t>0220-23-8612</t>
  </si>
  <si>
    <t>0431200088</t>
  </si>
  <si>
    <t>指定特定・障害児相談支援事業所　Spun feelings　登米</t>
  </si>
  <si>
    <t>ｼﾃｲﾄｸﾃｲﾃﾝｼｮｳｶﾞｲｼﾞｿｳﾀﾞﾝｼｴﾝｼﾞｷﾞｮｳｼｮ Spun feelings ﾄﾒ</t>
  </si>
  <si>
    <t>0431200096</t>
  </si>
  <si>
    <t>ｼﾃｲﾄｸﾃｲﾃﾝｼｮｳｶﾞｲｼﾞｿｳﾀﾞﾝｼｴﾝｼﾞｷﾞｮｳｼｮ ｽﾊﾟﾝ ﾌｨｰﾘﾝｸﾞｽ ﾄﾒ</t>
  </si>
  <si>
    <t>相談支援サービス　あゆみ</t>
  </si>
  <si>
    <t>ｿｳﾀﾞﾝｼｴﾝｻｰﾋﾞｽ ｱﾕﾐ</t>
  </si>
  <si>
    <t>0220-23-7525</t>
  </si>
  <si>
    <t>0431200112</t>
  </si>
  <si>
    <t>ポレポレ</t>
  </si>
  <si>
    <t>ﾎﾟﾚﾎﾟﾚ</t>
  </si>
  <si>
    <t>0431200237</t>
  </si>
  <si>
    <t>ふらっと</t>
  </si>
  <si>
    <t>ﾌﾗｯﾄ</t>
  </si>
  <si>
    <t>宮城県登米市米山町善王寺相ノ田１０１－１</t>
  </si>
  <si>
    <t>0431200302</t>
  </si>
  <si>
    <t>医療法人財団　姉歯松風会</t>
  </si>
  <si>
    <t>ｲﾘｮｳﾎｳｼﾞﾝｻﾞｲﾀﾞﾝ ｱﾈﾊｼｮｳﾌｳｶｲ</t>
  </si>
  <si>
    <t>姉歯　秀平</t>
  </si>
  <si>
    <t>0431200484</t>
  </si>
  <si>
    <t>障害者相談支援センターあらいぶ</t>
  </si>
  <si>
    <t>ｼｮｳｶﾞｲｼｬｿｳﾀﾞﾝｼｴﾝｾﾝﾀｰｱﾗｲﾌﾞ</t>
  </si>
  <si>
    <t>宮城県栗原市築館伊豆１丁目１番１２号</t>
  </si>
  <si>
    <t>0228-21-4655</t>
  </si>
  <si>
    <t>0228-23-8772</t>
  </si>
  <si>
    <t>0431300011</t>
  </si>
  <si>
    <t>障害者相談支援センター　あらいぶ</t>
  </si>
  <si>
    <t>ｼｮｳｶﾞｲｼｬｿｳﾀﾞﾝｼｴﾝｾﾝﾀｰ ｱﾗｲﾌﾞ</t>
  </si>
  <si>
    <t>ホワイトベア栗原相談支援センター</t>
  </si>
  <si>
    <t>ﾎﾜｲﾄﾍﾞｱｸﾘﾊﾗｿｳﾀﾞﾝｼｴﾝｾﾝﾀｰ</t>
  </si>
  <si>
    <t>0431300029</t>
  </si>
  <si>
    <t>相談支援ころんぶす</t>
  </si>
  <si>
    <t>ｿｳﾀﾞﾝｼｴﾝｺﾛﾝﾌﾞｽ</t>
  </si>
  <si>
    <t>宮城県栗原市一迫真坂字鶴町１３５番地４</t>
  </si>
  <si>
    <t>0431300037</t>
  </si>
  <si>
    <t>宮城県栗原市築館伊豆一丁目1-12</t>
  </si>
  <si>
    <t>0431300045</t>
  </si>
  <si>
    <t>障がい児（者）相談支援事業所　きぼう</t>
  </si>
  <si>
    <t>ｼｮｳｶﾞｲｼﾞ(ｼｬ)ｿｳﾀﾞﾝｼｴﾝｼﾞｷﾞｮｳｼｮ ｷﾎﾞｳ</t>
  </si>
  <si>
    <t>宮城県栗原市金成金生１１番地</t>
  </si>
  <si>
    <t>0228-24-8921</t>
  </si>
  <si>
    <t>0228-24-8923</t>
  </si>
  <si>
    <t>0431300433</t>
  </si>
  <si>
    <t>0228-22-1340</t>
  </si>
  <si>
    <t>0228-22-0340</t>
  </si>
  <si>
    <t>佐藤　智</t>
  </si>
  <si>
    <t>栗原市立はげまし学園</t>
  </si>
  <si>
    <t>ｸﾘﾊﾗｼﾘﾂﾊｹﾞﾏｼｶﾞｸｴﾝ</t>
  </si>
  <si>
    <t>宮城県栗原市築館藤木４番５３号</t>
  </si>
  <si>
    <t>0228-22-1623</t>
  </si>
  <si>
    <t>0431300441</t>
  </si>
  <si>
    <t>社会福祉法人栗原市社会福祉協議会　相談支援事業所</t>
  </si>
  <si>
    <t>ｼｬｶｲﾌｸｼﾎｳｼﾞﾝｸﾘﾊﾗｼｼｬｶｲﾌｸｼｷｮｳｷﾞｶｲ ｿｳﾀﾞﾝｼｴﾝｼﾞｷﾞｮｳｼｮ</t>
  </si>
  <si>
    <t>宮城県栗原市築館高田一丁目6番3-12号</t>
  </si>
  <si>
    <t>0228-21-2141</t>
  </si>
  <si>
    <t>0431300490</t>
  </si>
  <si>
    <t>相談支援事業所　りつわ</t>
  </si>
  <si>
    <t>ｿｳﾀﾞﾝｼｴﾝｼﾞｷﾞｮｳｼｮ ﾘﾂﾜ</t>
  </si>
  <si>
    <t>宮城県栗原市栗駒岩ケ崎六日町２１番地２号</t>
  </si>
  <si>
    <t>0228-49-1565</t>
  </si>
  <si>
    <t>0228-49-1566</t>
  </si>
  <si>
    <t>0431300508</t>
  </si>
  <si>
    <t>0431300516</t>
  </si>
  <si>
    <t>風和の郷　相談支援事業所</t>
  </si>
  <si>
    <t>ﾌｳﾜﾉｻﾄ ｿｳﾀﾞﾝｼｴﾝｼﾞｷﾞｮｳｼｮ</t>
  </si>
  <si>
    <t>0228-24-8513</t>
  </si>
  <si>
    <t>東まつしま地域活動支援センターカノン</t>
  </si>
  <si>
    <t>ﾋｶﾞｼﾏﾂｼﾏﾁｲｷｶﾂﾄﾞｳｼｴﾝｾﾝﾀｰｶﾉﾝ</t>
  </si>
  <si>
    <t>宮城県東松島市矢本字河戸342-2</t>
  </si>
  <si>
    <t>0225-83-1571</t>
  </si>
  <si>
    <t>0225-83-1572</t>
  </si>
  <si>
    <t>0431400019</t>
  </si>
  <si>
    <t>0431400183</t>
  </si>
  <si>
    <t>医療法人社団健育会ひまわり障がい者相談支援事業所</t>
  </si>
  <si>
    <t>ｲﾘｮｳﾎｳｼﾞﾝｼｬﾀﾞﾝｹﾝｲｸｶｲﾋﾏﾜﾘｼｮｳｶﾞｲｼｬｿｳﾀﾞﾝｼｴﾝｼﾞｷﾞｮｳｼｮ</t>
  </si>
  <si>
    <t>医療法人社団　健育会　ひまわりデイサービスセンター</t>
  </si>
  <si>
    <t>ｲﾘｮｳﾎｳｼﾞﾝｼｬﾀﾞﾝ ｹﾝｲｸｶｲ ﾋﾏﾜﾘﾃﾞｲｻｰﾋﾞｽｾﾝﾀｰ</t>
  </si>
  <si>
    <t>0225-84-2518</t>
  </si>
  <si>
    <t>0431400191</t>
  </si>
  <si>
    <t>東まつしま地域生活支援センターカノン</t>
  </si>
  <si>
    <t>ﾋｶﾞｼﾏﾂｼﾏﾁｲｷｾｲｶﾂｼｴﾝｾﾝﾀｰｶﾉﾝ</t>
  </si>
  <si>
    <t>宮城県東松島市矢本字河戸３４２－２</t>
  </si>
  <si>
    <t>0431400209</t>
  </si>
  <si>
    <t>宮城県東松島市赤井字八反谷地１００番５</t>
  </si>
  <si>
    <t>0431400282</t>
  </si>
  <si>
    <t>障害児相談支援センター　さぽーと　こどもの広場</t>
  </si>
  <si>
    <t>ｼｮｳｶﾞｲｼﾞｿｳﾀﾞﾝｼｴﾝｾﾝﾀｰ ｻﾎﾟｰﾄ ｺﾄﾞﾓﾉﾋﾛﾊﾞ</t>
  </si>
  <si>
    <t>宮城県東松島市矢本字道地浦139-1</t>
  </si>
  <si>
    <t>0431400308</t>
  </si>
  <si>
    <t>一般社団法人心和会　障がい者相談支援事業所「とも」</t>
  </si>
  <si>
    <t>ｲｯﾊﾟﾝｼｬﾀﾞﾝﾎｳｼﾞﾝｼﾝﾜｶｲ ｼｮｳｶﾞｲｼｬｿｳﾀﾞﾝｼｴﾝｼﾞｷﾞｮｳｼｮ｢ﾄﾓ｣</t>
  </si>
  <si>
    <t>宮城県東松島市赤井字新川前26番地13ファミール赤井103号</t>
  </si>
  <si>
    <t>0225-98-8326</t>
  </si>
  <si>
    <t>0225-98-8327</t>
  </si>
  <si>
    <t>0431400324</t>
  </si>
  <si>
    <t>大崎東部相談支援事業所</t>
  </si>
  <si>
    <t>ｵｵｻｷﾄｳﾌﾞｿｳﾀﾞﾝｼｴﾝｼﾞｷﾞｮｳｼｮ</t>
  </si>
  <si>
    <t>0431500016</t>
  </si>
  <si>
    <t>0229-57-1220</t>
  </si>
  <si>
    <t>大崎地域相談支援センター“さてら”</t>
  </si>
  <si>
    <t>ｵｵｻｷﾁｲｷｿｳﾀﾞﾝｼｴﾝｾﾝﾀｰ"ｻﾃﾗ"</t>
  </si>
  <si>
    <t>宮城県大崎市古川駅前大通一丁目５－１８ふるさとプラザ２F</t>
  </si>
  <si>
    <t>0229-21-8832</t>
  </si>
  <si>
    <t>0431500024</t>
  </si>
  <si>
    <t>地域相談支援センター「時や」</t>
  </si>
  <si>
    <t>ﾁｲｷｿｳﾀﾞﾝｼｴﾝｾﾝﾀｰﾄｷﾔ</t>
  </si>
  <si>
    <t>宮城県大崎市古川駅前大通1－5－18ふるさとプラザ２階</t>
  </si>
  <si>
    <t>0229-21-1273</t>
  </si>
  <si>
    <t>0431500032</t>
  </si>
  <si>
    <t>大崎地域相談支援センター　さてら</t>
  </si>
  <si>
    <t>ｵｵｻｷﾁｲｷｿｳﾀﾞﾝｼｴﾝｾﾝﾀｰ ｻﾃﾗ</t>
  </si>
  <si>
    <t>宮城県大崎市古川駅前大通１－５－１８ふるさとプラザ１階</t>
  </si>
  <si>
    <t>0229-21-8835</t>
  </si>
  <si>
    <t>0431500040</t>
  </si>
  <si>
    <t>0431500057</t>
  </si>
  <si>
    <t>相談支援事業所あやめ</t>
  </si>
  <si>
    <t>ｿｳﾀﾞﾝｼｴﾝｼﾞｷﾞｮｳｼｮｱﾔﾒ</t>
  </si>
  <si>
    <t>ステップワン</t>
  </si>
  <si>
    <t>ｽﾃｯﾌﾟﾜﾝ</t>
  </si>
  <si>
    <t>0229-72-2426</t>
  </si>
  <si>
    <t>0431500065</t>
  </si>
  <si>
    <t>相談支援センター「アクセス」</t>
  </si>
  <si>
    <t>ｿｳﾀﾞﾝｼｴﾝｾﾝﾀｰ｢ｱｸｾｽ｣</t>
  </si>
  <si>
    <t>宮城県大崎市岩出山字浦小路３９番地４</t>
  </si>
  <si>
    <t>0431500073</t>
  </si>
  <si>
    <t>株式会社ファースト・ケア</t>
  </si>
  <si>
    <t>ｶﾌﾞｼｷｶﾞｲｼｬﾌｧｰｽﾄ･ｹｱ</t>
  </si>
  <si>
    <t>9880051</t>
  </si>
  <si>
    <t>宮城県気仙沼市常楽２０３番地の２</t>
  </si>
  <si>
    <t>0226-23-0804</t>
  </si>
  <si>
    <t>0226-23-0828</t>
  </si>
  <si>
    <t>千葉　昌彦</t>
  </si>
  <si>
    <t>あんしん館ケアプランセンター</t>
  </si>
  <si>
    <t>ｱﾝｼﾝｶﾝｹｱﾌﾟﾗﾝｾﾝﾀｰ</t>
  </si>
  <si>
    <t>宮城県大崎市古川穂波三丁目７－５７</t>
  </si>
  <si>
    <t>0229-47-2011</t>
  </si>
  <si>
    <t>0229-47-2016</t>
  </si>
  <si>
    <t>0431500081</t>
  </si>
  <si>
    <t>相談支援事業所　ポンテ</t>
  </si>
  <si>
    <t>ｿｳﾀﾞﾝｼｴﾝｼﾞｷﾞｮｳｼｮ ﾎﾟﾝﾃ</t>
  </si>
  <si>
    <t>宮城県大崎市三本木字善並田１１５－１</t>
  </si>
  <si>
    <t>0431500099</t>
  </si>
  <si>
    <t>大崎地域広域行政事務組合</t>
  </si>
  <si>
    <t>ｵｵｻｷﾁｲｷｺｳｲｷｷﾞｮｳｾｲｼﾞﾑｸﾐｱｲ</t>
  </si>
  <si>
    <t>9896171</t>
  </si>
  <si>
    <t>宮城県大崎市古川北町３－２－２０</t>
  </si>
  <si>
    <t>0229-23-2325</t>
  </si>
  <si>
    <t>0229-23-0311</t>
  </si>
  <si>
    <t>大崎市長　伊藤　康志</t>
  </si>
  <si>
    <t>大崎広域ほなみ園</t>
  </si>
  <si>
    <t>ｵｵｻｷｺｳｲｷﾎﾅﾐｴﾝ</t>
  </si>
  <si>
    <t>9896322</t>
  </si>
  <si>
    <t>宮城県大崎市三本木南谷地字要害３３６番地</t>
  </si>
  <si>
    <t>0229-53-2050</t>
  </si>
  <si>
    <t>0229-53-2051</t>
  </si>
  <si>
    <t>0431500107</t>
  </si>
  <si>
    <t>相談支援事業所　てとて</t>
  </si>
  <si>
    <t>ｿｳﾀﾞﾝｼｴﾝｼﾞｷﾞｮｳｼｮ ﾃﾄﾃ</t>
  </si>
  <si>
    <t>宮城県大崎市古川福沼２丁目１８番２７号</t>
  </si>
  <si>
    <t>0431500115</t>
  </si>
  <si>
    <t>宮城県大崎市田尻字町浦２２番地</t>
  </si>
  <si>
    <t>0431500123</t>
  </si>
  <si>
    <t>相談支援事業所　北上の郷</t>
  </si>
  <si>
    <t>ｿｳﾀﾞﾝｼｴﾝｼﾞｷﾞｮｳｼｮ ｷﾀｶﾐﾉｻﾄ</t>
  </si>
  <si>
    <t>宮城県大崎市鹿島台船越字山野町146番地</t>
  </si>
  <si>
    <t>0229-29-9931</t>
  </si>
  <si>
    <t>0229-29-9932</t>
  </si>
  <si>
    <t>0431500131</t>
  </si>
  <si>
    <t>地域相談支援センター｢時や」</t>
  </si>
  <si>
    <t>ﾁｲｷｿｳﾀﾞﾝｼｴﾝｾﾝﾀｰ｢ﾄｷﾔ｣</t>
  </si>
  <si>
    <t>宮城県大崎市古川駅前大通１－５－１８ふるさとプラザ２階</t>
  </si>
  <si>
    <t>0431500313</t>
  </si>
  <si>
    <t>0431600014</t>
  </si>
  <si>
    <t>株式会社マナライブ</t>
  </si>
  <si>
    <t>ｶﾌﾞｼｷｶﾞｲｼｬﾏﾅﾗｲﾌﾞ</t>
  </si>
  <si>
    <t>宮城県富谷市成田４丁目１９番地９</t>
  </si>
  <si>
    <t>022-346-9510</t>
  </si>
  <si>
    <t>022-346-9512</t>
  </si>
  <si>
    <t>木村　一也</t>
  </si>
  <si>
    <t>Ｑキャンプ富谷</t>
  </si>
  <si>
    <t>Qｷｬﾝﾌﾟﾄﾐﾔ</t>
  </si>
  <si>
    <t>0431600063</t>
  </si>
  <si>
    <t>一般社団法人Ａｉえりあサポート福祉会</t>
  </si>
  <si>
    <t>ｲｯﾊﾟﾝｼｬﾀﾞﾝﾎｳｼﾞﾝｱｲｴﾘｱｻﾎﾟｰﾄﾌｸｼｶｲ</t>
  </si>
  <si>
    <t>宮城県仙台市泉区山の寺２丁目１７番１３号</t>
  </si>
  <si>
    <t>Liebe</t>
  </si>
  <si>
    <t>ﾘｰﾍﾞ</t>
  </si>
  <si>
    <t>宮城県富谷市太子堂１丁目７番２号</t>
  </si>
  <si>
    <t>0431600089</t>
  </si>
  <si>
    <t>指定相談支援事業所　らしさ（Rasisa）</t>
  </si>
  <si>
    <t>ｼﾃｲｿｳﾀﾞﾝｼｴﾝｼﾞｷﾞｮｳｼｮ ﾗｼｻ(Rasisa)</t>
  </si>
  <si>
    <t>宮城県富谷市成田２丁目３－３成田ビル１０３</t>
  </si>
  <si>
    <t>0431600097</t>
  </si>
  <si>
    <t>合同会社　フォーユニット</t>
  </si>
  <si>
    <t>ｺﾞｳﾄﾞｳｶﾞｲｼｬ ﾌｫｰﾕﾆｯﾄ</t>
  </si>
  <si>
    <t>宮城県富谷市東向陽台３丁目７番５－２１２号</t>
  </si>
  <si>
    <t>022-208-3355</t>
  </si>
  <si>
    <t>横山　豊</t>
  </si>
  <si>
    <t>ハートプラン　みやぎ</t>
  </si>
  <si>
    <t>ﾊｰﾄﾌﾟﾗﾝ ﾐﾔｷﾞ</t>
  </si>
  <si>
    <t>0431600105</t>
  </si>
  <si>
    <t>0432100097</t>
  </si>
  <si>
    <t>宮城県刈田郡蔵王町大字円田字愛宕前２９番地</t>
  </si>
  <si>
    <t>はらから地域生活支援センター</t>
  </si>
  <si>
    <t>ﾊﾗｶﾗﾁｲｷｾｲｶﾂｼｴﾝｾﾝﾀｰ</t>
  </si>
  <si>
    <t>宮城県柴田郡柴田町船岡中央1-2-23</t>
  </si>
  <si>
    <t>0432200020</t>
  </si>
  <si>
    <t>宮城県柴田郡大河原町大谷字戸ノ内43番地5</t>
  </si>
  <si>
    <t>0432210011</t>
  </si>
  <si>
    <t>0432210052</t>
  </si>
  <si>
    <t>南桜総合相談支援事業所</t>
  </si>
  <si>
    <t>ﾐﾅﾐｻｸﾗｿｳｺﾞｳｿｳﾀﾞﾝｼｴﾝｼﾞｷﾞｮｳｼｮ</t>
  </si>
  <si>
    <t>宮城県柴田郡大河原町南桜町４番地４　２F</t>
  </si>
  <si>
    <t>0432210086</t>
  </si>
  <si>
    <t>相談支援事業所エール</t>
  </si>
  <si>
    <t>ｿｳﾀﾞﾝｼｴﾝｼﾞｷﾞｮｳｼｮｴｰﾙ</t>
  </si>
  <si>
    <t>宮城県柴田郡柴田町船岡東３丁目１１番３号アネックス船岡２０１号室</t>
  </si>
  <si>
    <t>0224-51-8615</t>
  </si>
  <si>
    <t>0432210094</t>
  </si>
  <si>
    <t>0432210110</t>
  </si>
  <si>
    <t>仲間の家</t>
  </si>
  <si>
    <t>ﾅｶﾏﾉｲｴ</t>
  </si>
  <si>
    <t>宮城県柴田郡川崎町大字前川字北原23番地１</t>
  </si>
  <si>
    <t>0224-84-6113</t>
  </si>
  <si>
    <t>0432210136</t>
  </si>
  <si>
    <t>相談支援センターゆめの里</t>
  </si>
  <si>
    <t>ｿｳﾀﾞﾝｼｴﾝｾﾝﾀｰﾕﾒﾉｻﾄ</t>
  </si>
  <si>
    <t>0432210151</t>
  </si>
  <si>
    <t>宮城県柴田郡村田町沼辺字一本杉１番地</t>
  </si>
  <si>
    <t>0224-51-8912</t>
  </si>
  <si>
    <t>0224-51-8913</t>
  </si>
  <si>
    <t>0432210177</t>
  </si>
  <si>
    <t>相談支援センターふくのね</t>
  </si>
  <si>
    <t>ｿｳﾀﾞﾝｼｴﾝｾﾝﾀｰﾌｸﾉﾈ</t>
  </si>
  <si>
    <t>宮城県柴田郡村田町小泉字古舘1-2</t>
  </si>
  <si>
    <t>0224-82-2340</t>
  </si>
  <si>
    <t>0432210193</t>
  </si>
  <si>
    <t>宮城県柴田郡村田町小泉字南乙内２２－１</t>
  </si>
  <si>
    <t>ホットファームｶﾌﾞｼｷｶﾞｲｼｬ</t>
  </si>
  <si>
    <t>ほっとプラン</t>
  </si>
  <si>
    <t>ﾎｯﾄﾌﾟﾗﾝ</t>
  </si>
  <si>
    <t>宮城県柴田郡柴田町槻木上町３丁目16-25</t>
  </si>
  <si>
    <t>0432210250</t>
  </si>
  <si>
    <t>相談事業所かすみ草</t>
  </si>
  <si>
    <t>ｿｳﾀﾞﾝｼﾞｷﾞｮｳｼｮｶｽﾐｿｳ</t>
  </si>
  <si>
    <t>0432210268</t>
  </si>
  <si>
    <t>株式会社　結び</t>
  </si>
  <si>
    <t>ｶﾌﾞｼｷｶｲｼｬ ﾑｽﾋﾞ</t>
  </si>
  <si>
    <t>宮城県柴田郡柴田町槻木白幡3丁目5番29号</t>
  </si>
  <si>
    <t>0224-87-6638</t>
  </si>
  <si>
    <t>0224-87-6639</t>
  </si>
  <si>
    <t>大沼　広美</t>
  </si>
  <si>
    <t>障がい者相談支援事業所　むすび</t>
  </si>
  <si>
    <t>ｼｮｳｶﾞｲｼｬｿｳﾀﾞﾝｼｴﾝｼﾞｷﾞｮｳｼｮ ﾑｽﾋﾞ</t>
  </si>
  <si>
    <t>宮城県柴田郡柴田町槻木白幡4丁目7番34-1号　オリーブタウンA棟</t>
  </si>
  <si>
    <t>0432210276</t>
  </si>
  <si>
    <t>宮城県柴田郡柴田町槻木白幡4丁目7番34-1号オリーブタウンＡ棟</t>
  </si>
  <si>
    <t>一般相談支援事業所かすみ草</t>
  </si>
  <si>
    <t>ｲｯﾊﾟﾝｿｳﾀﾞﾝｼｴﾝｼﾞｷﾞｮｳｼｮｶｽﾐｿｳ</t>
  </si>
  <si>
    <t>宮城県柴田郡柴田町船岡土手内2丁目14-23</t>
  </si>
  <si>
    <t>0432210284</t>
  </si>
  <si>
    <t>一般相談事業所かすみ草</t>
  </si>
  <si>
    <t>ｲｯﾊﾟﾝｿｳﾀﾞﾝｼﾞｷﾞｮｳｼｮｶｽﾐｿｳ</t>
  </si>
  <si>
    <t>特定非営利活動法人　スパイスライフアップ</t>
  </si>
  <si>
    <t>ﾄｸﾃｲﾋｴｲﾘｶﾂﾄﾞｳﾎｳｼﾞﾝ ｽﾊﾟｲｽﾗｲﾌｱｯﾌﾟ</t>
  </si>
  <si>
    <t>宮城県柴田郡大河原町南桜町４番地４</t>
  </si>
  <si>
    <t>轡　基治</t>
  </si>
  <si>
    <t>南桜相談支援事業所</t>
  </si>
  <si>
    <t>ﾐﾅﾐｻｸﾗｿｳﾀﾞﾝｼｴﾝｼﾞｷﾞｮｳｼｮ</t>
  </si>
  <si>
    <t>0432210292</t>
  </si>
  <si>
    <t>0432400018</t>
  </si>
  <si>
    <t>山元町障害者地域活動支援センターやすらぎ作業所</t>
  </si>
  <si>
    <t>ﾔﾏﾓﾄﾁｮｳｼｮｳｶﾞｲｼｬﾁｲｷｶﾂﾄﾞｳｼｴﾝｾﾝﾀｰﾔｽﾗｷﾞｻｷﾞｮｳｼﾞｮ</t>
  </si>
  <si>
    <t>宮城県亘理郡山元町真庭字名生東７５番地７</t>
  </si>
  <si>
    <t>0223-37-5457</t>
  </si>
  <si>
    <t>0432400026</t>
  </si>
  <si>
    <t>サポートケア県南ありのまま舎難病・障害者相談支援センター</t>
  </si>
  <si>
    <t>ｻﾎﾟｰﾄｹｱｹﾝﾅﾝｱﾘﾉﾏﾏｼｬﾅﾝﾋﾞｮｳ･ｼｮｳｶﾞｲｼｬｿｳﾀﾞﾝｼｴﾝｾﾝﾀｰ</t>
  </si>
  <si>
    <t>宮城県亘理郡亘理町字五日町２５－１</t>
  </si>
  <si>
    <t>0223-36-8578</t>
  </si>
  <si>
    <t>0223-36-8579</t>
  </si>
  <si>
    <t>0432400034</t>
  </si>
  <si>
    <t>宮城県亘理郡亘理町五日町２５－１</t>
  </si>
  <si>
    <t>株式会社ぬまた福祉総合研究所</t>
  </si>
  <si>
    <t>ｶﾌﾞｼｷｶｲｼｬﾇﾏﾀﾌｸｼｿｳｺﾞｳｹﾝｷｭｳｼﾞｮ</t>
  </si>
  <si>
    <t>宮城県亘理郡亘理町吉田字境１番地２</t>
  </si>
  <si>
    <t>0223-34-3812</t>
  </si>
  <si>
    <t>沼田みさ子</t>
  </si>
  <si>
    <t>相談支援センター　Ｔ・Ｍ　あい</t>
  </si>
  <si>
    <t>ｿｳﾀﾞﾝｼｴﾝｾﾝﾀｰ ﾃｨｰｴﾑ ｱｲ</t>
  </si>
  <si>
    <t>0432400059</t>
  </si>
  <si>
    <t>相談支援事業所あすもね亘理</t>
  </si>
  <si>
    <t>ｿｳﾀﾞﾝｼｴﾝｼﾞｷﾞｮｳｼｮｱｽﾓﾈﾜﾀﾘ</t>
  </si>
  <si>
    <t>宮城県亘理郡亘理町逢隈中泉字上谷地239-1</t>
  </si>
  <si>
    <t>0223-34-8732</t>
  </si>
  <si>
    <t>0432400067</t>
  </si>
  <si>
    <t>宮城県亘理郡亘理町逢隈中泉字上谷地239－3</t>
  </si>
  <si>
    <t>相談支援センターともケア</t>
  </si>
  <si>
    <t>ｿｳﾀﾞﾝｼｴﾝｾﾝﾀｰﾄﾓｹｱ</t>
  </si>
  <si>
    <t>0432400075</t>
  </si>
  <si>
    <t>ﾔﾏﾓﾄﾁｮｳｼｮｳｶﾞｲｼｬﾁｲｷｶﾂﾄﾞｳｼｴﾝｾﾝﾀｰﾔｽﾗｷﾞｻｷﾞｮｳｼｮ</t>
  </si>
  <si>
    <t>宮城県亘理郡山元町真庭字名生東７５-７</t>
  </si>
  <si>
    <t>0432400125</t>
  </si>
  <si>
    <t>相談支援センター　T・Mあい</t>
  </si>
  <si>
    <t>ｿｳﾀﾞﾝｼｴﾝｾﾝﾀｰ T･Mｱｲ</t>
  </si>
  <si>
    <t>0432400307</t>
  </si>
  <si>
    <t>相談支援室ポラリス</t>
  </si>
  <si>
    <t>ｿｳﾀﾞﾝｼｴﾝｼﾂﾎﾟﾗﾘｽ</t>
  </si>
  <si>
    <t>0223-36-7413</t>
  </si>
  <si>
    <t>0432400372</t>
  </si>
  <si>
    <t>サポートケア亘理ありのまま舎基幹相談支援センター</t>
  </si>
  <si>
    <t>ｻﾎﾟｰﾄｹｱﾜﾀﾘｱﾘﾉﾏﾏｼｬｷｶﾝｿｳﾀﾞﾝｼｴﾝｾﾝﾀｰ</t>
  </si>
  <si>
    <t>宮城県亘理郡亘理町旧舘61番地7</t>
  </si>
  <si>
    <t>0223-23-0775</t>
  </si>
  <si>
    <t>0432400398</t>
  </si>
  <si>
    <t>合同会社　ひなた</t>
  </si>
  <si>
    <t>ｺﾞｳﾄﾞｳｶﾞｲｼｬ ﾋﾅﾀ</t>
  </si>
  <si>
    <t>9813104</t>
  </si>
  <si>
    <t>宮城県仙台市泉区永和台４番１５号</t>
  </si>
  <si>
    <t>080-1822-415</t>
  </si>
  <si>
    <t>川島　綾</t>
  </si>
  <si>
    <t>相談支援事業所　ひなた</t>
  </si>
  <si>
    <t>ｿｳﾀﾞﾝｼｴﾝｼﾞｷﾞｮｳｼｮ ﾋﾅﾀ</t>
  </si>
  <si>
    <t>9890052</t>
  </si>
  <si>
    <t>宮城県亘理郡山元町山寺字町東６１番地　コンフォートⅡ１０１号室</t>
  </si>
  <si>
    <t>0432400406</t>
  </si>
  <si>
    <t>0223-37-7372</t>
  </si>
  <si>
    <t>地域支援センターぱれっとさんのう</t>
  </si>
  <si>
    <t>ﾁｲｷｼｴﾝｾﾝﾀｰﾊﾟﾚｯﾄｻﾝﾉｳ</t>
  </si>
  <si>
    <t>宮城県宮城郡利府町森郷字蓮沼５２-３</t>
  </si>
  <si>
    <t>022-767-6646</t>
  </si>
  <si>
    <t>0432600013</t>
  </si>
  <si>
    <t>0432610012</t>
  </si>
  <si>
    <t>こども相談支援つくしんぼ</t>
  </si>
  <si>
    <t>ｺﾄﾞﾓｿｳﾀﾞﾝｼｴﾝﾂｸｼﾝﾎﾞ</t>
  </si>
  <si>
    <t>0432610038</t>
  </si>
  <si>
    <t>0432610053</t>
  </si>
  <si>
    <t>9810133</t>
  </si>
  <si>
    <t>宮城県宮城郡利府町青葉台１丁目３２番地</t>
  </si>
  <si>
    <t>022-354-1556</t>
  </si>
  <si>
    <t>022-349-5608</t>
  </si>
  <si>
    <t>地域支援センターふきのとう</t>
  </si>
  <si>
    <t>ﾁｲｷｼｴﾝｾﾝﾀｰﾌｷﾉﾄｳ</t>
  </si>
  <si>
    <t>022-352-1501</t>
  </si>
  <si>
    <t>022-352-1502</t>
  </si>
  <si>
    <t>0432610061</t>
  </si>
  <si>
    <t>社会福祉法人七ヶ浜社会福祉協議会</t>
  </si>
  <si>
    <t>ｼｬｶｲﾌｸｼﾎｳｼﾞﾝｼﾁｶﾞﾊﾏｼｬｶｲﾌｸｼｷｮｳｷﾞｶｲ</t>
  </si>
  <si>
    <t>宮城県宮城郡七ケ浜町汐見台７丁目８－１５３</t>
  </si>
  <si>
    <t>022-349-7781</t>
  </si>
  <si>
    <t>022-349-7782</t>
  </si>
  <si>
    <t>阿部　和夫</t>
  </si>
  <si>
    <t>障害者相談支援事業所　ふっとわ～く（七ヶ浜社協）</t>
  </si>
  <si>
    <t>ｼｮｳｶﾞｲｼｬｿｳﾀﾞﾝｼｴﾝｼﾞｷﾞｮｳｼｮ ﾌｯﾄﾜｰｸ(ｼﾁｶﾞﾊﾏｼｬｷｮｳ)</t>
  </si>
  <si>
    <t>0432620011</t>
  </si>
  <si>
    <t>松島町社会福祉協議会障がい者相談支援事業所</t>
  </si>
  <si>
    <t>ﾏﾂｼﾏﾏﾁｼｬｶｲﾌｸｼｷｮｳｷﾞｶｲｼｮｳｶﾞｲｼｬｿｳﾀﾞﾝｼｴﾝｼﾞｷﾞｮｳｼｮ</t>
  </si>
  <si>
    <t>0432630010</t>
  </si>
  <si>
    <t>松島町社会福祉協議会障害者相談支援事業所</t>
  </si>
  <si>
    <t>地域定着支援たんぽぽ</t>
  </si>
  <si>
    <t>ﾁｲｷﾃｲﾁｬｸｼｴﾝﾀﾝﾎﾟﾎﾟ</t>
  </si>
  <si>
    <t>宮城県宮城郡利府町利府字八幡崎６３－１</t>
  </si>
  <si>
    <t>0432630127</t>
  </si>
  <si>
    <t>計画相談支援事業所　りんく</t>
  </si>
  <si>
    <t>ｹｲｶｸｿｳﾀﾞﾝｼｴﾝｼﾞｷﾞｮｳｼｮ ﾘﾝｸ</t>
  </si>
  <si>
    <t>022-352-6077</t>
  </si>
  <si>
    <t>0432630135</t>
  </si>
  <si>
    <t>株式会社　アシスト</t>
  </si>
  <si>
    <t>ｶﾌﾞｼｷｶﾞｲｼｬ ｱｼｽﾄ</t>
  </si>
  <si>
    <t>宮城県名取市高舘吉田字鹿東75</t>
  </si>
  <si>
    <t>022-395-6627</t>
  </si>
  <si>
    <t>佐々木　英樹</t>
  </si>
  <si>
    <t>障害児相談支援事業所アシスト</t>
  </si>
  <si>
    <t>ｼｮｳｶﾞｲｼﾞｿｳﾀﾞﾝｼｴﾝｼﾞｷﾞｮｳｼｮｱｼｽﾄ</t>
  </si>
  <si>
    <t>宮城県宮城郡松島町磯崎字木戸112-4-5号室</t>
  </si>
  <si>
    <t>022-395-6628</t>
  </si>
  <si>
    <t>0432630143</t>
  </si>
  <si>
    <t>ｶﾌﾞｼｷｶﾞｲｼｬ　ｶﾙﾐｱ</t>
  </si>
  <si>
    <t>ｶﾌﾞｼｷｶﾞｲｼｬ ｶﾙﾐｱ</t>
  </si>
  <si>
    <t>宮城県仙台市泉区松森字沢目１４番地の２</t>
  </si>
  <si>
    <t>022-779-7257</t>
  </si>
  <si>
    <t>曲澤　友幸</t>
  </si>
  <si>
    <t>相談支援センターもりのひろば</t>
  </si>
  <si>
    <t>ｿｳﾀﾞﾝｼｴﾝｾﾝﾀｰﾓﾘﾉﾋﾛﾊﾞ</t>
  </si>
  <si>
    <t>宮城県宮城郡利府町加瀬字石切場35-5</t>
  </si>
  <si>
    <t>022-352-6080</t>
  </si>
  <si>
    <t>0432630150</t>
  </si>
  <si>
    <t>地域支援センターぱれっとよしおか</t>
  </si>
  <si>
    <t>ﾁｲｷｼｴﾝｾﾝﾀｰﾊﾟﾚｯﾄﾖｼｵｶ</t>
  </si>
  <si>
    <t>宮城県黒川郡大和町吉岡字南金谷下8-7</t>
  </si>
  <si>
    <t>0432700011</t>
  </si>
  <si>
    <t>るーぶ大郷</t>
  </si>
  <si>
    <t>ﾙｰﾌﾞｵｵｻﾄ</t>
  </si>
  <si>
    <t>宮城県黒川郡大郷町粕川字田中３－１</t>
  </si>
  <si>
    <t>0432700029</t>
  </si>
  <si>
    <t>9813626</t>
  </si>
  <si>
    <t>0432700037</t>
  </si>
  <si>
    <t>社会福祉法人富谷市社会福祉協議会</t>
  </si>
  <si>
    <t>ｼｬｶｲﾌｸｼﾎｳｼﾞﾝﾄﾐﾔｼｼｬｶｲﾌｸｼｷｮｳｷﾞｶｲ</t>
  </si>
  <si>
    <t>宮城県富谷市富谷西沢１３番地</t>
  </si>
  <si>
    <t>022-358-3981</t>
  </si>
  <si>
    <t>022-358-3512</t>
  </si>
  <si>
    <t>草野　昭徳</t>
  </si>
  <si>
    <t>障害者相談支援事業所　富谷社協らいふ</t>
  </si>
  <si>
    <t>ｼｮｳｶﾞｲｼｬｿｳﾀﾞﾝｼｴﾝｼﾞｷﾞｮｳｼｮ ﾄﾐﾔｼｬｷｮｳﾗｲﾌ</t>
  </si>
  <si>
    <t>0432700045</t>
  </si>
  <si>
    <t>社会福祉法人大衡村社会福祉協議会</t>
  </si>
  <si>
    <t>ｼｬｶｲﾌｸｼﾎｳｼﾞﾝｵｵﾋﾗﾑﾗｼｬｶｲﾌｸｼｷｮｳｷﾞｶｲ</t>
  </si>
  <si>
    <t>9813692</t>
  </si>
  <si>
    <t>宮城県黒川郡大衡村大衡字平林６２</t>
  </si>
  <si>
    <t>022-345-6631</t>
  </si>
  <si>
    <t>022-345-6656</t>
  </si>
  <si>
    <t>早坂繁利</t>
  </si>
  <si>
    <t>大衡村社会福祉協議会相談支援事業所</t>
  </si>
  <si>
    <t>ｵｵﾋﾗﾑﾗｼｬｶｲﾌｸｼｷｮｳｷﾞｶｲｿｳﾀﾞﾝｼｴﾝｼﾞｷﾞｮｳｼｮ</t>
  </si>
  <si>
    <t>0432700052</t>
  </si>
  <si>
    <t>指定特定相談支援事業所あさいな</t>
  </si>
  <si>
    <t>ｼﾃｲﾄｸﾃｲｿｳﾀﾞﾝｼｴﾝｼﾞｷﾞｮｳｼｮｱｻｲﾅ</t>
  </si>
  <si>
    <t>宮城県黒川郡大和町宮床字摺萩24番地の４</t>
  </si>
  <si>
    <t>0432700060</t>
  </si>
  <si>
    <t>こども相談支援つくしんぼ黒川</t>
  </si>
  <si>
    <t>ｺﾄﾞﾓｿｳﾀﾞﾝｼｴﾝﾂｸｼﾝﾎﾞｸﾛｶﾜ</t>
  </si>
  <si>
    <t>9813332</t>
  </si>
  <si>
    <t>宮城県富谷市明石台７丁目２番地１の一部、２番地１５の一部</t>
  </si>
  <si>
    <t>022-758-8770</t>
  </si>
  <si>
    <t>022-725-8773</t>
  </si>
  <si>
    <t>0432700078</t>
  </si>
  <si>
    <t>社会福祉法人大和町社会福祉協議会</t>
  </si>
  <si>
    <t>ｼｬｶｲﾌｸｼﾎｳｼﾞﾝﾀｲﾜﾁｮｳｼｬｶｲﾌｸｼｷｮｳｷﾞｶｲ</t>
  </si>
  <si>
    <t>宮城県黒川郡大和町吉岡字館下88</t>
  </si>
  <si>
    <t>022-345-2156</t>
  </si>
  <si>
    <t>022-345-7280</t>
  </si>
  <si>
    <t>田村　雄二</t>
  </si>
  <si>
    <t>大和町社会福祉協議会相談支援事業所スケッチ</t>
  </si>
  <si>
    <t>ﾀｲﾜﾁｮｳｼｬｶｲﾌｸｼｷｮｳｷﾞｶｲｿｳﾀﾞﾝｼｴﾝｼﾞｷﾞｮｳｼｮｽｹｯﾁ</t>
  </si>
  <si>
    <t>0432700086</t>
  </si>
  <si>
    <t>るーぶ大衡</t>
  </si>
  <si>
    <t>ﾙｰﾌﾞｵｵﾋﾗ</t>
  </si>
  <si>
    <t>宮城県黒川郡大衡村大衡字鐙沢１２番地５４</t>
  </si>
  <si>
    <t>0432700094</t>
  </si>
  <si>
    <t>加美地域相談支援センターらいと</t>
  </si>
  <si>
    <t>ｶﾐﾁｲｷｿｳﾀﾞﾝｼｴﾝｾﾝﾀｰﾗｲﾄ</t>
  </si>
  <si>
    <t>宮城県加美郡加美町字穴畑５９番地１</t>
  </si>
  <si>
    <t>0432800019</t>
  </si>
  <si>
    <t>加美町社協相談支援事業所カミング</t>
  </si>
  <si>
    <t>ｶﾐﾏﾁｼｬｷｮｳｿｳﾀﾞﾝｼｴﾝｼﾞｷﾞｮｳｼｮｶﾐﾝｸﾞ</t>
  </si>
  <si>
    <t>宮城県加美郡加美町上狼塚字東北原１２番地１</t>
  </si>
  <si>
    <t>0229-25-5536</t>
  </si>
  <si>
    <t>0432800027</t>
  </si>
  <si>
    <t>色麻社協相談支援事業所しんしん</t>
  </si>
  <si>
    <t>ｼｶﾏｼｬｷｮｳｿｳﾀﾞﾝｼｴﾝｼﾞｷﾞｮｳｼｮｼﾝｼﾝ</t>
  </si>
  <si>
    <t>0229-25-6163</t>
  </si>
  <si>
    <t>0432800167</t>
  </si>
  <si>
    <t>一般社団法人　こらそん</t>
  </si>
  <si>
    <t>ｲｯﾊﾟﾝｼｬﾀﾞﾝﾎｳｼﾞﾝ ｺﾗｿﾝ</t>
  </si>
  <si>
    <t>宮城県加美郡色麻町高城字上ノ原7番地</t>
  </si>
  <si>
    <t>0229-25-6783</t>
  </si>
  <si>
    <t>相談支援　こらそん</t>
  </si>
  <si>
    <t>ｿｳﾀﾞﾝｼｴﾝ ｺﾗｿﾝ</t>
  </si>
  <si>
    <t>0432800183</t>
  </si>
  <si>
    <t>9814151</t>
  </si>
  <si>
    <t>宮城県加美郡色麻町小栗山字下山下二番32番地</t>
  </si>
  <si>
    <t>るーぶ美里</t>
  </si>
  <si>
    <t>ﾙｰﾌﾞﾐｻﾄ</t>
  </si>
  <si>
    <t>9870004</t>
  </si>
  <si>
    <t>宮城県遠田郡美里町牛飼字新町51</t>
  </si>
  <si>
    <t>0229-33-2511</t>
  </si>
  <si>
    <t>0433100013</t>
  </si>
  <si>
    <t>指定特定相談・障害児相談事業所ひなぎく</t>
  </si>
  <si>
    <t>ｼﾃｲﾄｸﾃｲｿｳﾀﾞﾝ･ｼｮｳｶﾞｲｼﾞｿｳﾀﾞﾝｼﾞｷﾞｮｳｼｮﾋﾅｷﾞｸ</t>
  </si>
  <si>
    <t>0433100039</t>
  </si>
  <si>
    <t>るーぶ涌谷</t>
  </si>
  <si>
    <t>ﾙｰﾌﾞﾜｸﾔ</t>
  </si>
  <si>
    <t>宮城県遠田郡涌谷町涌谷字中江南２７８番地</t>
  </si>
  <si>
    <t>0229-43-5571</t>
  </si>
  <si>
    <t>0433100054</t>
  </si>
  <si>
    <t>特定相談支援事業所そよ風</t>
  </si>
  <si>
    <t>ﾄｸﾃｲｿｳﾀﾞﾝｼｴﾝｼﾞｷﾞｮｳｼｮｿﾖｶｾﾞ</t>
  </si>
  <si>
    <t>宮城県遠田郡美里町字叔廼前２２番地３</t>
  </si>
  <si>
    <t>0433100062</t>
  </si>
  <si>
    <t>相談支援事業所　りーも</t>
  </si>
  <si>
    <t>ｿｳﾀﾞﾝｼｴﾝｼﾞｷﾞｮｳｼｮ ﾘｰﾓ</t>
  </si>
  <si>
    <t>0433100070</t>
  </si>
  <si>
    <t>宮城県遠田郡涌谷町涌谷字築道西1番地2</t>
  </si>
  <si>
    <t>相談支援事業所りあん</t>
  </si>
  <si>
    <t>ｿｳﾀﾞﾝｼｴﾝｼﾞｷﾞｮｳｼｮﾘｱﾝ</t>
  </si>
  <si>
    <t>0433100088</t>
  </si>
  <si>
    <t>ほっとプラン美里</t>
  </si>
  <si>
    <t>ﾎｯﾄﾌﾟﾗﾝﾐｻﾄ</t>
  </si>
  <si>
    <t>宮城県遠田郡美里町北浦字川戸浦９６番地１</t>
  </si>
  <si>
    <t>070-1148-008</t>
  </si>
  <si>
    <t>0433100096</t>
  </si>
  <si>
    <t>07011480088</t>
  </si>
  <si>
    <t>Piece</t>
  </si>
  <si>
    <t>ﾋﾟｰｽ</t>
  </si>
  <si>
    <t>0433100104</t>
  </si>
  <si>
    <t>南三陸町相談支援センター</t>
  </si>
  <si>
    <t>ﾐﾅﾐｻﾝﾘｸﾁｮｳｿｳﾀﾞﾝｼｴﾝｾﾝﾀｰ</t>
  </si>
  <si>
    <t>宮城県本吉郡南三陸町志津川沼田14番地3</t>
  </si>
  <si>
    <t>0226-29-6442</t>
  </si>
  <si>
    <t>0226-21-6441</t>
  </si>
  <si>
    <t>0433600012</t>
  </si>
  <si>
    <t>9860782</t>
  </si>
  <si>
    <t>宮城県本吉郡南三陸町入谷字鏡石４番地１</t>
  </si>
  <si>
    <t>0226-28-9071</t>
  </si>
  <si>
    <t>相談支援事業所ぱらそる</t>
  </si>
  <si>
    <t>ｿｳﾀﾞﾝｼｴﾝｼﾞｷﾞｮｳｼｮﾊﾟﾗｿﾙ</t>
  </si>
  <si>
    <t>宮城県本吉郡南三陸町入谷字鏡石4-1</t>
  </si>
  <si>
    <t>0433600020</t>
  </si>
  <si>
    <t>宮城県本吉郡南三陸町志津川沼田14番3</t>
  </si>
  <si>
    <t>0226-29-6441</t>
  </si>
  <si>
    <t>0433600111</t>
  </si>
  <si>
    <t>障害者相談支援事業所　とびら</t>
  </si>
  <si>
    <t>ｼｮｳｶﾞｲｼｬｿｳﾀﾞﾝｼｴﾝｼﾞｷﾞｮｳｼｮ ﾄﾋﾞﾗ</t>
  </si>
  <si>
    <t>宮城県仙台市青葉区支倉町2-35</t>
  </si>
  <si>
    <t>0435100011</t>
  </si>
  <si>
    <t>とびら</t>
  </si>
  <si>
    <t>ﾄﾋﾞﾗ</t>
  </si>
  <si>
    <t>社会福祉法人仙台市社会福祉協議会</t>
  </si>
  <si>
    <t>ｼｬｶｲﾌｸｼﾎｳｼﾞﾝｾﾝﾀﾞｲｼｼｬｶｲﾌｸｼｷｮｳｷﾞｶｲ</t>
  </si>
  <si>
    <t>022-223-2010</t>
  </si>
  <si>
    <t>022-262-1948</t>
  </si>
  <si>
    <t>山浦正井</t>
  </si>
  <si>
    <t>障害者相談支援事業所　ふらっと青葉</t>
  </si>
  <si>
    <t>ｼｮｳｶﾞｲｼｬｿｳﾀﾞﾝｼｴﾝｼﾞｷﾞｮｳｼｮ ﾌﾗｯﾄｱｵﾊﾞ</t>
  </si>
  <si>
    <t>宮城県仙台市青葉区二日町４－３</t>
  </si>
  <si>
    <t>022-265-5260</t>
  </si>
  <si>
    <t>022-265-5262</t>
  </si>
  <si>
    <t>0435100029</t>
  </si>
  <si>
    <t>仙台市青葉障害者生活支援センター</t>
  </si>
  <si>
    <t>ｾﾝﾀﾞｲｼｱｵﾊﾞｼｮｳｶﾞｲｼｬｾｲｶﾂｼｴﾝｾﾝﾀｰ</t>
  </si>
  <si>
    <t>社会福祉法人緑仙会</t>
  </si>
  <si>
    <t>ｼｬｶｲﾌｸｼﾎｳｼﾞﾝﾘｮｸｾﾝｶｲ</t>
  </si>
  <si>
    <t>宮城県仙台市泉区七北田大沢鳥谷ヶ沢８－１１</t>
  </si>
  <si>
    <t>早坂　明</t>
  </si>
  <si>
    <t>障害者相談支援事業所ほっとすぺーす</t>
  </si>
  <si>
    <t>ｼｮｳｶﾞｲｼｬｿｳﾀﾞﾝｼｴﾝｼﾞｷﾞｮｳｼｮﾎｯﾄｽﾍﾟｰｽ</t>
  </si>
  <si>
    <t>宮城県仙台市青葉区荒巻字三居沢１２－１</t>
  </si>
  <si>
    <t>022-225-6551</t>
  </si>
  <si>
    <t>022-212-2520</t>
  </si>
  <si>
    <t>0435100037</t>
  </si>
  <si>
    <t>ほっとすぺーす</t>
  </si>
  <si>
    <t>ﾎｯﾄｽﾍﾟｰｽ</t>
  </si>
  <si>
    <t>相談支援事業所マリアージュ仙台</t>
  </si>
  <si>
    <t>ｿｳﾀﾞﾝｼｴﾝｼﾞｷﾞｮｳｼｮﾏﾘｱｰｼﾞｭｾﾝﾀﾞｲ</t>
  </si>
  <si>
    <t>宮城県仙台市青葉区本町三丁目５番22号　宮城県管工事会館５Ｆ</t>
  </si>
  <si>
    <t>022-302-4557</t>
  </si>
  <si>
    <t>0435101522</t>
  </si>
  <si>
    <t>障害者相談支援事業所　サポート</t>
  </si>
  <si>
    <t>ｼｮｳｶﾞｲｼｬｿｳﾀﾞﾝｼｴﾝｼﾞｷﾞｮｳｼｮ ｻﾎﾟｰﾄ</t>
  </si>
  <si>
    <t>022-391-0370</t>
  </si>
  <si>
    <t>022-391-0371</t>
  </si>
  <si>
    <t>0435101548</t>
  </si>
  <si>
    <t>相談支援としくん家</t>
  </si>
  <si>
    <t>ｿｳﾀﾞﾝｼｴﾝﾄｼｸﾝｲﾁ</t>
  </si>
  <si>
    <t>0435101555</t>
  </si>
  <si>
    <t>障害者相談支援事業所　くにみ</t>
  </si>
  <si>
    <t>ｼｮｳｶﾞｲｼｬｿｳﾀﾞﾝｼｴﾝｼﾞｷﾞｮｳｼｮ ｸﾆﾐ</t>
  </si>
  <si>
    <t>宮城県仙台市青葉区国見６丁目３９－１</t>
  </si>
  <si>
    <t>0435101563</t>
  </si>
  <si>
    <t>宮城県仙台市青葉区落合2-2-41</t>
  </si>
  <si>
    <t>吉武　洋子</t>
  </si>
  <si>
    <t>るーぶ仙台</t>
  </si>
  <si>
    <t>ﾙｰﾌﾞｾﾝﾀﾞｲ</t>
  </si>
  <si>
    <t>0435101571</t>
  </si>
  <si>
    <t>相談支援事業所　こねくと千代</t>
  </si>
  <si>
    <t>ｿｳﾀﾞﾝｼｴﾝｼﾞｷﾞｮｳｼｮ ｺﾈｸﾄｾﾝﾀﾞｲ</t>
  </si>
  <si>
    <t>宮城県仙台市青葉区愛子東三丁目9-11</t>
  </si>
  <si>
    <t>022-302-5902</t>
  </si>
  <si>
    <t>0435101589</t>
  </si>
  <si>
    <t>愛子相談支援事業所　Ma maison</t>
  </si>
  <si>
    <t>ｱﾔｼｿｳﾀﾞﾝｼｴﾝｼﾞｷﾞｮｳｼｮ Ma maison</t>
  </si>
  <si>
    <t>宮城県仙台市青葉区愛子東一丁目１番10号　２階</t>
  </si>
  <si>
    <t>022-302-6750</t>
  </si>
  <si>
    <t>022-302-6751</t>
  </si>
  <si>
    <t>0435101597</t>
  </si>
  <si>
    <t>相談支援事業所　ねくすと国見</t>
  </si>
  <si>
    <t>ｿｳﾀﾞﾝｼｴﾝｼﾞｷﾞｮｳｼｮ ﾈｸｽﾄｸﾆﾐ</t>
  </si>
  <si>
    <t>宮城県仙台市青葉区国見五丁目９番40号</t>
  </si>
  <si>
    <t>05036432401</t>
  </si>
  <si>
    <t>0435101605</t>
  </si>
  <si>
    <t>相談支援センターほっぷの木</t>
  </si>
  <si>
    <t>ｿｳﾀﾞﾝｼｴﾝｾﾝﾀｰﾎｯﾌﾟﾉｷ</t>
  </si>
  <si>
    <t>022-208-8880</t>
  </si>
  <si>
    <t>0435101647</t>
  </si>
  <si>
    <t>相談支援センター　ほっぷの木</t>
  </si>
  <si>
    <t>ｿｳﾀﾞﾝｼｴﾝｾﾝﾀｰ ﾎｯﾌﾟﾉｷ</t>
  </si>
  <si>
    <t>桑の木相談支援事業所</t>
  </si>
  <si>
    <t>ｸﾜﾉｷｿｳﾀﾞﾝｼｴﾝｼﾞｷﾞｮｳｼｮ</t>
  </si>
  <si>
    <t>宮城県仙台市青葉区宮町４丁目２番22号　K's House１階</t>
  </si>
  <si>
    <t>022-281-9840</t>
  </si>
  <si>
    <t>0435101654</t>
  </si>
  <si>
    <t>Prop-Portこんぱす</t>
  </si>
  <si>
    <t>Prop-Portｺﾝﾊﾟｽ</t>
  </si>
  <si>
    <t>宮城県仙台市青葉区大町二丁目６番２７号　岡元ビル4階</t>
  </si>
  <si>
    <t>0435101662</t>
  </si>
  <si>
    <t>ぱるけ　あでらんて</t>
  </si>
  <si>
    <t>ﾊﾟﾙｹ ｱﾃﾞﾗﾝﾃ</t>
  </si>
  <si>
    <t>022-347-4688</t>
  </si>
  <si>
    <t>022-725-6676</t>
  </si>
  <si>
    <t>0435101886</t>
  </si>
  <si>
    <t>仙台エコー医療療育センター相談支援事業所　うぃず・ゆう</t>
  </si>
  <si>
    <t>ｾﾝﾀﾞｲｴｺｰｲﾘｮｳﾘｮｳｲｸｾﾝﾀｰｿｳﾀﾞﾝｼｴﾝｼﾞｷﾞｮｳｼｮ ｳｨｽﾞ･ﾕｳ</t>
  </si>
  <si>
    <t>0435101902</t>
  </si>
  <si>
    <t>相談支援事業所　こころ</t>
  </si>
  <si>
    <t>ｿｳﾀﾞﾝｼｴﾝｼﾞｷﾞｮｳｼｮ ｺｺﾛ</t>
  </si>
  <si>
    <t>宮城県仙台市青葉区一番町二丁目５番22号ＧＣ青葉通りプラザ７Ｆ</t>
  </si>
  <si>
    <t>022-395-8063</t>
  </si>
  <si>
    <t>0435101977</t>
  </si>
  <si>
    <t>相談支援事業所　ワンファミリー</t>
  </si>
  <si>
    <t>ｿｳﾀﾞﾝｼｴﾝｼﾞｷﾞｮｳｼｮ ﾜﾝﾌｧﾐﾘｰ</t>
  </si>
  <si>
    <t>0435102025</t>
  </si>
  <si>
    <t>さわやかサポート</t>
  </si>
  <si>
    <t>ｻﾜﾔｶｻﾎﾟｰﾄ</t>
  </si>
  <si>
    <t>022-205-0783</t>
  </si>
  <si>
    <t>0435102132</t>
  </si>
  <si>
    <t>株式会社Ⅿｉｇｎｏｎ</t>
  </si>
  <si>
    <t>ｶﾌﾞｼｷｶﾞｲｼｬⅯignon</t>
  </si>
  <si>
    <t>022-706-7871</t>
  </si>
  <si>
    <t>相談支援事業所カンタータあおば</t>
  </si>
  <si>
    <t>ｿｳﾀﾞﾝｼｴﾝｼﾞｷﾞｮｳｼｮｶﾝﾀｰﾀｱｵﾊﾞ</t>
  </si>
  <si>
    <t>022-703-1781</t>
  </si>
  <si>
    <t>0435102157</t>
  </si>
  <si>
    <t>仙台青葉障害者相談支援センター</t>
  </si>
  <si>
    <t>ｾﾝﾀﾞｲｱｵﾊﾞｼｮｳｶﾞｲｼｬｿｳﾀﾞﾝｼｴﾝｾﾝﾀｰ</t>
  </si>
  <si>
    <t>0435102165</t>
  </si>
  <si>
    <t>相談支援事業所はーと</t>
  </si>
  <si>
    <t>ｿｳﾀﾞﾝｼｴﾝｼﾞｷﾞｮｳｼｮﾊｰﾄ</t>
  </si>
  <si>
    <t>0435102207</t>
  </si>
  <si>
    <t>国見・千代田のより処　ひなたぼっこ</t>
  </si>
  <si>
    <t>ｸﾆﾐ･ﾁﾖﾀﾞﾉﾖﾘﾄｺﾛ ﾋﾅﾀﾎﾞｯｺ</t>
  </si>
  <si>
    <t>0435102371</t>
  </si>
  <si>
    <t>一般社団法人どんまいネットみやぎ</t>
  </si>
  <si>
    <t>ｲｯﾊﾟﾝｼｬﾀﾞﾝﾎｳｼﾞﾝﾄﾞﾝﾏｲﾈｯﾄﾐﾔｷﾞ</t>
  </si>
  <si>
    <t>宮城県仙台市青葉区本町一丁目２番５号　第三志ら梅ビル４階</t>
  </si>
  <si>
    <t>09029731180</t>
  </si>
  <si>
    <t>遠藤　実</t>
  </si>
  <si>
    <t>どんまいネット相談支援センター</t>
  </si>
  <si>
    <t>ﾄﾞﾝﾏｲﾈｯﾄｿｳﾀﾞﾝｼｴﾝｾﾝﾀｰ</t>
  </si>
  <si>
    <t>0435102397</t>
  </si>
  <si>
    <t>合同会社あいそら</t>
  </si>
  <si>
    <t>ｺﾞｳﾄﾞｳｶﾞｲｼｬｱｲｿﾗ</t>
  </si>
  <si>
    <t>宮城県仙台市青葉区北根黒松８番27号イルパラッツォ202号室</t>
  </si>
  <si>
    <t>022-346-8974</t>
  </si>
  <si>
    <t>022-346-8978</t>
  </si>
  <si>
    <t>齋藤　敦子</t>
  </si>
  <si>
    <t>相談支援事業所　ゆめ計画</t>
  </si>
  <si>
    <t>ｿｳﾀﾞﾝｼｴﾝｼﾞｷﾞｮｳｼｮ ﾕﾒｹｲｶｸ</t>
  </si>
  <si>
    <t>宮城県仙台市泉区泉中央四丁目19番地の１　プラーナ泉中央701</t>
  </si>
  <si>
    <t>0435102405</t>
  </si>
  <si>
    <t>一般社団法人未来</t>
  </si>
  <si>
    <t>ｲｯﾊﾟﾝｼｬﾀﾞﾝﾎｳｼﾞﾝﾐﾗｲ</t>
  </si>
  <si>
    <t>宮城県仙台市青葉区赤坂二丁目32番地の16</t>
  </si>
  <si>
    <t>022-399-8245</t>
  </si>
  <si>
    <t>022-745-2360</t>
  </si>
  <si>
    <t>伊藤　奈未</t>
  </si>
  <si>
    <t>相談支援事業所　未来</t>
  </si>
  <si>
    <t>ｿｳﾀﾞﾝｼｴﾝｼﾞｷﾞｮｳｼｮ ﾐﾗｲ</t>
  </si>
  <si>
    <t>0435102413</t>
  </si>
  <si>
    <t>ウィンドミル</t>
  </si>
  <si>
    <t>ｳｨﾝﾄﾞﾐﾙ</t>
  </si>
  <si>
    <t>宮城県仙台市青葉区春日町７番19号　ベルトラックス春日町ビル２階</t>
  </si>
  <si>
    <t>022-797-7344</t>
  </si>
  <si>
    <t>0435102421</t>
  </si>
  <si>
    <t>ほっとプラン仙台</t>
  </si>
  <si>
    <t>ﾎｯﾄﾌﾟﾗﾝｾﾝﾀﾞｲ</t>
  </si>
  <si>
    <t>07011448844</t>
  </si>
  <si>
    <t>0435102439</t>
  </si>
  <si>
    <t>財団法人仙台市障害者福祉協会</t>
  </si>
  <si>
    <t>ｻﾞｲﾀﾞﾝﾎｳｼﾞﾝｾﾝﾀﾞｲｼｼｮｳｶﾞｲｼｬﾌｸｼｷｮｳｶｲ</t>
  </si>
  <si>
    <t>宮城県仙台市青葉区五橋二丁目１２－２福祉プラザ８階</t>
  </si>
  <si>
    <t>022-266-0295</t>
  </si>
  <si>
    <t>障害者相談支援事業所　ハンズ宮城野</t>
  </si>
  <si>
    <t>ｼｮｳｶﾞｲｼｬｿｳﾀﾞﾝｼｴﾝｼﾞｷﾞｮｳｼｮ ﾊﾝｽﾞﾐﾔｷﾞﾉ</t>
  </si>
  <si>
    <t>宮城県仙台市宮城野区大梶１６－２</t>
  </si>
  <si>
    <t>022-295-7440</t>
  </si>
  <si>
    <t>0435200027</t>
  </si>
  <si>
    <t>仙台市宮城野障害者生活支援センター</t>
  </si>
  <si>
    <t>ｾﾝﾀﾞｲｼﾐﾔｷﾞﾉｼｮｳｶﾞｲｼｬｾｲｶﾂｼｴﾝｾﾝﾀｰ</t>
  </si>
  <si>
    <t>障害者相談支援事業所　宮城野雲母倶楽部＋らｉふ</t>
  </si>
  <si>
    <t>ｼｮｳｶﾞｲｼｬｿｳﾀﾞﾝｼｴﾝｼﾞｷﾞｮｳｼｮ ﾐﾔｷﾞﾉｷﾗﾗｸﾗﾌﾞ+ﾗiﾌ</t>
  </si>
  <si>
    <t>宮城県仙台市宮城野区出花１丁目３－１１</t>
  </si>
  <si>
    <t>022-254-6757</t>
  </si>
  <si>
    <t>0435200035</t>
  </si>
  <si>
    <t>地域生活支援センター宮城野雲母倶楽部＋らｉふ</t>
  </si>
  <si>
    <t>ﾁｲｷｾｲｶﾂｼｴﾝｾﾝﾀｰﾐﾔｷﾞﾉｳﾝﾓｸﾗﾌﾞ+ﾗiﾌ</t>
  </si>
  <si>
    <t>障害者相談支援事業所「ホープ」</t>
  </si>
  <si>
    <t>ｼｮｳｶﾞｲｼｬｿｳﾀﾞﾝｼｴﾝｼﾞｷﾞｮｳｼｮ｢ﾎｰﾌﾟ｣</t>
  </si>
  <si>
    <t>0435200043</t>
  </si>
  <si>
    <t>特定非営利活動法人つるがや地域生活支援センター</t>
  </si>
  <si>
    <t>ﾄｸﾃｲﾋｴｲﾘｶﾂﾄﾞｳﾎｳｼﾞﾝﾂﾙｶﾞﾔﾁｲｷｾｲｶﾂｼｴﾝｾﾝﾀｰ</t>
  </si>
  <si>
    <t>宮城県仙台市宮城野区鶴ケ谷３丁目３番地の５</t>
  </si>
  <si>
    <t>022-388-4388</t>
  </si>
  <si>
    <t>022-388-4377</t>
  </si>
  <si>
    <t>水戸　烈</t>
  </si>
  <si>
    <t>障害者相談支援事業所　つるがや地域生活支援センター</t>
  </si>
  <si>
    <t>ｼｮｳｶﾞｲｼｬﾂﾀﾞﾝｼｴﾝｼﾞｷﾞｮｳｼｮ ﾂﾙｶﾞﾔﾁｲｷｾｲｶﾂｼｴﾝｾﾝﾀｰ</t>
  </si>
  <si>
    <t>宮城県仙台市宮城野区鶴ケ谷３丁目３－５</t>
  </si>
  <si>
    <t>0435200050</t>
  </si>
  <si>
    <t>つるがや地域生活支援センター</t>
  </si>
  <si>
    <t>ﾂﾙｶﾞﾔﾁｲｷｾｲｶﾂｼｴﾝｾﾝﾀｰ</t>
  </si>
  <si>
    <t>ｼｮｳｶﾞｲｼｬｿｳﾀﾞﾝｼｴﾝｼﾞｷﾞｮｳｼｮ ﾂﾙｶﾞﾔﾁｲｷｾｲｶﾂｼｴﾝｾﾝﾀｰ</t>
  </si>
  <si>
    <t>障害者相談支援事業所ハンズ宮城野</t>
  </si>
  <si>
    <t>ｼｮｳｶﾞｲｼｬｿｳﾀﾞﾝｼｴﾝｼﾞｷﾞｮｳｼｮﾊﾝｽﾞﾐﾔｷﾞﾉ</t>
  </si>
  <si>
    <t>宮城県仙台市宮城野区大梶16-2　宮城野障害者福祉センター内</t>
  </si>
  <si>
    <t>295-7440</t>
  </si>
  <si>
    <t>0435200977</t>
  </si>
  <si>
    <t>プランつるがや</t>
  </si>
  <si>
    <t>ﾌﾟﾗﾝﾂﾙｶﾞﾔ</t>
  </si>
  <si>
    <t>022-253-6560</t>
  </si>
  <si>
    <t>0435201058</t>
  </si>
  <si>
    <t>きょうどう舎相談支援センター</t>
  </si>
  <si>
    <t>ｷｮｳﾄﾞｳｼｬｿｳﾀﾞﾝｼｴﾝｾﾝﾀｰ</t>
  </si>
  <si>
    <t>0435201066</t>
  </si>
  <si>
    <t>0435201124</t>
  </si>
  <si>
    <t>相談支援事業所クオレ</t>
  </si>
  <si>
    <t>ｿｳﾀﾞﾝｼｴﾝｼﾞｷﾞｮｳｼｮｸｵﾚ</t>
  </si>
  <si>
    <t>0435201231</t>
  </si>
  <si>
    <t>ラ・ビジョン</t>
  </si>
  <si>
    <t>ﾗ･ﾋﾞｼﾞｮﾝ</t>
  </si>
  <si>
    <t>0435201264</t>
  </si>
  <si>
    <t>08031456588</t>
  </si>
  <si>
    <t>Tagomaruねくすと</t>
  </si>
  <si>
    <t>Tagomaruﾈｸｽﾄ</t>
  </si>
  <si>
    <t>022-352-1153</t>
  </si>
  <si>
    <t>0435201363</t>
  </si>
  <si>
    <t>一般社団法人ＩＧＵＮＡＬ</t>
  </si>
  <si>
    <t>ｲｯﾊﾟﾝｼｬﾀﾞﾝﾎｳｼﾞﾝIGUNAL</t>
  </si>
  <si>
    <t>宮城県仙台市宮城野区鶴ケ谷一丁目11番地８の２</t>
  </si>
  <si>
    <t>022-357-0725</t>
  </si>
  <si>
    <t>022-357-0726</t>
  </si>
  <si>
    <t>福地　慎治</t>
  </si>
  <si>
    <t>障害者相談支援センターゆあらいふ</t>
  </si>
  <si>
    <t>ｼｮｳｶﾞｲｼｬｿｳﾀﾞﾝｼｴﾝｾﾝﾀｰﾕｱﾗｲﾌ</t>
  </si>
  <si>
    <t>0435201371</t>
  </si>
  <si>
    <t>障害者相談支援センター　ライズみやぎの</t>
  </si>
  <si>
    <t>ｼｮｳｶﾞｲｼｬｿｳﾀﾞﾝｼｴﾝｾﾝﾀｰ ﾗｲｽﾞﾐﾔｷﾞﾉ</t>
  </si>
  <si>
    <t>宮城県仙台市宮城野区銀杏町13番８号</t>
  </si>
  <si>
    <t>0435201389</t>
  </si>
  <si>
    <t>ほわっと・わたげ</t>
  </si>
  <si>
    <t>ﾎﾜｯﾄ･ﾜﾀｹﾞ</t>
  </si>
  <si>
    <t>宮城県仙台市若林区遠見塚一丁目18-48</t>
  </si>
  <si>
    <t>0435300025</t>
  </si>
  <si>
    <t>障害者相談支援事業所　くれよん</t>
  </si>
  <si>
    <t>ｼｮｳｶﾞｲｼｬ ﾀﾞﾝｼｴﾝｼﾞｷﾞｮｳｼｮ ｸﾚﾖﾝ</t>
  </si>
  <si>
    <t>宮城県仙台市若林区遠見塚二丁目１６－１５</t>
  </si>
  <si>
    <t>0435300033</t>
  </si>
  <si>
    <t>くれよん</t>
  </si>
  <si>
    <t>ｸﾚﾖﾝ</t>
  </si>
  <si>
    <t>ｼｮｳｶﾞｲｼｬｸﾀﾞﾝｼｴﾝｼﾞｷﾞｮｳｼｮ ｸﾚﾖﾝ</t>
  </si>
  <si>
    <t>ｼｮｳｶﾞｲｼｬｸｿｳﾀﾞﾝｴﾝｼﾞｷﾞｮｳｼｮ ｸﾚﾖﾝ</t>
  </si>
  <si>
    <t>障害者相談支援事業所てれんこ</t>
  </si>
  <si>
    <t>ｼｮｳｶﾞｲｼｬｿｳﾀﾞﾝｼｴﾝｼﾞｷﾞｮｳｼｮﾃﾚﾝｺ</t>
  </si>
  <si>
    <t>宮城県仙台市若林区石名坂70</t>
  </si>
  <si>
    <t>0435300041</t>
  </si>
  <si>
    <t>地域生活支援センターてれんこ</t>
  </si>
  <si>
    <t>ﾁｲｷｾｲｶﾂｼｴﾝｾﾝﾀｰﾃﾚﾝｺ</t>
  </si>
  <si>
    <t>障害者相談支援事業所　ぴあら若林</t>
  </si>
  <si>
    <t>ｼｮｳｶﾞｲｼｬｿｳﾀﾞﾝｼｴﾝｼﾞｷﾞｮｳｼｮ ﾋﾟｱﾗﾜｶﾊﾞﾔｼ</t>
  </si>
  <si>
    <t>022-282-5188</t>
  </si>
  <si>
    <t>0435300363</t>
  </si>
  <si>
    <t>仙台市若林障害者生活支援センター</t>
  </si>
  <si>
    <t>ｾﾝﾀﾞｲｼﾜｶﾊﾞﾔｼｼｮｳｶﾞｲｼｬｾｲｶﾂｼｴﾝｾﾝﾀｰ</t>
  </si>
  <si>
    <t>仙台市自閉症相談センター</t>
  </si>
  <si>
    <t>ｾﾝﾀﾞｲｼｼﾞﾍｲｼｮｳｿｳﾀﾞﾝｾﾝﾀｰ</t>
  </si>
  <si>
    <t>宮城県仙台市若林区遠見塚東８番１号　仙台市若林障害福祉センター内</t>
  </si>
  <si>
    <t>022-294-0452</t>
  </si>
  <si>
    <t>0435300751</t>
  </si>
  <si>
    <t>あしすと ぴぁ</t>
  </si>
  <si>
    <t>ｱｼｽﾄ ﾋﾟｧ</t>
  </si>
  <si>
    <t>022-781-0162</t>
  </si>
  <si>
    <t>0435300769</t>
  </si>
  <si>
    <t>相談支援事業所　なでしこ</t>
  </si>
  <si>
    <t>ｿｳﾀﾞﾝｼｴﾝｼﾞｷﾞｮｳｼｮ ﾅﾃﾞｼｺ</t>
  </si>
  <si>
    <t>0435300785</t>
  </si>
  <si>
    <t>0435300801</t>
  </si>
  <si>
    <t>宮城県仙台市若林区沖野三丁目30番７号</t>
  </si>
  <si>
    <t>0435300819</t>
  </si>
  <si>
    <t>宮城県仙台市若林区中倉一丁目15番１号</t>
  </si>
  <si>
    <t>022-236-7155</t>
  </si>
  <si>
    <t>渡邊　弘一</t>
  </si>
  <si>
    <t>相談支援事業所　おひさま</t>
  </si>
  <si>
    <t>ｿｳﾀﾞﾝｼｴﾝｼﾞｷﾞｮｳｼｮ ｵﾋｻﾏ</t>
  </si>
  <si>
    <t>0435300827</t>
  </si>
  <si>
    <t>障害者相談支援事業所　はぴさぽ</t>
  </si>
  <si>
    <t>ｼｮｳｶﾞｲｼｬｿｳﾀﾞﾝｼｴﾝｼﾞｷﾞｮｳｼｮ ﾊﾋﾟｻﾎﾟ</t>
  </si>
  <si>
    <t>0435300835</t>
  </si>
  <si>
    <t>相談支援事業所マリアージュ若林</t>
  </si>
  <si>
    <t>ｿｳﾀﾞﾝｼｴﾝｼﾞｷﾞｮｳｼｮﾏﾘｱｰｼﾞｭﾜｶﾊﾞﾔｼ</t>
  </si>
  <si>
    <t>宮城県仙台市若林区卸町東二丁目５番16号　フォレスターナ若林内</t>
  </si>
  <si>
    <t>0435300876</t>
  </si>
  <si>
    <t>相談支援事業所アイエスエフネットライフ仙台</t>
  </si>
  <si>
    <t>ｿｳﾀﾞﾝｼｴﾝｼﾞｷﾞｮｳｼｮｱｲｴｽｴﾌﾈｯﾄﾗｲﾌｾﾝﾀﾞｲ</t>
  </si>
  <si>
    <t>宮城県仙台市若林区新寺一丁目４番５号ノースピアビル８階</t>
  </si>
  <si>
    <t>0435300942</t>
  </si>
  <si>
    <t>あしすと　ぴぁ</t>
  </si>
  <si>
    <t>0435300959</t>
  </si>
  <si>
    <t>宮城県仙台市宮城野区日の出町一丁目５番30号</t>
  </si>
  <si>
    <t>障害者相談支援事業所ホライズン</t>
  </si>
  <si>
    <t>ｼｮｳｶﾞｲｼｬｿｳﾀﾞﾝｼｴﾝｼﾞｷﾞｮｳｼｮﾎﾗｲｽﾞﾝ</t>
  </si>
  <si>
    <t>0435301015</t>
  </si>
  <si>
    <t>宮城県仙台市若林区新寺一丁目５番26号レインボー仙台310号</t>
  </si>
  <si>
    <t>0435301130</t>
  </si>
  <si>
    <t>合同会社みるはあと</t>
  </si>
  <si>
    <t>ｺﾞｳﾄﾞｳｶﾞｲｼｬﾐﾙﾊｱﾄ</t>
  </si>
  <si>
    <t>宮城県仙台市若林区木ノ下一丁目21番18号</t>
  </si>
  <si>
    <t>09014997110</t>
  </si>
  <si>
    <t>022-299-4867</t>
  </si>
  <si>
    <t>菊地　和則</t>
  </si>
  <si>
    <t>相談事業所たぬきさんち</t>
  </si>
  <si>
    <t>ｿｳﾀﾞﾝｼﾞｷﾞｮｳｼｮﾀﾇｷｻﾝﾁ</t>
  </si>
  <si>
    <t>宮城県仙台市宮城野区小田原二丁目２番25号第二飯田コーポ305号室</t>
  </si>
  <si>
    <t>0435301148</t>
  </si>
  <si>
    <t>萩の風相談支援センター</t>
  </si>
  <si>
    <t>ﾊｷﾞﾉｶｾﾞｿｳﾀﾞﾝｼｴﾝｾﾝﾀｰ</t>
  </si>
  <si>
    <t>090-29978555</t>
  </si>
  <si>
    <t>0435301155</t>
  </si>
  <si>
    <t>株式会社プリサート</t>
  </si>
  <si>
    <t>ｶﾌﾞｼｷｶﾞｲｼｬﾌﾟﾘｻｰﾄ</t>
  </si>
  <si>
    <t>宮城県仙台市若林区今泉一丁目６番２号</t>
  </si>
  <si>
    <t>022-226-8583</t>
  </si>
  <si>
    <t>北川　豊</t>
  </si>
  <si>
    <t>プリサート相談支援事業所</t>
  </si>
  <si>
    <t>ﾌﾟﾘｻｰﾄｿｳﾀﾞﾝｼｴﾝｼﾞｷﾞｮｳｼｮ</t>
  </si>
  <si>
    <t>宮城県仙台市若林区荒井東一丁目６番地の１　アクロスプラザ荒井東２階</t>
  </si>
  <si>
    <t>022-369-3860</t>
  </si>
  <si>
    <t>022-369-3506</t>
  </si>
  <si>
    <t>0435301163</t>
  </si>
  <si>
    <t>仙台市四郎丸障害者生活支援センター</t>
  </si>
  <si>
    <t>ｾﾝﾀﾞｲｼｼﾛｳﾏﾙｼｮｳｶﾞｲｼｬｾｲｶﾂｼｴﾝｾﾝﾀｰ</t>
  </si>
  <si>
    <t>宮城県仙台市太白区四郎丸字大宮２６－１四郎丸市営住宅10－111号</t>
  </si>
  <si>
    <t>022-241-0460</t>
  </si>
  <si>
    <t>0435400031</t>
  </si>
  <si>
    <t>障害者相談支援事業所向日葵ライフサポートセンター</t>
  </si>
  <si>
    <t>ｼｮｳｶﾞｲｼｬｿｳﾀﾞﾝｼｴﾝｼﾞｷﾞｮｳｼｮﾋﾏﾜﾘﾗｲﾌｻﾎﾟｰﾄｾﾝﾀｰ</t>
  </si>
  <si>
    <t>022-741-2880</t>
  </si>
  <si>
    <t>022-741-3735</t>
  </si>
  <si>
    <t>0435400049</t>
  </si>
  <si>
    <t>向日葵ライフサポートセンター</t>
  </si>
  <si>
    <t>ﾋﾏﾜﾘﾗｲﾌｻﾎﾟｰﾄｾﾝﾀｰ</t>
  </si>
  <si>
    <t>障害者相談支援事業所サポートはぎ</t>
  </si>
  <si>
    <t>ｼｮｳｶﾞｲｼｬｿｳﾀﾞﾝｼｴﾝｼﾞｷﾞｮｳｼｮｻﾎﾟｰﾄﾊｷﾞ</t>
  </si>
  <si>
    <t>022-302-7460</t>
  </si>
  <si>
    <t>0435400056</t>
  </si>
  <si>
    <t>地域生活・療育等支援センター　サポートはぎ</t>
  </si>
  <si>
    <t>ﾁｲｷｾｲｶﾂ･ﾘｮｳｲｸﾄｳｼｴﾝｾﾝﾀｰ ｻﾎﾟｰﾄﾊｷﾞ</t>
  </si>
  <si>
    <t>宮城県仙台市太白区大野田字宮脇１０-１</t>
  </si>
  <si>
    <t>障害者相談支援事業所　ハンズ太白</t>
  </si>
  <si>
    <t>ｼｮｳｶﾞｲｼｬｿｳﾀﾞﾝｼｴﾝｼﾞｷﾞｮｳｼｮ ﾊﾝｽﾞﾀｲﾊｸ</t>
  </si>
  <si>
    <t>宮城県仙台市太白区長町南１丁目６－１０</t>
  </si>
  <si>
    <t>022-308-8834</t>
  </si>
  <si>
    <t>0435400064</t>
  </si>
  <si>
    <t>仙台市太白障害者生活支援センター</t>
  </si>
  <si>
    <t>ｾﾝﾀﾞｲｼﾀｲﾊｸｼｮｳｶﾞｲｼｬｾｲｶﾂｼｴﾝｾﾝﾀｰ</t>
  </si>
  <si>
    <t>障害者相談支援事業所ハンズ太白</t>
  </si>
  <si>
    <t>ｼｮｳｶﾞｲｼｬｿｳﾀﾞﾝｼｴﾝｼﾞｷﾞｮｳｼｮﾊﾝｽﾞﾀｲﾊｸ</t>
  </si>
  <si>
    <t>宮城県仙台市太白区長町南1丁目6-10　仙台市太白障害者福祉センター内</t>
  </si>
  <si>
    <t>308-8834</t>
  </si>
  <si>
    <t>0435401195</t>
  </si>
  <si>
    <t>グッディ　ポッケ</t>
  </si>
  <si>
    <t>ｸﾞｯﾃﾞｨ ﾎﾟｯｹ</t>
  </si>
  <si>
    <t>0435401245</t>
  </si>
  <si>
    <t>あばいん</t>
  </si>
  <si>
    <t>宮城県仙台市太白区長町一丁目６番１号</t>
  </si>
  <si>
    <t>0435401252</t>
  </si>
  <si>
    <t>サポートケア仙台ありのまま舎　難病・障害者相談支援センター</t>
  </si>
  <si>
    <t>ｻﾎﾟｰﾄｹｱｾﾝﾀﾞｲｱﾘﾉﾏﾏｼｬ ﾅﾝﾋﾞｮｳ･ｼｮｳｶﾞｲｼｬｿｳﾀﾞﾝｼｴﾝｾﾝﾀｰ</t>
  </si>
  <si>
    <t>022-243-1301</t>
  </si>
  <si>
    <t>0435401294</t>
  </si>
  <si>
    <t>相談支援事業所　だんでらいおん</t>
  </si>
  <si>
    <t>ｿｳﾀﾞﾝｼｴﾝｼﾞｷﾞｮｳｼｮ ﾀﾞﾝﾃﾞﾗｲｵﾝ</t>
  </si>
  <si>
    <t>0435401302</t>
  </si>
  <si>
    <t>一般社団法人Luominen</t>
  </si>
  <si>
    <t>ｲｯﾊﾟﾝｼｬﾀﾞﾝﾎｳｼﾞﾝﾙｵﾐﾈﾝ</t>
  </si>
  <si>
    <t>9820822</t>
  </si>
  <si>
    <t>宮城県仙台市太白区若葉町28番10号プロヴァンス若葉202号</t>
  </si>
  <si>
    <t>022-797-8138</t>
  </si>
  <si>
    <t>佐藤　拓真</t>
  </si>
  <si>
    <t>相談支援センターLuominen</t>
  </si>
  <si>
    <t>ｿｳﾀﾞﾝｼｴﾝｾﾝﾀｰﾙｵﾐﾈﾝ</t>
  </si>
  <si>
    <t>0435401310</t>
  </si>
  <si>
    <t>宮城県仙台市太白区若葉町28番10号　プロヴァンス若葉202号</t>
  </si>
  <si>
    <t>障害者相談支援事業所　まどか</t>
  </si>
  <si>
    <t>ｼｮｳｶﾞｲｼｬｿｳﾀﾞﾝｼｴﾝｼﾞｷﾞｮｳｼｮ ﾏﾄﾞｶ</t>
  </si>
  <si>
    <t>0435401328</t>
  </si>
  <si>
    <t>宮城県仙台市太白区鈎取本町２丁目１１番１１号</t>
  </si>
  <si>
    <t>0435401377</t>
  </si>
  <si>
    <t>共生福祉会障害者相談支援センター</t>
  </si>
  <si>
    <t>ｷｮｳｾｲﾌｸｼｶｲｼｮｳｶﾞｲｼｬｿｳﾀﾞﾝｼｴﾝｾﾝﾀｰ</t>
  </si>
  <si>
    <t>022-306-8906</t>
  </si>
  <si>
    <t>0435401385</t>
  </si>
  <si>
    <t>相談支援事業所　結（ゆい）</t>
  </si>
  <si>
    <t>ｿｳﾀﾞﾝｼｴﾝｼﾞｷﾞｮｳｼｮ ﾕｲ</t>
  </si>
  <si>
    <t>0435401401</t>
  </si>
  <si>
    <t>ヘルパーステーション・すみれ相談支援係</t>
  </si>
  <si>
    <t>ﾍﾙﾊﾟｰｽﾃｰｼｮﾝ･ｽﾐﾚｿｳﾀﾞﾝｼｴﾝｶﾞｶﾘ</t>
  </si>
  <si>
    <t>宮城県仙台市太白区長町南四丁目８番16号　庄子マンションＣ棟４号室</t>
  </si>
  <si>
    <t>0435401500</t>
  </si>
  <si>
    <t>ホライズン</t>
  </si>
  <si>
    <t>ﾎﾗｲｽﾞﾝ</t>
  </si>
  <si>
    <t>022-395-5022</t>
  </si>
  <si>
    <t>0435401518</t>
  </si>
  <si>
    <t>仙台太白相談支援センター（なずき）</t>
  </si>
  <si>
    <t>ｾﾝﾀﾞｲﾀｲﾊｸｿｳﾀﾞﾝｼｴﾝｾﾝﾀｰ(ﾅｽﾞｷ)</t>
  </si>
  <si>
    <t>宮城県仙台市太白区中田三丁目11番32号　メゾン太田202</t>
  </si>
  <si>
    <t>022-352-7971</t>
  </si>
  <si>
    <t>022-797-8191</t>
  </si>
  <si>
    <t>0435401799</t>
  </si>
  <si>
    <t>Rickeyハーバー仙台長町</t>
  </si>
  <si>
    <t>Rickeyﾊｰﾊﾞｰｾﾝﾀﾞｲﾅｶﾞﾏﾁ</t>
  </si>
  <si>
    <t>宮城県仙台市太白区長町七丁目19番39号　COMビル101</t>
  </si>
  <si>
    <t>0435401807</t>
  </si>
  <si>
    <t>022-796-6301</t>
  </si>
  <si>
    <t>長町南まめいと相談支援事業所</t>
  </si>
  <si>
    <t>ﾅｶﾞﾏﾁﾐﾅﾐﾏﾒｲﾄｿｳﾀﾞﾝｼｴﾝｼﾞｷﾞｮｳｼｮ</t>
  </si>
  <si>
    <t>宮城県仙台市太白区長町南三丁目13番19号パーシモン長町1階</t>
  </si>
  <si>
    <t>0435401815</t>
  </si>
  <si>
    <t>宮城県仙台市太白区郡山四丁目15番24号201</t>
  </si>
  <si>
    <t>0435401823</t>
  </si>
  <si>
    <t>相談支援事業所　ＣＡＴＷＡＬＫ</t>
  </si>
  <si>
    <t>ｿｳﾀﾞﾝｼｴﾝｼﾞｷﾞｮｳｼｮ ｷｬｯﾄｳｫｰｸ</t>
  </si>
  <si>
    <t>0435401831</t>
  </si>
  <si>
    <t>障害者相談支援事業所ピース・スマイル</t>
  </si>
  <si>
    <t>ｼｮｳｶﾞｲｼｬｿｳﾀﾞﾝｼｴﾝｼﾞｷﾞｮｳｼｮﾋﾟｰｽ･ｽﾏｲﾙ</t>
  </si>
  <si>
    <t>022-378-3630</t>
  </si>
  <si>
    <t>0435500020</t>
  </si>
  <si>
    <t>障害児(者)地域療育等支援事業ピース・スマイルナノハナ</t>
  </si>
  <si>
    <t>ｼｮｳｶﾞｲｼﾞ(ｼｬ)ﾁｲｷﾘｮｳｲｸﾄｳｼｴﾝｼﾞｷﾞｮｳﾋﾟｰｽ･ｽﾏｲﾙﾅﾉﾊﾅ</t>
  </si>
  <si>
    <t>宮城県仙台市泉区加茂１丁目１３－１</t>
  </si>
  <si>
    <t>障害者相談支援事業所　ソキウス</t>
  </si>
  <si>
    <t>ｼｮｳｶﾞｲｼｬｿｳﾀﾞﾝｼｴﾝｼﾞｷﾞｮｳｼｮ ｿｷｳｽ</t>
  </si>
  <si>
    <t>宮城県仙台市泉区南光台二丁目14番55号２階</t>
  </si>
  <si>
    <t>022-718-0768</t>
  </si>
  <si>
    <t>022-718-0769</t>
  </si>
  <si>
    <t>0435500038</t>
  </si>
  <si>
    <t>地域生活支援センターソキウス</t>
  </si>
  <si>
    <t>ﾁｲｷｾｲｶﾂｼｴﾝｾﾝﾀｰｿｷｳｽ</t>
  </si>
  <si>
    <t>宮城県仙台市泉区南光台５丁目６－３</t>
  </si>
  <si>
    <t>障害者相談支援事業所　ふらっと泉</t>
  </si>
  <si>
    <t>ｼｮｳｶﾞｲｼｬｿｳﾀﾞﾝｼｴﾝｼﾞｷﾞｮｳｼｮ ﾌﾗｯﾄｲｽﾞﾐ</t>
  </si>
  <si>
    <t>宮城県仙台市泉区七北田字道４８番１２号</t>
  </si>
  <si>
    <t>022-771-2728</t>
  </si>
  <si>
    <t>0435500129</t>
  </si>
  <si>
    <t>仙台市泉障害者生活支援センター</t>
  </si>
  <si>
    <t>ｾﾝﾀﾞｲｼｲｽﾞﾐｼｮｳｶﾞｲｼｬｾｲｶﾂｼｴﾝｾﾝﾀｰ</t>
  </si>
  <si>
    <t>トータルサポートセンター　ゆう</t>
  </si>
  <si>
    <t>ﾄｰﾀﾙｻﾎﾟｰﾄｾﾝﾀｰ ﾕｳ</t>
  </si>
  <si>
    <t>宮城県仙台市泉区南中山二丁目２番地の３南中山プラザ202</t>
  </si>
  <si>
    <t>022-348-2151</t>
  </si>
  <si>
    <t>0435501036</t>
  </si>
  <si>
    <t>ゆあらいふ</t>
  </si>
  <si>
    <t>ﾕｱﾗｲﾌ</t>
  </si>
  <si>
    <t>07053299073</t>
  </si>
  <si>
    <t>0435501051</t>
  </si>
  <si>
    <t>障害者相談支援事業所　ふれんず愛</t>
  </si>
  <si>
    <t>ｼｮｳｶﾞｲｼｬｿｳﾀﾞﾝｼｴﾝｼﾞｷﾞｮｳｼｮ ﾌﾚﾝｽﾞｱｲ</t>
  </si>
  <si>
    <t>宮城県仙台市泉区七北田字道27番地</t>
  </si>
  <si>
    <t>022-375-5411</t>
  </si>
  <si>
    <t>022-375-5412</t>
  </si>
  <si>
    <t>0435501069</t>
  </si>
  <si>
    <t>0435501077</t>
  </si>
  <si>
    <t>ｶﾌﾞｼｷｶﾞｲｼｬｼｭﾝｺｳｶｲ</t>
  </si>
  <si>
    <t>宮城県仙台市泉区寺岡五丁目12番地の23</t>
  </si>
  <si>
    <t>高橋　長啓</t>
  </si>
  <si>
    <t>相談支援事業所　つなぐ</t>
  </si>
  <si>
    <t>ｿｳﾀﾞﾝｼｴﾝｼﾞｷﾞｮｳｼｮ ﾂﾅｸﾞ</t>
  </si>
  <si>
    <t>0435501127</t>
  </si>
  <si>
    <t>太陽の丘相談支援事業所</t>
  </si>
  <si>
    <t>ﾀｲﾖｳﾉｵｶｿｳﾀﾞﾝｼｴﾝｼﾞｷﾞｮｳｼｮ</t>
  </si>
  <si>
    <t>022-376-1287</t>
  </si>
  <si>
    <t>0435501135</t>
  </si>
  <si>
    <t>相談支援事業所えがお</t>
  </si>
  <si>
    <t>ｿｳﾀﾞﾝｼｴﾝｼﾞｷﾞｮｳｼｮｴｶﾞｵ</t>
  </si>
  <si>
    <t>宮城県仙台市泉区南光台東一丁目１番24号アルファ201　201号室</t>
  </si>
  <si>
    <t>022-349-4810</t>
  </si>
  <si>
    <t>0435501192</t>
  </si>
  <si>
    <t>つばめっこセンター</t>
  </si>
  <si>
    <t>ﾂﾊﾞﾒｯｺｾﾝﾀｰ</t>
  </si>
  <si>
    <t>0435501218</t>
  </si>
  <si>
    <t>相談支援事業所はなたば</t>
  </si>
  <si>
    <t>ｿｳﾀﾞﾝｼｴﾝｼﾞｷﾞｮｳｼｮﾊﾅﾀﾊﾞ</t>
  </si>
  <si>
    <t>宮城県仙台市泉区南光台東三丁目11番35号２階</t>
  </si>
  <si>
    <t>022-375-5514</t>
  </si>
  <si>
    <t>0435501366</t>
  </si>
  <si>
    <t>泉中央相談支援事業所</t>
  </si>
  <si>
    <t>ｲｽﾞﾐﾁｭｳｵｳｿｳﾀﾞﾝｼｴﾝｼﾞｷﾞｮｳｼｮ</t>
  </si>
  <si>
    <t>宮城県仙台市泉区泉中央一丁目７番地の１　泉中央駅ビル３階</t>
  </si>
  <si>
    <t>0435501473</t>
  </si>
  <si>
    <t>特定非営利活動法人アイサポート仙台</t>
  </si>
  <si>
    <t>ﾄｸﾃｲﾋｴｲﾘｶﾂﾄﾞｳﾎｳｼﾞﾝｱｲｻﾎﾟｰﾄｾﾝﾀﾞｲ</t>
  </si>
  <si>
    <t>宮城県仙台市泉区泉中央二丁目24番地の１</t>
  </si>
  <si>
    <t>022-341-1728</t>
  </si>
  <si>
    <t>022-341-1729</t>
  </si>
  <si>
    <t>山縣　浩</t>
  </si>
  <si>
    <t>相談支援事業所さいぽす仙台</t>
  </si>
  <si>
    <t>ｿｳﾀﾞﾝｼｴﾝｼﾞｷﾞｮｳｼｮｻｲﾎﾟｽｾﾝﾀﾞｲ</t>
  </si>
  <si>
    <t>0435501481</t>
  </si>
  <si>
    <t>株式会社ケアラボ</t>
  </si>
  <si>
    <t>ｶﾌﾞｼｷｶﾞｲｼｬｹｱﾗﾎﾞ</t>
  </si>
  <si>
    <t>1730004</t>
  </si>
  <si>
    <t>東京都板橋区板橋一丁目47番13号　アメニティー新板橋1001号</t>
  </si>
  <si>
    <t>03-6435-2620</t>
  </si>
  <si>
    <t>田中　宏昌</t>
  </si>
  <si>
    <t>アウル相談支援事業所仙台</t>
  </si>
  <si>
    <t>ｱｳﾙｿｳﾀﾞﾝｼｴﾝｼﾞｷﾞｮｳｼｮｾﾝﾀﾞｲ</t>
  </si>
  <si>
    <t>宮城県仙台市泉区市名坂字楢町170番地の６　サンクリスティ泉302号</t>
  </si>
  <si>
    <t>070-31064911</t>
  </si>
  <si>
    <t>0435501507</t>
  </si>
  <si>
    <t>9868501</t>
  </si>
  <si>
    <t>宮城県石巻市穀町１４番１号</t>
  </si>
  <si>
    <t>0450200753</t>
  </si>
  <si>
    <t>児童発達支援センター以外</t>
  </si>
  <si>
    <t>市長</t>
    <phoneticPr fontId="81"/>
  </si>
  <si>
    <t>宮城県石巻市向陽町三丁目１０番７号</t>
  </si>
  <si>
    <t>0450200761</t>
  </si>
  <si>
    <t>宮城県石巻市大橋三丁目7番6号</t>
  </si>
  <si>
    <t>0450200779</t>
  </si>
  <si>
    <t>ぴのっちお</t>
  </si>
  <si>
    <t>ﾋﾟﾉｯﾁｵ</t>
  </si>
  <si>
    <t>0225-94-7133</t>
  </si>
  <si>
    <t>0450200787</t>
  </si>
  <si>
    <t>宮城県石巻市大橋三丁目７－６</t>
  </si>
  <si>
    <t>宮城県石巻市鹿又字山下東51番</t>
  </si>
  <si>
    <t>0225-86-3353</t>
  </si>
  <si>
    <t>0225-86-3357</t>
  </si>
  <si>
    <t>河村　光将</t>
  </si>
  <si>
    <t>宮城県石巻市中央2丁目9-6</t>
  </si>
  <si>
    <t>0450200795</t>
  </si>
  <si>
    <t>児童デイサービス　みらい</t>
  </si>
  <si>
    <t>ｼﾞﾄﾞｳﾃﾞｲｻｰﾋﾞｽ ﾐﾗｲ</t>
  </si>
  <si>
    <t>児童福祉サービス　みらい</t>
  </si>
  <si>
    <t>ｼﾞﾄﾞｳﾌｸｼｻｰﾋﾞｽ ﾐﾗｲ</t>
  </si>
  <si>
    <t>0225-98-4189</t>
  </si>
  <si>
    <t>0225-98-4190</t>
  </si>
  <si>
    <t>0450200803</t>
  </si>
  <si>
    <t>宍戸義光</t>
  </si>
  <si>
    <t>ﾀﾞｲﾆﾋﾀｶﾐｴﾝ</t>
  </si>
  <si>
    <t>宮城県石巻市蛇田字小斉３２－２</t>
  </si>
  <si>
    <t>0450210042</t>
  </si>
  <si>
    <t>ＮＰＯ法人そくしん</t>
  </si>
  <si>
    <t>NPOﾎｳｼﾞﾝｿｸｼﾝ</t>
  </si>
  <si>
    <t>宮城県石巻市鹿又字山下西１１５－５</t>
  </si>
  <si>
    <t>0229-25-5362</t>
  </si>
  <si>
    <t>0229-25-9083</t>
  </si>
  <si>
    <t>桑原　孝俊</t>
  </si>
  <si>
    <t>そくしん渡波</t>
  </si>
  <si>
    <t>ｿｸｼﾝﾜﾀﾉﾊ</t>
  </si>
  <si>
    <t>宮城県石巻市渡波字浜曽根の壱１２９－８４</t>
  </si>
  <si>
    <t>0225-98-8139</t>
  </si>
  <si>
    <t>0450210067</t>
  </si>
  <si>
    <t>そくしん河南</t>
  </si>
  <si>
    <t>ｿｸｼﾝｶﾅﾝ</t>
  </si>
  <si>
    <t>宮城県石巻市鹿又字山下西115-5</t>
  </si>
  <si>
    <t>0450210075</t>
  </si>
  <si>
    <t>宮城県宮城郡利府町花園１丁目２１０－２</t>
  </si>
  <si>
    <t>つなぐ石巻</t>
  </si>
  <si>
    <t>ﾂﾅｸﾞｲｼﾉﾏｷ</t>
  </si>
  <si>
    <t>宮城県石巻市鹿又扇平140‐3</t>
  </si>
  <si>
    <t>0225-90-4541</t>
  </si>
  <si>
    <t>0450210083</t>
  </si>
  <si>
    <t>青い鳥児童館</t>
  </si>
  <si>
    <t>ｱｵｲﾄﾘｼﾞﾄﾞｳｶﾝ</t>
  </si>
  <si>
    <t>0225-98-3028</t>
  </si>
  <si>
    <t>0450210091</t>
  </si>
  <si>
    <t>株式会社ココステップ</t>
  </si>
  <si>
    <t>ｶﾌﾞｼｷｶｲｼｬｺｺｽﾃｯﾌﾟ</t>
  </si>
  <si>
    <t>宮城県石巻市蛇田字新谷地前126-1</t>
  </si>
  <si>
    <t>0225-98-6290</t>
  </si>
  <si>
    <t>渡辺　哲哉</t>
  </si>
  <si>
    <t>児童デイサービス　ステップメイト蛇田</t>
  </si>
  <si>
    <t>ｼﾞﾄﾞｳﾃﾞｲｻｰﾋﾞｽ ｽﾃｯﾌﾟﾒｲﾄﾍﾋﾞﾀ</t>
  </si>
  <si>
    <t>0450210117</t>
  </si>
  <si>
    <t>あっぷるじゃんぷ石巻</t>
  </si>
  <si>
    <t>ｱｯﾌﾟﾙｼﾞｬﾝﾌﾟｲｼﾉﾏｷ</t>
  </si>
  <si>
    <t>宮城県石巻市駅前北通り1-5-6</t>
  </si>
  <si>
    <t>0225-98-9673</t>
  </si>
  <si>
    <t>0450210133</t>
  </si>
  <si>
    <t>株式会社はなまる</t>
  </si>
  <si>
    <t>ｶﾌﾞｼｷｶﾞｲｼｬﾊﾅﾏﾙ</t>
  </si>
  <si>
    <t>宮城県石巻市大街道西三丁目１番地２</t>
  </si>
  <si>
    <t>0225-62-2677</t>
  </si>
  <si>
    <t>遠藤　芳英</t>
  </si>
  <si>
    <t>ハッピーテラス石巻教室</t>
  </si>
  <si>
    <t>ﾊｯﾋﾟｰﾃﾗｽｲｼﾉﾏｷｷｮｳｼﾂ</t>
  </si>
  <si>
    <t>宮城県石巻市大街道西三丁目1-2</t>
  </si>
  <si>
    <t>0225-25-5072</t>
  </si>
  <si>
    <t>0225-25-5187</t>
  </si>
  <si>
    <t>0450210141</t>
  </si>
  <si>
    <t>カズライフサポートコンサルタント株式会社</t>
  </si>
  <si>
    <t>ｶｽﾞﾗｲﾌｻﾎﾟｰﾄｺﾝｻﾙﾀﾝﾄｶﾌﾞｼｷｶｲｼｬ</t>
  </si>
  <si>
    <t>宮城県石巻市湊字立石152番地</t>
  </si>
  <si>
    <t>0225-90-4648</t>
  </si>
  <si>
    <t>0225-90-4647</t>
  </si>
  <si>
    <t>木村　和広</t>
  </si>
  <si>
    <t>カズライフサポート放課後等デイサービス</t>
  </si>
  <si>
    <t>ｶｽﾞﾗｲﾌｻﾎﾟｰﾄﾎｳｶｺﾞﾄｳﾃﾞｲｻｰﾋﾞｽ</t>
  </si>
  <si>
    <t>0450210158</t>
  </si>
  <si>
    <t>社会福祉法人牧人会</t>
  </si>
  <si>
    <t>ｼｬｶｲﾌｸｼﾎｳｼﾞﾝﾏｷﾋﾞﾄｶｲ</t>
  </si>
  <si>
    <t>9618061</t>
  </si>
  <si>
    <t>福島県西白河郡西郷村小田倉字上上野原158番地1</t>
  </si>
  <si>
    <t>0248-25-2046</t>
  </si>
  <si>
    <t>0248-25-3776</t>
  </si>
  <si>
    <t>山下　勝弘</t>
  </si>
  <si>
    <t>発達支援センター　栄光まきびと園</t>
  </si>
  <si>
    <t>ﾊｯﾀﾂｼｴﾝｾﾝﾀｰ ｴｲｺｳﾏｷﾋﾞﾄｴﾝ</t>
  </si>
  <si>
    <t>宮城県石巻市大街道北2丁目12番3号</t>
  </si>
  <si>
    <t>0225-90-4495</t>
  </si>
  <si>
    <t>0225-90-4496</t>
  </si>
  <si>
    <t>0450210166</t>
  </si>
  <si>
    <t>青い鳥ことり</t>
  </si>
  <si>
    <t>ｱｵｲﾄﾘｺﾄﾘ</t>
  </si>
  <si>
    <t>0225-98-5418</t>
  </si>
  <si>
    <t>0450210174</t>
  </si>
  <si>
    <t>株式会社エヌ・イー・エス</t>
  </si>
  <si>
    <t>ｶﾌﾞｼｷｶｲｼｬｴﾇ･ｲｰ･ｴｽ</t>
  </si>
  <si>
    <t>宮城県石巻市門脇字青葉東９２番地３</t>
  </si>
  <si>
    <t>0225-96-3373</t>
  </si>
  <si>
    <t>0225-94-6513</t>
  </si>
  <si>
    <t>ドリームハウス</t>
  </si>
  <si>
    <t>ﾄﾞﾘｰﾑﾊｳｽ</t>
  </si>
  <si>
    <t>宮城県石巻市築山１丁目１０－３４</t>
  </si>
  <si>
    <t>0450210182</t>
  </si>
  <si>
    <t>ドリームハウス　中里</t>
  </si>
  <si>
    <t>ﾄﾞﾘｰﾑﾊｳｽ ﾅｶｻﾄ</t>
  </si>
  <si>
    <t>9860815</t>
  </si>
  <si>
    <t>宮城県石巻市中里２丁目６―１９</t>
  </si>
  <si>
    <t>0225-98-4377</t>
  </si>
  <si>
    <t>0450210190</t>
  </si>
  <si>
    <t>一般社団法人豊結苑</t>
  </si>
  <si>
    <t>ｲｯﾊﾟﾝｼｬﾀﾞﾝﾎｳｼﾞﾝﾎﾕｳｴﾝ</t>
  </si>
  <si>
    <t>宮城県石巻市大街道西三丁目４－５７</t>
  </si>
  <si>
    <t>0225-28-7359</t>
  </si>
  <si>
    <t>代表理事　</t>
  </si>
  <si>
    <t>三川　小夜子</t>
  </si>
  <si>
    <t>べりるらんど</t>
  </si>
  <si>
    <t>ﾍﾞﾘﾙﾗﾝﾄﾞ</t>
  </si>
  <si>
    <t>0450210208</t>
  </si>
  <si>
    <t>ｶﾌﾞｼｷｶｲｼｬﾊﾅﾏﾙ</t>
  </si>
  <si>
    <t>宮城県石巻市向陽町４丁目１－３</t>
  </si>
  <si>
    <t>0225-98-5351</t>
  </si>
  <si>
    <t>0225-98-5354</t>
  </si>
  <si>
    <t>伊藤　麻里子</t>
  </si>
  <si>
    <t>みんなはなまる</t>
  </si>
  <si>
    <t>ﾐﾝﾅﾊﾅﾏﾙ</t>
  </si>
  <si>
    <t>0450210216</t>
  </si>
  <si>
    <t>株式会社グロウアップウィズ</t>
  </si>
  <si>
    <t>ｶﾌﾞｼｷｶｲｼｬｸﾞﾛｳｱｯﾌﾟｳｨｽﾞ</t>
  </si>
  <si>
    <t>宮城県石巻市東中里二丁目５番２－４号</t>
  </si>
  <si>
    <t>0225-98-5142</t>
  </si>
  <si>
    <t>0225-98-5143</t>
  </si>
  <si>
    <t>鈴木　啓介</t>
  </si>
  <si>
    <t>ポップ石巻中里教室</t>
  </si>
  <si>
    <t>ﾎﾟｯﾌﾟｲｼﾉﾏｷﾅｶｻﾄｷｮｳｼﾂ</t>
  </si>
  <si>
    <t>0450210224</t>
  </si>
  <si>
    <t>共生型福祉施設　はぴねすプラザ　はっぴーきっず</t>
  </si>
  <si>
    <t>ｷｮｳｾｲｶﾞﾀﾌｸｼｼｾﾂ ﾊﾋﾟﾈｽﾌﾟﾗｻﾞ ﾊｯﾋﾟｰｷｯｽﾞ</t>
  </si>
  <si>
    <t>宮城県石巻市鹿妻南２丁目２番８号</t>
  </si>
  <si>
    <t>0450210232</t>
  </si>
  <si>
    <t>認定NPO法人さわおとの森</t>
  </si>
  <si>
    <t>宮城県宮城郡利府町沢乙字欠下東１８番２</t>
  </si>
  <si>
    <t>0450300256</t>
  </si>
  <si>
    <t>塩竈市ひまわり園　児童発達支援ひまわりキッズ</t>
  </si>
  <si>
    <t>ｼｵｶﾞﾏｼﾋﾏﾜﾘｴﾝ ｼﾞﾄﾞｳﾊｯﾀﾂｼｴﾝﾋﾏﾜﾘｷｯｽﾞ</t>
  </si>
  <si>
    <t>塩竈市ひまわり園　放課後等デイサービスひまわりクラブ</t>
  </si>
  <si>
    <t>ｼｵｶﾞﾏｼﾋﾏﾜﾘｴﾝ ﾎｳｶｺﾞﾄｳﾃﾞｲｻｰﾋﾞｽﾋﾏﾜﾘｸﾗﾌﾞ</t>
  </si>
  <si>
    <t>0450300264</t>
  </si>
  <si>
    <t>株式会社ＪＩＮプロジェクト</t>
  </si>
  <si>
    <t>ｶﾌﾞｼｷｶｲｼｬJINﾌﾟﾛｼﾞｪｸﾄ</t>
  </si>
  <si>
    <t>9840828</t>
  </si>
  <si>
    <t>宮城県仙台市若林区一本杉町４番２１号</t>
  </si>
  <si>
    <t>09019339743</t>
  </si>
  <si>
    <t>皆川甚也</t>
  </si>
  <si>
    <t>うぇる</t>
  </si>
  <si>
    <t>ｳｪﾙ</t>
  </si>
  <si>
    <t>宮城県塩竈市北浜一丁目１３番３３号北浜マンション梵１０１号室</t>
  </si>
  <si>
    <t>022-290-5337</t>
  </si>
  <si>
    <t>022-290-5338</t>
  </si>
  <si>
    <t>0450300280</t>
  </si>
  <si>
    <t>特定非営利活動法人ぶれいんはーと</t>
  </si>
  <si>
    <t>ﾄｸﾃｲﾋｴｲﾘｶﾂﾄﾞｳﾎｳｼﾞﾝﾌﾞﾚｲﾝﾊｰﾄ</t>
  </si>
  <si>
    <t>宮城県仙台市青葉区台原３丁目３８番２号ベルシティ森林公園４０５</t>
  </si>
  <si>
    <t>09076681919</t>
  </si>
  <si>
    <t>日沢　慶輔</t>
  </si>
  <si>
    <t>放課後等デイサービスぶれいんはーと</t>
  </si>
  <si>
    <t>ﾎｳｶｺﾞﾄｳﾃﾞｲｻｰﾋﾞｽﾌﾞﾚｲﾝﾊｰﾄ</t>
  </si>
  <si>
    <t>宮城県塩竈市旭町２０番１１号</t>
  </si>
  <si>
    <t>022-349-4280</t>
  </si>
  <si>
    <t>022-349-4279</t>
  </si>
  <si>
    <t>0450300298</t>
  </si>
  <si>
    <t>社会福祉法人嶋福祉会</t>
  </si>
  <si>
    <t>ｼｬｶｲﾌｸｼﾎｳｼﾞﾝｼﾏﾌｸｼｶｲ</t>
  </si>
  <si>
    <t>岡田　昌成</t>
  </si>
  <si>
    <t>放課後等デイサービスかりん</t>
  </si>
  <si>
    <t>ﾎｳｶｺﾞﾄｳﾃﾞｲｻｰﾋﾞｽｶﾘﾝ</t>
  </si>
  <si>
    <t>宮城県塩竈市清水沢２丁目１１－１０</t>
  </si>
  <si>
    <t>0450300306</t>
  </si>
  <si>
    <t>合同会社こころ</t>
  </si>
  <si>
    <t>ｺﾞｳﾄﾞｳｶﾞｲｼｬｺｺﾛ</t>
  </si>
  <si>
    <t>宮城県多賀城市鶴ケ谷三丁目１番２－５０２号</t>
  </si>
  <si>
    <t>022-253-7691</t>
  </si>
  <si>
    <t>022-253-7692</t>
  </si>
  <si>
    <t>岩佐　佳苗</t>
  </si>
  <si>
    <t>放課後等デイサービス　こころ</t>
  </si>
  <si>
    <t>ﾎｳｶｺﾞﾄｳﾃﾞｲｻｰﾋﾞｽ ｺｺﾛ</t>
  </si>
  <si>
    <t>宮城県塩竈市玉川１丁目５－１２</t>
  </si>
  <si>
    <t>0450300314</t>
  </si>
  <si>
    <t>東京都豊島区東池袋1-44-3池袋ISPタマビル</t>
  </si>
  <si>
    <t>塩竈地域福祉事業所　ここっと</t>
  </si>
  <si>
    <t>ｼｵｶﾞﾏﾁｲｷﾌｸｼｼﾞｷﾞｮｳｼｮ ｺｺｯﾄ</t>
  </si>
  <si>
    <t>宮城県塩竈市藤倉３丁目７－５</t>
  </si>
  <si>
    <t>022-353-7233</t>
  </si>
  <si>
    <t>0450300322</t>
  </si>
  <si>
    <t>0226-22-6727</t>
  </si>
  <si>
    <t>0226-22-8121</t>
  </si>
  <si>
    <t>0450500343</t>
  </si>
  <si>
    <t>宮城県気仙沼市東新城２丁目５－４</t>
  </si>
  <si>
    <t>0450500350</t>
  </si>
  <si>
    <t>保育所等訪問支援　オレンジ</t>
  </si>
  <si>
    <t>ﾎｲｸｼｮﾄｳﾎｳﾓﾝｼｴﾝ ｵﾚﾝｼﾞ</t>
  </si>
  <si>
    <t>社会福祉法人　気仙沼社会福祉協議会</t>
  </si>
  <si>
    <t>ｼｬｶｲﾌｸｼﾎｳｼﾞﾝ ｹｾﾝﾇﾏｼｬｶｲﾌｸｼｷｮｳｷﾞｶｲ</t>
  </si>
  <si>
    <t>宮城県気仙沼市東新城二丁目１番地２</t>
  </si>
  <si>
    <t>宮城県気仙沼市松崎柳沢２１６番地８</t>
  </si>
  <si>
    <t>0450500368</t>
  </si>
  <si>
    <t>0450500376</t>
  </si>
  <si>
    <t>小野寺　久一</t>
  </si>
  <si>
    <t>めぐみ・キッズハウス</t>
  </si>
  <si>
    <t>ﾒｸﾞﾐ･ｷｯｽﾞﾊｳｽ</t>
  </si>
  <si>
    <t>宮城県気仙沼市本吉町猪の鼻１８２－４</t>
  </si>
  <si>
    <t>0450500392</t>
  </si>
  <si>
    <t>オレンジティーンズ</t>
  </si>
  <si>
    <t>ｵﾚﾝｼﾞﾃｨｰﾝｽﾞ</t>
  </si>
  <si>
    <t>0450500400</t>
  </si>
  <si>
    <t>ほっぷ</t>
  </si>
  <si>
    <t>ﾎｯﾌﾟ</t>
  </si>
  <si>
    <t>0450500459</t>
  </si>
  <si>
    <t>放課後等デイサービスすろーらいふ</t>
  </si>
  <si>
    <t>ﾎｳｶｺﾞﾄｳﾃﾞｲｻｰﾋﾞｽｽﾛｰﾗｲﾌ</t>
  </si>
  <si>
    <t>宮城県気仙沼市台249番地3</t>
  </si>
  <si>
    <t>0450500475</t>
  </si>
  <si>
    <t>オレンジハイティーンズ</t>
  </si>
  <si>
    <t>ｵﾚﾝｼﾞﾊｲﾃｨｰﾝｽﾞ</t>
  </si>
  <si>
    <t>宮城県気仙沼市本郷9-1</t>
  </si>
  <si>
    <t>080-1822-316</t>
  </si>
  <si>
    <t>0450500509</t>
  </si>
  <si>
    <t>東京都豊島区池袋1-44-3 池袋ISPタマビル</t>
  </si>
  <si>
    <t>共生型放課後等デイサービスすろーらいふ</t>
  </si>
  <si>
    <t>ｷｮｳｾｲｶﾞﾀﾎｳｶｺﾞﾅﾄﾞﾃﾞｲｻｰﾋﾞｽｽﾛｰﾗｲﾌ</t>
  </si>
  <si>
    <t>0450500517</t>
  </si>
  <si>
    <t>0226257281</t>
  </si>
  <si>
    <t>0226257291</t>
  </si>
  <si>
    <t>9880164</t>
  </si>
  <si>
    <t>宮城県気仙沼市赤岩四十二80番地28</t>
  </si>
  <si>
    <t>0450500525</t>
  </si>
  <si>
    <t>宮城県気仙沼市古町２丁目６番地３４</t>
  </si>
  <si>
    <t>0450500533</t>
  </si>
  <si>
    <t>08016977611</t>
  </si>
  <si>
    <t>0224-25-2111</t>
  </si>
  <si>
    <t>山田　裕一</t>
  </si>
  <si>
    <t>9890275</t>
  </si>
  <si>
    <t>宮城県白石市字本町27番地</t>
  </si>
  <si>
    <t>0450600242</t>
  </si>
  <si>
    <t>宮城県白石市本町27番地</t>
  </si>
  <si>
    <t>宮城県白石市寿山１５-８</t>
  </si>
  <si>
    <t>0450600259</t>
  </si>
  <si>
    <t>宮城県柴田郡柴田町船岡字清住町２９－３－２</t>
  </si>
  <si>
    <t>放課後等デイサービス　ふるたいむ</t>
  </si>
  <si>
    <t>ﾎｳｶｺﾞﾄｳﾃﾞｲｻｰﾋﾞｽ ﾌﾙﾀｲﾑ</t>
  </si>
  <si>
    <t>9890248</t>
  </si>
  <si>
    <t>宮城県白石市南町一丁目２－６８</t>
  </si>
  <si>
    <t>0450610027</t>
  </si>
  <si>
    <t>ｼｬｶｲﾌｸｼﾎｳｼﾞﾝｼﾛｲｼﾖｳｺｳｴﾝ</t>
  </si>
  <si>
    <t>ガンバ</t>
  </si>
  <si>
    <t>ｶﾞﾝﾊﾞ</t>
  </si>
  <si>
    <t>宮城県白石市東町二丁目2番地3</t>
  </si>
  <si>
    <t>0450610035</t>
  </si>
  <si>
    <t>宮城県名取市増田字柳田８０</t>
  </si>
  <si>
    <t>022-724-7107</t>
  </si>
  <si>
    <t>山田　司郎</t>
  </si>
  <si>
    <t>名取氏若竹園</t>
  </si>
  <si>
    <t>ﾅﾄﾘｼﾜｶﾀｹｴﾝ</t>
  </si>
  <si>
    <t>0450700240</t>
  </si>
  <si>
    <t>宮城県名取市増田一丁目８－３２</t>
  </si>
  <si>
    <t>0450700257</t>
  </si>
  <si>
    <t>宮城県仙台市青葉区東勝山三丁目３２番１０号</t>
  </si>
  <si>
    <t>022-347-3021</t>
  </si>
  <si>
    <t>022-347-3802</t>
  </si>
  <si>
    <t>And You　なとり</t>
  </si>
  <si>
    <t>And You ﾅﾄﾘ</t>
  </si>
  <si>
    <t>0450700265</t>
  </si>
  <si>
    <t>And You なとり</t>
  </si>
  <si>
    <t>宮城県名取市手倉田八幡182-1</t>
  </si>
  <si>
    <t>0450700273</t>
  </si>
  <si>
    <t>宮城県名取市手倉田字八幡182-1</t>
  </si>
  <si>
    <t>022-797-2399</t>
  </si>
  <si>
    <t>And Youﾉｵｶ</t>
  </si>
  <si>
    <t>宮城県名取市那智が丘１－５－２２</t>
  </si>
  <si>
    <t>050-103-3320</t>
  </si>
  <si>
    <t>0450700281</t>
  </si>
  <si>
    <t>0450700299</t>
  </si>
  <si>
    <t>宮城県岩沼市中央3-2-3森川ビル3階</t>
  </si>
  <si>
    <t>宮城県名取市増田１－１３－１</t>
  </si>
  <si>
    <t>0450700307</t>
  </si>
  <si>
    <t>0450700315</t>
  </si>
  <si>
    <t>0450700323</t>
  </si>
  <si>
    <t>ぴっぴ　名取</t>
  </si>
  <si>
    <t>ﾋﾟｯﾋﾟ ﾅﾄﾘ</t>
  </si>
  <si>
    <t>ＡｎｄＹｏｕ　フレンドパーク　なとり</t>
  </si>
  <si>
    <t>AndYou ﾌﾚﾝﾄﾞﾊﾟｰｸ ﾅﾄﾘ</t>
  </si>
  <si>
    <t>05010333204</t>
  </si>
  <si>
    <t>0450700349</t>
  </si>
  <si>
    <t>0450700356</t>
  </si>
  <si>
    <t>ｶﾌﾞｼｷｶｲｼｬｾﾞﾝｼﾝ</t>
  </si>
  <si>
    <t>前田忠嗣</t>
  </si>
  <si>
    <t>アバンツァーレスポーツ</t>
  </si>
  <si>
    <t>ｱﾊﾞﾝﾂｧｰﾚｽﾎﾟｰﾂ</t>
  </si>
  <si>
    <t>0450700372</t>
  </si>
  <si>
    <t>ＡｎｄＹｏｕ　わくわくハウス</t>
  </si>
  <si>
    <t>ｱﾝﾄﾞﾕｳ ﾜｸﾜｸﾊｳｽ</t>
  </si>
  <si>
    <t>宮城県名取市増田5丁目1-5</t>
  </si>
  <si>
    <t>0450700380</t>
  </si>
  <si>
    <t>宮城県岩沼市中央3-2-3</t>
  </si>
  <si>
    <t>放課後等デイサービス　え～る</t>
  </si>
  <si>
    <t>ﾎｳｶｺﾞﾄｳﾃﾞｲｻｰﾋﾞｽ ｴ~ﾙ</t>
  </si>
  <si>
    <t>9811233</t>
  </si>
  <si>
    <t>宮城県名取市小山2-10-19</t>
  </si>
  <si>
    <t>022-393-8128</t>
  </si>
  <si>
    <t>0450700398</t>
  </si>
  <si>
    <t>きらきらひかる株式会社</t>
  </si>
  <si>
    <t>ｷﾗｷﾗﾋｶﾙｶﾌﾞｼｷｶﾞｲｼｬ</t>
  </si>
  <si>
    <t>宮城県仙台市太白区東中田５丁目１７番１９号</t>
  </si>
  <si>
    <t>022-796-2942</t>
  </si>
  <si>
    <t>022-796-2943</t>
  </si>
  <si>
    <t>村上美弥</t>
  </si>
  <si>
    <t>みいんななかよし　もりせきのした</t>
  </si>
  <si>
    <t>ﾐｲﾝﾅﾅｶﾖｼ ﾓﾘｾｷﾉｼﾀ</t>
  </si>
  <si>
    <t>宮城県名取市杜せきのした５丁目３１番４号－Ｄ棟</t>
  </si>
  <si>
    <t>022-797-2940</t>
  </si>
  <si>
    <t>022-797-2943</t>
  </si>
  <si>
    <t>0450700406</t>
  </si>
  <si>
    <t>一般社団法人ライトハウス</t>
  </si>
  <si>
    <t>ｲｯﾊﾟﾝｼｬﾀﾞﾝﾎｳｼﾞﾝﾗｲﾄﾊｳｽ</t>
  </si>
  <si>
    <t>宮城県名取市増田三丁目１０－２６－１０１</t>
  </si>
  <si>
    <t>07050929619</t>
  </si>
  <si>
    <t>022-774-2832</t>
  </si>
  <si>
    <t>佐藤　秀樹</t>
  </si>
  <si>
    <t>らいとはうす名取</t>
  </si>
  <si>
    <t>ﾗｲﾄﾊｳｽﾅﾄﾘ</t>
  </si>
  <si>
    <t>05058067250</t>
  </si>
  <si>
    <t>0450700422</t>
  </si>
  <si>
    <t>022-775-9385</t>
  </si>
  <si>
    <t>022-797-2745</t>
  </si>
  <si>
    <t>ひよこのおんぷ</t>
  </si>
  <si>
    <t>ﾋﾖｺﾉｵﾝﾌﾟ</t>
  </si>
  <si>
    <t>宮城県名取市増田二丁目１－１１　グレースハイツ１０１号室</t>
  </si>
  <si>
    <t>022-748-6853</t>
  </si>
  <si>
    <t>022-7486854</t>
  </si>
  <si>
    <t>0450700430</t>
  </si>
  <si>
    <t>022-748-6854</t>
  </si>
  <si>
    <t>杜サービス株式会社</t>
  </si>
  <si>
    <t>ﾓﾘｻｰﾋﾞｽｶﾌﾞｼｷｶﾞｲｼｬ</t>
  </si>
  <si>
    <t>0200107</t>
  </si>
  <si>
    <t>岩手県盛岡市松園三丁目５番１号</t>
  </si>
  <si>
    <t>019-662-1840</t>
  </si>
  <si>
    <t>019-662-7409</t>
  </si>
  <si>
    <t>城戸　啓輔</t>
  </si>
  <si>
    <t>コペルプラス　名取教室</t>
  </si>
  <si>
    <t>ｺﾍﾟﾙﾌﾟﾗｽ ﾅﾄﾘｷｮｳｼﾂ</t>
  </si>
  <si>
    <t>宮城県名取市杜せきのした２丁目２－１　べレオＭＳＳ１０２号室</t>
  </si>
  <si>
    <t>022-399-8531</t>
  </si>
  <si>
    <t>022-399-8532</t>
  </si>
  <si>
    <t>0450700448</t>
  </si>
  <si>
    <t>宮城県仙台市青葉区錦ケ丘７丁目１３番地１０</t>
  </si>
  <si>
    <t>09044782306</t>
  </si>
  <si>
    <t>佐々木　富美</t>
  </si>
  <si>
    <t>就労準備型放課後等デイサービス　ピノキオハウス</t>
  </si>
  <si>
    <t>ｼｭｳﾛｳｼﾞｭﾝﾋﾞｶﾞﾀﾎｳｶｺﾞﾄｳﾃﾞｲｻｰﾋﾞｽ ﾋﾟﾉｷｵﾊｳｽ</t>
  </si>
  <si>
    <t>宮城県名取市植松３丁目９－２３</t>
  </si>
  <si>
    <t>0450700455</t>
  </si>
  <si>
    <t>保育所等訪問支援ピノキオハウス</t>
  </si>
  <si>
    <t>ﾎｲｸｼｮﾄｳﾎｳﾓﾝｼｴﾝﾋﾟﾉｷｵﾊｳｽ</t>
  </si>
  <si>
    <t>宮城県岩沼市中央３丁目２番３号</t>
  </si>
  <si>
    <t>児童発達支援・放課後等デイサービス　ひよこのおんぷ</t>
  </si>
  <si>
    <t>ｼﾞﾄﾞｳﾊｯﾀﾂｼｴﾝ･ﾎｳｶｺﾞﾄｳﾃﾞｲｻｰﾋﾞｽ ﾋﾖｺﾉｵﾝﾌﾟ</t>
  </si>
  <si>
    <t>宮城県名取市増田２丁目１－１１グレースハイツ　１０１号室</t>
  </si>
  <si>
    <t>0450700471</t>
  </si>
  <si>
    <t>株式会社ひよこふぉれすと</t>
  </si>
  <si>
    <t>ｶﾌﾞｼｷｶﾞｲｼｬﾋﾖｺﾌｫﾚｽﾄ</t>
  </si>
  <si>
    <t>0223-23-1528</t>
  </si>
  <si>
    <t>小森谷　明美</t>
  </si>
  <si>
    <t>放課後等デイサービス　ぴっぴ名取</t>
  </si>
  <si>
    <t>ﾎｳｶｺﾞﾄｳﾃﾞｲｻｰﾋﾞｽ ﾋﾟｯﾋﾟﾅﾄﾘ</t>
  </si>
  <si>
    <t>宮城県名取市増田一丁目１３－１</t>
  </si>
  <si>
    <t>0450700489</t>
  </si>
  <si>
    <t>宮城県名取市小山２丁目１０－１９</t>
  </si>
  <si>
    <t>0450700497</t>
  </si>
  <si>
    <t>児童発達支援センター</t>
  </si>
  <si>
    <t>宮城県仙台市太白区中田２丁目２７番９号</t>
  </si>
  <si>
    <t>放課後等デイサービスココア（心愛）Ⅲ</t>
  </si>
  <si>
    <t>ﾎｳｶｺﾞﾄｳﾃﾞｲｻｰﾋﾞｽｺｺｱ(ｺｺｱ)ｽﾘｰ</t>
  </si>
  <si>
    <t>宮城県名取市愛島塩手字北野３２番地</t>
  </si>
  <si>
    <t>0223025271</t>
  </si>
  <si>
    <t>0223025279</t>
  </si>
  <si>
    <t>0450700505</t>
  </si>
  <si>
    <t>ﾎｳｶｺﾞﾄｳﾞﾃﾞｲｻｰﾋﾞｽｺｺｱ(ｺｺｱ)ｽﾘｰ</t>
  </si>
  <si>
    <t>株式会社　アオバヤホールディングス</t>
  </si>
  <si>
    <t>ｶﾌﾞｼｷｶﾞｲｼｬ ｱｵﾊﾞﾔﾎｰﾙﾃﾞｨﾝｸﾞｽ</t>
  </si>
  <si>
    <t>宮城県仙台市泉区泉ケ丘三丁目１９番５号</t>
  </si>
  <si>
    <t>022-797-3519</t>
  </si>
  <si>
    <t>高橋　亙</t>
  </si>
  <si>
    <t>スパークランド名取</t>
  </si>
  <si>
    <t>ｽﾊﾟｰｸﾗﾝﾄﾞﾅﾄﾘ</t>
  </si>
  <si>
    <t>宮城県名取市名取市増田字柳田８５－５</t>
  </si>
  <si>
    <t>0450700513</t>
  </si>
  <si>
    <t>宮城県名取市増田字柳田８５－５</t>
  </si>
  <si>
    <t>coco＋</t>
  </si>
  <si>
    <t>ｺｺﾌﾟﾗｽ</t>
  </si>
  <si>
    <t>宮城県名取市大手町四丁目１８番１０号</t>
  </si>
  <si>
    <t>07011600161</t>
  </si>
  <si>
    <t>0450700521</t>
  </si>
  <si>
    <t>株式会社　シルバーサポート　まごころ</t>
  </si>
  <si>
    <t>ｶﾌﾞｼｷｶﾞｲｼｬ ｼﾙﾊﾞｰｻﾎﾟｰﾄ ﾏｺﾞｺﾛ</t>
  </si>
  <si>
    <t>日本重症心身障害児支援協会　多機能型ステーション　望名取</t>
  </si>
  <si>
    <t>ﾆﾎﾝｼﾞｭｳｼｮｳｼﾝｼﾝｼｮｳｶﾞｲｼﾞｼｴﾝｷｮｳｶｲ ﾀｷﾉｳｶﾞﾀｽﾃｰｼｮﾝ ﾉｿﾞﾐﾅﾄﾘ</t>
  </si>
  <si>
    <t>0450700539</t>
  </si>
  <si>
    <t>株式会社　ミツイ</t>
  </si>
  <si>
    <t>9820013</t>
  </si>
  <si>
    <t>宮城県仙台市太白区長町7－19－39ＣＯＭビル101</t>
  </si>
  <si>
    <t>リッキーガーデン名取駅前</t>
  </si>
  <si>
    <t>ﾘｯｷｰｶﾞｰﾃﾞﾝﾅﾄﾘｴｷﾏｴ</t>
  </si>
  <si>
    <t>宮城県名取市手倉田八幡４２８－１　コンフォート1号館　Ａ号室</t>
  </si>
  <si>
    <t>022-281-8303</t>
  </si>
  <si>
    <t>022-281-8304</t>
  </si>
  <si>
    <t>0450700547</t>
  </si>
  <si>
    <t>株式会社あどばんす</t>
  </si>
  <si>
    <t>ｶﾌﾞｼｷｶﾞｲｼｬｱﾄﾞﾊﾞﾝｽ</t>
  </si>
  <si>
    <t>9811526</t>
  </si>
  <si>
    <t>宮城県角田市神次郎字遠見３１－６　</t>
  </si>
  <si>
    <t>080-55514419</t>
  </si>
  <si>
    <t>佐藤　成一</t>
  </si>
  <si>
    <t>ぴっぴ角田</t>
  </si>
  <si>
    <t>ﾋﾟｯﾋﾟｶｸﾀﾞ</t>
  </si>
  <si>
    <t>0450800016</t>
  </si>
  <si>
    <t>バンビ・アイランド角田</t>
  </si>
  <si>
    <t>ﾊﾞﾝﾋﾞ･ｱｲﾗﾝﾄﾞｶｸﾀﾞ</t>
  </si>
  <si>
    <t>宮城県角田市佐倉字上土浮６９－１</t>
  </si>
  <si>
    <t>0224-87-8575</t>
  </si>
  <si>
    <t>0450800032</t>
  </si>
  <si>
    <t>0224-51-9892</t>
  </si>
  <si>
    <t>0224-51-9893</t>
  </si>
  <si>
    <t>放課後等デイサービス　ピノキオ</t>
  </si>
  <si>
    <t>ﾎｳｶｺﾞﾄｳﾃﾞｲｻｰﾋﾞｽ ﾋﾟﾉｷｵ</t>
  </si>
  <si>
    <t>0450800040</t>
  </si>
  <si>
    <t>0450800057</t>
  </si>
  <si>
    <t>ｶﾌﾞｼｷｶｲｼｬﾐﾂｲ</t>
  </si>
  <si>
    <t>宮城県仙台市太白区長町7-19-39 COMビル101</t>
  </si>
  <si>
    <t>リッキーガーデン角田</t>
  </si>
  <si>
    <t>ﾘｯｷｰｶﾞｰﾃﾞﾝｶｸﾀﾞ</t>
  </si>
  <si>
    <t>宮城県角田市横倉字卯ノ崎９４-１７</t>
  </si>
  <si>
    <t>0450800065</t>
  </si>
  <si>
    <t>佐藤勝俊</t>
  </si>
  <si>
    <t>宮城県多賀城市高橋４－１９－７</t>
  </si>
  <si>
    <t>0450900154</t>
  </si>
  <si>
    <t>0450900162</t>
  </si>
  <si>
    <t>宮城県多賀城市中央2丁目1番1号</t>
  </si>
  <si>
    <t>022-368-1747</t>
  </si>
  <si>
    <t>多賀城市長</t>
  </si>
  <si>
    <t>宮城県多賀城市伝上山1丁目1番3号</t>
  </si>
  <si>
    <t>0450913033</t>
  </si>
  <si>
    <t>022-365-2752</t>
  </si>
  <si>
    <t>株式会社Lien</t>
  </si>
  <si>
    <t>ｶﾌﾞｼｷｶｲｼｬLien</t>
  </si>
  <si>
    <t>宮城県宮城郡七ケ浜町湊浜1-7-1</t>
  </si>
  <si>
    <t>022-349-4367</t>
  </si>
  <si>
    <t>022-349-4370</t>
  </si>
  <si>
    <t>澤田　洋祐</t>
  </si>
  <si>
    <t>放課後等デイサービス　すてっぷあっぷ</t>
  </si>
  <si>
    <t>ﾎｳｶｺﾞﾄｳﾃﾞｲｻｰﾋﾞｽ ｽﾃｯﾌﾟｱｯﾌﾟ</t>
  </si>
  <si>
    <t>宮城県多賀城市大代1-3-17</t>
  </si>
  <si>
    <t>0450915038</t>
  </si>
  <si>
    <t>ﾄｳﾎｸﾌｸｼﾋﾞｼﾞﾈｽｶﾌﾞｼｷｶｲｼｬ</t>
  </si>
  <si>
    <t>太陽の子　多賀城</t>
  </si>
  <si>
    <t>ﾀｲﾖｳﾉｺ ﾀｶﾞｼﾞｮｳ</t>
  </si>
  <si>
    <t>宮城県多賀城市中央2-4-2星テナントビル2階</t>
  </si>
  <si>
    <t>022-352-3389</t>
  </si>
  <si>
    <t>022-352-3390</t>
  </si>
  <si>
    <t>0450915046</t>
  </si>
  <si>
    <t>合同会社タイヨウ</t>
  </si>
  <si>
    <t>ｺﾞｳﾄﾞｳｶﾞｲｼｬﾀｲﾖｳ</t>
  </si>
  <si>
    <t>9850863</t>
  </si>
  <si>
    <t>宮城県多賀城市東田中２丁目４０－３２ロジュマンＧ棟１０１</t>
  </si>
  <si>
    <t>022-762-5158</t>
  </si>
  <si>
    <t>022-762-5168</t>
  </si>
  <si>
    <t>佐藤　正和</t>
  </si>
  <si>
    <t>放課後等デイサービス　フェアネス多賀城</t>
  </si>
  <si>
    <t>ﾎｳｶｺﾞﾄｳﾃﾞｲｻｰﾋﾞｽ ﾌｪｱﾈｽﾀｶﾞｼﾞｮｳ</t>
  </si>
  <si>
    <t>0450917034</t>
  </si>
  <si>
    <t>株式会社和華</t>
  </si>
  <si>
    <t>ｶﾌﾞｼｷｶﾞｲｼｬﾜｶ</t>
  </si>
  <si>
    <t>宮城県多賀城市山王字山王二区133番地</t>
  </si>
  <si>
    <t>022-762-5147</t>
  </si>
  <si>
    <t>022-762-5148</t>
  </si>
  <si>
    <t>堀田　和歌子</t>
  </si>
  <si>
    <t>放課後等デイサービス　おとのわ</t>
  </si>
  <si>
    <t>ﾎｳｶｺﾞﾄｳﾃﾞｲｻｰﾋﾞｽ ｵﾄﾉﾜ</t>
  </si>
  <si>
    <t>0450917042</t>
  </si>
  <si>
    <t>0451100176</t>
  </si>
  <si>
    <t>0451100184</t>
  </si>
  <si>
    <t>0451100192</t>
  </si>
  <si>
    <t>0451100200</t>
  </si>
  <si>
    <t>0451100218</t>
  </si>
  <si>
    <t>0451100226</t>
  </si>
  <si>
    <t>0451100234</t>
  </si>
  <si>
    <t>ぴっぴ　岩沼</t>
  </si>
  <si>
    <t>ﾋﾟｯﾋﾟ ｲﾜﾇﾏ</t>
  </si>
  <si>
    <t>くれぇる</t>
  </si>
  <si>
    <t>ｸﾚｪﾙ</t>
  </si>
  <si>
    <t>0223-29-4585</t>
  </si>
  <si>
    <t>0451100259</t>
  </si>
  <si>
    <t>宮城県岩沼市館下三丁目２－６</t>
  </si>
  <si>
    <t>0451100275</t>
  </si>
  <si>
    <t>あっぷるじゃんぷ</t>
  </si>
  <si>
    <t>ｱｯﾌﾟﾙｼﾞｬﾝﾌﾟ</t>
  </si>
  <si>
    <t>宮城県岩沼市たけくま3-6-22　サンライズタウンたけくま103号</t>
  </si>
  <si>
    <t>0223-35-7493</t>
  </si>
  <si>
    <t>0225-35-7493</t>
  </si>
  <si>
    <t>0451100291</t>
  </si>
  <si>
    <t>放課後等デイサービス　ぴっぴ岩沼</t>
  </si>
  <si>
    <t>ﾎｳｶｺﾞﾄｳﾃﾞｲｻｰﾋﾞｽ ﾋﾟｯﾋﾟｲﾜﾇﾏ</t>
  </si>
  <si>
    <t>9892456</t>
  </si>
  <si>
    <t>宮城県岩沼市松ケ丘1-11-9</t>
  </si>
  <si>
    <t>0451100309</t>
  </si>
  <si>
    <t>合同会社ＹＤＯ</t>
  </si>
  <si>
    <t>ｺﾞｳﾄﾞｳｶﾞｲｼｬﾜｲﾃﾞｰｵｰ</t>
  </si>
  <si>
    <t>宮城県仙台市太白区東中田３丁目１－１　キャロットⅡ１階</t>
  </si>
  <si>
    <t>022-290-1220</t>
  </si>
  <si>
    <t>022-290-1221</t>
  </si>
  <si>
    <t>二階堂　文仁</t>
  </si>
  <si>
    <t>セカンドフロア岩沼</t>
  </si>
  <si>
    <t>ｾｶﾝﾄﾞﾌﾛｱｲﾜﾇﾏ</t>
  </si>
  <si>
    <t>9892458</t>
  </si>
  <si>
    <t>宮城県岩沼市竹の里１丁目１２－１０</t>
  </si>
  <si>
    <t>0223-23-1561</t>
  </si>
  <si>
    <t>0223-23-1562</t>
  </si>
  <si>
    <t>0451100317</t>
  </si>
  <si>
    <t>株式会社グレイス</t>
  </si>
  <si>
    <t>ｶﾌﾞｼｷｶﾞｲｼｬｸﾞﾚｲｽ</t>
  </si>
  <si>
    <t>宮城県仙台市泉区野村字二重袋３番２号</t>
  </si>
  <si>
    <t>022-739-7551</t>
  </si>
  <si>
    <t>022-739-7552</t>
  </si>
  <si>
    <t>須田　利昭</t>
  </si>
  <si>
    <t>児童発達支援・放課後等デイサービス　ぐれいす岩沼</t>
  </si>
  <si>
    <t>ｼﾞﾄﾞｳﾊｯﾀﾂｼｴﾝ･ﾎｳｶｺﾞﾄｳﾃﾞｲｻｰﾋﾞｽ ｸﾞﾚｲｽｲﾜﾇﾏ</t>
  </si>
  <si>
    <t>宮城県岩沼市中央一丁目５番２８号</t>
  </si>
  <si>
    <t>0223-23-0237</t>
  </si>
  <si>
    <t>0223-23-0238</t>
  </si>
  <si>
    <t>0451100325</t>
  </si>
  <si>
    <t>長野県駒ヶ根市中央１６番７号</t>
  </si>
  <si>
    <t>Ｊ'sこどもLaboNet</t>
  </si>
  <si>
    <t>ｼﾞｪｰｽﾞｺﾄﾞﾓLaboNet</t>
  </si>
  <si>
    <t>宮城県岩沼市中央４丁目３７３－２</t>
  </si>
  <si>
    <t>0451100333</t>
  </si>
  <si>
    <t>J'sｺﾄﾞﾓLaboNet</t>
  </si>
  <si>
    <t>Ｊ’sこどもLaboNet</t>
  </si>
  <si>
    <t>J’sｺﾄﾞﾓLaboNet</t>
  </si>
  <si>
    <t>宮城県岩沼市松ケ丘１－１１－９</t>
  </si>
  <si>
    <t>0451100341</t>
  </si>
  <si>
    <t>児童発達支援・放課後等デイサービス　すてっぷ</t>
  </si>
  <si>
    <t>ｼﾞﾄﾞｳﾊｯﾀﾂｼｴﾝ･ﾎｳｶｺﾞﾄｳﾃﾞｲｻｰﾋﾞｽ ｽﾃｯﾌﾟ</t>
  </si>
  <si>
    <t>宮城県岩沼市館下３丁目２－６</t>
  </si>
  <si>
    <t>0451100358</t>
  </si>
  <si>
    <t>はびりす合同会社</t>
  </si>
  <si>
    <t>ﾊﾋﾞﾘｽｺﾞｳﾄﾞｳｶﾞｲｼｬ</t>
  </si>
  <si>
    <t>9892474</t>
  </si>
  <si>
    <t>宮城県岩沼市朝日一丁目１番７０号朝日陽だまり館１階西</t>
  </si>
  <si>
    <t>0223-23-2474</t>
  </si>
  <si>
    <t>土橋　竜也</t>
  </si>
  <si>
    <t>児童発達支援・放課後等デイサービスばうむ</t>
  </si>
  <si>
    <t>ｼﾞﾄﾞｳﾊｯﾀﾂｼｴﾝ･ﾎｳｶｺﾞﾅﾄｳﾃﾞｲｻｰﾋﾞｽﾊﾞｳﾑ</t>
  </si>
  <si>
    <t>0451100366</t>
  </si>
  <si>
    <t>宮城県登米市迫町佐沼字中江2-6-1</t>
  </si>
  <si>
    <t>0220-22-6551</t>
  </si>
  <si>
    <t>登米市こじか園</t>
  </si>
  <si>
    <t>ﾄﾒｼｺｼﾞｶｴﾝ</t>
  </si>
  <si>
    <t>宮城県登米市中田町上沼字大柳117-2</t>
  </si>
  <si>
    <t>0451200018</t>
  </si>
  <si>
    <t>知的障害児通園施設</t>
  </si>
  <si>
    <t>登米市児童発達支援センターこじか</t>
  </si>
  <si>
    <t>ﾄﾒｼｼﾞﾄﾞｳﾊｯﾀﾂｼｴﾝｾﾝﾀｰｺｼﾞｶ</t>
  </si>
  <si>
    <t>0451200406</t>
  </si>
  <si>
    <t>ﾄﾒｼｺｼﾞﾄﾞｳﾄｵﾙｼｴﾝｾﾝﾀｰｺｼﾞｶ</t>
  </si>
  <si>
    <t>0451200414</t>
  </si>
  <si>
    <t>放課後等デイサービス　ぽっかぽか</t>
  </si>
  <si>
    <t>ﾎｳｶｺﾞﾄｳﾃﾞｲｻｰﾋﾞｽ ﾎﾟｯｶﾎﾟｶ</t>
  </si>
  <si>
    <t>宮城県登米市米山町字善王寺石神16番地7</t>
  </si>
  <si>
    <t>0451200455</t>
  </si>
  <si>
    <t>特定非営利活動法人輝らら会</t>
  </si>
  <si>
    <t>ﾄｸﾃｲﾋｴｲﾘｶﾂﾄﾞｳﾎｳｼﾞﾝｷﾗﾗｶｲ</t>
  </si>
  <si>
    <t>宮城県大崎市古川中里五丁目６番３２号</t>
  </si>
  <si>
    <t>山田法生</t>
  </si>
  <si>
    <t>放課後ケア北斗の星☆</t>
  </si>
  <si>
    <t>ﾎｳｶｺﾞｹｱﾎｸﾄﾉﾎｼﾎｼ</t>
  </si>
  <si>
    <t>宮城県登米市迫町森字西表２２４－１</t>
  </si>
  <si>
    <t>0220-23-7808</t>
  </si>
  <si>
    <t>0451200463</t>
  </si>
  <si>
    <t>子ども広場にこま～る</t>
  </si>
  <si>
    <t>ｺﾄﾞﾓﾋﾛﾊﾞﾆｺﾏ~ﾙ</t>
  </si>
  <si>
    <t>0451200471</t>
  </si>
  <si>
    <t>子ども広場にこま～る中田</t>
  </si>
  <si>
    <t>ｺﾄﾞﾓﾋﾛﾊﾞﾆｺﾏｰﾙﾅｶﾀﾞ</t>
  </si>
  <si>
    <t>宮城県登米市中田町上沼字西桜場３２番地１</t>
  </si>
  <si>
    <t>宮城県登米市南方町山成１８９番地２</t>
  </si>
  <si>
    <t>Ｍケア　ひだまりポッケ</t>
  </si>
  <si>
    <t>Mｹｱ ﾋﾀﾞﾏﾘﾎﾟｯｹ</t>
  </si>
  <si>
    <t>0451200513</t>
  </si>
  <si>
    <t>合同会社　ｉ・ｎ・ｇ</t>
  </si>
  <si>
    <t>ｺﾞｳﾄﾞｳｶﾞｲｼｬ i･n･g</t>
  </si>
  <si>
    <t>宮城県登米市迫町佐沼字八幡1丁目２－８</t>
  </si>
  <si>
    <t>0220-28-2840</t>
  </si>
  <si>
    <t>荒木　裕治</t>
  </si>
  <si>
    <t>おもちゃ箱　とめ</t>
  </si>
  <si>
    <t>ｵﾓﾁｬﾊﾞｺ ﾄﾒ</t>
  </si>
  <si>
    <t>0451200521</t>
  </si>
  <si>
    <t>特定非営利活動法人　アンソレイユ</t>
  </si>
  <si>
    <t>ﾄｸﾃｲﾋｴｲﾘｶﾂﾄﾞｳﾎｳｼﾞﾝ ｱﾝｿﾚｲﾕ</t>
  </si>
  <si>
    <t>放課後等デイサービス　ひだまりポッケ</t>
  </si>
  <si>
    <t>ﾎｳｶｺﾞﾄｳﾃﾞｲｻｰﾋﾞｽ ﾋﾀﾞﾏﾘﾎﾟｯｹ</t>
  </si>
  <si>
    <t>0451200554</t>
  </si>
  <si>
    <t>0451200562</t>
  </si>
  <si>
    <t>株式会社ぽらりす</t>
  </si>
  <si>
    <t>ｶﾌﾞｼｷｶﾞｲｼｬﾎﾟﾗﾘｽ</t>
  </si>
  <si>
    <t>宮城県登米市迫町新田字外沢田31番地17</t>
  </si>
  <si>
    <t>0220-28-2091</t>
  </si>
  <si>
    <t>0220-22-2091</t>
  </si>
  <si>
    <t>関　美榮子</t>
  </si>
  <si>
    <t>運動特化型放課後等デイサービスJump</t>
  </si>
  <si>
    <t>ｳﾝﾄﾞｳﾄｯｶｶﾞﾀﾎｳｶｺﾞﾄｳﾃﾞｲｻｰﾋﾞｽｼﾞｬﾝﾌﾟ</t>
  </si>
  <si>
    <t>宮城県登米市迫町佐沼字中江三丁目5番3</t>
  </si>
  <si>
    <t>0220-41-9052</t>
  </si>
  <si>
    <t>0451200570</t>
  </si>
  <si>
    <t>0451300016</t>
  </si>
  <si>
    <t>知的障害児施設</t>
  </si>
  <si>
    <t>宮城県栗原市築館薬師1-7-1</t>
  </si>
  <si>
    <t>宮城県栗原市築館藤木4-53</t>
  </si>
  <si>
    <t>0451300024</t>
  </si>
  <si>
    <t>宮城県栗原市築館高田1-5-6</t>
  </si>
  <si>
    <t>0451300347</t>
  </si>
  <si>
    <t>0451300354</t>
  </si>
  <si>
    <t>宮城県栗原市築館藤木４－５３</t>
  </si>
  <si>
    <t>0451300362</t>
  </si>
  <si>
    <t>宮城県栗原市若柳武鎗字藤貫沢85</t>
  </si>
  <si>
    <t>放課後等デイサービス　ほたる</t>
  </si>
  <si>
    <t>ﾎｳｶｺﾞﾄｳﾃﾞｲｻｰﾋﾞｽ ﾎﾀﾙ</t>
  </si>
  <si>
    <t>9892177</t>
  </si>
  <si>
    <t>宮城県栗原市高清水新桂葉278番2</t>
  </si>
  <si>
    <t>0451300396</t>
  </si>
  <si>
    <t>放課後等デイサービス　よしの</t>
  </si>
  <si>
    <t>ﾎｳｶｺﾞﾄｳﾃﾞｲｻｰﾋﾞｽ ﾖｼﾉ</t>
  </si>
  <si>
    <t>宮城県栗原市若柳川北塚ノ根１３</t>
  </si>
  <si>
    <t>0228-32-7033</t>
  </si>
  <si>
    <t>0228-32-7709</t>
  </si>
  <si>
    <t>0451300412</t>
  </si>
  <si>
    <t>児童発達支援　よしの</t>
  </si>
  <si>
    <t>ｼﾞﾄﾞｳﾊｯﾀﾂｼｴﾝ ﾖｼﾉ</t>
  </si>
  <si>
    <t>放課後等デイサービスよしの</t>
  </si>
  <si>
    <t>ﾎｳｶｺﾞﾄｳﾃﾞｲｻｰﾋﾞｽﾖｼﾉ</t>
  </si>
  <si>
    <t>放課後等デイサービスきぼう</t>
  </si>
  <si>
    <t>ﾎｳｶｺﾞﾄｳﾃﾞｲｻｰﾋﾞｽｷﾎﾞｳ</t>
  </si>
  <si>
    <t>0451300420</t>
  </si>
  <si>
    <t>児童発達支援きぼう</t>
  </si>
  <si>
    <t>ｼﾞﾄﾞｳﾊｯﾀﾂｼｴﾝｷﾎﾞｳ</t>
  </si>
  <si>
    <t>保育所等訪問支援きぼう</t>
  </si>
  <si>
    <t>ﾎｲｸｼｮﾄｳﾎｳﾓﾝｼｴﾝｷﾎﾞｳ</t>
  </si>
  <si>
    <t>ｶﾌﾞｼｷｶﾞｲｼｬﾘﾂﾜ</t>
  </si>
  <si>
    <t>宮城県栗原市栗駒岩ケ崎桐木沢66番地</t>
  </si>
  <si>
    <t>0228455990</t>
  </si>
  <si>
    <t>0228455991</t>
  </si>
  <si>
    <t>ﾁｬﾚﾝｼﾞﾄﾞｲﾜｶﾞｻﾞｷ</t>
  </si>
  <si>
    <t>宮城県栗原市栗駒岩ケ崎下小路27番地</t>
  </si>
  <si>
    <t>0228456711</t>
  </si>
  <si>
    <t>0228456712</t>
  </si>
  <si>
    <t>0451300453</t>
  </si>
  <si>
    <t>0228248512</t>
  </si>
  <si>
    <t>0228-42-8512</t>
  </si>
  <si>
    <t>0451300461</t>
  </si>
  <si>
    <t>シェアワークスくりはら放課後等デイサービス</t>
  </si>
  <si>
    <t>ｼｪｱﾜｰｸｽｸﾘﾊﾗﾎｳｶｺﾞﾄｳﾃﾞｲｻｰﾋﾞｽ</t>
  </si>
  <si>
    <t>0120-541-652</t>
  </si>
  <si>
    <t>0451300479</t>
  </si>
  <si>
    <t>インターグロー合同会社</t>
  </si>
  <si>
    <t>ｲﾝﾀｰｸﾞﾛｰｺﾞｳﾄﾞｳｶﾞｲｼｬ</t>
  </si>
  <si>
    <t>宮城県栗原市築館薬師一丁目2番20号</t>
  </si>
  <si>
    <t>09041685483</t>
  </si>
  <si>
    <t>0228223030</t>
  </si>
  <si>
    <t>三塚　智史</t>
  </si>
  <si>
    <t>放課後等デイサービス　ウィズ・ユー栗原</t>
  </si>
  <si>
    <t>ﾎｳｶｺﾞﾄｳﾃﾞｲｻｰﾋﾞｽ ｳｨｽﾞ･ﾕｰｸﾘﾊﾗ</t>
  </si>
  <si>
    <t>9895603</t>
  </si>
  <si>
    <t>宮城県栗原市志波姫伊豆野町北側4－9</t>
  </si>
  <si>
    <t>0228247697</t>
  </si>
  <si>
    <t>0228247698</t>
  </si>
  <si>
    <t>0451300487</t>
  </si>
  <si>
    <t>ｼｬｶｲﾌｸｼﾎｳｼﾞﾝﾔﾓﾄｱｲｲｸｶｲ</t>
  </si>
  <si>
    <t>赤坂正</t>
  </si>
  <si>
    <t>0451400238</t>
  </si>
  <si>
    <t>宮城県東松島市小松鷹の池220-5</t>
  </si>
  <si>
    <t>0225-82-4735</t>
  </si>
  <si>
    <t>宮城県東松島市矢本字道地浦139－1</t>
  </si>
  <si>
    <t>0451400246</t>
  </si>
  <si>
    <t>一般社団法人　くるり</t>
  </si>
  <si>
    <t>ｲｯﾊﾟﾝｼｬﾀﾞﾝﾎｳｼﾞﾝ ｸﾙﾘ</t>
  </si>
  <si>
    <t>宮城県東松島市上下堤字萩窪２４－１</t>
  </si>
  <si>
    <t>佐藤　智江</t>
  </si>
  <si>
    <t>やまびこ村</t>
  </si>
  <si>
    <t>ﾔﾏﾋﾞｺﾑﾗ</t>
  </si>
  <si>
    <t>宮城県東松島市赤井字川南７－２０</t>
  </si>
  <si>
    <t>0451400279</t>
  </si>
  <si>
    <t>株式会社フェニックスエレメント</t>
  </si>
  <si>
    <t>ｶﾌﾞｼｷｶﾞｲｼｬﾌｪﾆｯｸｽｴﾚﾒﾝﾄ</t>
  </si>
  <si>
    <t>0225-83-5980</t>
  </si>
  <si>
    <t>貴田　義人</t>
  </si>
  <si>
    <t>運動特化型放課後等デイサービスステップメイト矢本</t>
  </si>
  <si>
    <t>ｳﾝﾄﾞｳﾄｯｶｶﾞﾀﾎｳｶｺﾞﾄｳﾃﾞｲｻｰﾋﾞｽｽﾃｯﾌﾟﾒｲﾄﾔﾓﾄ</t>
  </si>
  <si>
    <t>0225-90-3998</t>
  </si>
  <si>
    <t>0451400287</t>
  </si>
  <si>
    <t>障害児デイケアセンター　こどもの広場</t>
  </si>
  <si>
    <t>ｼｮｳｶﾞｲｼﾞﾃﾞｲｹｱｾﾝﾀｰ ｺﾄﾞﾓﾉﾋﾛﾊﾞ</t>
  </si>
  <si>
    <t>0451400295</t>
  </si>
  <si>
    <t>宮城県石巻市大橋三丁目７番６号</t>
  </si>
  <si>
    <t>レインボー紙風船</t>
  </si>
  <si>
    <t>ﾚｲﾝﾎﾞｰｶﾐﾌｳｾﾝ</t>
  </si>
  <si>
    <t>宮城県東松島市矢本字大溜８６－１</t>
  </si>
  <si>
    <t>0225-25-4425</t>
  </si>
  <si>
    <t>0451400303</t>
  </si>
  <si>
    <t>宮城県大崎市古川千手寺町二丁目５－２０</t>
  </si>
  <si>
    <t>管理者　</t>
  </si>
  <si>
    <t>大崎市長　伊藤康志</t>
  </si>
  <si>
    <t>宮城県大崎市三本木南谷地字要害３３６番地１</t>
  </si>
  <si>
    <t>0451500011</t>
  </si>
  <si>
    <t>宮城県大崎市三本木南谷地字要害３３６－１</t>
  </si>
  <si>
    <t>宮城県大崎市古川中里5丁目6-32</t>
  </si>
  <si>
    <t>0451500508</t>
  </si>
  <si>
    <t>0451500516</t>
  </si>
  <si>
    <t>0451500524</t>
  </si>
  <si>
    <t>放課後ケア満天の星☆</t>
  </si>
  <si>
    <t>ﾎｳｶｺﾞｹｱﾏﾝﾃﾝﾉﾎｼ</t>
  </si>
  <si>
    <t>宮城県大崎市古川飯川字熊野９２－１</t>
  </si>
  <si>
    <t>0451500532</t>
  </si>
  <si>
    <t>宮城県大崎市七日町4-33</t>
  </si>
  <si>
    <t>宮城県大崎市古川塚目字屋敷26-2</t>
  </si>
  <si>
    <t>0451500540</t>
  </si>
  <si>
    <t>ﾚｽﾊﾟｲﾄ･ｹｱ ｶﾑｶﾑ</t>
  </si>
  <si>
    <t>ｼｬｶｲﾌｸｼﾎｳｼﾞﾝｵｵｻｷｾｲｼﾝｶｲ</t>
  </si>
  <si>
    <t>宮城県大崎市古川小野字嵐山１－１０</t>
  </si>
  <si>
    <t>笠原俊彦</t>
  </si>
  <si>
    <t>宮城県大崎市三本木字善並田115-1</t>
  </si>
  <si>
    <t>0451500581</t>
  </si>
  <si>
    <t>特定非営利活動法人　笑が家</t>
  </si>
  <si>
    <t>ﾄｸﾃｲﾋｴｲﾘｶﾂﾄﾞｳﾎｳｼﾞﾝ  ﾜｶﾞﾔ</t>
  </si>
  <si>
    <t>宮城県大崎市古川中里五丁目６番３０号</t>
  </si>
  <si>
    <t>0229-23-7287</t>
  </si>
  <si>
    <t>泉　俊彦</t>
  </si>
  <si>
    <t>ﾄｸﾃｲﾋｴｲﾘｶﾂﾄﾞｳﾎｳｼﾞﾝ ﾜﾗｶﾞﾔ</t>
  </si>
  <si>
    <t>9896226</t>
  </si>
  <si>
    <t>宮城県大崎市古川新田字大西１－１０２</t>
  </si>
  <si>
    <t>0451500615</t>
  </si>
  <si>
    <t>社会福祉法人　宮城厚生福祉会</t>
  </si>
  <si>
    <t>ｼｬｶｲﾌｸｼﾎｳｼﾞﾝ ﾐﾔｷﾞｺｳｾｲﾌｸｼｶｲ</t>
  </si>
  <si>
    <t>福岡真哉</t>
  </si>
  <si>
    <t>障がい児者サポートセンター　てとて</t>
  </si>
  <si>
    <t>ｼｮｳｶﾞｲｼﾞｼｬｻﾎﾟｰﾄｾﾝﾀｰ ﾃﾄﾃ</t>
  </si>
  <si>
    <t>宮城県大崎市古川福沼2丁目18番27号</t>
  </si>
  <si>
    <t>0229-21-8607</t>
  </si>
  <si>
    <t>0451500680</t>
  </si>
  <si>
    <t>児童発達支援センター　りんごのほっぺ</t>
  </si>
  <si>
    <t>ｼﾞﾄﾞｳﾊｯﾀﾂｼｴﾝｾﾝﾀｰ ﾘﾝｺﾞﾉﾎｯﾍﾟ</t>
  </si>
  <si>
    <t>放課後等デイサービス　てくてく</t>
  </si>
  <si>
    <t>ﾎｳｶｺﾞﾄｳﾃﾞｲｻｰﾋﾞｽ ﾃｸﾃｸ</t>
  </si>
  <si>
    <t>保育所等訪問支援　てとて</t>
  </si>
  <si>
    <t>ﾎｲｸｼｮﾄｳﾎｳﾓﾝｼｴﾝ ﾃﾄﾃ</t>
  </si>
  <si>
    <t>特定非営利活動法人　優愛</t>
  </si>
  <si>
    <t>ﾄｸﾃｲﾋｴｲﾘｶﾂﾄﾞｳﾎｳｼﾞﾝ ﾕｳｱ</t>
  </si>
  <si>
    <t>宮城県大崎市古川塚目字屋敷１２１－２</t>
  </si>
  <si>
    <t>090-7931-139</t>
  </si>
  <si>
    <t>野田　由美</t>
  </si>
  <si>
    <t>放課後等デイサービスゆうあ</t>
  </si>
  <si>
    <t>ﾎｳｶｺﾞﾄｳﾃﾞｲｻｰﾋﾞｽﾕｳｱ</t>
  </si>
  <si>
    <t>宮城県大崎市古川塚目字屋敷１２１番地２</t>
  </si>
  <si>
    <t>0229-25-5370</t>
  </si>
  <si>
    <t>0451500698</t>
  </si>
  <si>
    <t>岩下　晴彦</t>
  </si>
  <si>
    <t>湯たんぽぽ</t>
  </si>
  <si>
    <t>ﾕﾀﾝﾎﾟﾎﾟ</t>
  </si>
  <si>
    <t>0229-25-5753</t>
  </si>
  <si>
    <t>0451500706</t>
  </si>
  <si>
    <t>一般社団法人　くるる</t>
  </si>
  <si>
    <t>ｲｯﾊﾟﾝｼｬﾀﾞﾝﾎｳｼﾞﾝ ｸﾙﾙ</t>
  </si>
  <si>
    <t>宮城県大崎市古川稲葉４丁目２番２６号</t>
  </si>
  <si>
    <t>0229-25-6022</t>
  </si>
  <si>
    <t>千葉　昇</t>
  </si>
  <si>
    <t>放課後等デイサービス　くるる</t>
  </si>
  <si>
    <t>ﾎｳｶｺﾞﾄｳﾃﾞｲｻｰﾋﾞｽ ｸﾙﾙ</t>
  </si>
  <si>
    <t>0451500714</t>
  </si>
  <si>
    <t>株式会社ＫＥＹ．</t>
  </si>
  <si>
    <t>ｶﾌﾞｼｷｶﾞｲｼｬｷｰ</t>
  </si>
  <si>
    <t>9200901</t>
  </si>
  <si>
    <t>石川県金沢市彦三町一丁目１３番７号</t>
  </si>
  <si>
    <t>076-208-4270</t>
  </si>
  <si>
    <t>076-208-4271</t>
  </si>
  <si>
    <t>水野　有貴</t>
  </si>
  <si>
    <t>ＫＥＹ’Ｓ　２ｎｄ</t>
  </si>
  <si>
    <t>ｷｰｽﾞｾｶﾝﾄﾞ</t>
  </si>
  <si>
    <t>9896202</t>
  </si>
  <si>
    <t>宮城県大崎市古川上中目西８０－３</t>
  </si>
  <si>
    <t>022-929-9711</t>
  </si>
  <si>
    <t>0229-29-9717</t>
  </si>
  <si>
    <t>0451500722</t>
  </si>
  <si>
    <t>0229-29-9711</t>
  </si>
  <si>
    <t>ｺﾞｳﾄﾞｳｶｲｼｬﾘﾚｰｼｮﾝ</t>
  </si>
  <si>
    <t>09048807131</t>
  </si>
  <si>
    <t>放課後等デイサービス　きずな</t>
  </si>
  <si>
    <t>ﾎｳｶｺﾞﾄｳﾃﾞｲｻｰﾋﾞｽ ｷｽﾞﾅ</t>
  </si>
  <si>
    <t>9896233</t>
  </si>
  <si>
    <t>宮城県大崎市古川桜ノ目字沢目１０６－１</t>
  </si>
  <si>
    <t>0229-25-3460</t>
  </si>
  <si>
    <t>0229-25-3461</t>
  </si>
  <si>
    <t>0451500730</t>
  </si>
  <si>
    <t>田尻地域福祉事業所　あぐりきっず</t>
  </si>
  <si>
    <t>ﾀｼﾞﾘﾁｲｷﾌｸｼｼﾞｷﾞｮｳｼｮ ｱｸﾞﾘｷｯｽﾞ</t>
  </si>
  <si>
    <t>9894414</t>
  </si>
  <si>
    <t>宮城県大崎市田尻北牧目字牧目39-9</t>
  </si>
  <si>
    <t>0229-25-6548</t>
  </si>
  <si>
    <t>0229-25-6549</t>
  </si>
  <si>
    <t>0451500748</t>
  </si>
  <si>
    <t>ＫＥＹ'Ｓ 4th</t>
  </si>
  <si>
    <t>ｷｰｽﾞ ﾌｫｰｽ</t>
  </si>
  <si>
    <t>宮城県大崎市古川上中目80</t>
  </si>
  <si>
    <t>0451500763</t>
  </si>
  <si>
    <t>特定非営利活動法人学びの庭</t>
  </si>
  <si>
    <t>ﾄｸﾃｲﾋｴｲﾘｶﾂﾄﾞｳﾎｳｼﾞﾝﾏﾅﾋﾞﾉﾆﾜ</t>
  </si>
  <si>
    <t>放課後等ディサービス　ぷちまーる</t>
  </si>
  <si>
    <t>ﾎｳｶｺﾞﾄｳﾃﾞｨｻｰﾋﾞｽ ﾌﾟﾁﾏｰﾙ</t>
  </si>
  <si>
    <t>0451500771</t>
  </si>
  <si>
    <t>一般社団法人もりの木</t>
  </si>
  <si>
    <t>ｲｯﾊﾟﾝｼｬﾀﾞﾝﾎｳｼﾞﾝﾓﾘﾉｷ</t>
  </si>
  <si>
    <t>9896811</t>
  </si>
  <si>
    <t>宮城県大崎市鳴子温泉鷲ノ巣51番地3</t>
  </si>
  <si>
    <t>05034271218</t>
  </si>
  <si>
    <t>服部　英男</t>
  </si>
  <si>
    <t>放課後等デイサービス　もりの木</t>
  </si>
  <si>
    <t>ﾎｳｶｺﾞﾄｳﾃﾞｲｻｰﾋﾞｽ ﾓﾘﾉｷ</t>
  </si>
  <si>
    <t>宮城県大崎市鳴子温泉末沢西56-10</t>
  </si>
  <si>
    <t>0229-25-5187</t>
  </si>
  <si>
    <t>0451500789</t>
  </si>
  <si>
    <t>放課後等デイサービス　あおいそら一歩</t>
  </si>
  <si>
    <t>ﾎｳｶｺﾞﾄｳﾃﾞｲｻｰﾋﾞｽ ｱｵｲｿﾗｲｯﾎﾟ</t>
  </si>
  <si>
    <t>宮城県大崎市岩出山字浦小路１０４－３</t>
  </si>
  <si>
    <t>0229-25-3773</t>
  </si>
  <si>
    <t>0451500797</t>
  </si>
  <si>
    <t>0451500805</t>
  </si>
  <si>
    <t>放課後等デイサービス　くろっく</t>
  </si>
  <si>
    <t>ﾎｳｶｺﾞﾄｳﾃﾞｲｻｰﾋﾞｽ ｸﾛｯｸ</t>
  </si>
  <si>
    <t>宮城県大崎市古川穂波4丁目21－14</t>
  </si>
  <si>
    <t>0229-25-9891</t>
  </si>
  <si>
    <t>0229-25-9894</t>
  </si>
  <si>
    <t>0451500813</t>
  </si>
  <si>
    <t>一般社団法人こころん</t>
  </si>
  <si>
    <t>ｲｯﾊﾟﾝｼｬﾀﾞﾝﾎｳｼﾞﾝｺｺﾛﾝ</t>
  </si>
  <si>
    <t>宮城県遠田郡涌谷町涌谷字白畠1番地1</t>
  </si>
  <si>
    <t>0229-25-7101</t>
  </si>
  <si>
    <t>桂原　けい子</t>
  </si>
  <si>
    <t>放課後等デイサービス　こころんⅡ</t>
  </si>
  <si>
    <t>ﾎｳｶｺﾞﾄｳﾃﾞｲｻｰﾋﾞｽ ｺｺﾛﾝﾂｰ</t>
  </si>
  <si>
    <t>宮城県大崎市松山金谷字沢前３４－１</t>
  </si>
  <si>
    <t>0451500821</t>
  </si>
  <si>
    <t>株式会社　マナライブ</t>
  </si>
  <si>
    <t>ｶﾌﾞｼｷｶﾞｲｼｬ ﾏﾅﾗｲﾌﾞ</t>
  </si>
  <si>
    <t>宮城県富谷市成田4丁目19-9</t>
  </si>
  <si>
    <t>宮城県富谷市成田４丁目１９－９</t>
  </si>
  <si>
    <t>0451600027</t>
  </si>
  <si>
    <t>株式会社ＳＩＭコーポレーション</t>
  </si>
  <si>
    <t>ｶﾌﾞｼｷｶﾞｲｼｬｴｽｱｲｴﾑｺｰﾎﾟﾚｰｼｮﾝ</t>
  </si>
  <si>
    <t>9813205</t>
  </si>
  <si>
    <t>宮城県仙台市泉区紫山２丁目１５番地の１７</t>
  </si>
  <si>
    <t>022-346-0901</t>
  </si>
  <si>
    <t>設楽　榮子</t>
  </si>
  <si>
    <t>運動療育と体験学習「ぴーすの杜」明石台</t>
  </si>
  <si>
    <t>ｳﾝﾄﾞｳﾘｮｳｲｸﾄﾀｲｹﾝｶﾞｸｼｭｳ｢ﾋﾟｰｽﾉﾓﾘ｣ｱｶｲｼﾀﾞｲ</t>
  </si>
  <si>
    <t>宮城県富谷市明石台五丁目34-11</t>
  </si>
  <si>
    <t>022-209-3925</t>
  </si>
  <si>
    <t>0451600043</t>
  </si>
  <si>
    <t>株式会社　ウェルリソース</t>
  </si>
  <si>
    <t>ｶﾌﾞｼｷｶﾞｲｼｬ ｳｴﾙﾘｿｰｽ</t>
  </si>
  <si>
    <t>1760013</t>
  </si>
  <si>
    <t>東京都練馬区豊玉中二丁目１５－９</t>
  </si>
  <si>
    <t>03-6313-5310</t>
  </si>
  <si>
    <t>03-6322-0221</t>
  </si>
  <si>
    <t>安富　康晴</t>
  </si>
  <si>
    <t>運動学習支援教室　そら・ふね　上桜木</t>
  </si>
  <si>
    <t>ｳﾝﾄﾞｳｶﾞｸｼｭｳｼｴﾝｷｮｳｼﾂ ｿﾗ･ﾌﾈ ｶﾐｻｸﾗｷﾞ</t>
  </si>
  <si>
    <t>9813328</t>
  </si>
  <si>
    <t>宮城県富谷市上桜木一丁目３７－１</t>
  </si>
  <si>
    <t>0451600050</t>
  </si>
  <si>
    <t>022-347-4818</t>
  </si>
  <si>
    <t>022-347-4819</t>
  </si>
  <si>
    <t>株式会社　宮城児童福祉サービス</t>
  </si>
  <si>
    <t>ｶﾌﾞｼｷｶﾞｲｼｬ ﾐﾔｷﾞｼﾞﾄﾞｳﾌｸｼｻｰﾋﾞｽ</t>
  </si>
  <si>
    <t>宮城県富谷市富ケ丘一丁目２７番２０号1階エスコートタウン富谷Ｅ</t>
  </si>
  <si>
    <t>022-725-3430</t>
  </si>
  <si>
    <t>022-725-3440</t>
  </si>
  <si>
    <t>小島　澄子</t>
  </si>
  <si>
    <t>みんなtoさんぽ　エスコート富谷</t>
  </si>
  <si>
    <t>ﾐﾝﾅtoｻﾝﾎﾟ ｴｽｺｰﾄﾄﾐﾔ</t>
  </si>
  <si>
    <t>宮城県富谷市富ヶ丘一丁目２７番２０号1階エスコートタウン富谷Ｅ</t>
  </si>
  <si>
    <t>0451600068</t>
  </si>
  <si>
    <t>株式会社　ココシフレ</t>
  </si>
  <si>
    <t>ｶﾌﾞｼｷｶﾞｲｼｬ ｺｺｼﾌﾚ</t>
  </si>
  <si>
    <t>9890851</t>
  </si>
  <si>
    <t>宮城県刈田郡蔵王町大字曲竹字田中４５番地１１</t>
  </si>
  <si>
    <t>0224-26-8040</t>
  </si>
  <si>
    <t>0224-26-8041</t>
  </si>
  <si>
    <t>黒澤　恵</t>
  </si>
  <si>
    <t>放課後等デイサービス　ココシフレ蔵王</t>
  </si>
  <si>
    <t>ﾎｳｶｺﾞﾄｳﾃﾞｲｻｰﾋﾞｽ ｺｺｼﾌﾚｻﾞｵｳ</t>
  </si>
  <si>
    <t>9890842</t>
  </si>
  <si>
    <t>宮城県刈田郡蔵王町大字塩沢字上野２９番地２１</t>
  </si>
  <si>
    <t>0224-29-3320</t>
  </si>
  <si>
    <t>0224-29-3321</t>
  </si>
  <si>
    <t>0452100019</t>
  </si>
  <si>
    <t>宮城県柴田郡柴田町船岡中央２丁目３－４５</t>
  </si>
  <si>
    <t>柴田町障害児通園施設むつみ学園</t>
  </si>
  <si>
    <t>ｼﾊﾞﾀﾏﾁｼｮｳｶﾞｲｼﾞﾂｳｴﾝｼｾﾂﾑﾂﾐｶﾞｸｴﾝ</t>
  </si>
  <si>
    <t>0224-68-6230</t>
  </si>
  <si>
    <t>0452200355</t>
  </si>
  <si>
    <t>ｼﾝｼﾝｼｮｳｶﾞｲｼﾞｼｾﾂﾑﾂﾐｶﾞｸｴﾝ</t>
  </si>
  <si>
    <t>0452200363</t>
  </si>
  <si>
    <t>特定非営利活動法人あいのはな</t>
  </si>
  <si>
    <t>ﾄｸﾃｲﾋｴｲﾘｶﾂﾄﾞｳﾎｳｼﾞﾝｱｲﾉﾊﾅ</t>
  </si>
  <si>
    <t>平間　一民</t>
  </si>
  <si>
    <t>放課後等デイサービスあいのはな</t>
  </si>
  <si>
    <t>ﾎｳｶｺﾞﾅﾄﾞﾃﾞｲｻｰﾋﾞｽｱｲﾉﾊﾅ</t>
  </si>
  <si>
    <t>0452210024</t>
  </si>
  <si>
    <t>ﾎｳｶｺﾞﾄｳﾃﾞｲｻｰﾋﾞｽｱｲﾉﾊﾅ</t>
  </si>
  <si>
    <t>0452220031</t>
  </si>
  <si>
    <t>バンビ・アイランド船岡</t>
  </si>
  <si>
    <t>ﾊﾞﾝﾋﾞ･ｱｲﾗﾝﾄﾞﾌﾅｵｶ</t>
  </si>
  <si>
    <t>宮城県柴田郡柴田町船岡東３丁目11-3アネックス船岡Ａ</t>
  </si>
  <si>
    <t>0224-87-8576</t>
  </si>
  <si>
    <t>轡　善治</t>
  </si>
  <si>
    <t>放課後等デイサービス　サポート南桜</t>
  </si>
  <si>
    <t>ﾎｳｶｺﾞﾄｳﾃﾞｲｻｰﾋﾞｽ ｻﾎﾟｰﾄﾐﾅﾐｻｸﾗ</t>
  </si>
  <si>
    <t>0452220072</t>
  </si>
  <si>
    <t>宮城県柴田郡大河原町南桜町4番地2西桜町13番地8(9891273)</t>
  </si>
  <si>
    <t>0452220080</t>
  </si>
  <si>
    <t>ﾎｯﾄﾌｧｰﾑｶﾌﾞｼｷｶﾞｲｼｬ</t>
  </si>
  <si>
    <t>宮城県柴田郡柴田町槻木白幡2丁目4-1</t>
  </si>
  <si>
    <t>ほっとルーム槻木</t>
  </si>
  <si>
    <t>ﾎｯﾄﾙｰﾑﾂｷﾉｷ</t>
  </si>
  <si>
    <t>0452220098</t>
  </si>
  <si>
    <t>ほっとルーム船岡</t>
  </si>
  <si>
    <t>ﾎｯﾄﾙｰﾑﾌﾅｵｶ</t>
  </si>
  <si>
    <t>0452220106</t>
  </si>
  <si>
    <t>9892333</t>
  </si>
  <si>
    <t>宮城県亘理郡亘理町字悠里１番地</t>
  </si>
  <si>
    <t>9892371</t>
  </si>
  <si>
    <t>宮城県亘理郡亘理町逢隈鹿島字吹田３４番地２</t>
  </si>
  <si>
    <t>0452400179</t>
  </si>
  <si>
    <t>0452400187</t>
  </si>
  <si>
    <t>0452400195</t>
  </si>
  <si>
    <t>0452400203</t>
  </si>
  <si>
    <t>独立行政法人国立病院機構　宮城病院</t>
  </si>
  <si>
    <t>ﾄﾞｸﾘﾂｷﾞｮｳｾｲﾎｳｼﾞﾝｺｸﾘﾂﾋﾞｮｳｲﾝｷｺｳ ﾐﾔｷﾞﾋﾞｮｳｲﾝ</t>
  </si>
  <si>
    <t>宮城県亘理郡山元町高瀬字合戦原100</t>
  </si>
  <si>
    <t>0223-37-3329</t>
  </si>
  <si>
    <t>0223-37-5048</t>
  </si>
  <si>
    <t>清野　仁</t>
  </si>
  <si>
    <t>0452405012</t>
  </si>
  <si>
    <t>指定医療機関（重心障害児）</t>
  </si>
  <si>
    <t>宮城県仙台市青葉区一番町1丁目１番３０号</t>
  </si>
  <si>
    <t>佐藤秀樹</t>
  </si>
  <si>
    <t>ウエック児童デイサービスセンター亘理</t>
  </si>
  <si>
    <t>ｳｴｯｸｼﾞﾄﾞｳﾃﾞｲｻｰﾋﾞｽｾﾝﾀｰﾜﾀﾘ</t>
  </si>
  <si>
    <t>宮城県亘理郡亘理町逢隈中泉字上谷地２３９－３</t>
  </si>
  <si>
    <t>0223-34-8731</t>
  </si>
  <si>
    <t>0452405087</t>
  </si>
  <si>
    <t>合同会社ＰＯＭ</t>
  </si>
  <si>
    <t>ｺﾞｳﾄﾞｳｶｲｼｬPOM</t>
  </si>
  <si>
    <t>宮城県亘理郡亘理町吉田宮前94-59</t>
  </si>
  <si>
    <t>0223-36-9259</t>
  </si>
  <si>
    <t>青田　和</t>
  </si>
  <si>
    <t>放課後等デイサービス　ピース</t>
  </si>
  <si>
    <t>ﾎｳｶｺﾞﾄｳﾃﾞｲｻｰﾋﾞｽ ﾋﾟｰｽ</t>
  </si>
  <si>
    <t>0452405103</t>
  </si>
  <si>
    <t>一般社団法人　好</t>
  </si>
  <si>
    <t>ｲｯﾊﾟﾝｼｬﾀﾞﾝﾎｳｼﾞﾝ ｺﾉﾐ</t>
  </si>
  <si>
    <t>宮城県亘理郡亘理町狐塚１６９番地１</t>
  </si>
  <si>
    <t>0223-36-7163</t>
  </si>
  <si>
    <t>0223-36-7164</t>
  </si>
  <si>
    <t>大島　さやか</t>
  </si>
  <si>
    <t>このみ</t>
  </si>
  <si>
    <t>ｺﾉﾐ</t>
  </si>
  <si>
    <t>0452405137</t>
  </si>
  <si>
    <t>放課後等デイサービス　ぐれいす亘理</t>
  </si>
  <si>
    <t>ﾎｳｶｺﾞﾄｳﾃﾞｲｻｰﾋﾞｽ ｸﾞﾚｲｽﾜﾀﾘ</t>
  </si>
  <si>
    <t>宮城県亘理郡亘理町逢隈田沢字鈴木堀９２－１おおほり商店１０２</t>
  </si>
  <si>
    <t>022-323-1431</t>
  </si>
  <si>
    <t>022-323-1432</t>
  </si>
  <si>
    <t>0452405145</t>
  </si>
  <si>
    <t>宮城県亘理郡亘理町逢隈上郡字上201番地</t>
  </si>
  <si>
    <t>0452405152</t>
  </si>
  <si>
    <t>一般社団法人さんらいず</t>
  </si>
  <si>
    <t>ｲｯﾊﾟﾝｼｬﾀﾞﾝﾎｳｼﾞﾝｻﾝﾗｲｽﾞ</t>
  </si>
  <si>
    <t>宮城県亘理郡山元町山寺字北坪路１２番地６３</t>
  </si>
  <si>
    <t>0223-35-7569</t>
  </si>
  <si>
    <t>木下　美佐子</t>
  </si>
  <si>
    <t>放課後等デイサービス　さんらいず</t>
  </si>
  <si>
    <t>ﾎｳｶｺﾞﾄｳﾃﾞｲｻｰﾋﾞｽ ｻﾝﾗｲｽﾞ</t>
  </si>
  <si>
    <t>0452405160</t>
  </si>
  <si>
    <t>特定非営利法人ひよこ会</t>
  </si>
  <si>
    <t>ﾄｸﾃｲﾋｴｲﾘﾎｳｼﾞﾝﾋﾖｺｶｲ</t>
  </si>
  <si>
    <t>宮城県仙台市太白区長町七丁目１９番２３号</t>
  </si>
  <si>
    <t>022-796-3040</t>
  </si>
  <si>
    <t>022-796-7707</t>
  </si>
  <si>
    <t>青野　里美</t>
  </si>
  <si>
    <t>にじいろひよこ園亘理</t>
  </si>
  <si>
    <t>ﾆｼﾞｲﾛﾋﾖｺｴﾝﾜﾀﾘ</t>
  </si>
  <si>
    <t>宮城県亘理郡亘理町吉田字宮前４０番地</t>
  </si>
  <si>
    <t>070-1444-284</t>
  </si>
  <si>
    <t>0452405178</t>
  </si>
  <si>
    <t>放課後デイサービスくれいす山元</t>
  </si>
  <si>
    <t>ﾎｳｶｺﾞﾃﾞｲｻｰﾋﾞｽｸﾚｲｽﾔﾏﾓﾄ</t>
  </si>
  <si>
    <t>宮城県亘理郡亘理町長瀞字長峯１番地２０</t>
  </si>
  <si>
    <t>0223-23-1431</t>
  </si>
  <si>
    <t>0452405186</t>
  </si>
  <si>
    <t>0223-23-1432</t>
  </si>
  <si>
    <t>ぴっぴ亘理</t>
  </si>
  <si>
    <t>ﾋﾟｯﾋﾟﾜﾀﾘ</t>
  </si>
  <si>
    <t>宮城県亘理郡亘理町吉田宮前４０番地</t>
  </si>
  <si>
    <t>0452405194</t>
  </si>
  <si>
    <t>0452600216</t>
  </si>
  <si>
    <t>多機能サポートランド　さわおとの森　児童発達支援どんぐりクラブ</t>
  </si>
  <si>
    <t>ﾀｷﾉｳｻﾎﾟｰﾄﾗﾝﾄﾞ ｻﾜｵﾄﾉﾓﾘ ｼﾞﾄﾞｳﾊｯﾀﾂｼｴﾝﾄﾞﾝｸﾞﾘｸﾗﾌﾞ</t>
  </si>
  <si>
    <t>多機能サポートランド　さわおとの森　放課後等デイサービスくるみクラブ</t>
  </si>
  <si>
    <t>ﾀｷﾉｳｻﾎﾟｰﾄﾗﾝﾄﾞ ｻﾜｵﾄﾉﾓﾘ ﾎｳｶｺﾞﾄｳﾃﾞｲｻｰﾋﾞｽｸﾙﾐｸﾗﾌﾞ</t>
  </si>
  <si>
    <t>0452600224</t>
  </si>
  <si>
    <t>022-387-5236</t>
  </si>
  <si>
    <t>0452600232</t>
  </si>
  <si>
    <t>0452600240</t>
  </si>
  <si>
    <t>ｼｬｶｲﾌｸｼﾎｳｼﾞﾝﾘﾌﾁｮｳｼｬｶｲﾌｸｼｷｮｳｷﾞｶｲ</t>
  </si>
  <si>
    <t>099-767-1391</t>
  </si>
  <si>
    <t>0452600257</t>
  </si>
  <si>
    <t>0452600265</t>
  </si>
  <si>
    <t>宮城県宮城郡利府町中央二丁目１１番１号</t>
  </si>
  <si>
    <t>利府こども発達センター</t>
  </si>
  <si>
    <t>ﾘﾌｺﾄﾞﾓﾊｯﾀﾂｾﾝﾀｰ</t>
  </si>
  <si>
    <t>0452600273</t>
  </si>
  <si>
    <t>利府こども発達センターどんぐり</t>
  </si>
  <si>
    <t>ﾘﾌｺﾄﾞﾓﾊｯﾀﾂｾﾝﾀｰﾄﾞﾝｸﾞﾘ</t>
  </si>
  <si>
    <t>利府こども発達センターあのね</t>
  </si>
  <si>
    <t>ﾘﾌｺﾄﾞﾓﾊｯﾀﾂｾﾝﾀｰｱﾉﾈ</t>
  </si>
  <si>
    <t>宮城県宮城郡利府町利府字八幡63-1</t>
  </si>
  <si>
    <t>利府こども発達センターのびっこ</t>
  </si>
  <si>
    <t>ﾘﾌｺﾄﾞﾓﾊｯﾀﾂｾﾝﾀｰﾉﾋﾞｯｺ</t>
  </si>
  <si>
    <t>0452600281</t>
  </si>
  <si>
    <t>菊地　幸郎</t>
  </si>
  <si>
    <t>宮城県宮城郡利府町加瀬字新前谷地５７－１</t>
  </si>
  <si>
    <t>0452600299</t>
  </si>
  <si>
    <t>宮城県宮城郡利府町加瀬字新前谷地５７-１</t>
  </si>
  <si>
    <t>0452600307</t>
  </si>
  <si>
    <t>ﾘンｶ</t>
  </si>
  <si>
    <t>0452610033</t>
  </si>
  <si>
    <t>株式会社　春幸会　放課後等デイサービス　つなぐ　利府</t>
  </si>
  <si>
    <t>ｶﾌﾞｼｷｶｲｼｬ ｼｭﾝｺｳｶｲ ﾎｳｶｺﾞﾄｳﾃﾞｲｻｰﾋﾞｽ ﾂﾅｸﾞ ﾘﾌ</t>
  </si>
  <si>
    <t>宮城県宮城郡利府町花園1-208-1</t>
  </si>
  <si>
    <t>0452630023</t>
  </si>
  <si>
    <t>宮城県宮城郡利府町花園１-208-1</t>
  </si>
  <si>
    <t>株式会社ぷれじーる</t>
  </si>
  <si>
    <t>ｶﾌﾞｼｷｶｲｼｬﾌﾟﾚｼﾞｰﾙ</t>
  </si>
  <si>
    <t>宮城県仙台市泉区北中山四丁目１３番２号</t>
  </si>
  <si>
    <t>本間沙織</t>
  </si>
  <si>
    <t>ＡｎｄＹｏｕ　ＴＲＹ</t>
  </si>
  <si>
    <t>ｱﾝﾄﾞﾖｳ ﾄﾗｲ</t>
  </si>
  <si>
    <t>宮城県宮城郡利府町花園３丁目２４－１５</t>
  </si>
  <si>
    <t>022-290-9119</t>
  </si>
  <si>
    <t>022-290-9636</t>
  </si>
  <si>
    <t>0452630031</t>
  </si>
  <si>
    <t>株式会社かるみあ</t>
  </si>
  <si>
    <t>ｶﾌﾞｼｷｶﾞｲｼｬｶﾙﾐｱ</t>
  </si>
  <si>
    <t>022-779-7256</t>
  </si>
  <si>
    <t>放課後等デイサービスもりのひろば　利府園</t>
  </si>
  <si>
    <t>ﾎｳｶｺﾞﾄｳﾃﾞｲｻｰﾋﾞｽﾓﾘﾉﾋﾛﾊﾞ ﾘﾌｴﾝ</t>
  </si>
  <si>
    <t>宮城県宮城郡利府町加瀬字石切場３５番５</t>
  </si>
  <si>
    <t>0452630064</t>
  </si>
  <si>
    <t>アバンツァーレスポーツりふ</t>
  </si>
  <si>
    <t>ｱﾊﾞﾝﾂｧｰﾚｽﾎﾟｰﾂﾘﾌ</t>
  </si>
  <si>
    <t>宮城県宮城郡利府町花園２丁目２５番２</t>
  </si>
  <si>
    <t>022-352-3447</t>
  </si>
  <si>
    <t>022-352-3449</t>
  </si>
  <si>
    <t>0452630072</t>
  </si>
  <si>
    <t>宮城県宮城郡利府町花園二丁目２５番２</t>
  </si>
  <si>
    <t>運動療育と体験学習「ぴーすの杜」青葉台</t>
  </si>
  <si>
    <t>ｳﾝﾄﾞｳﾘｮｳｲｸﾄﾀｲｹﾝｶﾞｸｼｭｳ｢ﾋﾟｰｽﾉﾓﾘ｣ｱｵﾊﾞﾀﾞｲ</t>
  </si>
  <si>
    <t>宮城県宮城郡利府町青葉台3丁目1-82</t>
  </si>
  <si>
    <t>022-781-5649</t>
  </si>
  <si>
    <t>0452630080</t>
  </si>
  <si>
    <t>一般社団法人福祉の里</t>
  </si>
  <si>
    <t>ｲｯﾊﾟﾝｼｬﾀﾞﾝﾎｳｼﾞﾝﾌｸｼﾉｻﾄ</t>
  </si>
  <si>
    <t>0452630098</t>
  </si>
  <si>
    <t>放課後等デイサービス　ぴあ・すてーじ</t>
  </si>
  <si>
    <t>ﾎｳｶｺﾞﾄｳﾃﾞｲｻｰﾋﾞｽ ﾋﾟｱ･ｽﾃｰｼﾞ</t>
  </si>
  <si>
    <t>株式会社ＳＡＳＡＫＩ　ＨＯＬＤＩＮＧＳ</t>
  </si>
  <si>
    <t>ｶﾌﾞｼｷｶﾞｲｼｬｻｻｷﾎｰﾙﾃﾞｨﾝｸﾞｽ</t>
  </si>
  <si>
    <t>宮城県宮城郡利府町中央一丁目８番地１号</t>
  </si>
  <si>
    <t>022-353-6644</t>
  </si>
  <si>
    <t>022-353-7044</t>
  </si>
  <si>
    <t>結城　朱里</t>
  </si>
  <si>
    <t>グロース利府教室</t>
  </si>
  <si>
    <t>ｸﾞﾛｰｽﾘﾌｷｮｳｼﾂ</t>
  </si>
  <si>
    <t>0452630106</t>
  </si>
  <si>
    <t>グロース利府第２教室</t>
  </si>
  <si>
    <t>ｸﾞﾛｰｽﾘﾌﾀﾞｲ2ｷｮｳｼﾂ</t>
  </si>
  <si>
    <t>宮城県宮城郡利府町加瀬南野中沢４３番地３８号</t>
  </si>
  <si>
    <t>0452630114</t>
  </si>
  <si>
    <t>宮城県黒川郡大和町吉岡字中町32番地2</t>
  </si>
  <si>
    <t>宮城県黒川郡富谷町富谷桜田１－１２</t>
  </si>
  <si>
    <t>0452700487</t>
  </si>
  <si>
    <t>0452700495</t>
  </si>
  <si>
    <t>宮城県黒川郡大和町吉岡上道下３５－1</t>
  </si>
  <si>
    <t>0452700503</t>
  </si>
  <si>
    <t>宮城県黒川郡大和町吉岡上道下３５－１</t>
  </si>
  <si>
    <t>0452700511</t>
  </si>
  <si>
    <t>児童発達支援ふわり</t>
  </si>
  <si>
    <t>ｼﾞﾄﾞｳﾊｯﾀﾂｼｴﾝﾌﾜﾘ</t>
  </si>
  <si>
    <t>0452700529</t>
  </si>
  <si>
    <t>放課後等デイサービスふわり</t>
  </si>
  <si>
    <t>ﾎｳｶｺﾞﾄｳﾃﾞｲｻｰﾋﾞｽﾌﾜﾘ</t>
  </si>
  <si>
    <t>ﾄｸﾃｲﾋｴｲﾘｶﾂﾄﾞｳﾎｳｼﾞﾝ ｼﾞﾍｲｼｮｳﾋﾟｱﾘﾝｸｾﾝﾀｰ ｺｺﾈｯﾄ</t>
  </si>
  <si>
    <t>宮城県仙台市若林区石名坂57　TFMビル2F</t>
  </si>
  <si>
    <t>佐藤　幸子</t>
  </si>
  <si>
    <t>宮城県富谷市富ケ丘2-11-12　長澤整形外科2F</t>
  </si>
  <si>
    <t>0452700545</t>
  </si>
  <si>
    <t>なないろくれよん</t>
  </si>
  <si>
    <t>ﾅﾅｲﾛｸﾚﾖﾝ</t>
  </si>
  <si>
    <t>0452700602</t>
  </si>
  <si>
    <t>ｶﾌﾞｼｷｶｲｼｬﾃｨｴﾑｻﾎﾟｰﾄ</t>
  </si>
  <si>
    <t>宮城県富谷市成田三丁目２６番３号</t>
  </si>
  <si>
    <t>こころ</t>
  </si>
  <si>
    <t>ｺｺﾛ</t>
  </si>
  <si>
    <t>0452700610</t>
  </si>
  <si>
    <t>こども発達センターあかいしの森　児童発達支援「むーとん」</t>
  </si>
  <si>
    <t>ｺﾄﾞﾓﾊｯﾀﾂｾﾝﾀｰｱｶｲｼﾉﾓﾘ ｼﾞﾄﾞｳﾊｯﾀﾂｼｴﾝ｢ﾑｰﾄﾝ｣</t>
  </si>
  <si>
    <t>宮城県富谷市明石台7丁目2番地1の一部，2番地15の一部</t>
  </si>
  <si>
    <t>022-725-8770</t>
  </si>
  <si>
    <t>0452700677</t>
  </si>
  <si>
    <t>こども発達センターあかいしの森　放課後等デイサービス「ぴーす」</t>
  </si>
  <si>
    <t>ｺﾄﾞﾓﾊｯﾀﾂｾﾝﾀｰｱｶｲｼﾉﾓﾘ ﾎｳｶｺﾞﾄｳﾃﾞｲｻｰﾋﾞｽ｢ﾋﾟｰｽ｣</t>
  </si>
  <si>
    <t>こども発達センターあかいしの森　保育所等訪問支援「ほーぷ」</t>
  </si>
  <si>
    <t>ｺﾄﾞﾓﾊｯﾀﾂｾﾝﾀｰｱｶｲｼﾉﾓﾘ ﾎｲｸｼｮﾄｳﾎｳﾓﾝｼｴﾝ｢ﾎｰﾌﾟ｣</t>
  </si>
  <si>
    <t>こども発達センターあかいしの森　居宅発達支援「にじ」</t>
  </si>
  <si>
    <t>ｺﾄﾞﾓﾊｯﾀﾂｾﾝﾀｰｱｶｲｼﾉﾓﾘ ｷｮﾀｸﾊｯﾀﾂｼｴﾝ｢ﾆｼﾞ｣</t>
  </si>
  <si>
    <t>宮城県富谷市明石台7丁目2番地1</t>
  </si>
  <si>
    <t>ｺﾞｳﾄﾞｳｶｲｼｬｵﾚﾝｼﾞﾉﾊﾈ</t>
  </si>
  <si>
    <t>あんじゅ</t>
  </si>
  <si>
    <t>ｱﾝｼﾞｭ</t>
  </si>
  <si>
    <t>0452700685</t>
  </si>
  <si>
    <t>022-341-7268</t>
  </si>
  <si>
    <t>ｶﾌﾞｼｷｶｲｼｬｸﾗ･ｾﾞﾐ</t>
  </si>
  <si>
    <t>こどもサポート教室「クラ・ゼミ」富谷校</t>
  </si>
  <si>
    <t>ｺﾄﾞﾓｻﾎﾟｰﾄｷｮｳｼﾂ｢ｸﾗ･ｾﾞﾐ｣ﾄﾐﾔｺｳ</t>
  </si>
  <si>
    <t>宮城県富谷市成田4-18-1　ＥＴＥＲＮＡＬ１Ｆ</t>
  </si>
  <si>
    <t>022-347-3225</t>
  </si>
  <si>
    <t>0452700693</t>
  </si>
  <si>
    <t>株式会社　テンダーカラー</t>
  </si>
  <si>
    <t>ｶﾌﾞｼｷｶｲｼｬ ﾃﾝﾀﾞｰｶﾗｰ</t>
  </si>
  <si>
    <t>9893202</t>
  </si>
  <si>
    <t>宮城県仙台市青葉区中山台1-12-7</t>
  </si>
  <si>
    <t>022-277-1079</t>
  </si>
  <si>
    <t>松岡　佳</t>
  </si>
  <si>
    <t>放課後等デイサービス　ファイン</t>
  </si>
  <si>
    <t>ﾎｳｶｺﾞﾄｳﾃﾞｲｻｰﾋﾞｽ ﾌｧｲﾝ</t>
  </si>
  <si>
    <t>9813361</t>
  </si>
  <si>
    <t>宮城県富谷市あけの平3-15-9</t>
  </si>
  <si>
    <t>022-346-6546</t>
  </si>
  <si>
    <t>0452700701</t>
  </si>
  <si>
    <t>こころ吉岡</t>
  </si>
  <si>
    <t>ｺｺﾛﾖｼｵｶ</t>
  </si>
  <si>
    <t>宮城県黒川郡大和町吉岡南1-12-7</t>
  </si>
  <si>
    <t>0452700727</t>
  </si>
  <si>
    <t>一般社団法人めるくまーる</t>
  </si>
  <si>
    <t>ｲｯﾊﾟﾝｼｬﾀﾞﾝﾎｳｼﾞﾝﾒﾙｸﾏｰﾙ</t>
  </si>
  <si>
    <t>9813522</t>
  </si>
  <si>
    <t>宮城県黒川郡大郷町東成田字三嶽7</t>
  </si>
  <si>
    <t>022-725-7187</t>
  </si>
  <si>
    <t>児玉　幸司</t>
  </si>
  <si>
    <t>めるくまーる粕川みらい</t>
  </si>
  <si>
    <t>ﾒﾙｸﾏｰﾙｶｽｶﾜﾐﾗｲ</t>
  </si>
  <si>
    <t>宮城県黒川郡大郷町粕川字伝三郎２３</t>
  </si>
  <si>
    <t>022-725-7188</t>
  </si>
  <si>
    <t>0452700735</t>
  </si>
  <si>
    <t>合同会社　悠</t>
  </si>
  <si>
    <t>ｺﾞｳﾄﾞｳｶﾞｲｼｬ ﾕｳ</t>
  </si>
  <si>
    <t>宮城県黒川郡大和町吉岡南２丁目１５番地の１７</t>
  </si>
  <si>
    <t>022-341-9335</t>
  </si>
  <si>
    <t>022-341-9336</t>
  </si>
  <si>
    <t>天野　志穂</t>
  </si>
  <si>
    <t>こども広場　放課後等デイサービス　わかば</t>
  </si>
  <si>
    <t>ｺﾄﾞﾓﾋﾛﾊﾞ ﾎｳｶｺﾞﾄｳﾃﾞｲｻｰﾋﾞｽ ﾜｶﾊﾞ</t>
  </si>
  <si>
    <t>0452700743</t>
  </si>
  <si>
    <t>めるくまーる山崎みらい</t>
  </si>
  <si>
    <t>ﾒﾙｸﾏｰﾙﾔﾏｻｷﾐﾗｲ</t>
  </si>
  <si>
    <t>宮城県黒川郡大郷町山崎字藤九郎７番地２</t>
  </si>
  <si>
    <t>0452700750</t>
  </si>
  <si>
    <t>080-28352726</t>
  </si>
  <si>
    <t>0452800113</t>
  </si>
  <si>
    <t>0452800121</t>
  </si>
  <si>
    <t>Мケア　ひまりの里　りらん</t>
  </si>
  <si>
    <t>ｴﾑｹｱ ﾋﾏﾘﾉｻﾄ ﾘﾗﾝ</t>
  </si>
  <si>
    <t>9814212</t>
  </si>
  <si>
    <t>宮城県加美郡加美町下狼塚字松原13</t>
  </si>
  <si>
    <t>0229-87-5899</t>
  </si>
  <si>
    <t>0452800170</t>
  </si>
  <si>
    <t>特定非営利活動法人みーつ</t>
  </si>
  <si>
    <t>ﾄｸﾃｲﾋｴｲﾘｶﾂﾄﾞｳﾎｳｼﾞﾝﾐｰﾂ</t>
  </si>
  <si>
    <t>宮城県大崎市松山千石字松山355番地3</t>
  </si>
  <si>
    <t>09062583990</t>
  </si>
  <si>
    <t>藤原　さやか</t>
  </si>
  <si>
    <t>ＰＯＣＣＯ大崎西</t>
  </si>
  <si>
    <t>ﾎﾟｺｵｵｻｷﾆｼ</t>
  </si>
  <si>
    <t>宮城県加美郡加美町字町裏八番２１－２</t>
  </si>
  <si>
    <t>0452800188</t>
  </si>
  <si>
    <t>Ｍケア　ひまりの里　りらん</t>
  </si>
  <si>
    <t>Mｹｱ ﾋﾏﾘﾉｻﾄ ﾘﾗﾝ</t>
  </si>
  <si>
    <t>宮城県加美郡加美町下狼塚１３番地</t>
  </si>
  <si>
    <t>0229-87-5824</t>
  </si>
  <si>
    <t>0452800196</t>
  </si>
  <si>
    <t>POCCO大崎西Ⅱ</t>
  </si>
  <si>
    <t>ﾎﾟｺｵｵｻｷﾆｼﾂｰ</t>
  </si>
  <si>
    <t>宮城県加美郡加美町町裏八番２１－２</t>
  </si>
  <si>
    <t>0229257639</t>
  </si>
  <si>
    <t>0229257640</t>
  </si>
  <si>
    <t>0452800204</t>
  </si>
  <si>
    <t>0453100059</t>
  </si>
  <si>
    <t>放課後等デイサービス　こころん</t>
  </si>
  <si>
    <t>ﾎｳｶｺﾞﾄｳﾃﾞｲｻｰﾋﾞｽ ｺｺﾛﾝ</t>
  </si>
  <si>
    <t>宮城県遠田郡美里町青生字新鳴瀬20番地</t>
  </si>
  <si>
    <t>09014932927</t>
  </si>
  <si>
    <t>0229257101</t>
  </si>
  <si>
    <t>0453100091</t>
  </si>
  <si>
    <t>児童発達支援事業所　こころん</t>
  </si>
  <si>
    <t>ｼﾞﾄﾞｳﾊｯﾀﾂｼｴﾝｼﾞｷﾞｮｳｼｮ ｺｺﾛﾝ</t>
  </si>
  <si>
    <t>宮城県遠田郡美里町青生字新鳴瀬２０番地</t>
  </si>
  <si>
    <t>0453100109</t>
  </si>
  <si>
    <t>株式会社ＨＩＺＡＳＨＩ</t>
  </si>
  <si>
    <t>ｶﾌﾞｼｷｶﾞｲｼｬﾋｻﾞｼ</t>
  </si>
  <si>
    <t>9895613</t>
  </si>
  <si>
    <t>宮城県栗原市志波姫新沼崎１７９番地</t>
  </si>
  <si>
    <t>0228-25-3439</t>
  </si>
  <si>
    <t>鈴木　啓</t>
  </si>
  <si>
    <t>Ｃａｌｍ　Ｂｒｉｇｈｔ</t>
  </si>
  <si>
    <t>ｶｰﾑ ﾌﾞﾗｲﾄ</t>
  </si>
  <si>
    <t>9870002</t>
  </si>
  <si>
    <t>宮城県遠田郡美里町藤ケ崎町１９５－３</t>
  </si>
  <si>
    <t>0229-87-3755</t>
  </si>
  <si>
    <t>0229-87-5794</t>
  </si>
  <si>
    <t>0453100117</t>
  </si>
  <si>
    <t>ﾕｳｹﾞﾝｶｲｼｬﾀｯｸｽ</t>
  </si>
  <si>
    <t>そよ風涌谷</t>
  </si>
  <si>
    <t>ｿﾖｶｾﾞﾜｸﾔ</t>
  </si>
  <si>
    <t>9870162</t>
  </si>
  <si>
    <t>宮城県遠田郡涌谷町本町６８</t>
  </si>
  <si>
    <t>0229-25-5813</t>
  </si>
  <si>
    <t>0229-25-3732</t>
  </si>
  <si>
    <t>0453100125</t>
  </si>
  <si>
    <t>そよ風こだま</t>
  </si>
  <si>
    <t>ｿﾖｶｾﾞｺﾀﾞﾏ</t>
  </si>
  <si>
    <t>9870011</t>
  </si>
  <si>
    <t>宮城県遠田郡美里町字桜木町１８５－２</t>
  </si>
  <si>
    <t>0229257865</t>
  </si>
  <si>
    <t>0229257866</t>
  </si>
  <si>
    <t>0453100133</t>
  </si>
  <si>
    <t>一般社団法人虹の橋</t>
  </si>
  <si>
    <t>ｲｯﾊﾟﾝｼｬﾀﾞﾝﾎｳｼﾞﾝﾆｼﾞﾉﾊｼ</t>
  </si>
  <si>
    <t>宮城県仙台市泉区松森字前沼２４－１</t>
  </si>
  <si>
    <t>022-725-6047</t>
  </si>
  <si>
    <t>022-725-6048</t>
  </si>
  <si>
    <t>遊佐　久雄</t>
  </si>
  <si>
    <t>にじのわ歌津</t>
  </si>
  <si>
    <t>ﾆｼﾞﾉﾜｳﾀﾂ</t>
  </si>
  <si>
    <t>9880474</t>
  </si>
  <si>
    <t>宮城県本吉郡南三陸町歌津田表36-1</t>
  </si>
  <si>
    <t>0226-25-9951</t>
  </si>
  <si>
    <t>0226-25-9952</t>
  </si>
  <si>
    <t>0453600025</t>
  </si>
  <si>
    <t>子ども広場　にこま～る南三陸</t>
  </si>
  <si>
    <t>ｺﾄﾞﾓﾋﾛﾊﾞ ﾆｺﾏ~ﾙﾐﾅﾐｻﾝﾘｸ</t>
  </si>
  <si>
    <t>080-3303-313</t>
  </si>
  <si>
    <t>0453600041</t>
  </si>
  <si>
    <t>宮城県仙台市青葉区国分町３丁目７－１</t>
  </si>
  <si>
    <t>022-214-8188</t>
  </si>
  <si>
    <t>022-266-810</t>
  </si>
  <si>
    <t>0455101329</t>
  </si>
  <si>
    <t>0455101337</t>
  </si>
  <si>
    <t>宮城県仙台市青葉区西花苑二丁目１０－１</t>
  </si>
  <si>
    <t>0455101345</t>
  </si>
  <si>
    <t>0455101352</t>
  </si>
  <si>
    <t>0455101360</t>
  </si>
  <si>
    <t>宮城県仙台市青葉区北根4丁目10-10</t>
  </si>
  <si>
    <t>0455101378</t>
  </si>
  <si>
    <t>宮城県仙台市青葉区五橋２丁目12-2</t>
  </si>
  <si>
    <t>0455101386</t>
  </si>
  <si>
    <t>0455101394</t>
  </si>
  <si>
    <t>宮城県仙台市青葉区中山四丁目1番32号</t>
  </si>
  <si>
    <t>宮城県仙台市青葉区柏木１丁目7-36</t>
  </si>
  <si>
    <t>0455101402</t>
  </si>
  <si>
    <t>ぱるけ中山</t>
  </si>
  <si>
    <t>ﾊﾟﾙｹﾅｶﾔﾏ</t>
  </si>
  <si>
    <t>宮城県仙台市青葉区中山四丁目１番32号</t>
  </si>
  <si>
    <t>0455101410</t>
  </si>
  <si>
    <t>022-341-2426</t>
  </si>
  <si>
    <t>宮城県仙台市青葉区折立６丁目９－１９</t>
  </si>
  <si>
    <t>0455101428</t>
  </si>
  <si>
    <t>0455101436</t>
  </si>
  <si>
    <t>宮城県仙台市青葉区国見ケ丘６丁目１４９番地１</t>
  </si>
  <si>
    <t>0455101444</t>
  </si>
  <si>
    <t>0455101451</t>
  </si>
  <si>
    <t>宮城県仙台市青葉区栗生１丁目２５番地１</t>
  </si>
  <si>
    <t>金森従雄</t>
  </si>
  <si>
    <t>0455101469</t>
  </si>
  <si>
    <t>07055989801</t>
  </si>
  <si>
    <t>0223916725</t>
  </si>
  <si>
    <t>0455101477</t>
  </si>
  <si>
    <t>宮城県仙台市宮城野区福室七丁目15番16号</t>
  </si>
  <si>
    <t>飯島　香代子</t>
  </si>
  <si>
    <t>0455101485</t>
  </si>
  <si>
    <t>0455101493</t>
  </si>
  <si>
    <t>宮城県仙台市青葉区旭ケ丘三丁目20番16号</t>
  </si>
  <si>
    <t>022-341-0885</t>
  </si>
  <si>
    <t>022-341-0895</t>
  </si>
  <si>
    <t>ﾇｸﾓﾘｽﾍﾟｲｽｶｯｺｯｺﾆｼﾞ</t>
  </si>
  <si>
    <t>宮城県仙台市青葉区花京院１丁目４－１</t>
  </si>
  <si>
    <t>0455101501</t>
  </si>
  <si>
    <t>ﾇｸﾓﾘｽﾍﾟｲｽﾆｼﾞｯｺ</t>
  </si>
  <si>
    <t>ﾇｸﾓﾘｽﾍﾟｲｽ｢ﾆｼﾞｯｺ｣</t>
  </si>
  <si>
    <t>0455101519</t>
  </si>
  <si>
    <t>宮城県仙台市青葉区東勝山３丁目７番３８号</t>
  </si>
  <si>
    <t>0455101527</t>
  </si>
  <si>
    <t>宮城県仙台市青葉区東勝山3丁目7番38号</t>
  </si>
  <si>
    <t>0455101535</t>
  </si>
  <si>
    <t>ﾋﾟｯﾋﾟｸﾘｳ</t>
  </si>
  <si>
    <t>宮城県仙台市青葉区栗生五丁目15番地の2グリーンハウスＢ</t>
  </si>
  <si>
    <t>022-391-6906</t>
  </si>
  <si>
    <t>0455101543</t>
  </si>
  <si>
    <t>宮城県仙台市青葉区栗生五丁目８－１０</t>
  </si>
  <si>
    <t>0455101550</t>
  </si>
  <si>
    <t>宮城県仙台市青葉区愛子中央三丁目２０－１</t>
  </si>
  <si>
    <t>0455101568</t>
  </si>
  <si>
    <t>放課後ひろばきらり愛子</t>
  </si>
  <si>
    <t>ﾎｳｶｺﾞﾋﾛﾊﾞｷﾗﾘｱﾔｼ</t>
  </si>
  <si>
    <t>0455101576</t>
  </si>
  <si>
    <t>宮城県仙台市青葉区大町二丁目６番27号</t>
  </si>
  <si>
    <t>ﾊｯﾀﾂｼｴﾝﾄﾚｰﾆﾝｸﾞｼﾞﾑ｢ｼｬｰﾚ｣</t>
  </si>
  <si>
    <t>宮城県仙台市青葉区大町２－６－２７　岡元ビル３階</t>
  </si>
  <si>
    <t>0455101584</t>
  </si>
  <si>
    <t>0455101592</t>
  </si>
  <si>
    <t>宮城県仙台市青葉区川平三丁目３２－１１</t>
  </si>
  <si>
    <t>022-279-2751</t>
  </si>
  <si>
    <t>0455101600</t>
  </si>
  <si>
    <t>宮城県仙台市青葉区国見ケ丘六丁目149番１号</t>
  </si>
  <si>
    <t>0455101618</t>
  </si>
  <si>
    <t>佐藤智香子</t>
  </si>
  <si>
    <t>宮城県仙台市青葉区小松島三丁目３－１２</t>
  </si>
  <si>
    <t>0455101626</t>
  </si>
  <si>
    <t>0455101634</t>
  </si>
  <si>
    <t>宮城県仙台市青葉区芋沢字横前1-1</t>
  </si>
  <si>
    <t>0455101642</t>
  </si>
  <si>
    <t>0455110056</t>
  </si>
  <si>
    <t>重症心身障害児施設</t>
  </si>
  <si>
    <t>エコー療育園</t>
  </si>
  <si>
    <t>ｴｺｰﾘｮｳｲｸｴﾝ</t>
  </si>
  <si>
    <t>And　You スポーツパーク</t>
  </si>
  <si>
    <t>And You ｽﾎﾟｰﾂﾊﾟｰｸ</t>
  </si>
  <si>
    <t>宮城県仙台市青葉区東勝山三丁目７番38号</t>
  </si>
  <si>
    <t>0455110437</t>
  </si>
  <si>
    <t>ｶﾌﾞｼｷｶｲｼｬｼｭｳｶﾞｶｲ</t>
  </si>
  <si>
    <t>宮城県仙台市青葉区二日町16番１号</t>
  </si>
  <si>
    <t>022-774-2796</t>
  </si>
  <si>
    <t>チャレンジアカデミー上杉</t>
  </si>
  <si>
    <t>ﾁｬﾚﾝｼﾞｱｶﾃﾞﾐｰｶﾐｽｷﾞ</t>
  </si>
  <si>
    <t>宮城県仙台市青葉区上杉一丁目10番25号ハイネス上杉107号</t>
  </si>
  <si>
    <t>022-714-0781</t>
  </si>
  <si>
    <t>022-714-0780</t>
  </si>
  <si>
    <t>0455110445</t>
  </si>
  <si>
    <t>特定非営利活動法人仙台YMCAファミリーセンター</t>
  </si>
  <si>
    <t>ﾄｸﾃｲﾋｴｲﾘｶﾂﾄﾞｳﾎｳｼﾞﾝｾﾝﾀﾞｲYMCAﾌｧﾐﾘｰｾﾝﾀｰ</t>
  </si>
  <si>
    <t>宮城県仙台市青葉区立町9番7号</t>
  </si>
  <si>
    <t>022-222-7533</t>
  </si>
  <si>
    <t>022-222-2952</t>
  </si>
  <si>
    <t>村井　伸夫</t>
  </si>
  <si>
    <t>YMCAみらい</t>
  </si>
  <si>
    <t>YMCAﾐﾗｲ</t>
  </si>
  <si>
    <t>0455110452</t>
  </si>
  <si>
    <t>And　You クッキングハウス</t>
  </si>
  <si>
    <t>And You ｸｯｷﾝｸﾞﾊｳｽ</t>
  </si>
  <si>
    <t>0455110460</t>
  </si>
  <si>
    <t>チャレンジアカデミー北四番丁</t>
  </si>
  <si>
    <t>ﾁｬﾚﾝｼﾞｱｶﾃﾞﾐｰｷﾀﾖﾊﾞﾝﾁｮｳ</t>
  </si>
  <si>
    <t>宮城県仙台市青葉区二日町13番26号　ネオハイツ勾当台201号</t>
  </si>
  <si>
    <t>070-5372-064</t>
  </si>
  <si>
    <t>022-224-1140</t>
  </si>
  <si>
    <t>0455110478</t>
  </si>
  <si>
    <t>株式会社あおぞら</t>
  </si>
  <si>
    <t>ｶﾌﾞｼｷｶﾞｲｼｬｱｵｿﾞﾗ</t>
  </si>
  <si>
    <t>宮城県仙台市青葉区一番町二丁目10番26号旭コーポラスＡ棟103</t>
  </si>
  <si>
    <t>022-797-8114</t>
  </si>
  <si>
    <t>022-797-8280</t>
  </si>
  <si>
    <t>大高　成美</t>
  </si>
  <si>
    <t>放課後等デイサービス　そらみ</t>
  </si>
  <si>
    <t>ﾎｳｶｺﾞﾄｳﾃﾞｲｻｰﾋﾞｽ ｿﾗﾐ</t>
  </si>
  <si>
    <t>0455110593</t>
  </si>
  <si>
    <t>放課後等デイサービス　あくてぃぶ</t>
  </si>
  <si>
    <t>ﾎｳｶｺﾞﾄｳﾃﾞｲｻｰﾋﾞｽ ｱｸﾃｨﾌﾞ</t>
  </si>
  <si>
    <t>宮城県仙台市青葉区栗生五丁目８番地の10</t>
  </si>
  <si>
    <t>022-724-7475</t>
  </si>
  <si>
    <t>022-724-7476</t>
  </si>
  <si>
    <t>0455110601</t>
  </si>
  <si>
    <t>ｶﾌﾞｼｷｶﾞｲｼｬkibidango</t>
  </si>
  <si>
    <t>宮城県仙台市青葉区吉成1丁目17番10号</t>
  </si>
  <si>
    <t>放課後等デイサービス「kibidango」</t>
  </si>
  <si>
    <t>ﾎｳｶｺﾞﾄｳﾃﾞｲｻｰﾋﾞｽ｢kibidango｣</t>
  </si>
  <si>
    <t>宮城県仙台市青葉区国見ケ丘七丁目123番地の37</t>
  </si>
  <si>
    <t>0455110619</t>
  </si>
  <si>
    <t>090-29557871</t>
  </si>
  <si>
    <t>株式会社ベレーロ</t>
  </si>
  <si>
    <t>ｶﾌﾞｼｷｶﾞｲｼｬﾍﾞﾚｰﾛ</t>
  </si>
  <si>
    <t>9608132</t>
  </si>
  <si>
    <t>福島県福島市東浜町10番７号</t>
  </si>
  <si>
    <t>024-597-8234</t>
  </si>
  <si>
    <t>024-597-8235</t>
  </si>
  <si>
    <t>高橋　千帆</t>
  </si>
  <si>
    <t>放課後等デイサービス　NICO小松島</t>
  </si>
  <si>
    <t>ﾎｳｶｺﾞﾄｳﾃﾞｲｻｰﾋﾞｽ ﾆｺｺﾏﾂｼﾏ</t>
  </si>
  <si>
    <t>宮城県仙台市青葉区小松島二丁目６番27号</t>
  </si>
  <si>
    <t>022-342-1480</t>
  </si>
  <si>
    <t>022-342-1481</t>
  </si>
  <si>
    <t>0455110627</t>
  </si>
  <si>
    <t>ぷりずむ</t>
  </si>
  <si>
    <t>ﾌﾟﾘｽﾞﾑ</t>
  </si>
  <si>
    <t>宮城県仙台市青葉区高野原三丁目３番地の３</t>
  </si>
  <si>
    <t>022-796-8172</t>
  </si>
  <si>
    <t>022-796-8173</t>
  </si>
  <si>
    <t>0455110635</t>
  </si>
  <si>
    <t>0455110643</t>
  </si>
  <si>
    <t>ＹＭＣＡきぼう</t>
  </si>
  <si>
    <t>YMCAｷﾎﾞｳ</t>
  </si>
  <si>
    <t>宮城県仙台市青葉区立町９番１０号桜ヶ岡ハイツ102号室</t>
  </si>
  <si>
    <t>0455110650</t>
  </si>
  <si>
    <t>せんだんの杜　国見ケ丘の家</t>
  </si>
  <si>
    <t>ｾﾝﾀﾞﾝﾉﾓﾘ ｸﾆﾐｶﾞｵｶﾉｲｴ</t>
  </si>
  <si>
    <t>宮城県仙台市青葉区国見ケ丘七丁目123番地の28</t>
  </si>
  <si>
    <t>022-208-5960</t>
  </si>
  <si>
    <t>022-208-5959</t>
  </si>
  <si>
    <t>0455110700</t>
  </si>
  <si>
    <t>ドリームクライム株式会社</t>
  </si>
  <si>
    <t>ﾄﾞﾘｰﾑｸﾗｲﾑｶﾌﾞｼｷｶﾞｲｼｬ</t>
  </si>
  <si>
    <t>宮城県仙台市青葉区国見一丁目６番48号国見パーソナルメインビル１階</t>
  </si>
  <si>
    <t>022-341-7895</t>
  </si>
  <si>
    <t>022-341-7988</t>
  </si>
  <si>
    <t>白井　由美</t>
  </si>
  <si>
    <t>カラット国見</t>
  </si>
  <si>
    <t>ｶﾗｯﾄｸﾆﾐ</t>
  </si>
  <si>
    <t>宮城県仙台市青葉区国見一丁目６番48号　国見パーソナルメインビル１階</t>
  </si>
  <si>
    <t>0455110718</t>
  </si>
  <si>
    <t>株式会社　喜望</t>
  </si>
  <si>
    <t>ｶﾌﾞｼｷｶﾞｲｼｬ ｷﾎﾞｳ</t>
  </si>
  <si>
    <t>宮城県仙台市青葉区国見一丁目５番10号</t>
  </si>
  <si>
    <t>022-725-3071</t>
  </si>
  <si>
    <t>022-725-3072</t>
  </si>
  <si>
    <t>岩﨑　真一</t>
  </si>
  <si>
    <t>フォーラムはじめ</t>
  </si>
  <si>
    <t>ﾌｫｰﾗﾑﾊｼﾞﾒ</t>
  </si>
  <si>
    <t>0455110726</t>
  </si>
  <si>
    <t>放課後等デイサービスひなぎく</t>
  </si>
  <si>
    <t>ﾎｳｶｺﾞﾄｳﾃﾞｲｻｰﾋﾞｽﾋﾅｷﾞｸ</t>
  </si>
  <si>
    <t>0455110734</t>
  </si>
  <si>
    <t>Rickeyアカデミー仙台青葉通</t>
  </si>
  <si>
    <t>Rickeyｱｶﾃﾞﾐｰｾﾝﾀﾞｲｱｵﾊﾞﾄﾞｵﾘ</t>
  </si>
  <si>
    <t>宮城県仙台市青葉区中央二丁目２番10号仙都会舘ビル７階</t>
  </si>
  <si>
    <t>022-398-3931</t>
  </si>
  <si>
    <t>022-398-3932</t>
  </si>
  <si>
    <t>0455110783</t>
  </si>
  <si>
    <t>ぽらりす</t>
  </si>
  <si>
    <t>宮城県仙台市青葉区赤坂一丁目11番地の９</t>
  </si>
  <si>
    <t>022-724-7656</t>
  </si>
  <si>
    <t>022-724-7657</t>
  </si>
  <si>
    <t>0455110791</t>
  </si>
  <si>
    <t>株式会社オルタナウェイズ</t>
  </si>
  <si>
    <t>ｶﾌﾞｼｷｶﾞｲｼｬｵﾙﾀﾅｳｪｲｽﾞ</t>
  </si>
  <si>
    <t>宮城県仙台市青葉区八幡四丁目１番６号</t>
  </si>
  <si>
    <t>022-343-9222</t>
  </si>
  <si>
    <t>佐々木　千晶</t>
  </si>
  <si>
    <t>オルタナプレイス八幡</t>
  </si>
  <si>
    <t>ｵﾙﾀﾅﾌﾟﾚｲｽﾊﾁﾏﾝ</t>
  </si>
  <si>
    <t>0455110809</t>
  </si>
  <si>
    <t>放課後等デイサービス「kibidango2nd」</t>
  </si>
  <si>
    <t>ﾎｳｶｺﾞﾄｳﾃﾞｲｻｰﾋﾞｽ｢kibidango2nd｣</t>
  </si>
  <si>
    <t>0455110833</t>
  </si>
  <si>
    <t>022-778-9514</t>
  </si>
  <si>
    <t>022-796-6866</t>
  </si>
  <si>
    <t>てるてる園</t>
  </si>
  <si>
    <t>ﾃﾙﾃﾙｴﾝ</t>
  </si>
  <si>
    <t>0455110841</t>
  </si>
  <si>
    <t>ウェルビー株式会社</t>
  </si>
  <si>
    <t>ｳｪﾙﾋﾞｰｶﾌﾞｼｷｶﾞｲｼｬ</t>
  </si>
  <si>
    <t>ハビー仙台教室</t>
  </si>
  <si>
    <t>ﾊﾋﾞｰｾﾝﾀﾞｲｷｮｳｼﾂ</t>
  </si>
  <si>
    <t>宮城県仙台市青葉区国分町三丁目９番１号庄子ビル３階</t>
  </si>
  <si>
    <t>022-796-6592</t>
  </si>
  <si>
    <t>022-796-6593</t>
  </si>
  <si>
    <t>0455110858</t>
  </si>
  <si>
    <t>チャレンジアカデミー愛子</t>
  </si>
  <si>
    <t>ﾁｬﾚﾝｼﾞｱｶﾃﾞﾐｰｱﾔｼ</t>
  </si>
  <si>
    <t>宮城県仙台市青葉区愛子東一丁目６番19号</t>
  </si>
  <si>
    <t>07053736716</t>
  </si>
  <si>
    <t>0455110866</t>
  </si>
  <si>
    <t>株式会社ロバの耳</t>
  </si>
  <si>
    <t>ｶﾌﾞｼｷｶﾞｲｼｬﾛﾊﾞﾉﾐﾐ</t>
  </si>
  <si>
    <t>宮城県仙台市青葉区木町通一丁目２番32号</t>
  </si>
  <si>
    <t>022-346-6117</t>
  </si>
  <si>
    <t>022-346-6118</t>
  </si>
  <si>
    <t>菅原　亮</t>
  </si>
  <si>
    <t>デイサービス湯歩</t>
  </si>
  <si>
    <t>ﾃﾞｲｻｰﾋﾞｽﾕｯﾎﾟ</t>
  </si>
  <si>
    <t>宮城県仙台市青葉区柏木二丁目６番46号</t>
  </si>
  <si>
    <t>0455110874</t>
  </si>
  <si>
    <t>宮城県仙台市青葉区小田原五丁目１－15</t>
  </si>
  <si>
    <t>0455110882</t>
  </si>
  <si>
    <t>合同会社みらいサポーター</t>
  </si>
  <si>
    <t>ｺﾞｳﾄﾞｳｶﾞｲｼｬﾐﾗｲｻﾎﾟｰﾀｰ</t>
  </si>
  <si>
    <t>宮城県仙台市宮城野区燕沢一丁目22番30号　サイドバイサイドB202</t>
  </si>
  <si>
    <t>022-718-7380</t>
  </si>
  <si>
    <t>大場　信悦</t>
  </si>
  <si>
    <t>放課後等デイサービス　すまいりー</t>
  </si>
  <si>
    <t>ﾎｳｶｺﾞﾄｳﾃﾞｲｻｰﾋﾞｽ ｽﾏｲﾘｰ</t>
  </si>
  <si>
    <t>宮城県仙台市青葉区旭ケ丘一丁目３番５号　105号</t>
  </si>
  <si>
    <t>0455110890</t>
  </si>
  <si>
    <t>0455110908</t>
  </si>
  <si>
    <t>日本重症心身障害児支援協会　多機能型ステーション　望(のぞみ)青葉</t>
  </si>
  <si>
    <t>特定非営利活動法人フレーム・ラボ</t>
  </si>
  <si>
    <t>ﾄｸﾃｲﾋｴｲﾘｶﾂﾄﾞｳﾎｳｼﾞﾝﾌﾚｰﾑ･ﾗﾎﾞ</t>
  </si>
  <si>
    <t>9810914</t>
  </si>
  <si>
    <t>宮城県仙台市青葉区堤通雨宮町４番11号</t>
  </si>
  <si>
    <t>022-344-7190</t>
  </si>
  <si>
    <t>022-344-7199</t>
  </si>
  <si>
    <t>渡邉　桂子</t>
  </si>
  <si>
    <t>ポータルラボ</t>
  </si>
  <si>
    <t>ﾎﾟｰﾀﾙﾗﾎﾞ</t>
  </si>
  <si>
    <t>0455110916</t>
  </si>
  <si>
    <t>特定非営利活動法人燈の会</t>
  </si>
  <si>
    <t>ﾄｸﾃｲﾋｴｲﾘｶﾂﾄﾞｳﾎｳｼﾞﾝﾄﾓｼﾋﾞﾉｶｲ</t>
  </si>
  <si>
    <t>宮城県仙台市青葉区桜ケ丘一丁目５番18号</t>
  </si>
  <si>
    <t>022-725-5169</t>
  </si>
  <si>
    <t>植村　星寿</t>
  </si>
  <si>
    <t>放課後等デイサービス　ぷらう</t>
  </si>
  <si>
    <t>ﾎｳｶｺﾞﾄｳﾃﾞｲｻｰﾋﾞｽ ﾌﾟﾗｳ</t>
  </si>
  <si>
    <t>0455110924</t>
  </si>
  <si>
    <t>0223-23-0662</t>
  </si>
  <si>
    <t>0223-23-0669</t>
  </si>
  <si>
    <t>宮城県仙台市青葉区栗生五丁目８番地の10　ロワールTN　１F</t>
  </si>
  <si>
    <t>0455110932</t>
  </si>
  <si>
    <t>株式会社ティワイコーポレーション</t>
  </si>
  <si>
    <t>ｶﾌﾞｼｷｶﾞｲｼｬﾃｨﾜｲｺｰﾎﾟﾚｰｼｮﾝ</t>
  </si>
  <si>
    <t>宮城県仙台市青葉区山手町15番36号</t>
  </si>
  <si>
    <t>022-707-8164</t>
  </si>
  <si>
    <t>小出　泰啓</t>
  </si>
  <si>
    <t>ブロッサムジュニア　仙台木町教室</t>
  </si>
  <si>
    <t>ﾌﾞﾛｯｻﾑｼﾞｭﾆｱ ｾﾝﾀﾞｲｷﾏﾁｷｮｳｼﾂ</t>
  </si>
  <si>
    <t>宮城県仙台市青葉区木町４番８号滝田ビル１階</t>
  </si>
  <si>
    <t>022-779-5581</t>
  </si>
  <si>
    <t>022-779-5582</t>
  </si>
  <si>
    <t>0455110940</t>
  </si>
  <si>
    <t>株式会社ＬＩＴＡＬＩＣＯパートナーズ</t>
  </si>
  <si>
    <t>LITALICOジュニア仙台五橋教室</t>
  </si>
  <si>
    <t>ﾘﾀﾘｺｼﾞｭﾆｱｾﾝﾀﾞｲｲﾂﾂﾊﾞｼｷｮｳｼﾂ</t>
  </si>
  <si>
    <t>宮城県仙台市青葉区五橋一丁目６番２号　ＫＪビルディング　７Ｆ</t>
  </si>
  <si>
    <t>022-212-2351</t>
  </si>
  <si>
    <t>022-212-2352</t>
  </si>
  <si>
    <t>0455110957</t>
  </si>
  <si>
    <t>チルハピ栗生教室</t>
  </si>
  <si>
    <t>ﾁﾙﾊﾋﾟｸﾘｳｷｮｳｼﾂ</t>
  </si>
  <si>
    <t>宮城県仙台市青葉区栗生五丁目８番地の10　ロワールTN２階</t>
  </si>
  <si>
    <t>022-395-8640</t>
  </si>
  <si>
    <t>022-395-8650</t>
  </si>
  <si>
    <t>0455110965</t>
  </si>
  <si>
    <t>ｶﾌﾞｼｷｶﾞｲｼｬｿｰｼｬﾙﾗｲｽﾞ</t>
  </si>
  <si>
    <t>宮城県仙台市宮城野区榴岡五丁目10番20-２号</t>
  </si>
  <si>
    <t>くろわーる療育園　愛子駅前</t>
  </si>
  <si>
    <t>ｸﾛﾜｰﾙﾘｮｳｲｸｴﾝ ｱﾔｼｴｷﾏｴ</t>
  </si>
  <si>
    <t>宮城県仙台市青葉区愛子中央一丁目７番６号</t>
  </si>
  <si>
    <t>022-302-4582</t>
  </si>
  <si>
    <t>022-302-4583</t>
  </si>
  <si>
    <t>0455110981</t>
  </si>
  <si>
    <t>チャレンジアカデミー愛子Part.2</t>
  </si>
  <si>
    <t>ﾁｬﾚﾝｼﾞｱｶﾃﾞﾐｰｱﾔｼﾊﾟｰﾄﾂｰ</t>
  </si>
  <si>
    <t>宮城県仙台市青葉区下愛子字町19番地の３　１階</t>
  </si>
  <si>
    <t>070-53736716</t>
  </si>
  <si>
    <t>0455110999</t>
  </si>
  <si>
    <t>リーフラス株式会社</t>
  </si>
  <si>
    <t>ﾘｰﾌﾗｽｶﾌﾞｼｷｶﾞｲｼｬ</t>
  </si>
  <si>
    <t>1506017</t>
  </si>
  <si>
    <t>東京都渋谷区恵比寿四丁目20番３号</t>
  </si>
  <si>
    <t>03-6451-1341</t>
  </si>
  <si>
    <t>03-6451-1342</t>
  </si>
  <si>
    <t>伊藤　清隆</t>
  </si>
  <si>
    <t>LEIF仙台上杉</t>
  </si>
  <si>
    <t>ﾘｰﾌｾﾝﾀﾞｲｶﾐｽｷﾞ</t>
  </si>
  <si>
    <t>宮城県仙台市青葉区上杉一丁目12番20号　グランデージ上杉１階</t>
  </si>
  <si>
    <t>022-397-6827</t>
  </si>
  <si>
    <t>022-397-6837</t>
  </si>
  <si>
    <t>0455111005</t>
  </si>
  <si>
    <t>カラットプラス</t>
  </si>
  <si>
    <t>ｶﾗｯﾄﾌﾟﾗｽ</t>
  </si>
  <si>
    <t>9810944</t>
  </si>
  <si>
    <t>宮城県仙台市青葉区子平町１番15号　グレイスハイツ子平町102</t>
  </si>
  <si>
    <t>022-346-9766</t>
  </si>
  <si>
    <t>022-346-9768</t>
  </si>
  <si>
    <t>0455111013</t>
  </si>
  <si>
    <t>株式会社Irevotion</t>
  </si>
  <si>
    <t>ｶﾌﾞｼｷｶﾞｲｼｬｱｲﾚﾎﾞｰｼｮﾝ</t>
  </si>
  <si>
    <t>宮城県仙台市青葉区木町通二丁目２番８号</t>
  </si>
  <si>
    <t>022-342-1450</t>
  </si>
  <si>
    <t>原田　智綱</t>
  </si>
  <si>
    <t>てらぴぁぽけっと　仙台教室</t>
  </si>
  <si>
    <t>ﾃﾗﾋﾟｧﾎﾟｹｯﾄ ｾﾝﾀﾞｲｷｮｳｼﾂ</t>
  </si>
  <si>
    <t>宮城県仙台市青葉区木町通二丁目２番８号　第６ダイワビル２階</t>
  </si>
  <si>
    <t>0455111021</t>
  </si>
  <si>
    <t>株式会社qualia</t>
  </si>
  <si>
    <t>ｶﾌﾞｼｷｶﾞｲｼｬｸｵﾘｱ</t>
  </si>
  <si>
    <t>宮城県仙台市青葉区中山九丁目19番13号</t>
  </si>
  <si>
    <t>022-290-0992</t>
  </si>
  <si>
    <t>022-290-0993</t>
  </si>
  <si>
    <t>金子　卓士</t>
  </si>
  <si>
    <t>放課後等デイサービス　ウィズ・ユー北仙台</t>
  </si>
  <si>
    <t>ﾎｳｶｺﾞﾄｳﾃﾞｲｻｰﾋﾞｽ ｳｨｽﾞ･ﾕｰｷﾀｾﾝﾀﾞｲ</t>
  </si>
  <si>
    <t>宮城県仙台市青葉区木町10番７号　ホープレジデンス木町１階</t>
  </si>
  <si>
    <t>022-343-0568</t>
  </si>
  <si>
    <t>022-343-0569</t>
  </si>
  <si>
    <t>0455111039</t>
  </si>
  <si>
    <t>宮城県仙台市宮城野区鶴ケ谷五丁目２２－１</t>
  </si>
  <si>
    <t>0455200881</t>
  </si>
  <si>
    <t>022-252-422-</t>
  </si>
  <si>
    <t>0455200899</t>
  </si>
  <si>
    <t>仙台市田子西たんぽぽホーム</t>
  </si>
  <si>
    <t>ｾﾝﾀﾞｲｼﾀｺﾞﾆｼﾀﾝﾎﾟﾎﾟﾎｰﾑ</t>
  </si>
  <si>
    <t>宮城県仙台市宮城野区田子西一丁目11番地の３</t>
  </si>
  <si>
    <t>0455200907</t>
  </si>
  <si>
    <t>0455200915</t>
  </si>
  <si>
    <t>宮城県仙台市宮城野区鶴ケ谷３－１７</t>
  </si>
  <si>
    <t>0455200923</t>
  </si>
  <si>
    <t>特定非営利活動法人コスモスクラブつるがや</t>
  </si>
  <si>
    <t>ﾄｸﾃｲﾋｴｲﾘｶﾂﾄﾞｳﾎｳｼﾞﾝｺｽﾓｽｸﾗﾌﾞﾂﾙｶﾞﾔ</t>
  </si>
  <si>
    <t>0455200931</t>
  </si>
  <si>
    <t>特定非営利活動法人つばめっこ</t>
  </si>
  <si>
    <t>宮城県仙台市宮城野区栄二丁目２－１９</t>
  </si>
  <si>
    <t>0455200949</t>
  </si>
  <si>
    <t>0455200956</t>
  </si>
  <si>
    <t>宮城県仙台市若林区中倉一丁目１５－１</t>
  </si>
  <si>
    <t>宮城県仙台市宮城野区銀杏町２０－１</t>
  </si>
  <si>
    <t>0455200964</t>
  </si>
  <si>
    <t>アフタークラブそぞら宮城野</t>
  </si>
  <si>
    <t>ｱﾌﾀｰｸﾗﾌﾞｿｿﾞﾗﾐﾔｷﾞﾉ</t>
  </si>
  <si>
    <t>0455200972</t>
  </si>
  <si>
    <t>宮城県仙台市宮城野区岩切入山８３－９２</t>
  </si>
  <si>
    <t>0455200980</t>
  </si>
  <si>
    <t>0455200998</t>
  </si>
  <si>
    <t>宮城県仙台市宮城野区福室七丁目６－４４</t>
  </si>
  <si>
    <t>0455201004</t>
  </si>
  <si>
    <t>宮城県仙台市宮城野区栄四丁目１６番１８号―２０１</t>
  </si>
  <si>
    <t>0455201012</t>
  </si>
  <si>
    <t>宮城県仙台市宮城野区鶴ケ谷七丁目２１－１</t>
  </si>
  <si>
    <t>0455201020</t>
  </si>
  <si>
    <t>0455201038</t>
  </si>
  <si>
    <t>宮城県仙台市青葉区国分町3-7-1</t>
  </si>
  <si>
    <t>022-261-1111</t>
  </si>
  <si>
    <t>仙台市なかよし学園</t>
  </si>
  <si>
    <t>ｾﾝﾀﾞｲｼﾅｶﾖｼｶﾞｸｴﾝ</t>
  </si>
  <si>
    <t>宮城県仙台市宮城野区鶴ヶ谷5-22-1</t>
  </si>
  <si>
    <t>022-252-4222</t>
  </si>
  <si>
    <t>0455210021</t>
  </si>
  <si>
    <t>宮城県仙台市青葉区宮町4丁目2番22号</t>
  </si>
  <si>
    <t>金澤　恵利香</t>
  </si>
  <si>
    <t>宮城県仙台市宮城野区松岡町10-7大倉ビル２F、３F</t>
  </si>
  <si>
    <t>0455210252</t>
  </si>
  <si>
    <t>宮城県仙台市宮城野区松岡町10-7大倉ビル３F</t>
  </si>
  <si>
    <t>宮城県仙台市若林区上飯田１丁目１７番５８号</t>
  </si>
  <si>
    <t>0455210260</t>
  </si>
  <si>
    <t>一般社団法人　かなめ・叶夢</t>
  </si>
  <si>
    <t>ｲｯﾊﾟﾝｼｬﾀﾞﾝﾎｳｼﾞﾝ ｶﾅﾒ</t>
  </si>
  <si>
    <t>相澤里香</t>
  </si>
  <si>
    <t>放課後等デイサービス　かなめ・叶夢</t>
  </si>
  <si>
    <t>ﾎｳｶｺﾞﾄｳﾃﾞｲｻｰﾋﾞｽ ｶﾅﾒ</t>
  </si>
  <si>
    <t>0455210278</t>
  </si>
  <si>
    <t>宮城県宮城郡利府町しらかし台六丁目１番10号</t>
  </si>
  <si>
    <t>022-356-7064</t>
  </si>
  <si>
    <t>まーちゃんち</t>
  </si>
  <si>
    <t>ﾏｰﾁｬﾝﾁ</t>
  </si>
  <si>
    <t>宮城県仙台市宮城野区岩切字余目２番地の７</t>
  </si>
  <si>
    <t>022-349-4969</t>
  </si>
  <si>
    <t>0455210310</t>
  </si>
  <si>
    <t>特定非営利活動法人コスモスクラブ　のびのびの家</t>
  </si>
  <si>
    <t>ﾄｸﾃｲﾋｴｲﾘｶﾂﾄﾞｳﾎｳｼﾞﾝｺｽﾓｽｸﾗﾌﾞ ﾉﾋﾞﾉﾋﾞﾉｲｴ</t>
  </si>
  <si>
    <t>宮城県仙台市宮城野区鶴ケ谷三丁目21番地の10</t>
  </si>
  <si>
    <t>0455210328</t>
  </si>
  <si>
    <t>まーぶる株式会社</t>
  </si>
  <si>
    <t>ﾏｰﾌﾞﾙｶﾌﾞｼｷｶﾞｲｼｬ</t>
  </si>
  <si>
    <t>9850071</t>
  </si>
  <si>
    <t>宮城県塩竈市松陽台三丁目11番５号</t>
  </si>
  <si>
    <t>09013787171</t>
  </si>
  <si>
    <t>022-365-5776</t>
  </si>
  <si>
    <t>佐伯　秀行</t>
  </si>
  <si>
    <t>ま～ぶる・び～と</t>
  </si>
  <si>
    <t>ﾏｰﾌﾞﾙ･ﾋﾞｰﾄ</t>
  </si>
  <si>
    <t>宮城県仙台市宮城野区田子字新入10番地の１　ＪＫビル21　302号室</t>
  </si>
  <si>
    <t>0455210336</t>
  </si>
  <si>
    <t>まーぶる・びーと</t>
  </si>
  <si>
    <t>070-6953-398</t>
  </si>
  <si>
    <t>ＤＯＬＰＨＩＮ・ＤＲＥＡＭ.株式会社</t>
  </si>
  <si>
    <t>DOLPHIN･DREAM.ｶﾌﾞｼｷｶｲｼｬ</t>
  </si>
  <si>
    <t>9810102</t>
  </si>
  <si>
    <t>宮城県宮城郡利府町春日字勝負沢43番地の23</t>
  </si>
  <si>
    <t>022-725-8683</t>
  </si>
  <si>
    <t>022-725-8618</t>
  </si>
  <si>
    <t>佐々木　しのぶ</t>
  </si>
  <si>
    <t>放課後クラブ　ルンバルンバ</t>
  </si>
  <si>
    <t>ﾎｳｶｺﾞｸﾗﾌﾞ ﾙﾝﾊﾞﾙﾝﾊﾞ</t>
  </si>
  <si>
    <t>宮城県仙台市宮城野区安養寺一丁目28番８号</t>
  </si>
  <si>
    <t>0455210344</t>
  </si>
  <si>
    <t>アフタークラブあおぞら幸町</t>
  </si>
  <si>
    <t>ｱﾌﾀｰｸﾗﾌﾞｱｵｿﾞﾗｻｲﾜｲﾁｮｳ</t>
  </si>
  <si>
    <t>宮城県仙台市宮城野区幸町二丁目１番13号</t>
  </si>
  <si>
    <t>022-347-4535</t>
  </si>
  <si>
    <t>0455210351</t>
  </si>
  <si>
    <t>9830828</t>
  </si>
  <si>
    <t>宮城県仙台市宮城野区岩切分台一丁目４番地の４</t>
  </si>
  <si>
    <t>022-369-3254</t>
  </si>
  <si>
    <t>0455210369</t>
  </si>
  <si>
    <t>株式会社マグネッツ</t>
  </si>
  <si>
    <t>ｶﾌﾞｼｷｶﾞｲｼｬﾏｸﾞﾈｯﾂ</t>
  </si>
  <si>
    <t>宮城県仙台市宮城野区福室三丁目16番22号　福室三丁目事務所102</t>
  </si>
  <si>
    <t>022-253-7595</t>
  </si>
  <si>
    <t>022-253-7598</t>
  </si>
  <si>
    <t>宗野　晃彦</t>
  </si>
  <si>
    <t>児童デイサービス・アニマートせんだいみやぎの</t>
  </si>
  <si>
    <t>ｼﾞﾄﾞｳﾃﾞｲｻｰﾋﾞｽ･ｱﾆﾏｰﾄｾﾝﾀﾞｲﾐﾔｷﾞﾉ</t>
  </si>
  <si>
    <t>宮城県仙台市宮城野区福室三丁目16番22号</t>
  </si>
  <si>
    <t>0455210385</t>
  </si>
  <si>
    <t>特定非営利活動法人ぞうさんの家</t>
  </si>
  <si>
    <t>ﾄｸﾃｲﾋｴｲﾘｶﾂﾄﾞｳﾎｳｼﾞﾝｿﾞｳｻﾝﾉｲｴ</t>
  </si>
  <si>
    <t>宮城県仙台市宮城野区小田原三丁目４番25号</t>
  </si>
  <si>
    <t>022-355-8065</t>
  </si>
  <si>
    <t>022-305-8065</t>
  </si>
  <si>
    <t>木村　秀三</t>
  </si>
  <si>
    <t>ぞうさんの家小田原</t>
  </si>
  <si>
    <t>ｿﾞｳｻﾝﾉｲｴｵﾀﾞﾜﾗ</t>
  </si>
  <si>
    <t>0455210393</t>
  </si>
  <si>
    <t>こどもサポート教室「クラ・ゼミ」仙台榴ヶ岡校</t>
  </si>
  <si>
    <t>ｺﾄﾞﾓｻﾎﾟｰﾄｷｮｳｼﾂ(ｸﾗ･ｾﾞﾐ)ｾﾝﾀﾞｲﾂﾂｼﾞｶﾞｵｶｺｳ</t>
  </si>
  <si>
    <t>宮城県仙台市宮城野区榴岡五丁目３番２１号コーポ小松１階</t>
  </si>
  <si>
    <t>022-353-7330</t>
  </si>
  <si>
    <t>0455210401</t>
  </si>
  <si>
    <t>022-207-3770</t>
  </si>
  <si>
    <t>022-774-2308</t>
  </si>
  <si>
    <t>太陽の子　鶴ケ谷</t>
  </si>
  <si>
    <t>ﾀｲﾖｳﾉｺ ﾂﾙｶﾞﾔ</t>
  </si>
  <si>
    <t>宮城県仙台市宮城野区鶴ケ谷二丁目８番地の７鶴ケ谷ビル２階</t>
  </si>
  <si>
    <t>022-205-1066</t>
  </si>
  <si>
    <t>022-205-1101</t>
  </si>
  <si>
    <t>0455210419</t>
  </si>
  <si>
    <t>株式会社Lateral Kids</t>
  </si>
  <si>
    <t>ｶﾌﾞｼｷｶｲｼｬﾗﾃﾗﾙｷｯｽﾞ</t>
  </si>
  <si>
    <t>宮城県仙台市青葉区花京院二丁目1-65花京院プラザ6F</t>
  </si>
  <si>
    <t>022-714-2466</t>
  </si>
  <si>
    <t>022-395-8395</t>
  </si>
  <si>
    <t>川村　陽介</t>
  </si>
  <si>
    <t>am 中野栄</t>
  </si>
  <si>
    <t>ｱﾑ ﾅｶﾉｻｶｴ</t>
  </si>
  <si>
    <t>宮城県仙台市宮城野区出花三丁目28番地の６ファミーユ中野105号室</t>
  </si>
  <si>
    <t>022-794-8530</t>
  </si>
  <si>
    <t>0455210427</t>
  </si>
  <si>
    <t>日本重症心身障害児支援協会　多機能型ステーション望（のぞみ）仙台</t>
  </si>
  <si>
    <t>ﾆﾎﾝｼﾞｭｳｼｮｳｼﾝｼﾝｼｮｳｶﾞｲｼﾞｼｴﾝｷｮｳｶｲ ﾀｷﾉｳｶﾞﾀｽﾃｰｼｮﾝﾉｿﾞ(ﾉｿﾞﾐ)ｾﾝﾀﾞｲ</t>
  </si>
  <si>
    <t>9830868</t>
  </si>
  <si>
    <t>0455210435</t>
  </si>
  <si>
    <t>ﾆﾎﾝｼﾞｭｳｼｮｳｼﾝｼﾝｼｮｳｶﾞｲｼﾞｼｴﾝｷｮｳｶｲ ﾀｷﾉｳｶﾞﾀｽﾃｰｼｮﾝﾉｿﾞﾐ(ﾉｿﾞﾐ)ｾﾝﾀﾞｲ</t>
  </si>
  <si>
    <t>9830344</t>
  </si>
  <si>
    <t>宮城県仙台市宮城野区扇町五丁目５番20号</t>
  </si>
  <si>
    <t>022-238-3444</t>
  </si>
  <si>
    <t>みらい宮城野</t>
  </si>
  <si>
    <t>ﾐﾗｲﾐﾔｷﾞﾉ</t>
  </si>
  <si>
    <t>宮城県仙台市宮城野区福室一丁目８番20号</t>
  </si>
  <si>
    <t>022-357-0345</t>
  </si>
  <si>
    <t>022-357-0346</t>
  </si>
  <si>
    <t>0455210443</t>
  </si>
  <si>
    <t>放課後等デイサービスるぴなす</t>
  </si>
  <si>
    <t>ﾎｳｶｺﾞﾄｳﾃﾞｲｻｰﾋﾞｽﾙﾋﾟﾅｽ</t>
  </si>
  <si>
    <t>宮城県仙台市宮城野区鶴ケ谷４丁目28番地の２</t>
  </si>
  <si>
    <t>0455210468</t>
  </si>
  <si>
    <t>株式会社Ｌａｔｅｒａｌ</t>
  </si>
  <si>
    <t>ｶﾌﾞｼｷｶﾞｲｼｬLateral</t>
  </si>
  <si>
    <t>宮城県仙台市青葉区中央二丁目２番５号あおば通駅前ビル９階</t>
  </si>
  <si>
    <t>022-227-7784</t>
  </si>
  <si>
    <t>Ｗａｍ中野栄</t>
  </si>
  <si>
    <t>Wamﾅｶﾉｻｶｴ</t>
  </si>
  <si>
    <t>宮城県仙台市宮城野区出花三丁目28番地の６ファミーユ中野107号室</t>
  </si>
  <si>
    <t>022-352-6530</t>
  </si>
  <si>
    <t>0455210484</t>
  </si>
  <si>
    <t>Ｊａｍ小田原</t>
  </si>
  <si>
    <t>Jamｵﾀﾞﾜﾗ</t>
  </si>
  <si>
    <t>宮城県仙台市宮城野区小田原一丁目５番15号小田原ビル１階</t>
  </si>
  <si>
    <t>022-226-7658</t>
  </si>
  <si>
    <t>022-226-7651</t>
  </si>
  <si>
    <t>0455210492</t>
  </si>
  <si>
    <t>022-226-7657</t>
  </si>
  <si>
    <t>022-290-5320</t>
  </si>
  <si>
    <t>放課後クラブ　ルンバルンバ　原町</t>
  </si>
  <si>
    <t>ﾎｳｶｺﾞｸﾗﾌﾞ ﾙﾝﾊﾞﾙﾝﾊﾞ ﾊﾗﾉﾏﾁ</t>
  </si>
  <si>
    <t>宮城県仙台市宮城野区原町二丁目４番50号</t>
  </si>
  <si>
    <t>022-349-5882</t>
  </si>
  <si>
    <t>0455210500</t>
  </si>
  <si>
    <t>ﾜﾑﾅｶﾉｻｶｴ</t>
  </si>
  <si>
    <t>022-794-8610</t>
  </si>
  <si>
    <t>0455210518</t>
  </si>
  <si>
    <t>宮城県仙台市宮城野区鉄砲町中３番地４プラザ和光ビル１階</t>
  </si>
  <si>
    <t>0455210534</t>
  </si>
  <si>
    <t>株式会社グローブ</t>
  </si>
  <si>
    <t>ｶﾌﾞｼｷｶｲｼｬｸﾞﾛｰﾌﾞ</t>
  </si>
  <si>
    <t>宮城県仙台市泉区北中山一丁目１番16号</t>
  </si>
  <si>
    <t>022-725-8130</t>
  </si>
  <si>
    <t>022-725-8178</t>
  </si>
  <si>
    <t>神田　千草</t>
  </si>
  <si>
    <t>0455210542</t>
  </si>
  <si>
    <t>宮城県仙台市宮城野区鶴ヶ谷東4丁目21-1</t>
  </si>
  <si>
    <t>022-349-4065</t>
  </si>
  <si>
    <t>放課後等デイサービス　Bridge鶴ケ谷</t>
  </si>
  <si>
    <t>ﾎｳｶｺﾞﾄｳﾃﾞｲｻｰﾋﾞｽ Bridgeﾂﾙｶﾞﾔ</t>
  </si>
  <si>
    <t>宮城県仙台市宮城野区鶴ケ谷東四丁目21番地の1</t>
  </si>
  <si>
    <t>022-352-5497</t>
  </si>
  <si>
    <t>022-352-5498</t>
  </si>
  <si>
    <t>0455210559</t>
  </si>
  <si>
    <t>Bridge鶴ケ谷</t>
  </si>
  <si>
    <t>Bridgeﾂﾙｶﾞﾔ</t>
  </si>
  <si>
    <t>宮城県仙台市宮城野区鶴ケ谷東四丁目21番地の１</t>
  </si>
  <si>
    <t>合同会社anemos</t>
  </si>
  <si>
    <t>ｺﾞｳﾄﾞｳｶｲｼｬｱﾈﾓｽ</t>
  </si>
  <si>
    <t>宮城県仙台市宮城野区福室七丁目４番11　エイユープラザ101</t>
  </si>
  <si>
    <t>022-765-5226</t>
  </si>
  <si>
    <t>022-706-8448</t>
  </si>
  <si>
    <t>廣山　彩夏</t>
  </si>
  <si>
    <t>こどもみらいアイビー</t>
  </si>
  <si>
    <t>ｺﾄﾞﾓﾐﾗｲｱｲﾋﾞｰ</t>
  </si>
  <si>
    <t>宮城県仙台市宮城野区福室七丁目４番11号エイユープラザ101</t>
  </si>
  <si>
    <t>0455210567</t>
  </si>
  <si>
    <t>ぞうさんの家　清水沼</t>
  </si>
  <si>
    <t>ｿﾞｳｻﾝﾉｲｴ ｼﾐｽﾞﾇﾏ</t>
  </si>
  <si>
    <t>宮城県仙台市宮城野区小田原二丁目２番25号第２飯田コーポ106号</t>
  </si>
  <si>
    <t>022-766-8905</t>
  </si>
  <si>
    <t>022-766-8906</t>
  </si>
  <si>
    <t>0455210575</t>
  </si>
  <si>
    <t>株式会社Ｈ＆Ｓ　ＪＡＰＡＮ</t>
  </si>
  <si>
    <t>ｶﾌﾞｼｷｶﾞｲｼｬH&amp;S JAPAN</t>
  </si>
  <si>
    <t>宮城県仙台市宮城野区中野三丁目２番地の21</t>
  </si>
  <si>
    <t>022-766-9846</t>
  </si>
  <si>
    <t>022-766-9847</t>
  </si>
  <si>
    <t>澁谷　秀人</t>
  </si>
  <si>
    <t>ふぉ～り～ふ中野</t>
  </si>
  <si>
    <t>ﾌｫ~ﾘ~ﾌﾅｶﾉ</t>
  </si>
  <si>
    <t>0455210583</t>
  </si>
  <si>
    <t>LEIF　東仙台</t>
  </si>
  <si>
    <t>ﾘｰﾌ ﾋｶﾞｼｾﾝﾀﾞｲ</t>
  </si>
  <si>
    <t>宮城県仙台市宮城野区東仙台二丁目17番５号ロックスビル１階</t>
  </si>
  <si>
    <t>022-355-4675</t>
  </si>
  <si>
    <t>022-355-4676</t>
  </si>
  <si>
    <t>0455210591</t>
  </si>
  <si>
    <t>株式会社 N.athletics</t>
  </si>
  <si>
    <t>ｶﾌﾞｼｷｶﾞｲｼｬ ｴﾇ ｱｽﾚﾁｯｸｽ</t>
  </si>
  <si>
    <t>宮城県仙台市泉区南中山一丁目28番地の18</t>
  </si>
  <si>
    <t>022-347-4550</t>
  </si>
  <si>
    <t>022-379-8603</t>
  </si>
  <si>
    <t>中島　隆志</t>
  </si>
  <si>
    <t>Athletics jam</t>
  </si>
  <si>
    <t>ｱｽﾚﾁｯｸｽ ｼﾞｬﾑ</t>
  </si>
  <si>
    <t>宮城県仙台市宮城野区鶴ケ谷七丁目10番7号</t>
  </si>
  <si>
    <t>022-794-9775</t>
  </si>
  <si>
    <t>022-794-9776</t>
  </si>
  <si>
    <t>0455210609</t>
  </si>
  <si>
    <t>杜のつぐみ療育園　新田東園</t>
  </si>
  <si>
    <t>ﾓﾘﾉﾂｸﾞﾐﾘｮｳｲｸｴﾝ ｼﾝﾃﾞﾝﾋｶﾞｼｴﾝ</t>
  </si>
  <si>
    <t>9830039</t>
  </si>
  <si>
    <t>宮城県仙台市宮城野区新田東一丁目１番２号　アスコット新田東１階</t>
  </si>
  <si>
    <t>022-762-8714</t>
  </si>
  <si>
    <t>022-762-8738</t>
  </si>
  <si>
    <t>0455210617</t>
  </si>
  <si>
    <t>特定非営利活動法人Ｐ・Ｃ・Ｓ</t>
  </si>
  <si>
    <t>ﾄｸﾃｲﾋｴｲﾘｶﾂﾄﾞｳﾎｳｼﾞﾝP･C･S</t>
  </si>
  <si>
    <t>4228044</t>
  </si>
  <si>
    <t>静岡県静岡市駿河区西脇903番地３</t>
  </si>
  <si>
    <t>054-201-9543</t>
  </si>
  <si>
    <t>054-201-9513</t>
  </si>
  <si>
    <t>村松　達也</t>
  </si>
  <si>
    <t>放課後等デイサービス　キラキラ</t>
  </si>
  <si>
    <t>ﾎｳｶｺﾞﾄｳﾃﾞｲｻｰﾋﾞｽ ｷﾗｷﾗ</t>
  </si>
  <si>
    <t>宮城県仙台市宮城野区宮千代三丁目９番地の10</t>
  </si>
  <si>
    <t>022-290-6888</t>
  </si>
  <si>
    <t>022-290-6893</t>
  </si>
  <si>
    <t>0455210625</t>
  </si>
  <si>
    <t>株式会社Ｇrowing　Ｗorks</t>
  </si>
  <si>
    <t>ｶﾌﾞｼｷｶｲｼｬgrowing works</t>
  </si>
  <si>
    <t>宮城県仙台市若林区蒲町29-15</t>
  </si>
  <si>
    <t>022-369-3933</t>
  </si>
  <si>
    <t>022-369-3932</t>
  </si>
  <si>
    <t>渡邊　昌宏</t>
  </si>
  <si>
    <t>グリーン</t>
  </si>
  <si>
    <t>ｸﾞﾘｰﾝ</t>
  </si>
  <si>
    <t>宮城県仙台市宮城野区燕沢一丁目19番5号　２階</t>
  </si>
  <si>
    <t>022-794-7997</t>
  </si>
  <si>
    <t>022-794-7994</t>
  </si>
  <si>
    <t>0455210633</t>
  </si>
  <si>
    <t>022-200-2312</t>
  </si>
  <si>
    <t>こどもサポート教室「クラ・ゼミ」仙台中野校</t>
  </si>
  <si>
    <t>ｺﾄﾞﾓｻﾎﾟｰﾄｷｮｳｼﾂ｢ｸﾗ･ｾﾞﾐ｣ｾﾝﾀﾞｲﾅｶﾉｺｳ</t>
  </si>
  <si>
    <t>宮城県仙台市宮城野区中野一丁目４番地の９　103</t>
  </si>
  <si>
    <t>022-369-3616</t>
  </si>
  <si>
    <t>0455210641</t>
  </si>
  <si>
    <t>るふれ宮城野</t>
  </si>
  <si>
    <t>ﾙﾌﾚﾐﾔｷﾞﾉ</t>
  </si>
  <si>
    <t>宮城県仙台市宮城野区鶴巻一丁目22番50号　103</t>
  </si>
  <si>
    <t>022-762-6346</t>
  </si>
  <si>
    <t>022-762-6347</t>
  </si>
  <si>
    <t>0455210658</t>
  </si>
  <si>
    <t>宮城県仙台市泉区松森字沢目14番地の２</t>
  </si>
  <si>
    <t>放課後等デイサービス（重症心身障がい児）もりのひろば</t>
  </si>
  <si>
    <t>ﾎｳｶｺﾞﾄｳﾃﾞｲｻｰﾋﾞｽ(ｼﾞｭｳｼｮｳｼﾝｼﾝｼｮｳｶﾞｲｼﾞ)ﾓﾘﾉﾋﾛ)</t>
  </si>
  <si>
    <t>宮城県仙台市宮城野区幸町二丁目22番37号</t>
  </si>
  <si>
    <t>022-385-7792</t>
  </si>
  <si>
    <t>022-792-5792</t>
  </si>
  <si>
    <t>0455210666</t>
  </si>
  <si>
    <t>放課後等デイサービス　キラキラ東仙台</t>
  </si>
  <si>
    <t>ﾎｳｶｺﾞﾄｳﾃﾞｲｻｰﾋﾞｽ ｷﾗｷﾗﾋｶﾞｼｾﾝﾀﾞｲ</t>
  </si>
  <si>
    <t>宮城県仙台市宮城野区東仙台五丁目20番34号</t>
  </si>
  <si>
    <t>022-355-2718</t>
  </si>
  <si>
    <t>022-355-2719</t>
  </si>
  <si>
    <t>0455210674</t>
  </si>
  <si>
    <t>宮城県仙台市若林区上飯田三丁目27番23号</t>
  </si>
  <si>
    <t>022-398-6069</t>
  </si>
  <si>
    <t>0455300657</t>
  </si>
  <si>
    <t>宮城県仙台市若林区上飯田三丁目２７－２３</t>
  </si>
  <si>
    <t>0455300665</t>
  </si>
  <si>
    <t>宮城県仙台市若林区石名坂５７－１</t>
  </si>
  <si>
    <t>宮城県仙台市若林区若林五丁目６－５</t>
  </si>
  <si>
    <t>0455300673</t>
  </si>
  <si>
    <t>0455300681</t>
  </si>
  <si>
    <t>宮城県仙台市若林区六丁の目中町７－５３</t>
  </si>
  <si>
    <t>0455300699</t>
  </si>
  <si>
    <t>宮城県仙台市若林区石名坂57</t>
  </si>
  <si>
    <t>0455300707</t>
  </si>
  <si>
    <t>022-393-5311</t>
  </si>
  <si>
    <t>宮城県仙台市若林区中倉二丁目２１－５－１F</t>
  </si>
  <si>
    <t>宮城県仙台市若林区沖野三丁目６－６０</t>
  </si>
  <si>
    <t>0455300715</t>
  </si>
  <si>
    <t>0455300723</t>
  </si>
  <si>
    <t>宮城県仙台市若林区沖野七丁目３８－２８</t>
  </si>
  <si>
    <t>0455300731</t>
  </si>
  <si>
    <t>0455300749</t>
  </si>
  <si>
    <t>宮城県仙台市宮城野区高砂一丁目１２２－２</t>
  </si>
  <si>
    <t>宮城県仙台市若林区蒲町１１－２１</t>
  </si>
  <si>
    <t>0455300756</t>
  </si>
  <si>
    <t>0455300764</t>
  </si>
  <si>
    <t>宮城県仙台市若林区南鍛冶町７０</t>
  </si>
  <si>
    <t>0455300772</t>
  </si>
  <si>
    <t>0455300780</t>
  </si>
  <si>
    <t>0455300798</t>
  </si>
  <si>
    <t>アイアイ中倉</t>
  </si>
  <si>
    <t>ｱｲｱｲﾅｶｸﾗ</t>
  </si>
  <si>
    <t>宮城県仙台市若林区中倉3丁目13番17号</t>
  </si>
  <si>
    <t>022-262-2528</t>
  </si>
  <si>
    <t>0455300988</t>
  </si>
  <si>
    <t>And　You ぽけっと</t>
  </si>
  <si>
    <t>And You ﾎﾟｹｯﾄ</t>
  </si>
  <si>
    <t>宮城県仙台市若林区南小泉一丁目９番16号</t>
  </si>
  <si>
    <t>022-34-8465</t>
  </si>
  <si>
    <t>0455301010</t>
  </si>
  <si>
    <t>アフタークラブあおぞら中倉</t>
  </si>
  <si>
    <t>ｱﾌﾀｰｸﾗﾌﾞｱｵｿﾞﾗﾅｶｸﾗ</t>
  </si>
  <si>
    <t>022-283-6140</t>
  </si>
  <si>
    <t>0455301028</t>
  </si>
  <si>
    <t>アフタークラブのぞみ</t>
  </si>
  <si>
    <t>ｱﾌﾀｰｸﾗﾌﾞﾉｿﾞﾐ</t>
  </si>
  <si>
    <t>022-782-6670</t>
  </si>
  <si>
    <t>0455301093</t>
  </si>
  <si>
    <t>合同会社日本メディカル</t>
  </si>
  <si>
    <t>ｺﾞｳﾄﾞｳｶﾞｲｼｬﾆﾎﾝﾒﾃﾞｨｶﾙ</t>
  </si>
  <si>
    <t>宮城県仙台市若林区伊在字前通５番地</t>
  </si>
  <si>
    <t>022-287-5870</t>
  </si>
  <si>
    <t>須知　享</t>
  </si>
  <si>
    <t>アシストプラス</t>
  </si>
  <si>
    <t>ｱｼｽﾄﾌﾟﾗｽ</t>
  </si>
  <si>
    <t>宮城県仙台市若林区上飯田二丁目２番48号プリンスコート横堀２階</t>
  </si>
  <si>
    <t>0455301127</t>
  </si>
  <si>
    <t>022-396-3933</t>
  </si>
  <si>
    <t>022-396-3932</t>
  </si>
  <si>
    <t>株式会社Ｗｅｌｌｎｅｓｓ　Ｌｉｎｋ</t>
  </si>
  <si>
    <t>ｶﾌﾞｼｷｶﾞｲｼｬｳｪﾙﾈｽﾘﾝｸ</t>
  </si>
  <si>
    <t>宮城県仙台市泉区紫山三丁目７番地の８</t>
  </si>
  <si>
    <t>022-765-7900</t>
  </si>
  <si>
    <t>022-371-2170</t>
  </si>
  <si>
    <t>若槻　望</t>
  </si>
  <si>
    <t>放課後等デイサービス　ウェルネスリンク</t>
  </si>
  <si>
    <t>ﾎｳｶｺﾞﾄｳﾃﾞｲｻｰﾋﾞｽ ｳｪﾙﾈｽﾘﾝｸ</t>
  </si>
  <si>
    <t>宮城県仙台市若林区荒町75番地奥江ビルガーデングレース201</t>
  </si>
  <si>
    <t>022-281-9383</t>
  </si>
  <si>
    <t>0455301143</t>
  </si>
  <si>
    <t>特定非営利活動法人ぽっぽハウス</t>
  </si>
  <si>
    <t>ﾄｸﾃｲﾋｴｲﾘｶﾂﾄﾞｳﾎｳｼﾞﾝﾎﾟｯﾎﾟﾊｳｽ</t>
  </si>
  <si>
    <t>宮城県仙台市若林区中倉3丁目13番18号</t>
  </si>
  <si>
    <t>022-208-2361</t>
  </si>
  <si>
    <t>千田　良</t>
  </si>
  <si>
    <t>放課後等デイサービス　ぽっぽハウス</t>
  </si>
  <si>
    <t>ﾎｳｶｺﾞﾄｳﾃﾞｲｻｰﾋﾞｽ ﾎﾟｯﾎﾟﾊｳｽ</t>
  </si>
  <si>
    <t>宮城県仙台市若林区中倉三丁目13番18号</t>
  </si>
  <si>
    <t>0455301150</t>
  </si>
  <si>
    <t>コペルプラス仙台第一教室</t>
  </si>
  <si>
    <t>ｺﾍﾟﾙﾌﾟﾗｽｾﾝﾀﾞｲﾀﾞｲｲﾁｷｮｳｼﾂ</t>
  </si>
  <si>
    <t>宮城県仙台市若林区連坊小路45番地の３鈴木コーポ１階</t>
  </si>
  <si>
    <t>022-352-9038</t>
  </si>
  <si>
    <t>022-352-9037</t>
  </si>
  <si>
    <t>0455301176</t>
  </si>
  <si>
    <t>有限会社共栄</t>
  </si>
  <si>
    <t>ﾕｳｹﾞﾝｶｲｼｬｷｮｳｴｲ</t>
  </si>
  <si>
    <t>宮城県石巻市鹿妻南二丁目12番２号</t>
  </si>
  <si>
    <t>0225-93-7542</t>
  </si>
  <si>
    <t>0225-93-7536</t>
  </si>
  <si>
    <t>三浦　不二夫</t>
  </si>
  <si>
    <t>宮城県仙台市若林区荒町75番地　奥江ビルガーデングレース204</t>
  </si>
  <si>
    <t>0455301184</t>
  </si>
  <si>
    <t>株式会社ワタナベホールディングス</t>
  </si>
  <si>
    <t>ｶﾌﾞｼｷｶｲｼｬﾜﾀﾅﾍﾞﾎｰﾙﾃﾞｨﾝｸﾞｽ</t>
  </si>
  <si>
    <t>宮城県仙台市宮城野区原町三丁目１番８号　原町プラザ２階</t>
  </si>
  <si>
    <t>児童発達支援事業所・放課後等デイサービスラグーン</t>
  </si>
  <si>
    <t>ｼﾞﾄﾞｳﾊｯﾀﾂｼｴﾝｼﾞｷﾞｮｳｼｮ･ﾎｳｶｺﾞﾄｳﾃﾞｲｻｰﾋﾞｽﾗｸﾞｰﾝ</t>
  </si>
  <si>
    <t>宮城県仙台市若林区上飯田二丁目２番48号　プリンスコート横堀２階</t>
  </si>
  <si>
    <t>0455301192</t>
  </si>
  <si>
    <t>022-290-7051</t>
  </si>
  <si>
    <t>宮城県仙台市若林区荒井東1丁目８番地の４Ｇ号室</t>
  </si>
  <si>
    <t>0455301200</t>
  </si>
  <si>
    <t>コペルプラス荒井教室</t>
  </si>
  <si>
    <t>ｺﾍﾟﾙﾌﾟﾗｽｱﾗｲｷｮｳｼﾂ</t>
  </si>
  <si>
    <t>宮城県仙台市若林区荒井東一丁目６番地の５</t>
  </si>
  <si>
    <t>022-762-6081</t>
  </si>
  <si>
    <t>022-762-6082</t>
  </si>
  <si>
    <t>0455301218</t>
  </si>
  <si>
    <t>株式会社ビック・ママ</t>
  </si>
  <si>
    <t>ｶﾌﾞｼｷｶｲｼｬﾋﾞｯｸ･ﾏﾏ</t>
  </si>
  <si>
    <t>9840072</t>
  </si>
  <si>
    <t>宮城県仙台市若林区東八番丁183番地</t>
  </si>
  <si>
    <t>守井　嘉朗</t>
  </si>
  <si>
    <t>ビックママスーパーキッズ</t>
  </si>
  <si>
    <t>ﾋﾞｯｸﾏﾏｽｰﾊﾟｰｷｯｽﾞ</t>
  </si>
  <si>
    <t>宮城県仙台市若林区連坊小路63番地　連坊SKビル1F</t>
  </si>
  <si>
    <t>022-290-3985</t>
  </si>
  <si>
    <t>0455301226</t>
  </si>
  <si>
    <t>宮城県仙台市若林区連坊小路63連坊SKビル1F</t>
  </si>
  <si>
    <t>022-290-3989</t>
  </si>
  <si>
    <t>ラグーン</t>
  </si>
  <si>
    <t>ﾗｸﾞｰﾝ</t>
  </si>
  <si>
    <t>宮城県仙台市若林区蒲町29番15号</t>
  </si>
  <si>
    <t>0455301234</t>
  </si>
  <si>
    <t>株式会社ＡＧシニアケア</t>
  </si>
  <si>
    <t>ｶﾌﾞｼｷｶﾞｲｼｬｴｰｼﾞｰｼﾆｱｹｱ</t>
  </si>
  <si>
    <t>宮城県仙台市泉区泉ケ丘三丁目19番５号</t>
  </si>
  <si>
    <t>022-372-6116</t>
  </si>
  <si>
    <t>022-372-6103</t>
  </si>
  <si>
    <t>スパークランド仙台若林</t>
  </si>
  <si>
    <t>ｽﾊﾟｰｸﾗﾝﾄﾞｾﾝﾀﾞｲﾜｶﾊﾞﾔｼ</t>
  </si>
  <si>
    <t>宮城県仙台市若林区一本杉町５番８号</t>
  </si>
  <si>
    <t>022-781-9658</t>
  </si>
  <si>
    <t>022-781-9659</t>
  </si>
  <si>
    <t>0455301242</t>
  </si>
  <si>
    <t>アスノバなないろの里</t>
  </si>
  <si>
    <t>ｱｽﾉﾊﾞﾅﾅｲﾛﾉｻﾄ</t>
  </si>
  <si>
    <t>宮城県仙台市若林区なないろの里一丁目19番地の４メデルなないろの里３階東</t>
  </si>
  <si>
    <t>022-762-9745</t>
  </si>
  <si>
    <t>022-762-9746</t>
  </si>
  <si>
    <t>0455301259</t>
  </si>
  <si>
    <t>株式会社アオバヤホールディングス</t>
  </si>
  <si>
    <t>ｶﾌﾞｼｷｶﾞｲｼｬｱｵﾊﾞﾔﾎｰﾙﾃﾞｨﾝｸﾞｽ</t>
  </si>
  <si>
    <t>0455301267</t>
  </si>
  <si>
    <t>株式会社健生</t>
  </si>
  <si>
    <t>ｶﾌﾞｼｷｶｲｼｬｹﾝｾｲ</t>
  </si>
  <si>
    <t>宮城県仙台市青葉区宮町三丁目５番20号　KENSEI-BLDG.３F</t>
  </si>
  <si>
    <t>022-216-2332</t>
  </si>
  <si>
    <t>022-265-1415</t>
  </si>
  <si>
    <t>中尾　充</t>
  </si>
  <si>
    <t>児童発達支援・放課後等デイサービス　Sketch book</t>
  </si>
  <si>
    <t>ｼﾞﾄﾞｳﾊｯﾀﾂｼｴﾝ･ﾎｳｶｺﾞﾄｳﾃﾞｲｻｰﾋﾞｽ ｽｹｯﾁﾌﾞｯｸ</t>
  </si>
  <si>
    <t>宮城県仙台市若林区大和町五丁目６番17号　第二吉田店マンション101</t>
  </si>
  <si>
    <t>022-357-0454</t>
  </si>
  <si>
    <t>022-357-0464</t>
  </si>
  <si>
    <t>0455301275</t>
  </si>
  <si>
    <t>杜のつぐみ療育園　荒井園</t>
  </si>
  <si>
    <t>ﾓﾘﾉﾂｸﾞﾐﾘｮｳｲｸｴﾝ ｱﾗｲｴﾝ</t>
  </si>
  <si>
    <t>0455301283</t>
  </si>
  <si>
    <t>ビックママスーパーキッズ　東八番丁</t>
  </si>
  <si>
    <t>ﾋﾞｯｸﾏﾏｽｰﾊﾟｰｷｯｽﾞ ﾋｶﾞｼﾊﾁﾊﾞﾝﾁｮｳ</t>
  </si>
  <si>
    <t>0455301291</t>
  </si>
  <si>
    <t>0223-23-0753</t>
  </si>
  <si>
    <t>0223-23-0763</t>
  </si>
  <si>
    <t>チルハピ　荒井教室</t>
  </si>
  <si>
    <t>ﾁﾙﾊﾋﾟ ｱﾗｲｷｮｳｼﾂ</t>
  </si>
  <si>
    <t>宮城県仙台市若林区伊在二丁目17番地の７　102</t>
  </si>
  <si>
    <t>022-781-6748</t>
  </si>
  <si>
    <t>022-781-6749</t>
  </si>
  <si>
    <t>0455301309</t>
  </si>
  <si>
    <t>株式会社ちゃいるどらんど</t>
  </si>
  <si>
    <t>ｶﾌﾞｼｷｶﾞｲｼｬﾁｬｲﾙﾄﾞﾗﾝﾄﾞ</t>
  </si>
  <si>
    <t>9840011</t>
  </si>
  <si>
    <t>宮城県仙台市若林区六丁の目西町３番41号　201号</t>
  </si>
  <si>
    <t>022-354-1566</t>
  </si>
  <si>
    <t>022-288-6124</t>
  </si>
  <si>
    <t>大木　俊則</t>
  </si>
  <si>
    <t>ちゃいるどらんど　さぽーとくらぶ</t>
  </si>
  <si>
    <t>ﾁｬｲﾙﾄﾞﾗﾝﾄﾞ ｻﾎﾟｰﾄｸﾗﾌﾞ</t>
  </si>
  <si>
    <t>宮城県仙台市若林区六丁の目西町３番41号　白山ビル２Ｆ</t>
  </si>
  <si>
    <t>022-288-6132</t>
  </si>
  <si>
    <t>0455301317</t>
  </si>
  <si>
    <t>ｾﾝﾀﾞｲｼｵｵﾉﾀﾀﾝﾎﾟﾎﾟﾎｰﾑ</t>
  </si>
  <si>
    <t>宮城県仙台市太白区大野田五丁目23番地の４</t>
  </si>
  <si>
    <t>022-395-8861</t>
  </si>
  <si>
    <t>0455401034</t>
  </si>
  <si>
    <t>0455401042</t>
  </si>
  <si>
    <t>宮城県仙台市太白区上野山一丁目１１－１</t>
  </si>
  <si>
    <t>0455401059</t>
  </si>
  <si>
    <t>0455401067</t>
  </si>
  <si>
    <t>宮城県仙台市太白区東中田五丁目１７－１９</t>
  </si>
  <si>
    <t>0455401075</t>
  </si>
  <si>
    <t>022-741-2397</t>
  </si>
  <si>
    <t>0455401083</t>
  </si>
  <si>
    <t>特定非営利活動法人生活支援サービス・えぽっく</t>
  </si>
  <si>
    <t>ﾄｸﾃｲﾋｴｲﾘｶﾂﾄﾞｳﾎｳｼﾞﾝｾｲｶﾂｼｴﾝｻｰﾋﾞｽ･ｴﾎﾟｯｸ</t>
  </si>
  <si>
    <t>033-206-5476</t>
  </si>
  <si>
    <t>0455401091</t>
  </si>
  <si>
    <t>0455401109</t>
  </si>
  <si>
    <t>東京都豊島区東池袋１－４４－３池袋ＩＳＰタマビル</t>
  </si>
  <si>
    <t>宮城県仙台市太白区長町南三丁目１３－９－１階</t>
  </si>
  <si>
    <t>0455401117</t>
  </si>
  <si>
    <t>長町そら</t>
  </si>
  <si>
    <t>ﾅｶﾞﾏﾁｿﾗ</t>
  </si>
  <si>
    <t>宮城県仙台市太白区長町南三丁目１３－１９－１階</t>
  </si>
  <si>
    <t>0455401125</t>
  </si>
  <si>
    <t>宮城県仙台市太白区西多賀一丁目２３－２９</t>
  </si>
  <si>
    <t>0455401133</t>
  </si>
  <si>
    <t>0455401141</t>
  </si>
  <si>
    <t>宮城県仙台市太白区袋原四丁目３２－７</t>
  </si>
  <si>
    <t>0455401158</t>
  </si>
  <si>
    <t>0455401166</t>
  </si>
  <si>
    <t>ﾊﾟﾙｹﾆｼﾅｶﾀ</t>
  </si>
  <si>
    <t>宮城県仙台市太白区西中田七丁目３３－１０</t>
  </si>
  <si>
    <t>0455401174</t>
  </si>
  <si>
    <t>宮城県仙台市太白区柳生二丁目９番地の２－２ーＦ</t>
  </si>
  <si>
    <t>022-707-4187</t>
  </si>
  <si>
    <t>0455401182</t>
  </si>
  <si>
    <t>宮城県仙台市太白区鈎取二丁目４－２</t>
  </si>
  <si>
    <t>0455401190</t>
  </si>
  <si>
    <t>宮城県仙台市太白区鈎取二丁目４番２号</t>
  </si>
  <si>
    <t>0455401208</t>
  </si>
  <si>
    <t>宮城県仙台市太白区山田本町３番２０号</t>
  </si>
  <si>
    <t>0455401216</t>
  </si>
  <si>
    <t>社会福祉法人　なのはな会</t>
  </si>
  <si>
    <t>ｼｬｶｲﾌｸｼﾎｳｼﾞﾝ ﾅﾉﾊﾅｶｲ</t>
  </si>
  <si>
    <t>宮城県仙台市青葉区荒巻神明町2-10</t>
  </si>
  <si>
    <t>加賀谷尚</t>
  </si>
  <si>
    <t>なのはな園</t>
  </si>
  <si>
    <t>ﾅﾉﾊﾅｴﾝ</t>
  </si>
  <si>
    <t>宮城県仙台市太白区郡山6-7-1</t>
  </si>
  <si>
    <t>022-246-7810</t>
  </si>
  <si>
    <t>022-246-7818</t>
  </si>
  <si>
    <t>0455410035</t>
  </si>
  <si>
    <t>宮城県仙台市青葉区本町3-8-1</t>
  </si>
  <si>
    <t>022-211-2544</t>
  </si>
  <si>
    <t>0455410043</t>
  </si>
  <si>
    <t>肢体不自由児施設（入所）</t>
  </si>
  <si>
    <t>ﾐﾔｷﾞｹﾝﾀｸﾓﾓｲﾘｮｳﾘｮｳｲｸｾﾝﾀｰ</t>
  </si>
  <si>
    <t>宮城県仙台市太白区鈎取本町2-11-11</t>
  </si>
  <si>
    <t>0455410068</t>
  </si>
  <si>
    <t>指定医療機関（肢体不自由児）</t>
  </si>
  <si>
    <t>独立行政法人国立病院機構　西多賀病院</t>
  </si>
  <si>
    <t>ﾄﾞｸﾘﾂｷﾞｮｳｾｲﾎｳｼﾞﾝｺｸﾘﾂﾋﾞｮｳｲﾝｷｺｳ ﾆｼﾀｶﾞﾋﾞｮｳｲﾝ</t>
  </si>
  <si>
    <t>特定非営利活動法人輪っか</t>
  </si>
  <si>
    <t>ﾄｸﾃｲﾋｴｲﾘｶﾂﾄﾞｳﾎｳｼﾞﾝﾜｯｶ</t>
  </si>
  <si>
    <t>宮城県仙台市太白区山田上ノ台町9-16</t>
  </si>
  <si>
    <t>022-245-1115</t>
  </si>
  <si>
    <t>平嶋　由美子</t>
  </si>
  <si>
    <t>放課後等デイサービス事業所桜庵</t>
  </si>
  <si>
    <t>ﾎｳｶｺﾞﾄｳﾃﾞｲｻｰﾋﾞｽｼﾞｷﾞｮｳｼｮｻｸﾗｱﾝ</t>
  </si>
  <si>
    <t>宮城県仙台市太白区山田上ノ台町９番16号</t>
  </si>
  <si>
    <t>022-796-6998</t>
  </si>
  <si>
    <t>0455410316</t>
  </si>
  <si>
    <t>太白だんだん</t>
  </si>
  <si>
    <t>ﾀｲﾊｸﾀﾞﾝﾀﾞﾝ</t>
  </si>
  <si>
    <t>0455410332</t>
  </si>
  <si>
    <t>株式会社ビアヒロ</t>
  </si>
  <si>
    <t>ｶﾌﾞｼｷｶｲｼｬﾋﾞｱﾋﾛ</t>
  </si>
  <si>
    <t>宮城県仙台市太白区西多賀五丁目17番12号２Ｆ</t>
  </si>
  <si>
    <t>022-797-4870</t>
  </si>
  <si>
    <t>022-797-4049</t>
  </si>
  <si>
    <t>諸隈　英人</t>
  </si>
  <si>
    <t>コラゾン西多賀</t>
  </si>
  <si>
    <t>ｺﾗｿﾞﾝﾆｼﾀｶﾞ</t>
  </si>
  <si>
    <t>0455410373</t>
  </si>
  <si>
    <t>022-797-4048</t>
  </si>
  <si>
    <t>0455410399</t>
  </si>
  <si>
    <t>ﾕｳｹﾞﾝｶﾞｲｼｬｱｵｿﾞﾗ</t>
  </si>
  <si>
    <t>ジュニアサポート　リンク</t>
  </si>
  <si>
    <t>ｼﾞｭﾆｱｻﾎﾟｰﾄ ﾘﾝｸ</t>
  </si>
  <si>
    <t>宮城県仙台市太白区八木山緑町20番４号</t>
  </si>
  <si>
    <t>08044306851</t>
  </si>
  <si>
    <t>022-302-6037</t>
  </si>
  <si>
    <t>0455410407</t>
  </si>
  <si>
    <t>リッキー西多賀</t>
  </si>
  <si>
    <t>ﾘｯｷｰﾆｼﾀｶﾞ</t>
  </si>
  <si>
    <t>宮城県仙台市太白区西多賀二丁目７番30号</t>
  </si>
  <si>
    <t>022-281-8491</t>
  </si>
  <si>
    <t>022-281-8492</t>
  </si>
  <si>
    <t>0455410415</t>
  </si>
  <si>
    <t>こどもサポート教室「クラ・ゼミ」仙台富沢校</t>
  </si>
  <si>
    <t>ｺﾄﾞﾓｻﾎﾟｰﾄｷｮｳｼﾂ(ｸﾗ･ｾﾞﾐ)ｾﾝﾀﾞｲﾄﾐｻﾞﾜｺｳ</t>
  </si>
  <si>
    <t>宮城県仙台市太白区大野田五丁目28番地の１ボナールミキ202号</t>
  </si>
  <si>
    <t>022-796-5573</t>
  </si>
  <si>
    <t>0455410423</t>
  </si>
  <si>
    <t>ｷﾗｷﾗﾋｶﾙｶﾌﾞｼｷｶｲｼｬ</t>
  </si>
  <si>
    <t>宮城県仙台市太白区東中田五丁目17番19号</t>
  </si>
  <si>
    <t>村上　美弥</t>
  </si>
  <si>
    <t>みいんななかよし</t>
  </si>
  <si>
    <t>ﾐｲﾝﾅﾅｶﾖｼ</t>
  </si>
  <si>
    <t>0455410431</t>
  </si>
  <si>
    <t>特定非営利活動法人Ｔｈｙｍｅ</t>
  </si>
  <si>
    <t>ﾄｸﾃｲﾋｴｲﾘｶﾂﾄﾞｳﾎｳｼﾞﾝﾀｲﾑ</t>
  </si>
  <si>
    <t>宮城県仙台市太白区松が丘１８番１３号</t>
  </si>
  <si>
    <t>022-393-4456</t>
  </si>
  <si>
    <t>022-393-4789</t>
  </si>
  <si>
    <t>志賀　智子</t>
  </si>
  <si>
    <t>放課後等デイサービスｐｏｐｐｙ</t>
  </si>
  <si>
    <t>ﾎｳｶｺﾞﾄｳﾃﾞｲｻｰﾋﾞｽﾎﾟﾋﾟｰ</t>
  </si>
  <si>
    <t>0455410449</t>
  </si>
  <si>
    <t>ﾎｳｶｺﾞﾄｳﾃﾞｲｻｰﾋﾞｽpoppy</t>
  </si>
  <si>
    <t>株式会社ＮＳＣ</t>
  </si>
  <si>
    <t>ｶﾌﾞｼｷｶﾞｲｼｬｴﾇｴｽｼｰ</t>
  </si>
  <si>
    <t>宮城県仙台市青葉区中央四丁目９番15号仙台中央マンション206</t>
  </si>
  <si>
    <t>022-796-5874</t>
  </si>
  <si>
    <t>木村　尚弘</t>
  </si>
  <si>
    <t>にじいろ</t>
  </si>
  <si>
    <t>ﾆｼﾞｲﾛ</t>
  </si>
  <si>
    <t>022-229-6757</t>
  </si>
  <si>
    <t>0455410456</t>
  </si>
  <si>
    <t>リッキー柳生</t>
  </si>
  <si>
    <t>ﾘｯｷｰﾔﾅｷﾞｳ</t>
  </si>
  <si>
    <t>宮城県仙台市太白区柳生六丁目４番地の５</t>
  </si>
  <si>
    <t>022-797-1407</t>
  </si>
  <si>
    <t>022-797-1408</t>
  </si>
  <si>
    <t>0455410472</t>
  </si>
  <si>
    <t>And　You 楽楽</t>
  </si>
  <si>
    <t>ｱﾝd You ﾗｸﾗｸ</t>
  </si>
  <si>
    <t>宮城県仙台市太白区西中田七丁目６番３号</t>
  </si>
  <si>
    <t>0501033-3204</t>
  </si>
  <si>
    <t>0455410480</t>
  </si>
  <si>
    <t>022-393-4360</t>
  </si>
  <si>
    <t>022-393-5082</t>
  </si>
  <si>
    <t>放課後等デイサービス　ココア（心愛）</t>
  </si>
  <si>
    <t>ﾎｳｶｺﾞﾄｳﾃﾞｲｻｰﾋﾞｽ ｺｺｱ(ｺｺｱ)</t>
  </si>
  <si>
    <t>0455410506</t>
  </si>
  <si>
    <t>みいんななかよし中田店</t>
  </si>
  <si>
    <t>ﾐｲﾝﾅﾅｶﾖｼﾅｶﾀﾃﾝ</t>
  </si>
  <si>
    <t>宮城県仙台市太白区東中田三丁目27番15号</t>
  </si>
  <si>
    <t>022-242-2944</t>
  </si>
  <si>
    <t>0455410514</t>
  </si>
  <si>
    <t>ｺﾞｳﾄﾞｳｶﾞｲｼｬﾜｲﾃﾞｨｰｵｰ</t>
  </si>
  <si>
    <t>宮城県仙台市太白区東中田三丁目１番１号　キャロットⅡ１階</t>
  </si>
  <si>
    <t>児童発達支援・放課後等デイサービス　セカンドフロア</t>
  </si>
  <si>
    <t>ｼﾞﾄﾞｳﾊｯﾀﾂｼｴﾝ･ﾎｳｶｺﾞﾄｳﾃﾞｲｻｰﾋﾞｽ ｾｶﾝﾄﾞﾌﾛｱ</t>
  </si>
  <si>
    <t>宮城県仙台市太白区東中田三丁目１番１号キャロットⅡ１階</t>
  </si>
  <si>
    <t>0455410522</t>
  </si>
  <si>
    <t>Rickeyアカデミーあすと長町</t>
  </si>
  <si>
    <t>Rickeyｱｶﾃﾞﾐｰｱｽﾄﾅｶﾞﾏﾁ</t>
  </si>
  <si>
    <t>宮城県仙台市太白区郡山六丁目７番20号　ＤＰＬ長町１階</t>
  </si>
  <si>
    <t>022-796-9623</t>
  </si>
  <si>
    <t>022-796-9624</t>
  </si>
  <si>
    <t>0455410530</t>
  </si>
  <si>
    <t>宮城県仙台市太白区郡山六丁目７番20号　ＤＰＬ仙台長町１階</t>
  </si>
  <si>
    <t>リッキーガーデンあすと長町</t>
  </si>
  <si>
    <t>ﾘｯｷｰｶﾞｰﾃﾞﾝｱｽﾄﾅｶﾞﾏﾁ</t>
  </si>
  <si>
    <t>022-395-9843</t>
  </si>
  <si>
    <t>022-395-9844</t>
  </si>
  <si>
    <t>0455410548</t>
  </si>
  <si>
    <t>コペルプラス仙台長町南教室</t>
  </si>
  <si>
    <t>ｺﾍﾟﾙﾌﾟﾗｽｾﾝﾀﾞｲﾅｶﾞﾏﾁﾐﾅﾐｷｮｳｼﾂ</t>
  </si>
  <si>
    <t>宮城県仙台市太白区長町七丁目19番26号リーブスビル４階</t>
  </si>
  <si>
    <t>022-395-5580</t>
  </si>
  <si>
    <t>022-397-6854</t>
  </si>
  <si>
    <t>0455410555</t>
  </si>
  <si>
    <t>おりーぶ太白</t>
  </si>
  <si>
    <t>ｵﾘｰﾌﾞﾀｲﾊｸ</t>
  </si>
  <si>
    <t>宮城県仙台市太白区土手内一丁目21番５号</t>
  </si>
  <si>
    <t>022-398-5815</t>
  </si>
  <si>
    <t>022-398-5816</t>
  </si>
  <si>
    <t>0455410571</t>
  </si>
  <si>
    <t>一般社団法人ジパング</t>
  </si>
  <si>
    <t>ｲｯﾊﾟﾝｼｬﾀﾞﾝﾎｳｼﾞﾝｼﾞﾊﾟﾝｸﾞ</t>
  </si>
  <si>
    <t>9760022</t>
  </si>
  <si>
    <t>福島県相馬市尾浜字細田190番地２</t>
  </si>
  <si>
    <t>0244-26-7710</t>
  </si>
  <si>
    <t>0244-26-7709</t>
  </si>
  <si>
    <t>佐々木　幹夫</t>
  </si>
  <si>
    <t>キッズハウスあるふぁ</t>
  </si>
  <si>
    <t>ｷｯｽﾞﾊｳｽｱﾙﾌｧ</t>
  </si>
  <si>
    <t>宮城県仙台市太白区四郎丸字大宮69番地の15</t>
  </si>
  <si>
    <t>022-796-4255</t>
  </si>
  <si>
    <t>022-796-4257</t>
  </si>
  <si>
    <t>0455410589</t>
  </si>
  <si>
    <t>セカンドフロア＃２</t>
  </si>
  <si>
    <t>ｾｶﾝﾄﾞﾌﾛｱﾊﾟｰﾄﾂｰ</t>
  </si>
  <si>
    <t>宮城県仙台市太白区東中田四丁目11番45号</t>
  </si>
  <si>
    <t>022-398-5841</t>
  </si>
  <si>
    <t>022-398-5842</t>
  </si>
  <si>
    <t>0455410597</t>
  </si>
  <si>
    <t>And　You　わくわくハウス</t>
  </si>
  <si>
    <t>And You ﾜｸﾜｸﾊｳｽ</t>
  </si>
  <si>
    <t>宮城県仙台市太白区柳生四丁目４番地の12　Y４ビル３階</t>
  </si>
  <si>
    <t>0455410605</t>
  </si>
  <si>
    <t>放課後等デイサービスココア（心愛）Ⅱ</t>
  </si>
  <si>
    <t>ﾎｳｶｺﾞﾄｳﾃﾞｲｻｰﾋﾞｽｺｺｱ(ｺｺｱ)2</t>
  </si>
  <si>
    <t>宮城県仙台市太白区中田二丁目27番９号２階</t>
  </si>
  <si>
    <t>0455410613</t>
  </si>
  <si>
    <t>フラットフォーカス株式会社</t>
  </si>
  <si>
    <t>ﾌﾗｯﾄﾌｫｰｶｽｶﾌﾞｼｷｶｲｼｬ</t>
  </si>
  <si>
    <t>宮城県仙台市太白区大野田四丁目20番14号</t>
  </si>
  <si>
    <t>022-738-7673</t>
  </si>
  <si>
    <t>022-738-7674</t>
  </si>
  <si>
    <t>青野　佑哉</t>
  </si>
  <si>
    <t>チルハピ　長町南教室</t>
  </si>
  <si>
    <t>ﾁﾙﾊﾋﾟ ﾅｶﾞﾏﾁﾐﾅﾐｷｮｳｼﾂ</t>
  </si>
  <si>
    <t>宮城県仙台市太白区長町南一丁目10番１号啓陽ビル１Ｆ</t>
  </si>
  <si>
    <t>08096356640</t>
  </si>
  <si>
    <t>022-774-1457</t>
  </si>
  <si>
    <t>0455410621</t>
  </si>
  <si>
    <t>022-796-5063</t>
  </si>
  <si>
    <t>リッキー南仙台</t>
  </si>
  <si>
    <t>ﾘｯｷｰﾐﾅﾐｾﾝﾀﾞｲ</t>
  </si>
  <si>
    <t>宮城県仙台市太白区柳生七丁目２番地の５シャトルプラザＦ３　１階</t>
  </si>
  <si>
    <t>022-399-9181</t>
  </si>
  <si>
    <t>022-399-9182</t>
  </si>
  <si>
    <t>0455410639</t>
  </si>
  <si>
    <t>Ａｎｄ　Ｙｏｕ　フレンドパーク　みなみせんだい</t>
  </si>
  <si>
    <t>And You ﾌﾚﾝﾄﾞﾊﾟｰｸ ﾐﾅﾐｾﾝﾀﾞｲ</t>
  </si>
  <si>
    <t>宮城県仙台市太白区中田七丁目１番１号</t>
  </si>
  <si>
    <t>0455410647</t>
  </si>
  <si>
    <t>チルハピ　富沢教室</t>
  </si>
  <si>
    <t>ﾁﾙﾊﾋﾟ ﾄﾐｻﾞﾜｷｮｳｼﾂ</t>
  </si>
  <si>
    <t>宮城県仙台市太白区大野田四丁目20番地の14ＩＭＧビル101</t>
  </si>
  <si>
    <t>0455410654</t>
  </si>
  <si>
    <t>022-398-9463</t>
  </si>
  <si>
    <t>Rickeyアカデミー長町南</t>
  </si>
  <si>
    <t>ﾘｯｷｰｱｶﾃﾞﾐｰﾅｶﾞﾏﾁﾐﾅﾐ</t>
  </si>
  <si>
    <t>022-724-7973</t>
  </si>
  <si>
    <t>022-724-7974</t>
  </si>
  <si>
    <t>0455410662</t>
  </si>
  <si>
    <t>Rickeyアカデミージュニア仙台西中田</t>
  </si>
  <si>
    <t>Rickeyｱｶﾃﾞﾐｰｼﾞｭﾆｱｾﾝﾀﾞｲﾆｼﾅｶﾀﾞ</t>
  </si>
  <si>
    <t>宮城県仙台市太白区柳生二丁目10番地の13シャイン仙台柳生第２　T001号</t>
  </si>
  <si>
    <t>022-797-4541</t>
  </si>
  <si>
    <t>022-797-4542</t>
  </si>
  <si>
    <t>0455410670</t>
  </si>
  <si>
    <t>合同会社さくら</t>
  </si>
  <si>
    <t>ｺﾞｳﾄﾞｳｶﾞｲｼｬｻｸﾗ</t>
  </si>
  <si>
    <t>宮城県仙台市太白区袋原六丁目12番34号</t>
  </si>
  <si>
    <t>022-241-9107</t>
  </si>
  <si>
    <t>桜井　宙</t>
  </si>
  <si>
    <t>放課後等デイサービスさくら</t>
  </si>
  <si>
    <t>ﾎｳｶｺﾞﾄｳﾃﾞｲｻｰﾋﾞｽｻｸﾗ</t>
  </si>
  <si>
    <t>宮城県仙台市太白区中田五丁目16番17号</t>
  </si>
  <si>
    <t>0455410688</t>
  </si>
  <si>
    <t>セカンドフロア東中田＃３</t>
  </si>
  <si>
    <t>ｾｶﾝﾄﾞﾌﾛｱﾋｶﾞｼﾅｶﾀﾞﾊﾟｰﾄｽﾘｰ</t>
  </si>
  <si>
    <t>宮城県仙台市太白区東中田三丁目13番20号</t>
  </si>
  <si>
    <t>0455410696</t>
  </si>
  <si>
    <t>0455410704</t>
  </si>
  <si>
    <t>一般社団法人　And You Jff Voscuore</t>
  </si>
  <si>
    <t>ｲｯﾊﾟﾝｼｬﾀﾞﾝﾎｳｼﾞﾝ ｱﾝﾄﾞﾕｳｼﾞｯﾌｳﾞｫｽｸｵｰﾚ</t>
  </si>
  <si>
    <t>宮城県仙台市太白区柳生四丁目４番12号　Y４ビル３階</t>
  </si>
  <si>
    <t>09053574494</t>
  </si>
  <si>
    <t>022-341-5093</t>
  </si>
  <si>
    <t>ヴォスクオーレ</t>
  </si>
  <si>
    <t>ｳﾞｫｽｸｵｰﾚ</t>
  </si>
  <si>
    <t>宮城県仙台市泉区虹の丘一丁目16番11号</t>
  </si>
  <si>
    <t>0455410712</t>
  </si>
  <si>
    <t>チルハピスポーツ　富沢教室</t>
  </si>
  <si>
    <t>ﾁﾙﾊﾋﾟｽﾎﾟｰﾂ ﾄﾐｻﾞﾜｷｮｳｼﾂ</t>
  </si>
  <si>
    <t>宮城県仙台市太白区大野田四丁目20番地の14　ＩＭＧビル102</t>
  </si>
  <si>
    <t>022-398-9464</t>
  </si>
  <si>
    <t>0455410720</t>
  </si>
  <si>
    <t>宮城県仙台市太白区長町南一丁目10番１号　啓陽ビル１Ｆ</t>
  </si>
  <si>
    <t>0455410738</t>
  </si>
  <si>
    <t>宮城県名取市増田三丁目３-10-26-101</t>
  </si>
  <si>
    <t>らいとはうす南仙台</t>
  </si>
  <si>
    <t>ﾗｲﾄﾊｳｽﾐﾅﾐｾﾝﾀﾞｲ</t>
  </si>
  <si>
    <t>宮城県仙台市太白区西中田六丁目４番54号</t>
  </si>
  <si>
    <t>0455410746</t>
  </si>
  <si>
    <t>一般社団法人宮原福祉会</t>
  </si>
  <si>
    <t>ｲｯﾊﾟﾝｼｬﾀﾞﾝﾎｳｼﾞﾝﾐﾔﾊﾗﾌｸｼｶｲ</t>
  </si>
  <si>
    <t>022-245-8118</t>
  </si>
  <si>
    <t>022-796-5535</t>
  </si>
  <si>
    <t>佐藤　隆雄</t>
  </si>
  <si>
    <t>ブライト仙台</t>
  </si>
  <si>
    <t>ﾌﾞﾗｲﾄｾﾝﾀﾞｲ</t>
  </si>
  <si>
    <t>宮城県仙台市太白区長町南四丁目５番28号　長町南パークホームズ104</t>
  </si>
  <si>
    <t>022-797-6155</t>
  </si>
  <si>
    <t>022-797-6154</t>
  </si>
  <si>
    <t>0455410753</t>
  </si>
  <si>
    <t>リッキーガーデン長町南</t>
  </si>
  <si>
    <t>ﾘｯｷｰｶﾞｰﾃﾞﾝﾅｶﾞﾏﾁﾐﾅﾐ</t>
  </si>
  <si>
    <t>宮城県仙台市太白区長町南三丁目３番36号　Ｋビルド２階202</t>
  </si>
  <si>
    <t>022-796-9825</t>
  </si>
  <si>
    <t>022-796-9826</t>
  </si>
  <si>
    <t>0455410761</t>
  </si>
  <si>
    <t>特定非営利活動法人時のひかり</t>
  </si>
  <si>
    <t>ﾄｸﾃｲﾋｴｲﾘｶﾂﾄﾞｳﾎｳｼﾞﾝﾄｷﾉﾋｶﾘ</t>
  </si>
  <si>
    <t>宮城県仙台市太白区長町五丁目９番13号　２階</t>
  </si>
  <si>
    <t>022-248-5858</t>
  </si>
  <si>
    <t>022-226-7198</t>
  </si>
  <si>
    <t>藤澤　豪</t>
  </si>
  <si>
    <t>時のひかり</t>
  </si>
  <si>
    <t>ﾄｷﾉﾋｶﾘ</t>
  </si>
  <si>
    <t>0455410779</t>
  </si>
  <si>
    <t>ＮＯＶＡホールディングス株式会社</t>
  </si>
  <si>
    <t>ﾉﾊﾞﾎｰﾙﾃﾞｨﾝｸﾞｽｶﾌﾞｼｷｶﾞｲｼｬ</t>
  </si>
  <si>
    <t>東京都品川区東品川二丁目３番12号</t>
  </si>
  <si>
    <t>03-4405-7075</t>
  </si>
  <si>
    <t>03-6863-7817</t>
  </si>
  <si>
    <t>稲吉　正樹</t>
  </si>
  <si>
    <t>Plus＋days仙台富沢校</t>
  </si>
  <si>
    <t>ﾌﾟﾗｽﾃﾞｲｽﾞｾﾝﾀﾞｲﾄﾐｻﾞﾜｺｳ</t>
  </si>
  <si>
    <t>9820037</t>
  </si>
  <si>
    <t>宮城県仙台市太白区富沢西二丁目17番地の21</t>
  </si>
  <si>
    <t>022-796-7231</t>
  </si>
  <si>
    <t>022-796-7232</t>
  </si>
  <si>
    <t>0455410787</t>
  </si>
  <si>
    <t>0455410795</t>
  </si>
  <si>
    <t>宮城県仙台市泉区将監八丁目９－１</t>
  </si>
  <si>
    <t>022-373-1306</t>
  </si>
  <si>
    <t>022-703-1255</t>
  </si>
  <si>
    <t>0455500868</t>
  </si>
  <si>
    <t>0455500876</t>
  </si>
  <si>
    <t>宮城県仙台市泉区南中山二丁目２－３</t>
  </si>
  <si>
    <t>特定非営利活動法人グループゆう　児童デイサービスピーターパンてらおか</t>
  </si>
  <si>
    <t>ﾄｸﾃｲﾋｴｲﾘｶﾂﾄﾞｳﾎｳｼﾞﾝｸﾞﾙｰﾌﾟﾕｳ ｼﾞﾄﾞｳﾃﾞｲｻｰﾋﾞｽﾋﾟｰﾀｰﾊﾟﾝﾃﾗｵｶ</t>
  </si>
  <si>
    <t>0455500884</t>
  </si>
  <si>
    <t>ピーターパンふくおか</t>
  </si>
  <si>
    <t>ﾋﾟｰﾀｰﾊﾟﾝﾌｸｵｶ</t>
  </si>
  <si>
    <t>9813225</t>
  </si>
  <si>
    <t>宮城県仙台市泉区福岡字堰添４４番地の８</t>
  </si>
  <si>
    <t>0455500892</t>
  </si>
  <si>
    <t>宮城県仙台市泉区泉中央二丁目１９－１０</t>
  </si>
  <si>
    <t>0455500900</t>
  </si>
  <si>
    <t>0455500918</t>
  </si>
  <si>
    <t>宮城県仙台市泉区高森三丁目４番地131</t>
  </si>
  <si>
    <t>022-727-6588</t>
  </si>
  <si>
    <t>丹野　幸子</t>
  </si>
  <si>
    <t>宮城県仙台市泉区南光台五丁目１９－１</t>
  </si>
  <si>
    <t>0455500926</t>
  </si>
  <si>
    <t>022-341-0451</t>
  </si>
  <si>
    <t>0455500934</t>
  </si>
  <si>
    <t>宮城県仙台市泉区長命ケ丘三丁目３１－１０</t>
  </si>
  <si>
    <t>0455500942</t>
  </si>
  <si>
    <t>And　You フレンドパーク</t>
  </si>
  <si>
    <t>宮城県仙台市泉区北中山二丁目25番地の19</t>
  </si>
  <si>
    <t>0455500959</t>
  </si>
  <si>
    <t>宮城県仙台市泉区長命ケ丘二丁目２２－１</t>
  </si>
  <si>
    <t>022-722-0072</t>
  </si>
  <si>
    <t>0455500967</t>
  </si>
  <si>
    <t>ピーターパン長命ヶ丘</t>
  </si>
  <si>
    <t>ﾋﾟｰﾀｰﾊﾟﾝﾁｮｳﾒｲｶﾞｵｶ</t>
  </si>
  <si>
    <t>0455500975</t>
  </si>
  <si>
    <t>宮城県仙台市泉区七北田字日野１２３－９</t>
  </si>
  <si>
    <t>0455500983</t>
  </si>
  <si>
    <t>022-343-8972</t>
  </si>
  <si>
    <t>0455500991</t>
  </si>
  <si>
    <t>0455501007</t>
  </si>
  <si>
    <t>022-211-2538</t>
  </si>
  <si>
    <t>宮城県仙台市泉区南中山5-2-1</t>
  </si>
  <si>
    <t>0455510016</t>
  </si>
  <si>
    <t>宮城県仙台市泉区南中山3-2-1</t>
  </si>
  <si>
    <t>寺岡放課後等デイサービス杜っこ</t>
  </si>
  <si>
    <t>ﾃﾗｵｶﾎｳｶｺﾞﾅﾄﾞﾃﾞｲｻｰﾋﾞｽﾓﾘｯｺ</t>
  </si>
  <si>
    <t>宮城県仙台市泉区寺岡一丁目５番地の13</t>
  </si>
  <si>
    <t>0455510214</t>
  </si>
  <si>
    <t>黒松放課後等デイサービス杜っこ</t>
  </si>
  <si>
    <t>ｸﾛﾏﾂﾎｳｶｺﾞﾄｳﾃﾞｲｻｰﾋﾞｽﾓﾘｯｺ</t>
  </si>
  <si>
    <t>宮城県仙台市泉区黒松二丁目26番37号</t>
  </si>
  <si>
    <t>022-341-1216</t>
  </si>
  <si>
    <t>022-341-1217</t>
  </si>
  <si>
    <t>0455510222</t>
  </si>
  <si>
    <t>カムカム せんだい</t>
  </si>
  <si>
    <t>0455510255</t>
  </si>
  <si>
    <t>放課後ひろばきらり住吉台</t>
  </si>
  <si>
    <t>ﾎｳｶｺﾞﾋﾛﾊﾞｷﾗﾘｽﾐﾖｼﾀﾞｲ</t>
  </si>
  <si>
    <t>0455510263</t>
  </si>
  <si>
    <t>宮城県仙台市泉区南光台東一丁目36番16号</t>
  </si>
  <si>
    <t>0455510313</t>
  </si>
  <si>
    <t>ほうゆうくらぶ</t>
  </si>
  <si>
    <t>ﾎｳﾕｳｸﾗﾌﾞ</t>
  </si>
  <si>
    <t>宮城県仙台市泉区南中山一丁目13番地の５</t>
  </si>
  <si>
    <t>022-725-3621</t>
  </si>
  <si>
    <t>0455510321</t>
  </si>
  <si>
    <t>コラゾン泉中央</t>
  </si>
  <si>
    <t>ｺﾗｿﾞﾝｲｽﾞﾐﾁｭｳｵｳ</t>
  </si>
  <si>
    <t>宮城県仙台市泉区泉中央四丁目１番地の３　セントレアカマＶ　Ｂ105</t>
  </si>
  <si>
    <t>022-725-2690</t>
  </si>
  <si>
    <t>022-725-2691</t>
  </si>
  <si>
    <t>0455510339</t>
  </si>
  <si>
    <t>宮城県仙台市泉区長命ケ丘五丁目１番地の10</t>
  </si>
  <si>
    <t>髙橋　長啓</t>
  </si>
  <si>
    <t>放課後等デイサービス　つなぐ</t>
  </si>
  <si>
    <t>ﾎｳｶｺﾞﾄｳﾃﾞｲｻｰﾋﾞｽ ﾂﾅｸﾞ</t>
  </si>
  <si>
    <t>0455510347</t>
  </si>
  <si>
    <t>あいの実　ラズベリー</t>
  </si>
  <si>
    <t>ｱｲﾉﾐ ﾗｽﾞﾍﾞﾘｰ</t>
  </si>
  <si>
    <t>宮城県仙台市泉区北中山四丁目３３番地の１３</t>
  </si>
  <si>
    <t>0455510362</t>
  </si>
  <si>
    <t>ココモ泉</t>
  </si>
  <si>
    <t>ｺｺﾓｲｽﾞﾐ</t>
  </si>
  <si>
    <t>0455510370</t>
  </si>
  <si>
    <t>高森放課後等デイサービス杜っこ</t>
  </si>
  <si>
    <t>ﾀｶﾓﾘﾎｳｶｺﾞﾄｳﾃﾞｲｻｰﾋﾞｽﾓﾘｯｺ</t>
  </si>
  <si>
    <t>宮城県仙台市泉区高森三丁目４番地の131</t>
  </si>
  <si>
    <t>022-347-4424</t>
  </si>
  <si>
    <t>022-347-4426</t>
  </si>
  <si>
    <t>0455510404</t>
  </si>
  <si>
    <t>宮城県仙台市泉区市名坂字楢町201番地の１Ｃ号室</t>
  </si>
  <si>
    <t>022-292-5226</t>
  </si>
  <si>
    <t>022-292-5298</t>
  </si>
  <si>
    <t>にじのわ松森</t>
  </si>
  <si>
    <t>ﾆｼﾞﾉﾜﾏﾂﾓﾘ</t>
  </si>
  <si>
    <t>022-725-6850</t>
  </si>
  <si>
    <t>022-725-6892</t>
  </si>
  <si>
    <t>0455510412</t>
  </si>
  <si>
    <t>株式会社SIMコーポレーション</t>
  </si>
  <si>
    <t>宮城県仙台市泉区紫山二丁目15番地の17</t>
  </si>
  <si>
    <t>022-774-1909</t>
  </si>
  <si>
    <t>運動療育と体験学習「ぴーすの杜」北高森1号館</t>
  </si>
  <si>
    <t>ｳﾝﾄﾞｳﾘｮｳｲｸﾄﾀｲｹﾝｶﾞｸｼｭｳ｢ﾋﾟｰｽﾉﾓﾘ｣ｷﾀﾀｶﾓﾘ1ｺﾞｳｶﾝ</t>
  </si>
  <si>
    <t>9813202</t>
  </si>
  <si>
    <t>宮城県仙台市泉区北高森２番地の１　エステート高森101</t>
  </si>
  <si>
    <t>0455510420</t>
  </si>
  <si>
    <t>あいの実クランベリー</t>
  </si>
  <si>
    <t>ｱｲﾉﾐｸﾗﾝﾍﾞﾘｰ</t>
  </si>
  <si>
    <t>022-341-1422</t>
  </si>
  <si>
    <t>0455510446</t>
  </si>
  <si>
    <t>放課後等デイサービスもりのひろば</t>
  </si>
  <si>
    <t>ﾎｳｶｺﾞﾄｳﾃﾞｲｻｰﾋﾞｽﾓﾘﾉﾋﾛﾊﾞ</t>
  </si>
  <si>
    <t>0455510453</t>
  </si>
  <si>
    <t>こどもサポート教室「クラ・ゼミ」仙台泉中央校</t>
  </si>
  <si>
    <t>ｺﾄﾞﾓｻﾎﾟｰﾄｷｮｳｼﾂ(ｸﾗ･ｾﾞﾐ)ｾﾝﾀﾞｲｲｽﾞﾐﾁｭｳｵｳｺｳ</t>
  </si>
  <si>
    <t>宮城県仙台市泉区泉中央三丁目16番地の３氏家ビル２F</t>
  </si>
  <si>
    <t>022-344-7331</t>
  </si>
  <si>
    <t>0455510461</t>
  </si>
  <si>
    <t>9810962</t>
  </si>
  <si>
    <t>宮城県仙台市青葉区水の森三丁目24番1-206号</t>
  </si>
  <si>
    <t>022-341-0102</t>
  </si>
  <si>
    <t>アバンツァーレスポーツいずみ</t>
  </si>
  <si>
    <t>ｱﾊﾞﾝﾂｧｰﾚｽﾎﾟｰﾂｲｽﾞﾐ</t>
  </si>
  <si>
    <t>宮城県仙台市泉区将監九丁目６番５号</t>
  </si>
  <si>
    <t>022-725-5291</t>
  </si>
  <si>
    <t>022-725-5292</t>
  </si>
  <si>
    <t>0455510479</t>
  </si>
  <si>
    <t>株式会社ゆらリズム</t>
  </si>
  <si>
    <t>ｶﾌﾞｼｷｶﾞｲｼｬﾕﾗﾘｽﾞﾑ</t>
  </si>
  <si>
    <t>宮城県仙台市泉区南光台南一丁目１番３号</t>
  </si>
  <si>
    <t>022-251-2021</t>
  </si>
  <si>
    <t>022-251-2031</t>
  </si>
  <si>
    <t>野崎　健介</t>
  </si>
  <si>
    <t>放課後等デイサービスゆらリズム南光台教室</t>
  </si>
  <si>
    <t>ﾎｳｶｺﾞﾄｳﾃﾞｲｻｰﾋﾞｽﾕﾗﾘｽﾞﾑﾅﾝｺｳﾀﾞｲｷｮｳｼﾂ</t>
  </si>
  <si>
    <t>宮城県仙台市泉区南光台東一丁目２番２３号</t>
  </si>
  <si>
    <t>022-357-0592</t>
  </si>
  <si>
    <t>022-253-2770</t>
  </si>
  <si>
    <t>0455510495</t>
  </si>
  <si>
    <t>合同会社FOR SMILING</t>
  </si>
  <si>
    <t>アシストライフKeiki Mua</t>
  </si>
  <si>
    <t>ｱｼｽﾄﾗｲﾌｹｲｷﾑｱ</t>
  </si>
  <si>
    <t>宮城県仙台市泉区長命ケ丘五丁目１番地の８佐藤コーポ長命ケ丘101</t>
  </si>
  <si>
    <t>022-347-4924</t>
  </si>
  <si>
    <t>0455510503</t>
  </si>
  <si>
    <t>てんてん</t>
  </si>
  <si>
    <t>ﾃﾝﾃﾝ</t>
  </si>
  <si>
    <t>0455510511</t>
  </si>
  <si>
    <t>放課後等デイサービスゆらリズム南光台</t>
  </si>
  <si>
    <t>ﾎｳｶｺﾞﾄｳﾃﾞｲｻｰﾋﾞｽﾕﾗﾘｽﾞﾑﾅﾝｺｳﾀﾞｲ</t>
  </si>
  <si>
    <t>宮城県仙台市泉区南光台七丁目２番11号１階</t>
  </si>
  <si>
    <t>022-385-6281</t>
  </si>
  <si>
    <t>022-385-6282</t>
  </si>
  <si>
    <t>0455510537</t>
  </si>
  <si>
    <t>太陽の子　泉中央</t>
  </si>
  <si>
    <t>ﾀｲﾖｳﾉｺ ｲｽﾞﾐﾁｭｳｵｳ</t>
  </si>
  <si>
    <t>宮城県仙台市泉区泉中央二丁目15番地の５セントレアカマⅢ　１階</t>
  </si>
  <si>
    <t>022-346-7125</t>
  </si>
  <si>
    <t>022-346-7126</t>
  </si>
  <si>
    <t>0455510545</t>
  </si>
  <si>
    <t>NPO法人UBUNTU</t>
  </si>
  <si>
    <t>NPOﾎｳｼﾞﾝUBUNTU</t>
  </si>
  <si>
    <t>宮城県仙台市泉区上谷刈字赤坂７番６号</t>
  </si>
  <si>
    <t>022-765-7339</t>
  </si>
  <si>
    <t>佐々木　綾子</t>
  </si>
  <si>
    <t>ぶれ・すと</t>
  </si>
  <si>
    <t>ﾌﾞﾚ･ｽﾄ</t>
  </si>
  <si>
    <t>0455510552</t>
  </si>
  <si>
    <t>運動療育と体験学習「ぴーすの杜」北高森２号館</t>
  </si>
  <si>
    <t>ｳﾝﾄﾞｳﾘｮｳｲｸﾄﾀｲｹﾝｶﾞｸｼｭｳ｢ﾋﾟｰｽﾉﾓﾘ｣ｷﾀﾀｶﾓﾘ2ｺﾞｳｶﾝ</t>
  </si>
  <si>
    <t>宮城県仙台市泉区北高森２番地の１エステート高森103</t>
  </si>
  <si>
    <t>022-765-4584</t>
  </si>
  <si>
    <t>0455510578</t>
  </si>
  <si>
    <t>株式会社タントケア</t>
  </si>
  <si>
    <t>ｶﾌﾞｼｷｶﾞｲｼｬﾀﾝﾄｹｱ</t>
  </si>
  <si>
    <t>宮城県仙台市泉区山の寺一丁目１番２号</t>
  </si>
  <si>
    <t>022-725-8626</t>
  </si>
  <si>
    <t>022-776-7370</t>
  </si>
  <si>
    <t>草嶋　圭一</t>
  </si>
  <si>
    <t>放課後等デイサービスＢＥＥ</t>
  </si>
  <si>
    <t>ﾎｳｶｺﾞﾄｳﾃﾞｲｻｰﾋﾞｽﾋﾞｰ</t>
  </si>
  <si>
    <t>0455510586</t>
  </si>
  <si>
    <t>放課後等デイサービスゆらリズム南光台３号店</t>
  </si>
  <si>
    <t>ﾎｳｶｺﾞﾄｳﾃﾞｲｻｰﾋﾞｽﾕﾗﾘｽﾞﾑﾅﾝｺｳﾀﾞｲｻﾝｺﾞｳﾃﾝ</t>
  </si>
  <si>
    <t>宮城県仙台市泉区南光台七丁目２番11号２階</t>
  </si>
  <si>
    <t>022-353-6141</t>
  </si>
  <si>
    <t>022-251-1008</t>
  </si>
  <si>
    <t>0455510594</t>
  </si>
  <si>
    <t>And　You　せんだい</t>
  </si>
  <si>
    <t>And You ｾﾝﾀﾞｲ</t>
  </si>
  <si>
    <t>宮城県仙台市泉区長命ケ丘四丁目31番地の16</t>
  </si>
  <si>
    <t>0455510602</t>
  </si>
  <si>
    <t>仙台泉地域福祉事業所　八乙女杜っこ</t>
  </si>
  <si>
    <t>ｾﾝﾀﾞｲｲｽﾞﾐﾁｲｷﾌｸｼｼﾞｷﾞｮｳｼｮ ﾔｵﾄﾒﾓﾘｯｺ</t>
  </si>
  <si>
    <t>宮城県仙台市泉区南光台五丁目19番１号</t>
  </si>
  <si>
    <t>0455510610</t>
  </si>
  <si>
    <t>仙台泉地域福祉事業所　長命ケ丘杜っこ</t>
  </si>
  <si>
    <t>ｾﾝﾀﾞｲｲｽﾞﾐﾁｲｷﾌｸｼｼﾞｷﾞｮｳｼｮ ﾁｮｳﾒｲｶﾞｵｶﾓﾘｯｺ</t>
  </si>
  <si>
    <t>宮城県仙台市泉区長命ケ丘一丁目19番22号</t>
  </si>
  <si>
    <t>022-346-1537</t>
  </si>
  <si>
    <t>022-346-1538</t>
  </si>
  <si>
    <t>0455510628</t>
  </si>
  <si>
    <t>仙台泉地域福祉事業所　黒松杜っこ</t>
  </si>
  <si>
    <t>ｾﾝﾀﾞｲｲｽﾞﾐﾁｲｷﾌｸｼｼﾞｷﾞｮｳｼｮ ｸﾛﾏﾂﾓﾘｯｺ</t>
  </si>
  <si>
    <t>0455510636</t>
  </si>
  <si>
    <t>仙台泉地域福祉事業所　高森杜っこ</t>
  </si>
  <si>
    <t>ｾﾝﾀﾞｲｲｽﾞﾐﾁｲｷﾌｸｼｼﾞｷﾞｮｳｼｮ ﾀｶﾓﾘﾓﾘｯｺ</t>
  </si>
  <si>
    <t>0455510644</t>
  </si>
  <si>
    <t>宮城県名取市植松三丁目５番24号</t>
  </si>
  <si>
    <t>保育所等訪問支援　キャンドルハウス</t>
  </si>
  <si>
    <t>ﾎｲｸｼﾞｮﾄｳﾎｳﾓﾝｼｴﾝ ｷｬﾝﾄﾞﾙﾊｳｽ</t>
  </si>
  <si>
    <t>宮城県仙台市泉区高森四丁目２番地の196</t>
  </si>
  <si>
    <t>0455510651</t>
  </si>
  <si>
    <t>株式会社ウェルリソース</t>
  </si>
  <si>
    <t>ｶﾌﾞｼｷｶﾞｲｼｬｳｪﾙﾘｿｰｽ</t>
  </si>
  <si>
    <t>東京都練馬区豊玉中二丁目15番９号</t>
  </si>
  <si>
    <t>03-6914-6821</t>
  </si>
  <si>
    <t>運動学習支援教室　そら・ふね　黒松</t>
  </si>
  <si>
    <t>ｳﾝﾄﾞｳｶﾞｸｼｭｳｼｴﾝｷｮｳｼﾂ ｿﾗ･ﾌﾈ ｸﾛﾏﾂ</t>
  </si>
  <si>
    <t>9818004</t>
  </si>
  <si>
    <t>宮城県仙台市泉区旭丘堤二丁目21番１号　リーベンス黒松　A101</t>
  </si>
  <si>
    <t>022-344-7318</t>
  </si>
  <si>
    <t>022-344-7319</t>
  </si>
  <si>
    <t>0455510669</t>
  </si>
  <si>
    <t>つなぐ松森</t>
  </si>
  <si>
    <t>ﾂﾅｸﾞﾏﾂﾓﾘ</t>
  </si>
  <si>
    <t>宮城県仙台市泉区松森字台24番地の１</t>
  </si>
  <si>
    <t>022-739-9830</t>
  </si>
  <si>
    <t>022-739-9831</t>
  </si>
  <si>
    <t>0455510677</t>
  </si>
  <si>
    <t>あるく泉</t>
  </si>
  <si>
    <t>ｱﾙｸｲｽﾞﾐ</t>
  </si>
  <si>
    <t>宮城県仙台市泉区長命ケ丘三丁目31番地の10</t>
  </si>
  <si>
    <t>022-725-5607</t>
  </si>
  <si>
    <t>022-725-5608</t>
  </si>
  <si>
    <t>0455510685</t>
  </si>
  <si>
    <t>運動療育と体験学習「ぴーすの杜」南光台</t>
  </si>
  <si>
    <t>ｳﾝﾄﾞｳﾘｮｳｲｸﾄﾀｲｹﾝｶﾞｸｼｭｳ｢ﾋﾟｰｽﾉﾓﾘ｣ﾅﾝｺｳﾀﾞｲ</t>
  </si>
  <si>
    <t>宮城県仙台市泉区南光台東一丁目52番21号</t>
  </si>
  <si>
    <t>022-725-6184</t>
  </si>
  <si>
    <t>0455510693</t>
  </si>
  <si>
    <t>022-785-9403</t>
  </si>
  <si>
    <t>0455510701</t>
  </si>
  <si>
    <t>放課後等デイサービス　ウィズ・ユー泉中央</t>
  </si>
  <si>
    <t>ﾎｳｶｺﾞﾄｳﾃﾞｲｻｰﾋﾞｽ ｳｨｽﾞ･ﾕｰｲｽﾞﾐﾁｭｳｵｳ</t>
  </si>
  <si>
    <t>宮城県仙台市泉区泉中央三丁目19番地の１　リシュ・ルーブルＳＴ　１Ｆ</t>
  </si>
  <si>
    <t>022-341-8157</t>
  </si>
  <si>
    <t>022-341-8158</t>
  </si>
  <si>
    <t>0455510719</t>
  </si>
  <si>
    <t>0455510727</t>
  </si>
  <si>
    <t>こどもみらいアイビー向陽台</t>
  </si>
  <si>
    <t>ｺﾄﾞﾓﾐﾗｲｱｲﾋﾞｰｺｳﾖｳﾀﾞｲ</t>
  </si>
  <si>
    <t>宮城県仙台市泉区向陽台五丁目19番22号</t>
  </si>
  <si>
    <t>022-725-4940</t>
  </si>
  <si>
    <t>022-725-4941</t>
  </si>
  <si>
    <t>0455510735</t>
  </si>
  <si>
    <t>合同会社ことのは</t>
  </si>
  <si>
    <t>ｺﾞｳﾄﾞｳｶﾞｲｼｬｺﾄﾉﾊ</t>
  </si>
  <si>
    <t>宮城県仙台市泉区将監九丁目３番５－401号</t>
  </si>
  <si>
    <t>090-37572844</t>
  </si>
  <si>
    <t>櫻庭　正樹</t>
  </si>
  <si>
    <t>宮城県仙台市泉区泉中央一丁目９番地の３　クレセール泉中央201号室</t>
  </si>
  <si>
    <t>0455510750</t>
  </si>
  <si>
    <t>相談支援事業所ふりーすぺーす“Kai”</t>
  </si>
  <si>
    <t>ｿｳﾀﾞﾝｼｴﾝｼﾞｷﾞｮｳｼｮﾌﾘｰｽﾍﾟｰｽ"Kai"</t>
  </si>
  <si>
    <t>0470210014</t>
  </si>
  <si>
    <t>障害児相談支援事業</t>
  </si>
  <si>
    <t>相談支援事業所フリースペース“Sora”</t>
  </si>
  <si>
    <t>0225-23-9031</t>
  </si>
  <si>
    <t>0470210022</t>
  </si>
  <si>
    <t>0470210030</t>
  </si>
  <si>
    <t>0225-98-8805</t>
  </si>
  <si>
    <t>0470210048</t>
  </si>
  <si>
    <t>0470210063</t>
  </si>
  <si>
    <t>0470210089</t>
  </si>
  <si>
    <t>0225-94-2996</t>
  </si>
  <si>
    <t>0470210097</t>
  </si>
  <si>
    <t>一般社団法人　つぐかふえ</t>
  </si>
  <si>
    <t>ｲｯﾊﾟﾝｼｬﾀﾞﾝﾎｳｼﾞﾝ ﾂｸﾞｶﾌｴ</t>
  </si>
  <si>
    <t>宮城県登米市迫町佐沼佐沼字錦１３０－１</t>
  </si>
  <si>
    <t>0220-23-9826</t>
  </si>
  <si>
    <t>相談事業所　Span feeling 石巻</t>
  </si>
  <si>
    <t>09023780767</t>
  </si>
  <si>
    <t>0470210105</t>
  </si>
  <si>
    <t>相談支援センター　青い鳥</t>
  </si>
  <si>
    <t>ｿｳﾀﾞﾝｼｴﾝｾﾝﾀｰ ｱｵｲﾄﾘ</t>
  </si>
  <si>
    <t>0470210121</t>
  </si>
  <si>
    <t>宮城県塩竈市杉の入４丁目３番８号</t>
  </si>
  <si>
    <t>0470300021</t>
  </si>
  <si>
    <t>0470500018</t>
  </si>
  <si>
    <t>0226-22-9244</t>
  </si>
  <si>
    <t>0470500026</t>
  </si>
  <si>
    <t>ﾄｸﾃｲﾋｴｲﾘｶﾂﾄﾞｳﾎｳｼﾞﾝ ｲｽﾞﾐﾘｴ</t>
  </si>
  <si>
    <t>宮城県気仙沼市本吉町中島１４１番地６</t>
  </si>
  <si>
    <t>森谷　隆三</t>
  </si>
  <si>
    <t>0470500034</t>
  </si>
  <si>
    <t>ｼｬｶｲﾌｸｼﾎｳｼﾞﾝｷﾝｸﾞｽ･ｶﾞｰﾃﾞﾝﾐﾔｷﾞ</t>
  </si>
  <si>
    <t>宮城県気仙沼市岩月星谷６４番地３</t>
  </si>
  <si>
    <t>0470500042</t>
  </si>
  <si>
    <t>0470500059</t>
  </si>
  <si>
    <t>宮城県気仙沼市新町５番１８号</t>
  </si>
  <si>
    <t>相談支援事業所ふぁみりースペース陽だまり</t>
  </si>
  <si>
    <t>ｿｳﾀﾞﾝｼｴﾝｼﾞｷﾞｮｳｼｮﾌｧﾐﾘｰｽﾍﾟｰｽﾋﾀﾞﾏﾘ</t>
  </si>
  <si>
    <t>0470500067</t>
  </si>
  <si>
    <t>代償理事</t>
  </si>
  <si>
    <t>0470500075</t>
  </si>
  <si>
    <t>ﾄｸﾃｲﾋｴｲﾘｶﾂﾄﾞｳﾎｳｼﾞﾝｾﾝﾘｶｲ</t>
  </si>
  <si>
    <t>0470500083</t>
  </si>
  <si>
    <t>0470610015</t>
  </si>
  <si>
    <t>社会福祉法人みのり会</t>
  </si>
  <si>
    <t>ｼｬｶｲﾌｸｼﾎｳｼﾞﾝﾐﾉﾘｶｲ</t>
  </si>
  <si>
    <t>宮城県名取市上余田字千刈田５２８－１</t>
  </si>
  <si>
    <t>鈴木治子</t>
  </si>
  <si>
    <t>0470700055</t>
  </si>
  <si>
    <t>相談支援センター名取ありのまま舎</t>
  </si>
  <si>
    <t>ｿｳﾀﾞﾝｼｴﾝｾﾝﾀｰﾅﾄﾘｱﾘﾉﾏﾏｼｬ</t>
  </si>
  <si>
    <t>0470700063</t>
  </si>
  <si>
    <t>0470700089</t>
  </si>
  <si>
    <t>0470700105</t>
  </si>
  <si>
    <t>宮城県名取市植松三丁目５番２４号</t>
  </si>
  <si>
    <t>加納三代</t>
  </si>
  <si>
    <t>0470700121</t>
  </si>
  <si>
    <t>0470913021</t>
  </si>
  <si>
    <t>0470915026</t>
  </si>
  <si>
    <t>0470917022</t>
  </si>
  <si>
    <t>地域支援センター　ぱれっとさとのもり</t>
  </si>
  <si>
    <t>ﾁｲｷｼｴﾝｾﾝﾀｰ ﾊﾟﾚｯﾄｻﾄﾉﾓﾘ</t>
  </si>
  <si>
    <t>宮城県岩沼市中央２丁目５番２６号</t>
  </si>
  <si>
    <t>0471100016</t>
  </si>
  <si>
    <t>0471100024</t>
  </si>
  <si>
    <t>0471100032</t>
  </si>
  <si>
    <t>0471100040</t>
  </si>
  <si>
    <t>株式会社　結</t>
  </si>
  <si>
    <t>ｶﾌﾞｼｷｶﾞｲｼｬ ﾕｲ</t>
  </si>
  <si>
    <t>0233-24-6259</t>
  </si>
  <si>
    <t>0471100057</t>
  </si>
  <si>
    <t>宮城県岩沼市藤波一丁目３－４９</t>
  </si>
  <si>
    <t>児童サポートセンター「バンビ」</t>
  </si>
  <si>
    <t>0471200014</t>
  </si>
  <si>
    <t>宮城県登米市迫町佐沼字中江一丁目１０－４</t>
  </si>
  <si>
    <t>0471200022</t>
  </si>
  <si>
    <t>ｼﾃｲﾄｸﾃｲﾃﾝｼｮｳｶﾞｲｼﾞｿｳﾀﾞﾝｼｴﾝｼﾞｷﾞｮｳｼｮ ｽﾊﾟﾝﾌｨｰﾘﾝｸﾞｽ ﾄﾒ</t>
  </si>
  <si>
    <t>宮城県登米市迫町佐沼字錦１３０－１</t>
  </si>
  <si>
    <t>0471200105</t>
  </si>
  <si>
    <t>ｼﾃｲﾄｸﾃｲﾃﾝｼｮｳｶﾞｲｼﾞｿｳﾀﾞﾝｼｴﾝｼﾞｷﾞｮｳｼｮ ｽﾊﾟﾝﾌｨﾘｰﾝｸﾞｽ ﾄﾒ</t>
  </si>
  <si>
    <t>0471200121</t>
  </si>
  <si>
    <t>医療法人姉歯松風会</t>
  </si>
  <si>
    <t>ｲﾘｮｳﾎｳｼﾞﾝｱﾈﾊｼｮｳﾌｳｶｲ</t>
  </si>
  <si>
    <t>姉歯修平</t>
  </si>
  <si>
    <t>0471200238</t>
  </si>
  <si>
    <t>宮城県登米市米山町桜岡貝退井３４番地１</t>
  </si>
  <si>
    <t>0471200303</t>
  </si>
  <si>
    <t>0471300012</t>
  </si>
  <si>
    <t>宮城県大崎市古川字上古川２７１番地</t>
  </si>
  <si>
    <t>佐藤芳昭</t>
  </si>
  <si>
    <t>0471300020</t>
  </si>
  <si>
    <t>宮城県栗原市若柳字川北塚ノ根13番地</t>
  </si>
  <si>
    <t>0471300434</t>
  </si>
  <si>
    <t>0471300442</t>
  </si>
  <si>
    <t>栗原市はげまし学園</t>
  </si>
  <si>
    <t>ｸﾘﾊﾗｼﾊｹﾞﾏｼｶﾞｸｴﾝ</t>
  </si>
  <si>
    <t>0471300467</t>
  </si>
  <si>
    <t>0471300475</t>
  </si>
  <si>
    <t>ﾌｳﾅﾉｻﾄ ｿｳﾀﾞﾝｼｴﾝｼﾞｷﾞｮｳｼｮ</t>
  </si>
  <si>
    <t>宮城県栗原市築館薬師３丁目６番２号</t>
  </si>
  <si>
    <t>宮城県栗原市築館高田一丁目6番3－12号</t>
  </si>
  <si>
    <t>0228-24-8661</t>
  </si>
  <si>
    <t>0471300483</t>
  </si>
  <si>
    <t>東京都板橋区桜川二丁目１９番１号</t>
  </si>
  <si>
    <t>竹川　節男</t>
  </si>
  <si>
    <t>医療法人社団健育会　ひまわりデイサービスセンター</t>
  </si>
  <si>
    <t>ｲﾘｮｳﾎｳｼﾞﾝｼｬﾀﾞﾝｹﾝｲｸｶｲ ﾋﾏﾜﾘﾃﾞｲｻｰﾋﾞｽｾﾝﾀｰ</t>
  </si>
  <si>
    <t>0471400192</t>
  </si>
  <si>
    <t>0471400200</t>
  </si>
  <si>
    <t>0471400309</t>
  </si>
  <si>
    <t>0471400317</t>
  </si>
  <si>
    <t>地域相談支援センター　時や</t>
  </si>
  <si>
    <t>ﾁｲｷｿｳﾀﾞﾝｼｴﾝｾﾝﾀｰ ﾄｷﾔ</t>
  </si>
  <si>
    <t>宮城県大崎市古川駅前大通１－５－１８　ふるさとプラザ２階</t>
  </si>
  <si>
    <t>0471500017</t>
  </si>
  <si>
    <t>宮城県大崎市古川駅前大通１－５－１８　ふるさとプラザ１階</t>
  </si>
  <si>
    <t>0471500025</t>
  </si>
  <si>
    <t>宮城県大崎市古川穂波三丁目7番57号</t>
  </si>
  <si>
    <t>0471500033</t>
  </si>
  <si>
    <t>宮城県大崎市古川福浦一丁目１番２４号　ポロロッカ１０１号室</t>
  </si>
  <si>
    <t>0229-87-4717</t>
  </si>
  <si>
    <t>0229-87-4738</t>
  </si>
  <si>
    <t>0471500041</t>
  </si>
  <si>
    <t>0471500058</t>
  </si>
  <si>
    <t>0471500066</t>
  </si>
  <si>
    <t>0471500074</t>
  </si>
  <si>
    <t>0471600015</t>
  </si>
  <si>
    <t>0471600031</t>
  </si>
  <si>
    <t>宮城県富谷市成田６丁目８番３</t>
  </si>
  <si>
    <t>022-739-3341</t>
  </si>
  <si>
    <t>本田　淑美</t>
  </si>
  <si>
    <t>宮城県富谷市成田２丁目３－３　成田ビル１０３</t>
  </si>
  <si>
    <t>0471600056</t>
  </si>
  <si>
    <t>0471600064</t>
  </si>
  <si>
    <t>伊藤重富</t>
  </si>
  <si>
    <t>0472100015</t>
  </si>
  <si>
    <t>県南生活サポートセンター　アサンテ</t>
  </si>
  <si>
    <t>ｹﾝﾅﾝｾｲｶﾂｻﾎﾟｰﾄｾﾝﾀｰ ｱｻﾝﾃ</t>
  </si>
  <si>
    <t>0472210012</t>
  </si>
  <si>
    <t>0472220029</t>
  </si>
  <si>
    <t>0224-53-3040</t>
  </si>
  <si>
    <t>0472220045</t>
  </si>
  <si>
    <t>0472220052</t>
  </si>
  <si>
    <t>竹野　晃平</t>
  </si>
  <si>
    <t>0472220060</t>
  </si>
  <si>
    <t>0472220086</t>
  </si>
  <si>
    <t>0472220094</t>
  </si>
  <si>
    <t>0224-51-0355</t>
  </si>
  <si>
    <t>0472220102</t>
  </si>
  <si>
    <t>0472220110</t>
  </si>
  <si>
    <t>0472220128</t>
  </si>
  <si>
    <t>0472220136</t>
  </si>
  <si>
    <t>宮城県亘理郡山元町浅生原字作田山３２番地</t>
  </si>
  <si>
    <t>宮城県亘理郡山元町真庭字名生東７５番地５</t>
  </si>
  <si>
    <t>0472400019</t>
  </si>
  <si>
    <t>0472400027</t>
  </si>
  <si>
    <t>0472400068</t>
  </si>
  <si>
    <t>田口　ひろみ</t>
  </si>
  <si>
    <t>0472405117</t>
  </si>
  <si>
    <t>宮城県亘理郡亘理町吉田字原２４７番地１９</t>
  </si>
  <si>
    <t>0472405125</t>
  </si>
  <si>
    <t>0472405141</t>
  </si>
  <si>
    <t>宮城県亘理郡山元町山寺字町東６１番地　コンフォートⅡ１０１</t>
  </si>
  <si>
    <t>0472405158</t>
  </si>
  <si>
    <t>宮城県宮城郡利府町森郷字蓮沼５２－３</t>
  </si>
  <si>
    <t>0472610021</t>
  </si>
  <si>
    <t>0472610047</t>
  </si>
  <si>
    <t>利府町障害者相談支援事業所</t>
  </si>
  <si>
    <t>ﾘﾌﾁｮｳｼｮｳｶﾞｲｼｬｿｳﾀﾞﾝｼｴﾝｼﾞｷﾞｮｳｼｮ</t>
  </si>
  <si>
    <t>宮城県宮城郡利府町中央２－１１－１</t>
  </si>
  <si>
    <t>0472610062</t>
  </si>
  <si>
    <t>地域拠点センターふきのとう</t>
  </si>
  <si>
    <t>ﾁｲｷｷｮﾃﾝｾﾝﾀｰﾌｷﾉﾄｳ</t>
  </si>
  <si>
    <t>0472610070</t>
  </si>
  <si>
    <t>0472620020</t>
  </si>
  <si>
    <t>ｼｮｳｶﾞｲｼｬｿｳﾀﾞﾝｼｴﾝｼﾞｷﾞｮｳｼｮ ﾌｯﾄﾜｰｸ(ｼﾁｶﾞﾊﾏﾊﾏｼｬｷｮｳ)</t>
  </si>
  <si>
    <t>宮城県宮城郡松島町根廻字上山王６番２７号</t>
  </si>
  <si>
    <t>ﾏﾂｼﾏﾏﾁｼｬｶｲﾌｸｼｷｮｳｷﾞｶｲｼｮｳｶﾞｲｼｬｿｳﾀﾞﾝｼｿｳﾀﾞﾝｼｴﾝ</t>
  </si>
  <si>
    <t>0472630011</t>
  </si>
  <si>
    <t>090-14970552</t>
  </si>
  <si>
    <t>株式会社アシスト</t>
  </si>
  <si>
    <t>ｶﾌﾞｼｷｶﾞｲｼｬｱｼｽﾄ</t>
  </si>
  <si>
    <t>宮城県名取市高舘吉田鹿東７５</t>
  </si>
  <si>
    <t>宮城県宮城郡松島町磯崎字木戸１１２－４－５号室</t>
  </si>
  <si>
    <t>0472630029</t>
  </si>
  <si>
    <t>ｶﾌﾞｼｷｶｲｼｬｶﾙﾐｱ</t>
  </si>
  <si>
    <t>曲澤友幸</t>
  </si>
  <si>
    <t>宮城県宮城郡利府町加瀬字石切場３５－５</t>
  </si>
  <si>
    <t>0472630037</t>
  </si>
  <si>
    <t>0472700012</t>
  </si>
  <si>
    <t>0223474298</t>
  </si>
  <si>
    <t>0223474299</t>
  </si>
  <si>
    <t>0472700020</t>
  </si>
  <si>
    <t>ｼｬｶｲﾌｸｼﾎｳｼﾞﾝﾄﾐﾔﾁｮｳｼｬｶｲﾌｸｼｷｮｳｷﾞｶｲ</t>
  </si>
  <si>
    <t>0472700038</t>
  </si>
  <si>
    <t>社会福祉法人　大衡村社会福祉協議会</t>
  </si>
  <si>
    <t>ｼｬｶｲﾌｸｼﾎｳｼﾞﾝ ｵｵﾋﾗﾑﾗｼｬｶｲﾌｸｼｷｮｳｷﾞｶｲ</t>
  </si>
  <si>
    <t>0472700046</t>
  </si>
  <si>
    <t>0472700061</t>
  </si>
  <si>
    <t>指定特定相談支援事業所</t>
  </si>
  <si>
    <t>ｼﾃｲﾄｸﾃｲｿｳﾀﾞﾝｼｴﾝｼﾞｷﾞｮｳｼｮ</t>
  </si>
  <si>
    <t>0472700079</t>
  </si>
  <si>
    <t>022-348-6155</t>
  </si>
  <si>
    <t>ｼｬｶｲﾌｸｼﾎｳｼﾞﾝﾔﾏﾄﾁｮｳｼｬｶｲﾌｸｼｷｮｳｷﾞｶｲ</t>
  </si>
  <si>
    <t>大和町社会福祉協議会相談支援事業所　スケッチ</t>
  </si>
  <si>
    <t>ﾔﾏﾄﾁｮｳｼｬｶｲﾌｸｼｷｮｳｷﾞｶｲｿｳﾀﾞﾝｼｴﾝｼﾞｷﾞｮｳｼｮ ｽｹｯﾁ</t>
  </si>
  <si>
    <t>0472700087</t>
  </si>
  <si>
    <t>0472700095</t>
  </si>
  <si>
    <t>0472800010</t>
  </si>
  <si>
    <t>近藤　義次</t>
  </si>
  <si>
    <t>宮城県加美郡加美町上狼塚字東北原１２番地</t>
  </si>
  <si>
    <t>0472800028</t>
  </si>
  <si>
    <t>宮城県加美郡色麻町四竈字杉成２７番地２</t>
  </si>
  <si>
    <t>0229-65-2260</t>
  </si>
  <si>
    <t>高橋宣行</t>
  </si>
  <si>
    <t>0472800168</t>
  </si>
  <si>
    <t>0472800176</t>
  </si>
  <si>
    <t>0473100014</t>
  </si>
  <si>
    <t>宮城県遠田郡美里町練牛十二号４８番地１</t>
  </si>
  <si>
    <t>0473100048</t>
  </si>
  <si>
    <t>0473100063</t>
  </si>
  <si>
    <t>ﾕｳｹﾞﾝｶﾞｲｼｬﾀｯｸｽ</t>
  </si>
  <si>
    <t>宮城県遠田郡美里町叔廼前22番地3</t>
  </si>
  <si>
    <t>0473100071</t>
  </si>
  <si>
    <t>伊藤　勝義</t>
  </si>
  <si>
    <t>0473100089</t>
  </si>
  <si>
    <t>0473100097</t>
  </si>
  <si>
    <t>一般社団法人ＡＬＣ</t>
  </si>
  <si>
    <t>0229254415</t>
  </si>
  <si>
    <t>0473100105</t>
  </si>
  <si>
    <t>宮城県本吉郡南三陸町志津川沼田１４番地３</t>
  </si>
  <si>
    <t>0473600013</t>
  </si>
  <si>
    <t>ﾄｸﾃｲﾋｴｲﾘｶﾂﾄﾞｳﾎｳｼﾞﾝｿｳｳﾐﾉﾓﾘ</t>
  </si>
  <si>
    <t>0220-33-3171</t>
  </si>
  <si>
    <t>0473600021</t>
  </si>
  <si>
    <t>0475110409</t>
  </si>
  <si>
    <t>宮城県仙台市青葉区五橋２－１２－２</t>
  </si>
  <si>
    <t>山浦　正井</t>
  </si>
  <si>
    <t>宮城県仙台市青葉区二日町４－３　仙台市役所二日町分庁舎１階</t>
  </si>
  <si>
    <t>022-265-5320</t>
  </si>
  <si>
    <t>0475110417</t>
  </si>
  <si>
    <t>社会福祉法人　緑仙会</t>
  </si>
  <si>
    <t>ｼｬｶｲﾌｸｼﾎｳｼﾞﾝ ﾘｮｸｾﾝｶｲ</t>
  </si>
  <si>
    <t>障害者相談支援事業所　ほっとすぺーす</t>
  </si>
  <si>
    <t>ｼｮｳｶﾞｲｼｬｿｳﾀﾞﾝｼｴﾝｼﾞｷﾞｮｳｼｮ ﾎｯﾄｽﾍﾟｰｽ</t>
  </si>
  <si>
    <t>0475110425</t>
  </si>
  <si>
    <t>宮城県仙台市泉区高森七丁目１番地の４</t>
  </si>
  <si>
    <t>0475110482</t>
  </si>
  <si>
    <t>宮城県仙台市泉区高玉町２番地の29</t>
  </si>
  <si>
    <t>0475110490</t>
  </si>
  <si>
    <t>ｿｳﾀﾞﾝｼｴﾝﾄｼｸﾝﾁ</t>
  </si>
  <si>
    <t>0475110508</t>
  </si>
  <si>
    <t>宮城県仙台市青葉区国見６丁目39-1</t>
  </si>
  <si>
    <t>0475110516</t>
  </si>
  <si>
    <t>宮城県仙台市宮城野区燕沢3-1-10</t>
  </si>
  <si>
    <t>0475110524</t>
  </si>
  <si>
    <t>宮城県仙台市青葉区芋沢字畑前北62</t>
  </si>
  <si>
    <t>鈴木　邦夫</t>
  </si>
  <si>
    <t>0475110532</t>
  </si>
  <si>
    <t>ｶﾌﾞｼｷｶｲｼｬﾏﾕﾗ</t>
  </si>
  <si>
    <t>0475110540</t>
  </si>
  <si>
    <t>宮城県仙台市青葉区立町18番３号</t>
  </si>
  <si>
    <t>0475110557</t>
  </si>
  <si>
    <t>宮城県仙台市青葉区本町一丁目2番5号第三志ら梅ビル4階</t>
  </si>
  <si>
    <t>0475110565</t>
  </si>
  <si>
    <t>宮城県仙台市青葉区宮町4丁目2番22号　K`s　House１階</t>
  </si>
  <si>
    <t>0475110573</t>
  </si>
  <si>
    <t>ﾌﾟﾛｯﾌﾟﾎﾟｰﾄｺﾝﾊﾟｽ</t>
  </si>
  <si>
    <t>宮城県仙台市青葉区大町二丁目６番27号　岡元ビル4階</t>
  </si>
  <si>
    <t>0475110581</t>
  </si>
  <si>
    <t>0475110664</t>
  </si>
  <si>
    <t>0475110672</t>
  </si>
  <si>
    <t>特定非営利活動法人　みやぎこうでねいと</t>
  </si>
  <si>
    <t>ﾄｸﾃｲﾋｴｲﾘｶﾂﾄﾞｳﾎｳｼﾞﾝ ﾐﾔｷﾞｺｳﾃﾞﾈｲﾄ</t>
  </si>
  <si>
    <t>022-268-0501</t>
  </si>
  <si>
    <t>0475110680</t>
  </si>
  <si>
    <t>宮城県仙台市青葉区東勝山二丁目29番10号</t>
  </si>
  <si>
    <t>宮城県仙台市青葉区二日町４番26号　リバティハイツ二日町102号</t>
  </si>
  <si>
    <t>0475110698</t>
  </si>
  <si>
    <t>0475110748</t>
  </si>
  <si>
    <t>0475110755</t>
  </si>
  <si>
    <t>宮城県仙台市青葉区小田原四丁目２番50-２号</t>
  </si>
  <si>
    <t>0475110763</t>
  </si>
  <si>
    <t>0475110771</t>
  </si>
  <si>
    <t>宮城県仙台市青葉区木町16番30号　シンエイ木町ビル１階</t>
  </si>
  <si>
    <t>0475110813</t>
  </si>
  <si>
    <t>0475110821</t>
  </si>
  <si>
    <t>0475110839</t>
  </si>
  <si>
    <t>0475110847</t>
  </si>
  <si>
    <t>0475110854</t>
  </si>
  <si>
    <t>阿部　一彦</t>
  </si>
  <si>
    <t>宮城県仙台市宮城野区大梶１６－２　仙台市宮城野障害者福祉センター内</t>
  </si>
  <si>
    <t>0475210191</t>
  </si>
  <si>
    <t>特定非営利活動法人　つるがや地域生活支援センター</t>
  </si>
  <si>
    <t>ﾄｸﾃｲﾋｴｲﾘｶﾂﾄﾞｳﾎｳｼﾞﾝ ﾂﾙｶﾞﾔﾁｲｷｾｲｶﾂｼｴﾝｾﾝﾀｰ</t>
  </si>
  <si>
    <t>宮城県仙台市宮城野区鶴ケ谷３－３－５</t>
  </si>
  <si>
    <t>ｼｮｳｶﾞｲｼｬﾂｿｳﾀﾞﾝｴﾝｼﾞｷﾞｮｳｼｮ ﾂﾙｶﾞﾔﾁｲｷｾｲｶﾂｼｴﾝｾﾝﾀｰ</t>
  </si>
  <si>
    <t>0475210209</t>
  </si>
  <si>
    <t>宮城県仙台市泉区南光台２-９-６７</t>
  </si>
  <si>
    <t>大坂　純</t>
  </si>
  <si>
    <t>ｼｮｳｶﾞｲｼｬｿｳﾀﾞﾝｼｴﾝｼﾞｷﾞｮｳｼｮ ﾐﾔｷﾞﾉｷﾗﾗｸﾗﾌﾞ+ﾗIﾌ</t>
  </si>
  <si>
    <t>宮城県仙台市宮城野区出花１－３－１１</t>
  </si>
  <si>
    <t>0475210225</t>
  </si>
  <si>
    <t>ｼｮｳｶﾞｲｼｬｿｳﾀﾞﾝｼｴﾝｼﾞｷﾞｮｳｼｮ ﾐﾔｷﾞﾉｷﾗﾗｸﾗﾌﾞﾌﾟﾗｽﾗｲﾌ</t>
  </si>
  <si>
    <t>社会福祉法人　仙台市障害者福祉協会</t>
  </si>
  <si>
    <t>ｼｬｶｲﾌｸｼﾎｳｼﾞﾝ ｾﾝﾀﾞｲｼｼｮｳｶﾞｲｼｬﾌｸｼｷｮｳｶｲ</t>
  </si>
  <si>
    <t>宮城県仙台市青葉区五橋2丁目12番2号</t>
  </si>
  <si>
    <t>宮城県仙台市宮城野区大梶１６－２　宮城野障害者福祉センター内</t>
  </si>
  <si>
    <t>0475210233</t>
  </si>
  <si>
    <t>0475210282</t>
  </si>
  <si>
    <t>熊谷　憲一</t>
  </si>
  <si>
    <t>0475210290</t>
  </si>
  <si>
    <t>宮城県仙台市宮城野区幸町三丁目４番15号サン・ライフ高嶺Ｔ105号室</t>
  </si>
  <si>
    <t>0475210308</t>
  </si>
  <si>
    <t>東京都練馬区東大泉六丁目４２番２８号　スカイハイツ105</t>
  </si>
  <si>
    <t>大渕　佳奈</t>
  </si>
  <si>
    <t>0475210373</t>
  </si>
  <si>
    <t>0475210456</t>
  </si>
  <si>
    <t>宮城県仙台市宮城野区榴ケ岡一丁目７番15号サニービル1002</t>
  </si>
  <si>
    <t>0475210472</t>
  </si>
  <si>
    <t>0475210522</t>
  </si>
  <si>
    <t>宮城県仙台市宮城野区鶴ケ谷一丁目11番地の８の２</t>
  </si>
  <si>
    <t>0475210530</t>
  </si>
  <si>
    <t>0475210548</t>
  </si>
  <si>
    <t>宮城県仙台市若林区遠見塚２－１６－１５</t>
  </si>
  <si>
    <t>0475300943</t>
  </si>
  <si>
    <t>宮城県仙台市若林区石名坂７０</t>
  </si>
  <si>
    <t>022-716-8152</t>
  </si>
  <si>
    <t>0475300950</t>
  </si>
  <si>
    <t>宮城県仙台市太白区袋原５－１２－１</t>
  </si>
  <si>
    <t>0475300968</t>
  </si>
  <si>
    <t>宮城県仙台市若林区遠見塚東８番１号</t>
  </si>
  <si>
    <t>0475300992</t>
  </si>
  <si>
    <t>ﾄｸﾃｲﾋｴｲﾘｶﾂﾄﾞｳﾎｳｼﾞﾝﾌｸｼﾈｯﾄABC</t>
  </si>
  <si>
    <t>宮城県仙台市若林区遠見塚二丁目41番５号</t>
  </si>
  <si>
    <t>佐藤　輝代</t>
  </si>
  <si>
    <t>0475301008</t>
  </si>
  <si>
    <t>ﾕｳｹﾞﾝｶｲｼｬﾃｨｰ･ｼｰ･ｴﾑ</t>
  </si>
  <si>
    <t>0475301032</t>
  </si>
  <si>
    <t>ｶﾌﾞｼｷｶｲｼｬｳｲｽﾞﾀﾞﾑ</t>
  </si>
  <si>
    <t>神奈川県横浜市神奈川区栄町６番地１</t>
  </si>
  <si>
    <t>0475301040</t>
  </si>
  <si>
    <t>近藤　ゆう子</t>
  </si>
  <si>
    <t>0475301057</t>
  </si>
  <si>
    <t>0475301065</t>
  </si>
  <si>
    <t>宮城県仙台市若林区木ノ下五丁目2-17　パステルコーポ103</t>
  </si>
  <si>
    <t>0475301073</t>
  </si>
  <si>
    <t>0475301081</t>
  </si>
  <si>
    <t>ｶﾌﾞｼｷｶﾞｲｼｬｱｲｴｽｴﾌﾈｯﾄﾗｲﾌ</t>
  </si>
  <si>
    <t>東京都港区赤坂七丁目１番16号</t>
  </si>
  <si>
    <t>0475301107</t>
  </si>
  <si>
    <t>0475301115</t>
  </si>
  <si>
    <t>022-385-7505</t>
  </si>
  <si>
    <t>0475301131</t>
  </si>
  <si>
    <t>宮城県仙台市青葉区上愛子字蛇台原37番地の38</t>
  </si>
  <si>
    <t>李　暁冬</t>
  </si>
  <si>
    <t>0475301164</t>
  </si>
  <si>
    <t>0475301172</t>
  </si>
  <si>
    <t>0475301180</t>
  </si>
  <si>
    <t>0475301198</t>
  </si>
  <si>
    <t>社会福祉法人　ふれあいの森</t>
  </si>
  <si>
    <t>ｼｬｶｲﾌｸｼﾎｳｼﾞﾝ ﾌﾚｱｲﾉﾓﾘ</t>
  </si>
  <si>
    <t>宮城県仙台市太白区袋原５－１７－３３</t>
  </si>
  <si>
    <t>0475410262</t>
  </si>
  <si>
    <t>0475410270</t>
  </si>
  <si>
    <t>ｼｮｳｶﾞｲｼｬﾊﾀﾞﾝｼｴﾝｼﾞｷﾞｮｳｼｮ ﾊﾝｽﾞﾀｲﾊｸ</t>
  </si>
  <si>
    <t>宮城県仙台市太白区長町南１－６－１０　仙台市太白障害者福祉センター内</t>
  </si>
  <si>
    <t>0475410288</t>
  </si>
  <si>
    <t>宮城県仙台市青葉区五橋2丁目１２－２</t>
  </si>
  <si>
    <t>0475410296</t>
  </si>
  <si>
    <t>星野　智英</t>
  </si>
  <si>
    <t>0475410304</t>
  </si>
  <si>
    <t>0475410320</t>
  </si>
  <si>
    <t>毛利　憲也</t>
  </si>
  <si>
    <t>0475410346</t>
  </si>
  <si>
    <t>宮城県仙台市太白区鈎取本町二丁目11番11号</t>
  </si>
  <si>
    <t>0475410353</t>
  </si>
  <si>
    <t>0475410361</t>
  </si>
  <si>
    <t>宮城県仙台市青葉区西花苑一丁目39番地の43</t>
  </si>
  <si>
    <t>今野　雅隆</t>
  </si>
  <si>
    <t>相談支援事業所　結(ゆい）</t>
  </si>
  <si>
    <t>0475410387</t>
  </si>
  <si>
    <t>宮城県仙台市太白区金剛沢三丁目18番２号</t>
  </si>
  <si>
    <t>022-743-3496</t>
  </si>
  <si>
    <t>大槻　薫</t>
  </si>
  <si>
    <t>0475410460</t>
  </si>
  <si>
    <t>0475410494</t>
  </si>
  <si>
    <t>0475410569</t>
  </si>
  <si>
    <t>0475410577</t>
  </si>
  <si>
    <t>0475410585</t>
  </si>
  <si>
    <t>ﾕｳｹﾞﾝｶﾞｲｼｬｱｽﾄ</t>
  </si>
  <si>
    <t>0475410593</t>
  </si>
  <si>
    <t>株式会社　ＣＡＴＷＡＬＫ</t>
  </si>
  <si>
    <t>ｶﾌﾞｼｷｶﾞｲｼｬ ｷｬｯﾄｳｫｰｸ</t>
  </si>
  <si>
    <t>0475410601</t>
  </si>
  <si>
    <t>0475510186</t>
  </si>
  <si>
    <t>ｼｮｳｶﾞｲｼｬﾋﾟｿｳﾀﾞﾝｴﾝｼﾞｷﾞｮｳｼｮﾋﾟｰｽ･ｽﾏｲﾙ</t>
  </si>
  <si>
    <t>宮城県仙台市泉区黒松１－２６－１５－１０５</t>
  </si>
  <si>
    <t>0475510194</t>
  </si>
  <si>
    <t>宮城県仙台市泉区七北田字道４８－１２</t>
  </si>
  <si>
    <t>0475510202</t>
  </si>
  <si>
    <t>0475510277</t>
  </si>
  <si>
    <t>0475510293</t>
  </si>
  <si>
    <t>0475510301</t>
  </si>
  <si>
    <t>0475510350</t>
  </si>
  <si>
    <t>0475510384</t>
  </si>
  <si>
    <t>0475510392</t>
  </si>
  <si>
    <t>0475510434</t>
  </si>
  <si>
    <t>0475510483</t>
  </si>
  <si>
    <t>0475510525</t>
  </si>
  <si>
    <t>0475510566</t>
  </si>
  <si>
    <t>0475510574</t>
  </si>
  <si>
    <t>0475510582</t>
  </si>
  <si>
    <t>就労継続支援Ａ型</t>
    <phoneticPr fontId="7"/>
  </si>
  <si>
    <t>就労継続支援Ｂ型</t>
    <phoneticPr fontId="7"/>
  </si>
  <si>
    <t>就労継続支援Ｂ型事業所ライフアップ</t>
  </si>
  <si>
    <t>自立訓練（生活訓練）</t>
    <phoneticPr fontId="7"/>
  </si>
  <si>
    <t>0410200026</t>
    <phoneticPr fontId="7"/>
  </si>
  <si>
    <t>共同生活援助（指定共同生活援助）</t>
    <phoneticPr fontId="7"/>
  </si>
  <si>
    <t>共同生活援助（外部サービス利用型）</t>
    <phoneticPr fontId="7"/>
  </si>
  <si>
    <t>共同生活援助（日中サービス支援型）</t>
    <phoneticPr fontId="7"/>
  </si>
  <si>
    <t>医療型障害児入所施設</t>
    <phoneticPr fontId="7"/>
  </si>
  <si>
    <t>福祉型障害児入所施設</t>
    <phoneticPr fontId="7"/>
  </si>
  <si>
    <t>障害者支援施設：生活介護</t>
    <phoneticPr fontId="7"/>
  </si>
  <si>
    <t>障害者支援施設：就労継続支援Ｂ型</t>
    <phoneticPr fontId="7"/>
  </si>
  <si>
    <t>障害者支援施設：自立訓練（機能訓練）</t>
    <phoneticPr fontId="7"/>
  </si>
  <si>
    <t>障害者支援施設：就労移行支援</t>
    <phoneticPr fontId="7"/>
  </si>
  <si>
    <t>（別記様式第１号）</t>
    <rPh sb="1" eb="3">
      <t>ベッキ</t>
    </rPh>
    <rPh sb="3" eb="5">
      <t>ヨウシキ</t>
    </rPh>
    <rPh sb="5" eb="6">
      <t>ダイ</t>
    </rPh>
    <rPh sb="7" eb="8">
      <t>ゴウ</t>
    </rPh>
    <phoneticPr fontId="7"/>
  </si>
  <si>
    <t>（様式１）</t>
    <rPh sb="1" eb="3">
      <t>ヨウシキ</t>
    </rPh>
    <phoneticPr fontId="7"/>
  </si>
  <si>
    <t>生活介護</t>
    <rPh sb="0" eb="2">
      <t>セイカツ</t>
    </rPh>
    <rPh sb="2" eb="4">
      <t>カイゴ</t>
    </rPh>
    <phoneticPr fontId="7"/>
  </si>
  <si>
    <t>短期入所</t>
    <rPh sb="0" eb="2">
      <t>タンキ</t>
    </rPh>
    <rPh sb="2" eb="4">
      <t>ニュウショ</t>
    </rPh>
    <phoneticPr fontId="7"/>
  </si>
  <si>
    <t>生活介護</t>
    <phoneticPr fontId="7"/>
  </si>
  <si>
    <t>就労移行支援</t>
    <phoneticPr fontId="7"/>
  </si>
  <si>
    <t>○</t>
    <phoneticPr fontId="7"/>
  </si>
  <si>
    <t>－</t>
    <phoneticPr fontId="7"/>
  </si>
  <si>
    <t>No</t>
    <phoneticPr fontId="7"/>
  </si>
  <si>
    <t>事業所番号</t>
    <rPh sb="0" eb="3">
      <t>ジギョウショ</t>
    </rPh>
    <rPh sb="3" eb="5">
      <t>バンゴウ</t>
    </rPh>
    <phoneticPr fontId="7"/>
  </si>
  <si>
    <t>サービスコード</t>
    <phoneticPr fontId="7"/>
  </si>
  <si>
    <t>サービス種類</t>
    <rPh sb="4" eb="6">
      <t>シュルイ</t>
    </rPh>
    <phoneticPr fontId="1"/>
  </si>
  <si>
    <t>コード</t>
  </si>
  <si>
    <t>種類名</t>
    <rPh sb="0" eb="2">
      <t>シュルイ</t>
    </rPh>
    <rPh sb="2" eb="3">
      <t>メイ</t>
    </rPh>
    <phoneticPr fontId="1"/>
  </si>
  <si>
    <t>就労移行支援（養成施設）</t>
  </si>
  <si>
    <t>福祉型障害児入所支援</t>
  </si>
  <si>
    <t>医療型障害児入所支援</t>
  </si>
  <si>
    <t>法人情報</t>
    <rPh sb="0" eb="2">
      <t>ホウジン</t>
    </rPh>
    <rPh sb="2" eb="4">
      <t>ジョウホウ</t>
    </rPh>
    <phoneticPr fontId="7"/>
  </si>
  <si>
    <t>事業所情報</t>
    <rPh sb="0" eb="3">
      <t>ジギョウショ</t>
    </rPh>
    <rPh sb="3" eb="5">
      <t>ジョウホウ</t>
    </rPh>
    <phoneticPr fontId="7"/>
  </si>
  <si>
    <t>サービス種別</t>
    <rPh sb="4" eb="6">
      <t>シュベツ</t>
    </rPh>
    <phoneticPr fontId="7"/>
  </si>
  <si>
    <t>加算区分</t>
    <rPh sb="0" eb="2">
      <t>カサン</t>
    </rPh>
    <rPh sb="2" eb="4">
      <t>クブン</t>
    </rPh>
    <phoneticPr fontId="7"/>
  </si>
  <si>
    <t>報酬総額</t>
    <rPh sb="0" eb="2">
      <t>ホウシュウ</t>
    </rPh>
    <rPh sb="2" eb="4">
      <t>ソウガク</t>
    </rPh>
    <phoneticPr fontId="7"/>
  </si>
  <si>
    <t>交付率</t>
    <rPh sb="0" eb="2">
      <t>コウフ</t>
    </rPh>
    <rPh sb="2" eb="3">
      <t>リツ</t>
    </rPh>
    <phoneticPr fontId="7"/>
  </si>
  <si>
    <t>開始月</t>
    <rPh sb="0" eb="2">
      <t>カイシ</t>
    </rPh>
    <rPh sb="2" eb="3">
      <t>ツキ</t>
    </rPh>
    <phoneticPr fontId="7"/>
  </si>
  <si>
    <t>終了月</t>
    <rPh sb="0" eb="2">
      <t>シュウリョウ</t>
    </rPh>
    <rPh sb="2" eb="3">
      <t>ツキ</t>
    </rPh>
    <phoneticPr fontId="7"/>
  </si>
  <si>
    <t>期間</t>
    <rPh sb="0" eb="2">
      <t>キカン</t>
    </rPh>
    <phoneticPr fontId="7"/>
  </si>
  <si>
    <t>見込額</t>
    <rPh sb="0" eb="3">
      <t>ミコミガク</t>
    </rPh>
    <phoneticPr fontId="7"/>
  </si>
  <si>
    <t>改善額(直接処遇)</t>
    <rPh sb="0" eb="2">
      <t>カイゼン</t>
    </rPh>
    <rPh sb="2" eb="3">
      <t>ガク</t>
    </rPh>
    <rPh sb="4" eb="6">
      <t>チョクセツ</t>
    </rPh>
    <rPh sb="6" eb="8">
      <t>ショグウ</t>
    </rPh>
    <phoneticPr fontId="7"/>
  </si>
  <si>
    <t>うちベア</t>
    <phoneticPr fontId="7"/>
  </si>
  <si>
    <t>改善額(非処遇)</t>
    <rPh sb="0" eb="2">
      <t>カイゼン</t>
    </rPh>
    <rPh sb="2" eb="3">
      <t>ガク</t>
    </rPh>
    <rPh sb="4" eb="5">
      <t>ヒ</t>
    </rPh>
    <rPh sb="5" eb="7">
      <t>ショグウ</t>
    </rPh>
    <phoneticPr fontId="7"/>
  </si>
  <si>
    <t>障害者支援施設：自立訓練（機能訓練）</t>
  </si>
  <si>
    <t>障害者支援施設：就労移行支援</t>
  </si>
  <si>
    <t>障害者支援施設：就労継続支援Ｂ型</t>
  </si>
  <si>
    <t>宿泊型自立訓練</t>
    <rPh sb="0" eb="3">
      <t>シュクハクガタ</t>
    </rPh>
    <rPh sb="3" eb="5">
      <t>ジリツ</t>
    </rPh>
    <rPh sb="5" eb="7">
      <t>クンレン</t>
    </rPh>
    <phoneticPr fontId="7"/>
  </si>
  <si>
    <t>事業所所在地</t>
    <rPh sb="0" eb="3">
      <t>ジギョウショ</t>
    </rPh>
    <rPh sb="3" eb="6">
      <t>ショザイチ</t>
    </rPh>
    <phoneticPr fontId="7"/>
  </si>
  <si>
    <t>事業所名</t>
    <rPh sb="0" eb="3">
      <t>ジギョウショ</t>
    </rPh>
    <rPh sb="3" eb="4">
      <t>メイ</t>
    </rPh>
    <phoneticPr fontId="7"/>
  </si>
  <si>
    <t>【参考様式】宮城県福祉・介護職員処遇改善支援事業補助金計画書兼交付申請書作成用　基本情報入力シート</t>
    <rPh sb="1" eb="3">
      <t>サンコウ</t>
    </rPh>
    <rPh sb="3" eb="5">
      <t>ヨウシキ</t>
    </rPh>
    <rPh sb="6" eb="9">
      <t>ミヤギケン</t>
    </rPh>
    <rPh sb="9" eb="11">
      <t>フクシ</t>
    </rPh>
    <rPh sb="12" eb="14">
      <t>カイゴ</t>
    </rPh>
    <rPh sb="14" eb="16">
      <t>ショクイン</t>
    </rPh>
    <rPh sb="20" eb="22">
      <t>シエン</t>
    </rPh>
    <rPh sb="22" eb="24">
      <t>ジギョウ</t>
    </rPh>
    <rPh sb="24" eb="27">
      <t>ホジョキン</t>
    </rPh>
    <rPh sb="27" eb="30">
      <t>ケイカクショ</t>
    </rPh>
    <rPh sb="30" eb="31">
      <t>ケン</t>
    </rPh>
    <rPh sb="31" eb="33">
      <t>コウフ</t>
    </rPh>
    <rPh sb="33" eb="36">
      <t>シンセイショ</t>
    </rPh>
    <rPh sb="36" eb="38">
      <t>サクセイ</t>
    </rPh>
    <rPh sb="38" eb="39">
      <t>ヨウ</t>
    </rPh>
    <phoneticPr fontId="7"/>
  </si>
  <si>
    <t>補助金提出先</t>
    <rPh sb="0" eb="3">
      <t>ホジョキン</t>
    </rPh>
    <rPh sb="3" eb="5">
      <t>テイシュツ</t>
    </rPh>
    <rPh sb="5" eb="6">
      <t>サキ</t>
    </rPh>
    <phoneticPr fontId="7"/>
  </si>
  <si>
    <t>宮城県福祉・介護職員処遇改善支援事業補助金計画書兼交付申請書</t>
    <rPh sb="0" eb="3">
      <t>ミヤギケン</t>
    </rPh>
    <rPh sb="3" eb="5">
      <t>フクシ</t>
    </rPh>
    <rPh sb="6" eb="8">
      <t>カイゴ</t>
    </rPh>
    <rPh sb="8" eb="10">
      <t>ショクイン</t>
    </rPh>
    <rPh sb="10" eb="12">
      <t>ショグウ</t>
    </rPh>
    <rPh sb="12" eb="14">
      <t>カイゼン</t>
    </rPh>
    <rPh sb="14" eb="16">
      <t>シエン</t>
    </rPh>
    <rPh sb="16" eb="18">
      <t>ジギョウ</t>
    </rPh>
    <rPh sb="18" eb="21">
      <t>ホジョキン</t>
    </rPh>
    <rPh sb="21" eb="24">
      <t>ケイカクショ</t>
    </rPh>
    <rPh sb="24" eb="25">
      <t>ケン</t>
    </rPh>
    <rPh sb="25" eb="27">
      <t>コウフ</t>
    </rPh>
    <rPh sb="27" eb="29">
      <t>シンセイ</t>
    </rPh>
    <rPh sb="29" eb="30">
      <t>ショ</t>
    </rPh>
    <phoneticPr fontId="7"/>
  </si>
  <si>
    <r>
      <t>※本様式では下記の要件を確認しており、</t>
    </r>
    <r>
      <rPr>
        <u/>
        <sz val="8"/>
        <color theme="1"/>
        <rFont val="ＭＳ Ｐゴシック"/>
        <family val="3"/>
        <charset val="128"/>
        <scheme val="major"/>
      </rPr>
      <t>オレンジセル３カ所が「○」でない場合、補助金の交付要件を満たしていない。</t>
    </r>
    <r>
      <rPr>
        <sz val="8"/>
        <color theme="1"/>
        <rFont val="ＭＳ Ｐゴシック"/>
        <family val="3"/>
        <charset val="128"/>
        <scheme val="major"/>
      </rPr>
      <t xml:space="preserve">
　Ⅰ補助金による賃金改善を行う総額が補助金による収入額を上回ること
　Ⅱ賃金改善の合計額の３分の２以上は、基本給又は決まって毎月支払われる手当の引上げに充てること</t>
    </r>
    <rPh sb="1" eb="2">
      <t>ホン</t>
    </rPh>
    <rPh sb="2" eb="4">
      <t>ヨウシキ</t>
    </rPh>
    <rPh sb="6" eb="8">
      <t>カキ</t>
    </rPh>
    <rPh sb="9" eb="11">
      <t>ヨウケン</t>
    </rPh>
    <rPh sb="12" eb="14">
      <t>カクニン</t>
    </rPh>
    <rPh sb="27" eb="28">
      <t>ショ</t>
    </rPh>
    <rPh sb="38" eb="41">
      <t>ホジョキン</t>
    </rPh>
    <rPh sb="42" eb="44">
      <t>コウフ</t>
    </rPh>
    <rPh sb="58" eb="61">
      <t>ホジョキン</t>
    </rPh>
    <rPh sb="74" eb="77">
      <t>ホジョキン</t>
    </rPh>
    <phoneticPr fontId="7"/>
  </si>
  <si>
    <t>①'福祉・介護職員処遇改善支援事業補助金の見込額（交付申請額）（宮城県分）</t>
    <rPh sb="2" eb="4">
      <t>フクシ</t>
    </rPh>
    <rPh sb="13" eb="15">
      <t>シエン</t>
    </rPh>
    <rPh sb="15" eb="17">
      <t>ジギョウ</t>
    </rPh>
    <rPh sb="17" eb="20">
      <t>ホジョキン</t>
    </rPh>
    <rPh sb="25" eb="27">
      <t>コウフ</t>
    </rPh>
    <rPh sb="27" eb="30">
      <t>シンセイガク</t>
    </rPh>
    <rPh sb="32" eb="35">
      <t>ミヤギケン</t>
    </rPh>
    <rPh sb="35" eb="36">
      <t>ブン</t>
    </rPh>
    <phoneticPr fontId="7"/>
  </si>
  <si>
    <t>①福祉・介護職員処遇改善支援事業補助金の見込額（交付申請額）(k)</t>
    <rPh sb="1" eb="3">
      <t>フクシ</t>
    </rPh>
    <rPh sb="12" eb="14">
      <t>シエン</t>
    </rPh>
    <rPh sb="14" eb="16">
      <t>ジギョウ</t>
    </rPh>
    <rPh sb="16" eb="19">
      <t>ホジョキン</t>
    </rPh>
    <rPh sb="24" eb="26">
      <t>コウフ</t>
    </rPh>
    <rPh sb="26" eb="29">
      <t>シンセイガク</t>
    </rPh>
    <phoneticPr fontId="7"/>
  </si>
  <si>
    <r>
      <t>３　福祉・</t>
    </r>
    <r>
      <rPr>
        <b/>
        <sz val="10"/>
        <color theme="1"/>
        <rFont val="ＭＳ Ｐゴシック"/>
        <family val="3"/>
        <charset val="128"/>
        <scheme val="major"/>
      </rPr>
      <t>介護職員処遇改善支援事業補助金により賃金改善を行う賃金項目及び方法　</t>
    </r>
    <rPh sb="2" eb="4">
      <t>フクシ</t>
    </rPh>
    <rPh sb="5" eb="7">
      <t>カイゴ</t>
    </rPh>
    <rPh sb="7" eb="9">
      <t>ショクイン</t>
    </rPh>
    <rPh sb="9" eb="11">
      <t>ショグウ</t>
    </rPh>
    <rPh sb="11" eb="13">
      <t>カイゼン</t>
    </rPh>
    <rPh sb="13" eb="15">
      <t>シエン</t>
    </rPh>
    <rPh sb="15" eb="17">
      <t>ジギョウ</t>
    </rPh>
    <rPh sb="17" eb="20">
      <t>ホジョキン</t>
    </rPh>
    <rPh sb="30" eb="32">
      <t>チンギン</t>
    </rPh>
    <rPh sb="34" eb="35">
      <t>オヨ</t>
    </rPh>
    <phoneticPr fontId="7"/>
  </si>
  <si>
    <t>宮城県福祉・介護職員処遇改善支援事業補助金計画書兼交付申請書（施設・事業所別個表）</t>
    <rPh sb="0" eb="3">
      <t>ミヤギケン</t>
    </rPh>
    <rPh sb="3" eb="5">
      <t>フクシ</t>
    </rPh>
    <rPh sb="6" eb="8">
      <t>カイゴ</t>
    </rPh>
    <rPh sb="8" eb="10">
      <t>ショクイン</t>
    </rPh>
    <rPh sb="10" eb="12">
      <t>ショグウ</t>
    </rPh>
    <rPh sb="12" eb="14">
      <t>カイゼン</t>
    </rPh>
    <rPh sb="14" eb="16">
      <t>シエン</t>
    </rPh>
    <rPh sb="16" eb="18">
      <t>ジギョウ</t>
    </rPh>
    <rPh sb="18" eb="21">
      <t>ホジョキン</t>
    </rPh>
    <rPh sb="21" eb="24">
      <t>ケイカクショ</t>
    </rPh>
    <rPh sb="24" eb="25">
      <t>ケン</t>
    </rPh>
    <rPh sb="25" eb="27">
      <t>コウフ</t>
    </rPh>
    <rPh sb="27" eb="30">
      <t>シンセイショ</t>
    </rPh>
    <rPh sb="31" eb="33">
      <t>シセツ</t>
    </rPh>
    <rPh sb="34" eb="37">
      <t>ジギョウショ</t>
    </rPh>
    <rPh sb="37" eb="38">
      <t>ベツ</t>
    </rPh>
    <rPh sb="38" eb="40">
      <t>コヒョウ</t>
    </rPh>
    <phoneticPr fontId="7"/>
  </si>
  <si>
    <t>　　２①　宮城県福祉・介護職員処遇改善支援事業補助金額（見込額）の合計［円］(k)</t>
    <rPh sb="5" eb="8">
      <t>ミヤギケン</t>
    </rPh>
    <rPh sb="8" eb="10">
      <t>フクシ</t>
    </rPh>
    <rPh sb="19" eb="21">
      <t>シエン</t>
    </rPh>
    <rPh sb="21" eb="23">
      <t>ジギョウ</t>
    </rPh>
    <rPh sb="23" eb="25">
      <t>ホジョ</t>
    </rPh>
    <rPh sb="25" eb="27">
      <t>キンガク</t>
    </rPh>
    <rPh sb="28" eb="30">
      <t>ミコ</t>
    </rPh>
    <rPh sb="30" eb="31">
      <t>ガク</t>
    </rPh>
    <rPh sb="33" eb="35">
      <t>ゴウケイ</t>
    </rPh>
    <rPh sb="36" eb="37">
      <t>エン</t>
    </rPh>
    <phoneticPr fontId="7"/>
  </si>
  <si>
    <t>補助金取得予定</t>
    <rPh sb="0" eb="3">
      <t>ホジョキン</t>
    </rPh>
    <rPh sb="3" eb="5">
      <t>シュトク</t>
    </rPh>
    <rPh sb="5" eb="7">
      <t>ヨテイ</t>
    </rPh>
    <phoneticPr fontId="7"/>
  </si>
  <si>
    <t>宮城県福祉・介護職員処遇改善支援事業補助金</t>
    <rPh sb="0" eb="3">
      <t>ミヤギケン</t>
    </rPh>
    <rPh sb="3" eb="5">
      <t>フクシ</t>
    </rPh>
    <rPh sb="14" eb="16">
      <t>シエン</t>
    </rPh>
    <rPh sb="16" eb="18">
      <t>ジギョウ</t>
    </rPh>
    <rPh sb="18" eb="21">
      <t>ホジョキン</t>
    </rPh>
    <phoneticPr fontId="7"/>
  </si>
  <si>
    <t>①宮城県福祉・介護職員処遇改善支援事業補助金の見込額
(f×g×h)
[円]</t>
    <rPh sb="1" eb="4">
      <t>ミヤギケン</t>
    </rPh>
    <rPh sb="15" eb="17">
      <t>シエン</t>
    </rPh>
    <rPh sb="17" eb="19">
      <t>ジギョウ</t>
    </rPh>
    <rPh sb="19" eb="22">
      <t>ホジョキン</t>
    </rPh>
    <phoneticPr fontId="7"/>
  </si>
  <si>
    <r>
      <t xml:space="preserve">算定する福祉・介護職員処遇改善加算の区分
</t>
    </r>
    <r>
      <rPr>
        <u/>
        <sz val="12"/>
        <rFont val="ＭＳ Ｐゴシック"/>
        <family val="3"/>
        <charset val="128"/>
        <scheme val="major"/>
      </rPr>
      <t>（Ⅰ～Ⅲを算定しない事業所は交付金を取得できません）</t>
    </r>
    <rPh sb="4" eb="6">
      <t>フクシ</t>
    </rPh>
    <rPh sb="26" eb="28">
      <t>サンテイ</t>
    </rPh>
    <rPh sb="31" eb="34">
      <t>ジギョウショ</t>
    </rPh>
    <rPh sb="35" eb="38">
      <t>コウフキン</t>
    </rPh>
    <rPh sb="39" eb="41">
      <t>シュトク</t>
    </rPh>
    <phoneticPr fontId="7"/>
  </si>
  <si>
    <t>・「補助金取得予定」には、補助金を取得する宮城県内の事業所には「○」、他都道府県に所在する事業所には「ー」が入力されます。
・宮城県福祉・介護職員処遇改善支援事業補助金計画書は、現行の処遇改善加算等の計画書と同様、法人一括での作成が可能であり、法人全体で交付要件を満たしていれば足りること。　
・(i-1)及び(j-1)には、「賃金改善実施期間に補助金により賃金改善を行う場合の福祉・介護職員等の賃金の総額（見込額）」（２②ⅰ）と、「令和３年における賃金改善実施期間に相当する期間の福祉・介護職員等の賃金の総額」（２②ⅱ）とを比較し、その差額を事業所ごとに記入すること。
・(i-2)及び(j-2)には、「３　宮城県福祉・介護職員処遇改善支援事業補助金により賃金改善を行う賃金項目及び方法」に記載した具体的な取組に基づく賃金改善の見込額を記載すること。</t>
    <rPh sb="2" eb="5">
      <t>ホジョキン</t>
    </rPh>
    <rPh sb="13" eb="16">
      <t>ホジョキン</t>
    </rPh>
    <rPh sb="21" eb="23">
      <t>ミヤギ</t>
    </rPh>
    <rPh sb="23" eb="25">
      <t>ケンナイ</t>
    </rPh>
    <rPh sb="26" eb="29">
      <t>ジギョウショ</t>
    </rPh>
    <rPh sb="35" eb="36">
      <t>タ</t>
    </rPh>
    <rPh sb="36" eb="40">
      <t>トドウフケン</t>
    </rPh>
    <rPh sb="41" eb="43">
      <t>ショザイ</t>
    </rPh>
    <rPh sb="45" eb="48">
      <t>ジギョウショ</t>
    </rPh>
    <rPh sb="54" eb="56">
      <t>ニュウリョク</t>
    </rPh>
    <rPh sb="63" eb="66">
      <t>ミヤギケン</t>
    </rPh>
    <rPh sb="66" eb="68">
      <t>フクシ</t>
    </rPh>
    <rPh sb="69" eb="71">
      <t>カイゴ</t>
    </rPh>
    <rPh sb="71" eb="73">
      <t>ショクイン</t>
    </rPh>
    <rPh sb="73" eb="75">
      <t>ショグウ</t>
    </rPh>
    <rPh sb="75" eb="77">
      <t>カイゼン</t>
    </rPh>
    <rPh sb="77" eb="79">
      <t>シエン</t>
    </rPh>
    <rPh sb="79" eb="81">
      <t>ジギョウ</t>
    </rPh>
    <rPh sb="81" eb="84">
      <t>ホジョキン</t>
    </rPh>
    <rPh sb="189" eb="191">
      <t>フクシ</t>
    </rPh>
    <rPh sb="241" eb="243">
      <t>フクシ</t>
    </rPh>
    <rPh sb="305" eb="308">
      <t>ミヤギケン</t>
    </rPh>
    <rPh sb="319" eb="321">
      <t>シエン</t>
    </rPh>
    <rPh sb="321" eb="323">
      <t>ジギョウ</t>
    </rPh>
    <rPh sb="323" eb="326">
      <t>ホジョキン</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</si>
</sst>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DBNum3][$-411]0"/>
    <numFmt numFmtId="180" formatCode="#"/>
    <numFmt numFmtId="181" formatCode="0&quot;月&quot;"/>
    <numFmt numFmtId="182" formatCode="0&quot;ヶ&quot;&quot;月&quot;"/>
    <numFmt numFmtId="183" formatCode="#,##0&quot;円&quot;"/>
  </numFmts>
  <fonts count="8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2"/>
      <name val="ＭＳ Ｐ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name val="ＭＳ Ｐゴシック"/>
      <family val="3"/>
      <charset val="128"/>
    </font>
    <font>
      <sz val="8"/>
      <name val="ＭＳ Ｐゴシック"/>
      <family val="3"/>
      <charset val="128"/>
    </font>
    <font>
      <b/>
      <sz val="11"/>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b/>
      <sz val="11"/>
      <color rgb="FFFF0000"/>
      <name val="ＭＳ Ｐゴシック"/>
      <family val="3"/>
      <charset val="128"/>
    </font>
    <font>
      <u/>
      <sz val="11"/>
      <color theme="10"/>
      <name val="ＭＳ Ｐゴシック"/>
      <family val="3"/>
      <charset val="128"/>
    </font>
    <font>
      <b/>
      <sz val="10"/>
      <color indexed="81"/>
      <name val="MS P ゴシック"/>
      <family val="3"/>
      <charset val="128"/>
    </font>
    <font>
      <b/>
      <sz val="12"/>
      <name val="ＭＳ Ｐゴシック"/>
      <family val="3"/>
      <charset val="128"/>
    </font>
    <font>
      <sz val="11"/>
      <color rgb="FFFF0000"/>
      <name val="ＭＳ Ｐゴシック"/>
      <family val="3"/>
      <charset val="128"/>
    </font>
    <font>
      <sz val="9"/>
      <color theme="1"/>
      <name val="ＭＳ Ｐゴシック"/>
      <family val="3"/>
      <charset val="128"/>
      <scheme val="major"/>
    </font>
    <font>
      <sz val="11"/>
      <color theme="1"/>
      <name val="ＭＳ Ｐゴシック"/>
      <family val="3"/>
      <charset val="128"/>
      <scheme val="major"/>
    </font>
    <font>
      <sz val="10"/>
      <color theme="1"/>
      <name val="ＭＳ Ｐゴシック"/>
      <family val="3"/>
      <charset val="128"/>
      <scheme val="major"/>
    </font>
    <font>
      <sz val="11"/>
      <name val="ＭＳ Ｐゴシック"/>
      <family val="3"/>
      <charset val="128"/>
      <scheme val="major"/>
    </font>
    <font>
      <sz val="14"/>
      <color theme="1"/>
      <name val="ＭＳ Ｐゴシック"/>
      <family val="3"/>
      <charset val="128"/>
      <scheme val="major"/>
    </font>
    <font>
      <b/>
      <sz val="11"/>
      <color theme="1"/>
      <name val="ＭＳ Ｐゴシック"/>
      <family val="3"/>
      <charset val="128"/>
      <scheme val="major"/>
    </font>
    <font>
      <sz val="10"/>
      <name val="ＭＳ Ｐゴシック"/>
      <family val="3"/>
      <charset val="128"/>
      <scheme val="major"/>
    </font>
    <font>
      <sz val="10"/>
      <color theme="0"/>
      <name val="ＭＳ Ｐゴシック"/>
      <family val="3"/>
      <charset val="128"/>
      <scheme val="major"/>
    </font>
    <font>
      <sz val="11"/>
      <color theme="0"/>
      <name val="ＭＳ Ｐゴシック"/>
      <family val="3"/>
      <charset val="128"/>
      <scheme val="major"/>
    </font>
    <font>
      <sz val="8"/>
      <color theme="1"/>
      <name val="ＭＳ Ｐゴシック"/>
      <family val="3"/>
      <charset val="128"/>
      <scheme val="major"/>
    </font>
    <font>
      <u/>
      <sz val="8"/>
      <color theme="1"/>
      <name val="ＭＳ Ｐゴシック"/>
      <family val="3"/>
      <charset val="128"/>
      <scheme val="major"/>
    </font>
    <font>
      <sz val="6"/>
      <name val="ＭＳ Ｐゴシック"/>
      <family val="3"/>
      <charset val="128"/>
      <scheme val="major"/>
    </font>
    <font>
      <b/>
      <sz val="11"/>
      <name val="ＭＳ Ｐゴシック"/>
      <family val="3"/>
      <charset val="128"/>
      <scheme val="major"/>
    </font>
    <font>
      <b/>
      <sz val="11"/>
      <color theme="0"/>
      <name val="ＭＳ Ｐゴシック"/>
      <family val="3"/>
      <charset val="128"/>
      <scheme val="major"/>
    </font>
    <font>
      <sz val="8.5"/>
      <name val="ＭＳ Ｐゴシック"/>
      <family val="3"/>
      <charset val="128"/>
      <scheme val="major"/>
    </font>
    <font>
      <sz val="8.5"/>
      <color theme="1"/>
      <name val="ＭＳ Ｐゴシック"/>
      <family val="3"/>
      <charset val="128"/>
      <scheme val="major"/>
    </font>
    <font>
      <sz val="7.5"/>
      <color theme="1"/>
      <name val="ＭＳ Ｐゴシック"/>
      <family val="3"/>
      <charset val="128"/>
      <scheme val="major"/>
    </font>
    <font>
      <sz val="7"/>
      <color theme="1"/>
      <name val="ＭＳ Ｐゴシック"/>
      <family val="3"/>
      <charset val="128"/>
      <scheme val="major"/>
    </font>
    <font>
      <sz val="7"/>
      <name val="ＭＳ Ｐゴシック"/>
      <family val="3"/>
      <charset val="128"/>
      <scheme val="major"/>
    </font>
    <font>
      <b/>
      <sz val="10"/>
      <name val="ＭＳ Ｐゴシック"/>
      <family val="3"/>
      <charset val="128"/>
      <scheme val="major"/>
    </font>
    <font>
      <sz val="6"/>
      <color theme="1"/>
      <name val="ＭＳ Ｐゴシック"/>
      <family val="3"/>
      <charset val="128"/>
      <scheme val="major"/>
    </font>
    <font>
      <sz val="8"/>
      <name val="ＭＳ Ｐゴシック"/>
      <family val="3"/>
      <charset val="128"/>
      <scheme val="major"/>
    </font>
    <font>
      <b/>
      <sz val="9"/>
      <color theme="1"/>
      <name val="ＭＳ Ｐゴシック"/>
      <family val="3"/>
      <charset val="128"/>
      <scheme val="major"/>
    </font>
    <font>
      <b/>
      <sz val="10"/>
      <color theme="1"/>
      <name val="ＭＳ Ｐゴシック"/>
      <family val="3"/>
      <charset val="128"/>
      <scheme val="major"/>
    </font>
    <font>
      <b/>
      <sz val="10.5"/>
      <color theme="1"/>
      <name val="ＭＳ Ｐゴシック"/>
      <family val="3"/>
      <charset val="128"/>
      <scheme val="major"/>
    </font>
    <font>
      <sz val="10.5"/>
      <name val="ＭＳ Ｐゴシック"/>
      <family val="3"/>
      <charset val="128"/>
      <scheme val="major"/>
    </font>
    <font>
      <sz val="10.5"/>
      <color theme="1"/>
      <name val="ＭＳ Ｐゴシック"/>
      <family val="3"/>
      <charset val="128"/>
      <scheme val="major"/>
    </font>
    <font>
      <b/>
      <sz val="10.5"/>
      <name val="ＭＳ Ｐゴシック"/>
      <family val="3"/>
      <charset val="128"/>
      <scheme val="major"/>
    </font>
    <font>
      <sz val="9"/>
      <name val="ＭＳ Ｐゴシック"/>
      <family val="3"/>
      <charset val="128"/>
      <scheme val="major"/>
    </font>
    <font>
      <sz val="14"/>
      <name val="ＭＳ Ｐゴシック"/>
      <family val="3"/>
      <charset val="128"/>
      <scheme val="major"/>
    </font>
    <font>
      <sz val="12"/>
      <name val="ＭＳ Ｐゴシック"/>
      <family val="3"/>
      <charset val="128"/>
      <scheme val="major"/>
    </font>
    <font>
      <u/>
      <sz val="12"/>
      <name val="ＭＳ Ｐゴシック"/>
      <family val="3"/>
      <charset val="128"/>
      <scheme val="major"/>
    </font>
    <font>
      <sz val="12"/>
      <color theme="1"/>
      <name val="ＭＳ Ｐゴシック"/>
      <family val="3"/>
      <charset val="128"/>
      <scheme val="major"/>
    </font>
    <font>
      <u/>
      <sz val="12"/>
      <color theme="1"/>
      <name val="ＭＳ Ｐゴシック"/>
      <family val="3"/>
      <charset val="128"/>
      <scheme val="major"/>
    </font>
    <font>
      <u/>
      <sz val="8"/>
      <name val="ＭＳ Ｐゴシック"/>
      <family val="3"/>
      <charset val="128"/>
      <scheme val="major"/>
    </font>
    <font>
      <sz val="12"/>
      <color theme="1"/>
      <name val="ＭＳ Ｐ明朝"/>
      <family val="1"/>
      <charset val="128"/>
    </font>
    <font>
      <sz val="11"/>
      <name val="ＭＳ Ｐ明朝"/>
      <family val="1"/>
      <charset val="128"/>
    </font>
    <font>
      <sz val="10.5"/>
      <name val="ＭＳ Ｐゴシック"/>
      <family val="3"/>
      <charset val="128"/>
      <scheme val="minor"/>
    </font>
    <font>
      <sz val="12"/>
      <name val="ＭＳ Ｐ明朝"/>
      <family val="1"/>
      <charset val="128"/>
    </font>
    <font>
      <sz val="11"/>
      <color theme="0"/>
      <name val="ＭＳ Ｐゴシック"/>
      <family val="3"/>
      <charset val="128"/>
    </font>
    <font>
      <b/>
      <sz val="14"/>
      <color indexed="81"/>
      <name val="MS P ゴシック"/>
      <family val="3"/>
      <charset val="128"/>
    </font>
    <font>
      <sz val="11"/>
      <color theme="1"/>
      <name val="ＭＳ Ｐゴシック"/>
      <family val="2"/>
      <scheme val="minor"/>
    </font>
    <font>
      <sz val="6"/>
      <name val="ＭＳ Ｐゴシック"/>
      <family val="3"/>
      <charset val="128"/>
      <scheme val="minor"/>
    </font>
    <font>
      <b/>
      <u/>
      <sz val="10"/>
      <color indexed="81"/>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theme="0" tint="-0.14999847407452621"/>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9" tint="0.79998168889431442"/>
        <bgColor indexed="64"/>
      </patternFill>
    </fill>
    <fill>
      <patternFill patternType="solid">
        <fgColor rgb="FF99FF99"/>
        <bgColor indexed="64"/>
      </patternFill>
    </fill>
  </fills>
  <borders count="1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right/>
      <top style="thin">
        <color indexed="64"/>
      </top>
      <bottom style="thin">
        <color indexed="64"/>
      </bottom>
      <diagonal/>
    </border>
    <border>
      <left/>
      <right style="medium">
        <color indexed="64"/>
      </right>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hair">
        <color indexed="64"/>
      </right>
      <top style="thin">
        <color indexed="64"/>
      </top>
      <bottom/>
      <diagonal/>
    </border>
    <border>
      <left style="hair">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medium">
        <color indexed="64"/>
      </right>
      <top style="thin">
        <color indexed="64"/>
      </top>
      <bottom style="thin">
        <color indexed="64"/>
      </bottom>
      <diagonal/>
    </border>
    <border>
      <left style="thin">
        <color indexed="64"/>
      </left>
      <right/>
      <top style="hair">
        <color indexed="64"/>
      </top>
      <bottom style="hair">
        <color indexed="64"/>
      </bottom>
      <diagonal/>
    </border>
    <border>
      <left/>
      <right/>
      <top/>
      <bottom style="hair">
        <color auto="1"/>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bottom style="thin">
        <color indexed="64"/>
      </bottom>
      <diagonal style="thin">
        <color indexed="64"/>
      </diagonal>
    </border>
    <border>
      <left style="thin">
        <color indexed="64"/>
      </left>
      <right/>
      <top style="thin">
        <color indexed="64"/>
      </top>
      <bottom style="double">
        <color indexed="64"/>
      </bottom>
      <diagonal/>
    </border>
    <border>
      <left/>
      <right/>
      <top style="thin">
        <color indexed="64"/>
      </top>
      <bottom style="double">
        <color indexed="64"/>
      </bottom>
      <diagonal/>
    </border>
    <border diagonalDown="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right style="hair">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s>
  <cellStyleXfs count="50">
    <xf numFmtId="0" fontId="0" fillId="0" borderId="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9" fontId="6" fillId="0" borderId="0" applyFont="0" applyFill="0" applyBorder="0" applyAlignment="0" applyProtection="0">
      <alignment vertical="center"/>
    </xf>
    <xf numFmtId="0" fontId="10"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6" fillId="0" borderId="0" applyFon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28" fillId="0" borderId="0"/>
    <xf numFmtId="0" fontId="26" fillId="4" borderId="0" applyNumberFormat="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0" fontId="35" fillId="0" borderId="0" applyNumberFormat="0" applyFill="0" applyBorder="0" applyAlignment="0" applyProtection="0">
      <alignment vertical="center"/>
    </xf>
    <xf numFmtId="0" fontId="80" fillId="0" borderId="0"/>
  </cellStyleXfs>
  <cellXfs count="634">
    <xf numFmtId="0" fontId="0" fillId="0" borderId="0" xfId="0">
      <alignment vertical="center"/>
    </xf>
    <xf numFmtId="0" fontId="0" fillId="0" borderId="0" xfId="0" applyBorder="1">
      <alignment vertical="center"/>
    </xf>
    <xf numFmtId="0" fontId="31" fillId="0" borderId="0" xfId="0" applyFont="1" applyAlignment="1">
      <alignment vertical="center"/>
    </xf>
    <xf numFmtId="0" fontId="30" fillId="0" borderId="0" xfId="0" applyFont="1" applyBorder="1" applyAlignment="1">
      <alignment vertical="center"/>
    </xf>
    <xf numFmtId="0" fontId="0" fillId="0" borderId="13" xfId="0" applyBorder="1">
      <alignment vertical="center"/>
    </xf>
    <xf numFmtId="0" fontId="0" fillId="0" borderId="55" xfId="0" applyBorder="1">
      <alignment vertical="center"/>
    </xf>
    <xf numFmtId="0" fontId="0" fillId="0" borderId="62" xfId="0" applyBorder="1">
      <alignment vertical="center"/>
    </xf>
    <xf numFmtId="0" fontId="0" fillId="0" borderId="0" xfId="0" applyAlignment="1">
      <alignment horizontal="center" vertical="center" wrapText="1"/>
    </xf>
    <xf numFmtId="0" fontId="29" fillId="0" borderId="0" xfId="0" applyFont="1">
      <alignment vertical="center"/>
    </xf>
    <xf numFmtId="0" fontId="34" fillId="0" borderId="0" xfId="0" applyFont="1">
      <alignment vertical="center"/>
    </xf>
    <xf numFmtId="0" fontId="0" fillId="0" borderId="12" xfId="0" applyBorder="1">
      <alignment vertical="center"/>
    </xf>
    <xf numFmtId="0" fontId="0" fillId="0" borderId="24" xfId="0" applyBorder="1" applyAlignment="1">
      <alignment vertical="center"/>
    </xf>
    <xf numFmtId="0" fontId="0" fillId="0" borderId="28" xfId="0" applyBorder="1" applyAlignment="1">
      <alignment vertical="center"/>
    </xf>
    <xf numFmtId="0" fontId="0" fillId="29" borderId="0" xfId="0" applyFill="1" applyBorder="1">
      <alignment vertical="center"/>
    </xf>
    <xf numFmtId="0" fontId="0" fillId="27" borderId="0" xfId="0" applyFill="1" applyBorder="1">
      <alignment vertical="center"/>
    </xf>
    <xf numFmtId="0" fontId="0" fillId="24" borderId="0" xfId="0" applyFill="1" applyBorder="1">
      <alignment vertical="center"/>
    </xf>
    <xf numFmtId="0" fontId="0" fillId="0" borderId="0" xfId="0" applyAlignment="1">
      <alignment horizontal="right" vertical="top" wrapText="1"/>
    </xf>
    <xf numFmtId="0" fontId="0" fillId="0" borderId="55" xfId="0" applyBorder="1" applyAlignment="1">
      <alignment vertical="center" shrinkToFit="1"/>
    </xf>
    <xf numFmtId="0" fontId="31" fillId="0" borderId="0" xfId="0" applyFont="1">
      <alignment vertical="center"/>
    </xf>
    <xf numFmtId="0" fontId="32" fillId="0" borderId="10"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12" xfId="0" applyFont="1" applyBorder="1" applyAlignment="1">
      <alignment vertical="center"/>
    </xf>
    <xf numFmtId="0" fontId="32" fillId="0" borderId="32" xfId="0" applyFont="1" applyBorder="1" applyAlignment="1">
      <alignment vertical="center" wrapText="1"/>
    </xf>
    <xf numFmtId="178" fontId="32" fillId="0" borderId="10" xfId="28" applyNumberFormat="1" applyFont="1" applyBorder="1" applyAlignment="1">
      <alignment vertical="center" wrapText="1"/>
    </xf>
    <xf numFmtId="178" fontId="32" fillId="0" borderId="11" xfId="28" applyNumberFormat="1" applyFont="1" applyBorder="1" applyAlignment="1">
      <alignment vertical="center" wrapText="1"/>
    </xf>
    <xf numFmtId="178" fontId="32" fillId="0" borderId="80" xfId="28" applyNumberFormat="1" applyFont="1" applyBorder="1" applyAlignment="1">
      <alignment vertical="center" wrapText="1"/>
    </xf>
    <xf numFmtId="0" fontId="0" fillId="0" borderId="0" xfId="0" applyFont="1">
      <alignment vertical="center"/>
    </xf>
    <xf numFmtId="0" fontId="0" fillId="0" borderId="0" xfId="0" applyAlignment="1">
      <alignment horizontal="right" vertical="top" wrapText="1" indent="1"/>
    </xf>
    <xf numFmtId="0" fontId="31" fillId="0" borderId="0" xfId="0" applyFont="1" applyAlignment="1">
      <alignment horizontal="right" vertical="center"/>
    </xf>
    <xf numFmtId="0" fontId="32" fillId="0" borderId="10" xfId="0" applyFont="1" applyBorder="1" applyAlignment="1">
      <alignment vertical="center"/>
    </xf>
    <xf numFmtId="0" fontId="32" fillId="0" borderId="0" xfId="0" applyFont="1" applyAlignment="1">
      <alignment vertical="center"/>
    </xf>
    <xf numFmtId="178" fontId="32" fillId="0" borderId="10" xfId="28" applyNumberFormat="1" applyFont="1" applyBorder="1" applyAlignment="1">
      <alignment vertical="center"/>
    </xf>
    <xf numFmtId="178" fontId="32" fillId="0" borderId="10" xfId="28" applyNumberFormat="1" applyFont="1" applyBorder="1">
      <alignment vertical="center"/>
    </xf>
    <xf numFmtId="0" fontId="32" fillId="0" borderId="11" xfId="0" applyFont="1" applyBorder="1" applyAlignment="1">
      <alignment vertical="center"/>
    </xf>
    <xf numFmtId="0" fontId="32" fillId="0" borderId="17" xfId="0" applyFont="1" applyBorder="1" applyAlignment="1">
      <alignment vertical="center"/>
    </xf>
    <xf numFmtId="0" fontId="32" fillId="0" borderId="19" xfId="0" applyFont="1" applyBorder="1" applyAlignment="1">
      <alignment vertical="center"/>
    </xf>
    <xf numFmtId="178" fontId="32" fillId="0" borderId="55" xfId="28" applyNumberFormat="1" applyFont="1" applyBorder="1" applyAlignment="1">
      <alignment vertical="center"/>
    </xf>
    <xf numFmtId="178" fontId="32" fillId="0" borderId="82" xfId="28" applyNumberFormat="1" applyFont="1" applyBorder="1" applyAlignment="1">
      <alignment vertical="center" wrapText="1"/>
    </xf>
    <xf numFmtId="178" fontId="32" fillId="0" borderId="55" xfId="28" applyNumberFormat="1" applyFont="1" applyBorder="1">
      <alignment vertical="center"/>
    </xf>
    <xf numFmtId="0" fontId="32" fillId="0" borderId="55" xfId="0" applyFont="1" applyBorder="1" applyAlignment="1">
      <alignment vertical="center"/>
    </xf>
    <xf numFmtId="0" fontId="32" fillId="0" borderId="83" xfId="0" applyFont="1" applyBorder="1" applyAlignment="1">
      <alignment vertical="center"/>
    </xf>
    <xf numFmtId="0" fontId="32" fillId="0" borderId="84" xfId="0" applyFont="1" applyBorder="1" applyAlignment="1">
      <alignment vertical="center" wrapText="1"/>
    </xf>
    <xf numFmtId="178" fontId="32" fillId="0" borderId="81" xfId="28" applyNumberFormat="1" applyFont="1" applyBorder="1" applyAlignment="1">
      <alignment vertical="center" wrapText="1"/>
    </xf>
    <xf numFmtId="178" fontId="32" fillId="0" borderId="85" xfId="28" applyNumberFormat="1" applyFont="1" applyBorder="1" applyAlignment="1">
      <alignment vertical="center" wrapText="1"/>
    </xf>
    <xf numFmtId="0" fontId="32" fillId="0" borderId="81" xfId="0" applyFont="1" applyBorder="1" applyAlignment="1">
      <alignment vertical="center"/>
    </xf>
    <xf numFmtId="0" fontId="37" fillId="0" borderId="0" xfId="0" applyFont="1">
      <alignment vertical="center"/>
    </xf>
    <xf numFmtId="0" fontId="39" fillId="0" borderId="0" xfId="0" applyFont="1" applyFill="1">
      <alignment vertical="center"/>
    </xf>
    <xf numFmtId="0" fontId="40" fillId="0" borderId="0" xfId="0" applyFont="1" applyFill="1">
      <alignment vertical="center"/>
    </xf>
    <xf numFmtId="0" fontId="41" fillId="0" borderId="10" xfId="0" applyFont="1" applyFill="1" applyBorder="1" applyAlignment="1">
      <alignment vertical="center"/>
    </xf>
    <xf numFmtId="0" fontId="42" fillId="0" borderId="0" xfId="0" applyFont="1" applyFill="1">
      <alignment vertical="center"/>
    </xf>
    <xf numFmtId="0" fontId="40" fillId="0" borderId="0" xfId="0" applyFont="1" applyFill="1" applyBorder="1" applyAlignment="1">
      <alignment vertical="center"/>
    </xf>
    <xf numFmtId="0" fontId="40" fillId="0" borderId="0" xfId="0" applyFont="1">
      <alignment vertical="center"/>
    </xf>
    <xf numFmtId="0" fontId="44" fillId="0" borderId="0" xfId="0" applyFont="1" applyFill="1">
      <alignment vertical="center"/>
    </xf>
    <xf numFmtId="0" fontId="40" fillId="0" borderId="0" xfId="0" applyFont="1" applyFill="1" applyBorder="1">
      <alignment vertical="center"/>
    </xf>
    <xf numFmtId="0" fontId="40" fillId="0" borderId="0" xfId="0" applyFont="1" applyFill="1" applyBorder="1" applyProtection="1">
      <alignment vertical="center"/>
      <protection locked="0"/>
    </xf>
    <xf numFmtId="0" fontId="40" fillId="0" borderId="0" xfId="0" applyFont="1" applyProtection="1">
      <alignment vertical="center"/>
      <protection locked="0"/>
    </xf>
    <xf numFmtId="0" fontId="45" fillId="0" borderId="0" xfId="0" applyFont="1" applyFill="1">
      <alignment vertical="center"/>
    </xf>
    <xf numFmtId="0" fontId="41" fillId="0" borderId="12" xfId="0" applyFont="1" applyFill="1" applyBorder="1">
      <alignment vertical="center"/>
    </xf>
    <xf numFmtId="0" fontId="41" fillId="0" borderId="32" xfId="0" applyFont="1" applyFill="1" applyBorder="1">
      <alignment vertical="center"/>
    </xf>
    <xf numFmtId="0" fontId="41" fillId="0" borderId="11" xfId="0" applyFont="1" applyBorder="1">
      <alignment vertical="center"/>
    </xf>
    <xf numFmtId="0" fontId="45" fillId="0" borderId="0" xfId="0" applyFont="1">
      <alignment vertical="center"/>
    </xf>
    <xf numFmtId="0" fontId="46" fillId="0" borderId="0" xfId="0" applyFont="1" applyFill="1">
      <alignment vertical="center"/>
    </xf>
    <xf numFmtId="0" fontId="41" fillId="0" borderId="0" xfId="0" applyFont="1" applyFill="1" applyBorder="1" applyAlignment="1">
      <alignment horizontal="left" vertical="center" wrapText="1"/>
    </xf>
    <xf numFmtId="0" fontId="41" fillId="0" borderId="0" xfId="0" applyFont="1" applyAlignment="1">
      <alignment horizontal="left" vertical="center" wrapText="1"/>
    </xf>
    <xf numFmtId="49" fontId="44" fillId="0" borderId="0" xfId="0" applyNumberFormat="1" applyFont="1" applyFill="1">
      <alignment vertical="center"/>
    </xf>
    <xf numFmtId="0" fontId="40" fillId="0" borderId="0" xfId="0" applyFont="1" applyFill="1" applyAlignment="1">
      <alignment vertical="center"/>
    </xf>
    <xf numFmtId="0" fontId="42" fillId="0" borderId="0" xfId="0" applyFont="1">
      <alignment vertical="center"/>
    </xf>
    <xf numFmtId="0" fontId="47" fillId="0" borderId="0" xfId="0" applyFont="1" applyFill="1">
      <alignment vertical="center"/>
    </xf>
    <xf numFmtId="49" fontId="40" fillId="0" borderId="0" xfId="0" applyNumberFormat="1" applyFont="1" applyFill="1">
      <alignment vertical="center"/>
    </xf>
    <xf numFmtId="0" fontId="41" fillId="0" borderId="0" xfId="0" applyFont="1" applyFill="1">
      <alignment vertical="center"/>
    </xf>
    <xf numFmtId="0" fontId="51" fillId="31" borderId="24" xfId="0" applyFont="1" applyFill="1" applyBorder="1">
      <alignment vertical="center"/>
    </xf>
    <xf numFmtId="0" fontId="51" fillId="31" borderId="28" xfId="0" applyFont="1" applyFill="1" applyBorder="1">
      <alignment vertical="center"/>
    </xf>
    <xf numFmtId="0" fontId="52" fillId="31" borderId="29" xfId="0" applyFont="1" applyFill="1" applyBorder="1">
      <alignment vertical="center"/>
    </xf>
    <xf numFmtId="0" fontId="40" fillId="0" borderId="30" xfId="0" applyFont="1" applyFill="1" applyBorder="1">
      <alignment vertical="center"/>
    </xf>
    <xf numFmtId="0" fontId="41" fillId="0" borderId="30" xfId="0" applyFont="1" applyBorder="1" applyAlignment="1">
      <alignment horizontal="center" vertical="center"/>
    </xf>
    <xf numFmtId="0" fontId="54" fillId="0" borderId="0" xfId="0" applyFont="1" applyFill="1" applyBorder="1" applyAlignment="1">
      <alignment vertical="center" wrapText="1" shrinkToFit="1"/>
    </xf>
    <xf numFmtId="0" fontId="54" fillId="0" borderId="18" xfId="0" applyFont="1" applyBorder="1" applyAlignment="1">
      <alignment vertical="center" shrinkToFit="1"/>
    </xf>
    <xf numFmtId="0" fontId="54" fillId="0" borderId="0" xfId="0" applyFont="1" applyBorder="1" applyAlignment="1">
      <alignment vertical="center" shrinkToFit="1"/>
    </xf>
    <xf numFmtId="0" fontId="54" fillId="0" borderId="0" xfId="0" applyFont="1" applyFill="1" applyBorder="1">
      <alignment vertical="center"/>
    </xf>
    <xf numFmtId="176" fontId="54" fillId="0" borderId="0" xfId="0" applyNumberFormat="1" applyFont="1" applyFill="1" applyBorder="1" applyAlignment="1" applyProtection="1">
      <alignment vertical="center"/>
      <protection locked="0"/>
    </xf>
    <xf numFmtId="176" fontId="54" fillId="0" borderId="20" xfId="0" applyNumberFormat="1" applyFont="1" applyFill="1" applyBorder="1" applyAlignment="1" applyProtection="1">
      <alignment vertical="center"/>
      <protection locked="0"/>
    </xf>
    <xf numFmtId="0" fontId="41" fillId="0" borderId="0" xfId="0" applyFont="1" applyFill="1" applyBorder="1" applyAlignment="1">
      <alignment horizontal="center" vertical="center"/>
    </xf>
    <xf numFmtId="0" fontId="40" fillId="0" borderId="30" xfId="0" applyFont="1" applyBorder="1" applyAlignment="1">
      <alignment horizontal="center" vertical="center"/>
    </xf>
    <xf numFmtId="0" fontId="54" fillId="25" borderId="11" xfId="0" applyFont="1" applyFill="1" applyBorder="1" applyAlignment="1">
      <alignment vertical="center" shrinkToFit="1"/>
    </xf>
    <xf numFmtId="0" fontId="54" fillId="0" borderId="14" xfId="0" applyFont="1" applyBorder="1" applyAlignment="1">
      <alignment vertical="center" shrinkToFit="1"/>
    </xf>
    <xf numFmtId="2" fontId="54" fillId="0" borderId="20" xfId="0" applyNumberFormat="1" applyFont="1" applyBorder="1" applyAlignment="1">
      <alignment vertical="center" shrinkToFit="1"/>
    </xf>
    <xf numFmtId="0" fontId="54" fillId="0" borderId="20" xfId="0" applyFont="1" applyBorder="1" applyAlignment="1">
      <alignment vertical="center" shrinkToFit="1"/>
    </xf>
    <xf numFmtId="0" fontId="54" fillId="0" borderId="15" xfId="0" applyFont="1" applyBorder="1" applyAlignment="1">
      <alignment vertical="center" shrinkToFit="1"/>
    </xf>
    <xf numFmtId="0" fontId="54" fillId="25" borderId="50" xfId="0" applyFont="1" applyFill="1" applyBorder="1" applyAlignment="1">
      <alignment vertical="center" shrinkToFit="1"/>
    </xf>
    <xf numFmtId="0" fontId="54" fillId="0" borderId="30" xfId="0" applyFont="1" applyBorder="1" applyAlignment="1">
      <alignment horizontal="right" vertical="center" shrinkToFit="1"/>
    </xf>
    <xf numFmtId="0" fontId="54" fillId="0" borderId="16" xfId="0" applyFont="1" applyBorder="1" applyAlignment="1">
      <alignment vertical="center" shrinkToFit="1"/>
    </xf>
    <xf numFmtId="0" fontId="57" fillId="25" borderId="19" xfId="0" applyFont="1" applyFill="1" applyBorder="1" applyAlignment="1">
      <alignment vertical="center"/>
    </xf>
    <xf numFmtId="0" fontId="58" fillId="0" borderId="0" xfId="0" applyFont="1" applyBorder="1" applyAlignment="1">
      <alignment horizontal="left" vertical="center"/>
    </xf>
    <xf numFmtId="0" fontId="41" fillId="0" borderId="32" xfId="0" applyFont="1" applyFill="1" applyBorder="1" applyAlignment="1">
      <alignment horizontal="center" vertical="center"/>
    </xf>
    <xf numFmtId="0" fontId="45" fillId="0" borderId="32" xfId="0" applyFont="1" applyBorder="1">
      <alignment vertical="center"/>
    </xf>
    <xf numFmtId="0" fontId="41" fillId="0" borderId="30" xfId="0" applyFont="1" applyFill="1" applyBorder="1" applyAlignment="1">
      <alignment horizontal="center" vertical="center"/>
    </xf>
    <xf numFmtId="0" fontId="45" fillId="0" borderId="0" xfId="0" applyFont="1" applyBorder="1">
      <alignment vertical="center"/>
    </xf>
    <xf numFmtId="0" fontId="59" fillId="0" borderId="20" xfId="0" applyFont="1" applyFill="1" applyBorder="1" applyAlignment="1">
      <alignment vertical="center"/>
    </xf>
    <xf numFmtId="0" fontId="41" fillId="0" borderId="20" xfId="0" applyFont="1" applyFill="1" applyBorder="1" applyAlignment="1"/>
    <xf numFmtId="0" fontId="41" fillId="0" borderId="0" xfId="0" applyFont="1" applyFill="1" applyBorder="1" applyAlignment="1"/>
    <xf numFmtId="0" fontId="41" fillId="0" borderId="0" xfId="0" applyFont="1" applyAlignment="1"/>
    <xf numFmtId="0" fontId="48" fillId="0" borderId="0" xfId="0" applyFont="1" applyFill="1" applyBorder="1" applyAlignment="1">
      <alignment vertical="center"/>
    </xf>
    <xf numFmtId="0" fontId="48" fillId="0" borderId="0" xfId="0" applyFont="1" applyFill="1" applyBorder="1" applyAlignment="1"/>
    <xf numFmtId="0" fontId="48" fillId="0" borderId="0" xfId="0" applyFont="1" applyAlignment="1"/>
    <xf numFmtId="0" fontId="48" fillId="0" borderId="0" xfId="0" applyFont="1" applyFill="1" applyAlignment="1">
      <alignment horizontal="right" vertical="top"/>
    </xf>
    <xf numFmtId="0" fontId="48" fillId="0" borderId="0" xfId="0" applyFont="1" applyFill="1" applyBorder="1" applyAlignment="1">
      <alignment vertical="center" wrapText="1"/>
    </xf>
    <xf numFmtId="0" fontId="42" fillId="0" borderId="0" xfId="0" applyFont="1" applyFill="1" applyAlignment="1">
      <alignment vertical="center"/>
    </xf>
    <xf numFmtId="0" fontId="47" fillId="0" borderId="0" xfId="0" applyFont="1" applyFill="1" applyAlignment="1">
      <alignment vertical="center"/>
    </xf>
    <xf numFmtId="0" fontId="61" fillId="0" borderId="0" xfId="0" applyFont="1" applyFill="1" applyBorder="1" applyAlignment="1">
      <alignment vertical="center"/>
    </xf>
    <xf numFmtId="0" fontId="41" fillId="0" borderId="0" xfId="0" applyFont="1" applyFill="1" applyBorder="1">
      <alignment vertical="center"/>
    </xf>
    <xf numFmtId="0" fontId="39" fillId="0" borderId="0" xfId="0" applyFont="1" applyFill="1" applyBorder="1" applyAlignment="1">
      <alignment vertical="center" wrapText="1"/>
    </xf>
    <xf numFmtId="0" fontId="39" fillId="0" borderId="0" xfId="0" applyFont="1" applyAlignment="1">
      <alignment vertical="center" wrapText="1"/>
    </xf>
    <xf numFmtId="0" fontId="41" fillId="28" borderId="12" xfId="0" applyFont="1" applyFill="1" applyBorder="1" applyAlignment="1" applyProtection="1">
      <alignment vertical="center"/>
      <protection locked="0"/>
    </xf>
    <xf numFmtId="0" fontId="41" fillId="28" borderId="32" xfId="0" applyFont="1" applyFill="1" applyBorder="1" applyAlignment="1" applyProtection="1">
      <alignment vertical="center"/>
      <protection locked="0"/>
    </xf>
    <xf numFmtId="0" fontId="41" fillId="0" borderId="20" xfId="0" applyFont="1" applyFill="1" applyBorder="1" applyAlignment="1" applyProtection="1">
      <alignment vertical="center"/>
      <protection locked="0"/>
    </xf>
    <xf numFmtId="0" fontId="41" fillId="0" borderId="32" xfId="0" applyFont="1" applyFill="1" applyBorder="1" applyAlignment="1" applyProtection="1">
      <alignment vertical="center"/>
      <protection locked="0"/>
    </xf>
    <xf numFmtId="0" fontId="41" fillId="0" borderId="11" xfId="0" applyFont="1" applyFill="1" applyBorder="1" applyAlignment="1" applyProtection="1">
      <alignment vertical="center"/>
      <protection locked="0"/>
    </xf>
    <xf numFmtId="0" fontId="41" fillId="25" borderId="11" xfId="0" applyFont="1" applyFill="1" applyBorder="1" applyAlignment="1" applyProtection="1">
      <alignment vertical="center"/>
      <protection locked="0"/>
    </xf>
    <xf numFmtId="0" fontId="39" fillId="0" borderId="14" xfId="0" applyFont="1" applyFill="1" applyBorder="1" applyAlignment="1" applyProtection="1">
      <alignment vertical="center"/>
      <protection locked="0"/>
    </xf>
    <xf numFmtId="0" fontId="48" fillId="0" borderId="20" xfId="0" applyFont="1" applyFill="1" applyBorder="1" applyAlignment="1" applyProtection="1">
      <alignment vertical="center"/>
      <protection locked="0"/>
    </xf>
    <xf numFmtId="0" fontId="41" fillId="0" borderId="15" xfId="0" applyFont="1" applyBorder="1" applyProtection="1">
      <alignment vertical="center"/>
      <protection locked="0"/>
    </xf>
    <xf numFmtId="0" fontId="41" fillId="28" borderId="30" xfId="0" applyFont="1" applyFill="1" applyBorder="1" applyAlignment="1" applyProtection="1">
      <alignment vertical="center"/>
      <protection locked="0"/>
    </xf>
    <xf numFmtId="0" fontId="48" fillId="0" borderId="0" xfId="0" applyFont="1" applyFill="1" applyBorder="1" applyAlignment="1" applyProtection="1">
      <alignment vertical="center"/>
      <protection locked="0"/>
    </xf>
    <xf numFmtId="0" fontId="41" fillId="0" borderId="0" xfId="0" applyFont="1" applyFill="1" applyBorder="1" applyAlignment="1" applyProtection="1">
      <alignment vertical="center"/>
      <protection locked="0"/>
    </xf>
    <xf numFmtId="0" fontId="41" fillId="28" borderId="0" xfId="0" applyFont="1" applyFill="1" applyBorder="1" applyAlignment="1" applyProtection="1">
      <alignment vertical="center"/>
      <protection locked="0"/>
    </xf>
    <xf numFmtId="0" fontId="39" fillId="0" borderId="0" xfId="0" applyFont="1" applyFill="1" applyBorder="1" applyAlignment="1" applyProtection="1">
      <alignment vertical="center"/>
      <protection locked="0"/>
    </xf>
    <xf numFmtId="0" fontId="39" fillId="28" borderId="0" xfId="0" applyFont="1" applyFill="1" applyBorder="1" applyAlignment="1" applyProtection="1">
      <alignment vertical="center"/>
      <protection locked="0"/>
    </xf>
    <xf numFmtId="0" fontId="48" fillId="0" borderId="16" xfId="0" applyFont="1" applyBorder="1" applyProtection="1">
      <alignment vertical="center"/>
      <protection locked="0"/>
    </xf>
    <xf numFmtId="0" fontId="39" fillId="0" borderId="30" xfId="0" applyFont="1" applyFill="1" applyBorder="1" applyAlignment="1" applyProtection="1">
      <alignment vertical="center"/>
      <protection locked="0"/>
    </xf>
    <xf numFmtId="0" fontId="39" fillId="0" borderId="0" xfId="0" applyFont="1" applyFill="1" applyBorder="1" applyAlignment="1" applyProtection="1">
      <alignment horizontal="center" vertical="center"/>
      <protection locked="0"/>
    </xf>
    <xf numFmtId="0" fontId="39" fillId="0" borderId="16" xfId="0" applyFont="1" applyBorder="1" applyProtection="1">
      <alignment vertical="center"/>
      <protection locked="0"/>
    </xf>
    <xf numFmtId="0" fontId="39" fillId="0" borderId="0" xfId="0" applyFont="1" applyFill="1" applyBorder="1" applyAlignment="1">
      <alignment horizontal="left" vertical="center" wrapText="1"/>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protection locked="0"/>
    </xf>
    <xf numFmtId="0" fontId="48" fillId="0" borderId="0" xfId="0" applyFont="1" applyFill="1" applyBorder="1" applyAlignment="1" applyProtection="1">
      <alignment horizontal="center" vertical="center"/>
      <protection locked="0"/>
    </xf>
    <xf numFmtId="0" fontId="48" fillId="0" borderId="0" xfId="0" applyFont="1" applyFill="1" applyBorder="1" applyAlignment="1" applyProtection="1">
      <alignment horizontal="left" vertical="center"/>
      <protection locked="0"/>
    </xf>
    <xf numFmtId="0" fontId="41" fillId="0" borderId="0" xfId="0" applyFont="1" applyAlignment="1" applyProtection="1">
      <alignment horizontal="center" vertical="center"/>
      <protection locked="0"/>
    </xf>
    <xf numFmtId="0" fontId="39" fillId="0" borderId="0" xfId="0" applyFont="1" applyFill="1" applyBorder="1" applyAlignment="1">
      <alignment vertical="center"/>
    </xf>
    <xf numFmtId="0" fontId="40" fillId="0" borderId="64" xfId="0" applyFont="1" applyFill="1" applyBorder="1">
      <alignment vertical="center"/>
    </xf>
    <xf numFmtId="0" fontId="40" fillId="0" borderId="64" xfId="0" applyFont="1" applyBorder="1">
      <alignment vertical="center"/>
    </xf>
    <xf numFmtId="0" fontId="42" fillId="0" borderId="0" xfId="0" applyFont="1" applyBorder="1">
      <alignment vertical="center"/>
    </xf>
    <xf numFmtId="0" fontId="63" fillId="25" borderId="0" xfId="0" applyFont="1" applyFill="1" applyBorder="1" applyAlignment="1">
      <alignment vertical="center" wrapText="1"/>
    </xf>
    <xf numFmtId="0" fontId="39" fillId="25" borderId="0" xfId="0" applyFont="1" applyFill="1" applyBorder="1" applyAlignment="1">
      <alignment vertical="center"/>
    </xf>
    <xf numFmtId="0" fontId="63" fillId="25" borderId="0" xfId="0" applyFont="1" applyFill="1" applyAlignment="1">
      <alignment vertical="center" wrapText="1"/>
    </xf>
    <xf numFmtId="0" fontId="39" fillId="25" borderId="0" xfId="0" applyFont="1" applyFill="1" applyBorder="1" applyAlignment="1">
      <alignment vertical="center" wrapText="1"/>
    </xf>
    <xf numFmtId="0" fontId="63" fillId="28" borderId="56" xfId="0" applyFont="1" applyFill="1" applyBorder="1" applyAlignment="1">
      <alignment vertical="center" wrapText="1"/>
    </xf>
    <xf numFmtId="0" fontId="63" fillId="28" borderId="31" xfId="0" applyFont="1" applyFill="1" applyBorder="1" applyAlignment="1">
      <alignment vertical="center" wrapText="1"/>
    </xf>
    <xf numFmtId="0" fontId="42" fillId="0" borderId="0" xfId="0" applyFont="1" applyAlignment="1">
      <alignment vertical="center" wrapText="1"/>
    </xf>
    <xf numFmtId="0" fontId="42" fillId="0" borderId="0" xfId="0" applyFont="1" applyFill="1" applyAlignment="1">
      <alignment vertical="center" wrapText="1"/>
    </xf>
    <xf numFmtId="0" fontId="63" fillId="28" borderId="47" xfId="0" applyFont="1" applyFill="1" applyBorder="1" applyAlignment="1">
      <alignment vertical="center" wrapText="1"/>
    </xf>
    <xf numFmtId="0" fontId="39" fillId="25" borderId="32" xfId="0" applyFont="1" applyFill="1" applyBorder="1">
      <alignment vertical="center"/>
    </xf>
    <xf numFmtId="0" fontId="40" fillId="25" borderId="32" xfId="0" applyFont="1" applyFill="1" applyBorder="1">
      <alignment vertical="center"/>
    </xf>
    <xf numFmtId="0" fontId="40" fillId="25" borderId="11" xfId="0" applyFont="1" applyFill="1" applyBorder="1">
      <alignment vertical="center"/>
    </xf>
    <xf numFmtId="0" fontId="64" fillId="0" borderId="0" xfId="0" applyFont="1">
      <alignment vertical="center"/>
    </xf>
    <xf numFmtId="0" fontId="63" fillId="28" borderId="66" xfId="0" applyFont="1" applyFill="1" applyBorder="1" applyAlignment="1">
      <alignment vertical="center" wrapText="1"/>
    </xf>
    <xf numFmtId="0" fontId="39" fillId="25" borderId="64" xfId="0" applyFont="1" applyFill="1" applyBorder="1" applyAlignment="1">
      <alignment vertical="center"/>
    </xf>
    <xf numFmtId="0" fontId="63" fillId="25" borderId="64" xfId="0" applyFont="1" applyFill="1" applyBorder="1" applyAlignment="1">
      <alignment vertical="center" wrapText="1"/>
    </xf>
    <xf numFmtId="0" fontId="63" fillId="25" borderId="76" xfId="0" applyFont="1" applyFill="1" applyBorder="1" applyAlignment="1">
      <alignment vertical="center" wrapText="1"/>
    </xf>
    <xf numFmtId="0" fontId="48" fillId="25" borderId="0" xfId="0" applyFont="1" applyFill="1" applyBorder="1" applyAlignment="1">
      <alignment horizontal="right" vertical="top"/>
    </xf>
    <xf numFmtId="0" fontId="48" fillId="25" borderId="0" xfId="0" applyFont="1" applyFill="1" applyBorder="1" applyAlignment="1">
      <alignment vertical="top"/>
    </xf>
    <xf numFmtId="0" fontId="48" fillId="25" borderId="0" xfId="0" applyFont="1" applyFill="1" applyBorder="1" applyAlignment="1">
      <alignment horizontal="right" vertical="top" wrapText="1"/>
    </xf>
    <xf numFmtId="0" fontId="48" fillId="25" borderId="0" xfId="0" applyFont="1" applyFill="1" applyBorder="1" applyAlignment="1">
      <alignment vertical="top" wrapText="1"/>
    </xf>
    <xf numFmtId="0" fontId="48" fillId="25" borderId="0" xfId="0" applyFont="1" applyFill="1" applyAlignment="1">
      <alignment vertical="top" wrapText="1"/>
    </xf>
    <xf numFmtId="0" fontId="63" fillId="25" borderId="36" xfId="0" applyFont="1" applyFill="1" applyBorder="1" applyAlignment="1">
      <alignment vertical="center" wrapText="1"/>
    </xf>
    <xf numFmtId="0" fontId="63" fillId="25" borderId="37" xfId="0" applyFont="1" applyFill="1" applyBorder="1" applyAlignment="1">
      <alignment vertical="center" wrapText="1"/>
    </xf>
    <xf numFmtId="0" fontId="63" fillId="25" borderId="38" xfId="0" applyFont="1" applyFill="1" applyBorder="1" applyAlignment="1">
      <alignment vertical="center" wrapText="1"/>
    </xf>
    <xf numFmtId="0" fontId="63" fillId="25" borderId="31" xfId="0" applyFont="1" applyFill="1" applyBorder="1" applyAlignment="1">
      <alignment vertical="center" wrapText="1"/>
    </xf>
    <xf numFmtId="0" fontId="63" fillId="25" borderId="33" xfId="0" applyFont="1" applyFill="1" applyBorder="1" applyAlignment="1">
      <alignment vertical="center" wrapText="1"/>
    </xf>
    <xf numFmtId="0" fontId="63" fillId="0" borderId="31" xfId="0" applyFont="1" applyFill="1" applyBorder="1">
      <alignment vertical="center"/>
    </xf>
    <xf numFmtId="0" fontId="63" fillId="0" borderId="0" xfId="0" applyFont="1" applyFill="1" applyBorder="1" applyAlignment="1">
      <alignment vertical="center" wrapText="1"/>
    </xf>
    <xf numFmtId="0" fontId="64" fillId="0" borderId="0" xfId="0" applyFont="1" applyFill="1">
      <alignment vertical="center"/>
    </xf>
    <xf numFmtId="0" fontId="63" fillId="25" borderId="31" xfId="0" applyFont="1" applyFill="1" applyBorder="1">
      <alignment vertical="center"/>
    </xf>
    <xf numFmtId="0" fontId="65" fillId="25" borderId="0" xfId="0" applyFont="1" applyFill="1" applyBorder="1">
      <alignment vertical="center"/>
    </xf>
    <xf numFmtId="0" fontId="63" fillId="25" borderId="0" xfId="0" applyFont="1" applyFill="1" applyBorder="1">
      <alignment vertical="center"/>
    </xf>
    <xf numFmtId="0" fontId="63" fillId="0" borderId="66" xfId="0" applyFont="1" applyFill="1" applyBorder="1">
      <alignment vertical="center"/>
    </xf>
    <xf numFmtId="0" fontId="65" fillId="0" borderId="64" xfId="0" applyFont="1" applyFill="1" applyBorder="1">
      <alignment vertical="center"/>
    </xf>
    <xf numFmtId="0" fontId="63" fillId="0" borderId="64" xfId="0" applyFont="1" applyFill="1" applyBorder="1">
      <alignment vertical="center"/>
    </xf>
    <xf numFmtId="0" fontId="63" fillId="0" borderId="64" xfId="0" applyFont="1" applyFill="1" applyBorder="1" applyAlignment="1">
      <alignment vertical="center"/>
    </xf>
    <xf numFmtId="0" fontId="63" fillId="0" borderId="64" xfId="0" applyFont="1" applyFill="1" applyBorder="1" applyAlignment="1">
      <alignment horizontal="center" vertical="center"/>
    </xf>
    <xf numFmtId="0" fontId="63" fillId="0" borderId="64" xfId="0" applyFont="1" applyFill="1" applyBorder="1" applyAlignment="1" applyProtection="1">
      <alignment vertical="center" shrinkToFit="1"/>
      <protection locked="0"/>
    </xf>
    <xf numFmtId="0" fontId="65" fillId="0" borderId="64" xfId="0" applyFont="1" applyFill="1" applyBorder="1" applyAlignment="1">
      <alignment horizontal="center" vertical="center"/>
    </xf>
    <xf numFmtId="0" fontId="65" fillId="0" borderId="65" xfId="0" applyFont="1" applyBorder="1">
      <alignment vertical="center"/>
    </xf>
    <xf numFmtId="0" fontId="66" fillId="0" borderId="31" xfId="0" applyFont="1" applyFill="1" applyBorder="1" applyAlignment="1">
      <alignment vertical="center" wrapText="1"/>
    </xf>
    <xf numFmtId="0" fontId="67" fillId="0" borderId="0" xfId="0" applyFont="1" applyFill="1" applyBorder="1" applyAlignment="1">
      <alignment vertical="center"/>
    </xf>
    <xf numFmtId="0" fontId="66" fillId="0" borderId="0" xfId="0" applyFont="1" applyFill="1" applyBorder="1" applyAlignment="1">
      <alignment vertical="center" wrapText="1"/>
    </xf>
    <xf numFmtId="0" fontId="66" fillId="0" borderId="37" xfId="0" applyFont="1" applyBorder="1" applyAlignment="1">
      <alignment vertical="center" wrapText="1"/>
    </xf>
    <xf numFmtId="0" fontId="66" fillId="0" borderId="0" xfId="0" applyFont="1" applyFill="1" applyBorder="1">
      <alignment vertical="center"/>
    </xf>
    <xf numFmtId="0" fontId="42" fillId="25" borderId="0" xfId="0" applyFont="1" applyFill="1">
      <alignment vertical="center"/>
    </xf>
    <xf numFmtId="0" fontId="42" fillId="0" borderId="0" xfId="0" applyFont="1" applyFill="1" applyBorder="1">
      <alignment vertical="center"/>
    </xf>
    <xf numFmtId="0" fontId="68" fillId="25" borderId="0" xfId="0" applyFont="1" applyFill="1">
      <alignment vertical="center"/>
    </xf>
    <xf numFmtId="0" fontId="42" fillId="25" borderId="0" xfId="0" applyFont="1" applyFill="1" applyAlignment="1">
      <alignment horizontal="center" vertical="center"/>
    </xf>
    <xf numFmtId="0" fontId="68" fillId="0" borderId="0" xfId="0" applyFont="1" applyFill="1">
      <alignment vertical="center"/>
    </xf>
    <xf numFmtId="0" fontId="68" fillId="0" borderId="0" xfId="0" applyFont="1" applyFill="1" applyAlignment="1">
      <alignment vertical="center"/>
    </xf>
    <xf numFmtId="0" fontId="69" fillId="0" borderId="0" xfId="0" applyFont="1" applyFill="1" applyBorder="1" applyAlignment="1">
      <alignment vertical="center"/>
    </xf>
    <xf numFmtId="0" fontId="69" fillId="0" borderId="0" xfId="0" applyFont="1" applyFill="1" applyBorder="1" applyAlignment="1">
      <alignment horizontal="center" vertical="center"/>
    </xf>
    <xf numFmtId="0" fontId="69" fillId="0" borderId="0" xfId="0" applyFont="1" applyFill="1" applyBorder="1" applyAlignment="1">
      <alignment horizontal="left" vertical="center"/>
    </xf>
    <xf numFmtId="0" fontId="42" fillId="0" borderId="18" xfId="0" applyFont="1" applyFill="1" applyBorder="1">
      <alignment vertical="center"/>
    </xf>
    <xf numFmtId="0" fontId="42" fillId="0" borderId="0" xfId="0" applyFont="1" applyFill="1" applyAlignment="1">
      <alignment horizontal="right" vertical="center"/>
    </xf>
    <xf numFmtId="0" fontId="69" fillId="25" borderId="62" xfId="0" applyFont="1" applyFill="1" applyBorder="1" applyAlignment="1">
      <alignment vertical="center" wrapText="1"/>
    </xf>
    <xf numFmtId="0" fontId="69" fillId="25" borderId="30" xfId="0" applyFont="1" applyFill="1" applyBorder="1" applyAlignment="1">
      <alignment vertical="center" wrapText="1"/>
    </xf>
    <xf numFmtId="0" fontId="69" fillId="25" borderId="11" xfId="0" applyFont="1" applyFill="1" applyBorder="1" applyAlignment="1">
      <alignment vertical="center" wrapText="1"/>
    </xf>
    <xf numFmtId="0" fontId="42" fillId="25" borderId="55" xfId="0" applyFont="1" applyFill="1" applyBorder="1" applyAlignment="1">
      <alignment horizontal="center" vertical="center" textRotation="255" wrapText="1"/>
    </xf>
    <xf numFmtId="0" fontId="69" fillId="25" borderId="55" xfId="0" applyFont="1" applyFill="1" applyBorder="1" applyAlignment="1">
      <alignment horizontal="center" vertical="center" wrapText="1"/>
    </xf>
    <xf numFmtId="0" fontId="42" fillId="25" borderId="19" xfId="0" applyFont="1" applyFill="1" applyBorder="1">
      <alignment vertical="center"/>
    </xf>
    <xf numFmtId="0" fontId="42" fillId="25" borderId="16" xfId="0" applyFont="1" applyFill="1" applyBorder="1">
      <alignment vertical="center"/>
    </xf>
    <xf numFmtId="0" fontId="69" fillId="0" borderId="10" xfId="0" applyFont="1" applyFill="1" applyBorder="1" applyAlignment="1">
      <alignment vertical="center" wrapText="1"/>
    </xf>
    <xf numFmtId="0" fontId="69" fillId="28" borderId="10" xfId="0" applyFont="1" applyFill="1" applyBorder="1" applyAlignment="1" applyProtection="1">
      <alignment horizontal="center" vertical="center"/>
      <protection locked="0"/>
    </xf>
    <xf numFmtId="0" fontId="74" fillId="0" borderId="0" xfId="0" applyFont="1" applyFill="1" applyAlignment="1">
      <alignment horizontal="right" vertical="center"/>
    </xf>
    <xf numFmtId="0" fontId="42" fillId="25" borderId="17" xfId="0" applyFont="1" applyFill="1" applyBorder="1" applyAlignment="1">
      <alignment horizontal="center" vertical="center" textRotation="255" wrapText="1"/>
    </xf>
    <xf numFmtId="0" fontId="30" fillId="0" borderId="73" xfId="0" applyFont="1" applyBorder="1" applyAlignment="1">
      <alignment vertical="center" wrapText="1"/>
    </xf>
    <xf numFmtId="0" fontId="30" fillId="0" borderId="18" xfId="0" applyFont="1" applyBorder="1" applyAlignment="1">
      <alignment vertical="center" wrapText="1"/>
    </xf>
    <xf numFmtId="178" fontId="30" fillId="0" borderId="99" xfId="28" applyNumberFormat="1" applyFont="1" applyBorder="1" applyAlignment="1">
      <alignment vertical="center" wrapText="1"/>
    </xf>
    <xf numFmtId="0" fontId="30" fillId="0" borderId="47" xfId="0" applyFont="1" applyBorder="1" applyAlignment="1">
      <alignment vertical="center"/>
    </xf>
    <xf numFmtId="0" fontId="30" fillId="0" borderId="32" xfId="0" applyFont="1" applyBorder="1" applyAlignment="1">
      <alignment vertical="center" wrapText="1"/>
    </xf>
    <xf numFmtId="178" fontId="30" fillId="0" borderId="100" xfId="28" applyNumberFormat="1" applyFont="1" applyBorder="1" applyAlignment="1">
      <alignment vertical="center" wrapText="1"/>
    </xf>
    <xf numFmtId="0" fontId="30" fillId="0" borderId="73" xfId="0" applyFont="1" applyBorder="1" applyAlignment="1">
      <alignment vertical="center"/>
    </xf>
    <xf numFmtId="0" fontId="30" fillId="0" borderId="101" xfId="0" applyFont="1" applyBorder="1" applyAlignment="1">
      <alignment vertical="center"/>
    </xf>
    <xf numFmtId="0" fontId="30" fillId="0" borderId="42" xfId="0" applyFont="1" applyBorder="1" applyAlignment="1">
      <alignment vertical="center" wrapText="1"/>
    </xf>
    <xf numFmtId="178" fontId="30" fillId="0" borderId="102" xfId="28" applyNumberFormat="1" applyFont="1" applyBorder="1" applyAlignment="1">
      <alignment vertical="center" wrapText="1"/>
    </xf>
    <xf numFmtId="0" fontId="76" fillId="0" borderId="56" xfId="0" applyFont="1" applyBorder="1" applyAlignment="1">
      <alignment vertical="center"/>
    </xf>
    <xf numFmtId="0" fontId="76" fillId="0" borderId="23" xfId="0" applyFont="1" applyBorder="1" applyAlignment="1">
      <alignment vertical="center"/>
    </xf>
    <xf numFmtId="0" fontId="76" fillId="0" borderId="47" xfId="0" applyFont="1" applyBorder="1" applyAlignment="1">
      <alignment vertical="center"/>
    </xf>
    <xf numFmtId="0" fontId="76" fillId="0" borderId="32" xfId="0" applyFont="1" applyBorder="1" applyAlignment="1">
      <alignment vertical="center"/>
    </xf>
    <xf numFmtId="0" fontId="31" fillId="0" borderId="47" xfId="0" applyFont="1" applyBorder="1" applyAlignment="1">
      <alignment vertical="center"/>
    </xf>
    <xf numFmtId="0" fontId="31" fillId="0" borderId="32" xfId="0" applyFont="1" applyBorder="1" applyAlignment="1">
      <alignment vertical="center"/>
    </xf>
    <xf numFmtId="0" fontId="31" fillId="0" borderId="101" xfId="0" applyFont="1" applyBorder="1" applyAlignment="1">
      <alignment vertical="center"/>
    </xf>
    <xf numFmtId="0" fontId="31" fillId="0" borderId="42" xfId="0" applyFont="1" applyBorder="1" applyAlignment="1">
      <alignment vertical="center"/>
    </xf>
    <xf numFmtId="0" fontId="69" fillId="28" borderId="32" xfId="0" applyFont="1" applyFill="1" applyBorder="1" applyAlignment="1" applyProtection="1">
      <alignment horizontal="center" vertical="center"/>
      <protection locked="0"/>
    </xf>
    <xf numFmtId="0" fontId="0" fillId="32" borderId="26" xfId="0" applyFill="1" applyBorder="1" applyAlignment="1">
      <alignment horizontal="center" vertical="center"/>
    </xf>
    <xf numFmtId="0" fontId="0" fillId="0" borderId="12" xfId="0" applyFont="1" applyBorder="1" applyAlignment="1">
      <alignment horizontal="center" vertical="center" shrinkToFit="1"/>
    </xf>
    <xf numFmtId="0" fontId="0" fillId="25" borderId="0" xfId="0" applyFont="1" applyFill="1" applyBorder="1" applyAlignment="1">
      <alignment horizontal="center" vertical="center"/>
    </xf>
    <xf numFmtId="0" fontId="41" fillId="32" borderId="54" xfId="0" applyFont="1" applyFill="1" applyBorder="1">
      <alignment vertical="center"/>
    </xf>
    <xf numFmtId="0" fontId="9" fillId="32" borderId="54" xfId="0" applyNumberFormat="1" applyFont="1" applyFill="1" applyBorder="1" applyAlignment="1" applyProtection="1">
      <alignment horizontal="center" vertical="center"/>
      <protection locked="0"/>
    </xf>
    <xf numFmtId="177" fontId="69" fillId="32" borderId="10" xfId="0" applyNumberFormat="1" applyFont="1" applyFill="1" applyBorder="1">
      <alignment vertical="center"/>
    </xf>
    <xf numFmtId="177" fontId="69" fillId="32" borderId="74" xfId="0" applyNumberFormat="1" applyFont="1" applyFill="1" applyBorder="1" applyAlignment="1">
      <alignment vertical="center"/>
    </xf>
    <xf numFmtId="0" fontId="33" fillId="0" borderId="0" xfId="49" applyFont="1" applyAlignment="1">
      <alignment horizontal="center" vertical="center"/>
    </xf>
    <xf numFmtId="0" fontId="80" fillId="0" borderId="0" xfId="49"/>
    <xf numFmtId="0" fontId="33" fillId="0" borderId="0" xfId="49" applyFont="1"/>
    <xf numFmtId="0" fontId="33" fillId="26" borderId="10" xfId="49" applyFont="1" applyFill="1" applyBorder="1" applyAlignment="1">
      <alignment horizontal="center" vertical="center"/>
    </xf>
    <xf numFmtId="0" fontId="33" fillId="26" borderId="10" xfId="49" applyFont="1" applyFill="1" applyBorder="1" applyAlignment="1">
      <alignment horizontal="center" vertical="center" wrapText="1"/>
    </xf>
    <xf numFmtId="179" fontId="33" fillId="0" borderId="0" xfId="49" applyNumberFormat="1" applyFont="1"/>
    <xf numFmtId="0" fontId="33" fillId="0" borderId="0" xfId="49" quotePrefix="1" applyFont="1"/>
    <xf numFmtId="180" fontId="78" fillId="0" borderId="0" xfId="0" applyNumberFormat="1" applyFont="1">
      <alignment vertical="center"/>
    </xf>
    <xf numFmtId="0" fontId="0" fillId="28" borderId="105" xfId="0" applyFill="1" applyBorder="1" applyAlignment="1" applyProtection="1">
      <alignment horizontal="center" vertical="center"/>
      <protection locked="0"/>
    </xf>
    <xf numFmtId="0" fontId="0" fillId="28" borderId="26" xfId="0" applyFill="1" applyBorder="1" applyAlignment="1" applyProtection="1">
      <alignment horizontal="center" vertical="center"/>
      <protection locked="0"/>
    </xf>
    <xf numFmtId="0" fontId="0" fillId="28" borderId="106" xfId="0" applyFill="1" applyBorder="1" applyAlignment="1" applyProtection="1">
      <alignment horizontal="center" vertical="center"/>
      <protection locked="0"/>
    </xf>
    <xf numFmtId="0" fontId="0" fillId="28" borderId="108" xfId="0" applyFill="1" applyBorder="1" applyAlignment="1" applyProtection="1">
      <alignment horizontal="center" vertical="center"/>
      <protection locked="0"/>
    </xf>
    <xf numFmtId="0" fontId="0" fillId="28" borderId="109" xfId="0" applyFill="1" applyBorder="1" applyAlignment="1" applyProtection="1">
      <alignment horizontal="center" vertical="center"/>
      <protection locked="0"/>
    </xf>
    <xf numFmtId="0" fontId="0" fillId="28" borderId="110" xfId="0" applyFill="1" applyBorder="1" applyAlignment="1" applyProtection="1">
      <alignment horizontal="center" vertical="center"/>
      <protection locked="0"/>
    </xf>
    <xf numFmtId="0" fontId="0" fillId="32" borderId="59" xfId="0" applyFill="1" applyBorder="1" applyAlignment="1" applyProtection="1">
      <alignment vertical="center" wrapText="1"/>
      <protection locked="0"/>
    </xf>
    <xf numFmtId="0" fontId="0" fillId="28" borderId="86" xfId="0" applyFill="1" applyBorder="1" applyAlignment="1" applyProtection="1">
      <alignment vertical="center" wrapText="1"/>
      <protection locked="0"/>
    </xf>
    <xf numFmtId="38" fontId="0" fillId="28" borderId="59" xfId="34" applyFont="1" applyFill="1" applyBorder="1" applyProtection="1">
      <alignment vertical="center"/>
      <protection locked="0"/>
    </xf>
    <xf numFmtId="38" fontId="0" fillId="28" borderId="21" xfId="34" applyFont="1" applyFill="1" applyBorder="1" applyProtection="1">
      <alignment vertical="center"/>
      <protection locked="0"/>
    </xf>
    <xf numFmtId="38" fontId="0" fillId="32" borderId="21" xfId="34" applyFont="1" applyFill="1" applyBorder="1" applyProtection="1">
      <alignment vertical="center"/>
      <protection locked="0"/>
    </xf>
    <xf numFmtId="0" fontId="0" fillId="32" borderId="10" xfId="0" applyFill="1" applyBorder="1" applyAlignment="1" applyProtection="1">
      <alignment vertical="center" wrapText="1"/>
      <protection locked="0"/>
    </xf>
    <xf numFmtId="0" fontId="0" fillId="28" borderId="10" xfId="0" applyFill="1" applyBorder="1" applyAlignment="1" applyProtection="1">
      <alignment vertical="center" wrapText="1"/>
      <protection locked="0"/>
    </xf>
    <xf numFmtId="38" fontId="0" fillId="28" borderId="10" xfId="34" applyFont="1" applyFill="1" applyBorder="1" applyProtection="1">
      <alignment vertical="center"/>
      <protection locked="0"/>
    </xf>
    <xf numFmtId="38" fontId="0" fillId="28" borderId="22" xfId="34" applyFont="1" applyFill="1" applyBorder="1" applyProtection="1">
      <alignment vertical="center"/>
      <protection locked="0"/>
    </xf>
    <xf numFmtId="38" fontId="0" fillId="32" borderId="22" xfId="34" applyFont="1" applyFill="1" applyBorder="1" applyProtection="1">
      <alignment vertical="center"/>
      <protection locked="0"/>
    </xf>
    <xf numFmtId="0" fontId="0" fillId="32" borderId="27" xfId="0" applyFill="1" applyBorder="1" applyAlignment="1" applyProtection="1">
      <alignment vertical="center" wrapText="1"/>
      <protection locked="0"/>
    </xf>
    <xf numFmtId="0" fontId="0" fillId="28" borderId="78" xfId="0" applyFill="1" applyBorder="1" applyAlignment="1" applyProtection="1">
      <alignment vertical="center" wrapText="1"/>
      <protection locked="0"/>
    </xf>
    <xf numFmtId="38" fontId="0" fillId="28" borderId="27" xfId="34" applyFont="1" applyFill="1" applyBorder="1" applyProtection="1">
      <alignment vertical="center"/>
      <protection locked="0"/>
    </xf>
    <xf numFmtId="38" fontId="0" fillId="28" borderId="25" xfId="34" applyFont="1" applyFill="1" applyBorder="1" applyProtection="1">
      <alignment vertical="center"/>
      <protection locked="0"/>
    </xf>
    <xf numFmtId="38" fontId="0" fillId="32" borderId="25" xfId="34" applyFont="1" applyFill="1" applyBorder="1" applyProtection="1">
      <alignment vertical="center"/>
      <protection locked="0"/>
    </xf>
    <xf numFmtId="0" fontId="77" fillId="28" borderId="10" xfId="0" applyFont="1" applyFill="1" applyBorder="1" applyAlignment="1" applyProtection="1">
      <alignment horizontal="center" vertical="center"/>
    </xf>
    <xf numFmtId="0" fontId="69" fillId="32" borderId="10" xfId="0" applyFont="1" applyFill="1" applyBorder="1" applyAlignment="1" applyProtection="1">
      <alignment horizontal="center" vertical="center" wrapText="1"/>
    </xf>
    <xf numFmtId="0" fontId="69" fillId="32" borderId="10" xfId="0" applyFont="1" applyFill="1" applyBorder="1" applyAlignment="1" applyProtection="1">
      <alignment vertical="center" wrapText="1"/>
    </xf>
    <xf numFmtId="0" fontId="42" fillId="32" borderId="12" xfId="0" applyFont="1" applyFill="1" applyBorder="1" applyAlignment="1" applyProtection="1">
      <alignment vertical="center" wrapText="1"/>
    </xf>
    <xf numFmtId="38" fontId="8" fillId="32" borderId="10" xfId="34" applyFont="1" applyFill="1" applyBorder="1" applyAlignment="1" applyProtection="1">
      <alignment vertical="center" shrinkToFit="1"/>
    </xf>
    <xf numFmtId="178" fontId="69" fillId="32" borderId="10" xfId="28" applyNumberFormat="1" applyFont="1" applyFill="1" applyBorder="1" applyAlignment="1" applyProtection="1">
      <alignment vertical="center" shrinkToFit="1"/>
    </xf>
    <xf numFmtId="0" fontId="45" fillId="0" borderId="12" xfId="0" applyFont="1" applyFill="1" applyBorder="1" applyAlignment="1" applyProtection="1">
      <alignment vertical="center"/>
    </xf>
    <xf numFmtId="0" fontId="69" fillId="25" borderId="32" xfId="0" applyFont="1" applyFill="1" applyBorder="1" applyAlignment="1" applyProtection="1">
      <alignment horizontal="center" vertical="center"/>
    </xf>
    <xf numFmtId="0" fontId="45" fillId="25" borderId="32" xfId="0" applyFont="1" applyFill="1" applyBorder="1" applyAlignment="1" applyProtection="1">
      <alignment vertical="center"/>
    </xf>
    <xf numFmtId="0" fontId="45" fillId="0" borderId="32" xfId="0" applyFont="1" applyFill="1" applyBorder="1" applyAlignment="1" applyProtection="1">
      <alignment vertical="center"/>
    </xf>
    <xf numFmtId="0" fontId="69" fillId="28" borderId="32" xfId="0" applyFont="1" applyFill="1" applyBorder="1" applyAlignment="1" applyProtection="1">
      <alignment horizontal="center" vertical="center"/>
    </xf>
    <xf numFmtId="0" fontId="42" fillId="0" borderId="32" xfId="0" applyFont="1" applyFill="1" applyBorder="1" applyProtection="1">
      <alignment vertical="center"/>
    </xf>
    <xf numFmtId="0" fontId="42" fillId="32" borderId="32" xfId="0" applyFont="1" applyFill="1" applyBorder="1" applyAlignment="1" applyProtection="1">
      <alignment horizontal="center" vertical="center"/>
    </xf>
    <xf numFmtId="0" fontId="42" fillId="0" borderId="32" xfId="0" applyFont="1" applyFill="1" applyBorder="1" applyAlignment="1" applyProtection="1">
      <alignment vertical="center"/>
    </xf>
    <xf numFmtId="0" fontId="42" fillId="0" borderId="11" xfId="0" applyFont="1" applyFill="1" applyBorder="1" applyAlignment="1" applyProtection="1">
      <alignment vertical="center"/>
    </xf>
    <xf numFmtId="38" fontId="67" fillId="28" borderId="11" xfId="34" applyFont="1" applyFill="1" applyBorder="1" applyProtection="1">
      <alignment vertical="center"/>
      <protection locked="0"/>
    </xf>
    <xf numFmtId="38" fontId="67" fillId="28" borderId="10" xfId="34" applyFont="1" applyFill="1" applyBorder="1" applyProtection="1">
      <alignment vertical="center"/>
      <protection locked="0"/>
    </xf>
    <xf numFmtId="38" fontId="42" fillId="28" borderId="10" xfId="34" applyFont="1" applyFill="1" applyBorder="1" applyProtection="1">
      <alignment vertical="center"/>
      <protection locked="0"/>
    </xf>
    <xf numFmtId="0" fontId="69" fillId="32" borderId="107" xfId="0" applyNumberFormat="1" applyFont="1" applyFill="1" applyBorder="1" applyAlignment="1" applyProtection="1">
      <alignment horizontal="center" vertical="center"/>
    </xf>
    <xf numFmtId="0" fontId="69" fillId="32" borderId="26" xfId="0" applyNumberFormat="1" applyFont="1" applyFill="1" applyBorder="1" applyAlignment="1" applyProtection="1">
      <alignment horizontal="center" vertical="center"/>
    </xf>
    <xf numFmtId="0" fontId="69" fillId="32" borderId="106" xfId="0" applyNumberFormat="1" applyFont="1" applyFill="1" applyBorder="1" applyAlignment="1" applyProtection="1">
      <alignment horizontal="center" vertical="center"/>
    </xf>
    <xf numFmtId="0" fontId="51" fillId="30" borderId="74" xfId="0" applyFont="1" applyFill="1" applyBorder="1" applyAlignment="1" applyProtection="1">
      <alignment horizontal="center" vertical="center"/>
    </xf>
    <xf numFmtId="0" fontId="63" fillId="0" borderId="0" xfId="0" applyFont="1" applyFill="1" applyBorder="1" applyProtection="1">
      <alignment vertical="center"/>
    </xf>
    <xf numFmtId="0" fontId="0" fillId="0" borderId="10" xfId="0" applyBorder="1">
      <alignment vertical="center"/>
    </xf>
    <xf numFmtId="181" fontId="0" fillId="0" borderId="0" xfId="0" applyNumberFormat="1">
      <alignment vertical="center"/>
    </xf>
    <xf numFmtId="182" fontId="0" fillId="0" borderId="0" xfId="0" applyNumberFormat="1">
      <alignment vertical="center"/>
    </xf>
    <xf numFmtId="183" fontId="0" fillId="0" borderId="0" xfId="0" applyNumberFormat="1">
      <alignment vertical="center"/>
    </xf>
    <xf numFmtId="0" fontId="0" fillId="26" borderId="10" xfId="0" applyFill="1" applyBorder="1" applyAlignment="1">
      <alignment horizontal="center" vertical="center" wrapText="1"/>
    </xf>
    <xf numFmtId="181" fontId="0" fillId="26" borderId="10" xfId="0" applyNumberFormat="1" applyFill="1" applyBorder="1" applyAlignment="1">
      <alignment horizontal="center" vertical="center" wrapText="1"/>
    </xf>
    <xf numFmtId="0" fontId="0" fillId="26" borderId="0" xfId="0" applyFill="1" applyAlignment="1">
      <alignment horizontal="center" vertical="center" wrapText="1"/>
    </xf>
    <xf numFmtId="0" fontId="42" fillId="25" borderId="10" xfId="0" applyFont="1" applyFill="1" applyBorder="1" applyAlignment="1">
      <alignment vertical="center" wrapText="1"/>
    </xf>
    <xf numFmtId="0" fontId="0" fillId="32" borderId="12" xfId="0" applyFill="1" applyBorder="1" applyAlignment="1" applyProtection="1">
      <alignment horizontal="center" vertical="center"/>
      <protection locked="0"/>
    </xf>
    <xf numFmtId="0" fontId="0" fillId="32" borderId="32" xfId="0" applyFill="1" applyBorder="1" applyAlignment="1" applyProtection="1">
      <alignment horizontal="center" vertical="center"/>
      <protection locked="0"/>
    </xf>
    <xf numFmtId="0" fontId="0" fillId="32" borderId="11" xfId="0" applyFill="1" applyBorder="1" applyAlignment="1" applyProtection="1">
      <alignment horizontal="center" vertical="center"/>
      <protection locked="0"/>
    </xf>
    <xf numFmtId="0" fontId="0" fillId="32" borderId="48" xfId="0" applyFill="1" applyBorder="1" applyAlignment="1" applyProtection="1">
      <alignment horizontal="center" vertical="center"/>
      <protection locked="0"/>
    </xf>
    <xf numFmtId="0" fontId="0" fillId="32" borderId="42" xfId="0" applyFill="1" applyBorder="1" applyAlignment="1" applyProtection="1">
      <alignment horizontal="center" vertical="center"/>
      <protection locked="0"/>
    </xf>
    <xf numFmtId="0" fontId="0" fillId="32" borderId="43" xfId="0" applyFill="1" applyBorder="1" applyAlignment="1" applyProtection="1">
      <alignment horizontal="center" vertical="center"/>
      <protection locked="0"/>
    </xf>
    <xf numFmtId="0" fontId="0" fillId="0" borderId="14" xfId="0" applyBorder="1" applyAlignment="1">
      <alignment horizontal="center" vertical="center" wrapText="1"/>
    </xf>
    <xf numFmtId="0" fontId="0" fillId="0" borderId="20" xfId="0" applyBorder="1" applyAlignment="1">
      <alignment horizontal="center" vertical="center" wrapText="1"/>
    </xf>
    <xf numFmtId="0" fontId="0" fillId="0" borderId="15" xfId="0" applyBorder="1" applyAlignment="1">
      <alignment horizontal="center" vertical="center" wrapText="1"/>
    </xf>
    <xf numFmtId="0" fontId="0" fillId="0" borderId="77" xfId="0" applyBorder="1" applyAlignment="1">
      <alignment horizontal="center" vertical="center" wrapText="1"/>
    </xf>
    <xf numFmtId="0" fontId="0" fillId="0" borderId="64" xfId="0" applyBorder="1" applyAlignment="1">
      <alignment horizontal="center" vertical="center" wrapText="1"/>
    </xf>
    <xf numFmtId="0" fontId="0" fillId="0" borderId="76" xfId="0" applyBorder="1" applyAlignment="1">
      <alignment horizontal="center" vertical="center" wrapText="1"/>
    </xf>
    <xf numFmtId="0" fontId="0" fillId="32" borderId="75" xfId="0" applyFill="1" applyBorder="1" applyAlignment="1" applyProtection="1">
      <alignment horizontal="center" vertical="center"/>
      <protection locked="0"/>
    </xf>
    <xf numFmtId="0" fontId="0" fillId="32" borderId="23" xfId="0" applyFill="1" applyBorder="1" applyAlignment="1" applyProtection="1">
      <alignment horizontal="center" vertical="center"/>
      <protection locked="0"/>
    </xf>
    <xf numFmtId="0" fontId="0" fillId="32" borderId="79" xfId="0" applyFill="1" applyBorder="1" applyAlignment="1" applyProtection="1">
      <alignment horizontal="center" vertical="center"/>
      <protection locked="0"/>
    </xf>
    <xf numFmtId="0" fontId="27" fillId="0" borderId="0" xfId="0" applyFont="1" applyBorder="1" applyAlignment="1">
      <alignment horizontal="center" vertical="center"/>
    </xf>
    <xf numFmtId="0" fontId="0" fillId="0" borderId="0" xfId="0" applyAlignment="1">
      <alignment horizontal="left" vertical="top" wrapText="1"/>
    </xf>
    <xf numFmtId="180" fontId="0" fillId="32" borderId="12" xfId="0" applyNumberFormat="1" applyFill="1" applyBorder="1" applyAlignment="1" applyProtection="1">
      <alignment horizontal="center" vertical="center"/>
      <protection locked="0"/>
    </xf>
    <xf numFmtId="180" fontId="0" fillId="32" borderId="32" xfId="0" applyNumberFormat="1" applyFill="1" applyBorder="1" applyAlignment="1" applyProtection="1">
      <alignment horizontal="center" vertical="center"/>
      <protection locked="0"/>
    </xf>
    <xf numFmtId="180" fontId="0" fillId="32" borderId="11" xfId="0" applyNumberFormat="1" applyFill="1" applyBorder="1" applyAlignment="1" applyProtection="1">
      <alignment horizontal="center" vertical="center"/>
      <protection locked="0"/>
    </xf>
    <xf numFmtId="0" fontId="0" fillId="28" borderId="68" xfId="0" applyFont="1" applyFill="1" applyBorder="1" applyAlignment="1">
      <alignment horizontal="center" vertical="center"/>
    </xf>
    <xf numFmtId="0" fontId="0" fillId="28" borderId="69" xfId="0" applyFont="1" applyFill="1" applyBorder="1" applyAlignment="1">
      <alignment horizontal="center" vertical="center"/>
    </xf>
    <xf numFmtId="0" fontId="0" fillId="28" borderId="70" xfId="0" applyFont="1" applyFill="1" applyBorder="1" applyAlignment="1">
      <alignment horizontal="center" vertical="center"/>
    </xf>
    <xf numFmtId="0" fontId="35" fillId="28" borderId="45" xfId="48" applyFill="1" applyBorder="1" applyAlignment="1" applyProtection="1">
      <alignment horizontal="left" vertical="center"/>
      <protection locked="0"/>
    </xf>
    <xf numFmtId="0" fontId="0" fillId="28" borderId="27" xfId="0" applyFill="1" applyBorder="1" applyAlignment="1" applyProtection="1">
      <alignment horizontal="left" vertical="center"/>
      <protection locked="0"/>
    </xf>
    <xf numFmtId="0" fontId="0" fillId="28" borderId="48" xfId="0" applyFill="1" applyBorder="1" applyAlignment="1" applyProtection="1">
      <alignment horizontal="left" vertical="center"/>
      <protection locked="0"/>
    </xf>
    <xf numFmtId="0" fontId="0" fillId="28" borderId="25" xfId="0" applyFill="1" applyBorder="1" applyAlignment="1" applyProtection="1">
      <alignment horizontal="left" vertical="center"/>
      <protection locked="0"/>
    </xf>
    <xf numFmtId="0" fontId="0" fillId="0" borderId="10" xfId="0" applyBorder="1" applyAlignment="1">
      <alignment horizontal="left" vertical="center"/>
    </xf>
    <xf numFmtId="0" fontId="0" fillId="0" borderId="12" xfId="0" applyBorder="1" applyAlignment="1">
      <alignment horizontal="left" vertical="center"/>
    </xf>
    <xf numFmtId="0" fontId="0" fillId="28" borderId="5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180" fontId="0" fillId="32" borderId="27" xfId="0" applyNumberFormat="1" applyFill="1" applyBorder="1" applyAlignment="1" applyProtection="1">
      <alignment horizontal="center" vertical="center"/>
      <protection locked="0"/>
    </xf>
    <xf numFmtId="0" fontId="0" fillId="32" borderId="41" xfId="0" applyFill="1" applyBorder="1" applyAlignment="1">
      <alignment horizontal="left" vertical="center"/>
    </xf>
    <xf numFmtId="0" fontId="0" fillId="32" borderId="59" xfId="0" applyFill="1" applyBorder="1" applyAlignment="1">
      <alignment horizontal="left" vertical="center"/>
    </xf>
    <xf numFmtId="0" fontId="0" fillId="32" borderId="75" xfId="0" applyFill="1" applyBorder="1" applyAlignment="1">
      <alignment horizontal="left" vertical="center"/>
    </xf>
    <xf numFmtId="0" fontId="0" fillId="32" borderId="21" xfId="0" applyFill="1" applyBorder="1" applyAlignment="1">
      <alignment horizontal="left" vertical="center"/>
    </xf>
    <xf numFmtId="0" fontId="0" fillId="32" borderId="57" xfId="0" applyFill="1" applyBorder="1" applyAlignment="1">
      <alignment horizontal="left" vertical="center"/>
    </xf>
    <xf numFmtId="0" fontId="0" fillId="32" borderId="10" xfId="0" applyFill="1" applyBorder="1" applyAlignment="1">
      <alignment horizontal="left" vertical="center"/>
    </xf>
    <xf numFmtId="0" fontId="0" fillId="32" borderId="13" xfId="0" applyFill="1" applyBorder="1" applyAlignment="1">
      <alignment horizontal="left" vertical="center"/>
    </xf>
    <xf numFmtId="0" fontId="0" fillId="32" borderId="14" xfId="0" applyFill="1" applyBorder="1" applyAlignment="1">
      <alignment horizontal="left" vertical="center"/>
    </xf>
    <xf numFmtId="0" fontId="0" fillId="32" borderId="58" xfId="0" applyFill="1" applyBorder="1" applyAlignment="1">
      <alignment horizontal="left" vertical="center"/>
    </xf>
    <xf numFmtId="0" fontId="0" fillId="28" borderId="72" xfId="0" applyFill="1" applyBorder="1" applyAlignment="1" applyProtection="1">
      <alignment horizontal="left" vertical="center"/>
      <protection locked="0"/>
    </xf>
    <xf numFmtId="0" fontId="0" fillId="28" borderId="5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67" xfId="0" applyFill="1" applyBorder="1" applyAlignment="1" applyProtection="1">
      <alignment horizontal="left" vertical="center"/>
      <protection locked="0"/>
    </xf>
    <xf numFmtId="0" fontId="0" fillId="0" borderId="10" xfId="0" applyBorder="1" applyAlignment="1">
      <alignment vertical="center"/>
    </xf>
    <xf numFmtId="0" fontId="0" fillId="32" borderId="47" xfId="0" applyFill="1" applyBorder="1" applyAlignment="1">
      <alignment horizontal="center" vertical="center"/>
    </xf>
    <xf numFmtId="0" fontId="0" fillId="32" borderId="32" xfId="0" applyFill="1" applyBorder="1" applyAlignment="1">
      <alignment horizontal="center" vertical="center"/>
    </xf>
    <xf numFmtId="0" fontId="0" fillId="32" borderId="103" xfId="0" applyFill="1" applyBorder="1" applyAlignment="1">
      <alignment horizontal="center" vertical="center"/>
    </xf>
    <xf numFmtId="0" fontId="0" fillId="32" borderId="40" xfId="0" applyFill="1" applyBorder="1" applyAlignment="1">
      <alignment horizontal="center" vertical="center"/>
    </xf>
    <xf numFmtId="0" fontId="0" fillId="32" borderId="52" xfId="0" applyFill="1" applyBorder="1" applyAlignment="1">
      <alignment horizontal="center" vertical="center"/>
    </xf>
    <xf numFmtId="0" fontId="0" fillId="0" borderId="14" xfId="0" applyBorder="1" applyAlignment="1">
      <alignment horizontal="left" vertical="center"/>
    </xf>
    <xf numFmtId="0" fontId="0" fillId="0" borderId="20" xfId="0" applyBorder="1" applyAlignment="1">
      <alignment horizontal="left" vertical="center"/>
    </xf>
    <xf numFmtId="0" fontId="0" fillId="0" borderId="104"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0" fillId="0" borderId="60" xfId="0" applyBorder="1" applyAlignment="1">
      <alignment horizontal="left" vertical="center"/>
    </xf>
    <xf numFmtId="0" fontId="0" fillId="32" borderId="31" xfId="0" applyFill="1" applyBorder="1" applyAlignment="1">
      <alignment horizontal="left" vertical="center"/>
    </xf>
    <xf numFmtId="0" fontId="0" fillId="32" borderId="0" xfId="0" applyFill="1" applyBorder="1" applyAlignment="1">
      <alignment horizontal="left" vertical="center"/>
    </xf>
    <xf numFmtId="0" fontId="0" fillId="32" borderId="33" xfId="0" applyFill="1" applyBorder="1" applyAlignment="1">
      <alignment horizontal="left" vertical="center"/>
    </xf>
    <xf numFmtId="0" fontId="0" fillId="32" borderId="73" xfId="0" applyFill="1" applyBorder="1" applyAlignment="1">
      <alignment horizontal="left" vertical="center"/>
    </xf>
    <xf numFmtId="0" fontId="0" fillId="32" borderId="18" xfId="0" applyFill="1" applyBorder="1" applyAlignment="1">
      <alignment horizontal="left" vertical="center"/>
    </xf>
    <xf numFmtId="0" fontId="0" fillId="32" borderId="60" xfId="0" applyFill="1" applyBorder="1" applyAlignment="1">
      <alignment horizontal="left" vertical="center"/>
    </xf>
    <xf numFmtId="0" fontId="0" fillId="32" borderId="12" xfId="0" applyFill="1" applyBorder="1" applyAlignment="1">
      <alignment horizontal="left" vertical="center"/>
    </xf>
    <xf numFmtId="0" fontId="0" fillId="32" borderId="22" xfId="0" applyFill="1" applyBorder="1" applyAlignment="1">
      <alignment horizontal="left" vertical="center"/>
    </xf>
    <xf numFmtId="0" fontId="0" fillId="32" borderId="71" xfId="0" applyFill="1" applyBorder="1" applyAlignment="1">
      <alignment horizontal="left" vertical="center"/>
    </xf>
    <xf numFmtId="0" fontId="0" fillId="0" borderId="13" xfId="0" applyBorder="1" applyAlignment="1">
      <alignment vertical="center" wrapText="1" shrinkToFit="1"/>
    </xf>
    <xf numFmtId="0" fontId="0" fillId="0" borderId="55" xfId="0" applyBorder="1" applyAlignment="1">
      <alignment vertical="center" wrapText="1" shrinkToFit="1"/>
    </xf>
    <xf numFmtId="0" fontId="0" fillId="0" borderId="13" xfId="0" applyBorder="1" applyAlignment="1">
      <alignment horizontal="center" vertical="center"/>
    </xf>
    <xf numFmtId="0" fontId="0" fillId="0" borderId="78" xfId="0" applyBorder="1" applyAlignment="1">
      <alignment horizontal="center" vertical="center"/>
    </xf>
    <xf numFmtId="0" fontId="0" fillId="0" borderId="55" xfId="0" applyBorder="1" applyAlignment="1">
      <alignment horizontal="center" vertical="center"/>
    </xf>
    <xf numFmtId="0" fontId="0" fillId="0" borderId="14" xfId="0" applyBorder="1" applyAlignment="1">
      <alignment horizontal="center" vertical="center"/>
    </xf>
    <xf numFmtId="0" fontId="0" fillId="0" borderId="20" xfId="0" applyBorder="1" applyAlignment="1">
      <alignment horizontal="center" vertical="center"/>
    </xf>
    <xf numFmtId="0" fontId="0" fillId="0" borderId="15" xfId="0" applyBorder="1" applyAlignment="1">
      <alignment horizontal="center" vertical="center"/>
    </xf>
    <xf numFmtId="0" fontId="0" fillId="0" borderId="77" xfId="0" applyBorder="1" applyAlignment="1">
      <alignment horizontal="center" vertical="center"/>
    </xf>
    <xf numFmtId="0" fontId="0" fillId="0" borderId="64" xfId="0" applyBorder="1" applyAlignment="1">
      <alignment horizontal="center" vertical="center"/>
    </xf>
    <xf numFmtId="0" fontId="0" fillId="0" borderId="76" xfId="0" applyBorder="1" applyAlignment="1">
      <alignment horizontal="center" vertical="center"/>
    </xf>
    <xf numFmtId="0" fontId="39" fillId="25" borderId="32" xfId="0" applyFont="1" applyFill="1" applyBorder="1" applyAlignment="1">
      <alignment horizontal="left" vertical="center"/>
    </xf>
    <xf numFmtId="0" fontId="39" fillId="25" borderId="11" xfId="0" applyFont="1" applyFill="1" applyBorder="1" applyAlignment="1">
      <alignment horizontal="left" vertical="center"/>
    </xf>
    <xf numFmtId="0" fontId="39" fillId="0" borderId="12" xfId="0" applyFont="1" applyFill="1" applyBorder="1" applyAlignment="1">
      <alignment vertical="center"/>
    </xf>
    <xf numFmtId="0" fontId="39" fillId="0" borderId="32" xfId="0" applyFont="1" applyFill="1" applyBorder="1" applyAlignment="1">
      <alignment vertical="center"/>
    </xf>
    <xf numFmtId="0" fontId="39" fillId="0" borderId="52" xfId="0" applyFont="1" applyFill="1" applyBorder="1" applyAlignment="1">
      <alignment vertical="center"/>
    </xf>
    <xf numFmtId="0" fontId="39" fillId="25" borderId="32" xfId="0" applyFont="1" applyFill="1" applyBorder="1" applyAlignment="1">
      <alignment vertical="center" wrapText="1"/>
    </xf>
    <xf numFmtId="0" fontId="39" fillId="25" borderId="11" xfId="0" applyFont="1" applyFill="1" applyBorder="1" applyAlignment="1">
      <alignment vertical="center" wrapText="1"/>
    </xf>
    <xf numFmtId="0" fontId="39" fillId="0" borderId="12" xfId="0" applyFont="1" applyFill="1" applyBorder="1" applyAlignment="1">
      <alignment horizontal="center" vertical="center"/>
    </xf>
    <xf numFmtId="0" fontId="39" fillId="0" borderId="32" xfId="0" applyFont="1" applyFill="1" applyBorder="1" applyAlignment="1">
      <alignment horizontal="center" vertical="center"/>
    </xf>
    <xf numFmtId="0" fontId="39" fillId="0" borderId="52" xfId="0" applyFont="1" applyFill="1" applyBorder="1" applyAlignment="1">
      <alignment horizontal="center" vertical="center"/>
    </xf>
    <xf numFmtId="0" fontId="61" fillId="26" borderId="48" xfId="0" applyFont="1" applyFill="1" applyBorder="1" applyAlignment="1">
      <alignment horizontal="center" vertical="center" wrapText="1"/>
    </xf>
    <xf numFmtId="0" fontId="61" fillId="26" borderId="42" xfId="0" applyFont="1" applyFill="1" applyBorder="1" applyAlignment="1">
      <alignment horizontal="center" vertical="center" wrapText="1"/>
    </xf>
    <xf numFmtId="0" fontId="61" fillId="26" borderId="43"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61" fillId="0" borderId="0" xfId="0" applyFont="1" applyFill="1" applyBorder="1" applyAlignment="1">
      <alignment horizontal="center" vertical="center"/>
    </xf>
    <xf numFmtId="0" fontId="66" fillId="32" borderId="0" xfId="0" applyFont="1" applyFill="1" applyBorder="1" applyAlignment="1" applyProtection="1">
      <alignment vertical="center" shrinkToFit="1"/>
    </xf>
    <xf numFmtId="0" fontId="61" fillId="0" borderId="0" xfId="0" applyFont="1" applyFill="1" applyBorder="1" applyAlignment="1" applyProtection="1">
      <alignment horizontal="center" vertical="center" shrinkToFit="1"/>
      <protection locked="0"/>
    </xf>
    <xf numFmtId="0" fontId="39" fillId="25" borderId="23" xfId="0" applyFont="1" applyFill="1" applyBorder="1" applyAlignment="1">
      <alignment horizontal="left" vertical="center"/>
    </xf>
    <xf numFmtId="0" fontId="39" fillId="25" borderId="79" xfId="0" applyFont="1" applyFill="1" applyBorder="1" applyAlignment="1">
      <alignment horizontal="left" vertical="center"/>
    </xf>
    <xf numFmtId="0" fontId="39" fillId="0" borderId="17" xfId="0" applyFont="1" applyFill="1" applyBorder="1" applyAlignment="1">
      <alignment horizontal="center" vertical="center"/>
    </xf>
    <xf numFmtId="0" fontId="39" fillId="0" borderId="18" xfId="0" applyFont="1" applyFill="1" applyBorder="1" applyAlignment="1">
      <alignment horizontal="center" vertical="center"/>
    </xf>
    <xf numFmtId="0" fontId="39" fillId="0" borderId="60" xfId="0" applyFont="1" applyFill="1" applyBorder="1" applyAlignment="1">
      <alignment horizontal="center" vertical="center"/>
    </xf>
    <xf numFmtId="0" fontId="39" fillId="25" borderId="18" xfId="0" applyFont="1" applyFill="1" applyBorder="1" applyAlignment="1">
      <alignment horizontal="left" vertical="center" wrapText="1"/>
    </xf>
    <xf numFmtId="0" fontId="39" fillId="25" borderId="19" xfId="0" applyFont="1" applyFill="1" applyBorder="1" applyAlignment="1">
      <alignment horizontal="left" vertical="center" wrapText="1"/>
    </xf>
    <xf numFmtId="0" fontId="39" fillId="0" borderId="17" xfId="0" applyFont="1" applyFill="1" applyBorder="1" applyAlignment="1">
      <alignment horizontal="center" vertical="center" wrapText="1"/>
    </xf>
    <xf numFmtId="0" fontId="39" fillId="0" borderId="18" xfId="0" applyFont="1" applyFill="1" applyBorder="1" applyAlignment="1">
      <alignment horizontal="center" vertical="center" wrapText="1"/>
    </xf>
    <xf numFmtId="0" fontId="39" fillId="0" borderId="60" xfId="0" applyFont="1" applyFill="1" applyBorder="1" applyAlignment="1">
      <alignment horizontal="center" vertical="center" wrapText="1"/>
    </xf>
    <xf numFmtId="0" fontId="39" fillId="26" borderId="48" xfId="0" applyFont="1" applyFill="1" applyBorder="1" applyAlignment="1">
      <alignment horizontal="center" vertical="center"/>
    </xf>
    <xf numFmtId="0" fontId="39" fillId="26" borderId="42" xfId="0" applyFont="1" applyFill="1" applyBorder="1" applyAlignment="1">
      <alignment horizontal="center" vertical="center"/>
    </xf>
    <xf numFmtId="0" fontId="39" fillId="26" borderId="43" xfId="0" applyFont="1" applyFill="1" applyBorder="1" applyAlignment="1">
      <alignment horizontal="center" vertical="center"/>
    </xf>
    <xf numFmtId="0" fontId="65" fillId="0" borderId="0" xfId="0" applyFont="1" applyFill="1" applyBorder="1" applyAlignment="1">
      <alignment horizontal="center" vertical="center"/>
    </xf>
    <xf numFmtId="0" fontId="65" fillId="0" borderId="33" xfId="0" applyFont="1" applyFill="1" applyBorder="1" applyAlignment="1">
      <alignment horizontal="center" vertical="center"/>
    </xf>
    <xf numFmtId="0" fontId="39" fillId="0" borderId="12" xfId="0" applyFont="1" applyFill="1" applyBorder="1" applyAlignment="1">
      <alignment vertical="center" wrapText="1"/>
    </xf>
    <xf numFmtId="0" fontId="39" fillId="0" borderId="32" xfId="0" applyFont="1" applyFill="1" applyBorder="1" applyAlignment="1">
      <alignment vertical="center" wrapText="1"/>
    </xf>
    <xf numFmtId="0" fontId="39" fillId="0" borderId="52" xfId="0" applyFont="1" applyFill="1" applyBorder="1" applyAlignment="1">
      <alignment vertical="center" wrapText="1"/>
    </xf>
    <xf numFmtId="0" fontId="39" fillId="0" borderId="77" xfId="0" applyFont="1" applyFill="1" applyBorder="1" applyAlignment="1">
      <alignment vertical="center"/>
    </xf>
    <xf numFmtId="0" fontId="39" fillId="0" borderId="64" xfId="0" applyFont="1" applyFill="1" applyBorder="1" applyAlignment="1">
      <alignment vertical="center"/>
    </xf>
    <xf numFmtId="0" fontId="39" fillId="0" borderId="65" xfId="0" applyFont="1" applyFill="1" applyBorder="1" applyAlignment="1">
      <alignment vertical="center"/>
    </xf>
    <xf numFmtId="0" fontId="48" fillId="25" borderId="0" xfId="0" applyFont="1" applyFill="1" applyAlignment="1">
      <alignment horizontal="left" vertical="center" wrapText="1"/>
    </xf>
    <xf numFmtId="0" fontId="63" fillId="25" borderId="0" xfId="0" applyFont="1" applyFill="1" applyBorder="1" applyAlignment="1">
      <alignment horizontal="left" vertical="center" wrapText="1"/>
    </xf>
    <xf numFmtId="0" fontId="63" fillId="25" borderId="0" xfId="0" applyFont="1" applyFill="1" applyBorder="1" applyAlignment="1" applyProtection="1">
      <alignment horizontal="center" vertical="center"/>
    </xf>
    <xf numFmtId="0" fontId="40" fillId="25" borderId="0" xfId="0" applyFont="1" applyFill="1" applyBorder="1" applyAlignment="1" applyProtection="1">
      <alignment horizontal="center" vertical="center"/>
    </xf>
    <xf numFmtId="0" fontId="63" fillId="28" borderId="0" xfId="0" applyFont="1" applyFill="1" applyBorder="1" applyAlignment="1" applyProtection="1">
      <alignment horizontal="center" vertical="center"/>
    </xf>
    <xf numFmtId="0" fontId="40" fillId="28" borderId="0" xfId="0" applyFont="1" applyFill="1" applyBorder="1" applyAlignment="1" applyProtection="1">
      <alignment horizontal="center" vertical="center"/>
    </xf>
    <xf numFmtId="0" fontId="63" fillId="0" borderId="0" xfId="0" applyFont="1" applyFill="1" applyBorder="1" applyAlignment="1">
      <alignment horizontal="center" vertical="center"/>
    </xf>
    <xf numFmtId="0" fontId="66" fillId="32" borderId="33" xfId="0" applyFont="1" applyFill="1" applyBorder="1" applyAlignment="1" applyProtection="1">
      <alignment vertical="center" shrinkToFit="1"/>
    </xf>
    <xf numFmtId="0" fontId="56" fillId="0" borderId="32" xfId="0"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39" fillId="0" borderId="14" xfId="0" applyFont="1" applyFill="1" applyBorder="1" applyAlignment="1">
      <alignment horizontal="center" vertical="center" wrapText="1"/>
    </xf>
    <xf numFmtId="0" fontId="39" fillId="0" borderId="20" xfId="0" applyFont="1" applyFill="1" applyBorder="1" applyAlignment="1">
      <alignment horizontal="center" vertical="center" wrapText="1"/>
    </xf>
    <xf numFmtId="0" fontId="39" fillId="0" borderId="30"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48" fillId="28" borderId="0" xfId="0" applyFont="1" applyFill="1" applyBorder="1" applyAlignment="1" applyProtection="1">
      <alignment vertical="center"/>
      <protection locked="0"/>
    </xf>
    <xf numFmtId="0" fontId="48" fillId="28" borderId="10" xfId="0" applyFont="1" applyFill="1" applyBorder="1" applyAlignment="1" applyProtection="1">
      <alignment vertical="center" wrapText="1"/>
      <protection locked="0"/>
    </xf>
    <xf numFmtId="0" fontId="48" fillId="28" borderId="10" xfId="0" applyFont="1" applyFill="1" applyBorder="1" applyAlignment="1" applyProtection="1">
      <alignment vertical="center"/>
      <protection locked="0"/>
    </xf>
    <xf numFmtId="0" fontId="60" fillId="0" borderId="0" xfId="0" applyFont="1" applyFill="1" applyBorder="1" applyAlignment="1">
      <alignment horizontal="left" vertical="center" wrapText="1"/>
    </xf>
    <xf numFmtId="0" fontId="48" fillId="0" borderId="0" xfId="0" applyFont="1" applyFill="1" applyAlignment="1">
      <alignment horizontal="left" vertical="top" wrapText="1"/>
    </xf>
    <xf numFmtId="0" fontId="39" fillId="0" borderId="15" xfId="0" applyFont="1" applyFill="1" applyBorder="1" applyAlignment="1">
      <alignment horizontal="center" vertical="center" wrapText="1"/>
    </xf>
    <xf numFmtId="0" fontId="39" fillId="0" borderId="19" xfId="0" applyFont="1" applyFill="1" applyBorder="1" applyAlignment="1">
      <alignment horizontal="center" vertical="center" wrapText="1"/>
    </xf>
    <xf numFmtId="0" fontId="56" fillId="0" borderId="14" xfId="0" applyFont="1" applyFill="1" applyBorder="1" applyAlignment="1">
      <alignment horizontal="center" vertical="center" wrapText="1"/>
    </xf>
    <xf numFmtId="0" fontId="56" fillId="0" borderId="20" xfId="0" applyFont="1" applyFill="1" applyBorder="1" applyAlignment="1">
      <alignment horizontal="center" vertical="center" wrapText="1"/>
    </xf>
    <xf numFmtId="0" fontId="56" fillId="0" borderId="15" xfId="0" applyFont="1" applyFill="1" applyBorder="1" applyAlignment="1">
      <alignment horizontal="center" vertical="center" wrapText="1"/>
    </xf>
    <xf numFmtId="0" fontId="56" fillId="0" borderId="32" xfId="0" applyFont="1" applyFill="1" applyBorder="1" applyAlignment="1" applyProtection="1">
      <alignment horizontal="center" vertical="center" wrapText="1"/>
      <protection locked="0"/>
    </xf>
    <xf numFmtId="0" fontId="48" fillId="0" borderId="10" xfId="0" applyFont="1" applyFill="1" applyBorder="1" applyAlignment="1">
      <alignment horizontal="center" vertical="center" wrapText="1"/>
    </xf>
    <xf numFmtId="0" fontId="41" fillId="0" borderId="32" xfId="0" applyFont="1" applyFill="1" applyBorder="1" applyAlignment="1">
      <alignment horizontal="left" vertical="center"/>
    </xf>
    <xf numFmtId="0" fontId="41" fillId="0" borderId="12" xfId="0" applyFont="1" applyFill="1" applyBorder="1" applyAlignment="1">
      <alignment horizontal="right" vertical="center"/>
    </xf>
    <xf numFmtId="0" fontId="41" fillId="0" borderId="32" xfId="0" applyFont="1" applyFill="1" applyBorder="1" applyAlignment="1">
      <alignment horizontal="right" vertical="center"/>
    </xf>
    <xf numFmtId="0" fontId="41" fillId="32" borderId="12" xfId="0" applyFont="1" applyFill="1" applyBorder="1" applyAlignment="1" applyProtection="1">
      <alignment horizontal="center" vertical="center"/>
    </xf>
    <xf numFmtId="0" fontId="41" fillId="32" borderId="11" xfId="0" applyFont="1" applyFill="1" applyBorder="1" applyAlignment="1" applyProtection="1">
      <alignment horizontal="center" vertical="center"/>
    </xf>
    <xf numFmtId="0" fontId="41" fillId="0" borderId="32" xfId="0" applyFont="1" applyFill="1" applyBorder="1" applyAlignment="1">
      <alignment horizontal="center" vertical="center"/>
    </xf>
    <xf numFmtId="0" fontId="58" fillId="0" borderId="36" xfId="0" applyFont="1" applyBorder="1" applyAlignment="1">
      <alignment horizontal="left" vertical="center"/>
    </xf>
    <xf numFmtId="0" fontId="58" fillId="0" borderId="37" xfId="0" applyFont="1" applyBorder="1" applyAlignment="1">
      <alignment horizontal="left" vertical="center"/>
    </xf>
    <xf numFmtId="0" fontId="58" fillId="0" borderId="38" xfId="0" applyFont="1" applyBorder="1" applyAlignment="1">
      <alignment horizontal="left" vertical="center"/>
    </xf>
    <xf numFmtId="0" fontId="58" fillId="0" borderId="64" xfId="0" applyFont="1" applyBorder="1" applyAlignment="1">
      <alignment horizontal="left" vertical="center"/>
    </xf>
    <xf numFmtId="0" fontId="58" fillId="0" borderId="65" xfId="0" applyFont="1" applyBorder="1" applyAlignment="1">
      <alignment horizontal="left" vertical="center"/>
    </xf>
    <xf numFmtId="0" fontId="53" fillId="0" borderId="14" xfId="0" applyFont="1" applyFill="1" applyBorder="1" applyAlignment="1">
      <alignment horizontal="center" vertical="center" wrapText="1"/>
    </xf>
    <xf numFmtId="0" fontId="53" fillId="0" borderId="20" xfId="0" applyFont="1" applyFill="1" applyBorder="1" applyAlignment="1">
      <alignment horizontal="center" vertical="center" wrapText="1"/>
    </xf>
    <xf numFmtId="0" fontId="53" fillId="0" borderId="30" xfId="0" applyFont="1" applyFill="1" applyBorder="1" applyAlignment="1">
      <alignment horizontal="center" vertical="center" wrapText="1"/>
    </xf>
    <xf numFmtId="0" fontId="53" fillId="0" borderId="0" xfId="0" applyFont="1" applyFill="1" applyBorder="1" applyAlignment="1">
      <alignment horizontal="center" vertical="center" wrapText="1"/>
    </xf>
    <xf numFmtId="0" fontId="54" fillId="0" borderId="20" xfId="0" applyFont="1" applyFill="1" applyBorder="1" applyAlignment="1">
      <alignment horizontal="center" vertical="center"/>
    </xf>
    <xf numFmtId="0" fontId="54" fillId="0" borderId="39" xfId="0" applyFont="1" applyFill="1" applyBorder="1" applyAlignment="1">
      <alignment horizontal="center" vertical="center"/>
    </xf>
    <xf numFmtId="38" fontId="54" fillId="32" borderId="89" xfId="0" applyNumberFormat="1" applyFont="1" applyFill="1" applyBorder="1" applyAlignment="1" applyProtection="1">
      <alignment horizontal="center" vertical="center" shrinkToFit="1"/>
    </xf>
    <xf numFmtId="0" fontId="54" fillId="32" borderId="13" xfId="0" applyFont="1" applyFill="1" applyBorder="1" applyAlignment="1" applyProtection="1">
      <alignment horizontal="center" vertical="center" shrinkToFit="1"/>
    </xf>
    <xf numFmtId="0" fontId="54" fillId="32" borderId="35" xfId="0" applyFont="1" applyFill="1" applyBorder="1" applyAlignment="1" applyProtection="1">
      <alignment horizontal="center" vertical="center" shrinkToFit="1"/>
    </xf>
    <xf numFmtId="0" fontId="42" fillId="0" borderId="61" xfId="0" applyFont="1" applyBorder="1" applyAlignment="1">
      <alignment horizontal="center" vertical="center"/>
    </xf>
    <xf numFmtId="0" fontId="42" fillId="0" borderId="67" xfId="0" applyFont="1" applyBorder="1" applyAlignment="1">
      <alignment horizontal="center" vertical="center"/>
    </xf>
    <xf numFmtId="0" fontId="51" fillId="30" borderId="90" xfId="0" applyFont="1" applyFill="1" applyBorder="1" applyAlignment="1" applyProtection="1">
      <alignment horizontal="center" vertical="center"/>
    </xf>
    <xf numFmtId="0" fontId="51" fillId="30" borderId="91" xfId="0" applyFont="1" applyFill="1" applyBorder="1" applyAlignment="1" applyProtection="1">
      <alignment horizontal="center" vertical="center"/>
    </xf>
    <xf numFmtId="0" fontId="51" fillId="30" borderId="99" xfId="0" applyFont="1" applyFill="1" applyBorder="1" applyAlignment="1" applyProtection="1">
      <alignment horizontal="center" vertical="center"/>
    </xf>
    <xf numFmtId="0" fontId="55" fillId="0" borderId="14" xfId="0" applyFont="1" applyFill="1" applyBorder="1" applyAlignment="1">
      <alignment horizontal="center" vertical="center" wrapText="1"/>
    </xf>
    <xf numFmtId="0" fontId="55" fillId="0" borderId="20" xfId="0" applyFont="1" applyFill="1" applyBorder="1" applyAlignment="1">
      <alignment horizontal="center" vertical="center"/>
    </xf>
    <xf numFmtId="0" fontId="55" fillId="0" borderId="17" xfId="0" applyFont="1" applyFill="1" applyBorder="1" applyAlignment="1">
      <alignment horizontal="center" vertical="center"/>
    </xf>
    <xf numFmtId="0" fontId="55" fillId="0" borderId="18" xfId="0" applyFont="1" applyFill="1" applyBorder="1" applyAlignment="1">
      <alignment horizontal="center" vertical="center"/>
    </xf>
    <xf numFmtId="38" fontId="54" fillId="32" borderId="96" xfId="0" applyNumberFormat="1" applyFont="1" applyFill="1" applyBorder="1" applyAlignment="1" applyProtection="1">
      <alignment horizontal="center" vertical="center" shrinkToFit="1"/>
    </xf>
    <xf numFmtId="0" fontId="54" fillId="32" borderId="97" xfId="0" applyFont="1" applyFill="1" applyBorder="1" applyAlignment="1" applyProtection="1">
      <alignment horizontal="center" vertical="center" shrinkToFit="1"/>
    </xf>
    <xf numFmtId="0" fontId="54" fillId="32" borderId="98" xfId="0" applyFont="1" applyFill="1" applyBorder="1" applyAlignment="1" applyProtection="1">
      <alignment horizontal="center" vertical="center" shrinkToFit="1"/>
    </xf>
    <xf numFmtId="2" fontId="54" fillId="32" borderId="24" xfId="0" applyNumberFormat="1" applyFont="1" applyFill="1" applyBorder="1" applyAlignment="1" applyProtection="1">
      <alignment horizontal="center" vertical="center" shrinkToFit="1"/>
    </xf>
    <xf numFmtId="2" fontId="54" fillId="32" borderId="29" xfId="0" applyNumberFormat="1" applyFont="1" applyFill="1" applyBorder="1" applyAlignment="1" applyProtection="1">
      <alignment horizontal="center" vertical="center" shrinkToFit="1"/>
    </xf>
    <xf numFmtId="0" fontId="56" fillId="25" borderId="92" xfId="0" applyFont="1" applyFill="1" applyBorder="1" applyAlignment="1">
      <alignment horizontal="center" vertical="center" shrinkToFit="1"/>
    </xf>
    <xf numFmtId="0" fontId="56" fillId="25" borderId="23" xfId="0" applyFont="1" applyFill="1" applyBorder="1" applyAlignment="1">
      <alignment horizontal="center" vertical="center" shrinkToFit="1"/>
    </xf>
    <xf numFmtId="0" fontId="56" fillId="25" borderId="93" xfId="0" applyFont="1" applyFill="1" applyBorder="1" applyAlignment="1">
      <alignment horizontal="center" vertical="center" shrinkToFit="1"/>
    </xf>
    <xf numFmtId="38" fontId="54" fillId="32" borderId="68" xfId="0" applyNumberFormat="1" applyFont="1" applyFill="1" applyBorder="1" applyAlignment="1" applyProtection="1">
      <alignment horizontal="center" vertical="center" shrinkToFit="1"/>
    </xf>
    <xf numFmtId="0" fontId="54" fillId="32" borderId="69" xfId="0" applyFont="1" applyFill="1" applyBorder="1" applyAlignment="1" applyProtection="1">
      <alignment horizontal="center" vertical="center" shrinkToFit="1"/>
    </xf>
    <xf numFmtId="0" fontId="54" fillId="32" borderId="70" xfId="0" applyFont="1" applyFill="1" applyBorder="1" applyAlignment="1" applyProtection="1">
      <alignment horizontal="center" vertical="center" shrinkToFit="1"/>
    </xf>
    <xf numFmtId="0" fontId="54" fillId="32" borderId="34" xfId="0" applyFont="1" applyFill="1" applyBorder="1" applyAlignment="1" applyProtection="1">
      <alignment horizontal="center" vertical="center" shrinkToFit="1"/>
    </xf>
    <xf numFmtId="0" fontId="54" fillId="32" borderId="18" xfId="0" applyFont="1" applyFill="1" applyBorder="1" applyAlignment="1" applyProtection="1">
      <alignment horizontal="center" vertical="center" shrinkToFit="1"/>
    </xf>
    <xf numFmtId="0" fontId="54" fillId="32" borderId="94" xfId="0" applyFont="1" applyFill="1" applyBorder="1" applyAlignment="1" applyProtection="1">
      <alignment horizontal="center" vertical="center" shrinkToFit="1"/>
    </xf>
    <xf numFmtId="2" fontId="54" fillId="0" borderId="54" xfId="0" applyNumberFormat="1" applyFont="1" applyBorder="1" applyAlignment="1">
      <alignment horizontal="center" vertical="center" shrinkToFit="1"/>
    </xf>
    <xf numFmtId="0" fontId="41" fillId="28" borderId="12" xfId="0" applyFont="1" applyFill="1" applyBorder="1" applyAlignment="1" applyProtection="1">
      <alignment horizontal="center" vertical="center"/>
    </xf>
    <xf numFmtId="0" fontId="41" fillId="28" borderId="11" xfId="0" applyFont="1" applyFill="1" applyBorder="1" applyAlignment="1" applyProtection="1">
      <alignment horizontal="center" vertical="center"/>
    </xf>
    <xf numFmtId="0" fontId="54" fillId="0" borderId="53" xfId="0" applyFont="1" applyFill="1" applyBorder="1" applyAlignment="1">
      <alignment horizontal="left" vertical="center" wrapText="1" shrinkToFit="1"/>
    </xf>
    <xf numFmtId="0" fontId="54" fillId="0" borderId="44" xfId="0" applyFont="1" applyFill="1" applyBorder="1" applyAlignment="1">
      <alignment horizontal="left" vertical="center" wrapText="1" shrinkToFit="1"/>
    </xf>
    <xf numFmtId="38" fontId="41" fillId="28" borderId="10" xfId="34" applyFont="1" applyFill="1" applyBorder="1" applyAlignment="1" applyProtection="1">
      <alignment horizontal="right" vertical="center"/>
      <protection locked="0"/>
    </xf>
    <xf numFmtId="0" fontId="41" fillId="0" borderId="44" xfId="0" applyFont="1" applyFill="1" applyBorder="1" applyAlignment="1">
      <alignment horizontal="center" vertical="center"/>
    </xf>
    <xf numFmtId="0" fontId="41" fillId="0" borderId="51" xfId="0" applyFont="1" applyFill="1" applyBorder="1" applyAlignment="1">
      <alignment horizontal="center" vertical="center"/>
    </xf>
    <xf numFmtId="0" fontId="41" fillId="0" borderId="14" xfId="0" applyFont="1" applyFill="1" applyBorder="1" applyAlignment="1">
      <alignment horizontal="left" vertical="center" wrapText="1" shrinkToFit="1"/>
    </xf>
    <xf numFmtId="0" fontId="41" fillId="0" borderId="20" xfId="0" applyFont="1" applyFill="1" applyBorder="1" applyAlignment="1">
      <alignment horizontal="left" vertical="center" wrapText="1" shrinkToFit="1"/>
    </xf>
    <xf numFmtId="0" fontId="41" fillId="0" borderId="15" xfId="0" applyFont="1" applyFill="1" applyBorder="1" applyAlignment="1">
      <alignment horizontal="left" vertical="center" wrapText="1" shrinkToFit="1"/>
    </xf>
    <xf numFmtId="0" fontId="51" fillId="30" borderId="95" xfId="0" applyFont="1" applyFill="1" applyBorder="1" applyAlignment="1" applyProtection="1">
      <alignment horizontal="center" vertical="center"/>
    </xf>
    <xf numFmtId="0" fontId="54" fillId="0" borderId="71" xfId="0" applyFont="1" applyBorder="1" applyAlignment="1">
      <alignment horizontal="center" vertical="center" textRotation="255" shrinkToFit="1"/>
    </xf>
    <xf numFmtId="0" fontId="54" fillId="0" borderId="46" xfId="0" applyFont="1" applyBorder="1" applyAlignment="1">
      <alignment horizontal="center" vertical="center" textRotation="255" shrinkToFit="1"/>
    </xf>
    <xf numFmtId="0" fontId="54" fillId="0" borderId="72" xfId="0" applyFont="1" applyBorder="1" applyAlignment="1">
      <alignment horizontal="center" vertical="center" textRotation="255" shrinkToFit="1"/>
    </xf>
    <xf numFmtId="0" fontId="41" fillId="0" borderId="14" xfId="0" applyFont="1" applyBorder="1" applyAlignment="1">
      <alignment horizontal="left" vertical="center"/>
    </xf>
    <xf numFmtId="0" fontId="41" fillId="0" borderId="20" xfId="0" applyFont="1" applyBorder="1" applyAlignment="1">
      <alignment horizontal="left" vertical="center"/>
    </xf>
    <xf numFmtId="176" fontId="41" fillId="32" borderId="87" xfId="0" applyNumberFormat="1" applyFont="1" applyFill="1" applyBorder="1" applyAlignment="1" applyProtection="1">
      <alignment vertical="center"/>
    </xf>
    <xf numFmtId="176" fontId="41" fillId="32" borderId="78" xfId="0" applyNumberFormat="1" applyFont="1" applyFill="1" applyBorder="1" applyAlignment="1" applyProtection="1">
      <alignment vertical="center"/>
    </xf>
    <xf numFmtId="176" fontId="41" fillId="32" borderId="88" xfId="0" applyNumberFormat="1" applyFont="1" applyFill="1" applyBorder="1" applyAlignment="1" applyProtection="1">
      <alignment vertical="center"/>
    </xf>
    <xf numFmtId="0" fontId="41" fillId="0" borderId="11" xfId="0" applyFont="1" applyFill="1" applyBorder="1" applyAlignment="1">
      <alignment horizontal="center" vertical="center"/>
    </xf>
    <xf numFmtId="0" fontId="41" fillId="0" borderId="10" xfId="0" applyFont="1" applyFill="1" applyBorder="1" applyAlignment="1">
      <alignment horizontal="center" vertical="center"/>
    </xf>
    <xf numFmtId="0" fontId="53" fillId="0" borderId="63" xfId="0" applyFont="1" applyFill="1" applyBorder="1" applyAlignment="1">
      <alignment horizontal="left" vertical="center" wrapText="1"/>
    </xf>
    <xf numFmtId="0" fontId="53" fillId="0" borderId="49" xfId="0" applyFont="1" applyFill="1" applyBorder="1" applyAlignment="1">
      <alignment horizontal="left" vertical="center"/>
    </xf>
    <xf numFmtId="38" fontId="41" fillId="28" borderId="55" xfId="34" applyFont="1" applyFill="1" applyBorder="1" applyAlignment="1" applyProtection="1">
      <alignment horizontal="right" vertical="center"/>
      <protection locked="0"/>
    </xf>
    <xf numFmtId="0" fontId="41" fillId="0" borderId="49" xfId="0" applyFont="1" applyFill="1" applyBorder="1" applyAlignment="1">
      <alignment horizontal="center" vertical="center"/>
    </xf>
    <xf numFmtId="0" fontId="41" fillId="0" borderId="50" xfId="0" applyFont="1" applyFill="1" applyBorder="1" applyAlignment="1">
      <alignment horizontal="center" vertical="center"/>
    </xf>
    <xf numFmtId="0" fontId="48" fillId="0" borderId="0" xfId="0" applyFont="1" applyFill="1" applyAlignment="1">
      <alignment horizontal="left" vertical="center" wrapText="1"/>
    </xf>
    <xf numFmtId="0" fontId="48" fillId="0" borderId="0" xfId="0" applyFont="1" applyFill="1" applyAlignment="1">
      <alignment horizontal="left" vertical="center"/>
    </xf>
    <xf numFmtId="0" fontId="50" fillId="0" borderId="13" xfId="0" applyFont="1" applyFill="1" applyBorder="1" applyAlignment="1">
      <alignment horizontal="center" vertical="center" textRotation="255"/>
    </xf>
    <xf numFmtId="0" fontId="50" fillId="0" borderId="62" xfId="0" applyFont="1" applyFill="1" applyBorder="1" applyAlignment="1">
      <alignment horizontal="center" vertical="center" textRotation="255"/>
    </xf>
    <xf numFmtId="0" fontId="50" fillId="0" borderId="78" xfId="0" applyFont="1" applyFill="1" applyBorder="1" applyAlignment="1">
      <alignment horizontal="center" vertical="center" textRotation="255"/>
    </xf>
    <xf numFmtId="0" fontId="41" fillId="0" borderId="14" xfId="0" applyFont="1" applyFill="1" applyBorder="1" applyAlignment="1">
      <alignment horizontal="left" vertical="center"/>
    </xf>
    <xf numFmtId="176" fontId="41" fillId="32" borderId="68" xfId="0" applyNumberFormat="1" applyFont="1" applyFill="1" applyBorder="1" applyAlignment="1" applyProtection="1">
      <alignment horizontal="right" vertical="center"/>
    </xf>
    <xf numFmtId="176" fontId="41" fillId="32" borderId="69" xfId="0" applyNumberFormat="1" applyFont="1" applyFill="1" applyBorder="1" applyAlignment="1" applyProtection="1">
      <alignment horizontal="right" vertical="center"/>
    </xf>
    <xf numFmtId="176" fontId="41" fillId="32" borderId="70" xfId="0" applyNumberFormat="1" applyFont="1" applyFill="1" applyBorder="1" applyAlignment="1" applyProtection="1">
      <alignment horizontal="right" vertical="center"/>
    </xf>
    <xf numFmtId="0" fontId="45" fillId="0" borderId="11" xfId="0" applyFont="1" applyBorder="1" applyAlignment="1">
      <alignment horizontal="center" vertical="center"/>
    </xf>
    <xf numFmtId="0" fontId="45" fillId="0" borderId="10" xfId="0" applyFont="1" applyBorder="1" applyAlignment="1">
      <alignment horizontal="center" vertical="center"/>
    </xf>
    <xf numFmtId="38" fontId="41" fillId="32" borderId="68" xfId="34" applyFont="1" applyFill="1" applyBorder="1" applyAlignment="1" applyProtection="1">
      <alignment horizontal="right" vertical="center"/>
    </xf>
    <xf numFmtId="38" fontId="41" fillId="32" borderId="69" xfId="34" applyFont="1" applyFill="1" applyBorder="1" applyAlignment="1" applyProtection="1">
      <alignment horizontal="right" vertical="center"/>
    </xf>
    <xf numFmtId="38" fontId="41" fillId="32" borderId="70" xfId="34" applyFont="1" applyFill="1" applyBorder="1" applyAlignment="1" applyProtection="1">
      <alignment horizontal="right" vertical="center"/>
    </xf>
    <xf numFmtId="0" fontId="41" fillId="0" borderId="30"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1" fillId="0" borderId="16" xfId="0" applyFont="1" applyFill="1" applyBorder="1" applyAlignment="1">
      <alignment horizontal="center" vertical="center" wrapText="1"/>
    </xf>
    <xf numFmtId="0" fontId="9" fillId="32" borderId="18" xfId="0" applyFont="1" applyFill="1" applyBorder="1" applyAlignment="1" applyProtection="1">
      <alignment vertical="center"/>
    </xf>
    <xf numFmtId="0" fontId="9" fillId="32" borderId="19" xfId="0" applyFont="1" applyFill="1" applyBorder="1" applyAlignment="1" applyProtection="1">
      <alignment vertical="center"/>
    </xf>
    <xf numFmtId="0" fontId="41" fillId="0" borderId="10" xfId="0" applyFont="1" applyFill="1" applyBorder="1" applyAlignment="1" applyProtection="1">
      <alignment horizontal="center" vertical="center"/>
      <protection locked="0"/>
    </xf>
    <xf numFmtId="0" fontId="9" fillId="32" borderId="10" xfId="0" applyFont="1" applyFill="1" applyBorder="1" applyAlignment="1" applyProtection="1">
      <alignment vertical="center"/>
    </xf>
    <xf numFmtId="0" fontId="9" fillId="32" borderId="10" xfId="0" applyFont="1" applyFill="1" applyBorder="1" applyAlignment="1" applyProtection="1">
      <alignment horizontal="left" vertical="center"/>
    </xf>
    <xf numFmtId="0" fontId="41" fillId="0" borderId="14" xfId="0" applyFont="1" applyFill="1" applyBorder="1" applyAlignment="1">
      <alignment horizontal="center" vertical="center" wrapText="1"/>
    </xf>
    <xf numFmtId="0" fontId="41" fillId="0" borderId="20" xfId="0" applyFont="1" applyFill="1" applyBorder="1" applyAlignment="1">
      <alignment horizontal="center" vertical="center" wrapText="1"/>
    </xf>
    <xf numFmtId="0" fontId="41" fillId="0" borderId="15" xfId="0" applyFont="1" applyFill="1" applyBorder="1" applyAlignment="1">
      <alignment horizontal="center" vertical="center" wrapText="1"/>
    </xf>
    <xf numFmtId="0" fontId="41" fillId="0" borderId="63" xfId="0" applyFont="1" applyFill="1" applyBorder="1" applyAlignment="1">
      <alignment horizontal="center" vertical="center" wrapText="1"/>
    </xf>
    <xf numFmtId="0" fontId="41" fillId="0" borderId="49"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9" fillId="32" borderId="49" xfId="0" applyFont="1" applyFill="1" applyBorder="1" applyAlignment="1" applyProtection="1">
      <alignment horizontal="left" vertical="center"/>
    </xf>
    <xf numFmtId="0" fontId="9" fillId="32" borderId="50" xfId="0" applyFont="1" applyFill="1" applyBorder="1" applyAlignment="1" applyProtection="1">
      <alignment horizontal="left" vertical="center"/>
    </xf>
    <xf numFmtId="0" fontId="41" fillId="0" borderId="12" xfId="0" applyFont="1" applyFill="1" applyBorder="1" applyAlignment="1" applyProtection="1">
      <alignment horizontal="center" vertical="center"/>
    </xf>
    <xf numFmtId="0" fontId="41" fillId="0" borderId="32" xfId="0" applyFont="1" applyFill="1" applyBorder="1" applyAlignment="1" applyProtection="1">
      <alignment horizontal="center" vertical="center"/>
    </xf>
    <xf numFmtId="0" fontId="41" fillId="0" borderId="11" xfId="0" applyFont="1" applyFill="1" applyBorder="1" applyAlignment="1" applyProtection="1">
      <alignment horizontal="center" vertical="center"/>
    </xf>
    <xf numFmtId="0" fontId="43" fillId="0" borderId="0" xfId="0" applyFont="1" applyFill="1" applyAlignment="1">
      <alignment horizontal="center" vertical="center"/>
    </xf>
    <xf numFmtId="0" fontId="41" fillId="0" borderId="63" xfId="0" applyFont="1" applyFill="1" applyBorder="1" applyAlignment="1">
      <alignment horizontal="center" vertical="center"/>
    </xf>
    <xf numFmtId="0" fontId="9" fillId="32" borderId="49" xfId="0" applyFont="1" applyFill="1" applyBorder="1" applyAlignment="1" applyProtection="1">
      <alignment vertical="center"/>
    </xf>
    <xf numFmtId="0" fontId="9" fillId="32" borderId="50" xfId="0" applyFont="1" applyFill="1" applyBorder="1" applyAlignment="1" applyProtection="1">
      <alignment vertical="center"/>
    </xf>
    <xf numFmtId="0" fontId="41" fillId="0" borderId="17" xfId="0" applyFont="1" applyFill="1" applyBorder="1" applyAlignment="1">
      <alignment horizontal="center" vertical="center"/>
    </xf>
    <xf numFmtId="0" fontId="41" fillId="0" borderId="18" xfId="0" applyFont="1" applyFill="1" applyBorder="1" applyAlignment="1">
      <alignment horizontal="center" vertical="center"/>
    </xf>
    <xf numFmtId="0" fontId="41" fillId="0" borderId="19" xfId="0" applyFont="1" applyFill="1" applyBorder="1" applyAlignment="1">
      <alignment horizontal="center" vertical="center"/>
    </xf>
    <xf numFmtId="0" fontId="9" fillId="32" borderId="18" xfId="0" applyFont="1" applyFill="1" applyBorder="1" applyAlignment="1" applyProtection="1">
      <alignment vertical="center" wrapText="1"/>
    </xf>
    <xf numFmtId="0" fontId="9" fillId="32" borderId="19" xfId="0" applyFont="1" applyFill="1" applyBorder="1" applyAlignment="1" applyProtection="1">
      <alignment vertical="center" wrapText="1"/>
    </xf>
    <xf numFmtId="0" fontId="9" fillId="32" borderId="49" xfId="0" applyNumberFormat="1" applyFont="1" applyFill="1" applyBorder="1" applyAlignment="1" applyProtection="1">
      <alignment horizontal="center" vertical="center"/>
    </xf>
    <xf numFmtId="0" fontId="9" fillId="32" borderId="50" xfId="0" applyNumberFormat="1" applyFont="1" applyFill="1" applyBorder="1" applyAlignment="1" applyProtection="1">
      <alignment horizontal="center" vertical="center"/>
    </xf>
    <xf numFmtId="0" fontId="9" fillId="32" borderId="30" xfId="0" applyFont="1" applyFill="1" applyBorder="1" applyAlignment="1" applyProtection="1">
      <alignment horizontal="left" vertical="center"/>
    </xf>
    <xf numFmtId="0" fontId="9" fillId="32" borderId="0" xfId="0" applyFont="1" applyFill="1" applyBorder="1" applyAlignment="1" applyProtection="1">
      <alignment horizontal="left" vertical="center"/>
    </xf>
    <xf numFmtId="0" fontId="9" fillId="32" borderId="16" xfId="0" applyFont="1" applyFill="1" applyBorder="1" applyAlignment="1" applyProtection="1">
      <alignment horizontal="left" vertical="center"/>
    </xf>
    <xf numFmtId="0" fontId="9" fillId="32" borderId="17" xfId="0" applyFont="1" applyFill="1" applyBorder="1" applyAlignment="1" applyProtection="1">
      <alignment horizontal="left" vertical="center"/>
    </xf>
    <xf numFmtId="0" fontId="9" fillId="32" borderId="18" xfId="0" applyFont="1" applyFill="1" applyBorder="1" applyAlignment="1" applyProtection="1">
      <alignment horizontal="left" vertical="center"/>
    </xf>
    <xf numFmtId="0" fontId="9" fillId="32" borderId="19" xfId="0" applyFont="1" applyFill="1" applyBorder="1" applyAlignment="1" applyProtection="1">
      <alignment horizontal="left" vertical="center"/>
    </xf>
    <xf numFmtId="0" fontId="69" fillId="32" borderId="12" xfId="0" applyFont="1" applyFill="1" applyBorder="1" applyAlignment="1" applyProtection="1">
      <alignment horizontal="center" vertical="center" wrapText="1"/>
    </xf>
    <xf numFmtId="0" fontId="69" fillId="32" borderId="11" xfId="0" applyFont="1" applyFill="1" applyBorder="1" applyAlignment="1" applyProtection="1">
      <alignment horizontal="center" vertical="center" wrapText="1"/>
    </xf>
    <xf numFmtId="0" fontId="69" fillId="25" borderId="14" xfId="0" applyFont="1" applyFill="1" applyBorder="1" applyAlignment="1">
      <alignment horizontal="center" vertical="center"/>
    </xf>
    <xf numFmtId="0" fontId="69" fillId="25" borderId="15" xfId="0" applyFont="1" applyFill="1" applyBorder="1" applyAlignment="1">
      <alignment horizontal="center" vertical="center"/>
    </xf>
    <xf numFmtId="0" fontId="69" fillId="25" borderId="30" xfId="0" applyFont="1" applyFill="1" applyBorder="1" applyAlignment="1">
      <alignment horizontal="center" vertical="center"/>
    </xf>
    <xf numFmtId="0" fontId="69" fillId="25" borderId="16" xfId="0" applyFont="1" applyFill="1" applyBorder="1" applyAlignment="1">
      <alignment horizontal="center" vertical="center"/>
    </xf>
    <xf numFmtId="0" fontId="69" fillId="25" borderId="17" xfId="0" applyFont="1" applyFill="1" applyBorder="1" applyAlignment="1">
      <alignment horizontal="center" vertical="center"/>
    </xf>
    <xf numFmtId="0" fontId="69" fillId="25" borderId="19" xfId="0" applyFont="1" applyFill="1" applyBorder="1" applyAlignment="1">
      <alignment horizontal="center" vertical="center"/>
    </xf>
    <xf numFmtId="0" fontId="31" fillId="0" borderId="0" xfId="0" applyFont="1" applyFill="1" applyAlignment="1">
      <alignment horizontal="left" vertical="center" wrapText="1"/>
    </xf>
    <xf numFmtId="0" fontId="31" fillId="0" borderId="0" xfId="0" applyFont="1" applyFill="1" applyAlignment="1">
      <alignment horizontal="left" vertical="center"/>
    </xf>
    <xf numFmtId="0" fontId="69" fillId="0" borderId="10" xfId="0" applyFont="1" applyFill="1" applyBorder="1" applyAlignment="1">
      <alignment horizontal="center" vertical="center"/>
    </xf>
    <xf numFmtId="0" fontId="69" fillId="0" borderId="12" xfId="0" applyFont="1" applyFill="1" applyBorder="1" applyAlignment="1">
      <alignment horizontal="center" vertical="center"/>
    </xf>
    <xf numFmtId="0" fontId="69" fillId="32" borderId="24" xfId="0" applyFont="1" applyFill="1" applyBorder="1" applyAlignment="1">
      <alignment vertical="center"/>
    </xf>
    <xf numFmtId="0" fontId="69" fillId="32" borderId="28" xfId="0" applyFont="1" applyFill="1" applyBorder="1" applyAlignment="1">
      <alignment vertical="center"/>
    </xf>
    <xf numFmtId="0" fontId="69" fillId="32" borderId="29" xfId="0" applyFont="1" applyFill="1" applyBorder="1" applyAlignment="1">
      <alignment vertical="center"/>
    </xf>
    <xf numFmtId="0" fontId="42" fillId="0" borderId="12" xfId="0" applyFont="1" applyFill="1" applyBorder="1" applyAlignment="1">
      <alignment vertical="center"/>
    </xf>
    <xf numFmtId="0" fontId="42" fillId="0" borderId="32" xfId="0" applyFont="1" applyFill="1" applyBorder="1" applyAlignment="1">
      <alignment vertical="center"/>
    </xf>
    <xf numFmtId="0" fontId="42" fillId="25" borderId="13" xfId="0" applyFont="1" applyFill="1" applyBorder="1" applyAlignment="1">
      <alignment horizontal="center" vertical="center" textRotation="255" wrapText="1"/>
    </xf>
    <xf numFmtId="0" fontId="42" fillId="25" borderId="62" xfId="0" applyFont="1" applyFill="1" applyBorder="1" applyAlignment="1">
      <alignment horizontal="center" vertical="center" textRotation="255" wrapText="1"/>
    </xf>
    <xf numFmtId="0" fontId="75" fillId="25" borderId="13" xfId="0" applyFont="1" applyFill="1" applyBorder="1" applyAlignment="1">
      <alignment horizontal="center" vertical="center" textRotation="255" wrapText="1"/>
    </xf>
    <xf numFmtId="0" fontId="75" fillId="25" borderId="62" xfId="0" applyFont="1" applyFill="1" applyBorder="1" applyAlignment="1">
      <alignment horizontal="center" vertical="center" textRotation="255" wrapText="1"/>
    </xf>
    <xf numFmtId="0" fontId="69" fillId="25" borderId="12" xfId="0" applyFont="1" applyFill="1" applyBorder="1" applyAlignment="1">
      <alignment horizontal="center" vertical="center" shrinkToFit="1"/>
    </xf>
    <xf numFmtId="0" fontId="69" fillId="25" borderId="32" xfId="0" applyFont="1" applyFill="1" applyBorder="1" applyAlignment="1">
      <alignment horizontal="center" vertical="center" shrinkToFit="1"/>
    </xf>
    <xf numFmtId="0" fontId="69" fillId="25" borderId="11" xfId="0" applyFont="1" applyFill="1" applyBorder="1" applyAlignment="1">
      <alignment horizontal="center" vertical="center" shrinkToFit="1"/>
    </xf>
    <xf numFmtId="0" fontId="69" fillId="28" borderId="14" xfId="0" applyFont="1" applyFill="1" applyBorder="1" applyAlignment="1">
      <alignment horizontal="center" vertical="center" wrapText="1"/>
    </xf>
    <xf numFmtId="0" fontId="69" fillId="28" borderId="20" xfId="0" applyFont="1" applyFill="1" applyBorder="1" applyAlignment="1">
      <alignment horizontal="center" vertical="center"/>
    </xf>
    <xf numFmtId="0" fontId="69" fillId="28" borderId="15" xfId="0" applyFont="1" applyFill="1" applyBorder="1" applyAlignment="1">
      <alignment horizontal="center" vertical="center"/>
    </xf>
    <xf numFmtId="0" fontId="69" fillId="28" borderId="17" xfId="0" applyFont="1" applyFill="1" applyBorder="1" applyAlignment="1">
      <alignment horizontal="center" vertical="center"/>
    </xf>
    <xf numFmtId="0" fontId="69" fillId="28" borderId="18" xfId="0" applyFont="1" applyFill="1" applyBorder="1" applyAlignment="1">
      <alignment horizontal="center" vertical="center"/>
    </xf>
    <xf numFmtId="0" fontId="69" fillId="28" borderId="19" xfId="0" applyFont="1" applyFill="1" applyBorder="1" applyAlignment="1">
      <alignment horizontal="center" vertical="center"/>
    </xf>
    <xf numFmtId="0" fontId="69" fillId="25" borderId="13" xfId="0" applyFont="1" applyFill="1" applyBorder="1" applyAlignment="1">
      <alignment horizontal="center" vertical="center" wrapText="1"/>
    </xf>
    <xf numFmtId="0" fontId="69" fillId="25" borderId="62" xfId="0" applyFont="1" applyFill="1" applyBorder="1" applyAlignment="1">
      <alignment horizontal="center" vertical="center" wrapText="1"/>
    </xf>
    <xf numFmtId="0" fontId="69" fillId="25" borderId="55" xfId="0" applyFont="1" applyFill="1" applyBorder="1" applyAlignment="1">
      <alignment horizontal="center" vertical="center" wrapText="1"/>
    </xf>
    <xf numFmtId="0" fontId="69" fillId="25" borderId="13" xfId="0" applyFont="1" applyFill="1" applyBorder="1" applyAlignment="1">
      <alignment horizontal="center" vertical="center" textRotation="255"/>
    </xf>
    <xf numFmtId="0" fontId="69" fillId="25" borderId="62" xfId="0" applyFont="1" applyFill="1" applyBorder="1" applyAlignment="1">
      <alignment horizontal="center" vertical="center" textRotation="255"/>
    </xf>
    <xf numFmtId="0" fontId="69" fillId="25" borderId="55" xfId="0" applyFont="1" applyFill="1" applyBorder="1" applyAlignment="1">
      <alignment horizontal="center" vertical="center" textRotation="255"/>
    </xf>
    <xf numFmtId="0" fontId="69" fillId="25" borderId="20" xfId="0" applyFont="1" applyFill="1" applyBorder="1" applyAlignment="1">
      <alignment horizontal="center" vertical="center"/>
    </xf>
    <xf numFmtId="0" fontId="69" fillId="25" borderId="0" xfId="0" applyFont="1" applyFill="1" applyBorder="1" applyAlignment="1">
      <alignment horizontal="center" vertical="center"/>
    </xf>
    <xf numFmtId="0" fontId="69" fillId="25" borderId="18" xfId="0" applyFont="1" applyFill="1" applyBorder="1" applyAlignment="1">
      <alignment horizontal="center" vertical="center"/>
    </xf>
    <xf numFmtId="0" fontId="69" fillId="25" borderId="14" xfId="0" applyFont="1" applyFill="1" applyBorder="1" applyAlignment="1">
      <alignment horizontal="center" vertical="center" wrapText="1" shrinkToFit="1"/>
    </xf>
    <xf numFmtId="0" fontId="69" fillId="25" borderId="20" xfId="0" applyFont="1" applyFill="1" applyBorder="1" applyAlignment="1">
      <alignment horizontal="center" vertical="center" wrapText="1" shrinkToFit="1"/>
    </xf>
    <xf numFmtId="0" fontId="69" fillId="25" borderId="15" xfId="0" applyFont="1" applyFill="1" applyBorder="1" applyAlignment="1">
      <alignment horizontal="center" vertical="center" wrapText="1" shrinkToFit="1"/>
    </xf>
    <xf numFmtId="0" fontId="69" fillId="25" borderId="30" xfId="0" applyFont="1" applyFill="1" applyBorder="1" applyAlignment="1">
      <alignment horizontal="center" vertical="center" wrapText="1" shrinkToFit="1"/>
    </xf>
    <xf numFmtId="0" fontId="69" fillId="25" borderId="0" xfId="0" applyFont="1" applyFill="1" applyBorder="1" applyAlignment="1">
      <alignment horizontal="center" vertical="center" wrapText="1" shrinkToFit="1"/>
    </xf>
    <xf numFmtId="0" fontId="69" fillId="25" borderId="16" xfId="0" applyFont="1" applyFill="1" applyBorder="1" applyAlignment="1">
      <alignment horizontal="center" vertical="center" wrapText="1" shrinkToFit="1"/>
    </xf>
    <xf numFmtId="0" fontId="69" fillId="25" borderId="17" xfId="0" applyFont="1" applyFill="1" applyBorder="1" applyAlignment="1">
      <alignment horizontal="center" vertical="center" wrapText="1" shrinkToFit="1"/>
    </xf>
    <xf numFmtId="0" fontId="69" fillId="25" borderId="18" xfId="0" applyFont="1" applyFill="1" applyBorder="1" applyAlignment="1">
      <alignment horizontal="center" vertical="center" wrapText="1" shrinkToFit="1"/>
    </xf>
    <xf numFmtId="0" fontId="69" fillId="25" borderId="19" xfId="0" applyFont="1" applyFill="1" applyBorder="1" applyAlignment="1">
      <alignment horizontal="center" vertical="center" wrapText="1" shrinkToFit="1"/>
    </xf>
    <xf numFmtId="0" fontId="69" fillId="25" borderId="13" xfId="0" applyFont="1" applyFill="1" applyBorder="1" applyAlignment="1">
      <alignment horizontal="center" vertical="center" wrapText="1" shrinkToFit="1"/>
    </xf>
    <xf numFmtId="0" fontId="69" fillId="25" borderId="62" xfId="0" applyFont="1" applyFill="1" applyBorder="1" applyAlignment="1">
      <alignment horizontal="center" vertical="center" wrapText="1" shrinkToFit="1"/>
    </xf>
    <xf numFmtId="0" fontId="69" fillId="25" borderId="55" xfId="0" applyFont="1" applyFill="1" applyBorder="1" applyAlignment="1">
      <alignment horizontal="center" vertical="center" wrapText="1" shrinkToFit="1"/>
    </xf>
    <xf numFmtId="0" fontId="69" fillId="25" borderId="13" xfId="0" applyFont="1" applyFill="1" applyBorder="1" applyAlignment="1">
      <alignment horizontal="center" vertical="center" shrinkToFit="1"/>
    </xf>
    <xf numFmtId="0" fontId="69" fillId="25" borderId="62" xfId="0" applyFont="1" applyFill="1" applyBorder="1" applyAlignment="1">
      <alignment horizontal="center" vertical="center" shrinkToFit="1"/>
    </xf>
    <xf numFmtId="0" fontId="69" fillId="25" borderId="55" xfId="0" applyFont="1" applyFill="1" applyBorder="1" applyAlignment="1">
      <alignment horizontal="center" vertical="center" shrinkToFit="1"/>
    </xf>
    <xf numFmtId="0" fontId="32" fillId="0" borderId="36" xfId="0" applyFont="1" applyBorder="1" applyAlignment="1">
      <alignment horizontal="center" vertical="center" wrapText="1"/>
    </xf>
    <xf numFmtId="0" fontId="32" fillId="0" borderId="37"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66" xfId="0" applyFont="1" applyBorder="1" applyAlignment="1">
      <alignment horizontal="center" vertical="center" wrapText="1"/>
    </xf>
    <xf numFmtId="0" fontId="32" fillId="0" borderId="64" xfId="0" applyFont="1" applyBorder="1" applyAlignment="1">
      <alignment horizontal="center" vertical="center" wrapText="1"/>
    </xf>
    <xf numFmtId="0" fontId="32" fillId="0" borderId="90" xfId="0" applyFont="1" applyBorder="1" applyAlignment="1">
      <alignment horizontal="center" vertical="center"/>
    </xf>
    <xf numFmtId="0" fontId="32" fillId="0" borderId="91" xfId="0" applyFont="1" applyBorder="1" applyAlignment="1">
      <alignment horizontal="center" vertical="center"/>
    </xf>
    <xf numFmtId="0" fontId="32" fillId="0" borderId="95" xfId="0" applyFont="1" applyBorder="1" applyAlignment="1">
      <alignment horizontal="center" vertical="center"/>
    </xf>
    <xf numFmtId="0" fontId="32" fillId="0" borderId="12"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20"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10" xfId="0" applyFont="1" applyBorder="1" applyAlignment="1">
      <alignment horizontal="center" vertical="center"/>
    </xf>
    <xf numFmtId="0" fontId="32" fillId="0" borderId="10" xfId="0" applyFont="1" applyBorder="1" applyAlignment="1">
      <alignment horizontal="center" vertical="center" wrapText="1"/>
    </xf>
    <xf numFmtId="0" fontId="32" fillId="0" borderId="55" xfId="0" applyFont="1" applyBorder="1" applyAlignment="1">
      <alignment horizontal="center" vertical="center" wrapText="1"/>
    </xf>
  </cellXfs>
  <cellStyles count="5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4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cellStyle name="標準 3" xfId="45"/>
    <cellStyle name="標準 3 2" xfId="46"/>
    <cellStyle name="標準 3 3" xfId="47"/>
    <cellStyle name="標準 4" xfId="49"/>
    <cellStyle name="良い" xfId="44" builtinId="26" customBuiltin="1"/>
  </cellStyles>
  <dxfs count="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99FF99"/>
      <color rgb="FFFFFFCC"/>
      <color rgb="FFCCFF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23</xdr:col>
      <xdr:colOff>885825</xdr:colOff>
      <xdr:row>2</xdr:row>
      <xdr:rowOff>130968</xdr:rowOff>
    </xdr:from>
    <xdr:to>
      <xdr:col>27</xdr:col>
      <xdr:colOff>941173</xdr:colOff>
      <xdr:row>7</xdr:row>
      <xdr:rowOff>38099</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6143625" y="626268"/>
          <a:ext cx="6284698" cy="1145381"/>
          <a:chOff x="6172200" y="2790823"/>
          <a:chExt cx="5086350" cy="1409701"/>
        </a:xfrm>
      </xdr:grpSpPr>
      <xdr:sp macro="" textlink="">
        <xdr:nvSpPr>
          <xdr:cNvPr id="2" name="正方形/長方形 1">
            <a:extLst>
              <a:ext uri="{FF2B5EF4-FFF2-40B4-BE49-F238E27FC236}">
                <a16:creationId xmlns:a16="http://schemas.microsoft.com/office/drawing/2014/main" id="{00000000-0008-0000-0100-000002000000}"/>
              </a:ext>
            </a:extLst>
          </xdr:cNvPr>
          <xdr:cNvSpPr/>
        </xdr:nvSpPr>
        <xdr:spPr bwMode="auto">
          <a:xfrm>
            <a:off x="6172200" y="2790823"/>
            <a:ext cx="5086350" cy="140970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補助金の算定に必要な情報　入力セル</a:t>
            </a:r>
            <a:endParaRPr kumimoji="1" lang="en-US" altLang="ja-JP" sz="1100"/>
          </a:p>
          <a:p>
            <a:pPr algn="l"/>
            <a:r>
              <a:rPr kumimoji="1" lang="ja-JP" altLang="en-US" sz="1100"/>
              <a:t>　　　　　　補助金の算定に必要な情報　自動反映セル　　　</a:t>
            </a:r>
            <a:endParaRPr kumimoji="1" lang="en-US" altLang="ja-JP" sz="1100"/>
          </a:p>
          <a:p>
            <a:pPr algn="l"/>
            <a:r>
              <a:rPr kumimoji="1" lang="ja-JP" altLang="en-US" sz="1100"/>
              <a:t>　　　　　　</a:t>
            </a:r>
            <a:r>
              <a:rPr kumimoji="1" lang="ja-JP" altLang="en-US" sz="1100" baseline="0"/>
              <a:t> </a:t>
            </a:r>
            <a:endParaRPr kumimoji="1" lang="ja-JP" altLang="en-US" sz="1100"/>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bwMode="auto">
          <a:xfrm>
            <a:off x="6289689" y="3720950"/>
            <a:ext cx="323850" cy="142876"/>
          </a:xfrm>
          <a:prstGeom prst="rect">
            <a:avLst/>
          </a:prstGeom>
          <a:solidFill>
            <a:srgbClr val="99FF99"/>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6289689" y="3468395"/>
            <a:ext cx="323850" cy="142876"/>
          </a:xfrm>
          <a:prstGeom prst="rect">
            <a:avLst/>
          </a:prstGeom>
          <a:solidFill>
            <a:srgbClr val="FF0000"/>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32</xdr:col>
      <xdr:colOff>607221</xdr:colOff>
      <xdr:row>31</xdr:row>
      <xdr:rowOff>253435</xdr:rowOff>
    </xdr:from>
    <xdr:to>
      <xdr:col>37</xdr:col>
      <xdr:colOff>585108</xdr:colOff>
      <xdr:row>39</xdr:row>
      <xdr:rowOff>32318</xdr:rowOff>
    </xdr:to>
    <xdr:sp macro="" textlink="">
      <xdr:nvSpPr>
        <xdr:cNvPr id="10" name="テキスト ボックス 9"/>
        <xdr:cNvSpPr txBox="1"/>
      </xdr:nvSpPr>
      <xdr:spPr>
        <a:xfrm>
          <a:off x="15996900" y="8553792"/>
          <a:ext cx="3379672" cy="3507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1">
              <a:latin typeface="HG丸ｺﾞｼｯｸM-PRO" panose="020F0600000000000000" pitchFamily="50" charset="-128"/>
              <a:ea typeface="HG丸ｺﾞｼｯｸM-PRO" panose="020F0600000000000000" pitchFamily="50" charset="-128"/>
            </a:rPr>
            <a:t>（記入方法等）</a:t>
          </a:r>
          <a:endParaRPr kumimoji="1" lang="en-US" altLang="ja-JP" sz="1600" b="1">
            <a:latin typeface="HG丸ｺﾞｼｯｸM-PRO" panose="020F0600000000000000" pitchFamily="50" charset="-128"/>
            <a:ea typeface="HG丸ｺﾞｼｯｸM-PRO" panose="020F0600000000000000" pitchFamily="50" charset="-128"/>
          </a:endParaRPr>
        </a:p>
        <a:p>
          <a:r>
            <a:rPr kumimoji="1" lang="en-US" altLang="ja-JP" sz="1600" b="1">
              <a:latin typeface="HG丸ｺﾞｼｯｸM-PRO" panose="020F0600000000000000" pitchFamily="50" charset="-128"/>
              <a:ea typeface="HG丸ｺﾞｼｯｸM-PRO" panose="020F0600000000000000" pitchFamily="50" charset="-128"/>
            </a:rPr>
            <a:t>※</a:t>
          </a:r>
          <a:r>
            <a:rPr kumimoji="1" lang="ja-JP" altLang="en-US" sz="1600" b="1">
              <a:latin typeface="HG丸ｺﾞｼｯｸM-PRO" panose="020F0600000000000000" pitchFamily="50" charset="-128"/>
              <a:ea typeface="HG丸ｺﾞｼｯｸM-PRO" panose="020F0600000000000000" pitchFamily="50" charset="-128"/>
            </a:rPr>
            <a:t>本欄は確認・入力後，削除するか右方欄外に移動願います。</a:t>
          </a:r>
          <a:endParaRPr kumimoji="1" lang="en-US" altLang="ja-JP" sz="1600" b="1">
            <a:latin typeface="HG丸ｺﾞｼｯｸM-PRO" panose="020F0600000000000000" pitchFamily="50" charset="-128"/>
            <a:ea typeface="HG丸ｺﾞｼｯｸM-PRO" panose="020F0600000000000000" pitchFamily="50" charset="-128"/>
          </a:endParaRPr>
        </a:p>
        <a:p>
          <a:endParaRPr kumimoji="1" lang="en-US" altLang="ja-JP" sz="1600" b="1">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・赤色着色セル・・・手入力が必要なセルです。赤色セルが残っている場合，入力漏れ等がありますので，確認していただき，提出時には赤色セルが無いようにしてください。</a:t>
          </a:r>
          <a:endParaRPr kumimoji="1" lang="en-US" altLang="ja-JP" sz="1600" b="1"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1">
            <a:latin typeface="HG丸ｺﾞｼｯｸM-PRO" panose="020F0600000000000000" pitchFamily="50" charset="-128"/>
            <a:ea typeface="HG丸ｺﾞｼｯｸM-PRO" panose="020F0600000000000000" pitchFamily="50" charset="-128"/>
          </a:endParaRPr>
        </a:p>
        <a:p>
          <a:r>
            <a:rPr kumimoji="1" lang="ja-JP" altLang="en-US" sz="1600" b="1">
              <a:latin typeface="HG丸ｺﾞｼｯｸM-PRO" panose="020F0600000000000000" pitchFamily="50" charset="-128"/>
              <a:ea typeface="HG丸ｺﾞｼｯｸM-PRO" panose="020F0600000000000000" pitchFamily="50" charset="-128"/>
            </a:rPr>
            <a:t>・薄緑着色セル・・・他の入力セルを入力していただくと自動反映されるようになっていますが，うまく反映されない，最新の情報でない場合には，提出時にメール本文に正しい内容を記載してください。</a:t>
          </a:r>
          <a:endParaRPr kumimoji="1" lang="en-US" altLang="ja-JP" sz="1600" b="1">
            <a:latin typeface="HG丸ｺﾞｼｯｸM-PRO" panose="020F0600000000000000" pitchFamily="50" charset="-128"/>
            <a:ea typeface="HG丸ｺﾞｼｯｸM-PRO" panose="020F0600000000000000" pitchFamily="50" charset="-128"/>
          </a:endParaRPr>
        </a:p>
        <a:p>
          <a:r>
            <a:rPr kumimoji="1" lang="en-US" altLang="ja-JP" sz="1600" b="1">
              <a:latin typeface="HG丸ｺﾞｼｯｸM-PRO" panose="020F0600000000000000" pitchFamily="50" charset="-128"/>
              <a:ea typeface="HG丸ｺﾞｼｯｸM-PRO" panose="020F0600000000000000" pitchFamily="50" charset="-128"/>
            </a:rPr>
            <a:t>※</a:t>
          </a:r>
          <a:r>
            <a:rPr kumimoji="1" lang="ja-JP" altLang="en-US" sz="1600" b="1">
              <a:latin typeface="HG丸ｺﾞｼｯｸM-PRO" panose="020F0600000000000000" pitchFamily="50" charset="-128"/>
              <a:ea typeface="HG丸ｺﾞｼｯｸM-PRO" panose="020F0600000000000000" pitchFamily="50" charset="-128"/>
            </a:rPr>
            <a:t>他県に所在している事業所については反映されませんので，手入力をお願いします。</a:t>
          </a:r>
          <a:endParaRPr kumimoji="1" lang="en-US" altLang="ja-JP" sz="1600" b="1">
            <a:latin typeface="HG丸ｺﾞｼｯｸM-PRO" panose="020F0600000000000000" pitchFamily="50" charset="-128"/>
            <a:ea typeface="HG丸ｺﾞｼｯｸM-PRO" panose="020F0600000000000000" pitchFamily="50" charset="-128"/>
          </a:endParaRPr>
        </a:p>
        <a:p>
          <a:r>
            <a:rPr kumimoji="1" lang="ja-JP" altLang="en-US" sz="1600" b="1">
              <a:latin typeface="HG丸ｺﾞｼｯｸM-PRO" panose="020F0600000000000000" pitchFamily="50" charset="-128"/>
              <a:ea typeface="HG丸ｺﾞｼｯｸM-PRO" panose="020F0600000000000000" pitchFamily="50" charset="-128"/>
            </a:rPr>
            <a:t>　事業所情報を入力する際には，宮城県に所在する事業所から入力をお願いいたします。</a:t>
          </a:r>
          <a:endParaRPr kumimoji="1" lang="en-US" altLang="ja-JP" sz="1600" b="1">
            <a:latin typeface="HG丸ｺﾞｼｯｸM-PRO" panose="020F0600000000000000" pitchFamily="50" charset="-128"/>
            <a:ea typeface="HG丸ｺﾞｼｯｸM-PRO" panose="020F0600000000000000" pitchFamily="50" charset="-128"/>
          </a:endParaRPr>
        </a:p>
        <a:p>
          <a:r>
            <a:rPr kumimoji="1" lang="ja-JP" altLang="en-US" sz="1600" b="1">
              <a:latin typeface="HG丸ｺﾞｼｯｸM-PRO" panose="020F0600000000000000" pitchFamily="50" charset="-128"/>
              <a:ea typeface="HG丸ｺﾞｼｯｸM-PRO" panose="020F0600000000000000" pitchFamily="50" charset="-128"/>
            </a:rPr>
            <a:t>　（うまく反映されなくなってしまいます）</a:t>
          </a:r>
          <a:endParaRPr kumimoji="1" lang="en-US" altLang="ja-JP" sz="16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281421</xdr:colOff>
      <xdr:row>4</xdr:row>
      <xdr:rowOff>434</xdr:rowOff>
    </xdr:from>
    <xdr:to>
      <xdr:col>24</xdr:col>
      <xdr:colOff>1234353</xdr:colOff>
      <xdr:row>17</xdr:row>
      <xdr:rowOff>83777</xdr:rowOff>
    </xdr:to>
    <xdr:sp macro="" textlink="">
      <xdr:nvSpPr>
        <xdr:cNvPr id="9" name="テキスト ボックス 8"/>
        <xdr:cNvSpPr txBox="1"/>
      </xdr:nvSpPr>
      <xdr:spPr>
        <a:xfrm>
          <a:off x="481446" y="991034"/>
          <a:ext cx="7915707" cy="33027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600" b="1">
              <a:latin typeface="HG丸ｺﾞｼｯｸM-PRO" panose="020F0600000000000000" pitchFamily="50" charset="-128"/>
              <a:ea typeface="HG丸ｺﾞｼｯｸM-PRO" panose="020F0600000000000000" pitchFamily="50" charset="-128"/>
            </a:rPr>
            <a:t>（記入方法等）</a:t>
          </a:r>
          <a:endParaRPr kumimoji="1" lang="en-US" altLang="ja-JP" sz="1600" b="1">
            <a:latin typeface="HG丸ｺﾞｼｯｸM-PRO" panose="020F0600000000000000" pitchFamily="50" charset="-128"/>
            <a:ea typeface="HG丸ｺﾞｼｯｸM-PRO" panose="020F0600000000000000" pitchFamily="50" charset="-128"/>
          </a:endParaRPr>
        </a:p>
        <a:p>
          <a:r>
            <a:rPr kumimoji="1" lang="en-US" altLang="ja-JP" sz="1600" b="1">
              <a:latin typeface="HG丸ｺﾞｼｯｸM-PRO" panose="020F0600000000000000" pitchFamily="50" charset="-128"/>
              <a:ea typeface="HG丸ｺﾞｼｯｸM-PRO" panose="020F0600000000000000" pitchFamily="50" charset="-128"/>
            </a:rPr>
            <a:t>※</a:t>
          </a:r>
          <a:r>
            <a:rPr kumimoji="1" lang="ja-JP" altLang="en-US" sz="1600" b="1">
              <a:latin typeface="HG丸ｺﾞｼｯｸM-PRO" panose="020F0600000000000000" pitchFamily="50" charset="-128"/>
              <a:ea typeface="HG丸ｺﾞｼｯｸM-PRO" panose="020F0600000000000000" pitchFamily="50" charset="-128"/>
            </a:rPr>
            <a:t>本欄は確認・入力後，削除するか右方欄外に移動願います。</a:t>
          </a:r>
          <a:endParaRPr kumimoji="1" lang="en-US" altLang="ja-JP" sz="1600" b="1">
            <a:latin typeface="HG丸ｺﾞｼｯｸM-PRO" panose="020F0600000000000000" pitchFamily="50" charset="-128"/>
            <a:ea typeface="HG丸ｺﾞｼｯｸM-PRO" panose="020F0600000000000000" pitchFamily="50" charset="-128"/>
          </a:endParaRPr>
        </a:p>
        <a:p>
          <a:endParaRPr kumimoji="1" lang="en-US" altLang="ja-JP" sz="1600" b="1">
            <a:latin typeface="HG丸ｺﾞｼｯｸM-PRO" panose="020F0600000000000000" pitchFamily="50" charset="-128"/>
            <a:ea typeface="HG丸ｺﾞｼｯｸM-PRO" panose="020F0600000000000000" pitchFamily="50" charset="-128"/>
          </a:endParaRPr>
        </a:p>
        <a:p>
          <a:r>
            <a:rPr kumimoji="1" lang="ja-JP" altLang="en-US" sz="1600" b="1">
              <a:latin typeface="HG丸ｺﾞｼｯｸM-PRO" panose="020F0600000000000000" pitchFamily="50" charset="-128"/>
              <a:ea typeface="HG丸ｺﾞｼｯｸM-PRO" panose="020F0600000000000000" pitchFamily="50" charset="-128"/>
            </a:rPr>
            <a:t>・赤色着色セル・・・手入力が必要なセルです。赤色セルが残っている場合，入力漏れ等がありますので，確認していただき，提出時には赤色セルが無いようにしてください。</a:t>
          </a:r>
          <a:endParaRPr kumimoji="1" lang="en-US" altLang="ja-JP" sz="1600" b="1">
            <a:latin typeface="HG丸ｺﾞｼｯｸM-PRO" panose="020F0600000000000000" pitchFamily="50" charset="-128"/>
            <a:ea typeface="HG丸ｺﾞｼｯｸM-PRO" panose="020F0600000000000000" pitchFamily="50" charset="-128"/>
          </a:endParaRPr>
        </a:p>
        <a:p>
          <a:endParaRPr kumimoji="1" lang="en-US" altLang="ja-JP" sz="1600" b="1">
            <a:latin typeface="HG丸ｺﾞｼｯｸM-PRO" panose="020F0600000000000000" pitchFamily="50" charset="-128"/>
            <a:ea typeface="HG丸ｺﾞｼｯｸM-PRO" panose="020F0600000000000000" pitchFamily="50" charset="-128"/>
          </a:endParaRPr>
        </a:p>
        <a:p>
          <a:r>
            <a:rPr kumimoji="1" lang="ja-JP" altLang="en-US" sz="1600" b="1">
              <a:latin typeface="HG丸ｺﾞｼｯｸM-PRO" panose="020F0600000000000000" pitchFamily="50" charset="-128"/>
              <a:ea typeface="HG丸ｺﾞｼｯｸM-PRO" panose="020F0600000000000000" pitchFamily="50" charset="-128"/>
            </a:rPr>
            <a:t>・薄緑着色セル・・・他の入力セルを入力していただくと自動反映されるようになっていますが，うまく反映されない，最新の情報でない場合には，提出時にメール本文に正しい内容を記載してください。</a:t>
          </a:r>
          <a:endParaRPr kumimoji="1" lang="en-US" altLang="ja-JP" sz="1600" b="1">
            <a:latin typeface="HG丸ｺﾞｼｯｸM-PRO" panose="020F0600000000000000" pitchFamily="50" charset="-128"/>
            <a:ea typeface="HG丸ｺﾞｼｯｸM-PRO" panose="020F0600000000000000" pitchFamily="50" charset="-128"/>
          </a:endParaRPr>
        </a:p>
        <a:p>
          <a:endParaRPr kumimoji="1" lang="en-US" altLang="ja-JP" sz="1600" b="1">
            <a:latin typeface="HG丸ｺﾞｼｯｸM-PRO" panose="020F0600000000000000" pitchFamily="50" charset="-128"/>
            <a:ea typeface="HG丸ｺﾞｼｯｸM-PRO" panose="020F0600000000000000" pitchFamily="50" charset="-128"/>
          </a:endParaRPr>
        </a:p>
        <a:p>
          <a:r>
            <a:rPr kumimoji="1" lang="ja-JP" altLang="en-US" sz="1600" b="1">
              <a:latin typeface="HG丸ｺﾞｼｯｸM-PRO" panose="020F0600000000000000" pitchFamily="50" charset="-128"/>
              <a:ea typeface="HG丸ｺﾞｼｯｸM-PRO" panose="020F0600000000000000" pitchFamily="50" charset="-128"/>
            </a:rPr>
            <a:t>・本シート，様式１，別記様式第１号の順で作成してください。</a:t>
          </a:r>
          <a:endParaRPr kumimoji="1" lang="en-US" altLang="ja-JP" sz="16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6</xdr:col>
      <xdr:colOff>66675</xdr:colOff>
      <xdr:row>33</xdr:row>
      <xdr:rowOff>285751</xdr:rowOff>
    </xdr:from>
    <xdr:to>
      <xdr:col>25</xdr:col>
      <xdr:colOff>943407</xdr:colOff>
      <xdr:row>40</xdr:row>
      <xdr:rowOff>76201</xdr:rowOff>
    </xdr:to>
    <xdr:sp macro="" textlink="">
      <xdr:nvSpPr>
        <xdr:cNvPr id="8" name="テキスト ボックス 7"/>
        <xdr:cNvSpPr txBox="1"/>
      </xdr:nvSpPr>
      <xdr:spPr>
        <a:xfrm>
          <a:off x="1905000" y="9534526"/>
          <a:ext cx="7915707" cy="3124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600" b="1">
              <a:latin typeface="HG丸ｺﾞｼｯｸM-PRO" panose="020F0600000000000000" pitchFamily="50" charset="-128"/>
              <a:ea typeface="HG丸ｺﾞｼｯｸM-PRO" panose="020F0600000000000000" pitchFamily="50" charset="-128"/>
            </a:rPr>
            <a:t>（記入方法等）</a:t>
          </a:r>
          <a:endParaRPr kumimoji="1" lang="en-US" altLang="ja-JP" sz="1600" b="1">
            <a:latin typeface="HG丸ｺﾞｼｯｸM-PRO" panose="020F0600000000000000" pitchFamily="50" charset="-128"/>
            <a:ea typeface="HG丸ｺﾞｼｯｸM-PRO" panose="020F0600000000000000" pitchFamily="50" charset="-128"/>
          </a:endParaRPr>
        </a:p>
        <a:p>
          <a:r>
            <a:rPr kumimoji="1" lang="en-US" altLang="ja-JP" sz="1600" b="1">
              <a:latin typeface="HG丸ｺﾞｼｯｸM-PRO" panose="020F0600000000000000" pitchFamily="50" charset="-128"/>
              <a:ea typeface="HG丸ｺﾞｼｯｸM-PRO" panose="020F0600000000000000" pitchFamily="50" charset="-128"/>
            </a:rPr>
            <a:t>※</a:t>
          </a:r>
          <a:r>
            <a:rPr kumimoji="1" lang="ja-JP" altLang="en-US" sz="1600" b="1">
              <a:latin typeface="HG丸ｺﾞｼｯｸM-PRO" panose="020F0600000000000000" pitchFamily="50" charset="-128"/>
              <a:ea typeface="HG丸ｺﾞｼｯｸM-PRO" panose="020F0600000000000000" pitchFamily="50" charset="-128"/>
            </a:rPr>
            <a:t>本欄は確認・入力後，削除するか右方欄外に移動願います。</a:t>
          </a:r>
          <a:endParaRPr kumimoji="1" lang="en-US" altLang="ja-JP" sz="1600" b="1">
            <a:latin typeface="HG丸ｺﾞｼｯｸM-PRO" panose="020F0600000000000000" pitchFamily="50" charset="-128"/>
            <a:ea typeface="HG丸ｺﾞｼｯｸM-PRO" panose="020F0600000000000000" pitchFamily="50" charset="-128"/>
          </a:endParaRPr>
        </a:p>
        <a:p>
          <a:endParaRPr kumimoji="1" lang="en-US" altLang="ja-JP" sz="1600" b="1">
            <a:latin typeface="HG丸ｺﾞｼｯｸM-PRO" panose="020F0600000000000000" pitchFamily="50" charset="-128"/>
            <a:ea typeface="HG丸ｺﾞｼｯｸM-PRO" panose="020F0600000000000000" pitchFamily="50" charset="-128"/>
          </a:endParaRPr>
        </a:p>
        <a:p>
          <a:r>
            <a:rPr kumimoji="1" lang="ja-JP" altLang="en-US" sz="1600" b="1">
              <a:latin typeface="HG丸ｺﾞｼｯｸM-PRO" panose="020F0600000000000000" pitchFamily="50" charset="-128"/>
              <a:ea typeface="HG丸ｺﾞｼｯｸM-PRO" panose="020F0600000000000000" pitchFamily="50" charset="-128"/>
            </a:rPr>
            <a:t>・赤色着色セル・・・手入力が必要なセルです。赤色セルが残っている場合，入力漏れ等がありますので，確認していただき，提出時には赤色セルが無いようにしてください。</a:t>
          </a:r>
          <a:endParaRPr kumimoji="1" lang="en-US" altLang="ja-JP" sz="1600" b="1">
            <a:latin typeface="HG丸ｺﾞｼｯｸM-PRO" panose="020F0600000000000000" pitchFamily="50" charset="-128"/>
            <a:ea typeface="HG丸ｺﾞｼｯｸM-PRO" panose="020F0600000000000000" pitchFamily="50" charset="-128"/>
          </a:endParaRPr>
        </a:p>
        <a:p>
          <a:endParaRPr kumimoji="1" lang="en-US" altLang="ja-JP" sz="1600" b="1">
            <a:latin typeface="HG丸ｺﾞｼｯｸM-PRO" panose="020F0600000000000000" pitchFamily="50" charset="-128"/>
            <a:ea typeface="HG丸ｺﾞｼｯｸM-PRO" panose="020F0600000000000000" pitchFamily="50" charset="-128"/>
          </a:endParaRPr>
        </a:p>
        <a:p>
          <a:r>
            <a:rPr kumimoji="1" lang="ja-JP" altLang="en-US" sz="1600" b="1">
              <a:latin typeface="HG丸ｺﾞｼｯｸM-PRO" panose="020F0600000000000000" pitchFamily="50" charset="-128"/>
              <a:ea typeface="HG丸ｺﾞｼｯｸM-PRO" panose="020F0600000000000000" pitchFamily="50" charset="-128"/>
            </a:rPr>
            <a:t>・薄緑着色セル・・・他の入力セルを入力していただくと自動反映されるようになっていますが，うまく反映されない，最新の情報でない場合には，提出時にメール本文に正しい内容を記載してください。</a:t>
          </a:r>
          <a:endParaRPr kumimoji="1" lang="en-US" altLang="ja-JP" sz="1600" b="1">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2</xdr:col>
          <xdr:colOff>19050</xdr:colOff>
          <xdr:row>55</xdr:row>
          <xdr:rowOff>19050</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02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2</xdr:col>
          <xdr:colOff>19050</xdr:colOff>
          <xdr:row>56</xdr:row>
          <xdr:rowOff>19050</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2</xdr:col>
          <xdr:colOff>19050</xdr:colOff>
          <xdr:row>57</xdr:row>
          <xdr:rowOff>19050</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02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19050</xdr:colOff>
          <xdr:row>60</xdr:row>
          <xdr:rowOff>19050</xdr:rowOff>
        </xdr:to>
        <xdr:sp macro="" textlink="">
          <xdr:nvSpPr>
            <xdr:cNvPr id="83972" name="Check Box 4" hidden="1">
              <a:extLst>
                <a:ext uri="{63B3BB69-23CF-44E3-9099-C40C66FF867C}">
                  <a14:compatExt spid="_x0000_s83972"/>
                </a:ext>
                <a:ext uri="{FF2B5EF4-FFF2-40B4-BE49-F238E27FC236}">
                  <a16:creationId xmlns:a16="http://schemas.microsoft.com/office/drawing/2014/main" id="{00000000-0008-0000-02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47625</xdr:rowOff>
        </xdr:from>
        <xdr:to>
          <xdr:col>2</xdr:col>
          <xdr:colOff>19050</xdr:colOff>
          <xdr:row>58</xdr:row>
          <xdr:rowOff>0</xdr:rowOff>
        </xdr:to>
        <xdr:sp macro="" textlink="">
          <xdr:nvSpPr>
            <xdr:cNvPr id="83973" name="Check Box 5" hidden="1">
              <a:extLst>
                <a:ext uri="{63B3BB69-23CF-44E3-9099-C40C66FF867C}">
                  <a14:compatExt spid="_x0000_s83973"/>
                </a:ext>
                <a:ext uri="{FF2B5EF4-FFF2-40B4-BE49-F238E27FC236}">
                  <a16:creationId xmlns:a16="http://schemas.microsoft.com/office/drawing/2014/main" id="{00000000-0008-0000-0200-0000D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2</xdr:col>
          <xdr:colOff>19050</xdr:colOff>
          <xdr:row>57</xdr:row>
          <xdr:rowOff>19050</xdr:rowOff>
        </xdr:to>
        <xdr:sp macro="" textlink="">
          <xdr:nvSpPr>
            <xdr:cNvPr id="83974" name="Check Box 6" hidden="1">
              <a:extLst>
                <a:ext uri="{63B3BB69-23CF-44E3-9099-C40C66FF867C}">
                  <a14:compatExt spid="_x0000_s83974"/>
                </a:ext>
                <a:ext uri="{FF2B5EF4-FFF2-40B4-BE49-F238E27FC236}">
                  <a16:creationId xmlns:a16="http://schemas.microsoft.com/office/drawing/2014/main" id="{00000000-0008-0000-02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47625</xdr:rowOff>
        </xdr:from>
        <xdr:to>
          <xdr:col>2</xdr:col>
          <xdr:colOff>19050</xdr:colOff>
          <xdr:row>58</xdr:row>
          <xdr:rowOff>276225</xdr:rowOff>
        </xdr:to>
        <xdr:sp macro="" textlink="">
          <xdr:nvSpPr>
            <xdr:cNvPr id="83975" name="Check Box 7" hidden="1">
              <a:extLst>
                <a:ext uri="{63B3BB69-23CF-44E3-9099-C40C66FF867C}">
                  <a14:compatExt spid="_x0000_s83975"/>
                </a:ext>
                <a:ext uri="{FF2B5EF4-FFF2-40B4-BE49-F238E27FC236}">
                  <a16:creationId xmlns:a16="http://schemas.microsoft.com/office/drawing/2014/main" id="{00000000-0008-0000-0200-0000D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76200</xdr:colOff>
      <xdr:row>7</xdr:row>
      <xdr:rowOff>0</xdr:rowOff>
    </xdr:from>
    <xdr:to>
      <xdr:col>44</xdr:col>
      <xdr:colOff>42650</xdr:colOff>
      <xdr:row>13</xdr:row>
      <xdr:rowOff>123826</xdr:rowOff>
    </xdr:to>
    <xdr:grpSp>
      <xdr:nvGrpSpPr>
        <xdr:cNvPr id="9" name="グループ化 8">
          <a:extLst>
            <a:ext uri="{FF2B5EF4-FFF2-40B4-BE49-F238E27FC236}">
              <a16:creationId xmlns:a16="http://schemas.microsoft.com/office/drawing/2014/main" id="{00000000-0008-0000-0200-000066000000}"/>
            </a:ext>
          </a:extLst>
        </xdr:cNvPr>
        <xdr:cNvGrpSpPr/>
      </xdr:nvGrpSpPr>
      <xdr:grpSpPr>
        <a:xfrm>
          <a:off x="7029450" y="790575"/>
          <a:ext cx="5252825" cy="1333501"/>
          <a:chOff x="6172200" y="2790824"/>
          <a:chExt cx="5086350" cy="1381126"/>
        </a:xfrm>
      </xdr:grpSpPr>
      <xdr:sp macro="" textlink="">
        <xdr:nvSpPr>
          <xdr:cNvPr id="10" name="正方形/長方形 9">
            <a:extLst>
              <a:ext uri="{FF2B5EF4-FFF2-40B4-BE49-F238E27FC236}">
                <a16:creationId xmlns:a16="http://schemas.microsoft.com/office/drawing/2014/main" id="{00000000-0008-0000-0200-00006C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（別記様式第１号，様式１）</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補助金の支給に必要な情報　入力セル</a:t>
            </a:r>
            <a:endParaRPr kumimoji="1" lang="en-US" altLang="ja-JP" sz="1100"/>
          </a:p>
          <a:p>
            <a:pPr algn="l"/>
            <a:r>
              <a:rPr kumimoji="1" lang="ja-JP" altLang="en-US" sz="1100"/>
              <a:t>　　　　　　補助金の支給に必要な情報　自動反映セル</a:t>
            </a:r>
            <a:endParaRPr kumimoji="1" lang="en-US" altLang="ja-JP" sz="1100"/>
          </a:p>
        </xdr:txBody>
      </xdr:sp>
      <xdr:sp macro="" textlink="">
        <xdr:nvSpPr>
          <xdr:cNvPr id="11" name="正方形/長方形 10">
            <a:extLst>
              <a:ext uri="{FF2B5EF4-FFF2-40B4-BE49-F238E27FC236}">
                <a16:creationId xmlns:a16="http://schemas.microsoft.com/office/drawing/2014/main" id="{00000000-0008-0000-0200-00006F000000}"/>
              </a:ext>
            </a:extLst>
          </xdr:cNvPr>
          <xdr:cNvSpPr/>
        </xdr:nvSpPr>
        <xdr:spPr bwMode="auto">
          <a:xfrm>
            <a:off x="6349785" y="3565978"/>
            <a:ext cx="323850" cy="142875"/>
          </a:xfrm>
          <a:prstGeom prst="rect">
            <a:avLst/>
          </a:prstGeom>
          <a:solidFill>
            <a:srgbClr val="FF0000"/>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2</xdr:col>
          <xdr:colOff>19050</xdr:colOff>
          <xdr:row>57</xdr:row>
          <xdr:rowOff>19050</xdr:rowOff>
        </xdr:to>
        <xdr:sp macro="" textlink="">
          <xdr:nvSpPr>
            <xdr:cNvPr id="83976" name="Check Box 8" hidden="1">
              <a:extLst>
                <a:ext uri="{63B3BB69-23CF-44E3-9099-C40C66FF867C}">
                  <a14:compatExt spid="_x0000_s83976"/>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219075</xdr:rowOff>
        </xdr:from>
        <xdr:to>
          <xdr:col>2</xdr:col>
          <xdr:colOff>19050</xdr:colOff>
          <xdr:row>53</xdr:row>
          <xdr:rowOff>219075</xdr:rowOff>
        </xdr:to>
        <xdr:sp macro="" textlink="">
          <xdr:nvSpPr>
            <xdr:cNvPr id="83977" name="Check Box 9" hidden="1">
              <a:extLst>
                <a:ext uri="{63B3BB69-23CF-44E3-9099-C40C66FF867C}">
                  <a14:compatExt spid="_x0000_s83977"/>
                </a:ext>
                <a:ext uri="{FF2B5EF4-FFF2-40B4-BE49-F238E27FC236}">
                  <a16:creationId xmlns:a16="http://schemas.microsoft.com/office/drawing/2014/main" id="{00000000-0008-0000-02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2</xdr:col>
          <xdr:colOff>19050</xdr:colOff>
          <xdr:row>53</xdr:row>
          <xdr:rowOff>9525</xdr:rowOff>
        </xdr:to>
        <xdr:sp macro="" textlink="">
          <xdr:nvSpPr>
            <xdr:cNvPr id="83978" name="Check Box 10" hidden="1">
              <a:extLst>
                <a:ext uri="{63B3BB69-23CF-44E3-9099-C40C66FF867C}">
                  <a14:compatExt spid="_x0000_s83978"/>
                </a:ext>
                <a:ext uri="{FF2B5EF4-FFF2-40B4-BE49-F238E27FC236}">
                  <a16:creationId xmlns:a16="http://schemas.microsoft.com/office/drawing/2014/main" id="{00000000-0008-0000-02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42</xdr:row>
          <xdr:rowOff>0</xdr:rowOff>
        </xdr:from>
        <xdr:to>
          <xdr:col>18</xdr:col>
          <xdr:colOff>19050</xdr:colOff>
          <xdr:row>42</xdr:row>
          <xdr:rowOff>219075</xdr:rowOff>
        </xdr:to>
        <xdr:sp macro="" textlink="">
          <xdr:nvSpPr>
            <xdr:cNvPr id="83979" name="Check Box 11" hidden="1">
              <a:extLst>
                <a:ext uri="{63B3BB69-23CF-44E3-9099-C40C66FF867C}">
                  <a14:compatExt spid="_x0000_s83979"/>
                </a:ext>
                <a:ext uri="{FF2B5EF4-FFF2-40B4-BE49-F238E27FC236}">
                  <a16:creationId xmlns:a16="http://schemas.microsoft.com/office/drawing/2014/main" id="{00000000-0008-0000-0200-00009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39</xdr:row>
          <xdr:rowOff>47625</xdr:rowOff>
        </xdr:from>
        <xdr:to>
          <xdr:col>9</xdr:col>
          <xdr:colOff>47625</xdr:colOff>
          <xdr:row>39</xdr:row>
          <xdr:rowOff>266700</xdr:rowOff>
        </xdr:to>
        <xdr:sp macro="" textlink="">
          <xdr:nvSpPr>
            <xdr:cNvPr id="83980" name="Check Box 12" hidden="1">
              <a:extLst>
                <a:ext uri="{63B3BB69-23CF-44E3-9099-C40C66FF867C}">
                  <a14:compatExt spid="_x0000_s83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39</xdr:row>
          <xdr:rowOff>47625</xdr:rowOff>
        </xdr:from>
        <xdr:to>
          <xdr:col>13</xdr:col>
          <xdr:colOff>47625</xdr:colOff>
          <xdr:row>39</xdr:row>
          <xdr:rowOff>266700</xdr:rowOff>
        </xdr:to>
        <xdr:sp macro="" textlink="">
          <xdr:nvSpPr>
            <xdr:cNvPr id="83981" name="Check Box 13" hidden="1">
              <a:extLst>
                <a:ext uri="{63B3BB69-23CF-44E3-9099-C40C66FF867C}">
                  <a14:compatExt spid="_x0000_s83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41</xdr:row>
          <xdr:rowOff>247650</xdr:rowOff>
        </xdr:from>
        <xdr:to>
          <xdr:col>5</xdr:col>
          <xdr:colOff>28575</xdr:colOff>
          <xdr:row>42</xdr:row>
          <xdr:rowOff>219075</xdr:rowOff>
        </xdr:to>
        <xdr:sp macro="" textlink="">
          <xdr:nvSpPr>
            <xdr:cNvPr id="83982" name="Check Box 14" hidden="1">
              <a:extLst>
                <a:ext uri="{63B3BB69-23CF-44E3-9099-C40C66FF867C}">
                  <a14:compatExt spid="_x0000_s8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247650</xdr:rowOff>
        </xdr:from>
        <xdr:to>
          <xdr:col>11</xdr:col>
          <xdr:colOff>47625</xdr:colOff>
          <xdr:row>42</xdr:row>
          <xdr:rowOff>219075</xdr:rowOff>
        </xdr:to>
        <xdr:sp macro="" textlink="">
          <xdr:nvSpPr>
            <xdr:cNvPr id="83983" name="Check Box 15" hidden="1">
              <a:extLst>
                <a:ext uri="{63B3BB69-23CF-44E3-9099-C40C66FF867C}">
                  <a14:compatExt spid="_x0000_s8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40</xdr:row>
          <xdr:rowOff>47625</xdr:rowOff>
        </xdr:from>
        <xdr:to>
          <xdr:col>9</xdr:col>
          <xdr:colOff>47625</xdr:colOff>
          <xdr:row>40</xdr:row>
          <xdr:rowOff>266700</xdr:rowOff>
        </xdr:to>
        <xdr:sp macro="" textlink="">
          <xdr:nvSpPr>
            <xdr:cNvPr id="83984" name="Check Box 16" hidden="1">
              <a:extLst>
                <a:ext uri="{63B3BB69-23CF-44E3-9099-C40C66FF867C}">
                  <a14:compatExt spid="_x0000_s8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40</xdr:row>
          <xdr:rowOff>47625</xdr:rowOff>
        </xdr:from>
        <xdr:to>
          <xdr:col>13</xdr:col>
          <xdr:colOff>47625</xdr:colOff>
          <xdr:row>40</xdr:row>
          <xdr:rowOff>266700</xdr:rowOff>
        </xdr:to>
        <xdr:sp macro="" textlink="">
          <xdr:nvSpPr>
            <xdr:cNvPr id="83985" name="Check Box 17" hidden="1">
              <a:extLst>
                <a:ext uri="{63B3BB69-23CF-44E3-9099-C40C66FF867C}">
                  <a14:compatExt spid="_x0000_s8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40</xdr:row>
          <xdr:rowOff>47625</xdr:rowOff>
        </xdr:from>
        <xdr:to>
          <xdr:col>27</xdr:col>
          <xdr:colOff>47625</xdr:colOff>
          <xdr:row>40</xdr:row>
          <xdr:rowOff>266700</xdr:rowOff>
        </xdr:to>
        <xdr:sp macro="" textlink="">
          <xdr:nvSpPr>
            <xdr:cNvPr id="83986" name="Check Box 18" hidden="1">
              <a:extLst>
                <a:ext uri="{63B3BB69-23CF-44E3-9099-C40C66FF867C}">
                  <a14:compatExt spid="_x0000_s8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39</xdr:row>
          <xdr:rowOff>47625</xdr:rowOff>
        </xdr:from>
        <xdr:to>
          <xdr:col>20</xdr:col>
          <xdr:colOff>47625</xdr:colOff>
          <xdr:row>39</xdr:row>
          <xdr:rowOff>266700</xdr:rowOff>
        </xdr:to>
        <xdr:sp macro="" textlink="">
          <xdr:nvSpPr>
            <xdr:cNvPr id="83987" name="Check Box 19" hidden="1">
              <a:extLst>
                <a:ext uri="{63B3BB69-23CF-44E3-9099-C40C66FF867C}">
                  <a14:compatExt spid="_x0000_s8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47625</xdr:rowOff>
        </xdr:from>
        <xdr:to>
          <xdr:col>20</xdr:col>
          <xdr:colOff>47625</xdr:colOff>
          <xdr:row>40</xdr:row>
          <xdr:rowOff>266700</xdr:rowOff>
        </xdr:to>
        <xdr:sp macro="" textlink="">
          <xdr:nvSpPr>
            <xdr:cNvPr id="83988" name="Check Box 20" hidden="1">
              <a:extLst>
                <a:ext uri="{63B3BB69-23CF-44E3-9099-C40C66FF867C}">
                  <a14:compatExt spid="_x0000_s8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257175</xdr:colOff>
      <xdr:row>11</xdr:row>
      <xdr:rowOff>95251</xdr:rowOff>
    </xdr:from>
    <xdr:to>
      <xdr:col>37</xdr:col>
      <xdr:colOff>285750</xdr:colOff>
      <xdr:row>12</xdr:row>
      <xdr:rowOff>1</xdr:rowOff>
    </xdr:to>
    <xdr:sp macro="" textlink="">
      <xdr:nvSpPr>
        <xdr:cNvPr id="25" name="正方形/長方形 24">
          <a:extLst>
            <a:ext uri="{FF2B5EF4-FFF2-40B4-BE49-F238E27FC236}">
              <a16:creationId xmlns:a16="http://schemas.microsoft.com/office/drawing/2014/main" id="{00000000-0008-0000-0100-000005000000}"/>
            </a:ext>
          </a:extLst>
        </xdr:cNvPr>
        <xdr:cNvSpPr/>
      </xdr:nvSpPr>
      <xdr:spPr bwMode="auto">
        <a:xfrm>
          <a:off x="7210425" y="1733551"/>
          <a:ext cx="342900" cy="114300"/>
        </a:xfrm>
        <a:prstGeom prst="rect">
          <a:avLst/>
        </a:prstGeom>
        <a:solidFill>
          <a:srgbClr val="99FF99"/>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66675</xdr:colOff>
      <xdr:row>5</xdr:row>
      <xdr:rowOff>28575</xdr:rowOff>
    </xdr:from>
    <xdr:to>
      <xdr:col>31</xdr:col>
      <xdr:colOff>85725</xdr:colOff>
      <xdr:row>18</xdr:row>
      <xdr:rowOff>47626</xdr:rowOff>
    </xdr:to>
    <xdr:sp macro="" textlink="">
      <xdr:nvSpPr>
        <xdr:cNvPr id="26" name="テキスト ボックス 25"/>
        <xdr:cNvSpPr txBox="1"/>
      </xdr:nvSpPr>
      <xdr:spPr>
        <a:xfrm>
          <a:off x="466725" y="600075"/>
          <a:ext cx="5619750" cy="2562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HG丸ｺﾞｼｯｸM-PRO" panose="020F0600000000000000" pitchFamily="50" charset="-128"/>
              <a:ea typeface="HG丸ｺﾞｼｯｸM-PRO" panose="020F0600000000000000" pitchFamily="50" charset="-128"/>
            </a:rPr>
            <a:t>（記入方法等）</a:t>
          </a:r>
          <a:endParaRPr kumimoji="1" lang="en-US" altLang="ja-JP" sz="1200" b="1">
            <a:latin typeface="HG丸ｺﾞｼｯｸM-PRO" panose="020F0600000000000000" pitchFamily="50" charset="-128"/>
            <a:ea typeface="HG丸ｺﾞｼｯｸM-PRO" panose="020F0600000000000000" pitchFamily="50" charset="-128"/>
          </a:endParaRPr>
        </a:p>
        <a:p>
          <a:r>
            <a:rPr kumimoji="1" lang="en-US" altLang="ja-JP" sz="1200" b="1">
              <a:latin typeface="HG丸ｺﾞｼｯｸM-PRO" panose="020F0600000000000000" pitchFamily="50" charset="-128"/>
              <a:ea typeface="HG丸ｺﾞｼｯｸM-PRO" panose="020F0600000000000000" pitchFamily="50" charset="-128"/>
            </a:rPr>
            <a:t>※</a:t>
          </a:r>
          <a:r>
            <a:rPr kumimoji="1" lang="ja-JP" altLang="en-US" sz="1200" b="1">
              <a:latin typeface="HG丸ｺﾞｼｯｸM-PRO" panose="020F0600000000000000" pitchFamily="50" charset="-128"/>
              <a:ea typeface="HG丸ｺﾞｼｯｸM-PRO" panose="020F0600000000000000" pitchFamily="50" charset="-128"/>
            </a:rPr>
            <a:t>本欄は確認・入力後，削除願います。</a:t>
          </a:r>
          <a:endParaRPr kumimoji="1" lang="en-US" altLang="ja-JP" sz="1200" b="1">
            <a:latin typeface="HG丸ｺﾞｼｯｸM-PRO" panose="020F0600000000000000" pitchFamily="50" charset="-128"/>
            <a:ea typeface="HG丸ｺﾞｼｯｸM-PRO" panose="020F0600000000000000" pitchFamily="50" charset="-128"/>
          </a:endParaRPr>
        </a:p>
        <a:p>
          <a:endParaRPr kumimoji="1" lang="en-US" altLang="ja-JP" sz="1200" b="1">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・赤色着色セル・・・手入力が必要なセルです。赤色セルが残っている場合，入力漏れ等がありますので，確認していただき，提出時には赤色セルが無いようにしてください。</a:t>
          </a:r>
          <a:endParaRPr kumimoji="1" lang="en-US" altLang="ja-JP" sz="1200" b="1"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a:p>
          <a:endParaRPr kumimoji="1" lang="en-US" altLang="ja-JP" sz="1200" b="1">
            <a:latin typeface="HG丸ｺﾞｼｯｸM-PRO" panose="020F0600000000000000" pitchFamily="50" charset="-128"/>
            <a:ea typeface="HG丸ｺﾞｼｯｸM-PRO" panose="020F0600000000000000" pitchFamily="50" charset="-128"/>
          </a:endParaRPr>
        </a:p>
        <a:p>
          <a:r>
            <a:rPr kumimoji="1" lang="ja-JP" altLang="en-US" sz="1200" b="1">
              <a:latin typeface="HG丸ｺﾞｼｯｸM-PRO" panose="020F0600000000000000" pitchFamily="50" charset="-128"/>
              <a:ea typeface="HG丸ｺﾞｼｯｸM-PRO" panose="020F0600000000000000" pitchFamily="50" charset="-128"/>
            </a:rPr>
            <a:t>・薄緑着色セル・・・赤色着色セルを入力していただくと自動反映されるようになっていますが，うまく反映されない，最新の情報でない場合には，提出時にメール本文に正しい内容を記載してください。</a:t>
          </a:r>
          <a:endParaRPr kumimoji="1" lang="en-US" altLang="ja-JP" sz="1200" b="1">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197675</xdr:colOff>
      <xdr:row>12</xdr:row>
      <xdr:rowOff>140091</xdr:rowOff>
    </xdr:from>
    <xdr:to>
      <xdr:col>18</xdr:col>
      <xdr:colOff>746848</xdr:colOff>
      <xdr:row>19</xdr:row>
      <xdr:rowOff>326259</xdr:rowOff>
    </xdr:to>
    <xdr:sp macro="" textlink="">
      <xdr:nvSpPr>
        <xdr:cNvPr id="2" name="テキスト ボックス 1"/>
        <xdr:cNvSpPr txBox="1"/>
      </xdr:nvSpPr>
      <xdr:spPr>
        <a:xfrm>
          <a:off x="1271402" y="5006500"/>
          <a:ext cx="10333946" cy="34593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800" b="1">
              <a:latin typeface="HG丸ｺﾞｼｯｸM-PRO" panose="020F0600000000000000" pitchFamily="50" charset="-128"/>
              <a:ea typeface="HG丸ｺﾞｼｯｸM-PRO" panose="020F0600000000000000" pitchFamily="50" charset="-128"/>
            </a:rPr>
            <a:t>（記入方法等）</a:t>
          </a:r>
          <a:endParaRPr kumimoji="1" lang="en-US" altLang="ja-JP" sz="1800" b="1">
            <a:latin typeface="HG丸ｺﾞｼｯｸM-PRO" panose="020F0600000000000000" pitchFamily="50" charset="-128"/>
            <a:ea typeface="HG丸ｺﾞｼｯｸM-PRO" panose="020F0600000000000000" pitchFamily="50" charset="-128"/>
          </a:endParaRPr>
        </a:p>
        <a:p>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本欄は確認・入力後，削除願います。</a:t>
          </a:r>
          <a:endParaRPr kumimoji="1" lang="en-US" altLang="ja-JP" sz="1800" b="1">
            <a:latin typeface="HG丸ｺﾞｼｯｸM-PRO" panose="020F0600000000000000" pitchFamily="50" charset="-128"/>
            <a:ea typeface="HG丸ｺﾞｼｯｸM-PRO" panose="020F0600000000000000" pitchFamily="50" charset="-128"/>
          </a:endParaRPr>
        </a:p>
        <a:p>
          <a:endParaRPr kumimoji="1" lang="en-US" altLang="ja-JP" sz="1800" b="1">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1"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・赤色着色セル・・・手入力が必要なセルです。赤色セルが残っている場合，入力漏れ等がありますので，確認していただき，提出時には赤色セルが無いようにしてください。</a:t>
          </a:r>
          <a:endParaRPr kumimoji="1" lang="en-US" altLang="ja-JP" sz="1800" b="1"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a:p>
          <a:endParaRPr kumimoji="1" lang="en-US" altLang="ja-JP" sz="1800" b="1">
            <a:latin typeface="HG丸ｺﾞｼｯｸM-PRO" panose="020F0600000000000000" pitchFamily="50" charset="-128"/>
            <a:ea typeface="HG丸ｺﾞｼｯｸM-PRO" panose="020F0600000000000000" pitchFamily="50" charset="-128"/>
          </a:endParaRPr>
        </a:p>
        <a:p>
          <a:r>
            <a:rPr kumimoji="1" lang="ja-JP" altLang="en-US" sz="1800" b="1">
              <a:latin typeface="HG丸ｺﾞｼｯｸM-PRO" panose="020F0600000000000000" pitchFamily="50" charset="-128"/>
              <a:ea typeface="HG丸ｺﾞｼｯｸM-PRO" panose="020F0600000000000000" pitchFamily="50" charset="-128"/>
            </a:rPr>
            <a:t>・薄緑着色セル・・・赤色着色セルを入力していただくと自動反映されるようになっていますが，うまく反映されない，最新の情報でない場合には，提出時にメール本文に正しい内容を記載してください。</a:t>
          </a:r>
          <a:endParaRPr kumimoji="1" lang="en-US" altLang="ja-JP" sz="1800" b="1">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57149</xdr:colOff>
      <xdr:row>1</xdr:row>
      <xdr:rowOff>133349</xdr:rowOff>
    </xdr:from>
    <xdr:to>
      <xdr:col>15</xdr:col>
      <xdr:colOff>180975</xdr:colOff>
      <xdr:row>26</xdr:row>
      <xdr:rowOff>9525</xdr:rowOff>
    </xdr:to>
    <xdr:sp macro="" textlink="">
      <xdr:nvSpPr>
        <xdr:cNvPr id="2" name="テキスト ボックス 1"/>
        <xdr:cNvSpPr txBox="1"/>
      </xdr:nvSpPr>
      <xdr:spPr>
        <a:xfrm>
          <a:off x="57149" y="304799"/>
          <a:ext cx="12230101" cy="473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800" b="1"/>
            <a:t>集計用シートのため入力不要です。</a:t>
          </a:r>
          <a:endParaRPr kumimoji="1" lang="en-US" altLang="ja-JP" sz="4800" b="1"/>
        </a:p>
        <a:p>
          <a:pPr algn="ctr"/>
          <a:r>
            <a:rPr kumimoji="1" lang="ja-JP" altLang="en-US" sz="4800" b="1"/>
            <a:t>削除せずそのまま提出してください。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3.inside.mhlw.go.jp\&#35506;&#23460;&#38936;&#22495;3\12203000_&#31038;&#20250;&#12539;&#25588;&#35703;&#23616;&#38556;&#23475;&#20445;&#20581;&#31119;&#31049;&#37096;&#12288;&#38556;&#23475;&#31119;&#31049;&#35506;\11%20&#35413;&#20385;&#12539;&#22522;&#28310;&#20418;\&#20196;&#21644;&#65299;&#24180;&#24230;\&#9733;&#20844;&#23450;&#20385;&#26684;&#35211;&#30452;&#12375;\&#9632;&#20132;&#20184;&#37329;&#20107;&#21209;\&#23455;&#26045;&#35201;&#32177;\211224&#21029;&#32025;&#27096;&#24335;&#65298;_&#35336;&#30011;&#263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2-1 計画書_総括表"/>
      <sheetName val="別紙様式2-2 個表_処遇"/>
      <sheetName val="別紙様式2-3 個表_特定"/>
      <sheetName val="別紙様式2-4 補助金計画書"/>
      <sheetName val="別紙様式2-5 個表_補助金 "/>
      <sheetName val="数式用"/>
      <sheetName val="数式用2"/>
    </sheetNames>
    <sheetDataSet>
      <sheetData sheetId="0" refreshError="1"/>
      <sheetData sheetId="1">
        <row r="15">
          <cell r="M15" t="str">
            <v>○○ケアサービス</v>
          </cell>
        </row>
      </sheetData>
      <sheetData sheetId="2" refreshError="1"/>
      <sheetData sheetId="3" refreshError="1"/>
      <sheetData sheetId="4" refreshError="1"/>
      <sheetData sheetId="5"/>
      <sheetData sheetId="6"/>
      <sheetData sheetId="7">
        <row r="5">
          <cell r="A5" t="str">
            <v>訪問介護</v>
          </cell>
        </row>
        <row r="6">
          <cell r="A6" t="str">
            <v>夜間対応型訪問介護</v>
          </cell>
        </row>
        <row r="7">
          <cell r="A7" t="str">
            <v>定期巡回･随時対応型訪問介護看護</v>
          </cell>
        </row>
        <row r="8">
          <cell r="A8" t="str">
            <v>（介護予防）訪問入浴介護</v>
          </cell>
        </row>
        <row r="9">
          <cell r="A9" t="str">
            <v>通所介護</v>
          </cell>
        </row>
        <row r="10">
          <cell r="A10" t="str">
            <v>地域密着型通所介護</v>
          </cell>
        </row>
        <row r="11">
          <cell r="A11" t="str">
            <v>（介護予防）通所リハビリテーション</v>
          </cell>
        </row>
        <row r="12">
          <cell r="A12" t="str">
            <v>（介護予防）特定施設入居者生活介護</v>
          </cell>
        </row>
        <row r="13">
          <cell r="A13" t="str">
            <v>地域密着型特定施設入居者生活介護</v>
          </cell>
        </row>
        <row r="14">
          <cell r="A14" t="str">
            <v>（介護予防）認知症対応型通所介護</v>
          </cell>
        </row>
        <row r="15">
          <cell r="A15" t="str">
            <v>（介護予防）小規模多機能型居宅介護</v>
          </cell>
        </row>
        <row r="16">
          <cell r="A16" t="str">
            <v>看護小規模多機能型居宅介護</v>
          </cell>
        </row>
        <row r="17">
          <cell r="A17" t="str">
            <v>（介護予防）認知症対応型共同生活介護</v>
          </cell>
        </row>
        <row r="18">
          <cell r="A18" t="str">
            <v>介護老人福祉施設</v>
          </cell>
        </row>
        <row r="19">
          <cell r="A19" t="str">
            <v>地域密着型介護老人福祉施設</v>
          </cell>
        </row>
        <row r="20">
          <cell r="A20" t="str">
            <v>（介護予防）短期入所生活介護</v>
          </cell>
        </row>
        <row r="21">
          <cell r="A21" t="str">
            <v>介護老人保健施設</v>
          </cell>
        </row>
        <row r="22">
          <cell r="A22" t="str">
            <v>（介護予防）短期入所療養介護（老健）</v>
          </cell>
        </row>
        <row r="23">
          <cell r="A23" t="str">
            <v>介護療養型医療施設</v>
          </cell>
        </row>
        <row r="24">
          <cell r="A24" t="str">
            <v>（介護予防）短期入所療養介護（病院等（老健以外）)</v>
          </cell>
        </row>
        <row r="25">
          <cell r="A25" t="str">
            <v>介護医療院</v>
          </cell>
        </row>
        <row r="26">
          <cell r="A26" t="str">
            <v>（介護予防）短期入所療養介護（医療院）</v>
          </cell>
        </row>
        <row r="27">
          <cell r="A27" t="str">
            <v>訪問型サービス（独自）</v>
          </cell>
        </row>
        <row r="28">
          <cell r="A28" t="str">
            <v>通所型サービス（独自）</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42"/>
  <sheetViews>
    <sheetView showGridLines="0" tabSelected="1" view="pageBreakPreview" zoomScaleNormal="100" zoomScaleSheetLayoutView="100" workbookViewId="0">
      <selection activeCell="X36" sqref="X36"/>
    </sheetView>
  </sheetViews>
  <sheetFormatPr defaultRowHeight="20.100000000000001" customHeight="1"/>
  <cols>
    <col min="1" max="1" width="2.625" customWidth="1"/>
    <col min="2" max="2" width="11" customWidth="1"/>
    <col min="3" max="22" width="2.625" customWidth="1"/>
    <col min="23" max="23" width="2.875" customWidth="1"/>
    <col min="24" max="24" width="25" customWidth="1"/>
    <col min="25" max="25" width="22.5" customWidth="1"/>
    <col min="26" max="26" width="18.625" customWidth="1"/>
    <col min="27" max="27" width="15.625" customWidth="1"/>
    <col min="28" max="28" width="18.375" customWidth="1"/>
    <col min="29" max="29" width="4.875" customWidth="1"/>
  </cols>
  <sheetData>
    <row r="1" spans="1:30" ht="20.100000000000001" customHeight="1">
      <c r="A1" s="45" t="s">
        <v>19105</v>
      </c>
      <c r="AD1" s="26" t="s">
        <v>132</v>
      </c>
    </row>
    <row r="2" spans="1:30" ht="20.100000000000001" customHeight="1">
      <c r="A2" s="9" t="s">
        <v>57</v>
      </c>
    </row>
    <row r="4" spans="1:30" ht="20.100000000000001" customHeight="1">
      <c r="A4" t="s">
        <v>56</v>
      </c>
    </row>
    <row r="5" spans="1:30" ht="20.100000000000001" customHeight="1">
      <c r="A5" t="s">
        <v>72</v>
      </c>
    </row>
    <row r="6" spans="1:30" ht="20.100000000000001" customHeight="1">
      <c r="A6" t="s">
        <v>73</v>
      </c>
    </row>
    <row r="7" spans="1:30" ht="20.100000000000001" customHeight="1">
      <c r="A7" t="s">
        <v>46</v>
      </c>
    </row>
    <row r="9" spans="1:30" ht="20.100000000000001" customHeight="1" thickBot="1">
      <c r="A9" s="8" t="s">
        <v>74</v>
      </c>
    </row>
    <row r="10" spans="1:30" ht="20.100000000000001" customHeight="1" thickBot="1">
      <c r="B10" s="229" t="s">
        <v>19106</v>
      </c>
      <c r="C10" s="315" t="s">
        <v>200</v>
      </c>
      <c r="D10" s="316"/>
      <c r="E10" s="316"/>
      <c r="F10" s="316"/>
      <c r="G10" s="316"/>
      <c r="H10" s="316"/>
      <c r="I10" s="316"/>
      <c r="J10" s="316"/>
      <c r="K10" s="316"/>
      <c r="L10" s="317"/>
      <c r="M10" s="26"/>
      <c r="N10" s="310"/>
      <c r="O10" s="310"/>
      <c r="P10" s="310"/>
      <c r="Q10" s="310"/>
      <c r="R10" s="230"/>
      <c r="S10" s="230"/>
      <c r="T10" s="230"/>
      <c r="U10" s="230"/>
      <c r="V10" s="230"/>
      <c r="W10" s="230"/>
      <c r="X10" s="230"/>
    </row>
    <row r="12" spans="1:30" ht="20.100000000000001" customHeight="1">
      <c r="A12" s="8" t="s">
        <v>75</v>
      </c>
      <c r="X12" s="1"/>
    </row>
    <row r="13" spans="1:30" ht="20.100000000000001" customHeight="1" thickBot="1">
      <c r="B13" t="s">
        <v>87</v>
      </c>
    </row>
    <row r="14" spans="1:30" ht="20.100000000000001" customHeight="1">
      <c r="B14" s="4" t="s">
        <v>6</v>
      </c>
      <c r="C14" s="322" t="s">
        <v>8</v>
      </c>
      <c r="D14" s="322"/>
      <c r="E14" s="322"/>
      <c r="F14" s="322"/>
      <c r="G14" s="322"/>
      <c r="H14" s="322"/>
      <c r="I14" s="322"/>
      <c r="J14" s="322"/>
      <c r="K14" s="322"/>
      <c r="L14" s="323"/>
      <c r="M14" s="331" t="str">
        <f>IFERROR(INDEX(台帳!$A$3:$D$4632,MATCH(CONCATENATE(基本情報入力シート!C34,D34,E34,F34,G34,H34,I34,J34,K34,L34)&amp;基本情報入力シート!$Y$34,台帳!$A$3:$A$4632,0),4),"")</f>
        <v/>
      </c>
      <c r="N14" s="332"/>
      <c r="O14" s="332"/>
      <c r="P14" s="332"/>
      <c r="Q14" s="332"/>
      <c r="R14" s="332"/>
      <c r="S14" s="332"/>
      <c r="T14" s="332"/>
      <c r="U14" s="332"/>
      <c r="V14" s="332"/>
      <c r="W14" s="333"/>
      <c r="X14" s="334"/>
    </row>
    <row r="15" spans="1:30" ht="20.100000000000001" customHeight="1" thickBot="1">
      <c r="B15" s="5"/>
      <c r="C15" s="322" t="s">
        <v>47</v>
      </c>
      <c r="D15" s="322"/>
      <c r="E15" s="322"/>
      <c r="F15" s="322"/>
      <c r="G15" s="322"/>
      <c r="H15" s="322"/>
      <c r="I15" s="322"/>
      <c r="J15" s="322"/>
      <c r="K15" s="322"/>
      <c r="L15" s="323"/>
      <c r="M15" s="335" t="str">
        <f>IFERROR(INDEX(台帳!$A$3:$B$4632,MATCH(CONCATENATE(基本情報入力シート!C34,D34,E34,F34,G34,H34,I34,J34,K34,L34)&amp;基本情報入力シート!$Y$34,台帳!$A$3:$A$4632,0),2),"")</f>
        <v/>
      </c>
      <c r="N15" s="336"/>
      <c r="O15" s="336"/>
      <c r="P15" s="336"/>
      <c r="Q15" s="336"/>
      <c r="R15" s="336"/>
      <c r="S15" s="336"/>
      <c r="T15" s="336"/>
      <c r="U15" s="337"/>
      <c r="V15" s="337"/>
      <c r="W15" s="338"/>
      <c r="X15" s="339"/>
      <c r="AD15" t="s">
        <v>55</v>
      </c>
    </row>
    <row r="16" spans="1:30" ht="20.100000000000001" customHeight="1" thickBot="1">
      <c r="B16" s="4" t="s">
        <v>48</v>
      </c>
      <c r="C16" s="322" t="s">
        <v>7</v>
      </c>
      <c r="D16" s="322"/>
      <c r="E16" s="322"/>
      <c r="F16" s="322"/>
      <c r="G16" s="322"/>
      <c r="H16" s="322"/>
      <c r="I16" s="322"/>
      <c r="J16" s="322"/>
      <c r="K16" s="322"/>
      <c r="L16" s="323"/>
      <c r="M16" s="345" t="str">
        <f>IFERROR(INDEX(台帳!$A$3:$F$4632,MATCH(CONCATENATE(基本情報入力シート!C34,D34,E34,F34,G34,H34,I34,J34,K34,L34)&amp;基本情報入力シート!$Y$34,台帳!$A$3:$A$4632,0),6),"")</f>
        <v/>
      </c>
      <c r="N16" s="346"/>
      <c r="O16" s="347"/>
      <c r="P16" s="228" t="s">
        <v>201</v>
      </c>
      <c r="Q16" s="348" t="str">
        <f>IFERROR(INDEX(台帳!$A$3:$G$4632,MATCH(CONCATENATE(基本情報入力シート!C34,D34,E34,F34,G34,H34,I34,J34,K34,L34)&amp;基本情報入力シート!$Y$34,台帳!$A$3:$A$4632,0),7),"")</f>
        <v/>
      </c>
      <c r="R16" s="346"/>
      <c r="S16" s="346"/>
      <c r="T16" s="349"/>
      <c r="U16" s="11"/>
      <c r="V16" s="12"/>
      <c r="W16" s="12"/>
      <c r="X16" s="12"/>
      <c r="AD16" t="str">
        <f>CONCATENATE(M16,N16,O16,P16,Q16,R16,S16,T16)</f>
        <v>-</v>
      </c>
    </row>
    <row r="17" spans="1:28" ht="20.100000000000001" customHeight="1">
      <c r="B17" s="6"/>
      <c r="C17" s="350" t="s">
        <v>206</v>
      </c>
      <c r="D17" s="351"/>
      <c r="E17" s="351"/>
      <c r="F17" s="351"/>
      <c r="G17" s="351"/>
      <c r="H17" s="351"/>
      <c r="I17" s="351"/>
      <c r="J17" s="351"/>
      <c r="K17" s="351"/>
      <c r="L17" s="352"/>
      <c r="M17" s="356" t="str">
        <f>IFERROR(INDEX(台帳!$A$3:$H$4632,MATCH(CONCATENATE(基本情報入力シート!C34,D34,E34,F34,G34,H34,I34,J34,K34,L34)&amp;基本情報入力シート!$Y$34,台帳!$A$3:$A$4632,0),8),"")</f>
        <v/>
      </c>
      <c r="N17" s="357"/>
      <c r="O17" s="357"/>
      <c r="P17" s="357"/>
      <c r="Q17" s="357"/>
      <c r="R17" s="357"/>
      <c r="S17" s="357"/>
      <c r="T17" s="357"/>
      <c r="U17" s="357"/>
      <c r="V17" s="357"/>
      <c r="W17" s="357"/>
      <c r="X17" s="358"/>
    </row>
    <row r="18" spans="1:28" ht="20.100000000000001" customHeight="1">
      <c r="B18" s="5"/>
      <c r="C18" s="353"/>
      <c r="D18" s="354"/>
      <c r="E18" s="354"/>
      <c r="F18" s="354"/>
      <c r="G18" s="354"/>
      <c r="H18" s="354"/>
      <c r="I18" s="354"/>
      <c r="J18" s="354"/>
      <c r="K18" s="354"/>
      <c r="L18" s="355"/>
      <c r="M18" s="359"/>
      <c r="N18" s="360"/>
      <c r="O18" s="360"/>
      <c r="P18" s="360"/>
      <c r="Q18" s="360"/>
      <c r="R18" s="360"/>
      <c r="S18" s="360"/>
      <c r="T18" s="360"/>
      <c r="U18" s="360"/>
      <c r="V18" s="360"/>
      <c r="W18" s="360"/>
      <c r="X18" s="361"/>
    </row>
    <row r="19" spans="1:28" ht="20.100000000000001" customHeight="1">
      <c r="B19" s="4" t="s">
        <v>49</v>
      </c>
      <c r="C19" s="322" t="s">
        <v>42</v>
      </c>
      <c r="D19" s="322"/>
      <c r="E19" s="322"/>
      <c r="F19" s="322"/>
      <c r="G19" s="322"/>
      <c r="H19" s="322"/>
      <c r="I19" s="322"/>
      <c r="J19" s="322"/>
      <c r="K19" s="322"/>
      <c r="L19" s="323"/>
      <c r="M19" s="335" t="str">
        <f>IFERROR(INDEX(台帳!$A$3:$L$4632,MATCH(CONCATENATE(基本情報入力シート!C34,D34,E34,F34,G34,H34,I34,J34,K34,L34)&amp;基本情報入力シート!$Y$34,台帳!$A$3:$A$4632,0),12),"")</f>
        <v/>
      </c>
      <c r="N19" s="336"/>
      <c r="O19" s="336"/>
      <c r="P19" s="336"/>
      <c r="Q19" s="336"/>
      <c r="R19" s="336"/>
      <c r="S19" s="336"/>
      <c r="T19" s="336"/>
      <c r="U19" s="336"/>
      <c r="V19" s="336"/>
      <c r="W19" s="362"/>
      <c r="X19" s="363"/>
    </row>
    <row r="20" spans="1:28" ht="20.100000000000001" customHeight="1">
      <c r="B20" s="5"/>
      <c r="C20" s="322" t="s">
        <v>43</v>
      </c>
      <c r="D20" s="322"/>
      <c r="E20" s="322"/>
      <c r="F20" s="322"/>
      <c r="G20" s="322"/>
      <c r="H20" s="322"/>
      <c r="I20" s="322"/>
      <c r="J20" s="322"/>
      <c r="K20" s="322"/>
      <c r="L20" s="323"/>
      <c r="M20" s="364" t="str">
        <f>IFERROR(INDEX(台帳!$A$3:$M$4632,MATCH(CONCATENATE(基本情報入力シート!C34,D34,E34,F34,G34,H34,I34,J34,K34,L34)&amp;基本情報入力シート!$Y$34,台帳!$A$3:$A$4632,0),13),"")</f>
        <v/>
      </c>
      <c r="N20" s="337"/>
      <c r="O20" s="337"/>
      <c r="P20" s="337"/>
      <c r="Q20" s="337"/>
      <c r="R20" s="337"/>
      <c r="S20" s="337"/>
      <c r="T20" s="337"/>
      <c r="U20" s="337"/>
      <c r="V20" s="337"/>
      <c r="W20" s="338"/>
      <c r="X20" s="339"/>
    </row>
    <row r="21" spans="1:28" ht="20.100000000000001" customHeight="1">
      <c r="B21" s="365" t="s">
        <v>67</v>
      </c>
      <c r="C21" s="322" t="s">
        <v>8</v>
      </c>
      <c r="D21" s="322"/>
      <c r="E21" s="322"/>
      <c r="F21" s="322"/>
      <c r="G21" s="322"/>
      <c r="H21" s="322"/>
      <c r="I21" s="322"/>
      <c r="J21" s="322"/>
      <c r="K21" s="322"/>
      <c r="L21" s="323"/>
      <c r="M21" s="324"/>
      <c r="N21" s="325"/>
      <c r="O21" s="325"/>
      <c r="P21" s="325"/>
      <c r="Q21" s="325"/>
      <c r="R21" s="325"/>
      <c r="S21" s="325"/>
      <c r="T21" s="325"/>
      <c r="U21" s="325"/>
      <c r="V21" s="325"/>
      <c r="W21" s="326"/>
      <c r="X21" s="327"/>
    </row>
    <row r="22" spans="1:28" ht="20.100000000000001" customHeight="1">
      <c r="B22" s="366"/>
      <c r="C22" s="344" t="s">
        <v>64</v>
      </c>
      <c r="D22" s="344"/>
      <c r="E22" s="344"/>
      <c r="F22" s="344"/>
      <c r="G22" s="344"/>
      <c r="H22" s="344"/>
      <c r="I22" s="344"/>
      <c r="J22" s="344"/>
      <c r="K22" s="344"/>
      <c r="L22" s="344"/>
      <c r="M22" s="324"/>
      <c r="N22" s="325"/>
      <c r="O22" s="325"/>
      <c r="P22" s="325"/>
      <c r="Q22" s="325"/>
      <c r="R22" s="325"/>
      <c r="S22" s="325"/>
      <c r="T22" s="325"/>
      <c r="U22" s="325"/>
      <c r="V22" s="325"/>
      <c r="W22" s="326"/>
      <c r="X22" s="327"/>
    </row>
    <row r="23" spans="1:28" ht="20.100000000000001" customHeight="1">
      <c r="B23" s="4" t="s">
        <v>65</v>
      </c>
      <c r="C23" s="322" t="s">
        <v>0</v>
      </c>
      <c r="D23" s="322"/>
      <c r="E23" s="322"/>
      <c r="F23" s="322"/>
      <c r="G23" s="322"/>
      <c r="H23" s="322"/>
      <c r="I23" s="322"/>
      <c r="J23" s="322"/>
      <c r="K23" s="322"/>
      <c r="L23" s="323"/>
      <c r="M23" s="340"/>
      <c r="N23" s="341"/>
      <c r="O23" s="341"/>
      <c r="P23" s="341"/>
      <c r="Q23" s="341"/>
      <c r="R23" s="341"/>
      <c r="S23" s="341"/>
      <c r="T23" s="341"/>
      <c r="U23" s="341"/>
      <c r="V23" s="341"/>
      <c r="W23" s="342"/>
      <c r="X23" s="343"/>
    </row>
    <row r="24" spans="1:28" ht="20.100000000000001" customHeight="1">
      <c r="B24" s="6"/>
      <c r="C24" s="322" t="s">
        <v>1</v>
      </c>
      <c r="D24" s="322"/>
      <c r="E24" s="322"/>
      <c r="F24" s="322"/>
      <c r="G24" s="322"/>
      <c r="H24" s="322"/>
      <c r="I24" s="322"/>
      <c r="J24" s="322"/>
      <c r="K24" s="322"/>
      <c r="L24" s="323"/>
      <c r="M24" s="324"/>
      <c r="N24" s="325"/>
      <c r="O24" s="325"/>
      <c r="P24" s="325"/>
      <c r="Q24" s="325"/>
      <c r="R24" s="325"/>
      <c r="S24" s="325"/>
      <c r="T24" s="325"/>
      <c r="U24" s="325"/>
      <c r="V24" s="325"/>
      <c r="W24" s="326"/>
      <c r="X24" s="327"/>
    </row>
    <row r="25" spans="1:28" ht="20.100000000000001" customHeight="1" thickBot="1">
      <c r="B25" s="17"/>
      <c r="C25" s="322" t="s">
        <v>66</v>
      </c>
      <c r="D25" s="322"/>
      <c r="E25" s="322"/>
      <c r="F25" s="322"/>
      <c r="G25" s="322"/>
      <c r="H25" s="322"/>
      <c r="I25" s="322"/>
      <c r="J25" s="322"/>
      <c r="K25" s="322"/>
      <c r="L25" s="323"/>
      <c r="M25" s="318"/>
      <c r="N25" s="319"/>
      <c r="O25" s="319"/>
      <c r="P25" s="319"/>
      <c r="Q25" s="319"/>
      <c r="R25" s="319"/>
      <c r="S25" s="319"/>
      <c r="T25" s="319"/>
      <c r="U25" s="319"/>
      <c r="V25" s="319"/>
      <c r="W25" s="320"/>
      <c r="X25" s="321"/>
    </row>
    <row r="27" spans="1:28" ht="20.100000000000001" customHeight="1">
      <c r="A27" s="8" t="s">
        <v>54</v>
      </c>
    </row>
    <row r="28" spans="1:28" ht="20.100000000000001" customHeight="1">
      <c r="B28" t="s">
        <v>86</v>
      </c>
      <c r="X28" s="7"/>
    </row>
    <row r="29" spans="1:28" ht="45" customHeight="1">
      <c r="B29" s="27" t="s">
        <v>129</v>
      </c>
      <c r="C29" s="311" t="s">
        <v>149</v>
      </c>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row>
    <row r="30" spans="1:28" ht="35.1" customHeight="1">
      <c r="B30" s="27" t="s">
        <v>130</v>
      </c>
      <c r="C30" s="311" t="s">
        <v>137</v>
      </c>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row>
    <row r="31" spans="1:28" ht="35.1" customHeight="1">
      <c r="B31" s="27" t="s">
        <v>145</v>
      </c>
      <c r="C31" s="311" t="s">
        <v>150</v>
      </c>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row>
    <row r="32" spans="1:28" ht="27" customHeight="1">
      <c r="B32" s="367" t="s">
        <v>50</v>
      </c>
      <c r="C32" s="302" t="s">
        <v>120</v>
      </c>
      <c r="D32" s="302"/>
      <c r="E32" s="302"/>
      <c r="F32" s="302"/>
      <c r="G32" s="302"/>
      <c r="H32" s="302"/>
      <c r="I32" s="302"/>
      <c r="J32" s="302"/>
      <c r="K32" s="302"/>
      <c r="L32" s="303"/>
      <c r="M32" s="370" t="s">
        <v>51</v>
      </c>
      <c r="N32" s="371"/>
      <c r="O32" s="371"/>
      <c r="P32" s="371"/>
      <c r="Q32" s="372"/>
      <c r="R32" s="301" t="s">
        <v>88</v>
      </c>
      <c r="S32" s="302"/>
      <c r="T32" s="302"/>
      <c r="U32" s="302"/>
      <c r="V32" s="302"/>
      <c r="W32" s="303"/>
      <c r="X32" s="367" t="s">
        <v>52</v>
      </c>
      <c r="Y32" s="367" t="s">
        <v>53</v>
      </c>
      <c r="Z32" s="328" t="s">
        <v>146</v>
      </c>
      <c r="AA32" s="328" t="s">
        <v>147</v>
      </c>
      <c r="AB32" s="328" t="s">
        <v>148</v>
      </c>
    </row>
    <row r="33" spans="2:29" ht="41.25" customHeight="1" thickBot="1">
      <c r="B33" s="369"/>
      <c r="C33" s="305"/>
      <c r="D33" s="305"/>
      <c r="E33" s="305"/>
      <c r="F33" s="305"/>
      <c r="G33" s="305"/>
      <c r="H33" s="305"/>
      <c r="I33" s="305"/>
      <c r="J33" s="305"/>
      <c r="K33" s="305"/>
      <c r="L33" s="306"/>
      <c r="M33" s="373"/>
      <c r="N33" s="374"/>
      <c r="O33" s="374"/>
      <c r="P33" s="374"/>
      <c r="Q33" s="375"/>
      <c r="R33" s="304"/>
      <c r="S33" s="305"/>
      <c r="T33" s="305"/>
      <c r="U33" s="305"/>
      <c r="V33" s="305"/>
      <c r="W33" s="306"/>
      <c r="X33" s="368"/>
      <c r="Y33" s="368"/>
      <c r="Z33" s="329"/>
      <c r="AA33" s="329"/>
      <c r="AB33" s="329"/>
    </row>
    <row r="34" spans="2:29" ht="37.5" customHeight="1">
      <c r="B34" s="10">
        <v>1</v>
      </c>
      <c r="C34" s="243"/>
      <c r="D34" s="244"/>
      <c r="E34" s="244"/>
      <c r="F34" s="244"/>
      <c r="G34" s="244"/>
      <c r="H34" s="244"/>
      <c r="I34" s="244"/>
      <c r="J34" s="244"/>
      <c r="K34" s="244"/>
      <c r="L34" s="245"/>
      <c r="M34" s="312" t="str">
        <f>IF(COUNTIF(AC34,1),"仙台市","宮城県")</f>
        <v>宮城県</v>
      </c>
      <c r="N34" s="313"/>
      <c r="O34" s="313"/>
      <c r="P34" s="313"/>
      <c r="Q34" s="314"/>
      <c r="R34" s="307" t="str">
        <f>IFERROR(INDEX(台帳!$A$3:$Q$4632,MATCH(CONCATENATE(基本情報入力シート!C34,D34,E34,F34,G34,H34,I34,J34,K34,L34)&amp;基本情報入力シート!$Y34,台帳!$A$3:$A$4632,0),17),"")</f>
        <v/>
      </c>
      <c r="S34" s="308"/>
      <c r="T34" s="308"/>
      <c r="U34" s="308"/>
      <c r="V34" s="308"/>
      <c r="W34" s="309"/>
      <c r="X34" s="249" t="str">
        <f>IFERROR(INDEX(台帳!$A$3:$Y$4632,MATCH(CONCATENATE(基本情報入力シート!C34,D34,E34,F34,G34,H34,I34,J34,K34,L34)&amp;基本情報入力シート!$Y34,台帳!$A$3:$A$4632,0),25),"")</f>
        <v/>
      </c>
      <c r="Y34" s="250"/>
      <c r="Z34" s="251"/>
      <c r="AA34" s="252"/>
      <c r="AB34" s="253" t="str">
        <f>IF(Z34="","",Z34-AA34)</f>
        <v/>
      </c>
      <c r="AC34" s="242">
        <f>COUNTIF(R34,"*仙台市*")</f>
        <v>0</v>
      </c>
    </row>
    <row r="35" spans="2:29" ht="37.5" customHeight="1">
      <c r="B35" s="10">
        <f>B34+1</f>
        <v>2</v>
      </c>
      <c r="C35" s="243"/>
      <c r="D35" s="244"/>
      <c r="E35" s="244"/>
      <c r="F35" s="244"/>
      <c r="G35" s="244"/>
      <c r="H35" s="244"/>
      <c r="I35" s="244"/>
      <c r="J35" s="244"/>
      <c r="K35" s="244"/>
      <c r="L35" s="245"/>
      <c r="M35" s="312" t="str">
        <f>IF(COUNTIF(AC35,1),"仙台市","宮城県")</f>
        <v>宮城県</v>
      </c>
      <c r="N35" s="313"/>
      <c r="O35" s="313"/>
      <c r="P35" s="313"/>
      <c r="Q35" s="314"/>
      <c r="R35" s="295" t="str">
        <f>IFERROR(INDEX(台帳!$A$3:$Q$4632,MATCH(CONCATENATE(基本情報入力シート!C35,D35,E35,F35,G35,H35,I35,J35,K35,L35)&amp;基本情報入力シート!$Y35,台帳!$A$3:$A$4632,0),17),"")</f>
        <v/>
      </c>
      <c r="S35" s="296"/>
      <c r="T35" s="296"/>
      <c r="U35" s="296"/>
      <c r="V35" s="296"/>
      <c r="W35" s="297"/>
      <c r="X35" s="254" t="str">
        <f>IFERROR(INDEX(台帳!$A$3:$Y$4632,MATCH(CONCATENATE(基本情報入力シート!C35,D35,E35,F35,G35,H35,I35,J35,K35,L35)&amp;基本情報入力シート!$Y35,台帳!$A$3:$A$4632,0),25),"")</f>
        <v/>
      </c>
      <c r="Y35" s="255"/>
      <c r="Z35" s="256"/>
      <c r="AA35" s="257"/>
      <c r="AB35" s="258" t="str">
        <f t="shared" ref="AB35:AB98" si="0">IF(Z35="","",Z35-AA35)</f>
        <v/>
      </c>
      <c r="AC35" s="242">
        <f>COUNTIF(R35,"*仙台市*")</f>
        <v>0</v>
      </c>
    </row>
    <row r="36" spans="2:29" ht="37.5" customHeight="1">
      <c r="B36" s="10">
        <f t="shared" ref="B36:B72" si="1">B35+1</f>
        <v>3</v>
      </c>
      <c r="C36" s="243"/>
      <c r="D36" s="244"/>
      <c r="E36" s="244"/>
      <c r="F36" s="244"/>
      <c r="G36" s="244"/>
      <c r="H36" s="244"/>
      <c r="I36" s="244"/>
      <c r="J36" s="244"/>
      <c r="K36" s="244"/>
      <c r="L36" s="245"/>
      <c r="M36" s="312" t="str">
        <f t="shared" ref="M36:M99" si="2">IF(COUNTIF(AC36,1),"仙台市","宮城県")</f>
        <v>宮城県</v>
      </c>
      <c r="N36" s="313"/>
      <c r="O36" s="313"/>
      <c r="P36" s="313"/>
      <c r="Q36" s="314"/>
      <c r="R36" s="295" t="str">
        <f>IFERROR(INDEX(台帳!$A$3:$Q$4632,MATCH(CONCATENATE(基本情報入力シート!C36,D36,E36,F36,G36,H36,I36,J36,K36,L36)&amp;基本情報入力シート!$Y36,台帳!$A$3:$A$4632,0),17),"")</f>
        <v/>
      </c>
      <c r="S36" s="296"/>
      <c r="T36" s="296"/>
      <c r="U36" s="296"/>
      <c r="V36" s="296"/>
      <c r="W36" s="297"/>
      <c r="X36" s="254" t="str">
        <f>IFERROR(INDEX(台帳!$A$3:$Y$4632,MATCH(CONCATENATE(基本情報入力シート!C36,D36,E36,F36,G36,H36,I36,J36,K36,L36)&amp;基本情報入力シート!$Y36,台帳!$A$3:$A$4632,0),25),"")</f>
        <v/>
      </c>
      <c r="Y36" s="255"/>
      <c r="Z36" s="256"/>
      <c r="AA36" s="257"/>
      <c r="AB36" s="258" t="str">
        <f t="shared" si="0"/>
        <v/>
      </c>
      <c r="AC36" s="242">
        <f t="shared" ref="AC36:AC99" si="3">COUNTIF(R36,"*仙台市*")</f>
        <v>0</v>
      </c>
    </row>
    <row r="37" spans="2:29" ht="37.5" customHeight="1">
      <c r="B37" s="10">
        <f t="shared" si="1"/>
        <v>4</v>
      </c>
      <c r="C37" s="243"/>
      <c r="D37" s="244"/>
      <c r="E37" s="244"/>
      <c r="F37" s="244"/>
      <c r="G37" s="244"/>
      <c r="H37" s="244"/>
      <c r="I37" s="244"/>
      <c r="J37" s="244"/>
      <c r="K37" s="244"/>
      <c r="L37" s="245"/>
      <c r="M37" s="312" t="str">
        <f t="shared" si="2"/>
        <v>宮城県</v>
      </c>
      <c r="N37" s="313"/>
      <c r="O37" s="313"/>
      <c r="P37" s="313"/>
      <c r="Q37" s="314"/>
      <c r="R37" s="295" t="str">
        <f>IFERROR(INDEX(台帳!$A$3:$Q$4632,MATCH(CONCATENATE(基本情報入力シート!C37,D37,E37,F37,G37,H37,I37,J37,K37,L37)&amp;基本情報入力シート!$Y37,台帳!$A$3:$A$4632,0),17),"")</f>
        <v/>
      </c>
      <c r="S37" s="296"/>
      <c r="T37" s="296"/>
      <c r="U37" s="296"/>
      <c r="V37" s="296"/>
      <c r="W37" s="297"/>
      <c r="X37" s="254" t="str">
        <f>IFERROR(INDEX(台帳!$A$3:$Y$4632,MATCH(CONCATENATE(基本情報入力シート!C37,D37,E37,F37,G37,H37,I37,J37,K37,L37)&amp;基本情報入力シート!$Y37,台帳!$A$3:$A$4632,0),25),"")</f>
        <v/>
      </c>
      <c r="Y37" s="255"/>
      <c r="Z37" s="256"/>
      <c r="AA37" s="257"/>
      <c r="AB37" s="258" t="str">
        <f t="shared" si="0"/>
        <v/>
      </c>
      <c r="AC37" s="242">
        <f t="shared" si="3"/>
        <v>0</v>
      </c>
    </row>
    <row r="38" spans="2:29" ht="37.5" customHeight="1">
      <c r="B38" s="10">
        <f t="shared" si="1"/>
        <v>5</v>
      </c>
      <c r="C38" s="243"/>
      <c r="D38" s="244"/>
      <c r="E38" s="244"/>
      <c r="F38" s="244"/>
      <c r="G38" s="244"/>
      <c r="H38" s="244"/>
      <c r="I38" s="244"/>
      <c r="J38" s="244"/>
      <c r="K38" s="244"/>
      <c r="L38" s="245"/>
      <c r="M38" s="312" t="str">
        <f t="shared" si="2"/>
        <v>宮城県</v>
      </c>
      <c r="N38" s="313"/>
      <c r="O38" s="313"/>
      <c r="P38" s="313"/>
      <c r="Q38" s="314"/>
      <c r="R38" s="295" t="str">
        <f>IFERROR(INDEX(台帳!$A$3:$Q$4632,MATCH(CONCATENATE(基本情報入力シート!C38,D38,E38,F38,G38,H38,I38,J38,K38,L38)&amp;基本情報入力シート!$Y38,台帳!$A$3:$A$4632,0),17),"")</f>
        <v/>
      </c>
      <c r="S38" s="296"/>
      <c r="T38" s="296"/>
      <c r="U38" s="296"/>
      <c r="V38" s="296"/>
      <c r="W38" s="297"/>
      <c r="X38" s="254" t="str">
        <f>IFERROR(INDEX(台帳!$A$3:$Y$4632,MATCH(CONCATENATE(基本情報入力シート!C38,D38,E38,F38,G38,H38,I38,J38,K38,L38)&amp;基本情報入力シート!$Y38,台帳!$A$3:$A$4632,0),25),"")</f>
        <v/>
      </c>
      <c r="Y38" s="255"/>
      <c r="Z38" s="256"/>
      <c r="AA38" s="257"/>
      <c r="AB38" s="258" t="str">
        <f t="shared" si="0"/>
        <v/>
      </c>
      <c r="AC38" s="242">
        <f t="shared" si="3"/>
        <v>0</v>
      </c>
    </row>
    <row r="39" spans="2:29" ht="37.5" customHeight="1">
      <c r="B39" s="10">
        <f t="shared" si="1"/>
        <v>6</v>
      </c>
      <c r="C39" s="243"/>
      <c r="D39" s="244"/>
      <c r="E39" s="244"/>
      <c r="F39" s="244"/>
      <c r="G39" s="244"/>
      <c r="H39" s="244"/>
      <c r="I39" s="244"/>
      <c r="J39" s="244"/>
      <c r="K39" s="244"/>
      <c r="L39" s="245"/>
      <c r="M39" s="312" t="str">
        <f t="shared" si="2"/>
        <v>宮城県</v>
      </c>
      <c r="N39" s="313"/>
      <c r="O39" s="313"/>
      <c r="P39" s="313"/>
      <c r="Q39" s="314"/>
      <c r="R39" s="295" t="str">
        <f>IFERROR(INDEX(台帳!$A$3:$Q$4632,MATCH(CONCATENATE(基本情報入力シート!C39,D39,E39,F39,G39,H39,I39,J39,K39,L39)&amp;基本情報入力シート!$Y39,台帳!$A$3:$A$4632,0),17),"")</f>
        <v/>
      </c>
      <c r="S39" s="296"/>
      <c r="T39" s="296"/>
      <c r="U39" s="296"/>
      <c r="V39" s="296"/>
      <c r="W39" s="297"/>
      <c r="X39" s="254" t="str">
        <f>IFERROR(INDEX(台帳!$A$3:$Y$4632,MATCH(CONCATENATE(基本情報入力シート!C39,D39,E39,F39,G39,H39,I39,J39,K39,L39)&amp;基本情報入力シート!$Y39,台帳!$A$3:$A$4632,0),25),"")</f>
        <v/>
      </c>
      <c r="Y39" s="255"/>
      <c r="Z39" s="256"/>
      <c r="AA39" s="257"/>
      <c r="AB39" s="258" t="str">
        <f t="shared" si="0"/>
        <v/>
      </c>
      <c r="AC39" s="242">
        <f t="shared" si="3"/>
        <v>0</v>
      </c>
    </row>
    <row r="40" spans="2:29" ht="37.5" customHeight="1">
      <c r="B40" s="10">
        <f t="shared" si="1"/>
        <v>7</v>
      </c>
      <c r="C40" s="243"/>
      <c r="D40" s="244"/>
      <c r="E40" s="244"/>
      <c r="F40" s="244"/>
      <c r="G40" s="244"/>
      <c r="H40" s="244"/>
      <c r="I40" s="244"/>
      <c r="J40" s="244"/>
      <c r="K40" s="244"/>
      <c r="L40" s="245"/>
      <c r="M40" s="312" t="str">
        <f t="shared" si="2"/>
        <v>宮城県</v>
      </c>
      <c r="N40" s="313"/>
      <c r="O40" s="313"/>
      <c r="P40" s="313"/>
      <c r="Q40" s="314"/>
      <c r="R40" s="295" t="str">
        <f>IFERROR(INDEX(台帳!$A$3:$Q$4632,MATCH(CONCATENATE(基本情報入力シート!C40,D40,E40,F40,G40,H40,I40,J40,K40,L40)&amp;基本情報入力シート!$Y40,台帳!$A$3:$A$4632,0),17),"")</f>
        <v/>
      </c>
      <c r="S40" s="296"/>
      <c r="T40" s="296"/>
      <c r="U40" s="296"/>
      <c r="V40" s="296"/>
      <c r="W40" s="297"/>
      <c r="X40" s="254" t="str">
        <f>IFERROR(INDEX(台帳!$A$3:$Y$4632,MATCH(CONCATENATE(基本情報入力シート!C40,D40,E40,F40,G40,H40,I40,J40,K40,L40)&amp;基本情報入力シート!$Y40,台帳!$A$3:$A$4632,0),25),"")</f>
        <v/>
      </c>
      <c r="Y40" s="255"/>
      <c r="Z40" s="256"/>
      <c r="AA40" s="257"/>
      <c r="AB40" s="258" t="str">
        <f t="shared" si="0"/>
        <v/>
      </c>
      <c r="AC40" s="242">
        <f t="shared" si="3"/>
        <v>0</v>
      </c>
    </row>
    <row r="41" spans="2:29" ht="37.5" customHeight="1">
      <c r="B41" s="10">
        <f t="shared" si="1"/>
        <v>8</v>
      </c>
      <c r="C41" s="243"/>
      <c r="D41" s="244"/>
      <c r="E41" s="244"/>
      <c r="F41" s="244"/>
      <c r="G41" s="244"/>
      <c r="H41" s="244"/>
      <c r="I41" s="244"/>
      <c r="J41" s="244"/>
      <c r="K41" s="244"/>
      <c r="L41" s="245"/>
      <c r="M41" s="312" t="str">
        <f t="shared" si="2"/>
        <v>宮城県</v>
      </c>
      <c r="N41" s="313"/>
      <c r="O41" s="313"/>
      <c r="P41" s="313"/>
      <c r="Q41" s="314"/>
      <c r="R41" s="295" t="str">
        <f>IFERROR(INDEX(台帳!$A$3:$Q$4632,MATCH(CONCATENATE(基本情報入力シート!C41,D41,E41,F41,G41,H41,I41,J41,K41,L41)&amp;基本情報入力シート!$Y41,台帳!$A$3:$A$4632,0),17),"")</f>
        <v/>
      </c>
      <c r="S41" s="296"/>
      <c r="T41" s="296"/>
      <c r="U41" s="296"/>
      <c r="V41" s="296"/>
      <c r="W41" s="297"/>
      <c r="X41" s="254" t="str">
        <f>IFERROR(INDEX(台帳!$A$3:$Y$4632,MATCH(CONCATENATE(基本情報入力シート!C41,D41,E41,F41,G41,H41,I41,J41,K41,L41)&amp;基本情報入力シート!$Y41,台帳!$A$3:$A$4632,0),25),"")</f>
        <v/>
      </c>
      <c r="Y41" s="255"/>
      <c r="Z41" s="256"/>
      <c r="AA41" s="257"/>
      <c r="AB41" s="258" t="str">
        <f t="shared" si="0"/>
        <v/>
      </c>
      <c r="AC41" s="242">
        <f t="shared" si="3"/>
        <v>0</v>
      </c>
    </row>
    <row r="42" spans="2:29" ht="37.5" customHeight="1">
      <c r="B42" s="10">
        <f t="shared" si="1"/>
        <v>9</v>
      </c>
      <c r="C42" s="243"/>
      <c r="D42" s="244"/>
      <c r="E42" s="244"/>
      <c r="F42" s="244"/>
      <c r="G42" s="244"/>
      <c r="H42" s="244"/>
      <c r="I42" s="244"/>
      <c r="J42" s="244"/>
      <c r="K42" s="244"/>
      <c r="L42" s="245"/>
      <c r="M42" s="312" t="str">
        <f t="shared" si="2"/>
        <v>宮城県</v>
      </c>
      <c r="N42" s="313"/>
      <c r="O42" s="313"/>
      <c r="P42" s="313"/>
      <c r="Q42" s="314"/>
      <c r="R42" s="295" t="str">
        <f>IFERROR(INDEX(台帳!$A$3:$Q$4632,MATCH(CONCATENATE(基本情報入力シート!C42,D42,E42,F42,G42,H42,I42,J42,K42,L42)&amp;基本情報入力シート!$Y42,台帳!$A$3:$A$4632,0),17),"")</f>
        <v/>
      </c>
      <c r="S42" s="296"/>
      <c r="T42" s="296"/>
      <c r="U42" s="296"/>
      <c r="V42" s="296"/>
      <c r="W42" s="297"/>
      <c r="X42" s="254" t="str">
        <f>IFERROR(INDEX(台帳!$A$3:$Y$4632,MATCH(CONCATENATE(基本情報入力シート!C42,D42,E42,F42,G42,H42,I42,J42,K42,L42)&amp;基本情報入力シート!$Y42,台帳!$A$3:$A$4632,0),25),"")</f>
        <v/>
      </c>
      <c r="Y42" s="255"/>
      <c r="Z42" s="256"/>
      <c r="AA42" s="257"/>
      <c r="AB42" s="258" t="str">
        <f t="shared" si="0"/>
        <v/>
      </c>
      <c r="AC42" s="242">
        <f t="shared" si="3"/>
        <v>0</v>
      </c>
    </row>
    <row r="43" spans="2:29" ht="37.5" customHeight="1">
      <c r="B43" s="10">
        <f t="shared" si="1"/>
        <v>10</v>
      </c>
      <c r="C43" s="243"/>
      <c r="D43" s="244"/>
      <c r="E43" s="244"/>
      <c r="F43" s="244"/>
      <c r="G43" s="244"/>
      <c r="H43" s="244"/>
      <c r="I43" s="244"/>
      <c r="J43" s="244"/>
      <c r="K43" s="244"/>
      <c r="L43" s="245"/>
      <c r="M43" s="312" t="str">
        <f t="shared" si="2"/>
        <v>宮城県</v>
      </c>
      <c r="N43" s="313"/>
      <c r="O43" s="313"/>
      <c r="P43" s="313"/>
      <c r="Q43" s="314"/>
      <c r="R43" s="295" t="str">
        <f>IFERROR(INDEX(台帳!$A$3:$Q$4632,MATCH(CONCATENATE(基本情報入力シート!C43,D43,E43,F43,G43,H43,I43,J43,K43,L43)&amp;基本情報入力シート!$Y43,台帳!$A$3:$A$4632,0),17),"")</f>
        <v/>
      </c>
      <c r="S43" s="296"/>
      <c r="T43" s="296"/>
      <c r="U43" s="296"/>
      <c r="V43" s="296"/>
      <c r="W43" s="297"/>
      <c r="X43" s="254" t="str">
        <f>IFERROR(INDEX(台帳!$A$3:$Y$4632,MATCH(CONCATENATE(基本情報入力シート!C43,D43,E43,F43,G43,H43,I43,J43,K43,L43)&amp;基本情報入力シート!$Y43,台帳!$A$3:$A$4632,0),25),"")</f>
        <v/>
      </c>
      <c r="Y43" s="255"/>
      <c r="Z43" s="256"/>
      <c r="AA43" s="257"/>
      <c r="AB43" s="258" t="str">
        <f t="shared" si="0"/>
        <v/>
      </c>
      <c r="AC43" s="242">
        <f t="shared" si="3"/>
        <v>0</v>
      </c>
    </row>
    <row r="44" spans="2:29" ht="37.5" customHeight="1">
      <c r="B44" s="10">
        <f t="shared" si="1"/>
        <v>11</v>
      </c>
      <c r="C44" s="243"/>
      <c r="D44" s="244"/>
      <c r="E44" s="244"/>
      <c r="F44" s="244"/>
      <c r="G44" s="244"/>
      <c r="H44" s="244"/>
      <c r="I44" s="244"/>
      <c r="J44" s="244"/>
      <c r="K44" s="244"/>
      <c r="L44" s="245"/>
      <c r="M44" s="312" t="str">
        <f t="shared" si="2"/>
        <v>宮城県</v>
      </c>
      <c r="N44" s="313"/>
      <c r="O44" s="313"/>
      <c r="P44" s="313"/>
      <c r="Q44" s="314"/>
      <c r="R44" s="295" t="str">
        <f>IFERROR(INDEX(台帳!$A$3:$Q$4632,MATCH(CONCATENATE(基本情報入力シート!C44,D44,E44,F44,G44,H44,I44,J44,K44,L44)&amp;基本情報入力シート!$Y44,台帳!$A$3:$A$4632,0),17),"")</f>
        <v/>
      </c>
      <c r="S44" s="296"/>
      <c r="T44" s="296"/>
      <c r="U44" s="296"/>
      <c r="V44" s="296"/>
      <c r="W44" s="297"/>
      <c r="X44" s="254" t="str">
        <f>IFERROR(INDEX(台帳!$A$3:$Y$4632,MATCH(CONCATENATE(基本情報入力シート!C44,D44,E44,F44,G44,H44,I44,J44,K44,L44)&amp;基本情報入力シート!$Y44,台帳!$A$3:$A$4632,0),25),"")</f>
        <v/>
      </c>
      <c r="Y44" s="255"/>
      <c r="Z44" s="256"/>
      <c r="AA44" s="257"/>
      <c r="AB44" s="258" t="str">
        <f t="shared" si="0"/>
        <v/>
      </c>
      <c r="AC44" s="242">
        <f t="shared" si="3"/>
        <v>0</v>
      </c>
    </row>
    <row r="45" spans="2:29" ht="37.5" customHeight="1">
      <c r="B45" s="10">
        <f t="shared" si="1"/>
        <v>12</v>
      </c>
      <c r="C45" s="243"/>
      <c r="D45" s="244"/>
      <c r="E45" s="244"/>
      <c r="F45" s="244"/>
      <c r="G45" s="244"/>
      <c r="H45" s="244"/>
      <c r="I45" s="244"/>
      <c r="J45" s="244"/>
      <c r="K45" s="244"/>
      <c r="L45" s="245"/>
      <c r="M45" s="312" t="str">
        <f t="shared" si="2"/>
        <v>宮城県</v>
      </c>
      <c r="N45" s="313"/>
      <c r="O45" s="313"/>
      <c r="P45" s="313"/>
      <c r="Q45" s="314"/>
      <c r="R45" s="295" t="str">
        <f>IFERROR(INDEX(台帳!$A$3:$Q$4632,MATCH(CONCATENATE(基本情報入力シート!C45,D45,E45,F45,G45,H45,I45,J45,K45,L45)&amp;基本情報入力シート!$Y45,台帳!$A$3:$A$4632,0),17),"")</f>
        <v/>
      </c>
      <c r="S45" s="296"/>
      <c r="T45" s="296"/>
      <c r="U45" s="296"/>
      <c r="V45" s="296"/>
      <c r="W45" s="297"/>
      <c r="X45" s="254" t="str">
        <f>IFERROR(INDEX(台帳!$A$3:$Y$4632,MATCH(CONCATENATE(基本情報入力シート!C45,D45,E45,F45,G45,H45,I45,J45,K45,L45)&amp;基本情報入力シート!$Y45,台帳!$A$3:$A$4632,0),25),"")</f>
        <v/>
      </c>
      <c r="Y45" s="255"/>
      <c r="Z45" s="256"/>
      <c r="AA45" s="257"/>
      <c r="AB45" s="258" t="str">
        <f t="shared" si="0"/>
        <v/>
      </c>
      <c r="AC45" s="242">
        <f t="shared" si="3"/>
        <v>0</v>
      </c>
    </row>
    <row r="46" spans="2:29" ht="37.5" customHeight="1">
      <c r="B46" s="10">
        <f t="shared" si="1"/>
        <v>13</v>
      </c>
      <c r="C46" s="243"/>
      <c r="D46" s="244"/>
      <c r="E46" s="244"/>
      <c r="F46" s="244"/>
      <c r="G46" s="244"/>
      <c r="H46" s="244"/>
      <c r="I46" s="244"/>
      <c r="J46" s="244"/>
      <c r="K46" s="244"/>
      <c r="L46" s="245"/>
      <c r="M46" s="312" t="str">
        <f t="shared" si="2"/>
        <v>宮城県</v>
      </c>
      <c r="N46" s="313"/>
      <c r="O46" s="313"/>
      <c r="P46" s="313"/>
      <c r="Q46" s="314"/>
      <c r="R46" s="295" t="str">
        <f>IFERROR(INDEX(台帳!$A$3:$Q$4632,MATCH(CONCATENATE(基本情報入力シート!C46,D46,E46,F46,G46,H46,I46,J46,K46,L46)&amp;基本情報入力シート!$Y46,台帳!$A$3:$A$4632,0),17),"")</f>
        <v/>
      </c>
      <c r="S46" s="296"/>
      <c r="T46" s="296"/>
      <c r="U46" s="296"/>
      <c r="V46" s="296"/>
      <c r="W46" s="297"/>
      <c r="X46" s="254" t="str">
        <f>IFERROR(INDEX(台帳!$A$3:$Y$4632,MATCH(CONCATENATE(基本情報入力シート!C46,D46,E46,F46,G46,H46,I46,J46,K46,L46)&amp;基本情報入力シート!$Y46,台帳!$A$3:$A$4632,0),25),"")</f>
        <v/>
      </c>
      <c r="Y46" s="255"/>
      <c r="Z46" s="256"/>
      <c r="AA46" s="257"/>
      <c r="AB46" s="258" t="str">
        <f t="shared" si="0"/>
        <v/>
      </c>
      <c r="AC46" s="242">
        <f t="shared" si="3"/>
        <v>0</v>
      </c>
    </row>
    <row r="47" spans="2:29" ht="37.5" customHeight="1">
      <c r="B47" s="10">
        <f t="shared" si="1"/>
        <v>14</v>
      </c>
      <c r="C47" s="243"/>
      <c r="D47" s="244"/>
      <c r="E47" s="244"/>
      <c r="F47" s="244"/>
      <c r="G47" s="244"/>
      <c r="H47" s="244"/>
      <c r="I47" s="244"/>
      <c r="J47" s="244"/>
      <c r="K47" s="244"/>
      <c r="L47" s="245"/>
      <c r="M47" s="312" t="str">
        <f t="shared" si="2"/>
        <v>宮城県</v>
      </c>
      <c r="N47" s="313"/>
      <c r="O47" s="313"/>
      <c r="P47" s="313"/>
      <c r="Q47" s="314"/>
      <c r="R47" s="295" t="str">
        <f>IFERROR(INDEX(台帳!$A$3:$Q$4632,MATCH(CONCATENATE(基本情報入力シート!C47,D47,E47,F47,G47,H47,I47,J47,K47,L47)&amp;基本情報入力シート!$Y47,台帳!$A$3:$A$4632,0),17),"")</f>
        <v/>
      </c>
      <c r="S47" s="296"/>
      <c r="T47" s="296"/>
      <c r="U47" s="296"/>
      <c r="V47" s="296"/>
      <c r="W47" s="297"/>
      <c r="X47" s="254" t="str">
        <f>IFERROR(INDEX(台帳!$A$3:$Y$4632,MATCH(CONCATENATE(基本情報入力シート!C47,D47,E47,F47,G47,H47,I47,J47,K47,L47)&amp;基本情報入力シート!$Y47,台帳!$A$3:$A$4632,0),25),"")</f>
        <v/>
      </c>
      <c r="Y47" s="255"/>
      <c r="Z47" s="256"/>
      <c r="AA47" s="257"/>
      <c r="AB47" s="258" t="str">
        <f t="shared" si="0"/>
        <v/>
      </c>
      <c r="AC47" s="242">
        <f t="shared" si="3"/>
        <v>0</v>
      </c>
    </row>
    <row r="48" spans="2:29" ht="37.5" customHeight="1">
      <c r="B48" s="10">
        <f t="shared" si="1"/>
        <v>15</v>
      </c>
      <c r="C48" s="243"/>
      <c r="D48" s="244"/>
      <c r="E48" s="244"/>
      <c r="F48" s="244"/>
      <c r="G48" s="244"/>
      <c r="H48" s="244"/>
      <c r="I48" s="244"/>
      <c r="J48" s="244"/>
      <c r="K48" s="244"/>
      <c r="L48" s="245"/>
      <c r="M48" s="312" t="str">
        <f t="shared" si="2"/>
        <v>宮城県</v>
      </c>
      <c r="N48" s="313"/>
      <c r="O48" s="313"/>
      <c r="P48" s="313"/>
      <c r="Q48" s="314"/>
      <c r="R48" s="295" t="str">
        <f>IFERROR(INDEX(台帳!$A$3:$Q$4632,MATCH(CONCATENATE(基本情報入力シート!C48,D48,E48,F48,G48,H48,I48,J48,K48,L48)&amp;基本情報入力シート!$Y48,台帳!$A$3:$A$4632,0),17),"")</f>
        <v/>
      </c>
      <c r="S48" s="296"/>
      <c r="T48" s="296"/>
      <c r="U48" s="296"/>
      <c r="V48" s="296"/>
      <c r="W48" s="297"/>
      <c r="X48" s="254" t="str">
        <f>IFERROR(INDEX(台帳!$A$3:$Y$4632,MATCH(CONCATENATE(基本情報入力シート!C48,D48,E48,F48,G48,H48,I48,J48,K48,L48)&amp;基本情報入力シート!$Y48,台帳!$A$3:$A$4632,0),25),"")</f>
        <v/>
      </c>
      <c r="Y48" s="255"/>
      <c r="Z48" s="256"/>
      <c r="AA48" s="257"/>
      <c r="AB48" s="258" t="str">
        <f t="shared" si="0"/>
        <v/>
      </c>
      <c r="AC48" s="242">
        <f t="shared" si="3"/>
        <v>0</v>
      </c>
    </row>
    <row r="49" spans="2:29" ht="37.5" customHeight="1">
      <c r="B49" s="10">
        <f t="shared" si="1"/>
        <v>16</v>
      </c>
      <c r="C49" s="243"/>
      <c r="D49" s="244"/>
      <c r="E49" s="244"/>
      <c r="F49" s="244"/>
      <c r="G49" s="244"/>
      <c r="H49" s="244"/>
      <c r="I49" s="244"/>
      <c r="J49" s="244"/>
      <c r="K49" s="244"/>
      <c r="L49" s="245"/>
      <c r="M49" s="312" t="str">
        <f t="shared" si="2"/>
        <v>宮城県</v>
      </c>
      <c r="N49" s="313"/>
      <c r="O49" s="313"/>
      <c r="P49" s="313"/>
      <c r="Q49" s="314"/>
      <c r="R49" s="295" t="str">
        <f>IFERROR(INDEX(台帳!$A$3:$Q$4632,MATCH(CONCATENATE(基本情報入力シート!C49,D49,E49,F49,G49,H49,I49,J49,K49,L49)&amp;基本情報入力シート!$Y49,台帳!$A$3:$A$4632,0),17),"")</f>
        <v/>
      </c>
      <c r="S49" s="296"/>
      <c r="T49" s="296"/>
      <c r="U49" s="296"/>
      <c r="V49" s="296"/>
      <c r="W49" s="297"/>
      <c r="X49" s="254" t="str">
        <f>IFERROR(INDEX(台帳!$A$3:$Y$4632,MATCH(CONCATENATE(基本情報入力シート!C49,D49,E49,F49,G49,H49,I49,J49,K49,L49)&amp;基本情報入力シート!$Y49,台帳!$A$3:$A$4632,0),25),"")</f>
        <v/>
      </c>
      <c r="Y49" s="255"/>
      <c r="Z49" s="256"/>
      <c r="AA49" s="257"/>
      <c r="AB49" s="258" t="str">
        <f t="shared" si="0"/>
        <v/>
      </c>
      <c r="AC49" s="242">
        <f t="shared" si="3"/>
        <v>0</v>
      </c>
    </row>
    <row r="50" spans="2:29" ht="37.5" customHeight="1">
      <c r="B50" s="10">
        <f t="shared" si="1"/>
        <v>17</v>
      </c>
      <c r="C50" s="243"/>
      <c r="D50" s="244"/>
      <c r="E50" s="244"/>
      <c r="F50" s="244"/>
      <c r="G50" s="244"/>
      <c r="H50" s="244"/>
      <c r="I50" s="244"/>
      <c r="J50" s="244"/>
      <c r="K50" s="244"/>
      <c r="L50" s="245"/>
      <c r="M50" s="312" t="str">
        <f t="shared" si="2"/>
        <v>宮城県</v>
      </c>
      <c r="N50" s="313"/>
      <c r="O50" s="313"/>
      <c r="P50" s="313"/>
      <c r="Q50" s="314"/>
      <c r="R50" s="295" t="str">
        <f>IFERROR(INDEX(台帳!$A$3:$Q$4632,MATCH(CONCATENATE(基本情報入力シート!C50,D50,E50,F50,G50,H50,I50,J50,K50,L50)&amp;基本情報入力シート!$Y50,台帳!$A$3:$A$4632,0),17),"")</f>
        <v/>
      </c>
      <c r="S50" s="296"/>
      <c r="T50" s="296"/>
      <c r="U50" s="296"/>
      <c r="V50" s="296"/>
      <c r="W50" s="297"/>
      <c r="X50" s="254" t="str">
        <f>IFERROR(INDEX(台帳!$A$3:$Y$4632,MATCH(CONCATENATE(基本情報入力シート!C50,D50,E50,F50,G50,H50,I50,J50,K50,L50)&amp;基本情報入力シート!$Y50,台帳!$A$3:$A$4632,0),25),"")</f>
        <v/>
      </c>
      <c r="Y50" s="255"/>
      <c r="Z50" s="256"/>
      <c r="AA50" s="257"/>
      <c r="AB50" s="258" t="str">
        <f t="shared" si="0"/>
        <v/>
      </c>
      <c r="AC50" s="242">
        <f t="shared" si="3"/>
        <v>0</v>
      </c>
    </row>
    <row r="51" spans="2:29" ht="37.5" customHeight="1">
      <c r="B51" s="10">
        <f t="shared" si="1"/>
        <v>18</v>
      </c>
      <c r="C51" s="243"/>
      <c r="D51" s="244"/>
      <c r="E51" s="244"/>
      <c r="F51" s="244"/>
      <c r="G51" s="244"/>
      <c r="H51" s="244"/>
      <c r="I51" s="244"/>
      <c r="J51" s="244"/>
      <c r="K51" s="244"/>
      <c r="L51" s="245"/>
      <c r="M51" s="312" t="str">
        <f t="shared" si="2"/>
        <v>宮城県</v>
      </c>
      <c r="N51" s="313"/>
      <c r="O51" s="313"/>
      <c r="P51" s="313"/>
      <c r="Q51" s="314"/>
      <c r="R51" s="295" t="str">
        <f>IFERROR(INDEX(台帳!$A$3:$Q$4632,MATCH(CONCATENATE(基本情報入力シート!C51,D51,E51,F51,G51,H51,I51,J51,K51,L51)&amp;基本情報入力シート!$Y51,台帳!$A$3:$A$4632,0),17),"")</f>
        <v/>
      </c>
      <c r="S51" s="296"/>
      <c r="T51" s="296"/>
      <c r="U51" s="296"/>
      <c r="V51" s="296"/>
      <c r="W51" s="297"/>
      <c r="X51" s="254" t="str">
        <f>IFERROR(INDEX(台帳!$A$3:$Y$4632,MATCH(CONCATENATE(基本情報入力シート!C51,D51,E51,F51,G51,H51,I51,J51,K51,L51)&amp;基本情報入力シート!$Y51,台帳!$A$3:$A$4632,0),25),"")</f>
        <v/>
      </c>
      <c r="Y51" s="255"/>
      <c r="Z51" s="256"/>
      <c r="AA51" s="257"/>
      <c r="AB51" s="258" t="str">
        <f t="shared" si="0"/>
        <v/>
      </c>
      <c r="AC51" s="242">
        <f t="shared" si="3"/>
        <v>0</v>
      </c>
    </row>
    <row r="52" spans="2:29" ht="37.5" customHeight="1">
      <c r="B52" s="10">
        <f t="shared" si="1"/>
        <v>19</v>
      </c>
      <c r="C52" s="243"/>
      <c r="D52" s="244"/>
      <c r="E52" s="244"/>
      <c r="F52" s="244"/>
      <c r="G52" s="244"/>
      <c r="H52" s="244"/>
      <c r="I52" s="244"/>
      <c r="J52" s="244"/>
      <c r="K52" s="244"/>
      <c r="L52" s="245"/>
      <c r="M52" s="312" t="str">
        <f t="shared" si="2"/>
        <v>宮城県</v>
      </c>
      <c r="N52" s="313"/>
      <c r="O52" s="313"/>
      <c r="P52" s="313"/>
      <c r="Q52" s="314"/>
      <c r="R52" s="295" t="str">
        <f>IFERROR(INDEX(台帳!$A$3:$Q$4632,MATCH(CONCATENATE(基本情報入力シート!C52,D52,E52,F52,G52,H52,I52,J52,K52,L52)&amp;基本情報入力シート!$Y52,台帳!$A$3:$A$4632,0),17),"")</f>
        <v/>
      </c>
      <c r="S52" s="296"/>
      <c r="T52" s="296"/>
      <c r="U52" s="296"/>
      <c r="V52" s="296"/>
      <c r="W52" s="297"/>
      <c r="X52" s="254" t="str">
        <f>IFERROR(INDEX(台帳!$A$3:$Y$4632,MATCH(CONCATENATE(基本情報入力シート!C52,D52,E52,F52,G52,H52,I52,J52,K52,L52)&amp;基本情報入力シート!$Y52,台帳!$A$3:$A$4632,0),25),"")</f>
        <v/>
      </c>
      <c r="Y52" s="255"/>
      <c r="Z52" s="256"/>
      <c r="AA52" s="257"/>
      <c r="AB52" s="258" t="str">
        <f t="shared" si="0"/>
        <v/>
      </c>
      <c r="AC52" s="242">
        <f t="shared" si="3"/>
        <v>0</v>
      </c>
    </row>
    <row r="53" spans="2:29" ht="37.5" customHeight="1">
      <c r="B53" s="10">
        <f t="shared" si="1"/>
        <v>20</v>
      </c>
      <c r="C53" s="243"/>
      <c r="D53" s="244"/>
      <c r="E53" s="244"/>
      <c r="F53" s="244"/>
      <c r="G53" s="244"/>
      <c r="H53" s="244"/>
      <c r="I53" s="244"/>
      <c r="J53" s="244"/>
      <c r="K53" s="244"/>
      <c r="L53" s="245"/>
      <c r="M53" s="312" t="str">
        <f t="shared" si="2"/>
        <v>宮城県</v>
      </c>
      <c r="N53" s="313"/>
      <c r="O53" s="313"/>
      <c r="P53" s="313"/>
      <c r="Q53" s="314"/>
      <c r="R53" s="295" t="str">
        <f>IFERROR(INDEX(台帳!$A$3:$Q$4632,MATCH(CONCATENATE(基本情報入力シート!C53,D53,E53,F53,G53,H53,I53,J53,K53,L53)&amp;基本情報入力シート!$Y53,台帳!$A$3:$A$4632,0),17),"")</f>
        <v/>
      </c>
      <c r="S53" s="296"/>
      <c r="T53" s="296"/>
      <c r="U53" s="296"/>
      <c r="V53" s="296"/>
      <c r="W53" s="297"/>
      <c r="X53" s="254" t="str">
        <f>IFERROR(INDEX(台帳!$A$3:$Y$4632,MATCH(CONCATENATE(基本情報入力シート!C53,D53,E53,F53,G53,H53,I53,J53,K53,L53)&amp;基本情報入力シート!$Y53,台帳!$A$3:$A$4632,0),25),"")</f>
        <v/>
      </c>
      <c r="Y53" s="255"/>
      <c r="Z53" s="256"/>
      <c r="AA53" s="257"/>
      <c r="AB53" s="258" t="str">
        <f t="shared" si="0"/>
        <v/>
      </c>
      <c r="AC53" s="242">
        <f t="shared" si="3"/>
        <v>0</v>
      </c>
    </row>
    <row r="54" spans="2:29" ht="37.5" customHeight="1">
      <c r="B54" s="10">
        <f t="shared" si="1"/>
        <v>21</v>
      </c>
      <c r="C54" s="243"/>
      <c r="D54" s="244"/>
      <c r="E54" s="244"/>
      <c r="F54" s="244"/>
      <c r="G54" s="244"/>
      <c r="H54" s="244"/>
      <c r="I54" s="244"/>
      <c r="J54" s="244"/>
      <c r="K54" s="244"/>
      <c r="L54" s="245"/>
      <c r="M54" s="312" t="str">
        <f t="shared" si="2"/>
        <v>宮城県</v>
      </c>
      <c r="N54" s="313"/>
      <c r="O54" s="313"/>
      <c r="P54" s="313"/>
      <c r="Q54" s="314"/>
      <c r="R54" s="295" t="str">
        <f>IFERROR(INDEX(台帳!$A$3:$Q$4632,MATCH(CONCATENATE(基本情報入力シート!C54,D54,E54,F54,G54,H54,I54,J54,K54,L54)&amp;基本情報入力シート!$Y54,台帳!$A$3:$A$4632,0),17),"")</f>
        <v/>
      </c>
      <c r="S54" s="296"/>
      <c r="T54" s="296"/>
      <c r="U54" s="296"/>
      <c r="V54" s="296"/>
      <c r="W54" s="297"/>
      <c r="X54" s="254" t="str">
        <f>IFERROR(INDEX(台帳!$A$3:$Y$4632,MATCH(CONCATENATE(基本情報入力シート!C54,D54,E54,F54,G54,H54,I54,J54,K54,L54)&amp;基本情報入力シート!$Y54,台帳!$A$3:$A$4632,0),25),"")</f>
        <v/>
      </c>
      <c r="Y54" s="255"/>
      <c r="Z54" s="256"/>
      <c r="AA54" s="257"/>
      <c r="AB54" s="258" t="str">
        <f t="shared" si="0"/>
        <v/>
      </c>
      <c r="AC54" s="242">
        <f t="shared" si="3"/>
        <v>0</v>
      </c>
    </row>
    <row r="55" spans="2:29" ht="37.5" customHeight="1">
      <c r="B55" s="10">
        <f t="shared" si="1"/>
        <v>22</v>
      </c>
      <c r="C55" s="243"/>
      <c r="D55" s="244"/>
      <c r="E55" s="244"/>
      <c r="F55" s="244"/>
      <c r="G55" s="244"/>
      <c r="H55" s="244"/>
      <c r="I55" s="244"/>
      <c r="J55" s="244"/>
      <c r="K55" s="244"/>
      <c r="L55" s="245"/>
      <c r="M55" s="312" t="str">
        <f t="shared" si="2"/>
        <v>宮城県</v>
      </c>
      <c r="N55" s="313"/>
      <c r="O55" s="313"/>
      <c r="P55" s="313"/>
      <c r="Q55" s="314"/>
      <c r="R55" s="295" t="str">
        <f>IFERROR(INDEX(台帳!$A$3:$Q$4632,MATCH(CONCATENATE(基本情報入力シート!C55,D55,E55,F55,G55,H55,I55,J55,K55,L55)&amp;基本情報入力シート!$Y55,台帳!$A$3:$A$4632,0),17),"")</f>
        <v/>
      </c>
      <c r="S55" s="296"/>
      <c r="T55" s="296"/>
      <c r="U55" s="296"/>
      <c r="V55" s="296"/>
      <c r="W55" s="297"/>
      <c r="X55" s="254" t="str">
        <f>IFERROR(INDEX(台帳!$A$3:$Y$4632,MATCH(CONCATENATE(基本情報入力シート!C55,D55,E55,F55,G55,H55,I55,J55,K55,L55)&amp;基本情報入力シート!$Y55,台帳!$A$3:$A$4632,0),25),"")</f>
        <v/>
      </c>
      <c r="Y55" s="255"/>
      <c r="Z55" s="256"/>
      <c r="AA55" s="257"/>
      <c r="AB55" s="258" t="str">
        <f t="shared" si="0"/>
        <v/>
      </c>
      <c r="AC55" s="242">
        <f t="shared" si="3"/>
        <v>0</v>
      </c>
    </row>
    <row r="56" spans="2:29" ht="37.5" customHeight="1">
      <c r="B56" s="10">
        <f t="shared" si="1"/>
        <v>23</v>
      </c>
      <c r="C56" s="243"/>
      <c r="D56" s="244"/>
      <c r="E56" s="244"/>
      <c r="F56" s="244"/>
      <c r="G56" s="244"/>
      <c r="H56" s="244"/>
      <c r="I56" s="244"/>
      <c r="J56" s="244"/>
      <c r="K56" s="244"/>
      <c r="L56" s="245"/>
      <c r="M56" s="312" t="str">
        <f t="shared" si="2"/>
        <v>宮城県</v>
      </c>
      <c r="N56" s="313"/>
      <c r="O56" s="313"/>
      <c r="P56" s="313"/>
      <c r="Q56" s="314"/>
      <c r="R56" s="295" t="str">
        <f>IFERROR(INDEX(台帳!$A$3:$Q$4632,MATCH(CONCATENATE(基本情報入力シート!C56,D56,E56,F56,G56,H56,I56,J56,K56,L56)&amp;基本情報入力シート!$Y56,台帳!$A$3:$A$4632,0),17),"")</f>
        <v/>
      </c>
      <c r="S56" s="296"/>
      <c r="T56" s="296"/>
      <c r="U56" s="296"/>
      <c r="V56" s="296"/>
      <c r="W56" s="297"/>
      <c r="X56" s="254" t="str">
        <f>IFERROR(INDEX(台帳!$A$3:$Y$4632,MATCH(CONCATENATE(基本情報入力シート!C56,D56,E56,F56,G56,H56,I56,J56,K56,L56)&amp;基本情報入力シート!$Y56,台帳!$A$3:$A$4632,0),25),"")</f>
        <v/>
      </c>
      <c r="Y56" s="255"/>
      <c r="Z56" s="256"/>
      <c r="AA56" s="257"/>
      <c r="AB56" s="258" t="str">
        <f t="shared" si="0"/>
        <v/>
      </c>
      <c r="AC56" s="242">
        <f t="shared" si="3"/>
        <v>0</v>
      </c>
    </row>
    <row r="57" spans="2:29" ht="37.5" customHeight="1">
      <c r="B57" s="10">
        <f t="shared" si="1"/>
        <v>24</v>
      </c>
      <c r="C57" s="243"/>
      <c r="D57" s="244"/>
      <c r="E57" s="244"/>
      <c r="F57" s="244"/>
      <c r="G57" s="244"/>
      <c r="H57" s="244"/>
      <c r="I57" s="244"/>
      <c r="J57" s="244"/>
      <c r="K57" s="244"/>
      <c r="L57" s="245"/>
      <c r="M57" s="312" t="str">
        <f t="shared" si="2"/>
        <v>宮城県</v>
      </c>
      <c r="N57" s="313"/>
      <c r="O57" s="313"/>
      <c r="P57" s="313"/>
      <c r="Q57" s="314"/>
      <c r="R57" s="295" t="str">
        <f>IFERROR(INDEX(台帳!$A$3:$Q$4632,MATCH(CONCATENATE(基本情報入力シート!C57,D57,E57,F57,G57,H57,I57,J57,K57,L57)&amp;基本情報入力シート!$Y57,台帳!$A$3:$A$4632,0),17),"")</f>
        <v/>
      </c>
      <c r="S57" s="296"/>
      <c r="T57" s="296"/>
      <c r="U57" s="296"/>
      <c r="V57" s="296"/>
      <c r="W57" s="297"/>
      <c r="X57" s="254" t="str">
        <f>IFERROR(INDEX(台帳!$A$3:$Y$4632,MATCH(CONCATENATE(基本情報入力シート!C57,D57,E57,F57,G57,H57,I57,J57,K57,L57)&amp;基本情報入力シート!$Y57,台帳!$A$3:$A$4632,0),25),"")</f>
        <v/>
      </c>
      <c r="Y57" s="255"/>
      <c r="Z57" s="256"/>
      <c r="AA57" s="257"/>
      <c r="AB57" s="258" t="str">
        <f t="shared" si="0"/>
        <v/>
      </c>
      <c r="AC57" s="242">
        <f t="shared" si="3"/>
        <v>0</v>
      </c>
    </row>
    <row r="58" spans="2:29" ht="37.5" customHeight="1">
      <c r="B58" s="10">
        <f t="shared" si="1"/>
        <v>25</v>
      </c>
      <c r="C58" s="243"/>
      <c r="D58" s="244"/>
      <c r="E58" s="244"/>
      <c r="F58" s="244"/>
      <c r="G58" s="244"/>
      <c r="H58" s="244"/>
      <c r="I58" s="244"/>
      <c r="J58" s="244"/>
      <c r="K58" s="244"/>
      <c r="L58" s="245"/>
      <c r="M58" s="312" t="str">
        <f t="shared" si="2"/>
        <v>宮城県</v>
      </c>
      <c r="N58" s="313"/>
      <c r="O58" s="313"/>
      <c r="P58" s="313"/>
      <c r="Q58" s="314"/>
      <c r="R58" s="295" t="str">
        <f>IFERROR(INDEX(台帳!$A$3:$Q$4632,MATCH(CONCATENATE(基本情報入力シート!C58,D58,E58,F58,G58,H58,I58,J58,K58,L58)&amp;基本情報入力シート!$Y58,台帳!$A$3:$A$4632,0),17),"")</f>
        <v/>
      </c>
      <c r="S58" s="296"/>
      <c r="T58" s="296"/>
      <c r="U58" s="296"/>
      <c r="V58" s="296"/>
      <c r="W58" s="297"/>
      <c r="X58" s="254" t="str">
        <f>IFERROR(INDEX(台帳!$A$3:$Y$4632,MATCH(CONCATENATE(基本情報入力シート!C58,D58,E58,F58,G58,H58,I58,J58,K58,L58)&amp;基本情報入力シート!$Y58,台帳!$A$3:$A$4632,0),25),"")</f>
        <v/>
      </c>
      <c r="Y58" s="255"/>
      <c r="Z58" s="256"/>
      <c r="AA58" s="257"/>
      <c r="AB58" s="258" t="str">
        <f t="shared" si="0"/>
        <v/>
      </c>
      <c r="AC58" s="242">
        <f t="shared" si="3"/>
        <v>0</v>
      </c>
    </row>
    <row r="59" spans="2:29" ht="37.5" customHeight="1">
      <c r="B59" s="10">
        <f t="shared" si="1"/>
        <v>26</v>
      </c>
      <c r="C59" s="243"/>
      <c r="D59" s="244"/>
      <c r="E59" s="244"/>
      <c r="F59" s="244"/>
      <c r="G59" s="244"/>
      <c r="H59" s="244"/>
      <c r="I59" s="244"/>
      <c r="J59" s="244"/>
      <c r="K59" s="244"/>
      <c r="L59" s="245"/>
      <c r="M59" s="312" t="str">
        <f t="shared" si="2"/>
        <v>宮城県</v>
      </c>
      <c r="N59" s="313"/>
      <c r="O59" s="313"/>
      <c r="P59" s="313"/>
      <c r="Q59" s="314"/>
      <c r="R59" s="295" t="str">
        <f>IFERROR(INDEX(台帳!$A$3:$Q$4632,MATCH(CONCATENATE(基本情報入力シート!C59,D59,E59,F59,G59,H59,I59,J59,K59,L59)&amp;基本情報入力シート!$Y59,台帳!$A$3:$A$4632,0),17),"")</f>
        <v/>
      </c>
      <c r="S59" s="296"/>
      <c r="T59" s="296"/>
      <c r="U59" s="296"/>
      <c r="V59" s="296"/>
      <c r="W59" s="297"/>
      <c r="X59" s="254" t="str">
        <f>IFERROR(INDEX(台帳!$A$3:$Y$4632,MATCH(CONCATENATE(基本情報入力シート!C59,D59,E59,F59,G59,H59,I59,J59,K59,L59)&amp;基本情報入力シート!$Y59,台帳!$A$3:$A$4632,0),25),"")</f>
        <v/>
      </c>
      <c r="Y59" s="255"/>
      <c r="Z59" s="256"/>
      <c r="AA59" s="257"/>
      <c r="AB59" s="258" t="str">
        <f t="shared" si="0"/>
        <v/>
      </c>
      <c r="AC59" s="242">
        <f t="shared" si="3"/>
        <v>0</v>
      </c>
    </row>
    <row r="60" spans="2:29" ht="37.5" customHeight="1">
      <c r="B60" s="10">
        <f t="shared" si="1"/>
        <v>27</v>
      </c>
      <c r="C60" s="243"/>
      <c r="D60" s="244"/>
      <c r="E60" s="244"/>
      <c r="F60" s="244"/>
      <c r="G60" s="244"/>
      <c r="H60" s="244"/>
      <c r="I60" s="244"/>
      <c r="J60" s="244"/>
      <c r="K60" s="244"/>
      <c r="L60" s="245"/>
      <c r="M60" s="312" t="str">
        <f t="shared" si="2"/>
        <v>宮城県</v>
      </c>
      <c r="N60" s="313"/>
      <c r="O60" s="313"/>
      <c r="P60" s="313"/>
      <c r="Q60" s="314"/>
      <c r="R60" s="295" t="str">
        <f>IFERROR(INDEX(台帳!$A$3:$Q$4632,MATCH(CONCATENATE(基本情報入力シート!C60,D60,E60,F60,G60,H60,I60,J60,K60,L60)&amp;基本情報入力シート!$Y60,台帳!$A$3:$A$4632,0),17),"")</f>
        <v/>
      </c>
      <c r="S60" s="296"/>
      <c r="T60" s="296"/>
      <c r="U60" s="296"/>
      <c r="V60" s="296"/>
      <c r="W60" s="297"/>
      <c r="X60" s="254" t="str">
        <f>IFERROR(INDEX(台帳!$A$3:$Y$4632,MATCH(CONCATENATE(基本情報入力シート!C60,D60,E60,F60,G60,H60,I60,J60,K60,L60)&amp;基本情報入力シート!$Y60,台帳!$A$3:$A$4632,0),25),"")</f>
        <v/>
      </c>
      <c r="Y60" s="255"/>
      <c r="Z60" s="256"/>
      <c r="AA60" s="257"/>
      <c r="AB60" s="258" t="str">
        <f t="shared" si="0"/>
        <v/>
      </c>
      <c r="AC60" s="242">
        <f t="shared" si="3"/>
        <v>0</v>
      </c>
    </row>
    <row r="61" spans="2:29" ht="37.5" customHeight="1">
      <c r="B61" s="10">
        <f t="shared" si="1"/>
        <v>28</v>
      </c>
      <c r="C61" s="243"/>
      <c r="D61" s="244"/>
      <c r="E61" s="244"/>
      <c r="F61" s="244"/>
      <c r="G61" s="244"/>
      <c r="H61" s="244"/>
      <c r="I61" s="244"/>
      <c r="J61" s="244"/>
      <c r="K61" s="244"/>
      <c r="L61" s="245"/>
      <c r="M61" s="312" t="str">
        <f t="shared" si="2"/>
        <v>宮城県</v>
      </c>
      <c r="N61" s="313"/>
      <c r="O61" s="313"/>
      <c r="P61" s="313"/>
      <c r="Q61" s="314"/>
      <c r="R61" s="295" t="str">
        <f>IFERROR(INDEX(台帳!$A$3:$Q$4632,MATCH(CONCATENATE(基本情報入力シート!C61,D61,E61,F61,G61,H61,I61,J61,K61,L61)&amp;基本情報入力シート!$Y61,台帳!$A$3:$A$4632,0),17),"")</f>
        <v/>
      </c>
      <c r="S61" s="296"/>
      <c r="T61" s="296"/>
      <c r="U61" s="296"/>
      <c r="V61" s="296"/>
      <c r="W61" s="297"/>
      <c r="X61" s="254" t="str">
        <f>IFERROR(INDEX(台帳!$A$3:$Y$4632,MATCH(CONCATENATE(基本情報入力シート!C61,D61,E61,F61,G61,H61,I61,J61,K61,L61)&amp;基本情報入力シート!$Y61,台帳!$A$3:$A$4632,0),25),"")</f>
        <v/>
      </c>
      <c r="Y61" s="255"/>
      <c r="Z61" s="256"/>
      <c r="AA61" s="257"/>
      <c r="AB61" s="258" t="str">
        <f t="shared" si="0"/>
        <v/>
      </c>
      <c r="AC61" s="242">
        <f t="shared" si="3"/>
        <v>0</v>
      </c>
    </row>
    <row r="62" spans="2:29" ht="37.5" customHeight="1">
      <c r="B62" s="10">
        <f t="shared" si="1"/>
        <v>29</v>
      </c>
      <c r="C62" s="243"/>
      <c r="D62" s="244"/>
      <c r="E62" s="244"/>
      <c r="F62" s="244"/>
      <c r="G62" s="244"/>
      <c r="H62" s="244"/>
      <c r="I62" s="244"/>
      <c r="J62" s="244"/>
      <c r="K62" s="244"/>
      <c r="L62" s="245"/>
      <c r="M62" s="312" t="str">
        <f t="shared" si="2"/>
        <v>宮城県</v>
      </c>
      <c r="N62" s="313"/>
      <c r="O62" s="313"/>
      <c r="P62" s="313"/>
      <c r="Q62" s="314"/>
      <c r="R62" s="295" t="str">
        <f>IFERROR(INDEX(台帳!$A$3:$Q$4632,MATCH(CONCATENATE(基本情報入力シート!C62,D62,E62,F62,G62,H62,I62,J62,K62,L62)&amp;基本情報入力シート!$Y62,台帳!$A$3:$A$4632,0),17),"")</f>
        <v/>
      </c>
      <c r="S62" s="296"/>
      <c r="T62" s="296"/>
      <c r="U62" s="296"/>
      <c r="V62" s="296"/>
      <c r="W62" s="297"/>
      <c r="X62" s="254" t="str">
        <f>IFERROR(INDEX(台帳!$A$3:$Y$4632,MATCH(CONCATENATE(基本情報入力シート!C62,D62,E62,F62,G62,H62,I62,J62,K62,L62)&amp;基本情報入力シート!$Y62,台帳!$A$3:$A$4632,0),25),"")</f>
        <v/>
      </c>
      <c r="Y62" s="255"/>
      <c r="Z62" s="256"/>
      <c r="AA62" s="257"/>
      <c r="AB62" s="258" t="str">
        <f t="shared" si="0"/>
        <v/>
      </c>
      <c r="AC62" s="242">
        <f t="shared" si="3"/>
        <v>0</v>
      </c>
    </row>
    <row r="63" spans="2:29" ht="37.5" customHeight="1">
      <c r="B63" s="10">
        <f t="shared" si="1"/>
        <v>30</v>
      </c>
      <c r="C63" s="243"/>
      <c r="D63" s="244"/>
      <c r="E63" s="244"/>
      <c r="F63" s="244"/>
      <c r="G63" s="244"/>
      <c r="H63" s="244"/>
      <c r="I63" s="244"/>
      <c r="J63" s="244"/>
      <c r="K63" s="244"/>
      <c r="L63" s="245"/>
      <c r="M63" s="312" t="str">
        <f t="shared" si="2"/>
        <v>宮城県</v>
      </c>
      <c r="N63" s="313"/>
      <c r="O63" s="313"/>
      <c r="P63" s="313"/>
      <c r="Q63" s="314"/>
      <c r="R63" s="295" t="str">
        <f>IFERROR(INDEX(台帳!$A$3:$Q$4632,MATCH(CONCATENATE(基本情報入力シート!C63,D63,E63,F63,G63,H63,I63,J63,K63,L63)&amp;基本情報入力シート!$Y63,台帳!$A$3:$A$4632,0),17),"")</f>
        <v/>
      </c>
      <c r="S63" s="296"/>
      <c r="T63" s="296"/>
      <c r="U63" s="296"/>
      <c r="V63" s="296"/>
      <c r="W63" s="297"/>
      <c r="X63" s="254" t="str">
        <f>IFERROR(INDEX(台帳!$A$3:$Y$4632,MATCH(CONCATENATE(基本情報入力シート!C63,D63,E63,F63,G63,H63,I63,J63,K63,L63)&amp;基本情報入力シート!$Y63,台帳!$A$3:$A$4632,0),25),"")</f>
        <v/>
      </c>
      <c r="Y63" s="255"/>
      <c r="Z63" s="256"/>
      <c r="AA63" s="257"/>
      <c r="AB63" s="258" t="str">
        <f t="shared" si="0"/>
        <v/>
      </c>
      <c r="AC63" s="242">
        <f t="shared" si="3"/>
        <v>0</v>
      </c>
    </row>
    <row r="64" spans="2:29" ht="37.5" customHeight="1">
      <c r="B64" s="10">
        <f t="shared" si="1"/>
        <v>31</v>
      </c>
      <c r="C64" s="243"/>
      <c r="D64" s="244"/>
      <c r="E64" s="244"/>
      <c r="F64" s="244"/>
      <c r="G64" s="244"/>
      <c r="H64" s="244"/>
      <c r="I64" s="244"/>
      <c r="J64" s="244"/>
      <c r="K64" s="244"/>
      <c r="L64" s="245"/>
      <c r="M64" s="312" t="str">
        <f t="shared" si="2"/>
        <v>宮城県</v>
      </c>
      <c r="N64" s="313"/>
      <c r="O64" s="313"/>
      <c r="P64" s="313"/>
      <c r="Q64" s="314"/>
      <c r="R64" s="295" t="str">
        <f>IFERROR(INDEX(台帳!$A$3:$Q$4632,MATCH(CONCATENATE(基本情報入力シート!C64,D64,E64,F64,G64,H64,I64,J64,K64,L64)&amp;基本情報入力シート!$Y64,台帳!$A$3:$A$4632,0),17),"")</f>
        <v/>
      </c>
      <c r="S64" s="296"/>
      <c r="T64" s="296"/>
      <c r="U64" s="296"/>
      <c r="V64" s="296"/>
      <c r="W64" s="297"/>
      <c r="X64" s="254" t="str">
        <f>IFERROR(INDEX(台帳!$A$3:$Y$4632,MATCH(CONCATENATE(基本情報入力シート!C64,D64,E64,F64,G64,H64,I64,J64,K64,L64)&amp;基本情報入力シート!$Y64,台帳!$A$3:$A$4632,0),25),"")</f>
        <v/>
      </c>
      <c r="Y64" s="255"/>
      <c r="Z64" s="256"/>
      <c r="AA64" s="257"/>
      <c r="AB64" s="258" t="str">
        <f t="shared" si="0"/>
        <v/>
      </c>
      <c r="AC64" s="242">
        <f t="shared" si="3"/>
        <v>0</v>
      </c>
    </row>
    <row r="65" spans="2:29" ht="37.5" customHeight="1">
      <c r="B65" s="10">
        <f t="shared" si="1"/>
        <v>32</v>
      </c>
      <c r="C65" s="243"/>
      <c r="D65" s="244"/>
      <c r="E65" s="244"/>
      <c r="F65" s="244"/>
      <c r="G65" s="244"/>
      <c r="H65" s="244"/>
      <c r="I65" s="244"/>
      <c r="J65" s="244"/>
      <c r="K65" s="244"/>
      <c r="L65" s="245"/>
      <c r="M65" s="312" t="str">
        <f t="shared" si="2"/>
        <v>宮城県</v>
      </c>
      <c r="N65" s="313"/>
      <c r="O65" s="313"/>
      <c r="P65" s="313"/>
      <c r="Q65" s="314"/>
      <c r="R65" s="295" t="str">
        <f>IFERROR(INDEX(台帳!$A$3:$Q$4632,MATCH(CONCATENATE(基本情報入力シート!C65,D65,E65,F65,G65,H65,I65,J65,K65,L65)&amp;基本情報入力シート!$Y65,台帳!$A$3:$A$4632,0),17),"")</f>
        <v/>
      </c>
      <c r="S65" s="296"/>
      <c r="T65" s="296"/>
      <c r="U65" s="296"/>
      <c r="V65" s="296"/>
      <c r="W65" s="297"/>
      <c r="X65" s="254" t="str">
        <f>IFERROR(INDEX(台帳!$A$3:$Y$4632,MATCH(CONCATENATE(基本情報入力シート!C65,D65,E65,F65,G65,H65,I65,J65,K65,L65)&amp;基本情報入力シート!$Y65,台帳!$A$3:$A$4632,0),25),"")</f>
        <v/>
      </c>
      <c r="Y65" s="255"/>
      <c r="Z65" s="256"/>
      <c r="AA65" s="257"/>
      <c r="AB65" s="258" t="str">
        <f t="shared" si="0"/>
        <v/>
      </c>
      <c r="AC65" s="242">
        <f t="shared" si="3"/>
        <v>0</v>
      </c>
    </row>
    <row r="66" spans="2:29" ht="37.5" customHeight="1">
      <c r="B66" s="10">
        <f t="shared" si="1"/>
        <v>33</v>
      </c>
      <c r="C66" s="243"/>
      <c r="D66" s="244"/>
      <c r="E66" s="244"/>
      <c r="F66" s="244"/>
      <c r="G66" s="244"/>
      <c r="H66" s="244"/>
      <c r="I66" s="244"/>
      <c r="J66" s="244"/>
      <c r="K66" s="244"/>
      <c r="L66" s="245"/>
      <c r="M66" s="312" t="str">
        <f t="shared" si="2"/>
        <v>宮城県</v>
      </c>
      <c r="N66" s="313"/>
      <c r="O66" s="313"/>
      <c r="P66" s="313"/>
      <c r="Q66" s="314"/>
      <c r="R66" s="295" t="str">
        <f>IFERROR(INDEX(台帳!$A$3:$Q$4632,MATCH(CONCATENATE(基本情報入力シート!C66,D66,E66,F66,G66,H66,I66,J66,K66,L66)&amp;基本情報入力シート!$Y66,台帳!$A$3:$A$4632,0),17),"")</f>
        <v/>
      </c>
      <c r="S66" s="296"/>
      <c r="T66" s="296"/>
      <c r="U66" s="296"/>
      <c r="V66" s="296"/>
      <c r="W66" s="297"/>
      <c r="X66" s="254" t="str">
        <f>IFERROR(INDEX(台帳!$A$3:$Y$4632,MATCH(CONCATENATE(基本情報入力シート!C66,D66,E66,F66,G66,H66,I66,J66,K66,L66)&amp;基本情報入力シート!$Y66,台帳!$A$3:$A$4632,0),25),"")</f>
        <v/>
      </c>
      <c r="Y66" s="255"/>
      <c r="Z66" s="256"/>
      <c r="AA66" s="257"/>
      <c r="AB66" s="258" t="str">
        <f t="shared" si="0"/>
        <v/>
      </c>
      <c r="AC66" s="242">
        <f t="shared" si="3"/>
        <v>0</v>
      </c>
    </row>
    <row r="67" spans="2:29" ht="37.5" customHeight="1">
      <c r="B67" s="10">
        <f t="shared" si="1"/>
        <v>34</v>
      </c>
      <c r="C67" s="243"/>
      <c r="D67" s="244"/>
      <c r="E67" s="244"/>
      <c r="F67" s="244"/>
      <c r="G67" s="244"/>
      <c r="H67" s="244"/>
      <c r="I67" s="244"/>
      <c r="J67" s="244"/>
      <c r="K67" s="244"/>
      <c r="L67" s="245"/>
      <c r="M67" s="312" t="str">
        <f t="shared" si="2"/>
        <v>宮城県</v>
      </c>
      <c r="N67" s="313"/>
      <c r="O67" s="313"/>
      <c r="P67" s="313"/>
      <c r="Q67" s="314"/>
      <c r="R67" s="295" t="str">
        <f>IFERROR(INDEX(台帳!$A$3:$Q$4632,MATCH(CONCATENATE(基本情報入力シート!C67,D67,E67,F67,G67,H67,I67,J67,K67,L67)&amp;基本情報入力シート!$Y67,台帳!$A$3:$A$4632,0),17),"")</f>
        <v/>
      </c>
      <c r="S67" s="296"/>
      <c r="T67" s="296"/>
      <c r="U67" s="296"/>
      <c r="V67" s="296"/>
      <c r="W67" s="297"/>
      <c r="X67" s="254" t="str">
        <f>IFERROR(INDEX(台帳!$A$3:$Y$4632,MATCH(CONCATENATE(基本情報入力シート!C67,D67,E67,F67,G67,H67,I67,J67,K67,L67)&amp;基本情報入力シート!$Y67,台帳!$A$3:$A$4632,0),25),"")</f>
        <v/>
      </c>
      <c r="Y67" s="255"/>
      <c r="Z67" s="256"/>
      <c r="AA67" s="257"/>
      <c r="AB67" s="258" t="str">
        <f t="shared" si="0"/>
        <v/>
      </c>
      <c r="AC67" s="242">
        <f t="shared" si="3"/>
        <v>0</v>
      </c>
    </row>
    <row r="68" spans="2:29" ht="37.5" customHeight="1">
      <c r="B68" s="10">
        <f t="shared" si="1"/>
        <v>35</v>
      </c>
      <c r="C68" s="243"/>
      <c r="D68" s="244"/>
      <c r="E68" s="244"/>
      <c r="F68" s="244"/>
      <c r="G68" s="244"/>
      <c r="H68" s="244"/>
      <c r="I68" s="244"/>
      <c r="J68" s="244"/>
      <c r="K68" s="244"/>
      <c r="L68" s="245"/>
      <c r="M68" s="312" t="str">
        <f t="shared" si="2"/>
        <v>宮城県</v>
      </c>
      <c r="N68" s="313"/>
      <c r="O68" s="313"/>
      <c r="P68" s="313"/>
      <c r="Q68" s="314"/>
      <c r="R68" s="295" t="str">
        <f>IFERROR(INDEX(台帳!$A$3:$Q$4632,MATCH(CONCATENATE(基本情報入力シート!C68,D68,E68,F68,G68,H68,I68,J68,K68,L68)&amp;基本情報入力シート!$Y68,台帳!$A$3:$A$4632,0),17),"")</f>
        <v/>
      </c>
      <c r="S68" s="296"/>
      <c r="T68" s="296"/>
      <c r="U68" s="296"/>
      <c r="V68" s="296"/>
      <c r="W68" s="297"/>
      <c r="X68" s="254" t="str">
        <f>IFERROR(INDEX(台帳!$A$3:$Y$4632,MATCH(CONCATENATE(基本情報入力シート!C68,D68,E68,F68,G68,H68,I68,J68,K68,L68)&amp;基本情報入力シート!$Y68,台帳!$A$3:$A$4632,0),25),"")</f>
        <v/>
      </c>
      <c r="Y68" s="255"/>
      <c r="Z68" s="256"/>
      <c r="AA68" s="257"/>
      <c r="AB68" s="258" t="str">
        <f t="shared" si="0"/>
        <v/>
      </c>
      <c r="AC68" s="242">
        <f t="shared" si="3"/>
        <v>0</v>
      </c>
    </row>
    <row r="69" spans="2:29" ht="37.5" customHeight="1">
      <c r="B69" s="10">
        <f t="shared" si="1"/>
        <v>36</v>
      </c>
      <c r="C69" s="243"/>
      <c r="D69" s="244"/>
      <c r="E69" s="244"/>
      <c r="F69" s="244"/>
      <c r="G69" s="244"/>
      <c r="H69" s="244"/>
      <c r="I69" s="244"/>
      <c r="J69" s="244"/>
      <c r="K69" s="244"/>
      <c r="L69" s="245"/>
      <c r="M69" s="312" t="str">
        <f t="shared" si="2"/>
        <v>宮城県</v>
      </c>
      <c r="N69" s="313"/>
      <c r="O69" s="313"/>
      <c r="P69" s="313"/>
      <c r="Q69" s="314"/>
      <c r="R69" s="295" t="str">
        <f>IFERROR(INDEX(台帳!$A$3:$Q$4632,MATCH(CONCATENATE(基本情報入力シート!C69,D69,E69,F69,G69,H69,I69,J69,K69,L69)&amp;基本情報入力シート!$Y69,台帳!$A$3:$A$4632,0),17),"")</f>
        <v/>
      </c>
      <c r="S69" s="296"/>
      <c r="T69" s="296"/>
      <c r="U69" s="296"/>
      <c r="V69" s="296"/>
      <c r="W69" s="297"/>
      <c r="X69" s="254" t="str">
        <f>IFERROR(INDEX(台帳!$A$3:$Y$4632,MATCH(CONCATENATE(基本情報入力シート!C69,D69,E69,F69,G69,H69,I69,J69,K69,L69)&amp;基本情報入力シート!$Y69,台帳!$A$3:$A$4632,0),25),"")</f>
        <v/>
      </c>
      <c r="Y69" s="255"/>
      <c r="Z69" s="256"/>
      <c r="AA69" s="257"/>
      <c r="AB69" s="258" t="str">
        <f t="shared" si="0"/>
        <v/>
      </c>
      <c r="AC69" s="242">
        <f t="shared" si="3"/>
        <v>0</v>
      </c>
    </row>
    <row r="70" spans="2:29" ht="37.5" customHeight="1">
      <c r="B70" s="10">
        <f t="shared" si="1"/>
        <v>37</v>
      </c>
      <c r="C70" s="243"/>
      <c r="D70" s="244"/>
      <c r="E70" s="244"/>
      <c r="F70" s="244"/>
      <c r="G70" s="244"/>
      <c r="H70" s="244"/>
      <c r="I70" s="244"/>
      <c r="J70" s="244"/>
      <c r="K70" s="244"/>
      <c r="L70" s="245"/>
      <c r="M70" s="312" t="str">
        <f t="shared" si="2"/>
        <v>宮城県</v>
      </c>
      <c r="N70" s="313"/>
      <c r="O70" s="313"/>
      <c r="P70" s="313"/>
      <c r="Q70" s="314"/>
      <c r="R70" s="295" t="str">
        <f>IFERROR(INDEX(台帳!$A$3:$Q$4632,MATCH(CONCATENATE(基本情報入力シート!C70,D70,E70,F70,G70,H70,I70,J70,K70,L70)&amp;基本情報入力シート!$Y70,台帳!$A$3:$A$4632,0),17),"")</f>
        <v/>
      </c>
      <c r="S70" s="296"/>
      <c r="T70" s="296"/>
      <c r="U70" s="296"/>
      <c r="V70" s="296"/>
      <c r="W70" s="297"/>
      <c r="X70" s="254" t="str">
        <f>IFERROR(INDEX(台帳!$A$3:$Y$4632,MATCH(CONCATENATE(基本情報入力シート!C70,D70,E70,F70,G70,H70,I70,J70,K70,L70)&amp;基本情報入力シート!$Y70,台帳!$A$3:$A$4632,0),25),"")</f>
        <v/>
      </c>
      <c r="Y70" s="255"/>
      <c r="Z70" s="256"/>
      <c r="AA70" s="257"/>
      <c r="AB70" s="258" t="str">
        <f t="shared" si="0"/>
        <v/>
      </c>
      <c r="AC70" s="242">
        <f t="shared" si="3"/>
        <v>0</v>
      </c>
    </row>
    <row r="71" spans="2:29" ht="37.5" customHeight="1">
      <c r="B71" s="10">
        <f t="shared" si="1"/>
        <v>38</v>
      </c>
      <c r="C71" s="243"/>
      <c r="D71" s="244"/>
      <c r="E71" s="244"/>
      <c r="F71" s="244"/>
      <c r="G71" s="244"/>
      <c r="H71" s="244"/>
      <c r="I71" s="244"/>
      <c r="J71" s="244"/>
      <c r="K71" s="244"/>
      <c r="L71" s="245"/>
      <c r="M71" s="312" t="str">
        <f t="shared" si="2"/>
        <v>宮城県</v>
      </c>
      <c r="N71" s="313"/>
      <c r="O71" s="313"/>
      <c r="P71" s="313"/>
      <c r="Q71" s="314"/>
      <c r="R71" s="295" t="str">
        <f>IFERROR(INDEX(台帳!$A$3:$Q$4632,MATCH(CONCATENATE(基本情報入力シート!C71,D71,E71,F71,G71,H71,I71,J71,K71,L71)&amp;基本情報入力シート!$Y71,台帳!$A$3:$A$4632,0),17),"")</f>
        <v/>
      </c>
      <c r="S71" s="296"/>
      <c r="T71" s="296"/>
      <c r="U71" s="296"/>
      <c r="V71" s="296"/>
      <c r="W71" s="297"/>
      <c r="X71" s="254" t="str">
        <f>IFERROR(INDEX(台帳!$A$3:$Y$4632,MATCH(CONCATENATE(基本情報入力シート!C71,D71,E71,F71,G71,H71,I71,J71,K71,L71)&amp;基本情報入力シート!$Y71,台帳!$A$3:$A$4632,0),25),"")</f>
        <v/>
      </c>
      <c r="Y71" s="255"/>
      <c r="Z71" s="256"/>
      <c r="AA71" s="257"/>
      <c r="AB71" s="258" t="str">
        <f t="shared" si="0"/>
        <v/>
      </c>
      <c r="AC71" s="242">
        <f t="shared" si="3"/>
        <v>0</v>
      </c>
    </row>
    <row r="72" spans="2:29" ht="37.5" customHeight="1">
      <c r="B72" s="10">
        <f t="shared" si="1"/>
        <v>39</v>
      </c>
      <c r="C72" s="243"/>
      <c r="D72" s="244"/>
      <c r="E72" s="244"/>
      <c r="F72" s="244"/>
      <c r="G72" s="244"/>
      <c r="H72" s="244"/>
      <c r="I72" s="244"/>
      <c r="J72" s="244"/>
      <c r="K72" s="244"/>
      <c r="L72" s="245"/>
      <c r="M72" s="312" t="str">
        <f t="shared" si="2"/>
        <v>宮城県</v>
      </c>
      <c r="N72" s="313"/>
      <c r="O72" s="313"/>
      <c r="P72" s="313"/>
      <c r="Q72" s="314"/>
      <c r="R72" s="295" t="str">
        <f>IFERROR(INDEX(台帳!$A$3:$Q$4632,MATCH(CONCATENATE(基本情報入力シート!C72,D72,E72,F72,G72,H72,I72,J72,K72,L72)&amp;基本情報入力シート!$Y72,台帳!$A$3:$A$4632,0),17),"")</f>
        <v/>
      </c>
      <c r="S72" s="296"/>
      <c r="T72" s="296"/>
      <c r="U72" s="296"/>
      <c r="V72" s="296"/>
      <c r="W72" s="297"/>
      <c r="X72" s="254" t="str">
        <f>IFERROR(INDEX(台帳!$A$3:$Y$4632,MATCH(CONCATENATE(基本情報入力シート!C72,D72,E72,F72,G72,H72,I72,J72,K72,L72)&amp;基本情報入力シート!$Y72,台帳!$A$3:$A$4632,0),25),"")</f>
        <v/>
      </c>
      <c r="Y72" s="255"/>
      <c r="Z72" s="256"/>
      <c r="AA72" s="257"/>
      <c r="AB72" s="258" t="str">
        <f t="shared" si="0"/>
        <v/>
      </c>
      <c r="AC72" s="242">
        <f t="shared" si="3"/>
        <v>0</v>
      </c>
    </row>
    <row r="73" spans="2:29" ht="37.5" customHeight="1">
      <c r="B73" s="10">
        <f t="shared" ref="B73:B99" si="4">B72+1</f>
        <v>40</v>
      </c>
      <c r="C73" s="243"/>
      <c r="D73" s="244"/>
      <c r="E73" s="244"/>
      <c r="F73" s="244"/>
      <c r="G73" s="244"/>
      <c r="H73" s="244"/>
      <c r="I73" s="244"/>
      <c r="J73" s="244"/>
      <c r="K73" s="244"/>
      <c r="L73" s="245"/>
      <c r="M73" s="312" t="str">
        <f t="shared" si="2"/>
        <v>宮城県</v>
      </c>
      <c r="N73" s="313"/>
      <c r="O73" s="313"/>
      <c r="P73" s="313"/>
      <c r="Q73" s="314"/>
      <c r="R73" s="295" t="str">
        <f>IFERROR(INDEX(台帳!$A$3:$Q$4632,MATCH(CONCATENATE(基本情報入力シート!C73,D73,E73,F73,G73,H73,I73,J73,K73,L73)&amp;基本情報入力シート!$Y73,台帳!$A$3:$A$4632,0),17),"")</f>
        <v/>
      </c>
      <c r="S73" s="296"/>
      <c r="T73" s="296"/>
      <c r="U73" s="296"/>
      <c r="V73" s="296"/>
      <c r="W73" s="297"/>
      <c r="X73" s="254" t="str">
        <f>IFERROR(INDEX(台帳!$A$3:$Y$4632,MATCH(CONCATENATE(基本情報入力シート!C73,D73,E73,F73,G73,H73,I73,J73,K73,L73)&amp;基本情報入力シート!$Y73,台帳!$A$3:$A$4632,0),25),"")</f>
        <v/>
      </c>
      <c r="Y73" s="255"/>
      <c r="Z73" s="256"/>
      <c r="AA73" s="257"/>
      <c r="AB73" s="258" t="str">
        <f t="shared" si="0"/>
        <v/>
      </c>
      <c r="AC73" s="242">
        <f t="shared" si="3"/>
        <v>0</v>
      </c>
    </row>
    <row r="74" spans="2:29" ht="37.5" customHeight="1">
      <c r="B74" s="10">
        <f t="shared" si="4"/>
        <v>41</v>
      </c>
      <c r="C74" s="243"/>
      <c r="D74" s="244"/>
      <c r="E74" s="244"/>
      <c r="F74" s="244"/>
      <c r="G74" s="244"/>
      <c r="H74" s="244"/>
      <c r="I74" s="244"/>
      <c r="J74" s="244"/>
      <c r="K74" s="244"/>
      <c r="L74" s="245"/>
      <c r="M74" s="312" t="str">
        <f t="shared" si="2"/>
        <v>宮城県</v>
      </c>
      <c r="N74" s="313"/>
      <c r="O74" s="313"/>
      <c r="P74" s="313"/>
      <c r="Q74" s="314"/>
      <c r="R74" s="295" t="str">
        <f>IFERROR(INDEX(台帳!$A$3:$Q$4632,MATCH(CONCATENATE(基本情報入力シート!C74,D74,E74,F74,G74,H74,I74,J74,K74,L74)&amp;基本情報入力シート!$Y74,台帳!$A$3:$A$4632,0),17),"")</f>
        <v/>
      </c>
      <c r="S74" s="296"/>
      <c r="T74" s="296"/>
      <c r="U74" s="296"/>
      <c r="V74" s="296"/>
      <c r="W74" s="297"/>
      <c r="X74" s="254" t="str">
        <f>IFERROR(INDEX(台帳!$A$3:$Y$4632,MATCH(CONCATENATE(基本情報入力シート!C74,D74,E74,F74,G74,H74,I74,J74,K74,L74)&amp;基本情報入力シート!$Y74,台帳!$A$3:$A$4632,0),25),"")</f>
        <v/>
      </c>
      <c r="Y74" s="255"/>
      <c r="Z74" s="256"/>
      <c r="AA74" s="257"/>
      <c r="AB74" s="258" t="str">
        <f t="shared" si="0"/>
        <v/>
      </c>
      <c r="AC74" s="242">
        <f t="shared" si="3"/>
        <v>0</v>
      </c>
    </row>
    <row r="75" spans="2:29" ht="37.5" customHeight="1">
      <c r="B75" s="10">
        <f t="shared" si="4"/>
        <v>42</v>
      </c>
      <c r="C75" s="243"/>
      <c r="D75" s="244"/>
      <c r="E75" s="244"/>
      <c r="F75" s="244"/>
      <c r="G75" s="244"/>
      <c r="H75" s="244"/>
      <c r="I75" s="244"/>
      <c r="J75" s="244"/>
      <c r="K75" s="244"/>
      <c r="L75" s="245"/>
      <c r="M75" s="312" t="str">
        <f t="shared" si="2"/>
        <v>宮城県</v>
      </c>
      <c r="N75" s="313"/>
      <c r="O75" s="313"/>
      <c r="P75" s="313"/>
      <c r="Q75" s="314"/>
      <c r="R75" s="295" t="str">
        <f>IFERROR(INDEX(台帳!$A$3:$Q$4632,MATCH(CONCATENATE(基本情報入力シート!C75,D75,E75,F75,G75,H75,I75,J75,K75,L75)&amp;基本情報入力シート!$Y75,台帳!$A$3:$A$4632,0),17),"")</f>
        <v/>
      </c>
      <c r="S75" s="296"/>
      <c r="T75" s="296"/>
      <c r="U75" s="296"/>
      <c r="V75" s="296"/>
      <c r="W75" s="297"/>
      <c r="X75" s="254" t="str">
        <f>IFERROR(INDEX(台帳!$A$3:$Y$4632,MATCH(CONCATENATE(基本情報入力シート!C75,D75,E75,F75,G75,H75,I75,J75,K75,L75)&amp;基本情報入力シート!$Y75,台帳!$A$3:$A$4632,0),25),"")</f>
        <v/>
      </c>
      <c r="Y75" s="255"/>
      <c r="Z75" s="256"/>
      <c r="AA75" s="257"/>
      <c r="AB75" s="258" t="str">
        <f t="shared" si="0"/>
        <v/>
      </c>
      <c r="AC75" s="242">
        <f t="shared" si="3"/>
        <v>0</v>
      </c>
    </row>
    <row r="76" spans="2:29" ht="37.5" customHeight="1">
      <c r="B76" s="10">
        <f t="shared" si="4"/>
        <v>43</v>
      </c>
      <c r="C76" s="243"/>
      <c r="D76" s="244"/>
      <c r="E76" s="244"/>
      <c r="F76" s="244"/>
      <c r="G76" s="244"/>
      <c r="H76" s="244"/>
      <c r="I76" s="244"/>
      <c r="J76" s="244"/>
      <c r="K76" s="244"/>
      <c r="L76" s="245"/>
      <c r="M76" s="312" t="str">
        <f t="shared" si="2"/>
        <v>宮城県</v>
      </c>
      <c r="N76" s="313"/>
      <c r="O76" s="313"/>
      <c r="P76" s="313"/>
      <c r="Q76" s="314"/>
      <c r="R76" s="295" t="str">
        <f>IFERROR(INDEX(台帳!$A$3:$Q$4632,MATCH(CONCATENATE(基本情報入力シート!C76,D76,E76,F76,G76,H76,I76,J76,K76,L76)&amp;基本情報入力シート!$Y76,台帳!$A$3:$A$4632,0),17),"")</f>
        <v/>
      </c>
      <c r="S76" s="296"/>
      <c r="T76" s="296"/>
      <c r="U76" s="296"/>
      <c r="V76" s="296"/>
      <c r="W76" s="297"/>
      <c r="X76" s="254" t="str">
        <f>IFERROR(INDEX(台帳!$A$3:$Y$4632,MATCH(CONCATENATE(基本情報入力シート!C76,D76,E76,F76,G76,H76,I76,J76,K76,L76)&amp;基本情報入力シート!$Y76,台帳!$A$3:$A$4632,0),25),"")</f>
        <v/>
      </c>
      <c r="Y76" s="255"/>
      <c r="Z76" s="256"/>
      <c r="AA76" s="257"/>
      <c r="AB76" s="258" t="str">
        <f t="shared" si="0"/>
        <v/>
      </c>
      <c r="AC76" s="242">
        <f t="shared" si="3"/>
        <v>0</v>
      </c>
    </row>
    <row r="77" spans="2:29" ht="37.5" customHeight="1">
      <c r="B77" s="10">
        <f t="shared" si="4"/>
        <v>44</v>
      </c>
      <c r="C77" s="243"/>
      <c r="D77" s="244"/>
      <c r="E77" s="244"/>
      <c r="F77" s="244"/>
      <c r="G77" s="244"/>
      <c r="H77" s="244"/>
      <c r="I77" s="244"/>
      <c r="J77" s="244"/>
      <c r="K77" s="244"/>
      <c r="L77" s="245"/>
      <c r="M77" s="312" t="str">
        <f t="shared" si="2"/>
        <v>宮城県</v>
      </c>
      <c r="N77" s="313"/>
      <c r="O77" s="313"/>
      <c r="P77" s="313"/>
      <c r="Q77" s="314"/>
      <c r="R77" s="295" t="str">
        <f>IFERROR(INDEX(台帳!$A$3:$Q$4632,MATCH(CONCATENATE(基本情報入力シート!C77,D77,E77,F77,G77,H77,I77,J77,K77,L77)&amp;基本情報入力シート!$Y77,台帳!$A$3:$A$4632,0),17),"")</f>
        <v/>
      </c>
      <c r="S77" s="296"/>
      <c r="T77" s="296"/>
      <c r="U77" s="296"/>
      <c r="V77" s="296"/>
      <c r="W77" s="297"/>
      <c r="X77" s="254" t="str">
        <f>IFERROR(INDEX(台帳!$A$3:$Y$4632,MATCH(CONCATENATE(基本情報入力シート!C77,D77,E77,F77,G77,H77,I77,J77,K77,L77)&amp;基本情報入力シート!$Y77,台帳!$A$3:$A$4632,0),25),"")</f>
        <v/>
      </c>
      <c r="Y77" s="255"/>
      <c r="Z77" s="256"/>
      <c r="AA77" s="257"/>
      <c r="AB77" s="258" t="str">
        <f t="shared" si="0"/>
        <v/>
      </c>
      <c r="AC77" s="242">
        <f t="shared" si="3"/>
        <v>0</v>
      </c>
    </row>
    <row r="78" spans="2:29" ht="37.5" customHeight="1">
      <c r="B78" s="10">
        <f t="shared" si="4"/>
        <v>45</v>
      </c>
      <c r="C78" s="243"/>
      <c r="D78" s="244"/>
      <c r="E78" s="244"/>
      <c r="F78" s="244"/>
      <c r="G78" s="244"/>
      <c r="H78" s="244"/>
      <c r="I78" s="244"/>
      <c r="J78" s="244"/>
      <c r="K78" s="244"/>
      <c r="L78" s="245"/>
      <c r="M78" s="312" t="str">
        <f t="shared" si="2"/>
        <v>宮城県</v>
      </c>
      <c r="N78" s="313"/>
      <c r="O78" s="313"/>
      <c r="P78" s="313"/>
      <c r="Q78" s="314"/>
      <c r="R78" s="295" t="str">
        <f>IFERROR(INDEX(台帳!$A$3:$Q$4632,MATCH(CONCATENATE(基本情報入力シート!C78,D78,E78,F78,G78,H78,I78,J78,K78,L78)&amp;基本情報入力シート!$Y78,台帳!$A$3:$A$4632,0),17),"")</f>
        <v/>
      </c>
      <c r="S78" s="296"/>
      <c r="T78" s="296"/>
      <c r="U78" s="296"/>
      <c r="V78" s="296"/>
      <c r="W78" s="297"/>
      <c r="X78" s="254" t="str">
        <f>IFERROR(INDEX(台帳!$A$3:$Y$4632,MATCH(CONCATENATE(基本情報入力シート!C78,D78,E78,F78,G78,H78,I78,J78,K78,L78)&amp;基本情報入力シート!$Y78,台帳!$A$3:$A$4632,0),25),"")</f>
        <v/>
      </c>
      <c r="Y78" s="255"/>
      <c r="Z78" s="256"/>
      <c r="AA78" s="257"/>
      <c r="AB78" s="258" t="str">
        <f t="shared" si="0"/>
        <v/>
      </c>
      <c r="AC78" s="242">
        <f t="shared" si="3"/>
        <v>0</v>
      </c>
    </row>
    <row r="79" spans="2:29" ht="37.5" customHeight="1">
      <c r="B79" s="10">
        <f t="shared" si="4"/>
        <v>46</v>
      </c>
      <c r="C79" s="243"/>
      <c r="D79" s="244"/>
      <c r="E79" s="244"/>
      <c r="F79" s="244"/>
      <c r="G79" s="244"/>
      <c r="H79" s="244"/>
      <c r="I79" s="244"/>
      <c r="J79" s="244"/>
      <c r="K79" s="244"/>
      <c r="L79" s="245"/>
      <c r="M79" s="312" t="str">
        <f t="shared" si="2"/>
        <v>宮城県</v>
      </c>
      <c r="N79" s="313"/>
      <c r="O79" s="313"/>
      <c r="P79" s="313"/>
      <c r="Q79" s="314"/>
      <c r="R79" s="295" t="str">
        <f>IFERROR(INDEX(台帳!$A$3:$Q$4632,MATCH(CONCATENATE(基本情報入力シート!C79,D79,E79,F79,G79,H79,I79,J79,K79,L79)&amp;基本情報入力シート!$Y79,台帳!$A$3:$A$4632,0),17),"")</f>
        <v/>
      </c>
      <c r="S79" s="296"/>
      <c r="T79" s="296"/>
      <c r="U79" s="296"/>
      <c r="V79" s="296"/>
      <c r="W79" s="297"/>
      <c r="X79" s="254" t="str">
        <f>IFERROR(INDEX(台帳!$A$3:$Y$4632,MATCH(CONCATENATE(基本情報入力シート!C79,D79,E79,F79,G79,H79,I79,J79,K79,L79)&amp;基本情報入力シート!$Y79,台帳!$A$3:$A$4632,0),25),"")</f>
        <v/>
      </c>
      <c r="Y79" s="255"/>
      <c r="Z79" s="256"/>
      <c r="AA79" s="257"/>
      <c r="AB79" s="258" t="str">
        <f t="shared" si="0"/>
        <v/>
      </c>
      <c r="AC79" s="242">
        <f t="shared" si="3"/>
        <v>0</v>
      </c>
    </row>
    <row r="80" spans="2:29" ht="37.5" customHeight="1">
      <c r="B80" s="10">
        <f t="shared" si="4"/>
        <v>47</v>
      </c>
      <c r="C80" s="243"/>
      <c r="D80" s="244"/>
      <c r="E80" s="244"/>
      <c r="F80" s="244"/>
      <c r="G80" s="244"/>
      <c r="H80" s="244"/>
      <c r="I80" s="244"/>
      <c r="J80" s="244"/>
      <c r="K80" s="244"/>
      <c r="L80" s="245"/>
      <c r="M80" s="312" t="str">
        <f t="shared" si="2"/>
        <v>宮城県</v>
      </c>
      <c r="N80" s="313"/>
      <c r="O80" s="313"/>
      <c r="P80" s="313"/>
      <c r="Q80" s="314"/>
      <c r="R80" s="295" t="str">
        <f>IFERROR(INDEX(台帳!$A$3:$Q$4632,MATCH(CONCATENATE(基本情報入力シート!C80,D80,E80,F80,G80,H80,I80,J80,K80,L80)&amp;基本情報入力シート!$Y80,台帳!$A$3:$A$4632,0),17),"")</f>
        <v/>
      </c>
      <c r="S80" s="296"/>
      <c r="T80" s="296"/>
      <c r="U80" s="296"/>
      <c r="V80" s="296"/>
      <c r="W80" s="297"/>
      <c r="X80" s="254" t="str">
        <f>IFERROR(INDEX(台帳!$A$3:$Y$4632,MATCH(CONCATENATE(基本情報入力シート!C80,D80,E80,F80,G80,H80,I80,J80,K80,L80)&amp;基本情報入力シート!$Y80,台帳!$A$3:$A$4632,0),25),"")</f>
        <v/>
      </c>
      <c r="Y80" s="255"/>
      <c r="Z80" s="256"/>
      <c r="AA80" s="257"/>
      <c r="AB80" s="258" t="str">
        <f t="shared" si="0"/>
        <v/>
      </c>
      <c r="AC80" s="242">
        <f t="shared" si="3"/>
        <v>0</v>
      </c>
    </row>
    <row r="81" spans="2:29" ht="37.5" customHeight="1">
      <c r="B81" s="10">
        <f t="shared" si="4"/>
        <v>48</v>
      </c>
      <c r="C81" s="243"/>
      <c r="D81" s="244"/>
      <c r="E81" s="244"/>
      <c r="F81" s="244"/>
      <c r="G81" s="244"/>
      <c r="H81" s="244"/>
      <c r="I81" s="244"/>
      <c r="J81" s="244"/>
      <c r="K81" s="244"/>
      <c r="L81" s="245"/>
      <c r="M81" s="312" t="str">
        <f t="shared" si="2"/>
        <v>宮城県</v>
      </c>
      <c r="N81" s="313"/>
      <c r="O81" s="313"/>
      <c r="P81" s="313"/>
      <c r="Q81" s="314"/>
      <c r="R81" s="295" t="str">
        <f>IFERROR(INDEX(台帳!$A$3:$Q$4632,MATCH(CONCATENATE(基本情報入力シート!C81,D81,E81,F81,G81,H81,I81,J81,K81,L81)&amp;基本情報入力シート!$Y81,台帳!$A$3:$A$4632,0),17),"")</f>
        <v/>
      </c>
      <c r="S81" s="296"/>
      <c r="T81" s="296"/>
      <c r="U81" s="296"/>
      <c r="V81" s="296"/>
      <c r="W81" s="297"/>
      <c r="X81" s="254" t="str">
        <f>IFERROR(INDEX(台帳!$A$3:$Y$4632,MATCH(CONCATENATE(基本情報入力シート!C81,D81,E81,F81,G81,H81,I81,J81,K81,L81)&amp;基本情報入力シート!$Y81,台帳!$A$3:$A$4632,0),25),"")</f>
        <v/>
      </c>
      <c r="Y81" s="255"/>
      <c r="Z81" s="256"/>
      <c r="AA81" s="257"/>
      <c r="AB81" s="258" t="str">
        <f t="shared" si="0"/>
        <v/>
      </c>
      <c r="AC81" s="242">
        <f t="shared" si="3"/>
        <v>0</v>
      </c>
    </row>
    <row r="82" spans="2:29" ht="37.5" customHeight="1">
      <c r="B82" s="10">
        <f t="shared" si="4"/>
        <v>49</v>
      </c>
      <c r="C82" s="243"/>
      <c r="D82" s="244"/>
      <c r="E82" s="244"/>
      <c r="F82" s="244"/>
      <c r="G82" s="244"/>
      <c r="H82" s="244"/>
      <c r="I82" s="244"/>
      <c r="J82" s="244"/>
      <c r="K82" s="244"/>
      <c r="L82" s="245"/>
      <c r="M82" s="312" t="str">
        <f t="shared" si="2"/>
        <v>宮城県</v>
      </c>
      <c r="N82" s="313"/>
      <c r="O82" s="313"/>
      <c r="P82" s="313"/>
      <c r="Q82" s="314"/>
      <c r="R82" s="295" t="str">
        <f>IFERROR(INDEX(台帳!$A$3:$Q$4632,MATCH(CONCATENATE(基本情報入力シート!C82,D82,E82,F82,G82,H82,I82,J82,K82,L82)&amp;基本情報入力シート!$Y82,台帳!$A$3:$A$4632,0),17),"")</f>
        <v/>
      </c>
      <c r="S82" s="296"/>
      <c r="T82" s="296"/>
      <c r="U82" s="296"/>
      <c r="V82" s="296"/>
      <c r="W82" s="297"/>
      <c r="X82" s="254" t="str">
        <f>IFERROR(INDEX(台帳!$A$3:$Y$4632,MATCH(CONCATENATE(基本情報入力シート!C82,D82,E82,F82,G82,H82,I82,J82,K82,L82)&amp;基本情報入力シート!$Y82,台帳!$A$3:$A$4632,0),25),"")</f>
        <v/>
      </c>
      <c r="Y82" s="255"/>
      <c r="Z82" s="256"/>
      <c r="AA82" s="257"/>
      <c r="AB82" s="258" t="str">
        <f t="shared" si="0"/>
        <v/>
      </c>
      <c r="AC82" s="242">
        <f t="shared" si="3"/>
        <v>0</v>
      </c>
    </row>
    <row r="83" spans="2:29" ht="37.5" customHeight="1">
      <c r="B83" s="10">
        <f t="shared" si="4"/>
        <v>50</v>
      </c>
      <c r="C83" s="243"/>
      <c r="D83" s="244"/>
      <c r="E83" s="244"/>
      <c r="F83" s="244"/>
      <c r="G83" s="244"/>
      <c r="H83" s="244"/>
      <c r="I83" s="244"/>
      <c r="J83" s="244"/>
      <c r="K83" s="244"/>
      <c r="L83" s="245"/>
      <c r="M83" s="312" t="str">
        <f t="shared" si="2"/>
        <v>宮城県</v>
      </c>
      <c r="N83" s="313"/>
      <c r="O83" s="313"/>
      <c r="P83" s="313"/>
      <c r="Q83" s="314"/>
      <c r="R83" s="295" t="str">
        <f>IFERROR(INDEX(台帳!$A$3:$Q$4632,MATCH(CONCATENATE(基本情報入力シート!C83,D83,E83,F83,G83,H83,I83,J83,K83,L83)&amp;基本情報入力シート!$Y83,台帳!$A$3:$A$4632,0),17),"")</f>
        <v/>
      </c>
      <c r="S83" s="296"/>
      <c r="T83" s="296"/>
      <c r="U83" s="296"/>
      <c r="V83" s="296"/>
      <c r="W83" s="297"/>
      <c r="X83" s="254" t="str">
        <f>IFERROR(INDEX(台帳!$A$3:$Y$4632,MATCH(CONCATENATE(基本情報入力シート!C83,D83,E83,F83,G83,H83,I83,J83,K83,L83)&amp;基本情報入力シート!$Y83,台帳!$A$3:$A$4632,0),25),"")</f>
        <v/>
      </c>
      <c r="Y83" s="255"/>
      <c r="Z83" s="256"/>
      <c r="AA83" s="257"/>
      <c r="AB83" s="258" t="str">
        <f t="shared" si="0"/>
        <v/>
      </c>
      <c r="AC83" s="242">
        <f t="shared" si="3"/>
        <v>0</v>
      </c>
    </row>
    <row r="84" spans="2:29" ht="37.5" customHeight="1">
      <c r="B84" s="10">
        <f t="shared" si="4"/>
        <v>51</v>
      </c>
      <c r="C84" s="243"/>
      <c r="D84" s="244"/>
      <c r="E84" s="244"/>
      <c r="F84" s="244"/>
      <c r="G84" s="244"/>
      <c r="H84" s="244"/>
      <c r="I84" s="244"/>
      <c r="J84" s="244"/>
      <c r="K84" s="244"/>
      <c r="L84" s="245"/>
      <c r="M84" s="312" t="str">
        <f t="shared" si="2"/>
        <v>宮城県</v>
      </c>
      <c r="N84" s="313"/>
      <c r="O84" s="313"/>
      <c r="P84" s="313"/>
      <c r="Q84" s="314"/>
      <c r="R84" s="295" t="str">
        <f>IFERROR(INDEX(台帳!$A$3:$Q$4632,MATCH(CONCATENATE(基本情報入力シート!C84,D84,E84,F84,G84,H84,I84,J84,K84,L84)&amp;基本情報入力シート!$Y84,台帳!$A$3:$A$4632,0),17),"")</f>
        <v/>
      </c>
      <c r="S84" s="296"/>
      <c r="T84" s="296"/>
      <c r="U84" s="296"/>
      <c r="V84" s="296"/>
      <c r="W84" s="297"/>
      <c r="X84" s="254" t="str">
        <f>IFERROR(INDEX(台帳!$A$3:$Y$4632,MATCH(CONCATENATE(基本情報入力シート!C84,D84,E84,F84,G84,H84,I84,J84,K84,L84)&amp;基本情報入力シート!$Y84,台帳!$A$3:$A$4632,0),25),"")</f>
        <v/>
      </c>
      <c r="Y84" s="255"/>
      <c r="Z84" s="256"/>
      <c r="AA84" s="257"/>
      <c r="AB84" s="258" t="str">
        <f t="shared" si="0"/>
        <v/>
      </c>
      <c r="AC84" s="242">
        <f t="shared" si="3"/>
        <v>0</v>
      </c>
    </row>
    <row r="85" spans="2:29" ht="37.5" customHeight="1">
      <c r="B85" s="10">
        <f t="shared" si="4"/>
        <v>52</v>
      </c>
      <c r="C85" s="243"/>
      <c r="D85" s="244"/>
      <c r="E85" s="244"/>
      <c r="F85" s="244"/>
      <c r="G85" s="244"/>
      <c r="H85" s="244"/>
      <c r="I85" s="244"/>
      <c r="J85" s="244"/>
      <c r="K85" s="244"/>
      <c r="L85" s="245"/>
      <c r="M85" s="312" t="str">
        <f t="shared" si="2"/>
        <v>宮城県</v>
      </c>
      <c r="N85" s="313"/>
      <c r="O85" s="313"/>
      <c r="P85" s="313"/>
      <c r="Q85" s="314"/>
      <c r="R85" s="295" t="str">
        <f>IFERROR(INDEX(台帳!$A$3:$Q$4632,MATCH(CONCATENATE(基本情報入力シート!C85,D85,E85,F85,G85,H85,I85,J85,K85,L85)&amp;基本情報入力シート!$Y85,台帳!$A$3:$A$4632,0),17),"")</f>
        <v/>
      </c>
      <c r="S85" s="296"/>
      <c r="T85" s="296"/>
      <c r="U85" s="296"/>
      <c r="V85" s="296"/>
      <c r="W85" s="297"/>
      <c r="X85" s="254" t="str">
        <f>IFERROR(INDEX(台帳!$A$3:$Y$4632,MATCH(CONCATENATE(基本情報入力シート!C85,D85,E85,F85,G85,H85,I85,J85,K85,L85)&amp;基本情報入力シート!$Y85,台帳!$A$3:$A$4632,0),25),"")</f>
        <v/>
      </c>
      <c r="Y85" s="255"/>
      <c r="Z85" s="256"/>
      <c r="AA85" s="257"/>
      <c r="AB85" s="258" t="str">
        <f t="shared" si="0"/>
        <v/>
      </c>
      <c r="AC85" s="242">
        <f t="shared" si="3"/>
        <v>0</v>
      </c>
    </row>
    <row r="86" spans="2:29" ht="37.5" customHeight="1">
      <c r="B86" s="10">
        <f t="shared" si="4"/>
        <v>53</v>
      </c>
      <c r="C86" s="243"/>
      <c r="D86" s="244"/>
      <c r="E86" s="244"/>
      <c r="F86" s="244"/>
      <c r="G86" s="244"/>
      <c r="H86" s="244"/>
      <c r="I86" s="244"/>
      <c r="J86" s="244"/>
      <c r="K86" s="244"/>
      <c r="L86" s="245"/>
      <c r="M86" s="312" t="str">
        <f t="shared" si="2"/>
        <v>宮城県</v>
      </c>
      <c r="N86" s="313"/>
      <c r="O86" s="313"/>
      <c r="P86" s="313"/>
      <c r="Q86" s="314"/>
      <c r="R86" s="295" t="str">
        <f>IFERROR(INDEX(台帳!$A$3:$Q$4632,MATCH(CONCATENATE(基本情報入力シート!C86,D86,E86,F86,G86,H86,I86,J86,K86,L86)&amp;基本情報入力シート!$Y86,台帳!$A$3:$A$4632,0),17),"")</f>
        <v/>
      </c>
      <c r="S86" s="296"/>
      <c r="T86" s="296"/>
      <c r="U86" s="296"/>
      <c r="V86" s="296"/>
      <c r="W86" s="297"/>
      <c r="X86" s="254" t="str">
        <f>IFERROR(INDEX(台帳!$A$3:$Y$4632,MATCH(CONCATENATE(基本情報入力シート!C86,D86,E86,F86,G86,H86,I86,J86,K86,L86)&amp;基本情報入力シート!$Y86,台帳!$A$3:$A$4632,0),25),"")</f>
        <v/>
      </c>
      <c r="Y86" s="255"/>
      <c r="Z86" s="256"/>
      <c r="AA86" s="257"/>
      <c r="AB86" s="258" t="str">
        <f t="shared" si="0"/>
        <v/>
      </c>
      <c r="AC86" s="242">
        <f t="shared" si="3"/>
        <v>0</v>
      </c>
    </row>
    <row r="87" spans="2:29" ht="37.5" customHeight="1">
      <c r="B87" s="10">
        <f t="shared" si="4"/>
        <v>54</v>
      </c>
      <c r="C87" s="243"/>
      <c r="D87" s="244"/>
      <c r="E87" s="244"/>
      <c r="F87" s="244"/>
      <c r="G87" s="244"/>
      <c r="H87" s="244"/>
      <c r="I87" s="244"/>
      <c r="J87" s="244"/>
      <c r="K87" s="244"/>
      <c r="L87" s="245"/>
      <c r="M87" s="312" t="str">
        <f t="shared" si="2"/>
        <v>宮城県</v>
      </c>
      <c r="N87" s="313"/>
      <c r="O87" s="313"/>
      <c r="P87" s="313"/>
      <c r="Q87" s="314"/>
      <c r="R87" s="295" t="str">
        <f>IFERROR(INDEX(台帳!$A$3:$Q$4632,MATCH(CONCATENATE(基本情報入力シート!C87,D87,E87,F87,G87,H87,I87,J87,K87,L87)&amp;基本情報入力シート!$Y87,台帳!$A$3:$A$4632,0),17),"")</f>
        <v/>
      </c>
      <c r="S87" s="296"/>
      <c r="T87" s="296"/>
      <c r="U87" s="296"/>
      <c r="V87" s="296"/>
      <c r="W87" s="297"/>
      <c r="X87" s="254" t="str">
        <f>IFERROR(INDEX(台帳!$A$3:$Y$4632,MATCH(CONCATENATE(基本情報入力シート!C87,D87,E87,F87,G87,H87,I87,J87,K87,L87)&amp;基本情報入力シート!$Y87,台帳!$A$3:$A$4632,0),25),"")</f>
        <v/>
      </c>
      <c r="Y87" s="255"/>
      <c r="Z87" s="256"/>
      <c r="AA87" s="257"/>
      <c r="AB87" s="258" t="str">
        <f t="shared" si="0"/>
        <v/>
      </c>
      <c r="AC87" s="242">
        <f t="shared" si="3"/>
        <v>0</v>
      </c>
    </row>
    <row r="88" spans="2:29" ht="37.5" customHeight="1">
      <c r="B88" s="10">
        <f t="shared" si="4"/>
        <v>55</v>
      </c>
      <c r="C88" s="243"/>
      <c r="D88" s="244"/>
      <c r="E88" s="244"/>
      <c r="F88" s="244"/>
      <c r="G88" s="244"/>
      <c r="H88" s="244"/>
      <c r="I88" s="244"/>
      <c r="J88" s="244"/>
      <c r="K88" s="244"/>
      <c r="L88" s="245"/>
      <c r="M88" s="312" t="str">
        <f t="shared" si="2"/>
        <v>宮城県</v>
      </c>
      <c r="N88" s="313"/>
      <c r="O88" s="313"/>
      <c r="P88" s="313"/>
      <c r="Q88" s="314"/>
      <c r="R88" s="295" t="str">
        <f>IFERROR(INDEX(台帳!$A$3:$Q$4632,MATCH(CONCATENATE(基本情報入力シート!C88,D88,E88,F88,G88,H88,I88,J88,K88,L88)&amp;基本情報入力シート!$Y88,台帳!$A$3:$A$4632,0),17),"")</f>
        <v/>
      </c>
      <c r="S88" s="296"/>
      <c r="T88" s="296"/>
      <c r="U88" s="296"/>
      <c r="V88" s="296"/>
      <c r="W88" s="297"/>
      <c r="X88" s="254" t="str">
        <f>IFERROR(INDEX(台帳!$A$3:$Y$4632,MATCH(CONCATENATE(基本情報入力シート!C88,D88,E88,F88,G88,H88,I88,J88,K88,L88)&amp;基本情報入力シート!$Y88,台帳!$A$3:$A$4632,0),25),"")</f>
        <v/>
      </c>
      <c r="Y88" s="255"/>
      <c r="Z88" s="256"/>
      <c r="AA88" s="257"/>
      <c r="AB88" s="258" t="str">
        <f t="shared" si="0"/>
        <v/>
      </c>
      <c r="AC88" s="242">
        <f t="shared" si="3"/>
        <v>0</v>
      </c>
    </row>
    <row r="89" spans="2:29" ht="37.5" customHeight="1">
      <c r="B89" s="10">
        <f t="shared" si="4"/>
        <v>56</v>
      </c>
      <c r="C89" s="243"/>
      <c r="D89" s="244"/>
      <c r="E89" s="244"/>
      <c r="F89" s="244"/>
      <c r="G89" s="244"/>
      <c r="H89" s="244"/>
      <c r="I89" s="244"/>
      <c r="J89" s="244"/>
      <c r="K89" s="244"/>
      <c r="L89" s="245"/>
      <c r="M89" s="312" t="str">
        <f t="shared" si="2"/>
        <v>宮城県</v>
      </c>
      <c r="N89" s="313"/>
      <c r="O89" s="313"/>
      <c r="P89" s="313"/>
      <c r="Q89" s="314"/>
      <c r="R89" s="295" t="str">
        <f>IFERROR(INDEX(台帳!$A$3:$Q$4632,MATCH(CONCATENATE(基本情報入力シート!C89,D89,E89,F89,G89,H89,I89,J89,K89,L89)&amp;基本情報入力シート!$Y89,台帳!$A$3:$A$4632,0),17),"")</f>
        <v/>
      </c>
      <c r="S89" s="296"/>
      <c r="T89" s="296"/>
      <c r="U89" s="296"/>
      <c r="V89" s="296"/>
      <c r="W89" s="297"/>
      <c r="X89" s="254" t="str">
        <f>IFERROR(INDEX(台帳!$A$3:$Y$4632,MATCH(CONCATENATE(基本情報入力シート!C89,D89,E89,F89,G89,H89,I89,J89,K89,L89)&amp;基本情報入力シート!$Y89,台帳!$A$3:$A$4632,0),25),"")</f>
        <v/>
      </c>
      <c r="Y89" s="255"/>
      <c r="Z89" s="256"/>
      <c r="AA89" s="257"/>
      <c r="AB89" s="258" t="str">
        <f t="shared" si="0"/>
        <v/>
      </c>
      <c r="AC89" s="242">
        <f t="shared" si="3"/>
        <v>0</v>
      </c>
    </row>
    <row r="90" spans="2:29" ht="37.5" customHeight="1">
      <c r="B90" s="10">
        <f t="shared" si="4"/>
        <v>57</v>
      </c>
      <c r="C90" s="243"/>
      <c r="D90" s="244"/>
      <c r="E90" s="244"/>
      <c r="F90" s="244"/>
      <c r="G90" s="244"/>
      <c r="H90" s="244"/>
      <c r="I90" s="244"/>
      <c r="J90" s="244"/>
      <c r="K90" s="244"/>
      <c r="L90" s="245"/>
      <c r="M90" s="312" t="str">
        <f t="shared" si="2"/>
        <v>宮城県</v>
      </c>
      <c r="N90" s="313"/>
      <c r="O90" s="313"/>
      <c r="P90" s="313"/>
      <c r="Q90" s="314"/>
      <c r="R90" s="295" t="str">
        <f>IFERROR(INDEX(台帳!$A$3:$Q$4632,MATCH(CONCATENATE(基本情報入力シート!C90,D90,E90,F90,G90,H90,I90,J90,K90,L90)&amp;基本情報入力シート!$Y90,台帳!$A$3:$A$4632,0),17),"")</f>
        <v/>
      </c>
      <c r="S90" s="296"/>
      <c r="T90" s="296"/>
      <c r="U90" s="296"/>
      <c r="V90" s="296"/>
      <c r="W90" s="297"/>
      <c r="X90" s="254" t="str">
        <f>IFERROR(INDEX(台帳!$A$3:$Y$4632,MATCH(CONCATENATE(基本情報入力シート!C90,D90,E90,F90,G90,H90,I90,J90,K90,L90)&amp;基本情報入力シート!$Y90,台帳!$A$3:$A$4632,0),25),"")</f>
        <v/>
      </c>
      <c r="Y90" s="255"/>
      <c r="Z90" s="256"/>
      <c r="AA90" s="257"/>
      <c r="AB90" s="258" t="str">
        <f t="shared" si="0"/>
        <v/>
      </c>
      <c r="AC90" s="242">
        <f t="shared" si="3"/>
        <v>0</v>
      </c>
    </row>
    <row r="91" spans="2:29" ht="37.5" customHeight="1">
      <c r="B91" s="10">
        <f t="shared" si="4"/>
        <v>58</v>
      </c>
      <c r="C91" s="243"/>
      <c r="D91" s="244"/>
      <c r="E91" s="244"/>
      <c r="F91" s="244"/>
      <c r="G91" s="244"/>
      <c r="H91" s="244"/>
      <c r="I91" s="244"/>
      <c r="J91" s="244"/>
      <c r="K91" s="244"/>
      <c r="L91" s="245"/>
      <c r="M91" s="312" t="str">
        <f t="shared" si="2"/>
        <v>宮城県</v>
      </c>
      <c r="N91" s="313"/>
      <c r="O91" s="313"/>
      <c r="P91" s="313"/>
      <c r="Q91" s="314"/>
      <c r="R91" s="295" t="str">
        <f>IFERROR(INDEX(台帳!$A$3:$Q$4632,MATCH(CONCATENATE(基本情報入力シート!C91,D91,E91,F91,G91,H91,I91,J91,K91,L91)&amp;基本情報入力シート!$Y91,台帳!$A$3:$A$4632,0),17),"")</f>
        <v/>
      </c>
      <c r="S91" s="296"/>
      <c r="T91" s="296"/>
      <c r="U91" s="296"/>
      <c r="V91" s="296"/>
      <c r="W91" s="297"/>
      <c r="X91" s="254" t="str">
        <f>IFERROR(INDEX(台帳!$A$3:$Y$4632,MATCH(CONCATENATE(基本情報入力シート!C91,D91,E91,F91,G91,H91,I91,J91,K91,L91)&amp;基本情報入力シート!$Y91,台帳!$A$3:$A$4632,0),25),"")</f>
        <v/>
      </c>
      <c r="Y91" s="255"/>
      <c r="Z91" s="256"/>
      <c r="AA91" s="257"/>
      <c r="AB91" s="258" t="str">
        <f t="shared" si="0"/>
        <v/>
      </c>
      <c r="AC91" s="242">
        <f t="shared" si="3"/>
        <v>0</v>
      </c>
    </row>
    <row r="92" spans="2:29" ht="37.5" customHeight="1">
      <c r="B92" s="10">
        <f t="shared" si="4"/>
        <v>59</v>
      </c>
      <c r="C92" s="243"/>
      <c r="D92" s="244"/>
      <c r="E92" s="244"/>
      <c r="F92" s="244"/>
      <c r="G92" s="244"/>
      <c r="H92" s="244"/>
      <c r="I92" s="244"/>
      <c r="J92" s="244"/>
      <c r="K92" s="244"/>
      <c r="L92" s="245"/>
      <c r="M92" s="312" t="str">
        <f t="shared" si="2"/>
        <v>宮城県</v>
      </c>
      <c r="N92" s="313"/>
      <c r="O92" s="313"/>
      <c r="P92" s="313"/>
      <c r="Q92" s="314"/>
      <c r="R92" s="295" t="str">
        <f>IFERROR(INDEX(台帳!$A$3:$Q$4632,MATCH(CONCATENATE(基本情報入力シート!C92,D92,E92,F92,G92,H92,I92,J92,K92,L92)&amp;基本情報入力シート!$Y92,台帳!$A$3:$A$4632,0),17),"")</f>
        <v/>
      </c>
      <c r="S92" s="296"/>
      <c r="T92" s="296"/>
      <c r="U92" s="296"/>
      <c r="V92" s="296"/>
      <c r="W92" s="297"/>
      <c r="X92" s="254" t="str">
        <f>IFERROR(INDEX(台帳!$A$3:$Y$4632,MATCH(CONCATENATE(基本情報入力シート!C92,D92,E92,F92,G92,H92,I92,J92,K92,L92)&amp;基本情報入力シート!$Y92,台帳!$A$3:$A$4632,0),25),"")</f>
        <v/>
      </c>
      <c r="Y92" s="255"/>
      <c r="Z92" s="256"/>
      <c r="AA92" s="257"/>
      <c r="AB92" s="258" t="str">
        <f t="shared" si="0"/>
        <v/>
      </c>
      <c r="AC92" s="242">
        <f t="shared" si="3"/>
        <v>0</v>
      </c>
    </row>
    <row r="93" spans="2:29" ht="37.5" customHeight="1">
      <c r="B93" s="10">
        <f t="shared" si="4"/>
        <v>60</v>
      </c>
      <c r="C93" s="243"/>
      <c r="D93" s="244"/>
      <c r="E93" s="244"/>
      <c r="F93" s="244"/>
      <c r="G93" s="244"/>
      <c r="H93" s="244"/>
      <c r="I93" s="244"/>
      <c r="J93" s="244"/>
      <c r="K93" s="244"/>
      <c r="L93" s="245"/>
      <c r="M93" s="312" t="str">
        <f t="shared" si="2"/>
        <v>宮城県</v>
      </c>
      <c r="N93" s="313"/>
      <c r="O93" s="313"/>
      <c r="P93" s="313"/>
      <c r="Q93" s="314"/>
      <c r="R93" s="295" t="str">
        <f>IFERROR(INDEX(台帳!$A$3:$Q$4632,MATCH(CONCATENATE(基本情報入力シート!C93,D93,E93,F93,G93,H93,I93,J93,K93,L93)&amp;基本情報入力シート!$Y93,台帳!$A$3:$A$4632,0),17),"")</f>
        <v/>
      </c>
      <c r="S93" s="296"/>
      <c r="T93" s="296"/>
      <c r="U93" s="296"/>
      <c r="V93" s="296"/>
      <c r="W93" s="297"/>
      <c r="X93" s="254" t="str">
        <f>IFERROR(INDEX(台帳!$A$3:$Y$4632,MATCH(CONCATENATE(基本情報入力シート!C93,D93,E93,F93,G93,H93,I93,J93,K93,L93)&amp;基本情報入力シート!$Y93,台帳!$A$3:$A$4632,0),25),"")</f>
        <v/>
      </c>
      <c r="Y93" s="255"/>
      <c r="Z93" s="256"/>
      <c r="AA93" s="257"/>
      <c r="AB93" s="258" t="str">
        <f t="shared" si="0"/>
        <v/>
      </c>
      <c r="AC93" s="242">
        <f t="shared" si="3"/>
        <v>0</v>
      </c>
    </row>
    <row r="94" spans="2:29" ht="37.5" customHeight="1">
      <c r="B94" s="10">
        <f t="shared" si="4"/>
        <v>61</v>
      </c>
      <c r="C94" s="243"/>
      <c r="D94" s="244"/>
      <c r="E94" s="244"/>
      <c r="F94" s="244"/>
      <c r="G94" s="244"/>
      <c r="H94" s="244"/>
      <c r="I94" s="244"/>
      <c r="J94" s="244"/>
      <c r="K94" s="244"/>
      <c r="L94" s="245"/>
      <c r="M94" s="312" t="str">
        <f t="shared" si="2"/>
        <v>宮城県</v>
      </c>
      <c r="N94" s="313"/>
      <c r="O94" s="313"/>
      <c r="P94" s="313"/>
      <c r="Q94" s="314"/>
      <c r="R94" s="295" t="str">
        <f>IFERROR(INDEX(台帳!$A$3:$Q$4632,MATCH(CONCATENATE(基本情報入力シート!C94,D94,E94,F94,G94,H94,I94,J94,K94,L94)&amp;基本情報入力シート!$Y94,台帳!$A$3:$A$4632,0),17),"")</f>
        <v/>
      </c>
      <c r="S94" s="296"/>
      <c r="T94" s="296"/>
      <c r="U94" s="296"/>
      <c r="V94" s="296"/>
      <c r="W94" s="297"/>
      <c r="X94" s="254" t="str">
        <f>IFERROR(INDEX(台帳!$A$3:$Y$4632,MATCH(CONCATENATE(基本情報入力シート!C94,D94,E94,F94,G94,H94,I94,J94,K94,L94)&amp;基本情報入力シート!$Y94,台帳!$A$3:$A$4632,0),25),"")</f>
        <v/>
      </c>
      <c r="Y94" s="255"/>
      <c r="Z94" s="256"/>
      <c r="AA94" s="257"/>
      <c r="AB94" s="258" t="str">
        <f t="shared" si="0"/>
        <v/>
      </c>
      <c r="AC94" s="242">
        <f t="shared" si="3"/>
        <v>0</v>
      </c>
    </row>
    <row r="95" spans="2:29" ht="37.5" customHeight="1">
      <c r="B95" s="10">
        <f t="shared" si="4"/>
        <v>62</v>
      </c>
      <c r="C95" s="243"/>
      <c r="D95" s="244"/>
      <c r="E95" s="244"/>
      <c r="F95" s="244"/>
      <c r="G95" s="244"/>
      <c r="H95" s="244"/>
      <c r="I95" s="244"/>
      <c r="J95" s="244"/>
      <c r="K95" s="244"/>
      <c r="L95" s="245"/>
      <c r="M95" s="312" t="str">
        <f t="shared" si="2"/>
        <v>宮城県</v>
      </c>
      <c r="N95" s="313"/>
      <c r="O95" s="313"/>
      <c r="P95" s="313"/>
      <c r="Q95" s="314"/>
      <c r="R95" s="295" t="str">
        <f>IFERROR(INDEX(台帳!$A$3:$Q$4632,MATCH(CONCATENATE(基本情報入力シート!C95,D95,E95,F95,G95,H95,I95,J95,K95,L95)&amp;基本情報入力シート!$Y95,台帳!$A$3:$A$4632,0),17),"")</f>
        <v/>
      </c>
      <c r="S95" s="296"/>
      <c r="T95" s="296"/>
      <c r="U95" s="296"/>
      <c r="V95" s="296"/>
      <c r="W95" s="297"/>
      <c r="X95" s="254" t="str">
        <f>IFERROR(INDEX(台帳!$A$3:$Y$4632,MATCH(CONCATENATE(基本情報入力シート!C95,D95,E95,F95,G95,H95,I95,J95,K95,L95)&amp;基本情報入力シート!$Y95,台帳!$A$3:$A$4632,0),25),"")</f>
        <v/>
      </c>
      <c r="Y95" s="255"/>
      <c r="Z95" s="256"/>
      <c r="AA95" s="257"/>
      <c r="AB95" s="258" t="str">
        <f t="shared" si="0"/>
        <v/>
      </c>
      <c r="AC95" s="242">
        <f t="shared" si="3"/>
        <v>0</v>
      </c>
    </row>
    <row r="96" spans="2:29" ht="37.5" customHeight="1">
      <c r="B96" s="10">
        <f t="shared" si="4"/>
        <v>63</v>
      </c>
      <c r="C96" s="243"/>
      <c r="D96" s="244"/>
      <c r="E96" s="244"/>
      <c r="F96" s="244"/>
      <c r="G96" s="244"/>
      <c r="H96" s="244"/>
      <c r="I96" s="244"/>
      <c r="J96" s="244"/>
      <c r="K96" s="244"/>
      <c r="L96" s="245"/>
      <c r="M96" s="312" t="str">
        <f t="shared" si="2"/>
        <v>宮城県</v>
      </c>
      <c r="N96" s="313"/>
      <c r="O96" s="313"/>
      <c r="P96" s="313"/>
      <c r="Q96" s="314"/>
      <c r="R96" s="295" t="str">
        <f>IFERROR(INDEX(台帳!$A$3:$Q$4632,MATCH(CONCATENATE(基本情報入力シート!C96,D96,E96,F96,G96,H96,I96,J96,K96,L96)&amp;基本情報入力シート!$Y96,台帳!$A$3:$A$4632,0),17),"")</f>
        <v/>
      </c>
      <c r="S96" s="296"/>
      <c r="T96" s="296"/>
      <c r="U96" s="296"/>
      <c r="V96" s="296"/>
      <c r="W96" s="297"/>
      <c r="X96" s="254" t="str">
        <f>IFERROR(INDEX(台帳!$A$3:$Y$4632,MATCH(CONCATENATE(基本情報入力シート!C96,D96,E96,F96,G96,H96,I96,J96,K96,L96)&amp;基本情報入力シート!$Y96,台帳!$A$3:$A$4632,0),25),"")</f>
        <v/>
      </c>
      <c r="Y96" s="255"/>
      <c r="Z96" s="256"/>
      <c r="AA96" s="257"/>
      <c r="AB96" s="258" t="str">
        <f t="shared" si="0"/>
        <v/>
      </c>
      <c r="AC96" s="242">
        <f t="shared" si="3"/>
        <v>0</v>
      </c>
    </row>
    <row r="97" spans="2:29" ht="37.5" customHeight="1">
      <c r="B97" s="10">
        <f t="shared" si="4"/>
        <v>64</v>
      </c>
      <c r="C97" s="243"/>
      <c r="D97" s="244"/>
      <c r="E97" s="244"/>
      <c r="F97" s="244"/>
      <c r="G97" s="244"/>
      <c r="H97" s="244"/>
      <c r="I97" s="244"/>
      <c r="J97" s="244"/>
      <c r="K97" s="244"/>
      <c r="L97" s="245"/>
      <c r="M97" s="312" t="str">
        <f t="shared" si="2"/>
        <v>宮城県</v>
      </c>
      <c r="N97" s="313"/>
      <c r="O97" s="313"/>
      <c r="P97" s="313"/>
      <c r="Q97" s="314"/>
      <c r="R97" s="295" t="str">
        <f>IFERROR(INDEX(台帳!$A$3:$Q$4632,MATCH(CONCATENATE(基本情報入力シート!C97,D97,E97,F97,G97,H97,I97,J97,K97,L97)&amp;基本情報入力シート!$Y97,台帳!$A$3:$A$4632,0),17),"")</f>
        <v/>
      </c>
      <c r="S97" s="296"/>
      <c r="T97" s="296"/>
      <c r="U97" s="296"/>
      <c r="V97" s="296"/>
      <c r="W97" s="297"/>
      <c r="X97" s="254" t="str">
        <f>IFERROR(INDEX(台帳!$A$3:$Y$4632,MATCH(CONCATENATE(基本情報入力シート!C97,D97,E97,F97,G97,H97,I97,J97,K97,L97)&amp;基本情報入力シート!$Y97,台帳!$A$3:$A$4632,0),25),"")</f>
        <v/>
      </c>
      <c r="Y97" s="255"/>
      <c r="Z97" s="256"/>
      <c r="AA97" s="257"/>
      <c r="AB97" s="258" t="str">
        <f t="shared" si="0"/>
        <v/>
      </c>
      <c r="AC97" s="242">
        <f t="shared" si="3"/>
        <v>0</v>
      </c>
    </row>
    <row r="98" spans="2:29" ht="37.5" customHeight="1">
      <c r="B98" s="10">
        <f t="shared" si="4"/>
        <v>65</v>
      </c>
      <c r="C98" s="243"/>
      <c r="D98" s="244"/>
      <c r="E98" s="244"/>
      <c r="F98" s="244"/>
      <c r="G98" s="244"/>
      <c r="H98" s="244"/>
      <c r="I98" s="244"/>
      <c r="J98" s="244"/>
      <c r="K98" s="244"/>
      <c r="L98" s="245"/>
      <c r="M98" s="312" t="str">
        <f t="shared" si="2"/>
        <v>宮城県</v>
      </c>
      <c r="N98" s="313"/>
      <c r="O98" s="313"/>
      <c r="P98" s="313"/>
      <c r="Q98" s="314"/>
      <c r="R98" s="295" t="str">
        <f>IFERROR(INDEX(台帳!$A$3:$Q$4632,MATCH(CONCATENATE(基本情報入力シート!C98,D98,E98,F98,G98,H98,I98,J98,K98,L98)&amp;基本情報入力シート!$Y98,台帳!$A$3:$A$4632,0),17),"")</f>
        <v/>
      </c>
      <c r="S98" s="296"/>
      <c r="T98" s="296"/>
      <c r="U98" s="296"/>
      <c r="V98" s="296"/>
      <c r="W98" s="297"/>
      <c r="X98" s="254" t="str">
        <f>IFERROR(INDEX(台帳!$A$3:$Y$4632,MATCH(CONCATENATE(基本情報入力シート!C98,D98,E98,F98,G98,H98,I98,J98,K98,L98)&amp;基本情報入力シート!$Y98,台帳!$A$3:$A$4632,0),25),"")</f>
        <v/>
      </c>
      <c r="Y98" s="255"/>
      <c r="Z98" s="256"/>
      <c r="AA98" s="257"/>
      <c r="AB98" s="258" t="str">
        <f t="shared" si="0"/>
        <v/>
      </c>
      <c r="AC98" s="242">
        <f t="shared" si="3"/>
        <v>0</v>
      </c>
    </row>
    <row r="99" spans="2:29" ht="37.5" customHeight="1">
      <c r="B99" s="10">
        <f t="shared" si="4"/>
        <v>66</v>
      </c>
      <c r="C99" s="243"/>
      <c r="D99" s="244"/>
      <c r="E99" s="244"/>
      <c r="F99" s="244"/>
      <c r="G99" s="244"/>
      <c r="H99" s="244"/>
      <c r="I99" s="244"/>
      <c r="J99" s="244"/>
      <c r="K99" s="244"/>
      <c r="L99" s="245"/>
      <c r="M99" s="312" t="str">
        <f t="shared" si="2"/>
        <v>宮城県</v>
      </c>
      <c r="N99" s="313"/>
      <c r="O99" s="313"/>
      <c r="P99" s="313"/>
      <c r="Q99" s="314"/>
      <c r="R99" s="295" t="str">
        <f>IFERROR(INDEX(台帳!$A$3:$Q$4632,MATCH(CONCATENATE(基本情報入力シート!C99,D99,E99,F99,G99,H99,I99,J99,K99,L99)&amp;基本情報入力シート!$Y99,台帳!$A$3:$A$4632,0),17),"")</f>
        <v/>
      </c>
      <c r="S99" s="296"/>
      <c r="T99" s="296"/>
      <c r="U99" s="296"/>
      <c r="V99" s="296"/>
      <c r="W99" s="297"/>
      <c r="X99" s="254" t="str">
        <f>IFERROR(INDEX(台帳!$A$3:$Y$4632,MATCH(CONCATENATE(基本情報入力シート!C99,D99,E99,F99,G99,H99,I99,J99,K99,L99)&amp;基本情報入力シート!$Y99,台帳!$A$3:$A$4632,0),25),"")</f>
        <v/>
      </c>
      <c r="Y99" s="255"/>
      <c r="Z99" s="256"/>
      <c r="AA99" s="257"/>
      <c r="AB99" s="258" t="str">
        <f t="shared" ref="AB99:AB133" si="5">IF(Z99="","",Z99-AA99)</f>
        <v/>
      </c>
      <c r="AC99" s="242">
        <f t="shared" si="3"/>
        <v>0</v>
      </c>
    </row>
    <row r="100" spans="2:29" ht="37.5" customHeight="1">
      <c r="B100" s="10">
        <f t="shared" ref="B100:B125" si="6">B99+1</f>
        <v>67</v>
      </c>
      <c r="C100" s="243"/>
      <c r="D100" s="244"/>
      <c r="E100" s="244"/>
      <c r="F100" s="244"/>
      <c r="G100" s="244"/>
      <c r="H100" s="244"/>
      <c r="I100" s="244"/>
      <c r="J100" s="244"/>
      <c r="K100" s="244"/>
      <c r="L100" s="245"/>
      <c r="M100" s="312" t="str">
        <f t="shared" ref="M100:M131" si="7">IF(COUNTIF(AC100,1),"仙台市","宮城県")</f>
        <v>宮城県</v>
      </c>
      <c r="N100" s="313"/>
      <c r="O100" s="313"/>
      <c r="P100" s="313"/>
      <c r="Q100" s="314"/>
      <c r="R100" s="295" t="str">
        <f>IFERROR(INDEX(台帳!$A$3:$Q$4632,MATCH(CONCATENATE(基本情報入力シート!C100,D100,E100,F100,G100,H100,I100,J100,K100,L100)&amp;基本情報入力シート!$Y100,台帳!$A$3:$A$4632,0),17),"")</f>
        <v/>
      </c>
      <c r="S100" s="296"/>
      <c r="T100" s="296"/>
      <c r="U100" s="296"/>
      <c r="V100" s="296"/>
      <c r="W100" s="297"/>
      <c r="X100" s="254" t="str">
        <f>IFERROR(INDEX(台帳!$A$3:$Y$4632,MATCH(CONCATENATE(基本情報入力シート!C100,D100,E100,F100,G100,H100,I100,J100,K100,L100)&amp;基本情報入力シート!$Y100,台帳!$A$3:$A$4632,0),25),"")</f>
        <v/>
      </c>
      <c r="Y100" s="255"/>
      <c r="Z100" s="256"/>
      <c r="AA100" s="257"/>
      <c r="AB100" s="258" t="str">
        <f t="shared" si="5"/>
        <v/>
      </c>
      <c r="AC100" s="242">
        <f t="shared" ref="AC100:AC133" si="8">COUNTIF(R100,"*仙台市*")</f>
        <v>0</v>
      </c>
    </row>
    <row r="101" spans="2:29" ht="37.5" customHeight="1">
      <c r="B101" s="10">
        <f t="shared" si="6"/>
        <v>68</v>
      </c>
      <c r="C101" s="243"/>
      <c r="D101" s="244"/>
      <c r="E101" s="244"/>
      <c r="F101" s="244"/>
      <c r="G101" s="244"/>
      <c r="H101" s="244"/>
      <c r="I101" s="244"/>
      <c r="J101" s="244"/>
      <c r="K101" s="244"/>
      <c r="L101" s="245"/>
      <c r="M101" s="312" t="str">
        <f t="shared" si="7"/>
        <v>宮城県</v>
      </c>
      <c r="N101" s="313"/>
      <c r="O101" s="313"/>
      <c r="P101" s="313"/>
      <c r="Q101" s="314"/>
      <c r="R101" s="295" t="str">
        <f>IFERROR(INDEX(台帳!$A$3:$Q$4632,MATCH(CONCATENATE(基本情報入力シート!C101,D101,E101,F101,G101,H101,I101,J101,K101,L101)&amp;基本情報入力シート!$Y101,台帳!$A$3:$A$4632,0),17),"")</f>
        <v/>
      </c>
      <c r="S101" s="296"/>
      <c r="T101" s="296"/>
      <c r="U101" s="296"/>
      <c r="V101" s="296"/>
      <c r="W101" s="297"/>
      <c r="X101" s="254" t="str">
        <f>IFERROR(INDEX(台帳!$A$3:$Y$4632,MATCH(CONCATENATE(基本情報入力シート!C101,D101,E101,F101,G101,H101,I101,J101,K101,L101)&amp;基本情報入力シート!$Y101,台帳!$A$3:$A$4632,0),25),"")</f>
        <v/>
      </c>
      <c r="Y101" s="255"/>
      <c r="Z101" s="256"/>
      <c r="AA101" s="257"/>
      <c r="AB101" s="258" t="str">
        <f t="shared" si="5"/>
        <v/>
      </c>
      <c r="AC101" s="242">
        <f t="shared" si="8"/>
        <v>0</v>
      </c>
    </row>
    <row r="102" spans="2:29" ht="37.5" customHeight="1">
      <c r="B102" s="10">
        <f t="shared" si="6"/>
        <v>69</v>
      </c>
      <c r="C102" s="243"/>
      <c r="D102" s="244"/>
      <c r="E102" s="244"/>
      <c r="F102" s="244"/>
      <c r="G102" s="244"/>
      <c r="H102" s="244"/>
      <c r="I102" s="244"/>
      <c r="J102" s="244"/>
      <c r="K102" s="244"/>
      <c r="L102" s="245"/>
      <c r="M102" s="312" t="str">
        <f t="shared" si="7"/>
        <v>宮城県</v>
      </c>
      <c r="N102" s="313"/>
      <c r="O102" s="313"/>
      <c r="P102" s="313"/>
      <c r="Q102" s="314"/>
      <c r="R102" s="295" t="str">
        <f>IFERROR(INDEX(台帳!$A$3:$Q$4632,MATCH(CONCATENATE(基本情報入力シート!C102,D102,E102,F102,G102,H102,I102,J102,K102,L102)&amp;基本情報入力シート!$Y102,台帳!$A$3:$A$4632,0),17),"")</f>
        <v/>
      </c>
      <c r="S102" s="296"/>
      <c r="T102" s="296"/>
      <c r="U102" s="296"/>
      <c r="V102" s="296"/>
      <c r="W102" s="297"/>
      <c r="X102" s="254" t="str">
        <f>IFERROR(INDEX(台帳!$A$3:$Y$4632,MATCH(CONCATENATE(基本情報入力シート!C102,D102,E102,F102,G102,H102,I102,J102,K102,L102)&amp;基本情報入力シート!$Y102,台帳!$A$3:$A$4632,0),25),"")</f>
        <v/>
      </c>
      <c r="Y102" s="255"/>
      <c r="Z102" s="256"/>
      <c r="AA102" s="257"/>
      <c r="AB102" s="258" t="str">
        <f t="shared" si="5"/>
        <v/>
      </c>
      <c r="AC102" s="242">
        <f t="shared" si="8"/>
        <v>0</v>
      </c>
    </row>
    <row r="103" spans="2:29" ht="37.5" customHeight="1">
      <c r="B103" s="10">
        <f t="shared" si="6"/>
        <v>70</v>
      </c>
      <c r="C103" s="243"/>
      <c r="D103" s="244"/>
      <c r="E103" s="244"/>
      <c r="F103" s="244"/>
      <c r="G103" s="244"/>
      <c r="H103" s="244"/>
      <c r="I103" s="244"/>
      <c r="J103" s="244"/>
      <c r="K103" s="244"/>
      <c r="L103" s="245"/>
      <c r="M103" s="312" t="str">
        <f t="shared" si="7"/>
        <v>宮城県</v>
      </c>
      <c r="N103" s="313"/>
      <c r="O103" s="313"/>
      <c r="P103" s="313"/>
      <c r="Q103" s="314"/>
      <c r="R103" s="295" t="str">
        <f>IFERROR(INDEX(台帳!$A$3:$Q$4632,MATCH(CONCATENATE(基本情報入力シート!C103,D103,E103,F103,G103,H103,I103,J103,K103,L103)&amp;基本情報入力シート!$Y103,台帳!$A$3:$A$4632,0),17),"")</f>
        <v/>
      </c>
      <c r="S103" s="296"/>
      <c r="T103" s="296"/>
      <c r="U103" s="296"/>
      <c r="V103" s="296"/>
      <c r="W103" s="297"/>
      <c r="X103" s="254" t="str">
        <f>IFERROR(INDEX(台帳!$A$3:$Y$4632,MATCH(CONCATENATE(基本情報入力シート!C103,D103,E103,F103,G103,H103,I103,J103,K103,L103)&amp;基本情報入力シート!$Y103,台帳!$A$3:$A$4632,0),25),"")</f>
        <v/>
      </c>
      <c r="Y103" s="255"/>
      <c r="Z103" s="256"/>
      <c r="AA103" s="257"/>
      <c r="AB103" s="258" t="str">
        <f t="shared" si="5"/>
        <v/>
      </c>
      <c r="AC103" s="242">
        <f t="shared" si="8"/>
        <v>0</v>
      </c>
    </row>
    <row r="104" spans="2:29" ht="37.5" customHeight="1">
      <c r="B104" s="10">
        <f t="shared" si="6"/>
        <v>71</v>
      </c>
      <c r="C104" s="243"/>
      <c r="D104" s="244"/>
      <c r="E104" s="244"/>
      <c r="F104" s="244"/>
      <c r="G104" s="244"/>
      <c r="H104" s="244"/>
      <c r="I104" s="244"/>
      <c r="J104" s="244"/>
      <c r="K104" s="244"/>
      <c r="L104" s="245"/>
      <c r="M104" s="312" t="str">
        <f t="shared" si="7"/>
        <v>宮城県</v>
      </c>
      <c r="N104" s="313"/>
      <c r="O104" s="313"/>
      <c r="P104" s="313"/>
      <c r="Q104" s="314"/>
      <c r="R104" s="295" t="str">
        <f>IFERROR(INDEX(台帳!$A$3:$Q$4632,MATCH(CONCATENATE(基本情報入力シート!C104,D104,E104,F104,G104,H104,I104,J104,K104,L104)&amp;基本情報入力シート!$Y104,台帳!$A$3:$A$4632,0),17),"")</f>
        <v/>
      </c>
      <c r="S104" s="296"/>
      <c r="T104" s="296"/>
      <c r="U104" s="296"/>
      <c r="V104" s="296"/>
      <c r="W104" s="297"/>
      <c r="X104" s="254" t="str">
        <f>IFERROR(INDEX(台帳!$A$3:$Y$4632,MATCH(CONCATENATE(基本情報入力シート!C104,D104,E104,F104,G104,H104,I104,J104,K104,L104)&amp;基本情報入力シート!$Y104,台帳!$A$3:$A$4632,0),25),"")</f>
        <v/>
      </c>
      <c r="Y104" s="255"/>
      <c r="Z104" s="256"/>
      <c r="AA104" s="257"/>
      <c r="AB104" s="258" t="str">
        <f t="shared" si="5"/>
        <v/>
      </c>
      <c r="AC104" s="242">
        <f t="shared" si="8"/>
        <v>0</v>
      </c>
    </row>
    <row r="105" spans="2:29" ht="37.5" customHeight="1">
      <c r="B105" s="10">
        <f t="shared" si="6"/>
        <v>72</v>
      </c>
      <c r="C105" s="243"/>
      <c r="D105" s="244"/>
      <c r="E105" s="244"/>
      <c r="F105" s="244"/>
      <c r="G105" s="244"/>
      <c r="H105" s="244"/>
      <c r="I105" s="244"/>
      <c r="J105" s="244"/>
      <c r="K105" s="244"/>
      <c r="L105" s="245"/>
      <c r="M105" s="312" t="str">
        <f t="shared" si="7"/>
        <v>宮城県</v>
      </c>
      <c r="N105" s="313"/>
      <c r="O105" s="313"/>
      <c r="P105" s="313"/>
      <c r="Q105" s="314"/>
      <c r="R105" s="295" t="str">
        <f>IFERROR(INDEX(台帳!$A$3:$Q$4632,MATCH(CONCATENATE(基本情報入力シート!C105,D105,E105,F105,G105,H105,I105,J105,K105,L105)&amp;基本情報入力シート!$Y105,台帳!$A$3:$A$4632,0),17),"")</f>
        <v/>
      </c>
      <c r="S105" s="296"/>
      <c r="T105" s="296"/>
      <c r="U105" s="296"/>
      <c r="V105" s="296"/>
      <c r="W105" s="297"/>
      <c r="X105" s="254" t="str">
        <f>IFERROR(INDEX(台帳!$A$3:$Y$4632,MATCH(CONCATENATE(基本情報入力シート!C105,D105,E105,F105,G105,H105,I105,J105,K105,L105)&amp;基本情報入力シート!$Y105,台帳!$A$3:$A$4632,0),25),"")</f>
        <v/>
      </c>
      <c r="Y105" s="255"/>
      <c r="Z105" s="256"/>
      <c r="AA105" s="257"/>
      <c r="AB105" s="258" t="str">
        <f t="shared" si="5"/>
        <v/>
      </c>
      <c r="AC105" s="242">
        <f t="shared" si="8"/>
        <v>0</v>
      </c>
    </row>
    <row r="106" spans="2:29" ht="37.5" customHeight="1">
      <c r="B106" s="10">
        <f t="shared" si="6"/>
        <v>73</v>
      </c>
      <c r="C106" s="243"/>
      <c r="D106" s="244"/>
      <c r="E106" s="244"/>
      <c r="F106" s="244"/>
      <c r="G106" s="244"/>
      <c r="H106" s="244"/>
      <c r="I106" s="244"/>
      <c r="J106" s="244"/>
      <c r="K106" s="244"/>
      <c r="L106" s="245"/>
      <c r="M106" s="312" t="str">
        <f t="shared" si="7"/>
        <v>宮城県</v>
      </c>
      <c r="N106" s="313"/>
      <c r="O106" s="313"/>
      <c r="P106" s="313"/>
      <c r="Q106" s="314"/>
      <c r="R106" s="295" t="str">
        <f>IFERROR(INDEX(台帳!$A$3:$Q$4632,MATCH(CONCATENATE(基本情報入力シート!C106,D106,E106,F106,G106,H106,I106,J106,K106,L106)&amp;基本情報入力シート!$Y106,台帳!$A$3:$A$4632,0),17),"")</f>
        <v/>
      </c>
      <c r="S106" s="296"/>
      <c r="T106" s="296"/>
      <c r="U106" s="296"/>
      <c r="V106" s="296"/>
      <c r="W106" s="297"/>
      <c r="X106" s="254" t="str">
        <f>IFERROR(INDEX(台帳!$A$3:$Y$4632,MATCH(CONCATENATE(基本情報入力シート!C106,D106,E106,F106,G106,H106,I106,J106,K106,L106)&amp;基本情報入力シート!$Y106,台帳!$A$3:$A$4632,0),25),"")</f>
        <v/>
      </c>
      <c r="Y106" s="255"/>
      <c r="Z106" s="256"/>
      <c r="AA106" s="257"/>
      <c r="AB106" s="258" t="str">
        <f t="shared" si="5"/>
        <v/>
      </c>
      <c r="AC106" s="242">
        <f t="shared" si="8"/>
        <v>0</v>
      </c>
    </row>
    <row r="107" spans="2:29" ht="37.5" customHeight="1">
      <c r="B107" s="10">
        <f t="shared" si="6"/>
        <v>74</v>
      </c>
      <c r="C107" s="243"/>
      <c r="D107" s="244"/>
      <c r="E107" s="244"/>
      <c r="F107" s="244"/>
      <c r="G107" s="244"/>
      <c r="H107" s="244"/>
      <c r="I107" s="244"/>
      <c r="J107" s="244"/>
      <c r="K107" s="244"/>
      <c r="L107" s="245"/>
      <c r="M107" s="312" t="str">
        <f t="shared" si="7"/>
        <v>宮城県</v>
      </c>
      <c r="N107" s="313"/>
      <c r="O107" s="313"/>
      <c r="P107" s="313"/>
      <c r="Q107" s="314"/>
      <c r="R107" s="295" t="str">
        <f>IFERROR(INDEX(台帳!$A$3:$Q$4632,MATCH(CONCATENATE(基本情報入力シート!C107,D107,E107,F107,G107,H107,I107,J107,K107,L107)&amp;基本情報入力シート!$Y107,台帳!$A$3:$A$4632,0),17),"")</f>
        <v/>
      </c>
      <c r="S107" s="296"/>
      <c r="T107" s="296"/>
      <c r="U107" s="296"/>
      <c r="V107" s="296"/>
      <c r="W107" s="297"/>
      <c r="X107" s="254" t="str">
        <f>IFERROR(INDEX(台帳!$A$3:$Y$4632,MATCH(CONCATENATE(基本情報入力シート!C107,D107,E107,F107,G107,H107,I107,J107,K107,L107)&amp;基本情報入力シート!$Y107,台帳!$A$3:$A$4632,0),25),"")</f>
        <v/>
      </c>
      <c r="Y107" s="255"/>
      <c r="Z107" s="256"/>
      <c r="AA107" s="257"/>
      <c r="AB107" s="258" t="str">
        <f t="shared" si="5"/>
        <v/>
      </c>
      <c r="AC107" s="242">
        <f t="shared" si="8"/>
        <v>0</v>
      </c>
    </row>
    <row r="108" spans="2:29" ht="37.5" customHeight="1">
      <c r="B108" s="10">
        <f t="shared" si="6"/>
        <v>75</v>
      </c>
      <c r="C108" s="243"/>
      <c r="D108" s="244"/>
      <c r="E108" s="244"/>
      <c r="F108" s="244"/>
      <c r="G108" s="244"/>
      <c r="H108" s="244"/>
      <c r="I108" s="244"/>
      <c r="J108" s="244"/>
      <c r="K108" s="244"/>
      <c r="L108" s="245"/>
      <c r="M108" s="312" t="str">
        <f t="shared" si="7"/>
        <v>宮城県</v>
      </c>
      <c r="N108" s="313"/>
      <c r="O108" s="313"/>
      <c r="P108" s="313"/>
      <c r="Q108" s="314"/>
      <c r="R108" s="295" t="str">
        <f>IFERROR(INDEX(台帳!$A$3:$Q$4632,MATCH(CONCATENATE(基本情報入力シート!C108,D108,E108,F108,G108,H108,I108,J108,K108,L108)&amp;基本情報入力シート!$Y108,台帳!$A$3:$A$4632,0),17),"")</f>
        <v/>
      </c>
      <c r="S108" s="296"/>
      <c r="T108" s="296"/>
      <c r="U108" s="296"/>
      <c r="V108" s="296"/>
      <c r="W108" s="297"/>
      <c r="X108" s="254" t="str">
        <f>IFERROR(INDEX(台帳!$A$3:$Y$4632,MATCH(CONCATENATE(基本情報入力シート!C108,D108,E108,F108,G108,H108,I108,J108,K108,L108)&amp;基本情報入力シート!$Y108,台帳!$A$3:$A$4632,0),25),"")</f>
        <v/>
      </c>
      <c r="Y108" s="255"/>
      <c r="Z108" s="256"/>
      <c r="AA108" s="257"/>
      <c r="AB108" s="258" t="str">
        <f t="shared" si="5"/>
        <v/>
      </c>
      <c r="AC108" s="242">
        <f t="shared" si="8"/>
        <v>0</v>
      </c>
    </row>
    <row r="109" spans="2:29" ht="37.5" customHeight="1">
      <c r="B109" s="10">
        <f t="shared" si="6"/>
        <v>76</v>
      </c>
      <c r="C109" s="243"/>
      <c r="D109" s="244"/>
      <c r="E109" s="244"/>
      <c r="F109" s="244"/>
      <c r="G109" s="244"/>
      <c r="H109" s="244"/>
      <c r="I109" s="244"/>
      <c r="J109" s="244"/>
      <c r="K109" s="244"/>
      <c r="L109" s="245"/>
      <c r="M109" s="312" t="str">
        <f t="shared" si="7"/>
        <v>宮城県</v>
      </c>
      <c r="N109" s="313"/>
      <c r="O109" s="313"/>
      <c r="P109" s="313"/>
      <c r="Q109" s="314"/>
      <c r="R109" s="295" t="str">
        <f>IFERROR(INDEX(台帳!$A$3:$Q$4632,MATCH(CONCATENATE(基本情報入力シート!C109,D109,E109,F109,G109,H109,I109,J109,K109,L109)&amp;基本情報入力シート!$Y109,台帳!$A$3:$A$4632,0),17),"")</f>
        <v/>
      </c>
      <c r="S109" s="296"/>
      <c r="T109" s="296"/>
      <c r="U109" s="296"/>
      <c r="V109" s="296"/>
      <c r="W109" s="297"/>
      <c r="X109" s="254" t="str">
        <f>IFERROR(INDEX(台帳!$A$3:$Y$4632,MATCH(CONCATENATE(基本情報入力シート!C109,D109,E109,F109,G109,H109,I109,J109,K109,L109)&amp;基本情報入力シート!$Y109,台帳!$A$3:$A$4632,0),25),"")</f>
        <v/>
      </c>
      <c r="Y109" s="255"/>
      <c r="Z109" s="256"/>
      <c r="AA109" s="257"/>
      <c r="AB109" s="258" t="str">
        <f t="shared" si="5"/>
        <v/>
      </c>
      <c r="AC109" s="242">
        <f t="shared" si="8"/>
        <v>0</v>
      </c>
    </row>
    <row r="110" spans="2:29" ht="37.5" customHeight="1">
      <c r="B110" s="10">
        <f t="shared" si="6"/>
        <v>77</v>
      </c>
      <c r="C110" s="243"/>
      <c r="D110" s="244"/>
      <c r="E110" s="244"/>
      <c r="F110" s="244"/>
      <c r="G110" s="244"/>
      <c r="H110" s="244"/>
      <c r="I110" s="244"/>
      <c r="J110" s="244"/>
      <c r="K110" s="244"/>
      <c r="L110" s="245"/>
      <c r="M110" s="312" t="str">
        <f t="shared" si="7"/>
        <v>宮城県</v>
      </c>
      <c r="N110" s="313"/>
      <c r="O110" s="313"/>
      <c r="P110" s="313"/>
      <c r="Q110" s="314"/>
      <c r="R110" s="295" t="str">
        <f>IFERROR(INDEX(台帳!$A$3:$Q$4632,MATCH(CONCATENATE(基本情報入力シート!C110,D110,E110,F110,G110,H110,I110,J110,K110,L110)&amp;基本情報入力シート!$Y110,台帳!$A$3:$A$4632,0),17),"")</f>
        <v/>
      </c>
      <c r="S110" s="296"/>
      <c r="T110" s="296"/>
      <c r="U110" s="296"/>
      <c r="V110" s="296"/>
      <c r="W110" s="297"/>
      <c r="X110" s="254" t="str">
        <f>IFERROR(INDEX(台帳!$A$3:$Y$4632,MATCH(CONCATENATE(基本情報入力シート!C110,D110,E110,F110,G110,H110,I110,J110,K110,L110)&amp;基本情報入力シート!$Y110,台帳!$A$3:$A$4632,0),25),"")</f>
        <v/>
      </c>
      <c r="Y110" s="255"/>
      <c r="Z110" s="256"/>
      <c r="AA110" s="257"/>
      <c r="AB110" s="258" t="str">
        <f t="shared" si="5"/>
        <v/>
      </c>
      <c r="AC110" s="242">
        <f t="shared" si="8"/>
        <v>0</v>
      </c>
    </row>
    <row r="111" spans="2:29" ht="37.5" customHeight="1">
      <c r="B111" s="10">
        <f t="shared" si="6"/>
        <v>78</v>
      </c>
      <c r="C111" s="243"/>
      <c r="D111" s="244"/>
      <c r="E111" s="244"/>
      <c r="F111" s="244"/>
      <c r="G111" s="244"/>
      <c r="H111" s="244"/>
      <c r="I111" s="244"/>
      <c r="J111" s="244"/>
      <c r="K111" s="244"/>
      <c r="L111" s="245"/>
      <c r="M111" s="312" t="str">
        <f t="shared" si="7"/>
        <v>宮城県</v>
      </c>
      <c r="N111" s="313"/>
      <c r="O111" s="313"/>
      <c r="P111" s="313"/>
      <c r="Q111" s="314"/>
      <c r="R111" s="295" t="str">
        <f>IFERROR(INDEX(台帳!$A$3:$Q$4632,MATCH(CONCATENATE(基本情報入力シート!C111,D111,E111,F111,G111,H111,I111,J111,K111,L111)&amp;基本情報入力シート!$Y111,台帳!$A$3:$A$4632,0),17),"")</f>
        <v/>
      </c>
      <c r="S111" s="296"/>
      <c r="T111" s="296"/>
      <c r="U111" s="296"/>
      <c r="V111" s="296"/>
      <c r="W111" s="297"/>
      <c r="X111" s="254" t="str">
        <f>IFERROR(INDEX(台帳!$A$3:$Y$4632,MATCH(CONCATENATE(基本情報入力シート!C111,D111,E111,F111,G111,H111,I111,J111,K111,L111)&amp;基本情報入力シート!$Y111,台帳!$A$3:$A$4632,0),25),"")</f>
        <v/>
      </c>
      <c r="Y111" s="255"/>
      <c r="Z111" s="256"/>
      <c r="AA111" s="257"/>
      <c r="AB111" s="258" t="str">
        <f t="shared" si="5"/>
        <v/>
      </c>
      <c r="AC111" s="242">
        <f t="shared" si="8"/>
        <v>0</v>
      </c>
    </row>
    <row r="112" spans="2:29" ht="37.5" customHeight="1">
      <c r="B112" s="10">
        <f t="shared" si="6"/>
        <v>79</v>
      </c>
      <c r="C112" s="243"/>
      <c r="D112" s="244"/>
      <c r="E112" s="244"/>
      <c r="F112" s="244"/>
      <c r="G112" s="244"/>
      <c r="H112" s="244"/>
      <c r="I112" s="244"/>
      <c r="J112" s="244"/>
      <c r="K112" s="244"/>
      <c r="L112" s="245"/>
      <c r="M112" s="312" t="str">
        <f t="shared" si="7"/>
        <v>宮城県</v>
      </c>
      <c r="N112" s="313"/>
      <c r="O112" s="313"/>
      <c r="P112" s="313"/>
      <c r="Q112" s="314"/>
      <c r="R112" s="295" t="str">
        <f>IFERROR(INDEX(台帳!$A$3:$Q$4632,MATCH(CONCATENATE(基本情報入力シート!C112,D112,E112,F112,G112,H112,I112,J112,K112,L112)&amp;基本情報入力シート!$Y112,台帳!$A$3:$A$4632,0),17),"")</f>
        <v/>
      </c>
      <c r="S112" s="296"/>
      <c r="T112" s="296"/>
      <c r="U112" s="296"/>
      <c r="V112" s="296"/>
      <c r="W112" s="297"/>
      <c r="X112" s="254" t="str">
        <f>IFERROR(INDEX(台帳!$A$3:$Y$4632,MATCH(CONCATENATE(基本情報入力シート!C112,D112,E112,F112,G112,H112,I112,J112,K112,L112)&amp;基本情報入力シート!$Y112,台帳!$A$3:$A$4632,0),25),"")</f>
        <v/>
      </c>
      <c r="Y112" s="255"/>
      <c r="Z112" s="256"/>
      <c r="AA112" s="257"/>
      <c r="AB112" s="258" t="str">
        <f t="shared" si="5"/>
        <v/>
      </c>
      <c r="AC112" s="242">
        <f t="shared" si="8"/>
        <v>0</v>
      </c>
    </row>
    <row r="113" spans="2:29" ht="37.5" customHeight="1">
      <c r="B113" s="10">
        <f t="shared" si="6"/>
        <v>80</v>
      </c>
      <c r="C113" s="243"/>
      <c r="D113" s="244"/>
      <c r="E113" s="244"/>
      <c r="F113" s="244"/>
      <c r="G113" s="244"/>
      <c r="H113" s="244"/>
      <c r="I113" s="244"/>
      <c r="J113" s="244"/>
      <c r="K113" s="244"/>
      <c r="L113" s="245"/>
      <c r="M113" s="312" t="str">
        <f t="shared" si="7"/>
        <v>宮城県</v>
      </c>
      <c r="N113" s="313"/>
      <c r="O113" s="313"/>
      <c r="P113" s="313"/>
      <c r="Q113" s="314"/>
      <c r="R113" s="295" t="str">
        <f>IFERROR(INDEX(台帳!$A$3:$Q$4632,MATCH(CONCATENATE(基本情報入力シート!C113,D113,E113,F113,G113,H113,I113,J113,K113,L113)&amp;基本情報入力シート!$Y113,台帳!$A$3:$A$4632,0),17),"")</f>
        <v/>
      </c>
      <c r="S113" s="296"/>
      <c r="T113" s="296"/>
      <c r="U113" s="296"/>
      <c r="V113" s="296"/>
      <c r="W113" s="297"/>
      <c r="X113" s="254" t="str">
        <f>IFERROR(INDEX(台帳!$A$3:$Y$4632,MATCH(CONCATENATE(基本情報入力シート!C113,D113,E113,F113,G113,H113,I113,J113,K113,L113)&amp;基本情報入力シート!$Y113,台帳!$A$3:$A$4632,0),25),"")</f>
        <v/>
      </c>
      <c r="Y113" s="255"/>
      <c r="Z113" s="256"/>
      <c r="AA113" s="257"/>
      <c r="AB113" s="258" t="str">
        <f t="shared" si="5"/>
        <v/>
      </c>
      <c r="AC113" s="242">
        <f t="shared" si="8"/>
        <v>0</v>
      </c>
    </row>
    <row r="114" spans="2:29" ht="37.5" customHeight="1">
      <c r="B114" s="10">
        <f t="shared" si="6"/>
        <v>81</v>
      </c>
      <c r="C114" s="243"/>
      <c r="D114" s="244"/>
      <c r="E114" s="244"/>
      <c r="F114" s="244"/>
      <c r="G114" s="244"/>
      <c r="H114" s="244"/>
      <c r="I114" s="244"/>
      <c r="J114" s="244"/>
      <c r="K114" s="244"/>
      <c r="L114" s="245"/>
      <c r="M114" s="312" t="str">
        <f t="shared" si="7"/>
        <v>宮城県</v>
      </c>
      <c r="N114" s="313"/>
      <c r="O114" s="313"/>
      <c r="P114" s="313"/>
      <c r="Q114" s="314"/>
      <c r="R114" s="295" t="str">
        <f>IFERROR(INDEX(台帳!$A$3:$Q$4632,MATCH(CONCATENATE(基本情報入力シート!C114,D114,E114,F114,G114,H114,I114,J114,K114,L114)&amp;基本情報入力シート!$Y114,台帳!$A$3:$A$4632,0),17),"")</f>
        <v/>
      </c>
      <c r="S114" s="296"/>
      <c r="T114" s="296"/>
      <c r="U114" s="296"/>
      <c r="V114" s="296"/>
      <c r="W114" s="297"/>
      <c r="X114" s="254" t="str">
        <f>IFERROR(INDEX(台帳!$A$3:$Y$4632,MATCH(CONCATENATE(基本情報入力シート!C114,D114,E114,F114,G114,H114,I114,J114,K114,L114)&amp;基本情報入力シート!$Y114,台帳!$A$3:$A$4632,0),25),"")</f>
        <v/>
      </c>
      <c r="Y114" s="255"/>
      <c r="Z114" s="256"/>
      <c r="AA114" s="257"/>
      <c r="AB114" s="258" t="str">
        <f t="shared" si="5"/>
        <v/>
      </c>
      <c r="AC114" s="242">
        <f t="shared" si="8"/>
        <v>0</v>
      </c>
    </row>
    <row r="115" spans="2:29" ht="37.5" customHeight="1">
      <c r="B115" s="10">
        <f t="shared" si="6"/>
        <v>82</v>
      </c>
      <c r="C115" s="243"/>
      <c r="D115" s="244"/>
      <c r="E115" s="244"/>
      <c r="F115" s="244"/>
      <c r="G115" s="244"/>
      <c r="H115" s="244"/>
      <c r="I115" s="244"/>
      <c r="J115" s="244"/>
      <c r="K115" s="244"/>
      <c r="L115" s="245"/>
      <c r="M115" s="312" t="str">
        <f t="shared" si="7"/>
        <v>宮城県</v>
      </c>
      <c r="N115" s="313"/>
      <c r="O115" s="313"/>
      <c r="P115" s="313"/>
      <c r="Q115" s="314"/>
      <c r="R115" s="295" t="str">
        <f>IFERROR(INDEX(台帳!$A$3:$Q$4632,MATCH(CONCATENATE(基本情報入力シート!C115,D115,E115,F115,G115,H115,I115,J115,K115,L115)&amp;基本情報入力シート!$Y115,台帳!$A$3:$A$4632,0),17),"")</f>
        <v/>
      </c>
      <c r="S115" s="296"/>
      <c r="T115" s="296"/>
      <c r="U115" s="296"/>
      <c r="V115" s="296"/>
      <c r="W115" s="297"/>
      <c r="X115" s="254" t="str">
        <f>IFERROR(INDEX(台帳!$A$3:$Y$4632,MATCH(CONCATENATE(基本情報入力シート!C115,D115,E115,F115,G115,H115,I115,J115,K115,L115)&amp;基本情報入力シート!$Y115,台帳!$A$3:$A$4632,0),25),"")</f>
        <v/>
      </c>
      <c r="Y115" s="255"/>
      <c r="Z115" s="256"/>
      <c r="AA115" s="257"/>
      <c r="AB115" s="258" t="str">
        <f t="shared" si="5"/>
        <v/>
      </c>
      <c r="AC115" s="242">
        <f t="shared" si="8"/>
        <v>0</v>
      </c>
    </row>
    <row r="116" spans="2:29" ht="37.5" customHeight="1">
      <c r="B116" s="10">
        <f t="shared" si="6"/>
        <v>83</v>
      </c>
      <c r="C116" s="243"/>
      <c r="D116" s="244"/>
      <c r="E116" s="244"/>
      <c r="F116" s="244"/>
      <c r="G116" s="244"/>
      <c r="H116" s="244"/>
      <c r="I116" s="244"/>
      <c r="J116" s="244"/>
      <c r="K116" s="244"/>
      <c r="L116" s="245"/>
      <c r="M116" s="312" t="str">
        <f t="shared" si="7"/>
        <v>宮城県</v>
      </c>
      <c r="N116" s="313"/>
      <c r="O116" s="313"/>
      <c r="P116" s="313"/>
      <c r="Q116" s="314"/>
      <c r="R116" s="295" t="str">
        <f>IFERROR(INDEX(台帳!$A$3:$Q$4632,MATCH(CONCATENATE(基本情報入力シート!C116,D116,E116,F116,G116,H116,I116,J116,K116,L116)&amp;基本情報入力シート!$Y116,台帳!$A$3:$A$4632,0),17),"")</f>
        <v/>
      </c>
      <c r="S116" s="296"/>
      <c r="T116" s="296"/>
      <c r="U116" s="296"/>
      <c r="V116" s="296"/>
      <c r="W116" s="297"/>
      <c r="X116" s="254" t="str">
        <f>IFERROR(INDEX(台帳!$A$3:$Y$4632,MATCH(CONCATENATE(基本情報入力シート!C116,D116,E116,F116,G116,H116,I116,J116,K116,L116)&amp;基本情報入力シート!$Y116,台帳!$A$3:$A$4632,0),25),"")</f>
        <v/>
      </c>
      <c r="Y116" s="255"/>
      <c r="Z116" s="256"/>
      <c r="AA116" s="257"/>
      <c r="AB116" s="258" t="str">
        <f t="shared" si="5"/>
        <v/>
      </c>
      <c r="AC116" s="242">
        <f t="shared" si="8"/>
        <v>0</v>
      </c>
    </row>
    <row r="117" spans="2:29" ht="37.5" customHeight="1">
      <c r="B117" s="10">
        <f t="shared" si="6"/>
        <v>84</v>
      </c>
      <c r="C117" s="243"/>
      <c r="D117" s="244"/>
      <c r="E117" s="244"/>
      <c r="F117" s="244"/>
      <c r="G117" s="244"/>
      <c r="H117" s="244"/>
      <c r="I117" s="244"/>
      <c r="J117" s="244"/>
      <c r="K117" s="244"/>
      <c r="L117" s="245"/>
      <c r="M117" s="312" t="str">
        <f t="shared" si="7"/>
        <v>宮城県</v>
      </c>
      <c r="N117" s="313"/>
      <c r="O117" s="313"/>
      <c r="P117" s="313"/>
      <c r="Q117" s="314"/>
      <c r="R117" s="295" t="str">
        <f>IFERROR(INDEX(台帳!$A$3:$Q$4632,MATCH(CONCATENATE(基本情報入力シート!C117,D117,E117,F117,G117,H117,I117,J117,K117,L117)&amp;基本情報入力シート!$Y117,台帳!$A$3:$A$4632,0),17),"")</f>
        <v/>
      </c>
      <c r="S117" s="296"/>
      <c r="T117" s="296"/>
      <c r="U117" s="296"/>
      <c r="V117" s="296"/>
      <c r="W117" s="297"/>
      <c r="X117" s="254" t="str">
        <f>IFERROR(INDEX(台帳!$A$3:$Y$4632,MATCH(CONCATENATE(基本情報入力シート!C117,D117,E117,F117,G117,H117,I117,J117,K117,L117)&amp;基本情報入力シート!$Y117,台帳!$A$3:$A$4632,0),25),"")</f>
        <v/>
      </c>
      <c r="Y117" s="255"/>
      <c r="Z117" s="256"/>
      <c r="AA117" s="257"/>
      <c r="AB117" s="258" t="str">
        <f t="shared" si="5"/>
        <v/>
      </c>
      <c r="AC117" s="242">
        <f t="shared" si="8"/>
        <v>0</v>
      </c>
    </row>
    <row r="118" spans="2:29" ht="37.5" customHeight="1">
      <c r="B118" s="10">
        <f t="shared" si="6"/>
        <v>85</v>
      </c>
      <c r="C118" s="243"/>
      <c r="D118" s="244"/>
      <c r="E118" s="244"/>
      <c r="F118" s="244"/>
      <c r="G118" s="244"/>
      <c r="H118" s="244"/>
      <c r="I118" s="244"/>
      <c r="J118" s="244"/>
      <c r="K118" s="244"/>
      <c r="L118" s="245"/>
      <c r="M118" s="312" t="str">
        <f t="shared" si="7"/>
        <v>宮城県</v>
      </c>
      <c r="N118" s="313"/>
      <c r="O118" s="313"/>
      <c r="P118" s="313"/>
      <c r="Q118" s="314"/>
      <c r="R118" s="295" t="str">
        <f>IFERROR(INDEX(台帳!$A$3:$Q$4632,MATCH(CONCATENATE(基本情報入力シート!C118,D118,E118,F118,G118,H118,I118,J118,K118,L118)&amp;基本情報入力シート!$Y118,台帳!$A$3:$A$4632,0),17),"")</f>
        <v/>
      </c>
      <c r="S118" s="296"/>
      <c r="T118" s="296"/>
      <c r="U118" s="296"/>
      <c r="V118" s="296"/>
      <c r="W118" s="297"/>
      <c r="X118" s="254" t="str">
        <f>IFERROR(INDEX(台帳!$A$3:$Y$4632,MATCH(CONCATENATE(基本情報入力シート!C118,D118,E118,F118,G118,H118,I118,J118,K118,L118)&amp;基本情報入力シート!$Y118,台帳!$A$3:$A$4632,0),25),"")</f>
        <v/>
      </c>
      <c r="Y118" s="255"/>
      <c r="Z118" s="256"/>
      <c r="AA118" s="257"/>
      <c r="AB118" s="258" t="str">
        <f t="shared" si="5"/>
        <v/>
      </c>
      <c r="AC118" s="242">
        <f t="shared" si="8"/>
        <v>0</v>
      </c>
    </row>
    <row r="119" spans="2:29" ht="37.5" customHeight="1">
      <c r="B119" s="10">
        <f t="shared" si="6"/>
        <v>86</v>
      </c>
      <c r="C119" s="243"/>
      <c r="D119" s="244"/>
      <c r="E119" s="244"/>
      <c r="F119" s="244"/>
      <c r="G119" s="244"/>
      <c r="H119" s="244"/>
      <c r="I119" s="244"/>
      <c r="J119" s="244"/>
      <c r="K119" s="244"/>
      <c r="L119" s="245"/>
      <c r="M119" s="312" t="str">
        <f t="shared" si="7"/>
        <v>宮城県</v>
      </c>
      <c r="N119" s="313"/>
      <c r="O119" s="313"/>
      <c r="P119" s="313"/>
      <c r="Q119" s="314"/>
      <c r="R119" s="295" t="str">
        <f>IFERROR(INDEX(台帳!$A$3:$Q$4632,MATCH(CONCATENATE(基本情報入力シート!C119,D119,E119,F119,G119,H119,I119,J119,K119,L119)&amp;基本情報入力シート!$Y119,台帳!$A$3:$A$4632,0),17),"")</f>
        <v/>
      </c>
      <c r="S119" s="296"/>
      <c r="T119" s="296"/>
      <c r="U119" s="296"/>
      <c r="V119" s="296"/>
      <c r="W119" s="297"/>
      <c r="X119" s="254" t="str">
        <f>IFERROR(INDEX(台帳!$A$3:$Y$4632,MATCH(CONCATENATE(基本情報入力シート!C119,D119,E119,F119,G119,H119,I119,J119,K119,L119)&amp;基本情報入力シート!$Y119,台帳!$A$3:$A$4632,0),25),"")</f>
        <v/>
      </c>
      <c r="Y119" s="255"/>
      <c r="Z119" s="256"/>
      <c r="AA119" s="257"/>
      <c r="AB119" s="258" t="str">
        <f t="shared" si="5"/>
        <v/>
      </c>
      <c r="AC119" s="242">
        <f t="shared" si="8"/>
        <v>0</v>
      </c>
    </row>
    <row r="120" spans="2:29" ht="37.5" customHeight="1">
      <c r="B120" s="10">
        <f t="shared" si="6"/>
        <v>87</v>
      </c>
      <c r="C120" s="243"/>
      <c r="D120" s="244"/>
      <c r="E120" s="244"/>
      <c r="F120" s="244"/>
      <c r="G120" s="244"/>
      <c r="H120" s="244"/>
      <c r="I120" s="244"/>
      <c r="J120" s="244"/>
      <c r="K120" s="244"/>
      <c r="L120" s="245"/>
      <c r="M120" s="312" t="str">
        <f t="shared" si="7"/>
        <v>宮城県</v>
      </c>
      <c r="N120" s="313"/>
      <c r="O120" s="313"/>
      <c r="P120" s="313"/>
      <c r="Q120" s="314"/>
      <c r="R120" s="295" t="str">
        <f>IFERROR(INDEX(台帳!$A$3:$Q$4632,MATCH(CONCATENATE(基本情報入力シート!C120,D120,E120,F120,G120,H120,I120,J120,K120,L120)&amp;基本情報入力シート!$Y120,台帳!$A$3:$A$4632,0),17),"")</f>
        <v/>
      </c>
      <c r="S120" s="296"/>
      <c r="T120" s="296"/>
      <c r="U120" s="296"/>
      <c r="V120" s="296"/>
      <c r="W120" s="297"/>
      <c r="X120" s="254" t="str">
        <f>IFERROR(INDEX(台帳!$A$3:$Y$4632,MATCH(CONCATENATE(基本情報入力シート!C120,D120,E120,F120,G120,H120,I120,J120,K120,L120)&amp;基本情報入力シート!$Y120,台帳!$A$3:$A$4632,0),25),"")</f>
        <v/>
      </c>
      <c r="Y120" s="255"/>
      <c r="Z120" s="256"/>
      <c r="AA120" s="257"/>
      <c r="AB120" s="258" t="str">
        <f t="shared" si="5"/>
        <v/>
      </c>
      <c r="AC120" s="242">
        <f t="shared" si="8"/>
        <v>0</v>
      </c>
    </row>
    <row r="121" spans="2:29" ht="37.5" customHeight="1">
      <c r="B121" s="10">
        <f t="shared" si="6"/>
        <v>88</v>
      </c>
      <c r="C121" s="243"/>
      <c r="D121" s="244"/>
      <c r="E121" s="244"/>
      <c r="F121" s="244"/>
      <c r="G121" s="244"/>
      <c r="H121" s="244"/>
      <c r="I121" s="244"/>
      <c r="J121" s="244"/>
      <c r="K121" s="244"/>
      <c r="L121" s="245"/>
      <c r="M121" s="312" t="str">
        <f t="shared" si="7"/>
        <v>宮城県</v>
      </c>
      <c r="N121" s="313"/>
      <c r="O121" s="313"/>
      <c r="P121" s="313"/>
      <c r="Q121" s="314"/>
      <c r="R121" s="295" t="str">
        <f>IFERROR(INDEX(台帳!$A$3:$Q$4632,MATCH(CONCATENATE(基本情報入力シート!C121,D121,E121,F121,G121,H121,I121,J121,K121,L121)&amp;基本情報入力シート!$Y121,台帳!$A$3:$A$4632,0),17),"")</f>
        <v/>
      </c>
      <c r="S121" s="296"/>
      <c r="T121" s="296"/>
      <c r="U121" s="296"/>
      <c r="V121" s="296"/>
      <c r="W121" s="297"/>
      <c r="X121" s="254" t="str">
        <f>IFERROR(INDEX(台帳!$A$3:$Y$4632,MATCH(CONCATENATE(基本情報入力シート!C121,D121,E121,F121,G121,H121,I121,J121,K121,L121)&amp;基本情報入力シート!$Y121,台帳!$A$3:$A$4632,0),25),"")</f>
        <v/>
      </c>
      <c r="Y121" s="255"/>
      <c r="Z121" s="256"/>
      <c r="AA121" s="257"/>
      <c r="AB121" s="258" t="str">
        <f t="shared" si="5"/>
        <v/>
      </c>
      <c r="AC121" s="242">
        <f t="shared" si="8"/>
        <v>0</v>
      </c>
    </row>
    <row r="122" spans="2:29" ht="37.5" customHeight="1">
      <c r="B122" s="10">
        <f t="shared" si="6"/>
        <v>89</v>
      </c>
      <c r="C122" s="243"/>
      <c r="D122" s="244"/>
      <c r="E122" s="244"/>
      <c r="F122" s="244"/>
      <c r="G122" s="244"/>
      <c r="H122" s="244"/>
      <c r="I122" s="244"/>
      <c r="J122" s="244"/>
      <c r="K122" s="244"/>
      <c r="L122" s="245"/>
      <c r="M122" s="312" t="str">
        <f t="shared" si="7"/>
        <v>宮城県</v>
      </c>
      <c r="N122" s="313"/>
      <c r="O122" s="313"/>
      <c r="P122" s="313"/>
      <c r="Q122" s="314"/>
      <c r="R122" s="295" t="str">
        <f>IFERROR(INDEX(台帳!$A$3:$Q$4632,MATCH(CONCATENATE(基本情報入力シート!C122,D122,E122,F122,G122,H122,I122,J122,K122,L122)&amp;基本情報入力シート!$Y122,台帳!$A$3:$A$4632,0),17),"")</f>
        <v/>
      </c>
      <c r="S122" s="296"/>
      <c r="T122" s="296"/>
      <c r="U122" s="296"/>
      <c r="V122" s="296"/>
      <c r="W122" s="297"/>
      <c r="X122" s="254" t="str">
        <f>IFERROR(INDEX(台帳!$A$3:$Y$4632,MATCH(CONCATENATE(基本情報入力シート!C122,D122,E122,F122,G122,H122,I122,J122,K122,L122)&amp;基本情報入力シート!$Y122,台帳!$A$3:$A$4632,0),25),"")</f>
        <v/>
      </c>
      <c r="Y122" s="255"/>
      <c r="Z122" s="256"/>
      <c r="AA122" s="257"/>
      <c r="AB122" s="258" t="str">
        <f t="shared" si="5"/>
        <v/>
      </c>
      <c r="AC122" s="242">
        <f t="shared" si="8"/>
        <v>0</v>
      </c>
    </row>
    <row r="123" spans="2:29" ht="37.5" customHeight="1">
      <c r="B123" s="10">
        <f t="shared" si="6"/>
        <v>90</v>
      </c>
      <c r="C123" s="243"/>
      <c r="D123" s="244"/>
      <c r="E123" s="244"/>
      <c r="F123" s="244"/>
      <c r="G123" s="244"/>
      <c r="H123" s="244"/>
      <c r="I123" s="244"/>
      <c r="J123" s="244"/>
      <c r="K123" s="244"/>
      <c r="L123" s="245"/>
      <c r="M123" s="312" t="str">
        <f t="shared" si="7"/>
        <v>宮城県</v>
      </c>
      <c r="N123" s="313"/>
      <c r="O123" s="313"/>
      <c r="P123" s="313"/>
      <c r="Q123" s="314"/>
      <c r="R123" s="295" t="str">
        <f>IFERROR(INDEX(台帳!$A$3:$Q$4632,MATCH(CONCATENATE(基本情報入力シート!C123,D123,E123,F123,G123,H123,I123,J123,K123,L123)&amp;基本情報入力シート!$Y123,台帳!$A$3:$A$4632,0),17),"")</f>
        <v/>
      </c>
      <c r="S123" s="296"/>
      <c r="T123" s="296"/>
      <c r="U123" s="296"/>
      <c r="V123" s="296"/>
      <c r="W123" s="297"/>
      <c r="X123" s="254" t="str">
        <f>IFERROR(INDEX(台帳!$A$3:$Y$4632,MATCH(CONCATENATE(基本情報入力シート!C123,D123,E123,F123,G123,H123,I123,J123,K123,L123)&amp;基本情報入力シート!$Y123,台帳!$A$3:$A$4632,0),25),"")</f>
        <v/>
      </c>
      <c r="Y123" s="255"/>
      <c r="Z123" s="256"/>
      <c r="AA123" s="257"/>
      <c r="AB123" s="258" t="str">
        <f t="shared" si="5"/>
        <v/>
      </c>
      <c r="AC123" s="242">
        <f t="shared" si="8"/>
        <v>0</v>
      </c>
    </row>
    <row r="124" spans="2:29" ht="37.5" customHeight="1">
      <c r="B124" s="10">
        <f t="shared" si="6"/>
        <v>91</v>
      </c>
      <c r="C124" s="243"/>
      <c r="D124" s="244"/>
      <c r="E124" s="244"/>
      <c r="F124" s="244"/>
      <c r="G124" s="244"/>
      <c r="H124" s="244"/>
      <c r="I124" s="244"/>
      <c r="J124" s="244"/>
      <c r="K124" s="244"/>
      <c r="L124" s="245"/>
      <c r="M124" s="312" t="str">
        <f t="shared" si="7"/>
        <v>宮城県</v>
      </c>
      <c r="N124" s="313"/>
      <c r="O124" s="313"/>
      <c r="P124" s="313"/>
      <c r="Q124" s="314"/>
      <c r="R124" s="295" t="str">
        <f>IFERROR(INDEX(台帳!$A$3:$Q$4632,MATCH(CONCATENATE(基本情報入力シート!C124,D124,E124,F124,G124,H124,I124,J124,K124,L124)&amp;基本情報入力シート!$Y124,台帳!$A$3:$A$4632,0),17),"")</f>
        <v/>
      </c>
      <c r="S124" s="296"/>
      <c r="T124" s="296"/>
      <c r="U124" s="296"/>
      <c r="V124" s="296"/>
      <c r="W124" s="297"/>
      <c r="X124" s="254" t="str">
        <f>IFERROR(INDEX(台帳!$A$3:$Y$4632,MATCH(CONCATENATE(基本情報入力シート!C124,D124,E124,F124,G124,H124,I124,J124,K124,L124)&amp;基本情報入力シート!$Y124,台帳!$A$3:$A$4632,0),25),"")</f>
        <v/>
      </c>
      <c r="Y124" s="255"/>
      <c r="Z124" s="256"/>
      <c r="AA124" s="257"/>
      <c r="AB124" s="258" t="str">
        <f t="shared" si="5"/>
        <v/>
      </c>
      <c r="AC124" s="242">
        <f t="shared" si="8"/>
        <v>0</v>
      </c>
    </row>
    <row r="125" spans="2:29" ht="37.5" customHeight="1">
      <c r="B125" s="10">
        <f t="shared" si="6"/>
        <v>92</v>
      </c>
      <c r="C125" s="243"/>
      <c r="D125" s="244"/>
      <c r="E125" s="244"/>
      <c r="F125" s="244"/>
      <c r="G125" s="244"/>
      <c r="H125" s="244"/>
      <c r="I125" s="244"/>
      <c r="J125" s="244"/>
      <c r="K125" s="244"/>
      <c r="L125" s="245"/>
      <c r="M125" s="312" t="str">
        <f t="shared" si="7"/>
        <v>宮城県</v>
      </c>
      <c r="N125" s="313"/>
      <c r="O125" s="313"/>
      <c r="P125" s="313"/>
      <c r="Q125" s="314"/>
      <c r="R125" s="295" t="str">
        <f>IFERROR(INDEX(台帳!$A$3:$Q$4632,MATCH(CONCATENATE(基本情報入力シート!C125,D125,E125,F125,G125,H125,I125,J125,K125,L125)&amp;基本情報入力シート!$Y125,台帳!$A$3:$A$4632,0),17),"")</f>
        <v/>
      </c>
      <c r="S125" s="296"/>
      <c r="T125" s="296"/>
      <c r="U125" s="296"/>
      <c r="V125" s="296"/>
      <c r="W125" s="297"/>
      <c r="X125" s="254" t="str">
        <f>IFERROR(INDEX(台帳!$A$3:$Y$4632,MATCH(CONCATENATE(基本情報入力シート!C125,D125,E125,F125,G125,H125,I125,J125,K125,L125)&amp;基本情報入力シート!$Y125,台帳!$A$3:$A$4632,0),25),"")</f>
        <v/>
      </c>
      <c r="Y125" s="255"/>
      <c r="Z125" s="256"/>
      <c r="AA125" s="257"/>
      <c r="AB125" s="258" t="str">
        <f t="shared" si="5"/>
        <v/>
      </c>
      <c r="AC125" s="242">
        <f t="shared" si="8"/>
        <v>0</v>
      </c>
    </row>
    <row r="126" spans="2:29" ht="37.5" customHeight="1">
      <c r="B126" s="10">
        <f t="shared" ref="B126:B131" si="9">B125+1</f>
        <v>93</v>
      </c>
      <c r="C126" s="243"/>
      <c r="D126" s="244"/>
      <c r="E126" s="244"/>
      <c r="F126" s="244"/>
      <c r="G126" s="244"/>
      <c r="H126" s="244"/>
      <c r="I126" s="244"/>
      <c r="J126" s="244"/>
      <c r="K126" s="244"/>
      <c r="L126" s="245"/>
      <c r="M126" s="312" t="str">
        <f t="shared" si="7"/>
        <v>宮城県</v>
      </c>
      <c r="N126" s="313"/>
      <c r="O126" s="313"/>
      <c r="P126" s="313"/>
      <c r="Q126" s="314"/>
      <c r="R126" s="295" t="str">
        <f>IFERROR(INDEX(台帳!$A$3:$Q$4632,MATCH(CONCATENATE(基本情報入力シート!C126,D126,E126,F126,G126,H126,I126,J126,K126,L126)&amp;基本情報入力シート!$Y126,台帳!$A$3:$A$4632,0),17),"")</f>
        <v/>
      </c>
      <c r="S126" s="296"/>
      <c r="T126" s="296"/>
      <c r="U126" s="296"/>
      <c r="V126" s="296"/>
      <c r="W126" s="297"/>
      <c r="X126" s="254" t="str">
        <f>IFERROR(INDEX(台帳!$A$3:$Y$4632,MATCH(CONCATENATE(基本情報入力シート!C126,D126,E126,F126,G126,H126,I126,J126,K126,L126)&amp;基本情報入力シート!$Y126,台帳!$A$3:$A$4632,0),25),"")</f>
        <v/>
      </c>
      <c r="Y126" s="255"/>
      <c r="Z126" s="256"/>
      <c r="AA126" s="257"/>
      <c r="AB126" s="258" t="str">
        <f t="shared" si="5"/>
        <v/>
      </c>
      <c r="AC126" s="242">
        <f t="shared" si="8"/>
        <v>0</v>
      </c>
    </row>
    <row r="127" spans="2:29" ht="37.5" customHeight="1">
      <c r="B127" s="10">
        <f t="shared" si="9"/>
        <v>94</v>
      </c>
      <c r="C127" s="243"/>
      <c r="D127" s="244"/>
      <c r="E127" s="244"/>
      <c r="F127" s="244"/>
      <c r="G127" s="244"/>
      <c r="H127" s="244"/>
      <c r="I127" s="244"/>
      <c r="J127" s="244"/>
      <c r="K127" s="244"/>
      <c r="L127" s="245"/>
      <c r="M127" s="312" t="str">
        <f t="shared" si="7"/>
        <v>宮城県</v>
      </c>
      <c r="N127" s="313"/>
      <c r="O127" s="313"/>
      <c r="P127" s="313"/>
      <c r="Q127" s="314"/>
      <c r="R127" s="295" t="str">
        <f>IFERROR(INDEX(台帳!$A$3:$Q$4632,MATCH(CONCATENATE(基本情報入力シート!C127,D127,E127,F127,G127,H127,I127,J127,K127,L127)&amp;基本情報入力シート!$Y127,台帳!$A$3:$A$4632,0),17),"")</f>
        <v/>
      </c>
      <c r="S127" s="296"/>
      <c r="T127" s="296"/>
      <c r="U127" s="296"/>
      <c r="V127" s="296"/>
      <c r="W127" s="297"/>
      <c r="X127" s="254" t="str">
        <f>IFERROR(INDEX(台帳!$A$3:$Y$4632,MATCH(CONCATENATE(基本情報入力シート!C127,D127,E127,F127,G127,H127,I127,J127,K127,L127)&amp;基本情報入力シート!$Y127,台帳!$A$3:$A$4632,0),25),"")</f>
        <v/>
      </c>
      <c r="Y127" s="255"/>
      <c r="Z127" s="256"/>
      <c r="AA127" s="257"/>
      <c r="AB127" s="258" t="str">
        <f t="shared" si="5"/>
        <v/>
      </c>
      <c r="AC127" s="242">
        <f t="shared" si="8"/>
        <v>0</v>
      </c>
    </row>
    <row r="128" spans="2:29" ht="37.5" customHeight="1">
      <c r="B128" s="10">
        <f t="shared" si="9"/>
        <v>95</v>
      </c>
      <c r="C128" s="243"/>
      <c r="D128" s="244"/>
      <c r="E128" s="244"/>
      <c r="F128" s="244"/>
      <c r="G128" s="244"/>
      <c r="H128" s="244"/>
      <c r="I128" s="244"/>
      <c r="J128" s="244"/>
      <c r="K128" s="244"/>
      <c r="L128" s="245"/>
      <c r="M128" s="312" t="str">
        <f t="shared" si="7"/>
        <v>宮城県</v>
      </c>
      <c r="N128" s="313"/>
      <c r="O128" s="313"/>
      <c r="P128" s="313"/>
      <c r="Q128" s="314"/>
      <c r="R128" s="295" t="str">
        <f>IFERROR(INDEX(台帳!$A$3:$Q$4632,MATCH(CONCATENATE(基本情報入力シート!C128,D128,E128,F128,G128,H128,I128,J128,K128,L128)&amp;基本情報入力シート!$Y128,台帳!$A$3:$A$4632,0),17),"")</f>
        <v/>
      </c>
      <c r="S128" s="296"/>
      <c r="T128" s="296"/>
      <c r="U128" s="296"/>
      <c r="V128" s="296"/>
      <c r="W128" s="297"/>
      <c r="X128" s="254" t="str">
        <f>IFERROR(INDEX(台帳!$A$3:$Y$4632,MATCH(CONCATENATE(基本情報入力シート!C128,D128,E128,F128,G128,H128,I128,J128,K128,L128)&amp;基本情報入力シート!$Y128,台帳!$A$3:$A$4632,0),25),"")</f>
        <v/>
      </c>
      <c r="Y128" s="255"/>
      <c r="Z128" s="256"/>
      <c r="AA128" s="257"/>
      <c r="AB128" s="258" t="str">
        <f t="shared" si="5"/>
        <v/>
      </c>
      <c r="AC128" s="242">
        <f t="shared" si="8"/>
        <v>0</v>
      </c>
    </row>
    <row r="129" spans="1:29" ht="37.5" customHeight="1">
      <c r="B129" s="10">
        <f t="shared" si="9"/>
        <v>96</v>
      </c>
      <c r="C129" s="243"/>
      <c r="D129" s="244"/>
      <c r="E129" s="244"/>
      <c r="F129" s="244"/>
      <c r="G129" s="244"/>
      <c r="H129" s="244"/>
      <c r="I129" s="244"/>
      <c r="J129" s="244"/>
      <c r="K129" s="244"/>
      <c r="L129" s="245"/>
      <c r="M129" s="312" t="str">
        <f t="shared" si="7"/>
        <v>宮城県</v>
      </c>
      <c r="N129" s="313"/>
      <c r="O129" s="313"/>
      <c r="P129" s="313"/>
      <c r="Q129" s="314"/>
      <c r="R129" s="295" t="str">
        <f>IFERROR(INDEX(台帳!$A$3:$Q$4632,MATCH(CONCATENATE(基本情報入力シート!C129,D129,E129,F129,G129,H129,I129,J129,K129,L129)&amp;基本情報入力シート!$Y129,台帳!$A$3:$A$4632,0),17),"")</f>
        <v/>
      </c>
      <c r="S129" s="296"/>
      <c r="T129" s="296"/>
      <c r="U129" s="296"/>
      <c r="V129" s="296"/>
      <c r="W129" s="297"/>
      <c r="X129" s="254" t="str">
        <f>IFERROR(INDEX(台帳!$A$3:$Y$4632,MATCH(CONCATENATE(基本情報入力シート!C129,D129,E129,F129,G129,H129,I129,J129,K129,L129)&amp;基本情報入力シート!$Y129,台帳!$A$3:$A$4632,0),25),"")</f>
        <v/>
      </c>
      <c r="Y129" s="255"/>
      <c r="Z129" s="256"/>
      <c r="AA129" s="257"/>
      <c r="AB129" s="258" t="str">
        <f t="shared" si="5"/>
        <v/>
      </c>
      <c r="AC129" s="242">
        <f t="shared" si="8"/>
        <v>0</v>
      </c>
    </row>
    <row r="130" spans="1:29" ht="37.5" customHeight="1">
      <c r="B130" s="10">
        <f t="shared" si="9"/>
        <v>97</v>
      </c>
      <c r="C130" s="243"/>
      <c r="D130" s="244"/>
      <c r="E130" s="244"/>
      <c r="F130" s="244"/>
      <c r="G130" s="244"/>
      <c r="H130" s="244"/>
      <c r="I130" s="244"/>
      <c r="J130" s="244"/>
      <c r="K130" s="244"/>
      <c r="L130" s="245"/>
      <c r="M130" s="312" t="str">
        <f t="shared" si="7"/>
        <v>宮城県</v>
      </c>
      <c r="N130" s="313"/>
      <c r="O130" s="313"/>
      <c r="P130" s="313"/>
      <c r="Q130" s="314"/>
      <c r="R130" s="295" t="str">
        <f>IFERROR(INDEX(台帳!$A$3:$Q$4632,MATCH(CONCATENATE(基本情報入力シート!C130,D130,E130,F130,G130,H130,I130,J130,K130,L130)&amp;基本情報入力シート!$Y130,台帳!$A$3:$A$4632,0),17),"")</f>
        <v/>
      </c>
      <c r="S130" s="296"/>
      <c r="T130" s="296"/>
      <c r="U130" s="296"/>
      <c r="V130" s="296"/>
      <c r="W130" s="297"/>
      <c r="X130" s="254" t="str">
        <f>IFERROR(INDEX(台帳!$A$3:$Y$4632,MATCH(CONCATENATE(基本情報入力シート!C130,D130,E130,F130,G130,H130,I130,J130,K130,L130)&amp;基本情報入力シート!$Y130,台帳!$A$3:$A$4632,0),25),"")</f>
        <v/>
      </c>
      <c r="Y130" s="255"/>
      <c r="Z130" s="256"/>
      <c r="AA130" s="257"/>
      <c r="AB130" s="258" t="str">
        <f t="shared" si="5"/>
        <v/>
      </c>
      <c r="AC130" s="242">
        <f t="shared" si="8"/>
        <v>0</v>
      </c>
    </row>
    <row r="131" spans="1:29" ht="37.5" customHeight="1">
      <c r="B131" s="10">
        <f t="shared" si="9"/>
        <v>98</v>
      </c>
      <c r="C131" s="243"/>
      <c r="D131" s="244"/>
      <c r="E131" s="244"/>
      <c r="F131" s="244"/>
      <c r="G131" s="244"/>
      <c r="H131" s="244"/>
      <c r="I131" s="244"/>
      <c r="J131" s="244"/>
      <c r="K131" s="244"/>
      <c r="L131" s="245"/>
      <c r="M131" s="312" t="str">
        <f t="shared" si="7"/>
        <v>宮城県</v>
      </c>
      <c r="N131" s="313"/>
      <c r="O131" s="313"/>
      <c r="P131" s="313"/>
      <c r="Q131" s="314"/>
      <c r="R131" s="295" t="str">
        <f>IFERROR(INDEX(台帳!$A$3:$Q$4632,MATCH(CONCATENATE(基本情報入力シート!C131,D131,E131,F131,G131,H131,I131,J131,K131,L131)&amp;基本情報入力シート!$Y131,台帳!$A$3:$A$4632,0),17),"")</f>
        <v/>
      </c>
      <c r="S131" s="296"/>
      <c r="T131" s="296"/>
      <c r="U131" s="296"/>
      <c r="V131" s="296"/>
      <c r="W131" s="297"/>
      <c r="X131" s="254" t="str">
        <f>IFERROR(INDEX(台帳!$A$3:$Y$4632,MATCH(CONCATENATE(基本情報入力シート!C131,D131,E131,F131,G131,H131,I131,J131,K131,L131)&amp;基本情報入力シート!$Y131,台帳!$A$3:$A$4632,0),25),"")</f>
        <v/>
      </c>
      <c r="Y131" s="255"/>
      <c r="Z131" s="256"/>
      <c r="AA131" s="257"/>
      <c r="AB131" s="258" t="str">
        <f t="shared" si="5"/>
        <v/>
      </c>
      <c r="AC131" s="242">
        <f t="shared" si="8"/>
        <v>0</v>
      </c>
    </row>
    <row r="132" spans="1:29" ht="37.5" customHeight="1">
      <c r="B132" s="10">
        <f t="shared" ref="B132:B133" si="10">B131+1</f>
        <v>99</v>
      </c>
      <c r="C132" s="243"/>
      <c r="D132" s="244"/>
      <c r="E132" s="244"/>
      <c r="F132" s="244"/>
      <c r="G132" s="244"/>
      <c r="H132" s="244"/>
      <c r="I132" s="244"/>
      <c r="J132" s="244"/>
      <c r="K132" s="244"/>
      <c r="L132" s="245"/>
      <c r="M132" s="312" t="str">
        <f>IF(COUNTIF(AC132,1),"仙台市","宮城県")</f>
        <v>宮城県</v>
      </c>
      <c r="N132" s="313"/>
      <c r="O132" s="313"/>
      <c r="P132" s="313"/>
      <c r="Q132" s="314"/>
      <c r="R132" s="295" t="str">
        <f>IFERROR(INDEX(台帳!$A$3:$Q$4632,MATCH(CONCATENATE(基本情報入力シート!C132,D132,E132,F132,G132,H132,I132,J132,K132,L132)&amp;基本情報入力シート!$Y132,台帳!$A$3:$A$4632,0),17),"")</f>
        <v/>
      </c>
      <c r="S132" s="296"/>
      <c r="T132" s="296"/>
      <c r="U132" s="296"/>
      <c r="V132" s="296"/>
      <c r="W132" s="297"/>
      <c r="X132" s="254" t="str">
        <f>IFERROR(INDEX(台帳!$A$3:$Y$4632,MATCH(CONCATENATE(基本情報入力シート!C132,D132,E132,F132,G132,H132,I132,J132,K132,L132)&amp;基本情報入力シート!$Y132,台帳!$A$3:$A$4632,0),25),"")</f>
        <v/>
      </c>
      <c r="Y132" s="255"/>
      <c r="Z132" s="256"/>
      <c r="AA132" s="257"/>
      <c r="AB132" s="258" t="str">
        <f t="shared" si="5"/>
        <v/>
      </c>
      <c r="AC132" s="242">
        <f t="shared" si="8"/>
        <v>0</v>
      </c>
    </row>
    <row r="133" spans="1:29" ht="37.5" customHeight="1" thickBot="1">
      <c r="B133" s="10">
        <f t="shared" si="10"/>
        <v>100</v>
      </c>
      <c r="C133" s="246"/>
      <c r="D133" s="247"/>
      <c r="E133" s="247"/>
      <c r="F133" s="247"/>
      <c r="G133" s="247"/>
      <c r="H133" s="247"/>
      <c r="I133" s="247"/>
      <c r="J133" s="247"/>
      <c r="K133" s="247"/>
      <c r="L133" s="248"/>
      <c r="M133" s="330" t="str">
        <f>IF(COUNTIF(AC133,1),"仙台市","宮城県")</f>
        <v>宮城県</v>
      </c>
      <c r="N133" s="330"/>
      <c r="O133" s="330"/>
      <c r="P133" s="330"/>
      <c r="Q133" s="330"/>
      <c r="R133" s="298" t="str">
        <f>IFERROR(INDEX(台帳!$A$3:$Q$4632,MATCH(CONCATENATE(基本情報入力シート!C133,D133,E133,F133,G133,H133,I133,J133,K133,L133)&amp;基本情報入力シート!$Y133,台帳!$A$3:$A$4632,0),17),"")</f>
        <v/>
      </c>
      <c r="S133" s="299"/>
      <c r="T133" s="299"/>
      <c r="U133" s="299"/>
      <c r="V133" s="299"/>
      <c r="W133" s="300"/>
      <c r="X133" s="259" t="str">
        <f>IFERROR(INDEX(台帳!$A$3:$Y$4632,MATCH(CONCATENATE(基本情報入力シート!C133,D133,E133,F133,G133,H133,I133,J133,K133,L133)&amp;基本情報入力シート!$Y133,台帳!$A$3:$A$4632,0),25),"")</f>
        <v/>
      </c>
      <c r="Y133" s="260"/>
      <c r="Z133" s="261"/>
      <c r="AA133" s="262"/>
      <c r="AB133" s="263" t="str">
        <f t="shared" si="5"/>
        <v/>
      </c>
      <c r="AC133" s="242">
        <f t="shared" si="8"/>
        <v>0</v>
      </c>
    </row>
    <row r="134" spans="1:29" ht="4.5" customHeight="1">
      <c r="A134" s="9"/>
    </row>
    <row r="135" spans="1:29" ht="28.5" customHeight="1">
      <c r="B135" s="16"/>
      <c r="C135" s="311"/>
      <c r="D135" s="311"/>
      <c r="E135" s="311"/>
      <c r="F135" s="311"/>
      <c r="G135" s="311"/>
      <c r="H135" s="311"/>
      <c r="I135" s="311"/>
      <c r="J135" s="311"/>
      <c r="K135" s="311"/>
      <c r="L135" s="311"/>
      <c r="M135" s="311"/>
      <c r="N135" s="311"/>
      <c r="O135" s="311"/>
      <c r="P135" s="311"/>
      <c r="Q135" s="311"/>
      <c r="R135" s="311"/>
      <c r="S135" s="311"/>
      <c r="T135" s="311"/>
      <c r="U135" s="311"/>
      <c r="V135" s="311"/>
      <c r="W135" s="311"/>
      <c r="X135" s="311"/>
      <c r="Y135" s="311"/>
      <c r="Z135" s="311"/>
      <c r="AA135" s="311"/>
      <c r="AB135" s="311"/>
    </row>
    <row r="136" spans="1:29" ht="20.100000000000001" customHeight="1">
      <c r="T136" s="1"/>
      <c r="U136" s="1"/>
      <c r="V136" s="1"/>
      <c r="W136" s="1"/>
      <c r="X136" s="1"/>
      <c r="Y136" s="1"/>
    </row>
    <row r="137" spans="1:29" ht="20.100000000000001" customHeight="1">
      <c r="T137" s="1"/>
      <c r="U137" s="1"/>
      <c r="V137" s="1"/>
      <c r="W137" s="1"/>
      <c r="X137" s="1"/>
      <c r="Y137" s="1"/>
    </row>
    <row r="138" spans="1:29" ht="20.100000000000001" customHeight="1">
      <c r="T138" s="1"/>
      <c r="U138" s="1"/>
      <c r="V138" s="1"/>
      <c r="W138" s="1"/>
      <c r="X138" s="1"/>
      <c r="Y138" s="1"/>
    </row>
    <row r="139" spans="1:29" ht="20.100000000000001" customHeight="1">
      <c r="T139" s="1"/>
      <c r="U139" s="1"/>
      <c r="V139" s="13"/>
      <c r="W139" s="13"/>
      <c r="X139" s="1"/>
      <c r="Y139" s="1"/>
    </row>
    <row r="140" spans="1:29" ht="20.100000000000001" customHeight="1">
      <c r="T140" s="1"/>
      <c r="U140" s="1"/>
      <c r="V140" s="14"/>
      <c r="W140" s="14"/>
      <c r="X140" s="1"/>
      <c r="Y140" s="1"/>
    </row>
    <row r="141" spans="1:29" ht="20.100000000000001" customHeight="1">
      <c r="T141" s="1"/>
      <c r="U141" s="1"/>
      <c r="V141" s="15"/>
      <c r="W141" s="15"/>
      <c r="X141" s="1"/>
      <c r="Y141" s="1"/>
    </row>
    <row r="142" spans="1:29" ht="20.100000000000001" customHeight="1">
      <c r="T142" s="1"/>
      <c r="U142" s="1"/>
      <c r="V142" s="1"/>
      <c r="W142" s="1"/>
      <c r="X142" s="1"/>
      <c r="Y142" s="1"/>
    </row>
  </sheetData>
  <sheetProtection password="84E1" sheet="1" scenarios="1" formatCells="0" formatColumns="0" formatRows="0"/>
  <mergeCells count="239">
    <mergeCell ref="B21:B22"/>
    <mergeCell ref="AA32:AA33"/>
    <mergeCell ref="R69:W69"/>
    <mergeCell ref="R70:W70"/>
    <mergeCell ref="R71:W71"/>
    <mergeCell ref="R72:W72"/>
    <mergeCell ref="R73:W73"/>
    <mergeCell ref="C29:AB29"/>
    <mergeCell ref="Y32:Y33"/>
    <mergeCell ref="X32:X33"/>
    <mergeCell ref="B32:B33"/>
    <mergeCell ref="C32:L33"/>
    <mergeCell ref="M32:Q33"/>
    <mergeCell ref="R58:W58"/>
    <mergeCell ref="R59:W59"/>
    <mergeCell ref="R60:W60"/>
    <mergeCell ref="R61:W61"/>
    <mergeCell ref="R62:W62"/>
    <mergeCell ref="R63:W63"/>
    <mergeCell ref="R64:W64"/>
    <mergeCell ref="R65:W65"/>
    <mergeCell ref="R66:W66"/>
    <mergeCell ref="M53:Q53"/>
    <mergeCell ref="M42:Q42"/>
    <mergeCell ref="M14:X14"/>
    <mergeCell ref="M15:X15"/>
    <mergeCell ref="M23:X23"/>
    <mergeCell ref="M24:X24"/>
    <mergeCell ref="C14:L14"/>
    <mergeCell ref="C15:L15"/>
    <mergeCell ref="C16:L16"/>
    <mergeCell ref="C23:L23"/>
    <mergeCell ref="C22:L22"/>
    <mergeCell ref="M22:X22"/>
    <mergeCell ref="M16:O16"/>
    <mergeCell ref="Q16:T16"/>
    <mergeCell ref="C17:L18"/>
    <mergeCell ref="M17:X18"/>
    <mergeCell ref="M19:X19"/>
    <mergeCell ref="M20:X20"/>
    <mergeCell ref="C24:L24"/>
    <mergeCell ref="C19:L19"/>
    <mergeCell ref="C20:L20"/>
    <mergeCell ref="M41:Q41"/>
    <mergeCell ref="M43:Q43"/>
    <mergeCell ref="M44:Q44"/>
    <mergeCell ref="M45:Q45"/>
    <mergeCell ref="M47:Q47"/>
    <mergeCell ref="M48:Q48"/>
    <mergeCell ref="M49:Q49"/>
    <mergeCell ref="M50:Q50"/>
    <mergeCell ref="R42:W42"/>
    <mergeCell ref="R41:W41"/>
    <mergeCell ref="M51:Q51"/>
    <mergeCell ref="M54:Q54"/>
    <mergeCell ref="C135:AB135"/>
    <mergeCell ref="C30:AB30"/>
    <mergeCell ref="AB32:AB33"/>
    <mergeCell ref="Z32:Z33"/>
    <mergeCell ref="R110:W110"/>
    <mergeCell ref="R113:W113"/>
    <mergeCell ref="R112:W112"/>
    <mergeCell ref="R111:W111"/>
    <mergeCell ref="R104:W104"/>
    <mergeCell ref="R103:W103"/>
    <mergeCell ref="R102:W102"/>
    <mergeCell ref="R101:W101"/>
    <mergeCell ref="R109:W109"/>
    <mergeCell ref="R108:W108"/>
    <mergeCell ref="R107:W107"/>
    <mergeCell ref="R106:W106"/>
    <mergeCell ref="R105:W105"/>
    <mergeCell ref="M133:Q133"/>
    <mergeCell ref="M61:Q61"/>
    <mergeCell ref="M62:Q62"/>
    <mergeCell ref="M63:Q63"/>
    <mergeCell ref="M66:Q66"/>
    <mergeCell ref="M67:Q67"/>
    <mergeCell ref="M68:Q68"/>
    <mergeCell ref="M69:Q69"/>
    <mergeCell ref="M64:Q64"/>
    <mergeCell ref="M65:Q65"/>
    <mergeCell ref="M71:Q71"/>
    <mergeCell ref="M72:Q72"/>
    <mergeCell ref="M70:Q70"/>
    <mergeCell ref="M76:Q76"/>
    <mergeCell ref="M77:Q77"/>
    <mergeCell ref="M78:Q78"/>
    <mergeCell ref="M79:Q79"/>
    <mergeCell ref="M80:Q80"/>
    <mergeCell ref="M81:Q81"/>
    <mergeCell ref="M82:Q82"/>
    <mergeCell ref="M83:Q83"/>
    <mergeCell ref="M84:Q84"/>
    <mergeCell ref="M85:Q85"/>
    <mergeCell ref="M86:Q86"/>
    <mergeCell ref="C10:L10"/>
    <mergeCell ref="M55:Q55"/>
    <mergeCell ref="M56:Q56"/>
    <mergeCell ref="M57:Q57"/>
    <mergeCell ref="M52:Q52"/>
    <mergeCell ref="M73:Q73"/>
    <mergeCell ref="M74:Q74"/>
    <mergeCell ref="M75:Q75"/>
    <mergeCell ref="M25:X25"/>
    <mergeCell ref="C25:L25"/>
    <mergeCell ref="M21:X21"/>
    <mergeCell ref="C21:L21"/>
    <mergeCell ref="M58:Q58"/>
    <mergeCell ref="M59:Q59"/>
    <mergeCell ref="M60:Q60"/>
    <mergeCell ref="M34:Q34"/>
    <mergeCell ref="M35:Q35"/>
    <mergeCell ref="M36:Q36"/>
    <mergeCell ref="M37:Q37"/>
    <mergeCell ref="M38:Q38"/>
    <mergeCell ref="M39:Q39"/>
    <mergeCell ref="M40:Q40"/>
    <mergeCell ref="M46:Q46"/>
    <mergeCell ref="M87:Q87"/>
    <mergeCell ref="M88:Q88"/>
    <mergeCell ref="M89:Q89"/>
    <mergeCell ref="M90:Q90"/>
    <mergeCell ref="M91:Q91"/>
    <mergeCell ref="M92:Q92"/>
    <mergeCell ref="M93:Q93"/>
    <mergeCell ref="M94:Q94"/>
    <mergeCell ref="M95:Q95"/>
    <mergeCell ref="M106:Q106"/>
    <mergeCell ref="M107:Q107"/>
    <mergeCell ref="M108:Q108"/>
    <mergeCell ref="M109:Q109"/>
    <mergeCell ref="M110:Q110"/>
    <mergeCell ref="M111:Q111"/>
    <mergeCell ref="M112:Q112"/>
    <mergeCell ref="M113:Q113"/>
    <mergeCell ref="M96:Q96"/>
    <mergeCell ref="M97:Q97"/>
    <mergeCell ref="M98:Q98"/>
    <mergeCell ref="M99:Q99"/>
    <mergeCell ref="M100:Q100"/>
    <mergeCell ref="M101:Q101"/>
    <mergeCell ref="M102:Q102"/>
    <mergeCell ref="M103:Q103"/>
    <mergeCell ref="M104:Q104"/>
    <mergeCell ref="N10:Q10"/>
    <mergeCell ref="C31:AB31"/>
    <mergeCell ref="M132:Q132"/>
    <mergeCell ref="M121:Q121"/>
    <mergeCell ref="M122:Q122"/>
    <mergeCell ref="M123:Q123"/>
    <mergeCell ref="M124:Q124"/>
    <mergeCell ref="M125:Q125"/>
    <mergeCell ref="M126:Q126"/>
    <mergeCell ref="M127:Q127"/>
    <mergeCell ref="M128:Q128"/>
    <mergeCell ref="M129:Q129"/>
    <mergeCell ref="M114:Q114"/>
    <mergeCell ref="M115:Q115"/>
    <mergeCell ref="M116:Q116"/>
    <mergeCell ref="M117:Q117"/>
    <mergeCell ref="M118:Q118"/>
    <mergeCell ref="M119:Q119"/>
    <mergeCell ref="M120:Q120"/>
    <mergeCell ref="M130:Q130"/>
    <mergeCell ref="M131:Q131"/>
    <mergeCell ref="M105:Q105"/>
    <mergeCell ref="R67:W67"/>
    <mergeCell ref="R68:W68"/>
    <mergeCell ref="R74:W74"/>
    <mergeCell ref="R32:W33"/>
    <mergeCell ref="R47:W47"/>
    <mergeCell ref="R48:W48"/>
    <mergeCell ref="R49:W49"/>
    <mergeCell ref="R50:W50"/>
    <mergeCell ref="R51:W51"/>
    <mergeCell ref="R52:W52"/>
    <mergeCell ref="R53:W53"/>
    <mergeCell ref="R54:W54"/>
    <mergeCell ref="R55:W55"/>
    <mergeCell ref="R40:W40"/>
    <mergeCell ref="R39:W39"/>
    <mergeCell ref="R38:W38"/>
    <mergeCell ref="R37:W37"/>
    <mergeCell ref="R36:W36"/>
    <mergeCell ref="R35:W35"/>
    <mergeCell ref="R34:W34"/>
    <mergeCell ref="R43:W43"/>
    <mergeCell ref="R44:W44"/>
    <mergeCell ref="R45:W45"/>
    <mergeCell ref="R46:W46"/>
    <mergeCell ref="R56:W56"/>
    <mergeCell ref="R57:W57"/>
    <mergeCell ref="R124:W124"/>
    <mergeCell ref="R123:W123"/>
    <mergeCell ref="R122:W122"/>
    <mergeCell ref="R121:W121"/>
    <mergeCell ref="R120:W120"/>
    <mergeCell ref="R78:W78"/>
    <mergeCell ref="R79:W79"/>
    <mergeCell ref="R80:W80"/>
    <mergeCell ref="R81:W81"/>
    <mergeCell ref="R82:W82"/>
    <mergeCell ref="R83:W83"/>
    <mergeCell ref="R92:W92"/>
    <mergeCell ref="R95:W95"/>
    <mergeCell ref="R94:W94"/>
    <mergeCell ref="R93:W93"/>
    <mergeCell ref="R100:W100"/>
    <mergeCell ref="R99:W99"/>
    <mergeCell ref="R98:W98"/>
    <mergeCell ref="R97:W97"/>
    <mergeCell ref="R96:W96"/>
    <mergeCell ref="R84:W84"/>
    <mergeCell ref="R85:W85"/>
    <mergeCell ref="R86:W86"/>
    <mergeCell ref="R87:W87"/>
    <mergeCell ref="R133:W133"/>
    <mergeCell ref="R132:W132"/>
    <mergeCell ref="R131:W131"/>
    <mergeCell ref="R130:W130"/>
    <mergeCell ref="R129:W129"/>
    <mergeCell ref="R128:W128"/>
    <mergeCell ref="R127:W127"/>
    <mergeCell ref="R126:W126"/>
    <mergeCell ref="R125:W125"/>
    <mergeCell ref="R75:W75"/>
    <mergeCell ref="R76:W76"/>
    <mergeCell ref="R77:W77"/>
    <mergeCell ref="R119:W119"/>
    <mergeCell ref="R118:W118"/>
    <mergeCell ref="R117:W117"/>
    <mergeCell ref="R116:W116"/>
    <mergeCell ref="R115:W115"/>
    <mergeCell ref="R114:W114"/>
    <mergeCell ref="R88:W88"/>
    <mergeCell ref="R89:W89"/>
    <mergeCell ref="R90:W90"/>
    <mergeCell ref="R91:W91"/>
  </mergeCells>
  <phoneticPr fontId="7"/>
  <conditionalFormatting sqref="M21:X25">
    <cfRule type="containsBlanks" dxfId="10" priority="5">
      <formula>LEN(TRIM(M21))=0</formula>
    </cfRule>
  </conditionalFormatting>
  <conditionalFormatting sqref="C34:L34">
    <cfRule type="containsBlanks" dxfId="9" priority="4">
      <formula>LEN(TRIM(C34))=0</formula>
    </cfRule>
  </conditionalFormatting>
  <conditionalFormatting sqref="C35:L35">
    <cfRule type="containsBlanks" dxfId="8" priority="3">
      <formula>LEN(TRIM(C35))=0</formula>
    </cfRule>
  </conditionalFormatting>
  <conditionalFormatting sqref="C36:L133">
    <cfRule type="containsBlanks" dxfId="7" priority="2">
      <formula>LEN(TRIM(C36))=0</formula>
    </cfRule>
  </conditionalFormatting>
  <conditionalFormatting sqref="Y34:AA133">
    <cfRule type="containsBlanks" dxfId="6" priority="1">
      <formula>LEN(TRIM(Y34))=0</formula>
    </cfRule>
  </conditionalFormatting>
  <dataValidations count="5">
    <dataValidation imeMode="hiragana" allowBlank="1" showInputMessage="1" showErrorMessage="1" sqref="M34:Q133 R34:X133"/>
    <dataValidation imeMode="off" allowBlank="1" showInputMessage="1" showErrorMessage="1" sqref="C34:L133 Z34:AB133"/>
    <dataValidation imeMode="fullKatakana" allowBlank="1" showInputMessage="1" showErrorMessage="1" sqref="M21:X21"/>
    <dataValidation imeMode="disabled" allowBlank="1" showInputMessage="1" showErrorMessage="1" sqref="M25:X25"/>
    <dataValidation imeMode="disabled" allowBlank="1" showInputMessage="1" showErrorMessage="1" promptTitle="ハイフンを入れて入力してください。" prompt="例 000-000-0000" sqref="M23:X24"/>
  </dataValidations>
  <pageMargins left="0.70866141732283472" right="0.70866141732283472" top="0.74803149606299213" bottom="0.74803149606299213" header="0.31496062992125984" footer="0.31496062992125984"/>
  <pageSetup paperSize="9" scale="51"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【参考】数式用!$A$5:$A$34</xm:f>
          </x14:formula1>
          <xm:sqref>Y34:Y133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79998168889431442"/>
    <pageSetUpPr fitToPage="1"/>
  </sheetPr>
  <dimension ref="A1:AT135"/>
  <sheetViews>
    <sheetView view="pageBreakPreview" zoomScaleNormal="120" zoomScaleSheetLayoutView="100" workbookViewId="0">
      <selection activeCell="Z25" sqref="Z25:AF25"/>
    </sheetView>
  </sheetViews>
  <sheetFormatPr defaultColWidth="9" defaultRowHeight="13.5"/>
  <cols>
    <col min="1" max="1" width="2.5" style="49" customWidth="1"/>
    <col min="2" max="6" width="2.75" style="49" customWidth="1"/>
    <col min="7" max="35" width="2.5" style="49" customWidth="1"/>
    <col min="36" max="36" width="2.5" style="66" customWidth="1"/>
    <col min="37" max="37" width="4.125" style="49" customWidth="1"/>
    <col min="38" max="43" width="9.25" style="49" customWidth="1"/>
    <col min="44" max="44" width="9.75" style="49" bestFit="1" customWidth="1"/>
    <col min="45" max="16384" width="9" style="49"/>
  </cols>
  <sheetData>
    <row r="1" spans="1:46" ht="14.25" customHeight="1">
      <c r="A1" s="46" t="s">
        <v>19069</v>
      </c>
      <c r="B1" s="47"/>
      <c r="C1" s="47"/>
      <c r="D1" s="47"/>
      <c r="E1" s="47"/>
      <c r="F1" s="47"/>
      <c r="G1" s="47"/>
      <c r="H1" s="47"/>
      <c r="I1" s="47"/>
      <c r="J1" s="47"/>
      <c r="K1" s="47"/>
      <c r="L1" s="47"/>
      <c r="M1" s="47"/>
      <c r="N1" s="47"/>
      <c r="O1" s="47"/>
      <c r="P1" s="47"/>
      <c r="Q1" s="47"/>
      <c r="R1" s="47"/>
      <c r="S1" s="47"/>
      <c r="T1" s="47"/>
      <c r="U1" s="47"/>
      <c r="V1" s="47"/>
      <c r="W1" s="48" t="s">
        <v>44</v>
      </c>
      <c r="X1" s="48"/>
      <c r="Y1" s="48"/>
      <c r="Z1" s="540" t="s">
        <v>200</v>
      </c>
      <c r="AA1" s="541"/>
      <c r="AB1" s="541"/>
      <c r="AC1" s="541"/>
      <c r="AD1" s="541"/>
      <c r="AE1" s="541"/>
      <c r="AF1" s="541"/>
      <c r="AG1" s="541"/>
      <c r="AH1" s="541"/>
      <c r="AI1" s="541"/>
      <c r="AJ1" s="542"/>
    </row>
    <row r="2" spans="1:46" ht="8.25" customHeight="1">
      <c r="A2" s="47"/>
      <c r="B2" s="47"/>
      <c r="C2" s="47"/>
      <c r="D2" s="47"/>
      <c r="E2" s="47"/>
      <c r="F2" s="47"/>
      <c r="G2" s="47"/>
      <c r="H2" s="47"/>
      <c r="I2" s="47"/>
      <c r="J2" s="47"/>
      <c r="K2" s="47"/>
      <c r="L2" s="47"/>
      <c r="M2" s="47"/>
      <c r="N2" s="47"/>
      <c r="O2" s="47"/>
      <c r="P2" s="47"/>
      <c r="Q2" s="47"/>
      <c r="R2" s="47"/>
      <c r="S2" s="47"/>
      <c r="T2" s="47"/>
      <c r="U2" s="47"/>
      <c r="V2" s="47"/>
      <c r="W2" s="47"/>
      <c r="X2" s="47"/>
      <c r="Y2" s="50"/>
      <c r="Z2" s="50"/>
      <c r="AA2" s="50"/>
      <c r="AB2" s="50"/>
      <c r="AC2" s="50"/>
      <c r="AD2" s="50"/>
      <c r="AE2" s="50"/>
      <c r="AF2" s="50"/>
      <c r="AG2" s="50"/>
      <c r="AH2" s="50"/>
      <c r="AI2" s="50"/>
      <c r="AJ2" s="51"/>
    </row>
    <row r="3" spans="1:46" ht="3" hidden="1" customHeight="1">
      <c r="A3" s="46"/>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51"/>
    </row>
    <row r="4" spans="1:46" ht="16.5" customHeight="1">
      <c r="A4" s="543" t="s">
        <v>19107</v>
      </c>
      <c r="B4" s="543"/>
      <c r="C4" s="543"/>
      <c r="D4" s="543"/>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row>
    <row r="5" spans="1:46" ht="6" customHeight="1">
      <c r="A5" s="47"/>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51"/>
    </row>
    <row r="6" spans="1:46" ht="15" customHeight="1">
      <c r="A6" s="52" t="s">
        <v>151</v>
      </c>
      <c r="B6" s="47"/>
      <c r="C6" s="47"/>
      <c r="D6" s="47"/>
      <c r="E6" s="47"/>
      <c r="F6" s="47"/>
      <c r="G6" s="47"/>
      <c r="H6" s="47"/>
      <c r="I6" s="47"/>
      <c r="J6" s="47"/>
      <c r="K6" s="47"/>
      <c r="L6" s="47"/>
      <c r="M6" s="47"/>
      <c r="N6" s="47"/>
      <c r="O6" s="47"/>
      <c r="P6" s="47"/>
      <c r="Q6" s="47"/>
      <c r="R6" s="50"/>
      <c r="S6" s="50"/>
      <c r="T6" s="50"/>
      <c r="U6" s="50"/>
      <c r="V6" s="50"/>
      <c r="W6" s="50"/>
      <c r="X6" s="50"/>
      <c r="Y6" s="50"/>
      <c r="Z6" s="50"/>
      <c r="AA6" s="53"/>
      <c r="AB6" s="53"/>
      <c r="AC6" s="54"/>
      <c r="AD6" s="54"/>
      <c r="AE6" s="54"/>
      <c r="AF6" s="54"/>
      <c r="AG6" s="54"/>
      <c r="AH6" s="54"/>
      <c r="AI6" s="54"/>
      <c r="AJ6" s="55"/>
    </row>
    <row r="7" spans="1:46" ht="2.25" customHeight="1">
      <c r="A7" s="47"/>
      <c r="B7" s="47"/>
      <c r="C7" s="47"/>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51"/>
    </row>
    <row r="8" spans="1:46" s="56" customFormat="1" ht="12">
      <c r="A8" s="544" t="s">
        <v>8</v>
      </c>
      <c r="B8" s="508"/>
      <c r="C8" s="508"/>
      <c r="D8" s="508"/>
      <c r="E8" s="508"/>
      <c r="F8" s="509"/>
      <c r="G8" s="545" t="str">
        <f>IF(基本情報入力シート!M14="","",基本情報入力シート!M14)</f>
        <v/>
      </c>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6"/>
    </row>
    <row r="9" spans="1:46" s="56" customFormat="1" ht="25.5" customHeight="1">
      <c r="A9" s="547" t="s">
        <v>6</v>
      </c>
      <c r="B9" s="548"/>
      <c r="C9" s="548"/>
      <c r="D9" s="548"/>
      <c r="E9" s="548"/>
      <c r="F9" s="549"/>
      <c r="G9" s="550" t="str">
        <f>IF(基本情報入力シート!M15="","",基本情報入力シート!M15)</f>
        <v/>
      </c>
      <c r="H9" s="550"/>
      <c r="I9" s="550"/>
      <c r="J9" s="550"/>
      <c r="K9" s="550"/>
      <c r="L9" s="550"/>
      <c r="M9" s="550"/>
      <c r="N9" s="550"/>
      <c r="O9" s="550"/>
      <c r="P9" s="550"/>
      <c r="Q9" s="550"/>
      <c r="R9" s="550"/>
      <c r="S9" s="550"/>
      <c r="T9" s="550"/>
      <c r="U9" s="550"/>
      <c r="V9" s="550"/>
      <c r="W9" s="550"/>
      <c r="X9" s="550"/>
      <c r="Y9" s="550"/>
      <c r="Z9" s="550"/>
      <c r="AA9" s="550"/>
      <c r="AB9" s="550"/>
      <c r="AC9" s="550"/>
      <c r="AD9" s="550"/>
      <c r="AE9" s="550"/>
      <c r="AF9" s="550"/>
      <c r="AG9" s="550"/>
      <c r="AH9" s="550"/>
      <c r="AI9" s="550"/>
      <c r="AJ9" s="551"/>
    </row>
    <row r="10" spans="1:46" s="56" customFormat="1" ht="12.75" customHeight="1">
      <c r="A10" s="532" t="s">
        <v>63</v>
      </c>
      <c r="B10" s="533"/>
      <c r="C10" s="533"/>
      <c r="D10" s="533"/>
      <c r="E10" s="533"/>
      <c r="F10" s="534"/>
      <c r="G10" s="231" t="s">
        <v>7</v>
      </c>
      <c r="H10" s="552" t="str">
        <f>基本情報入力シート!M16</f>
        <v/>
      </c>
      <c r="I10" s="552"/>
      <c r="J10" s="232" t="s">
        <v>201</v>
      </c>
      <c r="K10" s="552" t="str">
        <f>基本情報入力シート!Q16</f>
        <v/>
      </c>
      <c r="L10" s="552"/>
      <c r="M10" s="553"/>
      <c r="N10" s="57"/>
      <c r="O10" s="58"/>
      <c r="P10" s="58"/>
      <c r="Q10" s="58"/>
      <c r="R10" s="58"/>
      <c r="S10" s="58"/>
      <c r="T10" s="58"/>
      <c r="U10" s="58"/>
      <c r="V10" s="58"/>
      <c r="W10" s="58"/>
      <c r="X10" s="58"/>
      <c r="Y10" s="58"/>
      <c r="Z10" s="58"/>
      <c r="AA10" s="58"/>
      <c r="AB10" s="58"/>
      <c r="AC10" s="58"/>
      <c r="AD10" s="58"/>
      <c r="AE10" s="58"/>
      <c r="AF10" s="58"/>
      <c r="AG10" s="58"/>
      <c r="AH10" s="58"/>
      <c r="AI10" s="58"/>
      <c r="AJ10" s="59"/>
    </row>
    <row r="11" spans="1:46" s="56" customFormat="1" ht="16.5" customHeight="1">
      <c r="A11" s="524"/>
      <c r="B11" s="525"/>
      <c r="C11" s="525"/>
      <c r="D11" s="525"/>
      <c r="E11" s="525"/>
      <c r="F11" s="526"/>
      <c r="G11" s="554" t="str">
        <f>IF(基本情報入力シート!M17="","",基本情報入力シート!M17)</f>
        <v/>
      </c>
      <c r="H11" s="555"/>
      <c r="I11" s="555"/>
      <c r="J11" s="555"/>
      <c r="K11" s="555"/>
      <c r="L11" s="555"/>
      <c r="M11" s="555"/>
      <c r="N11" s="555"/>
      <c r="O11" s="555"/>
      <c r="P11" s="555"/>
      <c r="Q11" s="555"/>
      <c r="R11" s="555"/>
      <c r="S11" s="555"/>
      <c r="T11" s="555"/>
      <c r="U11" s="555"/>
      <c r="V11" s="555"/>
      <c r="W11" s="555"/>
      <c r="X11" s="555"/>
      <c r="Y11" s="555"/>
      <c r="Z11" s="555"/>
      <c r="AA11" s="555"/>
      <c r="AB11" s="555"/>
      <c r="AC11" s="555"/>
      <c r="AD11" s="555"/>
      <c r="AE11" s="555"/>
      <c r="AF11" s="555"/>
      <c r="AG11" s="555"/>
      <c r="AH11" s="555"/>
      <c r="AI11" s="555"/>
      <c r="AJ11" s="556"/>
    </row>
    <row r="12" spans="1:46" s="56" customFormat="1" ht="16.5" customHeight="1">
      <c r="A12" s="524"/>
      <c r="B12" s="525"/>
      <c r="C12" s="525"/>
      <c r="D12" s="525"/>
      <c r="E12" s="525"/>
      <c r="F12" s="526"/>
      <c r="G12" s="557"/>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58"/>
      <c r="AG12" s="558"/>
      <c r="AH12" s="558"/>
      <c r="AI12" s="558"/>
      <c r="AJ12" s="559"/>
    </row>
    <row r="13" spans="1:46" s="56" customFormat="1" ht="12">
      <c r="A13" s="535" t="s">
        <v>8</v>
      </c>
      <c r="B13" s="536"/>
      <c r="C13" s="536"/>
      <c r="D13" s="536"/>
      <c r="E13" s="536"/>
      <c r="F13" s="537"/>
      <c r="G13" s="538" t="str">
        <f>IF(基本情報入力シート!M21="","",基本情報入力シート!M21)</f>
        <v/>
      </c>
      <c r="H13" s="538"/>
      <c r="I13" s="538"/>
      <c r="J13" s="538"/>
      <c r="K13" s="538"/>
      <c r="L13" s="538"/>
      <c r="M13" s="538"/>
      <c r="N13" s="538"/>
      <c r="O13" s="538"/>
      <c r="P13" s="538"/>
      <c r="Q13" s="538"/>
      <c r="R13" s="538"/>
      <c r="S13" s="538"/>
      <c r="T13" s="538"/>
      <c r="U13" s="538"/>
      <c r="V13" s="538"/>
      <c r="W13" s="538"/>
      <c r="X13" s="538"/>
      <c r="Y13" s="538"/>
      <c r="Z13" s="538"/>
      <c r="AA13" s="538"/>
      <c r="AB13" s="538"/>
      <c r="AC13" s="538"/>
      <c r="AD13" s="538"/>
      <c r="AE13" s="538"/>
      <c r="AF13" s="538"/>
      <c r="AG13" s="538"/>
      <c r="AH13" s="538"/>
      <c r="AI13" s="538"/>
      <c r="AJ13" s="539"/>
    </row>
    <row r="14" spans="1:46" s="56" customFormat="1" ht="25.5" customHeight="1">
      <c r="A14" s="524" t="s">
        <v>60</v>
      </c>
      <c r="B14" s="525"/>
      <c r="C14" s="525"/>
      <c r="D14" s="525"/>
      <c r="E14" s="525"/>
      <c r="F14" s="526"/>
      <c r="G14" s="527" t="str">
        <f>IF(基本情報入力シート!M22="","",基本情報入力シート!M22)</f>
        <v/>
      </c>
      <c r="H14" s="527"/>
      <c r="I14" s="527"/>
      <c r="J14" s="527"/>
      <c r="K14" s="527"/>
      <c r="L14" s="527"/>
      <c r="M14" s="527"/>
      <c r="N14" s="527"/>
      <c r="O14" s="527"/>
      <c r="P14" s="527"/>
      <c r="Q14" s="527"/>
      <c r="R14" s="527"/>
      <c r="S14" s="527"/>
      <c r="T14" s="527"/>
      <c r="U14" s="527"/>
      <c r="V14" s="527"/>
      <c r="W14" s="527"/>
      <c r="X14" s="527"/>
      <c r="Y14" s="527"/>
      <c r="Z14" s="527"/>
      <c r="AA14" s="527"/>
      <c r="AB14" s="527"/>
      <c r="AC14" s="527"/>
      <c r="AD14" s="527"/>
      <c r="AE14" s="527"/>
      <c r="AF14" s="527"/>
      <c r="AG14" s="527"/>
      <c r="AH14" s="527"/>
      <c r="AI14" s="527"/>
      <c r="AJ14" s="528"/>
    </row>
    <row r="15" spans="1:46" s="56" customFormat="1" ht="15" customHeight="1">
      <c r="A15" s="529" t="s">
        <v>62</v>
      </c>
      <c r="B15" s="529"/>
      <c r="C15" s="529"/>
      <c r="D15" s="529"/>
      <c r="E15" s="529"/>
      <c r="F15" s="529"/>
      <c r="G15" s="503" t="s">
        <v>0</v>
      </c>
      <c r="H15" s="504"/>
      <c r="I15" s="504"/>
      <c r="J15" s="504"/>
      <c r="K15" s="530" t="str">
        <f>IF(基本情報入力シート!M23="","",基本情報入力シート!M23)</f>
        <v/>
      </c>
      <c r="L15" s="530"/>
      <c r="M15" s="530"/>
      <c r="N15" s="530"/>
      <c r="O15" s="530"/>
      <c r="P15" s="504" t="s">
        <v>1</v>
      </c>
      <c r="Q15" s="504"/>
      <c r="R15" s="504"/>
      <c r="S15" s="504"/>
      <c r="T15" s="530" t="str">
        <f>IF(基本情報入力シート!M24="","",基本情報入力シート!M24)</f>
        <v/>
      </c>
      <c r="U15" s="530"/>
      <c r="V15" s="530"/>
      <c r="W15" s="530"/>
      <c r="X15" s="530"/>
      <c r="Y15" s="504" t="s">
        <v>61</v>
      </c>
      <c r="Z15" s="504"/>
      <c r="AA15" s="504"/>
      <c r="AB15" s="504"/>
      <c r="AC15" s="531" t="str">
        <f>IF(基本情報入力シート!M25="","",基本情報入力シート!M25)</f>
        <v/>
      </c>
      <c r="AD15" s="531"/>
      <c r="AE15" s="531"/>
      <c r="AF15" s="531"/>
      <c r="AG15" s="531"/>
      <c r="AH15" s="531"/>
      <c r="AI15" s="531"/>
      <c r="AJ15" s="531"/>
      <c r="AK15" s="60"/>
      <c r="AT15" s="61"/>
    </row>
    <row r="16" spans="1:46" s="56" customFormat="1" ht="8.25" customHeight="1">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3"/>
      <c r="AK16" s="60"/>
      <c r="AT16" s="61"/>
    </row>
    <row r="17" spans="1:46" ht="15" customHeight="1">
      <c r="A17" s="64" t="s">
        <v>152</v>
      </c>
      <c r="B17" s="47"/>
      <c r="C17" s="65"/>
      <c r="D17" s="65"/>
      <c r="E17" s="65"/>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51"/>
      <c r="AK17" s="66"/>
      <c r="AT17" s="67"/>
    </row>
    <row r="18" spans="1:46" ht="24" customHeight="1">
      <c r="A18" s="68"/>
      <c r="B18" s="510" t="s">
        <v>153</v>
      </c>
      <c r="C18" s="511"/>
      <c r="D18" s="511"/>
      <c r="E18" s="511"/>
      <c r="F18" s="511"/>
      <c r="G18" s="511"/>
      <c r="H18" s="511"/>
      <c r="I18" s="511"/>
      <c r="J18" s="511"/>
      <c r="K18" s="511"/>
      <c r="L18" s="511"/>
      <c r="M18" s="511"/>
      <c r="N18" s="511"/>
      <c r="O18" s="511"/>
      <c r="P18" s="511"/>
      <c r="Q18" s="511"/>
      <c r="R18" s="511"/>
      <c r="S18" s="511"/>
      <c r="T18" s="511"/>
      <c r="U18" s="511"/>
      <c r="V18" s="511"/>
      <c r="W18" s="511"/>
      <c r="X18" s="511"/>
      <c r="Y18" s="511"/>
      <c r="Z18" s="511"/>
      <c r="AA18" s="511"/>
      <c r="AB18" s="511"/>
      <c r="AC18" s="511"/>
      <c r="AD18" s="511"/>
      <c r="AE18" s="511"/>
      <c r="AF18" s="511"/>
      <c r="AG18" s="511"/>
      <c r="AH18" s="511"/>
      <c r="AI18" s="511"/>
      <c r="AJ18" s="51"/>
      <c r="AK18" s="66"/>
      <c r="AT18" s="67"/>
    </row>
    <row r="19" spans="1:46" ht="36.75" customHeight="1">
      <c r="A19" s="64"/>
      <c r="B19" s="510" t="s">
        <v>19108</v>
      </c>
      <c r="C19" s="510"/>
      <c r="D19" s="510"/>
      <c r="E19" s="510"/>
      <c r="F19" s="510"/>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510"/>
      <c r="AE19" s="510"/>
      <c r="AF19" s="510"/>
      <c r="AG19" s="510"/>
      <c r="AH19" s="510"/>
      <c r="AI19" s="510"/>
      <c r="AJ19" s="51"/>
      <c r="AK19" s="66"/>
      <c r="AT19" s="67"/>
    </row>
    <row r="20" spans="1:46" ht="8.25" customHeight="1" thickBot="1">
      <c r="A20" s="47"/>
      <c r="B20" s="69"/>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512" t="s">
        <v>154</v>
      </c>
      <c r="AK20" s="66"/>
      <c r="AT20" s="67"/>
    </row>
    <row r="21" spans="1:46" ht="19.5" customHeight="1" thickBot="1">
      <c r="A21" s="515" t="s">
        <v>19109</v>
      </c>
      <c r="B21" s="440"/>
      <c r="C21" s="440"/>
      <c r="D21" s="440"/>
      <c r="E21" s="440"/>
      <c r="F21" s="440"/>
      <c r="G21" s="440"/>
      <c r="H21" s="440"/>
      <c r="I21" s="440"/>
      <c r="J21" s="440"/>
      <c r="K21" s="440"/>
      <c r="L21" s="440"/>
      <c r="M21" s="440"/>
      <c r="N21" s="440"/>
      <c r="O21" s="440"/>
      <c r="P21" s="440"/>
      <c r="Q21" s="440"/>
      <c r="R21" s="440"/>
      <c r="S21" s="440"/>
      <c r="T21" s="440"/>
      <c r="U21" s="440"/>
      <c r="V21" s="440"/>
      <c r="W21" s="440"/>
      <c r="X21" s="440"/>
      <c r="Y21" s="440"/>
      <c r="Z21" s="521">
        <f>SUMIF(様式１!B13:B112,"○",様式１!AG13:AG112)</f>
        <v>0</v>
      </c>
      <c r="AA21" s="522"/>
      <c r="AB21" s="522"/>
      <c r="AC21" s="522"/>
      <c r="AD21" s="522"/>
      <c r="AE21" s="522"/>
      <c r="AF21" s="523"/>
      <c r="AG21" s="519" t="s">
        <v>2</v>
      </c>
      <c r="AH21" s="520"/>
      <c r="AI21" s="60"/>
      <c r="AJ21" s="513"/>
      <c r="AR21" s="67"/>
    </row>
    <row r="22" spans="1:46" ht="19.5" customHeight="1" thickBot="1">
      <c r="A22" s="515" t="s">
        <v>19110</v>
      </c>
      <c r="B22" s="440"/>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516" t="str">
        <f>IF(様式１!P5=0,"",様式１!P5)</f>
        <v/>
      </c>
      <c r="AA22" s="517"/>
      <c r="AB22" s="517"/>
      <c r="AC22" s="517"/>
      <c r="AD22" s="517"/>
      <c r="AE22" s="517"/>
      <c r="AF22" s="518"/>
      <c r="AG22" s="519" t="s">
        <v>2</v>
      </c>
      <c r="AH22" s="520"/>
      <c r="AI22" s="60"/>
      <c r="AJ22" s="514"/>
      <c r="AR22" s="67"/>
    </row>
    <row r="23" spans="1:46" ht="19.5" customHeight="1" thickBot="1">
      <c r="A23" s="498" t="s">
        <v>195</v>
      </c>
      <c r="B23" s="499"/>
      <c r="C23" s="499"/>
      <c r="D23" s="499"/>
      <c r="E23" s="499"/>
      <c r="F23" s="499"/>
      <c r="G23" s="499"/>
      <c r="H23" s="499"/>
      <c r="I23" s="499"/>
      <c r="J23" s="499"/>
      <c r="K23" s="499"/>
      <c r="L23" s="499"/>
      <c r="M23" s="499"/>
      <c r="N23" s="499"/>
      <c r="O23" s="499"/>
      <c r="P23" s="499"/>
      <c r="Q23" s="499"/>
      <c r="R23" s="499"/>
      <c r="S23" s="499"/>
      <c r="T23" s="499"/>
      <c r="U23" s="499"/>
      <c r="V23" s="499"/>
      <c r="W23" s="499"/>
      <c r="X23" s="499"/>
      <c r="Y23" s="499"/>
      <c r="Z23" s="500" t="str">
        <f>IF((Z24-Z25)=0,"",(Z24-Z25))</f>
        <v/>
      </c>
      <c r="AA23" s="501"/>
      <c r="AB23" s="501"/>
      <c r="AC23" s="501"/>
      <c r="AD23" s="501"/>
      <c r="AE23" s="501"/>
      <c r="AF23" s="502"/>
      <c r="AG23" s="503" t="s">
        <v>2</v>
      </c>
      <c r="AH23" s="504"/>
      <c r="AI23" s="66" t="s">
        <v>90</v>
      </c>
      <c r="AJ23" s="285" t="str">
        <f>IF(Z23="","",IF(Z22="","",IF(Z23&gt;Z22,"○","☓")))</f>
        <v/>
      </c>
      <c r="AK23" s="70" t="s">
        <v>91</v>
      </c>
      <c r="AL23" s="71"/>
      <c r="AM23" s="71"/>
      <c r="AN23" s="71"/>
      <c r="AO23" s="71"/>
      <c r="AP23" s="71"/>
      <c r="AQ23" s="71"/>
      <c r="AR23" s="72"/>
    </row>
    <row r="24" spans="1:46" ht="23.25" customHeight="1">
      <c r="A24" s="73"/>
      <c r="B24" s="505" t="s">
        <v>155</v>
      </c>
      <c r="C24" s="506"/>
      <c r="D24" s="506"/>
      <c r="E24" s="506"/>
      <c r="F24" s="506"/>
      <c r="G24" s="506"/>
      <c r="H24" s="506"/>
      <c r="I24" s="506"/>
      <c r="J24" s="506"/>
      <c r="K24" s="506"/>
      <c r="L24" s="506"/>
      <c r="M24" s="506"/>
      <c r="N24" s="506"/>
      <c r="O24" s="506"/>
      <c r="P24" s="506"/>
      <c r="Q24" s="506"/>
      <c r="R24" s="506"/>
      <c r="S24" s="506"/>
      <c r="T24" s="506"/>
      <c r="U24" s="506"/>
      <c r="V24" s="506"/>
      <c r="W24" s="506"/>
      <c r="X24" s="506"/>
      <c r="Y24" s="506"/>
      <c r="Z24" s="507"/>
      <c r="AA24" s="507"/>
      <c r="AB24" s="507"/>
      <c r="AC24" s="507"/>
      <c r="AD24" s="507"/>
      <c r="AE24" s="507"/>
      <c r="AF24" s="507"/>
      <c r="AG24" s="508" t="s">
        <v>2</v>
      </c>
      <c r="AH24" s="509"/>
      <c r="AI24" s="66"/>
      <c r="AJ24" s="49"/>
      <c r="AR24" s="67"/>
    </row>
    <row r="25" spans="1:46" ht="19.5" customHeight="1">
      <c r="A25" s="74"/>
      <c r="B25" s="486" t="s">
        <v>156</v>
      </c>
      <c r="C25" s="487"/>
      <c r="D25" s="487"/>
      <c r="E25" s="487"/>
      <c r="F25" s="487"/>
      <c r="G25" s="487"/>
      <c r="H25" s="487"/>
      <c r="I25" s="487"/>
      <c r="J25" s="487"/>
      <c r="K25" s="487"/>
      <c r="L25" s="487"/>
      <c r="M25" s="487"/>
      <c r="N25" s="487"/>
      <c r="O25" s="487"/>
      <c r="P25" s="487"/>
      <c r="Q25" s="487"/>
      <c r="R25" s="487"/>
      <c r="S25" s="487"/>
      <c r="T25" s="487"/>
      <c r="U25" s="487"/>
      <c r="V25" s="487"/>
      <c r="W25" s="487"/>
      <c r="X25" s="487"/>
      <c r="Y25" s="487"/>
      <c r="Z25" s="488"/>
      <c r="AA25" s="488"/>
      <c r="AB25" s="488"/>
      <c r="AC25" s="488"/>
      <c r="AD25" s="488"/>
      <c r="AE25" s="488"/>
      <c r="AF25" s="488"/>
      <c r="AG25" s="489" t="s">
        <v>2</v>
      </c>
      <c r="AH25" s="490"/>
      <c r="AI25" s="66"/>
      <c r="AJ25" s="49"/>
      <c r="AR25" s="67"/>
    </row>
    <row r="26" spans="1:46" ht="19.5" customHeight="1" thickBot="1">
      <c r="A26" s="491" t="s">
        <v>157</v>
      </c>
      <c r="B26" s="492"/>
      <c r="C26" s="492"/>
      <c r="D26" s="492"/>
      <c r="E26" s="492"/>
      <c r="F26" s="492"/>
      <c r="G26" s="492"/>
      <c r="H26" s="492"/>
      <c r="I26" s="492"/>
      <c r="J26" s="492"/>
      <c r="K26" s="492"/>
      <c r="L26" s="492"/>
      <c r="M26" s="492"/>
      <c r="N26" s="492"/>
      <c r="O26" s="492"/>
      <c r="P26" s="492"/>
      <c r="Q26" s="492"/>
      <c r="R26" s="492"/>
      <c r="S26" s="492"/>
      <c r="T26" s="492"/>
      <c r="U26" s="492"/>
      <c r="V26" s="492"/>
      <c r="W26" s="492"/>
      <c r="X26" s="492"/>
      <c r="Y26" s="493"/>
      <c r="Z26" s="75"/>
      <c r="AA26" s="75"/>
      <c r="AB26" s="76"/>
      <c r="AC26" s="77"/>
      <c r="AD26" s="77"/>
      <c r="AE26" s="78"/>
      <c r="AF26" s="79"/>
      <c r="AG26" s="80"/>
      <c r="AH26" s="80"/>
      <c r="AI26" s="79"/>
      <c r="AJ26" s="81"/>
      <c r="AK26" s="60"/>
      <c r="AT26" s="67"/>
    </row>
    <row r="27" spans="1:46" ht="18.75" customHeight="1" thickBot="1">
      <c r="A27" s="82"/>
      <c r="B27" s="451" t="s">
        <v>198</v>
      </c>
      <c r="C27" s="452"/>
      <c r="D27" s="452"/>
      <c r="E27" s="452"/>
      <c r="F27" s="455"/>
      <c r="G27" s="455"/>
      <c r="H27" s="455"/>
      <c r="I27" s="455"/>
      <c r="J27" s="455"/>
      <c r="K27" s="455"/>
      <c r="L27" s="456"/>
      <c r="M27" s="457">
        <f>SUM(様式１!AH13:AH112)</f>
        <v>0</v>
      </c>
      <c r="N27" s="458"/>
      <c r="O27" s="458"/>
      <c r="P27" s="458"/>
      <c r="Q27" s="458"/>
      <c r="R27" s="458"/>
      <c r="S27" s="459"/>
      <c r="T27" s="83" t="s">
        <v>2</v>
      </c>
      <c r="U27" s="84"/>
      <c r="V27" s="85"/>
      <c r="W27" s="85"/>
      <c r="X27" s="86"/>
      <c r="Y27" s="87"/>
      <c r="Z27" s="460" t="s">
        <v>90</v>
      </c>
      <c r="AA27" s="462" t="str">
        <f>IF(AND($V$28=0,$V$31=0),"×",IF(OR($V$28=0,$V$28&gt;=(200/3)),"○","×"))</f>
        <v>×</v>
      </c>
      <c r="AB27" s="495" t="s">
        <v>158</v>
      </c>
      <c r="AC27" s="77"/>
      <c r="AD27" s="77"/>
      <c r="AE27" s="77"/>
      <c r="AF27" s="77"/>
      <c r="AG27" s="77"/>
      <c r="AH27" s="77"/>
      <c r="AI27" s="60"/>
      <c r="AJ27" s="49"/>
      <c r="AR27" s="67"/>
    </row>
    <row r="28" spans="1:46" ht="18.75" customHeight="1" thickBot="1">
      <c r="A28" s="82"/>
      <c r="B28" s="453"/>
      <c r="C28" s="454"/>
      <c r="D28" s="454"/>
      <c r="E28" s="454"/>
      <c r="F28" s="465" t="s">
        <v>199</v>
      </c>
      <c r="G28" s="466"/>
      <c r="H28" s="466"/>
      <c r="I28" s="466"/>
      <c r="J28" s="466"/>
      <c r="K28" s="466"/>
      <c r="L28" s="466"/>
      <c r="M28" s="477">
        <f>SUM(様式１!AI13:AI112)</f>
        <v>0</v>
      </c>
      <c r="N28" s="478"/>
      <c r="O28" s="478"/>
      <c r="P28" s="478"/>
      <c r="Q28" s="478"/>
      <c r="R28" s="478"/>
      <c r="S28" s="479"/>
      <c r="T28" s="88" t="s">
        <v>2</v>
      </c>
      <c r="U28" s="89" t="s">
        <v>19</v>
      </c>
      <c r="V28" s="472">
        <f>IFERROR($M$28/$M$27*100,0)</f>
        <v>0</v>
      </c>
      <c r="W28" s="473"/>
      <c r="X28" s="77" t="s">
        <v>20</v>
      </c>
      <c r="Y28" s="90" t="s">
        <v>159</v>
      </c>
      <c r="Z28" s="460"/>
      <c r="AA28" s="463"/>
      <c r="AB28" s="496"/>
      <c r="AC28" s="77"/>
      <c r="AD28" s="77"/>
      <c r="AE28" s="77"/>
      <c r="AF28" s="77"/>
      <c r="AG28" s="77"/>
      <c r="AH28" s="77"/>
      <c r="AI28" s="60"/>
      <c r="AJ28" s="49"/>
      <c r="AR28" s="67"/>
    </row>
    <row r="29" spans="1:46" ht="18.75" customHeight="1" thickBot="1">
      <c r="A29" s="82"/>
      <c r="B29" s="453"/>
      <c r="C29" s="454"/>
      <c r="D29" s="454"/>
      <c r="E29" s="454"/>
      <c r="F29" s="467"/>
      <c r="G29" s="468"/>
      <c r="H29" s="468"/>
      <c r="I29" s="468"/>
      <c r="J29" s="468"/>
      <c r="K29" s="468"/>
      <c r="L29" s="468"/>
      <c r="M29" s="474" t="s">
        <v>160</v>
      </c>
      <c r="N29" s="475"/>
      <c r="O29" s="476"/>
      <c r="P29" s="480">
        <f>$M$28/($AE$33-1)</f>
        <v>0</v>
      </c>
      <c r="Q29" s="481"/>
      <c r="R29" s="481"/>
      <c r="S29" s="482"/>
      <c r="T29" s="91" t="s">
        <v>161</v>
      </c>
      <c r="U29" s="89"/>
      <c r="V29" s="483"/>
      <c r="W29" s="483"/>
      <c r="X29" s="77"/>
      <c r="Y29" s="90"/>
      <c r="Z29" s="460"/>
      <c r="AA29" s="494"/>
      <c r="AB29" s="496"/>
      <c r="AC29" s="77"/>
      <c r="AD29" s="77"/>
      <c r="AE29" s="77"/>
      <c r="AF29" s="77"/>
      <c r="AG29" s="77"/>
      <c r="AH29" s="77"/>
      <c r="AI29" s="77"/>
      <c r="AJ29" s="77"/>
      <c r="AK29" s="446" t="s">
        <v>162</v>
      </c>
      <c r="AL29" s="447"/>
      <c r="AM29" s="447"/>
      <c r="AN29" s="447"/>
      <c r="AO29" s="447"/>
      <c r="AP29" s="447"/>
      <c r="AQ29" s="447"/>
      <c r="AR29" s="448"/>
      <c r="AT29" s="67"/>
    </row>
    <row r="30" spans="1:46" ht="18.75" customHeight="1" thickBot="1">
      <c r="A30" s="82"/>
      <c r="B30" s="451" t="s">
        <v>196</v>
      </c>
      <c r="C30" s="452"/>
      <c r="D30" s="452"/>
      <c r="E30" s="452"/>
      <c r="F30" s="455"/>
      <c r="G30" s="455"/>
      <c r="H30" s="455"/>
      <c r="I30" s="455"/>
      <c r="J30" s="455"/>
      <c r="K30" s="455"/>
      <c r="L30" s="456"/>
      <c r="M30" s="457">
        <f>SUM(様式１!AJ13:AJ112)</f>
        <v>0</v>
      </c>
      <c r="N30" s="458"/>
      <c r="O30" s="458"/>
      <c r="P30" s="458"/>
      <c r="Q30" s="458"/>
      <c r="R30" s="458"/>
      <c r="S30" s="459"/>
      <c r="T30" s="83" t="s">
        <v>2</v>
      </c>
      <c r="U30" s="84"/>
      <c r="V30" s="85"/>
      <c r="W30" s="85"/>
      <c r="X30" s="86"/>
      <c r="Y30" s="87"/>
      <c r="Z30" s="460" t="s">
        <v>90</v>
      </c>
      <c r="AA30" s="462" t="str">
        <f>IF(AND($V$28=0,$V$31=0),"×",IF(OR($V$31=0,$V$31&gt;=(200/3)),"○","×"))</f>
        <v>×</v>
      </c>
      <c r="AB30" s="496"/>
      <c r="AC30" s="77"/>
      <c r="AD30" s="77"/>
      <c r="AE30" s="77"/>
      <c r="AF30" s="77"/>
      <c r="AG30" s="77"/>
      <c r="AH30" s="77"/>
      <c r="AI30" s="77"/>
      <c r="AJ30" s="77"/>
      <c r="AK30" s="449"/>
      <c r="AL30" s="449"/>
      <c r="AM30" s="449"/>
      <c r="AN30" s="449"/>
      <c r="AO30" s="449"/>
      <c r="AP30" s="449"/>
      <c r="AQ30" s="449"/>
      <c r="AR30" s="450"/>
      <c r="AT30" s="67"/>
    </row>
    <row r="31" spans="1:46" ht="18.75" customHeight="1" thickBot="1">
      <c r="A31" s="82"/>
      <c r="B31" s="453"/>
      <c r="C31" s="454"/>
      <c r="D31" s="454"/>
      <c r="E31" s="454"/>
      <c r="F31" s="465" t="s">
        <v>197</v>
      </c>
      <c r="G31" s="466"/>
      <c r="H31" s="466"/>
      <c r="I31" s="466"/>
      <c r="J31" s="466"/>
      <c r="K31" s="466"/>
      <c r="L31" s="466"/>
      <c r="M31" s="469">
        <f>SUM(様式１!AK13:AK112)</f>
        <v>0</v>
      </c>
      <c r="N31" s="470"/>
      <c r="O31" s="470"/>
      <c r="P31" s="470"/>
      <c r="Q31" s="470"/>
      <c r="R31" s="470"/>
      <c r="S31" s="471"/>
      <c r="T31" s="88" t="s">
        <v>2</v>
      </c>
      <c r="U31" s="89" t="s">
        <v>19</v>
      </c>
      <c r="V31" s="472">
        <f>IFERROR($M$31/$M$30*100,0)</f>
        <v>0</v>
      </c>
      <c r="W31" s="473"/>
      <c r="X31" s="77" t="s">
        <v>20</v>
      </c>
      <c r="Y31" s="90" t="s">
        <v>159</v>
      </c>
      <c r="Z31" s="460"/>
      <c r="AA31" s="463"/>
      <c r="AB31" s="496"/>
      <c r="AC31" s="77"/>
      <c r="AD31" s="77"/>
      <c r="AE31" s="77"/>
      <c r="AF31" s="77"/>
      <c r="AG31" s="77"/>
      <c r="AH31" s="77"/>
      <c r="AI31" s="77"/>
      <c r="AJ31" s="77"/>
      <c r="AK31" s="92"/>
      <c r="AL31" s="92"/>
      <c r="AM31" s="92"/>
      <c r="AN31" s="92"/>
      <c r="AO31" s="92"/>
      <c r="AP31" s="92"/>
      <c r="AQ31" s="92"/>
      <c r="AR31" s="92"/>
      <c r="AT31" s="67"/>
    </row>
    <row r="32" spans="1:46" ht="18.75" customHeight="1">
      <c r="A32" s="82"/>
      <c r="B32" s="453"/>
      <c r="C32" s="454"/>
      <c r="D32" s="454"/>
      <c r="E32" s="454"/>
      <c r="F32" s="467"/>
      <c r="G32" s="468"/>
      <c r="H32" s="468"/>
      <c r="I32" s="468"/>
      <c r="J32" s="468"/>
      <c r="K32" s="468"/>
      <c r="L32" s="468"/>
      <c r="M32" s="474" t="s">
        <v>160</v>
      </c>
      <c r="N32" s="475"/>
      <c r="O32" s="476"/>
      <c r="P32" s="480">
        <f>$M$31/($AE$33-1)</f>
        <v>0</v>
      </c>
      <c r="Q32" s="481"/>
      <c r="R32" s="481"/>
      <c r="S32" s="482"/>
      <c r="T32" s="91" t="s">
        <v>161</v>
      </c>
      <c r="U32" s="89"/>
      <c r="V32" s="483"/>
      <c r="W32" s="483"/>
      <c r="X32" s="77"/>
      <c r="Y32" s="90"/>
      <c r="Z32" s="461"/>
      <c r="AA32" s="464"/>
      <c r="AB32" s="497"/>
      <c r="AC32" s="76"/>
      <c r="AD32" s="76"/>
      <c r="AE32" s="77"/>
      <c r="AF32" s="77"/>
      <c r="AG32" s="76"/>
      <c r="AH32" s="77"/>
      <c r="AI32" s="60"/>
      <c r="AJ32" s="49"/>
      <c r="AR32" s="67"/>
    </row>
    <row r="33" spans="1:46" s="56" customFormat="1" ht="18.75" customHeight="1">
      <c r="A33" s="57" t="s">
        <v>14</v>
      </c>
      <c r="B33" s="440" t="s">
        <v>163</v>
      </c>
      <c r="C33" s="440"/>
      <c r="D33" s="440"/>
      <c r="E33" s="440"/>
      <c r="F33" s="440"/>
      <c r="G33" s="440"/>
      <c r="H33" s="440"/>
      <c r="I33" s="440"/>
      <c r="J33" s="440"/>
      <c r="K33" s="440"/>
      <c r="L33" s="440"/>
      <c r="M33" s="441" t="s">
        <v>164</v>
      </c>
      <c r="N33" s="442"/>
      <c r="O33" s="442"/>
      <c r="P33" s="442"/>
      <c r="Q33" s="442"/>
      <c r="R33" s="442"/>
      <c r="S33" s="442"/>
      <c r="T33" s="442"/>
      <c r="U33" s="442"/>
      <c r="V33" s="442"/>
      <c r="W33" s="442"/>
      <c r="X33" s="442"/>
      <c r="Y33" s="442"/>
      <c r="Z33" s="443" t="str">
        <f>IF(MIN(様式１!X13:X112)&gt;=2,MIN(様式１!X13:X112),"")</f>
        <v/>
      </c>
      <c r="AA33" s="444"/>
      <c r="AB33" s="93" t="s">
        <v>10</v>
      </c>
      <c r="AC33" s="445" t="s">
        <v>11</v>
      </c>
      <c r="AD33" s="445"/>
      <c r="AE33" s="484">
        <v>9</v>
      </c>
      <c r="AF33" s="485"/>
      <c r="AG33" s="94" t="s">
        <v>12</v>
      </c>
      <c r="AH33" s="95"/>
      <c r="AI33" s="96"/>
      <c r="AJ33" s="60"/>
    </row>
    <row r="34" spans="1:46" ht="3" customHeight="1">
      <c r="A34" s="97"/>
      <c r="B34" s="98"/>
      <c r="C34" s="98"/>
      <c r="D34" s="98"/>
      <c r="E34" s="98"/>
      <c r="F34" s="98"/>
      <c r="G34" s="98"/>
      <c r="H34" s="98"/>
      <c r="I34" s="98"/>
      <c r="J34" s="98"/>
      <c r="K34" s="98"/>
      <c r="L34" s="98"/>
      <c r="M34" s="99"/>
      <c r="N34" s="99"/>
      <c r="O34" s="99"/>
      <c r="P34" s="99"/>
      <c r="Q34" s="99"/>
      <c r="R34" s="99"/>
      <c r="S34" s="99"/>
      <c r="T34" s="99"/>
      <c r="U34" s="99"/>
      <c r="V34" s="99"/>
      <c r="W34" s="99"/>
      <c r="X34" s="99"/>
      <c r="Y34" s="99"/>
      <c r="Z34" s="99"/>
      <c r="AA34" s="99"/>
      <c r="AB34" s="99"/>
      <c r="AC34" s="99"/>
      <c r="AD34" s="99"/>
      <c r="AE34" s="99"/>
      <c r="AF34" s="99"/>
      <c r="AG34" s="99"/>
      <c r="AH34" s="99"/>
      <c r="AI34" s="99"/>
      <c r="AJ34" s="100"/>
      <c r="AK34" s="66"/>
      <c r="AT34" s="67"/>
    </row>
    <row r="35" spans="1:46" ht="13.5" customHeight="1">
      <c r="A35" s="101"/>
      <c r="B35" s="102" t="s">
        <v>165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3"/>
      <c r="AK35" s="66"/>
      <c r="AT35" s="67"/>
    </row>
    <row r="36" spans="1:46" ht="24" customHeight="1">
      <c r="A36" s="104" t="s">
        <v>39</v>
      </c>
      <c r="B36" s="431" t="s">
        <v>181</v>
      </c>
      <c r="C36" s="431"/>
      <c r="D36" s="431"/>
      <c r="E36" s="431"/>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105"/>
      <c r="AK36" s="66"/>
    </row>
    <row r="37" spans="1:46" ht="24" customHeight="1">
      <c r="A37" s="104" t="s">
        <v>39</v>
      </c>
      <c r="B37" s="431" t="s">
        <v>182</v>
      </c>
      <c r="C37" s="431"/>
      <c r="D37" s="431"/>
      <c r="E37" s="43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431"/>
      <c r="AE37" s="431"/>
      <c r="AF37" s="431"/>
      <c r="AG37" s="431"/>
      <c r="AH37" s="431"/>
      <c r="AI37" s="431"/>
      <c r="AJ37" s="105"/>
      <c r="AK37" s="66"/>
    </row>
    <row r="38" spans="1:46" s="106" customFormat="1" ht="5.25" customHeight="1">
      <c r="A38" s="104"/>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432"/>
      <c r="AF38" s="432"/>
      <c r="AG38" s="432"/>
      <c r="AH38" s="432"/>
      <c r="AI38" s="432"/>
      <c r="AJ38" s="432"/>
      <c r="AK38" s="49"/>
      <c r="AL38" s="49"/>
      <c r="AM38" s="49"/>
      <c r="AN38" s="49"/>
      <c r="AO38" s="49"/>
      <c r="AT38" s="107"/>
    </row>
    <row r="39" spans="1:46" s="56" customFormat="1" ht="18" customHeight="1">
      <c r="A39" s="108" t="s">
        <v>19111</v>
      </c>
      <c r="B39" s="109"/>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1"/>
      <c r="AK39" s="49"/>
      <c r="AL39" s="49"/>
      <c r="AM39" s="49"/>
      <c r="AN39" s="49"/>
      <c r="AO39" s="49"/>
    </row>
    <row r="40" spans="1:46" s="56" customFormat="1" ht="26.25" customHeight="1">
      <c r="A40" s="424" t="s">
        <v>24</v>
      </c>
      <c r="B40" s="425"/>
      <c r="C40" s="425"/>
      <c r="D40" s="433"/>
      <c r="E40" s="435" t="s">
        <v>166</v>
      </c>
      <c r="F40" s="436"/>
      <c r="G40" s="436"/>
      <c r="H40" s="437"/>
      <c r="I40" s="112"/>
      <c r="J40" s="422" t="s">
        <v>22</v>
      </c>
      <c r="K40" s="422"/>
      <c r="L40" s="422"/>
      <c r="M40" s="113"/>
      <c r="N40" s="438" t="s">
        <v>167</v>
      </c>
      <c r="O40" s="438"/>
      <c r="P40" s="438"/>
      <c r="Q40" s="438"/>
      <c r="R40" s="438"/>
      <c r="S40" s="438"/>
      <c r="T40" s="113"/>
      <c r="U40" s="438" t="s">
        <v>168</v>
      </c>
      <c r="V40" s="438"/>
      <c r="W40" s="438"/>
      <c r="X40" s="438"/>
      <c r="Y40" s="438"/>
      <c r="Z40" s="438"/>
      <c r="AA40" s="114"/>
      <c r="AB40" s="114"/>
      <c r="AC40" s="114"/>
      <c r="AD40" s="115"/>
      <c r="AE40" s="114"/>
      <c r="AF40" s="114"/>
      <c r="AG40" s="114"/>
      <c r="AH40" s="115"/>
      <c r="AI40" s="115"/>
      <c r="AJ40" s="116"/>
      <c r="AK40" s="49"/>
      <c r="AL40" s="49"/>
      <c r="AM40" s="49"/>
      <c r="AN40" s="49"/>
      <c r="AO40" s="49"/>
      <c r="AP40" s="60"/>
    </row>
    <row r="41" spans="1:46" s="56" customFormat="1" ht="26.25" customHeight="1">
      <c r="A41" s="400"/>
      <c r="B41" s="401"/>
      <c r="C41" s="401"/>
      <c r="D41" s="434"/>
      <c r="E41" s="439" t="s">
        <v>18</v>
      </c>
      <c r="F41" s="439"/>
      <c r="G41" s="439"/>
      <c r="H41" s="439"/>
      <c r="I41" s="113"/>
      <c r="J41" s="422" t="s">
        <v>40</v>
      </c>
      <c r="K41" s="422"/>
      <c r="L41" s="422"/>
      <c r="M41" s="113"/>
      <c r="N41" s="422" t="s">
        <v>169</v>
      </c>
      <c r="O41" s="422"/>
      <c r="P41" s="422"/>
      <c r="Q41" s="422"/>
      <c r="R41" s="422"/>
      <c r="S41" s="422"/>
      <c r="T41" s="113"/>
      <c r="U41" s="423" t="s">
        <v>23</v>
      </c>
      <c r="V41" s="423"/>
      <c r="W41" s="423"/>
      <c r="X41" s="423"/>
      <c r="Y41" s="423"/>
      <c r="Z41" s="423"/>
      <c r="AA41" s="113"/>
      <c r="AB41" s="423" t="s">
        <v>18</v>
      </c>
      <c r="AC41" s="423"/>
      <c r="AD41" s="423"/>
      <c r="AE41" s="115" t="s">
        <v>19</v>
      </c>
      <c r="AF41" s="113"/>
      <c r="AG41" s="113"/>
      <c r="AH41" s="113"/>
      <c r="AI41" s="113"/>
      <c r="AJ41" s="117" t="s">
        <v>20</v>
      </c>
      <c r="AK41" s="49"/>
      <c r="AL41" s="49"/>
      <c r="AM41" s="49"/>
      <c r="AN41" s="49"/>
      <c r="AO41" s="49"/>
      <c r="AP41" s="60"/>
    </row>
    <row r="42" spans="1:46" s="56" customFormat="1" ht="19.5" customHeight="1">
      <c r="A42" s="424" t="s">
        <v>21</v>
      </c>
      <c r="B42" s="425"/>
      <c r="C42" s="425"/>
      <c r="D42" s="425"/>
      <c r="E42" s="118" t="s">
        <v>92</v>
      </c>
      <c r="F42" s="119"/>
      <c r="G42" s="114"/>
      <c r="H42" s="114"/>
      <c r="I42" s="114"/>
      <c r="J42" s="114"/>
      <c r="K42" s="114"/>
      <c r="L42" s="114"/>
      <c r="M42" s="114"/>
      <c r="N42" s="114"/>
      <c r="O42" s="119"/>
      <c r="P42" s="114"/>
      <c r="Q42" s="114"/>
      <c r="R42" s="114"/>
      <c r="S42" s="114"/>
      <c r="T42" s="114"/>
      <c r="U42" s="114"/>
      <c r="V42" s="119"/>
      <c r="W42" s="114"/>
      <c r="X42" s="114"/>
      <c r="Y42" s="114"/>
      <c r="Z42" s="114"/>
      <c r="AA42" s="114"/>
      <c r="AB42" s="114"/>
      <c r="AC42" s="114"/>
      <c r="AD42" s="114"/>
      <c r="AE42" s="114"/>
      <c r="AF42" s="114"/>
      <c r="AG42" s="114"/>
      <c r="AH42" s="114"/>
      <c r="AI42" s="114"/>
      <c r="AJ42" s="120"/>
    </row>
    <row r="43" spans="1:46" s="56" customFormat="1" ht="18" customHeight="1">
      <c r="A43" s="426"/>
      <c r="B43" s="427"/>
      <c r="C43" s="427"/>
      <c r="D43" s="427"/>
      <c r="E43" s="121"/>
      <c r="F43" s="122" t="s">
        <v>25</v>
      </c>
      <c r="G43" s="123"/>
      <c r="H43" s="123"/>
      <c r="I43" s="123"/>
      <c r="J43" s="123"/>
      <c r="K43" s="124"/>
      <c r="L43" s="122" t="s">
        <v>79</v>
      </c>
      <c r="M43" s="123"/>
      <c r="N43" s="123"/>
      <c r="O43" s="122"/>
      <c r="P43" s="122"/>
      <c r="Q43" s="125"/>
      <c r="R43" s="126"/>
      <c r="S43" s="122" t="s">
        <v>18</v>
      </c>
      <c r="T43" s="122"/>
      <c r="U43" s="122" t="s">
        <v>19</v>
      </c>
      <c r="V43" s="428"/>
      <c r="W43" s="428"/>
      <c r="X43" s="428"/>
      <c r="Y43" s="428"/>
      <c r="Z43" s="428"/>
      <c r="AA43" s="428"/>
      <c r="AB43" s="428"/>
      <c r="AC43" s="428"/>
      <c r="AD43" s="428"/>
      <c r="AE43" s="428"/>
      <c r="AF43" s="428"/>
      <c r="AG43" s="428"/>
      <c r="AH43" s="428"/>
      <c r="AI43" s="428"/>
      <c r="AJ43" s="127" t="s">
        <v>20</v>
      </c>
      <c r="AK43" s="49"/>
      <c r="AL43" s="49"/>
      <c r="AM43" s="49"/>
      <c r="AN43" s="49"/>
    </row>
    <row r="44" spans="1:46" s="56" customFormat="1" ht="18" customHeight="1">
      <c r="A44" s="426"/>
      <c r="B44" s="427"/>
      <c r="C44" s="427"/>
      <c r="D44" s="427"/>
      <c r="E44" s="128" t="s">
        <v>170</v>
      </c>
      <c r="F44" s="125"/>
      <c r="G44" s="123"/>
      <c r="H44" s="123"/>
      <c r="I44" s="123"/>
      <c r="J44" s="123"/>
      <c r="K44" s="109"/>
      <c r="L44" s="123"/>
      <c r="M44" s="109"/>
      <c r="N44" s="109"/>
      <c r="O44" s="122"/>
      <c r="P44" s="125"/>
      <c r="Q44" s="125"/>
      <c r="R44" s="125"/>
      <c r="S44" s="129"/>
      <c r="T44" s="129"/>
      <c r="U44" s="129"/>
      <c r="V44" s="129"/>
      <c r="W44" s="129"/>
      <c r="X44" s="129"/>
      <c r="Y44" s="129"/>
      <c r="Z44" s="129"/>
      <c r="AA44" s="129"/>
      <c r="AB44" s="129"/>
      <c r="AC44" s="129"/>
      <c r="AD44" s="129"/>
      <c r="AE44" s="129"/>
      <c r="AF44" s="129"/>
      <c r="AG44" s="129"/>
      <c r="AH44" s="129"/>
      <c r="AI44" s="129"/>
      <c r="AJ44" s="130"/>
      <c r="AK44" s="60"/>
    </row>
    <row r="45" spans="1:46" s="56" customFormat="1" ht="67.5" customHeight="1">
      <c r="A45" s="400"/>
      <c r="B45" s="401"/>
      <c r="C45" s="401"/>
      <c r="D45" s="401"/>
      <c r="E45" s="429"/>
      <c r="F45" s="430"/>
      <c r="G45" s="430"/>
      <c r="H45" s="430"/>
      <c r="I45" s="430"/>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0"/>
      <c r="AK45" s="60"/>
    </row>
    <row r="46" spans="1:46" s="56" customFormat="1" ht="6" customHeight="1">
      <c r="A46" s="131"/>
      <c r="B46" s="131"/>
      <c r="C46" s="131"/>
      <c r="D46" s="131"/>
      <c r="E46" s="132"/>
      <c r="F46" s="133"/>
      <c r="G46" s="133"/>
      <c r="H46" s="133"/>
      <c r="I46" s="133"/>
      <c r="J46" s="133"/>
      <c r="K46" s="133"/>
      <c r="L46" s="122"/>
      <c r="M46" s="122"/>
      <c r="N46" s="133"/>
      <c r="O46" s="134"/>
      <c r="P46" s="134"/>
      <c r="Q46" s="134"/>
      <c r="R46" s="134"/>
      <c r="S46" s="134"/>
      <c r="T46" s="134"/>
      <c r="U46" s="133"/>
      <c r="V46" s="133"/>
      <c r="W46" s="135"/>
      <c r="X46" s="133"/>
      <c r="Y46" s="133"/>
      <c r="Z46" s="133"/>
      <c r="AA46" s="134"/>
      <c r="AB46" s="133"/>
      <c r="AC46" s="133"/>
      <c r="AD46" s="133"/>
      <c r="AE46" s="133"/>
      <c r="AF46" s="133"/>
      <c r="AG46" s="133"/>
      <c r="AH46" s="133"/>
      <c r="AI46" s="133"/>
      <c r="AJ46" s="136"/>
    </row>
    <row r="47" spans="1:46" s="56" customFormat="1" ht="13.5" customHeight="1">
      <c r="A47" s="131"/>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36"/>
    </row>
    <row r="48" spans="1:46" s="56" customFormat="1" ht="18" customHeight="1">
      <c r="A48" s="137"/>
      <c r="B48" s="110"/>
      <c r="C48" s="110"/>
      <c r="D48" s="110"/>
      <c r="E48" s="132"/>
      <c r="F48" s="133"/>
      <c r="G48" s="133"/>
      <c r="H48" s="133"/>
      <c r="I48" s="133"/>
      <c r="J48" s="133"/>
      <c r="K48" s="133"/>
      <c r="L48" s="134"/>
      <c r="M48" s="134"/>
      <c r="N48" s="134"/>
      <c r="O48" s="134"/>
      <c r="P48" s="134"/>
      <c r="Q48" s="134"/>
      <c r="R48" s="134"/>
      <c r="S48" s="134"/>
      <c r="T48" s="133"/>
      <c r="U48" s="133"/>
      <c r="V48" s="135"/>
      <c r="W48" s="133"/>
      <c r="X48" s="133"/>
      <c r="Y48" s="133"/>
      <c r="Z48" s="134"/>
      <c r="AA48" s="133"/>
      <c r="AB48" s="133"/>
      <c r="AC48" s="133"/>
      <c r="AD48" s="133"/>
      <c r="AE48" s="133"/>
      <c r="AF48" s="133"/>
      <c r="AG48" s="133"/>
      <c r="AH48" s="133"/>
      <c r="AI48" s="133"/>
      <c r="AJ48" s="136"/>
    </row>
    <row r="49" spans="1:46" ht="9" customHeight="1" thickBot="1">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9"/>
      <c r="AK49" s="140"/>
      <c r="AT49" s="67"/>
    </row>
    <row r="50" spans="1:46" ht="3.75" customHeight="1">
      <c r="A50" s="47"/>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51"/>
      <c r="AK50" s="66"/>
      <c r="AT50" s="67"/>
    </row>
    <row r="51" spans="1:46" ht="15.75" customHeight="1">
      <c r="A51" s="141"/>
      <c r="B51" s="142" t="s">
        <v>32</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1"/>
      <c r="AJ51" s="143"/>
      <c r="AK51" s="66"/>
    </row>
    <row r="52" spans="1:46" ht="14.25" thickBot="1">
      <c r="A52" s="141"/>
      <c r="B52" s="386" t="s">
        <v>45</v>
      </c>
      <c r="C52" s="387"/>
      <c r="D52" s="387"/>
      <c r="E52" s="387"/>
      <c r="F52" s="387"/>
      <c r="G52" s="387"/>
      <c r="H52" s="387"/>
      <c r="I52" s="387"/>
      <c r="J52" s="387"/>
      <c r="K52" s="387"/>
      <c r="L52" s="387"/>
      <c r="M52" s="387"/>
      <c r="N52" s="387"/>
      <c r="O52" s="387"/>
      <c r="P52" s="387"/>
      <c r="Q52" s="387"/>
      <c r="R52" s="387"/>
      <c r="S52" s="387"/>
      <c r="T52" s="387"/>
      <c r="U52" s="387"/>
      <c r="V52" s="387"/>
      <c r="W52" s="387"/>
      <c r="X52" s="387"/>
      <c r="Y52" s="388"/>
      <c r="Z52" s="403" t="s">
        <v>28</v>
      </c>
      <c r="AA52" s="404"/>
      <c r="AB52" s="404"/>
      <c r="AC52" s="404"/>
      <c r="AD52" s="404"/>
      <c r="AE52" s="404"/>
      <c r="AF52" s="404"/>
      <c r="AG52" s="404"/>
      <c r="AH52" s="405"/>
      <c r="AI52" s="144"/>
      <c r="AJ52" s="143"/>
      <c r="AK52" s="66"/>
    </row>
    <row r="53" spans="1:46" ht="17.25" customHeight="1">
      <c r="A53" s="141"/>
      <c r="B53" s="145"/>
      <c r="C53" s="393" t="s">
        <v>171</v>
      </c>
      <c r="D53" s="393"/>
      <c r="E53" s="393"/>
      <c r="F53" s="393"/>
      <c r="G53" s="393"/>
      <c r="H53" s="393"/>
      <c r="I53" s="393"/>
      <c r="J53" s="393"/>
      <c r="K53" s="393"/>
      <c r="L53" s="393"/>
      <c r="M53" s="393"/>
      <c r="N53" s="393"/>
      <c r="O53" s="393"/>
      <c r="P53" s="393"/>
      <c r="Q53" s="393"/>
      <c r="R53" s="393"/>
      <c r="S53" s="393"/>
      <c r="T53" s="393"/>
      <c r="U53" s="393"/>
      <c r="V53" s="393"/>
      <c r="W53" s="393"/>
      <c r="X53" s="393"/>
      <c r="Y53" s="394"/>
      <c r="Z53" s="395" t="s">
        <v>70</v>
      </c>
      <c r="AA53" s="396"/>
      <c r="AB53" s="396"/>
      <c r="AC53" s="396"/>
      <c r="AD53" s="396"/>
      <c r="AE53" s="396"/>
      <c r="AF53" s="396"/>
      <c r="AG53" s="396"/>
      <c r="AH53" s="397"/>
      <c r="AI53" s="144"/>
      <c r="AJ53" s="143"/>
      <c r="AK53" s="66"/>
    </row>
    <row r="54" spans="1:46" s="148" customFormat="1" ht="25.5" customHeight="1">
      <c r="A54" s="141"/>
      <c r="B54" s="146"/>
      <c r="C54" s="398" t="s">
        <v>172</v>
      </c>
      <c r="D54" s="398"/>
      <c r="E54" s="398"/>
      <c r="F54" s="398"/>
      <c r="G54" s="398"/>
      <c r="H54" s="398"/>
      <c r="I54" s="398"/>
      <c r="J54" s="398"/>
      <c r="K54" s="398"/>
      <c r="L54" s="398"/>
      <c r="M54" s="398"/>
      <c r="N54" s="398"/>
      <c r="O54" s="398"/>
      <c r="P54" s="398"/>
      <c r="Q54" s="398"/>
      <c r="R54" s="398"/>
      <c r="S54" s="398"/>
      <c r="T54" s="398"/>
      <c r="U54" s="398"/>
      <c r="V54" s="398"/>
      <c r="W54" s="398"/>
      <c r="X54" s="398"/>
      <c r="Y54" s="399"/>
      <c r="Z54" s="400" t="s">
        <v>70</v>
      </c>
      <c r="AA54" s="401"/>
      <c r="AB54" s="401"/>
      <c r="AC54" s="401"/>
      <c r="AD54" s="401"/>
      <c r="AE54" s="401"/>
      <c r="AF54" s="401"/>
      <c r="AG54" s="401"/>
      <c r="AH54" s="402"/>
      <c r="AI54" s="144"/>
      <c r="AJ54" s="143"/>
      <c r="AK54" s="147"/>
    </row>
    <row r="55" spans="1:46" ht="16.5" customHeight="1">
      <c r="A55" s="141"/>
      <c r="B55" s="149"/>
      <c r="C55" s="376" t="s">
        <v>173</v>
      </c>
      <c r="D55" s="376"/>
      <c r="E55" s="376"/>
      <c r="F55" s="376"/>
      <c r="G55" s="376"/>
      <c r="H55" s="376"/>
      <c r="I55" s="376"/>
      <c r="J55" s="376"/>
      <c r="K55" s="376"/>
      <c r="L55" s="376"/>
      <c r="M55" s="376"/>
      <c r="N55" s="376"/>
      <c r="O55" s="376"/>
      <c r="P55" s="376"/>
      <c r="Q55" s="376"/>
      <c r="R55" s="376"/>
      <c r="S55" s="376"/>
      <c r="T55" s="376"/>
      <c r="U55" s="376"/>
      <c r="V55" s="376"/>
      <c r="W55" s="376"/>
      <c r="X55" s="376"/>
      <c r="Y55" s="377"/>
      <c r="Z55" s="378" t="s">
        <v>30</v>
      </c>
      <c r="AA55" s="379"/>
      <c r="AB55" s="379"/>
      <c r="AC55" s="379"/>
      <c r="AD55" s="379"/>
      <c r="AE55" s="379"/>
      <c r="AF55" s="379"/>
      <c r="AG55" s="379"/>
      <c r="AH55" s="380"/>
      <c r="AI55" s="141"/>
      <c r="AJ55" s="143"/>
      <c r="AK55" s="66"/>
    </row>
    <row r="56" spans="1:46" ht="16.5" customHeight="1">
      <c r="A56" s="141"/>
      <c r="B56" s="149"/>
      <c r="C56" s="150" t="s">
        <v>174</v>
      </c>
      <c r="D56" s="151"/>
      <c r="E56" s="151"/>
      <c r="F56" s="151"/>
      <c r="G56" s="151"/>
      <c r="H56" s="151"/>
      <c r="I56" s="151"/>
      <c r="J56" s="151"/>
      <c r="K56" s="151"/>
      <c r="L56" s="151"/>
      <c r="M56" s="151"/>
      <c r="N56" s="151"/>
      <c r="O56" s="151"/>
      <c r="P56" s="151"/>
      <c r="Q56" s="151"/>
      <c r="R56" s="151"/>
      <c r="S56" s="151"/>
      <c r="T56" s="151"/>
      <c r="U56" s="151"/>
      <c r="V56" s="151"/>
      <c r="W56" s="151"/>
      <c r="X56" s="151"/>
      <c r="Y56" s="152"/>
      <c r="Z56" s="378" t="s">
        <v>31</v>
      </c>
      <c r="AA56" s="379"/>
      <c r="AB56" s="379"/>
      <c r="AC56" s="379"/>
      <c r="AD56" s="379"/>
      <c r="AE56" s="379"/>
      <c r="AF56" s="379"/>
      <c r="AG56" s="379"/>
      <c r="AH56" s="380"/>
      <c r="AI56" s="141"/>
      <c r="AJ56" s="143"/>
      <c r="AK56" s="66"/>
    </row>
    <row r="57" spans="1:46" ht="16.5" customHeight="1">
      <c r="A57" s="141"/>
      <c r="B57" s="149"/>
      <c r="C57" s="150" t="s">
        <v>175</v>
      </c>
      <c r="D57" s="151"/>
      <c r="E57" s="151"/>
      <c r="F57" s="151"/>
      <c r="G57" s="151"/>
      <c r="H57" s="151"/>
      <c r="I57" s="151"/>
      <c r="J57" s="151"/>
      <c r="K57" s="151"/>
      <c r="L57" s="151"/>
      <c r="M57" s="151"/>
      <c r="N57" s="151"/>
      <c r="O57" s="151"/>
      <c r="P57" s="151"/>
      <c r="Q57" s="151"/>
      <c r="R57" s="151"/>
      <c r="S57" s="151"/>
      <c r="T57" s="151"/>
      <c r="U57" s="151"/>
      <c r="V57" s="151"/>
      <c r="W57" s="151"/>
      <c r="X57" s="151"/>
      <c r="Y57" s="152"/>
      <c r="Z57" s="378" t="s">
        <v>176</v>
      </c>
      <c r="AA57" s="379"/>
      <c r="AB57" s="379"/>
      <c r="AC57" s="379"/>
      <c r="AD57" s="379"/>
      <c r="AE57" s="379"/>
      <c r="AF57" s="379"/>
      <c r="AG57" s="379"/>
      <c r="AH57" s="380"/>
      <c r="AI57" s="141"/>
      <c r="AJ57" s="143"/>
      <c r="AK57" s="66"/>
    </row>
    <row r="58" spans="1:46" ht="25.5" customHeight="1">
      <c r="A58" s="141"/>
      <c r="B58" s="149"/>
      <c r="C58" s="381" t="s">
        <v>68</v>
      </c>
      <c r="D58" s="381"/>
      <c r="E58" s="381"/>
      <c r="F58" s="381"/>
      <c r="G58" s="381"/>
      <c r="H58" s="381"/>
      <c r="I58" s="381"/>
      <c r="J58" s="381"/>
      <c r="K58" s="381"/>
      <c r="L58" s="381"/>
      <c r="M58" s="381"/>
      <c r="N58" s="381"/>
      <c r="O58" s="381"/>
      <c r="P58" s="381"/>
      <c r="Q58" s="381"/>
      <c r="R58" s="381"/>
      <c r="S58" s="381"/>
      <c r="T58" s="381"/>
      <c r="U58" s="381"/>
      <c r="V58" s="381"/>
      <c r="W58" s="381"/>
      <c r="X58" s="381"/>
      <c r="Y58" s="382"/>
      <c r="Z58" s="383" t="s">
        <v>70</v>
      </c>
      <c r="AA58" s="384"/>
      <c r="AB58" s="384"/>
      <c r="AC58" s="384"/>
      <c r="AD58" s="384"/>
      <c r="AE58" s="384"/>
      <c r="AF58" s="384"/>
      <c r="AG58" s="384"/>
      <c r="AH58" s="385"/>
      <c r="AI58" s="141"/>
      <c r="AJ58" s="143"/>
      <c r="AK58" s="66"/>
    </row>
    <row r="59" spans="1:46" ht="25.5" customHeight="1">
      <c r="A59" s="141"/>
      <c r="B59" s="149"/>
      <c r="C59" s="381" t="s">
        <v>69</v>
      </c>
      <c r="D59" s="381"/>
      <c r="E59" s="381"/>
      <c r="F59" s="381"/>
      <c r="G59" s="381"/>
      <c r="H59" s="381"/>
      <c r="I59" s="381"/>
      <c r="J59" s="381"/>
      <c r="K59" s="381"/>
      <c r="L59" s="381"/>
      <c r="M59" s="381"/>
      <c r="N59" s="381"/>
      <c r="O59" s="381"/>
      <c r="P59" s="381"/>
      <c r="Q59" s="381"/>
      <c r="R59" s="381"/>
      <c r="S59" s="381"/>
      <c r="T59" s="381"/>
      <c r="U59" s="381"/>
      <c r="V59" s="381"/>
      <c r="W59" s="381"/>
      <c r="X59" s="381"/>
      <c r="Y59" s="382"/>
      <c r="Z59" s="408" t="s">
        <v>71</v>
      </c>
      <c r="AA59" s="409"/>
      <c r="AB59" s="409"/>
      <c r="AC59" s="409"/>
      <c r="AD59" s="409"/>
      <c r="AE59" s="409"/>
      <c r="AF59" s="409"/>
      <c r="AG59" s="409"/>
      <c r="AH59" s="410"/>
      <c r="AI59" s="141"/>
      <c r="AJ59" s="143"/>
      <c r="AK59" s="153"/>
    </row>
    <row r="60" spans="1:46" ht="16.5" customHeight="1" thickBot="1">
      <c r="A60" s="141"/>
      <c r="B60" s="154"/>
      <c r="C60" s="155" t="s">
        <v>58</v>
      </c>
      <c r="D60" s="156"/>
      <c r="E60" s="156"/>
      <c r="F60" s="156"/>
      <c r="G60" s="156"/>
      <c r="H60" s="156"/>
      <c r="I60" s="156"/>
      <c r="J60" s="156"/>
      <c r="K60" s="156"/>
      <c r="L60" s="156"/>
      <c r="M60" s="156"/>
      <c r="N60" s="156"/>
      <c r="O60" s="156"/>
      <c r="P60" s="156"/>
      <c r="Q60" s="156"/>
      <c r="R60" s="156"/>
      <c r="S60" s="156"/>
      <c r="T60" s="156"/>
      <c r="U60" s="156"/>
      <c r="V60" s="156"/>
      <c r="W60" s="156"/>
      <c r="X60" s="156"/>
      <c r="Y60" s="157"/>
      <c r="Z60" s="411" t="s">
        <v>29</v>
      </c>
      <c r="AA60" s="412"/>
      <c r="AB60" s="412"/>
      <c r="AC60" s="412"/>
      <c r="AD60" s="412"/>
      <c r="AE60" s="412"/>
      <c r="AF60" s="412"/>
      <c r="AG60" s="412"/>
      <c r="AH60" s="413"/>
      <c r="AI60" s="141"/>
      <c r="AJ60" s="143"/>
      <c r="AK60" s="153"/>
    </row>
    <row r="61" spans="1:46" ht="4.5" customHeight="1">
      <c r="A61" s="141"/>
      <c r="B61" s="141"/>
      <c r="C61" s="142"/>
      <c r="D61" s="141"/>
      <c r="E61" s="141"/>
      <c r="F61" s="141"/>
      <c r="G61" s="141"/>
      <c r="H61" s="141"/>
      <c r="I61" s="141"/>
      <c r="J61" s="141"/>
      <c r="K61" s="141"/>
      <c r="L61" s="141"/>
      <c r="M61" s="141"/>
      <c r="N61" s="141"/>
      <c r="O61" s="141"/>
      <c r="P61" s="141"/>
      <c r="Q61" s="141"/>
      <c r="R61" s="141"/>
      <c r="S61" s="141"/>
      <c r="T61" s="141"/>
      <c r="U61" s="141"/>
      <c r="V61" s="141"/>
      <c r="W61" s="141"/>
      <c r="X61" s="141"/>
      <c r="Y61" s="141"/>
      <c r="Z61" s="142"/>
      <c r="AA61" s="142"/>
      <c r="AB61" s="142"/>
      <c r="AC61" s="142"/>
      <c r="AD61" s="142"/>
      <c r="AE61" s="142"/>
      <c r="AF61" s="142"/>
      <c r="AG61" s="142"/>
      <c r="AH61" s="142"/>
      <c r="AI61" s="141"/>
      <c r="AJ61" s="143"/>
    </row>
    <row r="62" spans="1:46" ht="12" customHeight="1">
      <c r="A62" s="141"/>
      <c r="B62" s="158" t="s">
        <v>77</v>
      </c>
      <c r="C62" s="159" t="s">
        <v>76</v>
      </c>
      <c r="D62" s="141"/>
      <c r="E62" s="141"/>
      <c r="F62" s="141"/>
      <c r="G62" s="141"/>
      <c r="H62" s="141"/>
      <c r="I62" s="141"/>
      <c r="J62" s="141"/>
      <c r="K62" s="141"/>
      <c r="L62" s="141"/>
      <c r="M62" s="141"/>
      <c r="N62" s="141"/>
      <c r="O62" s="141"/>
      <c r="P62" s="141"/>
      <c r="Q62" s="141"/>
      <c r="R62" s="141"/>
      <c r="S62" s="141"/>
      <c r="T62" s="141"/>
      <c r="U62" s="141"/>
      <c r="V62" s="141"/>
      <c r="W62" s="141"/>
      <c r="X62" s="141"/>
      <c r="Y62" s="141"/>
      <c r="Z62" s="142"/>
      <c r="AA62" s="142"/>
      <c r="AB62" s="142"/>
      <c r="AC62" s="142"/>
      <c r="AD62" s="142"/>
      <c r="AE62" s="142"/>
      <c r="AF62" s="142"/>
      <c r="AG62" s="142"/>
      <c r="AH62" s="142"/>
      <c r="AI62" s="141"/>
      <c r="AJ62" s="143"/>
    </row>
    <row r="63" spans="1:46" ht="12" customHeight="1">
      <c r="A63" s="141"/>
      <c r="B63" s="160" t="s">
        <v>78</v>
      </c>
      <c r="C63" s="414" t="s">
        <v>177</v>
      </c>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14"/>
      <c r="AH63" s="414"/>
      <c r="AI63" s="414"/>
      <c r="AJ63" s="414"/>
    </row>
    <row r="64" spans="1:46" ht="3.75" customHeight="1" thickBot="1">
      <c r="A64" s="156"/>
      <c r="B64" s="156"/>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2"/>
    </row>
    <row r="65" spans="1:36" ht="1.5" customHeight="1">
      <c r="A65" s="163"/>
      <c r="B65" s="164"/>
      <c r="C65" s="164"/>
      <c r="D65" s="164"/>
      <c r="E65" s="164"/>
      <c r="F65" s="164"/>
      <c r="G65" s="164"/>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4"/>
      <c r="AI65" s="164"/>
      <c r="AJ65" s="165"/>
    </row>
    <row r="66" spans="1:36" ht="30.75" customHeight="1">
      <c r="A66" s="166"/>
      <c r="B66" s="415" t="s">
        <v>93</v>
      </c>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c r="AJ66" s="167"/>
    </row>
    <row r="67" spans="1:36" ht="4.5" customHeight="1">
      <c r="A67" s="166"/>
      <c r="B67" s="142"/>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67"/>
    </row>
    <row r="68" spans="1:36" s="170" customFormat="1" ht="13.5" customHeight="1">
      <c r="A68" s="168"/>
      <c r="B68" s="286" t="s">
        <v>15</v>
      </c>
      <c r="C68" s="286"/>
      <c r="D68" s="416">
        <v>4</v>
      </c>
      <c r="E68" s="417"/>
      <c r="F68" s="286" t="s">
        <v>5</v>
      </c>
      <c r="G68" s="418">
        <v>4</v>
      </c>
      <c r="H68" s="419"/>
      <c r="I68" s="286" t="s">
        <v>4</v>
      </c>
      <c r="J68" s="418">
        <v>15</v>
      </c>
      <c r="K68" s="419"/>
      <c r="L68" s="286" t="s">
        <v>3</v>
      </c>
      <c r="M68" s="169"/>
      <c r="N68" s="420" t="s">
        <v>6</v>
      </c>
      <c r="O68" s="420"/>
      <c r="P68" s="420"/>
      <c r="Q68" s="391" t="str">
        <f>基本情報入力シート!$M$15</f>
        <v/>
      </c>
      <c r="R68" s="391"/>
      <c r="S68" s="391"/>
      <c r="T68" s="391"/>
      <c r="U68" s="391"/>
      <c r="V68" s="391"/>
      <c r="W68" s="391"/>
      <c r="X68" s="391"/>
      <c r="Y68" s="391"/>
      <c r="Z68" s="391"/>
      <c r="AA68" s="391"/>
      <c r="AB68" s="391"/>
      <c r="AC68" s="391"/>
      <c r="AD68" s="391"/>
      <c r="AE68" s="391"/>
      <c r="AF68" s="391"/>
      <c r="AG68" s="391"/>
      <c r="AH68" s="391"/>
      <c r="AI68" s="391"/>
      <c r="AJ68" s="421"/>
    </row>
    <row r="69" spans="1:36" s="170" customFormat="1" ht="13.5" customHeight="1">
      <c r="A69" s="171"/>
      <c r="B69" s="172"/>
      <c r="C69" s="173"/>
      <c r="D69" s="173"/>
      <c r="E69" s="173"/>
      <c r="F69" s="173"/>
      <c r="G69" s="173"/>
      <c r="H69" s="173"/>
      <c r="I69" s="173"/>
      <c r="J69" s="173"/>
      <c r="K69" s="173"/>
      <c r="L69" s="173"/>
      <c r="M69" s="173"/>
      <c r="N69" s="389" t="s">
        <v>41</v>
      </c>
      <c r="O69" s="389"/>
      <c r="P69" s="389"/>
      <c r="Q69" s="390" t="s">
        <v>42</v>
      </c>
      <c r="R69" s="390"/>
      <c r="S69" s="391" t="str">
        <f>基本情報入力シート!$M$19</f>
        <v/>
      </c>
      <c r="T69" s="391"/>
      <c r="U69" s="391"/>
      <c r="V69" s="391"/>
      <c r="W69" s="391"/>
      <c r="X69" s="392" t="s">
        <v>43</v>
      </c>
      <c r="Y69" s="392"/>
      <c r="Z69" s="391" t="str">
        <f>基本情報入力シート!$M$20</f>
        <v/>
      </c>
      <c r="AA69" s="391"/>
      <c r="AB69" s="391"/>
      <c r="AC69" s="391"/>
      <c r="AD69" s="391"/>
      <c r="AE69" s="391"/>
      <c r="AF69" s="391"/>
      <c r="AG69" s="391"/>
      <c r="AH69" s="391"/>
      <c r="AI69" s="406"/>
      <c r="AJ69" s="407"/>
    </row>
    <row r="70" spans="1:36" s="170" customFormat="1" ht="4.5" customHeight="1" thickBot="1">
      <c r="A70" s="174"/>
      <c r="B70" s="175"/>
      <c r="C70" s="176"/>
      <c r="D70" s="176"/>
      <c r="E70" s="176"/>
      <c r="F70" s="176"/>
      <c r="G70" s="176"/>
      <c r="H70" s="176"/>
      <c r="I70" s="176"/>
      <c r="J70" s="176"/>
      <c r="K70" s="176"/>
      <c r="L70" s="176"/>
      <c r="M70" s="176"/>
      <c r="N70" s="176"/>
      <c r="O70" s="176"/>
      <c r="P70" s="175"/>
      <c r="Q70" s="177"/>
      <c r="R70" s="178"/>
      <c r="S70" s="178"/>
      <c r="T70" s="178"/>
      <c r="U70" s="178"/>
      <c r="V70" s="178"/>
      <c r="W70" s="179"/>
      <c r="X70" s="179"/>
      <c r="Y70" s="179"/>
      <c r="Z70" s="179"/>
      <c r="AA70" s="179"/>
      <c r="AB70" s="179"/>
      <c r="AC70" s="179"/>
      <c r="AD70" s="179"/>
      <c r="AE70" s="179"/>
      <c r="AF70" s="179"/>
      <c r="AG70" s="179"/>
      <c r="AH70" s="179"/>
      <c r="AI70" s="180"/>
      <c r="AJ70" s="181"/>
    </row>
    <row r="71" spans="1:36" ht="13.5" customHeight="1">
      <c r="A71" s="182"/>
      <c r="B71" s="183"/>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5"/>
    </row>
    <row r="72" spans="1:36">
      <c r="B72" s="186"/>
    </row>
    <row r="73" spans="1:36" ht="17.25">
      <c r="A73" s="187"/>
      <c r="B73" s="188"/>
      <c r="C73" s="187"/>
      <c r="D73" s="187"/>
      <c r="E73" s="187"/>
      <c r="F73" s="187"/>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9"/>
      <c r="AF73" s="187"/>
      <c r="AG73" s="187"/>
      <c r="AH73" s="187"/>
      <c r="AI73" s="187"/>
      <c r="AJ73" s="187"/>
    </row>
    <row r="74" spans="1:36">
      <c r="A74" s="190"/>
      <c r="B74" s="187" t="s">
        <v>13</v>
      </c>
      <c r="C74" s="190"/>
      <c r="D74" s="190"/>
      <c r="E74" s="190"/>
      <c r="F74" s="190"/>
      <c r="G74" s="190"/>
      <c r="H74" s="190"/>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row>
    <row r="75" spans="1:36">
      <c r="A75" s="190"/>
      <c r="B75" s="190"/>
      <c r="C75" s="190"/>
      <c r="D75" s="190"/>
      <c r="E75" s="190"/>
      <c r="F75" s="190"/>
      <c r="G75" s="190"/>
      <c r="H75" s="190"/>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row>
    <row r="76" spans="1:36">
      <c r="A76" s="190"/>
      <c r="B76" s="190"/>
      <c r="C76" s="190"/>
      <c r="D76" s="190"/>
      <c r="E76" s="190"/>
      <c r="F76" s="190"/>
      <c r="G76" s="190"/>
      <c r="H76" s="190"/>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row>
    <row r="77" spans="1:36">
      <c r="A77" s="190"/>
      <c r="B77" s="19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row>
    <row r="78" spans="1:36">
      <c r="A78" s="190"/>
      <c r="B78" s="190"/>
      <c r="C78" s="190"/>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row>
    <row r="79" spans="1:36">
      <c r="A79" s="190"/>
      <c r="B79" s="190"/>
      <c r="C79" s="190"/>
      <c r="D79" s="190"/>
      <c r="E79" s="190"/>
      <c r="F79" s="190"/>
      <c r="G79" s="190"/>
      <c r="H79" s="190"/>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row>
    <row r="80" spans="1:36">
      <c r="A80" s="190"/>
      <c r="B80" s="190"/>
      <c r="C80" s="190"/>
      <c r="D80" s="190"/>
      <c r="E80" s="190"/>
      <c r="F80" s="190"/>
      <c r="G80" s="190"/>
      <c r="H80" s="190"/>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row>
    <row r="81" spans="1:36">
      <c r="A81" s="190"/>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row>
    <row r="82" spans="1:36">
      <c r="A82" s="190"/>
      <c r="B82" s="190"/>
      <c r="C82" s="190"/>
      <c r="D82" s="190"/>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row>
    <row r="83" spans="1:36">
      <c r="A83" s="190"/>
      <c r="B83" s="190"/>
      <c r="C83" s="190"/>
      <c r="D83" s="190"/>
      <c r="E83" s="190"/>
      <c r="F83" s="190"/>
      <c r="G83" s="190"/>
      <c r="H83" s="190"/>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row>
    <row r="84" spans="1:36">
      <c r="A84" s="190"/>
      <c r="B84" s="190"/>
      <c r="C84" s="190"/>
      <c r="D84" s="190"/>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row>
    <row r="85" spans="1:36">
      <c r="A85" s="190"/>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row>
    <row r="86" spans="1:36">
      <c r="A86" s="190"/>
      <c r="B86" s="190"/>
      <c r="C86" s="190"/>
      <c r="D86" s="190"/>
      <c r="E86" s="190"/>
      <c r="F86" s="190"/>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row>
    <row r="87" spans="1:36">
      <c r="A87" s="190"/>
      <c r="B87" s="190"/>
      <c r="C87" s="190"/>
      <c r="D87" s="190"/>
      <c r="E87" s="190"/>
      <c r="F87" s="190"/>
      <c r="G87" s="190"/>
      <c r="H87" s="190"/>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c r="AI87" s="190"/>
      <c r="AJ87" s="190"/>
    </row>
    <row r="88" spans="1:36">
      <c r="A88" s="190"/>
      <c r="B88" s="190"/>
      <c r="C88" s="190"/>
      <c r="D88" s="190"/>
      <c r="E88" s="190"/>
      <c r="F88" s="190"/>
      <c r="G88" s="190"/>
      <c r="H88" s="190"/>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row>
    <row r="89" spans="1:36">
      <c r="A89" s="190"/>
      <c r="B89" s="190"/>
      <c r="C89" s="190"/>
      <c r="D89" s="190"/>
      <c r="E89" s="190"/>
      <c r="F89" s="190"/>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row>
    <row r="90" spans="1:36">
      <c r="A90" s="190"/>
      <c r="B90" s="190"/>
      <c r="C90" s="190"/>
      <c r="D90" s="190"/>
      <c r="E90" s="190"/>
      <c r="F90" s="190"/>
      <c r="G90" s="190"/>
      <c r="H90" s="190"/>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row>
    <row r="91" spans="1:36">
      <c r="A91" s="190"/>
      <c r="B91" s="190"/>
      <c r="C91" s="190"/>
      <c r="D91" s="190"/>
      <c r="E91" s="190"/>
      <c r="F91" s="190"/>
      <c r="G91" s="190"/>
      <c r="H91" s="190"/>
      <c r="I91" s="190"/>
      <c r="J91" s="190"/>
      <c r="K91" s="190"/>
      <c r="L91" s="190"/>
      <c r="M91" s="190"/>
      <c r="N91" s="190"/>
      <c r="O91" s="190"/>
      <c r="P91" s="190"/>
      <c r="Q91" s="190"/>
      <c r="R91" s="190"/>
      <c r="S91" s="190"/>
      <c r="T91" s="190"/>
      <c r="U91" s="190"/>
      <c r="V91" s="190"/>
      <c r="W91" s="190"/>
      <c r="X91" s="190"/>
      <c r="Y91" s="190"/>
      <c r="Z91" s="190"/>
      <c r="AA91" s="190"/>
      <c r="AB91" s="190"/>
      <c r="AC91" s="190"/>
      <c r="AD91" s="190"/>
      <c r="AE91" s="190"/>
      <c r="AF91" s="190"/>
      <c r="AG91" s="190"/>
      <c r="AH91" s="190"/>
      <c r="AI91" s="190"/>
      <c r="AJ91" s="190"/>
    </row>
    <row r="92" spans="1:36">
      <c r="A92" s="190"/>
      <c r="B92" s="190"/>
      <c r="C92" s="190"/>
      <c r="D92" s="190"/>
      <c r="E92" s="190"/>
      <c r="F92" s="190"/>
      <c r="G92" s="190"/>
      <c r="H92" s="190"/>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row>
    <row r="93" spans="1:36">
      <c r="A93" s="190"/>
      <c r="B93" s="190"/>
      <c r="C93" s="190"/>
      <c r="D93" s="190"/>
      <c r="E93" s="190"/>
      <c r="F93" s="190"/>
      <c r="G93" s="190"/>
      <c r="H93" s="190"/>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c r="AJ93" s="190"/>
    </row>
    <row r="94" spans="1:36">
      <c r="A94" s="190"/>
      <c r="B94" s="190"/>
      <c r="C94" s="190"/>
      <c r="D94" s="190"/>
      <c r="E94" s="190"/>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row>
    <row r="95" spans="1:36">
      <c r="A95" s="190"/>
      <c r="B95" s="190"/>
      <c r="C95" s="190"/>
      <c r="D95" s="190"/>
      <c r="E95" s="190"/>
      <c r="F95" s="190"/>
      <c r="G95" s="190"/>
      <c r="H95" s="190"/>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row>
    <row r="96" spans="1:36">
      <c r="A96" s="190"/>
      <c r="B96" s="190"/>
      <c r="C96" s="190"/>
      <c r="D96" s="190"/>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row>
    <row r="97" spans="1:36">
      <c r="A97" s="190"/>
      <c r="B97" s="190"/>
      <c r="C97" s="190"/>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row>
    <row r="98" spans="1:36">
      <c r="A98" s="190"/>
      <c r="B98" s="190"/>
      <c r="C98" s="190"/>
      <c r="D98" s="190"/>
      <c r="E98" s="190"/>
      <c r="F98" s="190"/>
      <c r="G98" s="190"/>
      <c r="H98" s="190"/>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row>
    <row r="99" spans="1:36">
      <c r="A99" s="190"/>
      <c r="B99" s="190"/>
      <c r="C99" s="190"/>
      <c r="D99" s="190"/>
      <c r="E99" s="190"/>
      <c r="F99" s="190"/>
      <c r="G99" s="190"/>
      <c r="H99" s="190"/>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row>
    <row r="100" spans="1:36">
      <c r="A100" s="190"/>
      <c r="B100" s="190"/>
      <c r="C100" s="190"/>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row>
    <row r="101" spans="1:36">
      <c r="A101" s="190"/>
      <c r="B101" s="190"/>
      <c r="C101" s="190"/>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row>
    <row r="102" spans="1:36">
      <c r="A102" s="190"/>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row>
    <row r="103" spans="1:36">
      <c r="A103" s="190"/>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row>
    <row r="104" spans="1:36">
      <c r="A104" s="190"/>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row>
    <row r="105" spans="1:36">
      <c r="A105" s="190"/>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row>
    <row r="106" spans="1:36">
      <c r="A106" s="190"/>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row>
    <row r="107" spans="1:36">
      <c r="A107" s="190"/>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row>
    <row r="108" spans="1:36">
      <c r="A108" s="190"/>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row>
    <row r="109" spans="1:36">
      <c r="A109" s="190"/>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row>
    <row r="110" spans="1:36">
      <c r="A110" s="190"/>
      <c r="B110" s="190"/>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row>
    <row r="111" spans="1:36">
      <c r="A111" s="190"/>
      <c r="B111" s="190"/>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row>
    <row r="112" spans="1:36">
      <c r="A112" s="190"/>
      <c r="B112" s="190"/>
      <c r="C112" s="190"/>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row>
    <row r="113" spans="1:36">
      <c r="A113" s="190"/>
      <c r="B113" s="190"/>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row>
    <row r="114" spans="1:36">
      <c r="A114" s="190"/>
      <c r="B114" s="190"/>
      <c r="C114" s="190"/>
      <c r="D114" s="190"/>
      <c r="E114" s="190"/>
      <c r="F114" s="190"/>
      <c r="G114" s="190"/>
      <c r="H114" s="190"/>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row>
    <row r="115" spans="1:36">
      <c r="A115" s="190"/>
      <c r="B115" s="190"/>
      <c r="C115" s="190"/>
      <c r="D115" s="190"/>
      <c r="E115" s="190"/>
      <c r="F115" s="190"/>
      <c r="G115" s="190"/>
      <c r="H115" s="190"/>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row>
    <row r="116" spans="1:36">
      <c r="A116" s="190"/>
      <c r="B116" s="190"/>
      <c r="C116" s="190"/>
      <c r="D116" s="190"/>
      <c r="E116" s="190"/>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row>
    <row r="117" spans="1:36">
      <c r="A117" s="190"/>
      <c r="B117" s="190"/>
      <c r="C117" s="190"/>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row>
    <row r="118" spans="1:36">
      <c r="A118" s="190"/>
      <c r="B118" s="190"/>
      <c r="C118" s="190"/>
      <c r="D118" s="190"/>
      <c r="E118" s="190"/>
      <c r="F118" s="190"/>
      <c r="G118" s="190"/>
      <c r="H118" s="190"/>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row>
    <row r="119" spans="1:36">
      <c r="A119" s="190"/>
      <c r="B119" s="190"/>
      <c r="C119" s="190"/>
      <c r="D119" s="190"/>
      <c r="E119" s="190"/>
      <c r="F119" s="190"/>
      <c r="G119" s="190"/>
      <c r="H119" s="190"/>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row>
    <row r="120" spans="1:36">
      <c r="A120" s="190"/>
      <c r="B120" s="190"/>
      <c r="C120" s="190"/>
      <c r="D120" s="190"/>
      <c r="E120" s="190"/>
      <c r="F120" s="190"/>
      <c r="G120" s="190"/>
      <c r="H120" s="190"/>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row>
    <row r="121" spans="1:36">
      <c r="A121" s="190"/>
      <c r="B121" s="190"/>
      <c r="C121" s="190"/>
      <c r="D121" s="190"/>
      <c r="E121" s="190"/>
      <c r="F121" s="190"/>
      <c r="G121" s="190"/>
      <c r="H121" s="190"/>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row>
    <row r="122" spans="1:36">
      <c r="A122" s="190"/>
      <c r="B122" s="190"/>
      <c r="C122" s="190"/>
      <c r="D122" s="190"/>
      <c r="E122" s="190"/>
      <c r="F122" s="190"/>
      <c r="G122" s="190"/>
      <c r="H122" s="190"/>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row>
    <row r="123" spans="1:36">
      <c r="A123" s="190"/>
      <c r="B123" s="190"/>
      <c r="C123" s="190"/>
      <c r="D123" s="190"/>
      <c r="E123" s="190"/>
      <c r="F123" s="190"/>
      <c r="G123" s="190"/>
      <c r="H123" s="190"/>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row>
    <row r="124" spans="1:36">
      <c r="A124" s="190"/>
      <c r="B124" s="190"/>
      <c r="C124" s="190"/>
      <c r="D124" s="190"/>
      <c r="E124" s="190"/>
      <c r="F124" s="190"/>
      <c r="G124" s="190"/>
      <c r="H124" s="190"/>
      <c r="I124" s="190"/>
      <c r="J124" s="190"/>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0"/>
      <c r="AJ124" s="190"/>
    </row>
    <row r="125" spans="1:36">
      <c r="A125" s="190"/>
      <c r="B125" s="190"/>
      <c r="C125" s="190"/>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row>
    <row r="126" spans="1:36">
      <c r="A126" s="190"/>
      <c r="B126" s="190"/>
      <c r="C126" s="190"/>
      <c r="D126" s="190"/>
      <c r="E126" s="190"/>
      <c r="F126" s="190"/>
      <c r="G126" s="190"/>
      <c r="H126" s="190"/>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row>
    <row r="127" spans="1:36">
      <c r="A127" s="190"/>
      <c r="B127" s="190"/>
      <c r="C127" s="190"/>
      <c r="D127" s="190"/>
      <c r="E127" s="190"/>
      <c r="F127" s="190"/>
      <c r="G127" s="190"/>
      <c r="H127" s="190"/>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row>
    <row r="128" spans="1:36">
      <c r="A128" s="190"/>
      <c r="B128" s="190"/>
      <c r="C128" s="190"/>
      <c r="D128" s="190"/>
      <c r="E128" s="190"/>
      <c r="F128" s="190"/>
      <c r="G128" s="190"/>
      <c r="H128" s="190"/>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row>
    <row r="129" spans="1:36">
      <c r="A129" s="190"/>
      <c r="B129" s="190"/>
      <c r="C129" s="190"/>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row>
    <row r="130" spans="1:36">
      <c r="A130" s="190"/>
      <c r="B130" s="190"/>
      <c r="C130" s="190"/>
      <c r="D130" s="190"/>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row>
    <row r="131" spans="1:36">
      <c r="A131" s="190"/>
      <c r="B131" s="190"/>
      <c r="C131" s="190"/>
      <c r="D131" s="190"/>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row>
    <row r="132" spans="1:36">
      <c r="A132" s="190"/>
      <c r="B132" s="190"/>
      <c r="C132" s="190"/>
      <c r="D132" s="190"/>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row>
    <row r="133" spans="1:36">
      <c r="A133" s="187"/>
      <c r="B133" s="190"/>
      <c r="C133" s="187"/>
      <c r="D133" s="187"/>
      <c r="E133" s="187"/>
      <c r="F133" s="187"/>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c r="AG133" s="187"/>
      <c r="AH133" s="187"/>
      <c r="AI133" s="187"/>
      <c r="AJ133" s="187"/>
    </row>
    <row r="134" spans="1:36">
      <c r="A134" s="187"/>
      <c r="B134" s="187"/>
      <c r="C134" s="187"/>
      <c r="D134" s="187"/>
      <c r="E134" s="187"/>
      <c r="F134" s="187"/>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row>
    <row r="135" spans="1:36">
      <c r="B135" s="187"/>
      <c r="AJ135" s="49"/>
    </row>
  </sheetData>
  <sheetProtection password="84E1" sheet="1" formatCells="0" formatColumns="0" formatRows="0" insertColumns="0" insertRows="0" autoFilter="0"/>
  <mergeCells count="113">
    <mergeCell ref="A10:F12"/>
    <mergeCell ref="A13:F13"/>
    <mergeCell ref="G13:AJ13"/>
    <mergeCell ref="Z1:AJ1"/>
    <mergeCell ref="A4:AJ4"/>
    <mergeCell ref="A8:F8"/>
    <mergeCell ref="G8:AJ8"/>
    <mergeCell ref="A9:F9"/>
    <mergeCell ref="G9:AJ9"/>
    <mergeCell ref="K10:M10"/>
    <mergeCell ref="H10:I10"/>
    <mergeCell ref="G11:AJ12"/>
    <mergeCell ref="A14:F14"/>
    <mergeCell ref="G14:AJ14"/>
    <mergeCell ref="A15:F15"/>
    <mergeCell ref="G15:J15"/>
    <mergeCell ref="K15:O15"/>
    <mergeCell ref="P15:S15"/>
    <mergeCell ref="T15:X15"/>
    <mergeCell ref="Y15:AB15"/>
    <mergeCell ref="AC15:AJ15"/>
    <mergeCell ref="A23:Y23"/>
    <mergeCell ref="Z23:AF23"/>
    <mergeCell ref="AG23:AH23"/>
    <mergeCell ref="B24:Y24"/>
    <mergeCell ref="Z24:AF24"/>
    <mergeCell ref="AG24:AH24"/>
    <mergeCell ref="B18:AI18"/>
    <mergeCell ref="B19:AI19"/>
    <mergeCell ref="AJ20:AJ22"/>
    <mergeCell ref="A22:Y22"/>
    <mergeCell ref="Z22:AF22"/>
    <mergeCell ref="AG22:AH22"/>
    <mergeCell ref="A21:Y21"/>
    <mergeCell ref="Z21:AF21"/>
    <mergeCell ref="AG21:AH21"/>
    <mergeCell ref="B25:Y25"/>
    <mergeCell ref="Z25:AF25"/>
    <mergeCell ref="AG25:AH25"/>
    <mergeCell ref="A26:Y26"/>
    <mergeCell ref="B27:E29"/>
    <mergeCell ref="F27:L27"/>
    <mergeCell ref="M27:S27"/>
    <mergeCell ref="Z27:Z29"/>
    <mergeCell ref="AA27:AA29"/>
    <mergeCell ref="AB27:AB32"/>
    <mergeCell ref="P32:S32"/>
    <mergeCell ref="V32:W32"/>
    <mergeCell ref="B33:L33"/>
    <mergeCell ref="M33:Y33"/>
    <mergeCell ref="Z33:AA33"/>
    <mergeCell ref="AC33:AD33"/>
    <mergeCell ref="AK29:AR30"/>
    <mergeCell ref="B30:E32"/>
    <mergeCell ref="F30:L30"/>
    <mergeCell ref="M30:S30"/>
    <mergeCell ref="Z30:Z32"/>
    <mergeCell ref="AA30:AA32"/>
    <mergeCell ref="F31:L32"/>
    <mergeCell ref="M31:S31"/>
    <mergeCell ref="V31:W31"/>
    <mergeCell ref="M32:O32"/>
    <mergeCell ref="F28:L29"/>
    <mergeCell ref="M28:S28"/>
    <mergeCell ref="V28:W28"/>
    <mergeCell ref="M29:O29"/>
    <mergeCell ref="P29:S29"/>
    <mergeCell ref="V29:W29"/>
    <mergeCell ref="AE33:AF33"/>
    <mergeCell ref="J41:L41"/>
    <mergeCell ref="N41:S41"/>
    <mergeCell ref="U41:Z41"/>
    <mergeCell ref="AB41:AD41"/>
    <mergeCell ref="A42:D45"/>
    <mergeCell ref="V43:AI43"/>
    <mergeCell ref="E45:AJ45"/>
    <mergeCell ref="B36:AI36"/>
    <mergeCell ref="B38:AJ38"/>
    <mergeCell ref="A40:D41"/>
    <mergeCell ref="E40:H40"/>
    <mergeCell ref="J40:L40"/>
    <mergeCell ref="N40:S40"/>
    <mergeCell ref="U40:Z40"/>
    <mergeCell ref="E41:H41"/>
    <mergeCell ref="B37:AI37"/>
    <mergeCell ref="AI69:AJ69"/>
    <mergeCell ref="C59:Y59"/>
    <mergeCell ref="Z59:AH59"/>
    <mergeCell ref="Z60:AH60"/>
    <mergeCell ref="C63:AJ63"/>
    <mergeCell ref="B66:AI66"/>
    <mergeCell ref="D68:E68"/>
    <mergeCell ref="G68:H68"/>
    <mergeCell ref="J68:K68"/>
    <mergeCell ref="N68:P68"/>
    <mergeCell ref="Q68:AJ68"/>
    <mergeCell ref="C55:Y55"/>
    <mergeCell ref="Z55:AH55"/>
    <mergeCell ref="Z56:AH56"/>
    <mergeCell ref="Z57:AH57"/>
    <mergeCell ref="C58:Y58"/>
    <mergeCell ref="Z58:AH58"/>
    <mergeCell ref="B52:Y52"/>
    <mergeCell ref="N69:P69"/>
    <mergeCell ref="Q69:R69"/>
    <mergeCell ref="S69:W69"/>
    <mergeCell ref="X69:Y69"/>
    <mergeCell ref="Z69:AH69"/>
    <mergeCell ref="C53:Y53"/>
    <mergeCell ref="Z53:AH53"/>
    <mergeCell ref="C54:Y54"/>
    <mergeCell ref="Z54:AH54"/>
    <mergeCell ref="Z52:AH52"/>
  </mergeCells>
  <phoneticPr fontId="7"/>
  <conditionalFormatting sqref="Z24:AF25">
    <cfRule type="containsBlanks" dxfId="5" priority="3">
      <formula>LEN(TRIM(Z24))=0</formula>
    </cfRule>
  </conditionalFormatting>
  <conditionalFormatting sqref="G68:H68 J68:K68">
    <cfRule type="containsBlanks" dxfId="4" priority="1">
      <formula>LEN(TRIM(G68))=0</formula>
    </cfRule>
  </conditionalFormatting>
  <dataValidations count="3">
    <dataValidation imeMode="hiragana" allowBlank="1" showInputMessage="1" showErrorMessage="1" sqref="W70 S69 S42:S44"/>
    <dataValidation imeMode="halfAlpha" allowBlank="1" showInputMessage="1" showErrorMessage="1" sqref="J68:K68 D68:E68 K15 A15 AE33:AF33 G68:H68 T15 Z33:AA33"/>
    <dataValidation imeMode="disabled" allowBlank="1" showInputMessage="1" showErrorMessage="1" sqref="Z24:AF25"/>
  </dataValidations>
  <pageMargins left="0.62992125984251968" right="0.15748031496062992" top="0.62992125984251968" bottom="0.23622047244094491" header="0.51181102362204722" footer="0.35433070866141736"/>
  <pageSetup paperSize="9" fitToHeight="0" orientation="portrait" r:id="rId1"/>
  <headerFooter alignWithMargins="0"/>
  <rowBreaks count="2" manualBreakCount="2">
    <brk id="48" max="35" man="1"/>
    <brk id="7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1</xdr:col>
                    <xdr:colOff>0</xdr:colOff>
                    <xdr:row>54</xdr:row>
                    <xdr:rowOff>0</xdr:rowOff>
                  </from>
                  <to>
                    <xdr:col>2</xdr:col>
                    <xdr:colOff>19050</xdr:colOff>
                    <xdr:row>55</xdr:row>
                    <xdr:rowOff>19050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1</xdr:col>
                    <xdr:colOff>0</xdr:colOff>
                    <xdr:row>55</xdr:row>
                    <xdr:rowOff>0</xdr:rowOff>
                  </from>
                  <to>
                    <xdr:col>2</xdr:col>
                    <xdr:colOff>19050</xdr:colOff>
                    <xdr:row>56</xdr:row>
                    <xdr:rowOff>19050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1</xdr:col>
                    <xdr:colOff>0</xdr:colOff>
                    <xdr:row>56</xdr:row>
                    <xdr:rowOff>0</xdr:rowOff>
                  </from>
                  <to>
                    <xdr:col>2</xdr:col>
                    <xdr:colOff>19050</xdr:colOff>
                    <xdr:row>57</xdr:row>
                    <xdr:rowOff>19050</xdr:rowOff>
                  </to>
                </anchor>
              </controlPr>
            </control>
          </mc:Choice>
        </mc:AlternateContent>
        <mc:AlternateContent xmlns:mc="http://schemas.openxmlformats.org/markup-compatibility/2006">
          <mc:Choice Requires="x14">
            <control shapeId="83972" r:id="rId7" name="Check Box 4">
              <controlPr defaultSize="0" autoFill="0" autoLine="0" autoPict="0">
                <anchor moveWithCells="1">
                  <from>
                    <xdr:col>1</xdr:col>
                    <xdr:colOff>0</xdr:colOff>
                    <xdr:row>59</xdr:row>
                    <xdr:rowOff>0</xdr:rowOff>
                  </from>
                  <to>
                    <xdr:col>2</xdr:col>
                    <xdr:colOff>19050</xdr:colOff>
                    <xdr:row>60</xdr:row>
                    <xdr:rowOff>19050</xdr:rowOff>
                  </to>
                </anchor>
              </controlPr>
            </control>
          </mc:Choice>
        </mc:AlternateContent>
        <mc:AlternateContent xmlns:mc="http://schemas.openxmlformats.org/markup-compatibility/2006">
          <mc:Choice Requires="x14">
            <control shapeId="83973" r:id="rId8" name="Check Box 5">
              <controlPr defaultSize="0" autoFill="0" autoLine="0" autoPict="0">
                <anchor moveWithCells="1">
                  <from>
                    <xdr:col>1</xdr:col>
                    <xdr:colOff>0</xdr:colOff>
                    <xdr:row>57</xdr:row>
                    <xdr:rowOff>47625</xdr:rowOff>
                  </from>
                  <to>
                    <xdr:col>2</xdr:col>
                    <xdr:colOff>19050</xdr:colOff>
                    <xdr:row>58</xdr:row>
                    <xdr:rowOff>0</xdr:rowOff>
                  </to>
                </anchor>
              </controlPr>
            </control>
          </mc:Choice>
        </mc:AlternateContent>
        <mc:AlternateContent xmlns:mc="http://schemas.openxmlformats.org/markup-compatibility/2006">
          <mc:Choice Requires="x14">
            <control shapeId="83974" r:id="rId9" name="Check Box 6">
              <controlPr defaultSize="0" autoFill="0" autoLine="0" autoPict="0">
                <anchor moveWithCells="1">
                  <from>
                    <xdr:col>1</xdr:col>
                    <xdr:colOff>0</xdr:colOff>
                    <xdr:row>56</xdr:row>
                    <xdr:rowOff>0</xdr:rowOff>
                  </from>
                  <to>
                    <xdr:col>2</xdr:col>
                    <xdr:colOff>19050</xdr:colOff>
                    <xdr:row>57</xdr:row>
                    <xdr:rowOff>19050</xdr:rowOff>
                  </to>
                </anchor>
              </controlPr>
            </control>
          </mc:Choice>
        </mc:AlternateContent>
        <mc:AlternateContent xmlns:mc="http://schemas.openxmlformats.org/markup-compatibility/2006">
          <mc:Choice Requires="x14">
            <control shapeId="83975" r:id="rId10" name="Check Box 7">
              <controlPr defaultSize="0" autoFill="0" autoLine="0" autoPict="0">
                <anchor moveWithCells="1">
                  <from>
                    <xdr:col>1</xdr:col>
                    <xdr:colOff>0</xdr:colOff>
                    <xdr:row>58</xdr:row>
                    <xdr:rowOff>47625</xdr:rowOff>
                  </from>
                  <to>
                    <xdr:col>2</xdr:col>
                    <xdr:colOff>19050</xdr:colOff>
                    <xdr:row>58</xdr:row>
                    <xdr:rowOff>276225</xdr:rowOff>
                  </to>
                </anchor>
              </controlPr>
            </control>
          </mc:Choice>
        </mc:AlternateContent>
        <mc:AlternateContent xmlns:mc="http://schemas.openxmlformats.org/markup-compatibility/2006">
          <mc:Choice Requires="x14">
            <control shapeId="83976" r:id="rId11" name="Check Box 8">
              <controlPr defaultSize="0" autoFill="0" autoLine="0" autoPict="0">
                <anchor moveWithCells="1">
                  <from>
                    <xdr:col>1</xdr:col>
                    <xdr:colOff>0</xdr:colOff>
                    <xdr:row>56</xdr:row>
                    <xdr:rowOff>0</xdr:rowOff>
                  </from>
                  <to>
                    <xdr:col>2</xdr:col>
                    <xdr:colOff>19050</xdr:colOff>
                    <xdr:row>57</xdr:row>
                    <xdr:rowOff>19050</xdr:rowOff>
                  </to>
                </anchor>
              </controlPr>
            </control>
          </mc:Choice>
        </mc:AlternateContent>
        <mc:AlternateContent xmlns:mc="http://schemas.openxmlformats.org/markup-compatibility/2006">
          <mc:Choice Requires="x14">
            <control shapeId="83977" r:id="rId12" name="Check Box 9">
              <controlPr defaultSize="0" autoFill="0" autoLine="0" autoPict="0">
                <anchor moveWithCells="1">
                  <from>
                    <xdr:col>1</xdr:col>
                    <xdr:colOff>0</xdr:colOff>
                    <xdr:row>52</xdr:row>
                    <xdr:rowOff>219075</xdr:rowOff>
                  </from>
                  <to>
                    <xdr:col>2</xdr:col>
                    <xdr:colOff>19050</xdr:colOff>
                    <xdr:row>53</xdr:row>
                    <xdr:rowOff>219075</xdr:rowOff>
                  </to>
                </anchor>
              </controlPr>
            </control>
          </mc:Choice>
        </mc:AlternateContent>
        <mc:AlternateContent xmlns:mc="http://schemas.openxmlformats.org/markup-compatibility/2006">
          <mc:Choice Requires="x14">
            <control shapeId="83978" r:id="rId13" name="Check Box 10">
              <controlPr defaultSize="0" autoFill="0" autoLine="0" autoPict="0">
                <anchor moveWithCells="1">
                  <from>
                    <xdr:col>1</xdr:col>
                    <xdr:colOff>0</xdr:colOff>
                    <xdr:row>52</xdr:row>
                    <xdr:rowOff>0</xdr:rowOff>
                  </from>
                  <to>
                    <xdr:col>2</xdr:col>
                    <xdr:colOff>19050</xdr:colOff>
                    <xdr:row>53</xdr:row>
                    <xdr:rowOff>9525</xdr:rowOff>
                  </to>
                </anchor>
              </controlPr>
            </control>
          </mc:Choice>
        </mc:AlternateContent>
        <mc:AlternateContent xmlns:mc="http://schemas.openxmlformats.org/markup-compatibility/2006">
          <mc:Choice Requires="x14">
            <control shapeId="83979" r:id="rId14" name="Check Box 11">
              <controlPr defaultSize="0" autoFill="0" autoLine="0" autoPict="0">
                <anchor moveWithCells="1">
                  <from>
                    <xdr:col>16</xdr:col>
                    <xdr:colOff>161925</xdr:colOff>
                    <xdr:row>42</xdr:row>
                    <xdr:rowOff>0</xdr:rowOff>
                  </from>
                  <to>
                    <xdr:col>18</xdr:col>
                    <xdr:colOff>19050</xdr:colOff>
                    <xdr:row>42</xdr:row>
                    <xdr:rowOff>219075</xdr:rowOff>
                  </to>
                </anchor>
              </controlPr>
            </control>
          </mc:Choice>
        </mc:AlternateContent>
        <mc:AlternateContent xmlns:mc="http://schemas.openxmlformats.org/markup-compatibility/2006">
          <mc:Choice Requires="x14">
            <control shapeId="83980" r:id="rId15" name="Check Box 12">
              <controlPr defaultSize="0" autoFill="0" autoLine="0" autoPict="0">
                <anchor moveWithCells="1">
                  <from>
                    <xdr:col>7</xdr:col>
                    <xdr:colOff>190500</xdr:colOff>
                    <xdr:row>39</xdr:row>
                    <xdr:rowOff>47625</xdr:rowOff>
                  </from>
                  <to>
                    <xdr:col>9</xdr:col>
                    <xdr:colOff>47625</xdr:colOff>
                    <xdr:row>39</xdr:row>
                    <xdr:rowOff>266700</xdr:rowOff>
                  </to>
                </anchor>
              </controlPr>
            </control>
          </mc:Choice>
        </mc:AlternateContent>
        <mc:AlternateContent xmlns:mc="http://schemas.openxmlformats.org/markup-compatibility/2006">
          <mc:Choice Requires="x14">
            <control shapeId="83981" r:id="rId16" name="Check Box 13">
              <controlPr defaultSize="0" autoFill="0" autoLine="0" autoPict="0">
                <anchor moveWithCells="1">
                  <from>
                    <xdr:col>11</xdr:col>
                    <xdr:colOff>190500</xdr:colOff>
                    <xdr:row>39</xdr:row>
                    <xdr:rowOff>47625</xdr:rowOff>
                  </from>
                  <to>
                    <xdr:col>13</xdr:col>
                    <xdr:colOff>47625</xdr:colOff>
                    <xdr:row>39</xdr:row>
                    <xdr:rowOff>266700</xdr:rowOff>
                  </to>
                </anchor>
              </controlPr>
            </control>
          </mc:Choice>
        </mc:AlternateContent>
        <mc:AlternateContent xmlns:mc="http://schemas.openxmlformats.org/markup-compatibility/2006">
          <mc:Choice Requires="x14">
            <control shapeId="83982" r:id="rId17" name="Check Box 14">
              <controlPr defaultSize="0" autoFill="0" autoLine="0" autoPict="0">
                <anchor moveWithCells="1">
                  <from>
                    <xdr:col>4</xdr:col>
                    <xdr:colOff>0</xdr:colOff>
                    <xdr:row>41</xdr:row>
                    <xdr:rowOff>247650</xdr:rowOff>
                  </from>
                  <to>
                    <xdr:col>5</xdr:col>
                    <xdr:colOff>28575</xdr:colOff>
                    <xdr:row>42</xdr:row>
                    <xdr:rowOff>219075</xdr:rowOff>
                  </to>
                </anchor>
              </controlPr>
            </control>
          </mc:Choice>
        </mc:AlternateContent>
        <mc:AlternateContent xmlns:mc="http://schemas.openxmlformats.org/markup-compatibility/2006">
          <mc:Choice Requires="x14">
            <control shapeId="83983" r:id="rId18" name="Check Box 15">
              <controlPr defaultSize="0" autoFill="0" autoLine="0" autoPict="0">
                <anchor moveWithCells="1">
                  <from>
                    <xdr:col>10</xdr:col>
                    <xdr:colOff>0</xdr:colOff>
                    <xdr:row>41</xdr:row>
                    <xdr:rowOff>247650</xdr:rowOff>
                  </from>
                  <to>
                    <xdr:col>11</xdr:col>
                    <xdr:colOff>47625</xdr:colOff>
                    <xdr:row>42</xdr:row>
                    <xdr:rowOff>219075</xdr:rowOff>
                  </to>
                </anchor>
              </controlPr>
            </control>
          </mc:Choice>
        </mc:AlternateContent>
        <mc:AlternateContent xmlns:mc="http://schemas.openxmlformats.org/markup-compatibility/2006">
          <mc:Choice Requires="x14">
            <control shapeId="83984" r:id="rId19" name="Check Box 16">
              <controlPr defaultSize="0" autoFill="0" autoLine="0" autoPict="0">
                <anchor moveWithCells="1">
                  <from>
                    <xdr:col>7</xdr:col>
                    <xdr:colOff>190500</xdr:colOff>
                    <xdr:row>40</xdr:row>
                    <xdr:rowOff>47625</xdr:rowOff>
                  </from>
                  <to>
                    <xdr:col>9</xdr:col>
                    <xdr:colOff>47625</xdr:colOff>
                    <xdr:row>40</xdr:row>
                    <xdr:rowOff>266700</xdr:rowOff>
                  </to>
                </anchor>
              </controlPr>
            </control>
          </mc:Choice>
        </mc:AlternateContent>
        <mc:AlternateContent xmlns:mc="http://schemas.openxmlformats.org/markup-compatibility/2006">
          <mc:Choice Requires="x14">
            <control shapeId="83985" r:id="rId20" name="Check Box 17">
              <controlPr defaultSize="0" autoFill="0" autoLine="0" autoPict="0">
                <anchor moveWithCells="1">
                  <from>
                    <xdr:col>11</xdr:col>
                    <xdr:colOff>190500</xdr:colOff>
                    <xdr:row>40</xdr:row>
                    <xdr:rowOff>47625</xdr:rowOff>
                  </from>
                  <to>
                    <xdr:col>13</xdr:col>
                    <xdr:colOff>47625</xdr:colOff>
                    <xdr:row>40</xdr:row>
                    <xdr:rowOff>266700</xdr:rowOff>
                  </to>
                </anchor>
              </controlPr>
            </control>
          </mc:Choice>
        </mc:AlternateContent>
        <mc:AlternateContent xmlns:mc="http://schemas.openxmlformats.org/markup-compatibility/2006">
          <mc:Choice Requires="x14">
            <control shapeId="83986" r:id="rId21" name="Check Box 18">
              <controlPr defaultSize="0" autoFill="0" autoLine="0" autoPict="0">
                <anchor moveWithCells="1">
                  <from>
                    <xdr:col>25</xdr:col>
                    <xdr:colOff>190500</xdr:colOff>
                    <xdr:row>40</xdr:row>
                    <xdr:rowOff>47625</xdr:rowOff>
                  </from>
                  <to>
                    <xdr:col>27</xdr:col>
                    <xdr:colOff>47625</xdr:colOff>
                    <xdr:row>40</xdr:row>
                    <xdr:rowOff>266700</xdr:rowOff>
                  </to>
                </anchor>
              </controlPr>
            </control>
          </mc:Choice>
        </mc:AlternateContent>
        <mc:AlternateContent xmlns:mc="http://schemas.openxmlformats.org/markup-compatibility/2006">
          <mc:Choice Requires="x14">
            <control shapeId="83987" r:id="rId22" name="Check Box 19">
              <controlPr defaultSize="0" autoFill="0" autoLine="0" autoPict="0">
                <anchor moveWithCells="1">
                  <from>
                    <xdr:col>18</xdr:col>
                    <xdr:colOff>190500</xdr:colOff>
                    <xdr:row>39</xdr:row>
                    <xdr:rowOff>47625</xdr:rowOff>
                  </from>
                  <to>
                    <xdr:col>20</xdr:col>
                    <xdr:colOff>47625</xdr:colOff>
                    <xdr:row>39</xdr:row>
                    <xdr:rowOff>266700</xdr:rowOff>
                  </to>
                </anchor>
              </controlPr>
            </control>
          </mc:Choice>
        </mc:AlternateContent>
        <mc:AlternateContent xmlns:mc="http://schemas.openxmlformats.org/markup-compatibility/2006">
          <mc:Choice Requires="x14">
            <control shapeId="83988" r:id="rId23" name="Check Box 20">
              <controlPr defaultSize="0" autoFill="0" autoLine="0" autoPict="0">
                <anchor moveWithCells="1">
                  <from>
                    <xdr:col>18</xdr:col>
                    <xdr:colOff>190500</xdr:colOff>
                    <xdr:row>40</xdr:row>
                    <xdr:rowOff>47625</xdr:rowOff>
                  </from>
                  <to>
                    <xdr:col>20</xdr:col>
                    <xdr:colOff>47625</xdr:colOff>
                    <xdr:row>40</xdr:row>
                    <xdr:rowOff>266700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79998168889431442"/>
  </sheetPr>
  <dimension ref="A1:AK112"/>
  <sheetViews>
    <sheetView view="pageBreakPreview" zoomScale="70" zoomScaleNormal="85" zoomScaleSheetLayoutView="70" zoomScalePageLayoutView="70" workbookViewId="0">
      <selection activeCell="R1" sqref="R1:AK5"/>
    </sheetView>
  </sheetViews>
  <sheetFormatPr defaultColWidth="2.5" defaultRowHeight="13.5"/>
  <cols>
    <col min="1" max="2" width="5.625" style="49" customWidth="1"/>
    <col min="3" max="12" width="2.625" style="49" customWidth="1"/>
    <col min="13" max="13" width="11.75" style="49" customWidth="1"/>
    <col min="14" max="15" width="8.75" style="49" customWidth="1"/>
    <col min="16" max="16" width="31.25" style="49" customWidth="1"/>
    <col min="17" max="17" width="31.375" style="49" customWidth="1"/>
    <col min="18" max="19" width="11.625" style="49" customWidth="1"/>
    <col min="20" max="20" width="6.75" style="49" customWidth="1"/>
    <col min="21" max="21" width="4.75" style="49" customWidth="1"/>
    <col min="22" max="22" width="3.625" style="49" customWidth="1"/>
    <col min="23" max="23" width="3.125" style="49" customWidth="1"/>
    <col min="24" max="24" width="3.625" style="49" customWidth="1"/>
    <col min="25" max="25" width="8" style="49" customWidth="1"/>
    <col min="26" max="26" width="3.625" style="49" customWidth="1"/>
    <col min="27" max="27" width="3.125" style="49" customWidth="1"/>
    <col min="28" max="28" width="3.625" style="49" customWidth="1"/>
    <col min="29" max="29" width="3.125" style="49" customWidth="1"/>
    <col min="30" max="30" width="2.5" style="49" customWidth="1"/>
    <col min="31" max="31" width="3.5" style="49" customWidth="1"/>
    <col min="32" max="32" width="5.875" style="49" customWidth="1"/>
    <col min="33" max="33" width="14.625" style="49" customWidth="1"/>
    <col min="34" max="34" width="10.625" style="49" customWidth="1"/>
    <col min="35" max="37" width="10.5" style="49" customWidth="1"/>
    <col min="38" max="38" width="3.125" style="49" customWidth="1"/>
    <col min="39" max="16384" width="2.5" style="49"/>
  </cols>
  <sheetData>
    <row r="1" spans="1:37" ht="21" customHeight="1">
      <c r="A1" s="191" t="s">
        <v>19070</v>
      </c>
      <c r="B1" s="191"/>
      <c r="M1" s="192" t="s">
        <v>19112</v>
      </c>
      <c r="R1" s="568" t="s">
        <v>19118</v>
      </c>
      <c r="S1" s="569"/>
      <c r="T1" s="569"/>
      <c r="U1" s="569"/>
      <c r="V1" s="569"/>
      <c r="W1" s="569"/>
      <c r="X1" s="569"/>
      <c r="Y1" s="569"/>
      <c r="Z1" s="569"/>
      <c r="AA1" s="569"/>
      <c r="AB1" s="569"/>
      <c r="AC1" s="569"/>
      <c r="AD1" s="569"/>
      <c r="AE1" s="569"/>
      <c r="AF1" s="569"/>
      <c r="AG1" s="569"/>
      <c r="AH1" s="569"/>
      <c r="AI1" s="569"/>
      <c r="AJ1" s="569"/>
      <c r="AK1" s="569"/>
    </row>
    <row r="2" spans="1:37" ht="21" customHeight="1" thickBot="1">
      <c r="C2" s="192"/>
      <c r="D2" s="192"/>
      <c r="E2" s="192"/>
      <c r="F2" s="192"/>
      <c r="G2" s="192"/>
      <c r="H2" s="192"/>
      <c r="I2" s="192"/>
      <c r="J2" s="192"/>
      <c r="K2" s="192"/>
      <c r="L2" s="192"/>
      <c r="M2" s="192"/>
      <c r="N2" s="192"/>
      <c r="O2" s="192"/>
      <c r="P2" s="192"/>
      <c r="Q2" s="207" t="s">
        <v>38</v>
      </c>
      <c r="R2" s="569"/>
      <c r="S2" s="569"/>
      <c r="T2" s="569"/>
      <c r="U2" s="569"/>
      <c r="V2" s="569"/>
      <c r="W2" s="569"/>
      <c r="X2" s="569"/>
      <c r="Y2" s="569"/>
      <c r="Z2" s="569"/>
      <c r="AA2" s="569"/>
      <c r="AB2" s="569"/>
      <c r="AC2" s="569"/>
      <c r="AD2" s="569"/>
      <c r="AE2" s="569"/>
      <c r="AF2" s="569"/>
      <c r="AG2" s="569"/>
      <c r="AH2" s="569"/>
      <c r="AI2" s="569"/>
      <c r="AJ2" s="569"/>
      <c r="AK2" s="569"/>
    </row>
    <row r="3" spans="1:37" ht="27" customHeight="1" thickBot="1">
      <c r="A3" s="570" t="s">
        <v>6</v>
      </c>
      <c r="B3" s="570"/>
      <c r="C3" s="570"/>
      <c r="D3" s="571"/>
      <c r="E3" s="572" t="str">
        <f>IF(基本情報入力シート!M15="","",基本情報入力シート!M15)</f>
        <v/>
      </c>
      <c r="F3" s="573"/>
      <c r="G3" s="573"/>
      <c r="H3" s="573"/>
      <c r="I3" s="573"/>
      <c r="J3" s="573"/>
      <c r="K3" s="573"/>
      <c r="L3" s="573"/>
      <c r="M3" s="573"/>
      <c r="N3" s="573"/>
      <c r="O3" s="573"/>
      <c r="P3" s="574"/>
      <c r="Q3" s="193"/>
      <c r="R3" s="569"/>
      <c r="S3" s="569"/>
      <c r="T3" s="569"/>
      <c r="U3" s="569"/>
      <c r="V3" s="569"/>
      <c r="W3" s="569"/>
      <c r="X3" s="569"/>
      <c r="Y3" s="569"/>
      <c r="Z3" s="569"/>
      <c r="AA3" s="569"/>
      <c r="AB3" s="569"/>
      <c r="AC3" s="569"/>
      <c r="AD3" s="569"/>
      <c r="AE3" s="569"/>
      <c r="AF3" s="569"/>
      <c r="AG3" s="569"/>
      <c r="AH3" s="569"/>
      <c r="AI3" s="569"/>
      <c r="AJ3" s="569"/>
      <c r="AK3" s="569"/>
    </row>
    <row r="4" spans="1:37" ht="21" customHeight="1" thickBot="1">
      <c r="A4" s="194"/>
      <c r="B4" s="194"/>
      <c r="C4" s="194"/>
      <c r="D4" s="194"/>
      <c r="E4" s="195"/>
      <c r="F4" s="195"/>
      <c r="G4" s="195"/>
      <c r="H4" s="195"/>
      <c r="I4" s="195"/>
      <c r="J4" s="195"/>
      <c r="K4" s="195"/>
      <c r="L4" s="195"/>
      <c r="M4" s="195"/>
      <c r="N4" s="195"/>
      <c r="O4" s="195"/>
      <c r="P4" s="195"/>
      <c r="Q4" s="195"/>
      <c r="R4" s="569"/>
      <c r="S4" s="569"/>
      <c r="T4" s="569"/>
      <c r="U4" s="569"/>
      <c r="V4" s="569"/>
      <c r="W4" s="569"/>
      <c r="X4" s="569"/>
      <c r="Y4" s="569"/>
      <c r="Z4" s="569"/>
      <c r="AA4" s="569"/>
      <c r="AB4" s="569"/>
      <c r="AC4" s="569"/>
      <c r="AD4" s="569"/>
      <c r="AE4" s="569"/>
      <c r="AF4" s="569"/>
      <c r="AG4" s="569"/>
      <c r="AH4" s="569"/>
      <c r="AI4" s="569"/>
      <c r="AJ4" s="569"/>
      <c r="AK4" s="569"/>
    </row>
    <row r="5" spans="1:37" ht="27.75" customHeight="1" thickBot="1">
      <c r="A5" s="575" t="s">
        <v>19113</v>
      </c>
      <c r="B5" s="576"/>
      <c r="C5" s="576"/>
      <c r="D5" s="576"/>
      <c r="E5" s="576"/>
      <c r="F5" s="576"/>
      <c r="G5" s="576"/>
      <c r="H5" s="576"/>
      <c r="I5" s="576"/>
      <c r="J5" s="576"/>
      <c r="K5" s="576"/>
      <c r="L5" s="576"/>
      <c r="M5" s="576"/>
      <c r="N5" s="576"/>
      <c r="O5" s="576"/>
      <c r="P5" s="234" t="str">
        <f>IF(SUM(AG13:AG112)=0,"",SUM(AG13:AG111))</f>
        <v/>
      </c>
      <c r="Q5" s="195"/>
      <c r="R5" s="569"/>
      <c r="S5" s="569"/>
      <c r="T5" s="569"/>
      <c r="U5" s="569"/>
      <c r="V5" s="569"/>
      <c r="W5" s="569"/>
      <c r="X5" s="569"/>
      <c r="Y5" s="569"/>
      <c r="Z5" s="569"/>
      <c r="AA5" s="569"/>
      <c r="AB5" s="569"/>
      <c r="AC5" s="569"/>
      <c r="AD5" s="569"/>
      <c r="AE5" s="569"/>
      <c r="AF5" s="569"/>
      <c r="AG5" s="569"/>
      <c r="AH5" s="569"/>
      <c r="AI5" s="569"/>
      <c r="AJ5" s="569"/>
      <c r="AK5" s="569"/>
    </row>
    <row r="6" spans="1:37" ht="21" customHeight="1">
      <c r="S6" s="196"/>
      <c r="AG6" s="197"/>
    </row>
    <row r="7" spans="1:37" ht="18" customHeight="1">
      <c r="A7" s="577"/>
      <c r="B7" s="579" t="s">
        <v>19114</v>
      </c>
      <c r="C7" s="599" t="s">
        <v>121</v>
      </c>
      <c r="D7" s="600"/>
      <c r="E7" s="600"/>
      <c r="F7" s="600"/>
      <c r="G7" s="600"/>
      <c r="H7" s="600"/>
      <c r="I7" s="600"/>
      <c r="J7" s="600"/>
      <c r="K7" s="600"/>
      <c r="L7" s="601"/>
      <c r="M7" s="608" t="s">
        <v>51</v>
      </c>
      <c r="N7" s="562" t="s">
        <v>88</v>
      </c>
      <c r="O7" s="563"/>
      <c r="P7" s="611" t="s">
        <v>59</v>
      </c>
      <c r="Q7" s="611" t="s">
        <v>27</v>
      </c>
      <c r="R7" s="608" t="s">
        <v>19117</v>
      </c>
      <c r="S7" s="590" t="s">
        <v>178</v>
      </c>
      <c r="T7" s="593" t="s">
        <v>179</v>
      </c>
      <c r="U7" s="562" t="s">
        <v>180</v>
      </c>
      <c r="V7" s="596"/>
      <c r="W7" s="596"/>
      <c r="X7" s="596"/>
      <c r="Y7" s="596"/>
      <c r="Z7" s="596"/>
      <c r="AA7" s="596"/>
      <c r="AB7" s="596"/>
      <c r="AC7" s="596"/>
      <c r="AD7" s="596"/>
      <c r="AE7" s="596"/>
      <c r="AF7" s="563"/>
      <c r="AG7" s="584" t="s">
        <v>19115</v>
      </c>
      <c r="AH7" s="585"/>
      <c r="AI7" s="585"/>
      <c r="AJ7" s="585"/>
      <c r="AK7" s="586"/>
    </row>
    <row r="8" spans="1:37" ht="21.75" customHeight="1">
      <c r="A8" s="578"/>
      <c r="B8" s="580"/>
      <c r="C8" s="602"/>
      <c r="D8" s="603"/>
      <c r="E8" s="603"/>
      <c r="F8" s="603"/>
      <c r="G8" s="603"/>
      <c r="H8" s="603"/>
      <c r="I8" s="603"/>
      <c r="J8" s="603"/>
      <c r="K8" s="603"/>
      <c r="L8" s="604"/>
      <c r="M8" s="609"/>
      <c r="N8" s="564"/>
      <c r="O8" s="565"/>
      <c r="P8" s="612"/>
      <c r="Q8" s="612"/>
      <c r="R8" s="609"/>
      <c r="S8" s="591"/>
      <c r="T8" s="594"/>
      <c r="U8" s="564"/>
      <c r="V8" s="597"/>
      <c r="W8" s="597"/>
      <c r="X8" s="597"/>
      <c r="Y8" s="597"/>
      <c r="Z8" s="597"/>
      <c r="AA8" s="597"/>
      <c r="AB8" s="597"/>
      <c r="AC8" s="597"/>
      <c r="AD8" s="597"/>
      <c r="AE8" s="597"/>
      <c r="AF8" s="565"/>
      <c r="AG8" s="587"/>
      <c r="AH8" s="588"/>
      <c r="AI8" s="588"/>
      <c r="AJ8" s="588"/>
      <c r="AK8" s="589"/>
    </row>
    <row r="9" spans="1:37" ht="21.75" customHeight="1">
      <c r="A9" s="578"/>
      <c r="B9" s="580"/>
      <c r="C9" s="602"/>
      <c r="D9" s="603"/>
      <c r="E9" s="603"/>
      <c r="F9" s="603"/>
      <c r="G9" s="603"/>
      <c r="H9" s="603"/>
      <c r="I9" s="603"/>
      <c r="J9" s="603"/>
      <c r="K9" s="603"/>
      <c r="L9" s="604"/>
      <c r="M9" s="609"/>
      <c r="N9" s="564"/>
      <c r="O9" s="565"/>
      <c r="P9" s="612"/>
      <c r="Q9" s="612"/>
      <c r="R9" s="609"/>
      <c r="S9" s="591"/>
      <c r="T9" s="594"/>
      <c r="U9" s="564"/>
      <c r="V9" s="597"/>
      <c r="W9" s="597"/>
      <c r="X9" s="597"/>
      <c r="Y9" s="597"/>
      <c r="Z9" s="597"/>
      <c r="AA9" s="597"/>
      <c r="AB9" s="597"/>
      <c r="AC9" s="597"/>
      <c r="AD9" s="597"/>
      <c r="AE9" s="597"/>
      <c r="AF9" s="565"/>
      <c r="AG9" s="294" t="s">
        <v>187</v>
      </c>
      <c r="AH9" s="581" t="s">
        <v>188</v>
      </c>
      <c r="AI9" s="582"/>
      <c r="AJ9" s="582"/>
      <c r="AK9" s="583"/>
    </row>
    <row r="10" spans="1:37" ht="21.75" customHeight="1">
      <c r="A10" s="578"/>
      <c r="B10" s="580"/>
      <c r="C10" s="602"/>
      <c r="D10" s="603"/>
      <c r="E10" s="603"/>
      <c r="F10" s="603"/>
      <c r="G10" s="603"/>
      <c r="H10" s="603"/>
      <c r="I10" s="603"/>
      <c r="J10" s="603"/>
      <c r="K10" s="603"/>
      <c r="L10" s="604"/>
      <c r="M10" s="609"/>
      <c r="N10" s="564"/>
      <c r="O10" s="565"/>
      <c r="P10" s="612"/>
      <c r="Q10" s="612"/>
      <c r="R10" s="609"/>
      <c r="S10" s="591"/>
      <c r="T10" s="594"/>
      <c r="U10" s="564"/>
      <c r="V10" s="597"/>
      <c r="W10" s="597"/>
      <c r="X10" s="597"/>
      <c r="Y10" s="597"/>
      <c r="Z10" s="597"/>
      <c r="AA10" s="597"/>
      <c r="AB10" s="597"/>
      <c r="AC10" s="597"/>
      <c r="AD10" s="597"/>
      <c r="AE10" s="597"/>
      <c r="AF10" s="565"/>
      <c r="AG10" s="198"/>
      <c r="AH10" s="199"/>
      <c r="AI10" s="200"/>
      <c r="AJ10" s="199"/>
      <c r="AK10" s="200"/>
    </row>
    <row r="11" spans="1:37" ht="150" customHeight="1">
      <c r="A11" s="578"/>
      <c r="B11" s="580"/>
      <c r="C11" s="602"/>
      <c r="D11" s="603"/>
      <c r="E11" s="603"/>
      <c r="F11" s="603"/>
      <c r="G11" s="603"/>
      <c r="H11" s="603"/>
      <c r="I11" s="603"/>
      <c r="J11" s="603"/>
      <c r="K11" s="603"/>
      <c r="L11" s="604"/>
      <c r="M11" s="609"/>
      <c r="N11" s="564"/>
      <c r="O11" s="565"/>
      <c r="P11" s="612"/>
      <c r="Q11" s="612"/>
      <c r="R11" s="609"/>
      <c r="S11" s="591"/>
      <c r="T11" s="594"/>
      <c r="U11" s="564"/>
      <c r="V11" s="597"/>
      <c r="W11" s="597"/>
      <c r="X11" s="597"/>
      <c r="Y11" s="597"/>
      <c r="Z11" s="597"/>
      <c r="AA11" s="597"/>
      <c r="AB11" s="597"/>
      <c r="AC11" s="597"/>
      <c r="AD11" s="597"/>
      <c r="AE11" s="597"/>
      <c r="AF11" s="565"/>
      <c r="AG11" s="198" t="s">
        <v>19116</v>
      </c>
      <c r="AH11" s="199" t="s">
        <v>183</v>
      </c>
      <c r="AI11" s="198" t="s">
        <v>184</v>
      </c>
      <c r="AJ11" s="199" t="s">
        <v>185</v>
      </c>
      <c r="AK11" s="198" t="s">
        <v>186</v>
      </c>
    </row>
    <row r="12" spans="1:37" ht="14.25">
      <c r="A12" s="201"/>
      <c r="B12" s="208"/>
      <c r="C12" s="605"/>
      <c r="D12" s="606"/>
      <c r="E12" s="606"/>
      <c r="F12" s="606"/>
      <c r="G12" s="606"/>
      <c r="H12" s="606"/>
      <c r="I12" s="606"/>
      <c r="J12" s="606"/>
      <c r="K12" s="606"/>
      <c r="L12" s="607"/>
      <c r="M12" s="610"/>
      <c r="N12" s="566"/>
      <c r="O12" s="567"/>
      <c r="P12" s="613"/>
      <c r="Q12" s="613"/>
      <c r="R12" s="610"/>
      <c r="S12" s="592"/>
      <c r="T12" s="595"/>
      <c r="U12" s="566"/>
      <c r="V12" s="598"/>
      <c r="W12" s="598"/>
      <c r="X12" s="598"/>
      <c r="Y12" s="598"/>
      <c r="Z12" s="598"/>
      <c r="AA12" s="598"/>
      <c r="AB12" s="598"/>
      <c r="AC12" s="598"/>
      <c r="AD12" s="598"/>
      <c r="AE12" s="598"/>
      <c r="AF12" s="567"/>
      <c r="AG12" s="202"/>
      <c r="AH12" s="203"/>
      <c r="AI12" s="203"/>
      <c r="AJ12" s="204"/>
      <c r="AK12" s="204"/>
    </row>
    <row r="13" spans="1:37" ht="36.75" customHeight="1">
      <c r="A13" s="205">
        <v>1</v>
      </c>
      <c r="B13" s="264" t="str">
        <f>IF(M13="宮城県","○",IF(M13="仙台市","○","－"))</f>
        <v>○</v>
      </c>
      <c r="C13" s="282" t="str">
        <f>IF(基本情報入力シート!C34="","",基本情報入力シート!C34)</f>
        <v/>
      </c>
      <c r="D13" s="283" t="str">
        <f>IF(基本情報入力シート!D34="","",基本情報入力シート!D34)</f>
        <v/>
      </c>
      <c r="E13" s="283" t="str">
        <f>IF(基本情報入力シート!E34="","",基本情報入力シート!E34)</f>
        <v/>
      </c>
      <c r="F13" s="283" t="str">
        <f>IF(基本情報入力シート!F34="","",基本情報入力シート!F34)</f>
        <v/>
      </c>
      <c r="G13" s="283" t="str">
        <f>IF(基本情報入力シート!G34="","",基本情報入力シート!G34)</f>
        <v/>
      </c>
      <c r="H13" s="283" t="str">
        <f>IF(基本情報入力シート!H34="","",基本情報入力シート!H34)</f>
        <v/>
      </c>
      <c r="I13" s="283" t="str">
        <f>IF(基本情報入力シート!I34="","",基本情報入力シート!I34)</f>
        <v/>
      </c>
      <c r="J13" s="283" t="str">
        <f>IF(基本情報入力シート!J34="","",基本情報入力シート!J34)</f>
        <v/>
      </c>
      <c r="K13" s="283" t="str">
        <f>IF(基本情報入力シート!K34="","",基本情報入力シート!K34)</f>
        <v/>
      </c>
      <c r="L13" s="284" t="str">
        <f>IF(基本情報入力シート!L34="","",基本情報入力シート!L34)</f>
        <v/>
      </c>
      <c r="M13" s="265" t="str">
        <f>IF(基本情報入力シート!M34="","",基本情報入力シート!M34)</f>
        <v>宮城県</v>
      </c>
      <c r="N13" s="560" t="str">
        <f>IF(基本情報入力シート!R34="","",基本情報入力シート!R34)</f>
        <v/>
      </c>
      <c r="O13" s="561"/>
      <c r="P13" s="266" t="str">
        <f>IF(基本情報入力シート!X34="","",基本情報入力シート!X34)</f>
        <v/>
      </c>
      <c r="Q13" s="267" t="str">
        <f>IF(基本情報入力シート!Y34="","",基本情報入力シート!Y34)</f>
        <v/>
      </c>
      <c r="R13" s="206"/>
      <c r="S13" s="268" t="str">
        <f>IF(B13="×","",IF(基本情報入力シート!Z34="","",基本情報入力シート!Z34))</f>
        <v/>
      </c>
      <c r="T13" s="269" t="str">
        <f>IF(B13="×","",IF(Q13="","",VLOOKUP(Q13,【参考】数式用!$M$2:$O$34,3,FALSE)))</f>
        <v/>
      </c>
      <c r="U13" s="270" t="s">
        <v>15</v>
      </c>
      <c r="V13" s="271">
        <v>4</v>
      </c>
      <c r="W13" s="272" t="s">
        <v>9</v>
      </c>
      <c r="X13" s="227"/>
      <c r="Y13" s="273" t="s">
        <v>37</v>
      </c>
      <c r="Z13" s="271">
        <v>4</v>
      </c>
      <c r="AA13" s="273" t="s">
        <v>9</v>
      </c>
      <c r="AB13" s="274">
        <v>9</v>
      </c>
      <c r="AC13" s="273" t="s">
        <v>12</v>
      </c>
      <c r="AD13" s="275" t="s">
        <v>19</v>
      </c>
      <c r="AE13" s="276">
        <f>IF(AB13="","",AB13-X13+1)</f>
        <v>10</v>
      </c>
      <c r="AF13" s="277" t="s">
        <v>26</v>
      </c>
      <c r="AG13" s="233" t="str">
        <f>IFERROR(ROUNDDOWN(ROUND(S13*T13,0),0)*AE13,"")</f>
        <v/>
      </c>
      <c r="AH13" s="279"/>
      <c r="AI13" s="279"/>
      <c r="AJ13" s="280"/>
      <c r="AK13" s="280"/>
    </row>
    <row r="14" spans="1:37" ht="36.75" customHeight="1">
      <c r="A14" s="205">
        <f>A13+1</f>
        <v>2</v>
      </c>
      <c r="B14" s="264" t="str">
        <f t="shared" ref="B14:B77" si="0">IF(M14="宮城県","○",IF(M14="仙台市","○","－"))</f>
        <v>○</v>
      </c>
      <c r="C14" s="282" t="str">
        <f>IF(基本情報入力シート!C35="","",基本情報入力シート!C35)</f>
        <v/>
      </c>
      <c r="D14" s="283" t="str">
        <f>IF(基本情報入力シート!D35="","",基本情報入力シート!D35)</f>
        <v/>
      </c>
      <c r="E14" s="283" t="str">
        <f>IF(基本情報入力シート!E35="","",基本情報入力シート!E35)</f>
        <v/>
      </c>
      <c r="F14" s="283" t="str">
        <f>IF(基本情報入力シート!F35="","",基本情報入力シート!F35)</f>
        <v/>
      </c>
      <c r="G14" s="283" t="str">
        <f>IF(基本情報入力シート!G35="","",基本情報入力シート!G35)</f>
        <v/>
      </c>
      <c r="H14" s="283" t="str">
        <f>IF(基本情報入力シート!H35="","",基本情報入力シート!H35)</f>
        <v/>
      </c>
      <c r="I14" s="283" t="str">
        <f>IF(基本情報入力シート!I35="","",基本情報入力シート!I35)</f>
        <v/>
      </c>
      <c r="J14" s="283" t="str">
        <f>IF(基本情報入力シート!J35="","",基本情報入力シート!J35)</f>
        <v/>
      </c>
      <c r="K14" s="283" t="str">
        <f>IF(基本情報入力シート!K35="","",基本情報入力シート!K35)</f>
        <v/>
      </c>
      <c r="L14" s="284" t="str">
        <f>IF(基本情報入力シート!L35="","",基本情報入力シート!L35)</f>
        <v/>
      </c>
      <c r="M14" s="265" t="str">
        <f>IF(基本情報入力シート!M35="","",基本情報入力シート!M35)</f>
        <v>宮城県</v>
      </c>
      <c r="N14" s="560" t="str">
        <f>IF(基本情報入力シート!R35="","",基本情報入力シート!R35)</f>
        <v/>
      </c>
      <c r="O14" s="561"/>
      <c r="P14" s="266" t="str">
        <f>IF(基本情報入力シート!X35="","",基本情報入力シート!X35)</f>
        <v/>
      </c>
      <c r="Q14" s="267" t="str">
        <f>IF(基本情報入力シート!Y35="","",基本情報入力シート!Y35)</f>
        <v/>
      </c>
      <c r="R14" s="206"/>
      <c r="S14" s="268" t="str">
        <f>IF(B14="×","",IF(基本情報入力シート!Z35="","",基本情報入力シート!Z35))</f>
        <v/>
      </c>
      <c r="T14" s="269" t="str">
        <f>IF(B14="×","",IF(Q14="","",VLOOKUP(Q14,【参考】数式用!$M$2:$O$34,3,FALSE)))</f>
        <v/>
      </c>
      <c r="U14" s="270" t="s">
        <v>15</v>
      </c>
      <c r="V14" s="271">
        <v>4</v>
      </c>
      <c r="W14" s="272" t="s">
        <v>9</v>
      </c>
      <c r="X14" s="227"/>
      <c r="Y14" s="273" t="s">
        <v>37</v>
      </c>
      <c r="Z14" s="271">
        <v>4</v>
      </c>
      <c r="AA14" s="273" t="s">
        <v>9</v>
      </c>
      <c r="AB14" s="274">
        <v>9</v>
      </c>
      <c r="AC14" s="273" t="s">
        <v>12</v>
      </c>
      <c r="AD14" s="275" t="s">
        <v>19</v>
      </c>
      <c r="AE14" s="276">
        <f t="shared" ref="AE14:AE77" si="1">IF(AB14="","",AB14-X14+1)</f>
        <v>10</v>
      </c>
      <c r="AF14" s="277" t="s">
        <v>26</v>
      </c>
      <c r="AG14" s="233" t="str">
        <f t="shared" ref="AG14:AG77" si="2">IFERROR(ROUNDDOWN(ROUND(S14*T14,0),0)*AE14,"")</f>
        <v/>
      </c>
      <c r="AH14" s="279"/>
      <c r="AI14" s="279"/>
      <c r="AJ14" s="280"/>
      <c r="AK14" s="280"/>
    </row>
    <row r="15" spans="1:37" ht="36.75" customHeight="1">
      <c r="A15" s="205">
        <f t="shared" ref="A15:A78" si="3">A14+1</f>
        <v>3</v>
      </c>
      <c r="B15" s="264" t="str">
        <f t="shared" si="0"/>
        <v>○</v>
      </c>
      <c r="C15" s="282" t="str">
        <f>IF(基本情報入力シート!C36="","",基本情報入力シート!C36)</f>
        <v/>
      </c>
      <c r="D15" s="283" t="str">
        <f>IF(基本情報入力シート!D36="","",基本情報入力シート!D36)</f>
        <v/>
      </c>
      <c r="E15" s="283" t="str">
        <f>IF(基本情報入力シート!E36="","",基本情報入力シート!E36)</f>
        <v/>
      </c>
      <c r="F15" s="283" t="str">
        <f>IF(基本情報入力シート!F36="","",基本情報入力シート!F36)</f>
        <v/>
      </c>
      <c r="G15" s="283" t="str">
        <f>IF(基本情報入力シート!G36="","",基本情報入力シート!G36)</f>
        <v/>
      </c>
      <c r="H15" s="283" t="str">
        <f>IF(基本情報入力シート!H36="","",基本情報入力シート!H36)</f>
        <v/>
      </c>
      <c r="I15" s="283" t="str">
        <f>IF(基本情報入力シート!I36="","",基本情報入力シート!I36)</f>
        <v/>
      </c>
      <c r="J15" s="283" t="str">
        <f>IF(基本情報入力シート!J36="","",基本情報入力シート!J36)</f>
        <v/>
      </c>
      <c r="K15" s="283" t="str">
        <f>IF(基本情報入力シート!K36="","",基本情報入力シート!K36)</f>
        <v/>
      </c>
      <c r="L15" s="284" t="str">
        <f>IF(基本情報入力シート!L36="","",基本情報入力シート!L36)</f>
        <v/>
      </c>
      <c r="M15" s="265" t="str">
        <f>IF(基本情報入力シート!M36="","",基本情報入力シート!M36)</f>
        <v>宮城県</v>
      </c>
      <c r="N15" s="560" t="str">
        <f>IF(基本情報入力シート!R36="","",基本情報入力シート!R36)</f>
        <v/>
      </c>
      <c r="O15" s="561"/>
      <c r="P15" s="266" t="str">
        <f>IF(基本情報入力シート!X36="","",基本情報入力シート!X36)</f>
        <v/>
      </c>
      <c r="Q15" s="267" t="str">
        <f>IF(基本情報入力シート!Y36="","",基本情報入力シート!Y36)</f>
        <v/>
      </c>
      <c r="R15" s="206"/>
      <c r="S15" s="268" t="str">
        <f>IF(B15="×","",IF(基本情報入力シート!Z36="","",基本情報入力シート!Z36))</f>
        <v/>
      </c>
      <c r="T15" s="269" t="str">
        <f>IF(B15="×","",IF(Q15="","",VLOOKUP(Q15,【参考】数式用!$M$2:$O$34,3,FALSE)))</f>
        <v/>
      </c>
      <c r="U15" s="270" t="s">
        <v>15</v>
      </c>
      <c r="V15" s="271">
        <v>4</v>
      </c>
      <c r="W15" s="272" t="s">
        <v>9</v>
      </c>
      <c r="X15" s="227"/>
      <c r="Y15" s="273" t="s">
        <v>37</v>
      </c>
      <c r="Z15" s="271">
        <v>4</v>
      </c>
      <c r="AA15" s="273" t="s">
        <v>9</v>
      </c>
      <c r="AB15" s="274">
        <v>9</v>
      </c>
      <c r="AC15" s="273" t="s">
        <v>12</v>
      </c>
      <c r="AD15" s="275" t="s">
        <v>19</v>
      </c>
      <c r="AE15" s="276">
        <f t="shared" si="1"/>
        <v>10</v>
      </c>
      <c r="AF15" s="277" t="s">
        <v>26</v>
      </c>
      <c r="AG15" s="233" t="str">
        <f t="shared" si="2"/>
        <v/>
      </c>
      <c r="AH15" s="279"/>
      <c r="AI15" s="279"/>
      <c r="AJ15" s="280"/>
      <c r="AK15" s="280"/>
    </row>
    <row r="16" spans="1:37" ht="36.75" customHeight="1">
      <c r="A16" s="205">
        <f t="shared" si="3"/>
        <v>4</v>
      </c>
      <c r="B16" s="264" t="str">
        <f t="shared" si="0"/>
        <v>○</v>
      </c>
      <c r="C16" s="282" t="str">
        <f>IF(基本情報入力シート!C37="","",基本情報入力シート!C37)</f>
        <v/>
      </c>
      <c r="D16" s="283" t="str">
        <f>IF(基本情報入力シート!D37="","",基本情報入力シート!D37)</f>
        <v/>
      </c>
      <c r="E16" s="283" t="str">
        <f>IF(基本情報入力シート!E37="","",基本情報入力シート!E37)</f>
        <v/>
      </c>
      <c r="F16" s="283" t="str">
        <f>IF(基本情報入力シート!F37="","",基本情報入力シート!F37)</f>
        <v/>
      </c>
      <c r="G16" s="283" t="str">
        <f>IF(基本情報入力シート!G37="","",基本情報入力シート!G37)</f>
        <v/>
      </c>
      <c r="H16" s="283" t="str">
        <f>IF(基本情報入力シート!H37="","",基本情報入力シート!H37)</f>
        <v/>
      </c>
      <c r="I16" s="283" t="str">
        <f>IF(基本情報入力シート!I37="","",基本情報入力シート!I37)</f>
        <v/>
      </c>
      <c r="J16" s="283" t="str">
        <f>IF(基本情報入力シート!J37="","",基本情報入力シート!J37)</f>
        <v/>
      </c>
      <c r="K16" s="283" t="str">
        <f>IF(基本情報入力シート!K37="","",基本情報入力シート!K37)</f>
        <v/>
      </c>
      <c r="L16" s="284" t="str">
        <f>IF(基本情報入力シート!L37="","",基本情報入力シート!L37)</f>
        <v/>
      </c>
      <c r="M16" s="265" t="str">
        <f>IF(基本情報入力シート!M37="","",基本情報入力シート!M37)</f>
        <v>宮城県</v>
      </c>
      <c r="N16" s="560" t="str">
        <f>IF(基本情報入力シート!R37="","",基本情報入力シート!R37)</f>
        <v/>
      </c>
      <c r="O16" s="561"/>
      <c r="P16" s="266" t="str">
        <f>IF(基本情報入力シート!X37="","",基本情報入力シート!X37)</f>
        <v/>
      </c>
      <c r="Q16" s="267" t="str">
        <f>IF(基本情報入力シート!Y37="","",基本情報入力シート!Y37)</f>
        <v/>
      </c>
      <c r="R16" s="206"/>
      <c r="S16" s="268" t="str">
        <f>IF(B16="×","",IF(基本情報入力シート!Z37="","",基本情報入力シート!Z37))</f>
        <v/>
      </c>
      <c r="T16" s="269" t="str">
        <f>IF(B16="×","",IF(Q16="","",VLOOKUP(Q16,【参考】数式用!$M$2:$O$34,3,FALSE)))</f>
        <v/>
      </c>
      <c r="U16" s="270" t="s">
        <v>15</v>
      </c>
      <c r="V16" s="271">
        <v>4</v>
      </c>
      <c r="W16" s="272" t="s">
        <v>9</v>
      </c>
      <c r="X16" s="227"/>
      <c r="Y16" s="273" t="s">
        <v>37</v>
      </c>
      <c r="Z16" s="271">
        <v>4</v>
      </c>
      <c r="AA16" s="273" t="s">
        <v>9</v>
      </c>
      <c r="AB16" s="274">
        <v>9</v>
      </c>
      <c r="AC16" s="273" t="s">
        <v>12</v>
      </c>
      <c r="AD16" s="275" t="s">
        <v>19</v>
      </c>
      <c r="AE16" s="276">
        <f t="shared" si="1"/>
        <v>10</v>
      </c>
      <c r="AF16" s="277" t="s">
        <v>26</v>
      </c>
      <c r="AG16" s="233" t="str">
        <f t="shared" si="2"/>
        <v/>
      </c>
      <c r="AH16" s="279"/>
      <c r="AI16" s="279"/>
      <c r="AJ16" s="280"/>
      <c r="AK16" s="280"/>
    </row>
    <row r="17" spans="1:37" ht="36.75" customHeight="1">
      <c r="A17" s="205">
        <f t="shared" si="3"/>
        <v>5</v>
      </c>
      <c r="B17" s="264" t="str">
        <f t="shared" si="0"/>
        <v>○</v>
      </c>
      <c r="C17" s="282" t="str">
        <f>IF(基本情報入力シート!C38="","",基本情報入力シート!C38)</f>
        <v/>
      </c>
      <c r="D17" s="283" t="str">
        <f>IF(基本情報入力シート!D38="","",基本情報入力シート!D38)</f>
        <v/>
      </c>
      <c r="E17" s="283" t="str">
        <f>IF(基本情報入力シート!E38="","",基本情報入力シート!E38)</f>
        <v/>
      </c>
      <c r="F17" s="283" t="str">
        <f>IF(基本情報入力シート!F38="","",基本情報入力シート!F38)</f>
        <v/>
      </c>
      <c r="G17" s="283" t="str">
        <f>IF(基本情報入力シート!G38="","",基本情報入力シート!G38)</f>
        <v/>
      </c>
      <c r="H17" s="283" t="str">
        <f>IF(基本情報入力シート!H38="","",基本情報入力シート!H38)</f>
        <v/>
      </c>
      <c r="I17" s="283" t="str">
        <f>IF(基本情報入力シート!I38="","",基本情報入力シート!I38)</f>
        <v/>
      </c>
      <c r="J17" s="283" t="str">
        <f>IF(基本情報入力シート!J38="","",基本情報入力シート!J38)</f>
        <v/>
      </c>
      <c r="K17" s="283" t="str">
        <f>IF(基本情報入力シート!K38="","",基本情報入力シート!K38)</f>
        <v/>
      </c>
      <c r="L17" s="284" t="str">
        <f>IF(基本情報入力シート!L38="","",基本情報入力シート!L38)</f>
        <v/>
      </c>
      <c r="M17" s="265" t="str">
        <f>IF(基本情報入力シート!M38="","",基本情報入力シート!M38)</f>
        <v>宮城県</v>
      </c>
      <c r="N17" s="560" t="str">
        <f>IF(基本情報入力シート!R38="","",基本情報入力シート!R38)</f>
        <v/>
      </c>
      <c r="O17" s="561"/>
      <c r="P17" s="266" t="str">
        <f>IF(基本情報入力シート!X38="","",基本情報入力シート!X38)</f>
        <v/>
      </c>
      <c r="Q17" s="267" t="str">
        <f>IF(基本情報入力シート!Y38="","",基本情報入力シート!Y38)</f>
        <v/>
      </c>
      <c r="R17" s="206"/>
      <c r="S17" s="268" t="str">
        <f>IF(B17="×","",IF(基本情報入力シート!Z38="","",基本情報入力シート!Z38))</f>
        <v/>
      </c>
      <c r="T17" s="269" t="str">
        <f>IF(B17="×","",IF(Q17="","",VLOOKUP(Q17,【参考】数式用!$M$2:$O$34,3,FALSE)))</f>
        <v/>
      </c>
      <c r="U17" s="270" t="s">
        <v>15</v>
      </c>
      <c r="V17" s="271">
        <v>4</v>
      </c>
      <c r="W17" s="272" t="s">
        <v>9</v>
      </c>
      <c r="X17" s="227"/>
      <c r="Y17" s="273" t="s">
        <v>37</v>
      </c>
      <c r="Z17" s="271">
        <v>4</v>
      </c>
      <c r="AA17" s="273" t="s">
        <v>9</v>
      </c>
      <c r="AB17" s="274">
        <v>9</v>
      </c>
      <c r="AC17" s="273" t="s">
        <v>12</v>
      </c>
      <c r="AD17" s="275" t="s">
        <v>19</v>
      </c>
      <c r="AE17" s="276">
        <f t="shared" si="1"/>
        <v>10</v>
      </c>
      <c r="AF17" s="277" t="s">
        <v>26</v>
      </c>
      <c r="AG17" s="233" t="str">
        <f t="shared" si="2"/>
        <v/>
      </c>
      <c r="AH17" s="279"/>
      <c r="AI17" s="279"/>
      <c r="AJ17" s="280"/>
      <c r="AK17" s="280"/>
    </row>
    <row r="18" spans="1:37" ht="36.75" customHeight="1">
      <c r="A18" s="205">
        <f t="shared" si="3"/>
        <v>6</v>
      </c>
      <c r="B18" s="264" t="str">
        <f t="shared" si="0"/>
        <v>○</v>
      </c>
      <c r="C18" s="282" t="str">
        <f>IF(基本情報入力シート!C39="","",基本情報入力シート!C39)</f>
        <v/>
      </c>
      <c r="D18" s="283" t="str">
        <f>IF(基本情報入力シート!D39="","",基本情報入力シート!D39)</f>
        <v/>
      </c>
      <c r="E18" s="283" t="str">
        <f>IF(基本情報入力シート!E39="","",基本情報入力シート!E39)</f>
        <v/>
      </c>
      <c r="F18" s="283" t="str">
        <f>IF(基本情報入力シート!F39="","",基本情報入力シート!F39)</f>
        <v/>
      </c>
      <c r="G18" s="283" t="str">
        <f>IF(基本情報入力シート!G39="","",基本情報入力シート!G39)</f>
        <v/>
      </c>
      <c r="H18" s="283" t="str">
        <f>IF(基本情報入力シート!H39="","",基本情報入力シート!H39)</f>
        <v/>
      </c>
      <c r="I18" s="283" t="str">
        <f>IF(基本情報入力シート!I39="","",基本情報入力シート!I39)</f>
        <v/>
      </c>
      <c r="J18" s="283" t="str">
        <f>IF(基本情報入力シート!J39="","",基本情報入力シート!J39)</f>
        <v/>
      </c>
      <c r="K18" s="283" t="str">
        <f>IF(基本情報入力シート!K39="","",基本情報入力シート!K39)</f>
        <v/>
      </c>
      <c r="L18" s="284" t="str">
        <f>IF(基本情報入力シート!L39="","",基本情報入力シート!L39)</f>
        <v/>
      </c>
      <c r="M18" s="265" t="str">
        <f>IF(基本情報入力シート!M39="","",基本情報入力シート!M39)</f>
        <v>宮城県</v>
      </c>
      <c r="N18" s="560" t="str">
        <f>IF(基本情報入力シート!R39="","",基本情報入力シート!R39)</f>
        <v/>
      </c>
      <c r="O18" s="561"/>
      <c r="P18" s="266" t="str">
        <f>IF(基本情報入力シート!X39="","",基本情報入力シート!X39)</f>
        <v/>
      </c>
      <c r="Q18" s="267" t="str">
        <f>IF(基本情報入力シート!Y39="","",基本情報入力シート!Y39)</f>
        <v/>
      </c>
      <c r="R18" s="206"/>
      <c r="S18" s="268" t="str">
        <f>IF(B18="×","",IF(基本情報入力シート!Z39="","",基本情報入力シート!Z39))</f>
        <v/>
      </c>
      <c r="T18" s="269" t="str">
        <f>IF(B18="×","",IF(Q18="","",VLOOKUP(Q18,【参考】数式用!$M$2:$O$34,3,FALSE)))</f>
        <v/>
      </c>
      <c r="U18" s="270" t="s">
        <v>80</v>
      </c>
      <c r="V18" s="271">
        <v>4</v>
      </c>
      <c r="W18" s="272" t="s">
        <v>81</v>
      </c>
      <c r="X18" s="227"/>
      <c r="Y18" s="273" t="s">
        <v>82</v>
      </c>
      <c r="Z18" s="271">
        <v>4</v>
      </c>
      <c r="AA18" s="273" t="s">
        <v>81</v>
      </c>
      <c r="AB18" s="274">
        <v>9</v>
      </c>
      <c r="AC18" s="273" t="s">
        <v>83</v>
      </c>
      <c r="AD18" s="275" t="s">
        <v>84</v>
      </c>
      <c r="AE18" s="276">
        <f t="shared" si="1"/>
        <v>10</v>
      </c>
      <c r="AF18" s="277" t="s">
        <v>85</v>
      </c>
      <c r="AG18" s="233" t="str">
        <f t="shared" si="2"/>
        <v/>
      </c>
      <c r="AH18" s="279"/>
      <c r="AI18" s="279"/>
      <c r="AJ18" s="280"/>
      <c r="AK18" s="280"/>
    </row>
    <row r="19" spans="1:37" ht="36.75" customHeight="1">
      <c r="A19" s="205">
        <f t="shared" si="3"/>
        <v>7</v>
      </c>
      <c r="B19" s="264" t="str">
        <f t="shared" si="0"/>
        <v>○</v>
      </c>
      <c r="C19" s="282" t="str">
        <f>IF(基本情報入力シート!C40="","",基本情報入力シート!C40)</f>
        <v/>
      </c>
      <c r="D19" s="283" t="str">
        <f>IF(基本情報入力シート!D40="","",基本情報入力シート!D40)</f>
        <v/>
      </c>
      <c r="E19" s="283" t="str">
        <f>IF(基本情報入力シート!E40="","",基本情報入力シート!E40)</f>
        <v/>
      </c>
      <c r="F19" s="283" t="str">
        <f>IF(基本情報入力シート!F40="","",基本情報入力シート!F40)</f>
        <v/>
      </c>
      <c r="G19" s="283" t="str">
        <f>IF(基本情報入力シート!G40="","",基本情報入力シート!G40)</f>
        <v/>
      </c>
      <c r="H19" s="283" t="str">
        <f>IF(基本情報入力シート!H40="","",基本情報入力シート!H40)</f>
        <v/>
      </c>
      <c r="I19" s="283" t="str">
        <f>IF(基本情報入力シート!I40="","",基本情報入力シート!I40)</f>
        <v/>
      </c>
      <c r="J19" s="283" t="str">
        <f>IF(基本情報入力シート!J40="","",基本情報入力シート!J40)</f>
        <v/>
      </c>
      <c r="K19" s="283" t="str">
        <f>IF(基本情報入力シート!K40="","",基本情報入力シート!K40)</f>
        <v/>
      </c>
      <c r="L19" s="284" t="str">
        <f>IF(基本情報入力シート!L40="","",基本情報入力シート!L40)</f>
        <v/>
      </c>
      <c r="M19" s="265" t="str">
        <f>IF(基本情報入力シート!M40="","",基本情報入力シート!M40)</f>
        <v>宮城県</v>
      </c>
      <c r="N19" s="560" t="str">
        <f>IF(基本情報入力シート!R40="","",基本情報入力シート!R40)</f>
        <v/>
      </c>
      <c r="O19" s="561"/>
      <c r="P19" s="266" t="str">
        <f>IF(基本情報入力シート!X40="","",基本情報入力シート!X40)</f>
        <v/>
      </c>
      <c r="Q19" s="267" t="str">
        <f>IF(基本情報入力シート!Y40="","",基本情報入力シート!Y40)</f>
        <v/>
      </c>
      <c r="R19" s="206"/>
      <c r="S19" s="268" t="str">
        <f>IF(B19="×","",IF(基本情報入力シート!Z40="","",基本情報入力シート!Z40))</f>
        <v/>
      </c>
      <c r="T19" s="269" t="str">
        <f>IF(B19="×","",IF(Q19="","",VLOOKUP(Q19,【参考】数式用!$M$2:$O$34,3,FALSE)))</f>
        <v/>
      </c>
      <c r="U19" s="270" t="s">
        <v>80</v>
      </c>
      <c r="V19" s="271">
        <v>4</v>
      </c>
      <c r="W19" s="272" t="s">
        <v>81</v>
      </c>
      <c r="X19" s="227"/>
      <c r="Y19" s="273" t="s">
        <v>82</v>
      </c>
      <c r="Z19" s="271">
        <v>4</v>
      </c>
      <c r="AA19" s="273" t="s">
        <v>81</v>
      </c>
      <c r="AB19" s="274">
        <v>9</v>
      </c>
      <c r="AC19" s="273" t="s">
        <v>83</v>
      </c>
      <c r="AD19" s="275" t="s">
        <v>84</v>
      </c>
      <c r="AE19" s="276">
        <f t="shared" si="1"/>
        <v>10</v>
      </c>
      <c r="AF19" s="277" t="s">
        <v>85</v>
      </c>
      <c r="AG19" s="233" t="str">
        <f t="shared" si="2"/>
        <v/>
      </c>
      <c r="AH19" s="279"/>
      <c r="AI19" s="279"/>
      <c r="AJ19" s="280"/>
      <c r="AK19" s="280"/>
    </row>
    <row r="20" spans="1:37" ht="36.75" customHeight="1">
      <c r="A20" s="205">
        <f t="shared" si="3"/>
        <v>8</v>
      </c>
      <c r="B20" s="264" t="str">
        <f t="shared" si="0"/>
        <v>○</v>
      </c>
      <c r="C20" s="282" t="str">
        <f>IF(基本情報入力シート!C41="","",基本情報入力シート!C41)</f>
        <v/>
      </c>
      <c r="D20" s="283" t="str">
        <f>IF(基本情報入力シート!D41="","",基本情報入力シート!D41)</f>
        <v/>
      </c>
      <c r="E20" s="283" t="str">
        <f>IF(基本情報入力シート!E41="","",基本情報入力シート!E41)</f>
        <v/>
      </c>
      <c r="F20" s="283" t="str">
        <f>IF(基本情報入力シート!F41="","",基本情報入力シート!F41)</f>
        <v/>
      </c>
      <c r="G20" s="283" t="str">
        <f>IF(基本情報入力シート!G41="","",基本情報入力シート!G41)</f>
        <v/>
      </c>
      <c r="H20" s="283" t="str">
        <f>IF(基本情報入力シート!H41="","",基本情報入力シート!H41)</f>
        <v/>
      </c>
      <c r="I20" s="283" t="str">
        <f>IF(基本情報入力シート!I41="","",基本情報入力シート!I41)</f>
        <v/>
      </c>
      <c r="J20" s="283" t="str">
        <f>IF(基本情報入力シート!J41="","",基本情報入力シート!J41)</f>
        <v/>
      </c>
      <c r="K20" s="283" t="str">
        <f>IF(基本情報入力シート!K41="","",基本情報入力シート!K41)</f>
        <v/>
      </c>
      <c r="L20" s="284" t="str">
        <f>IF(基本情報入力シート!L41="","",基本情報入力シート!L41)</f>
        <v/>
      </c>
      <c r="M20" s="265" t="str">
        <f>IF(基本情報入力シート!M41="","",基本情報入力シート!M41)</f>
        <v>宮城県</v>
      </c>
      <c r="N20" s="560" t="str">
        <f>IF(基本情報入力シート!R41="","",基本情報入力シート!R41)</f>
        <v/>
      </c>
      <c r="O20" s="561"/>
      <c r="P20" s="266" t="str">
        <f>IF(基本情報入力シート!X41="","",基本情報入力シート!X41)</f>
        <v/>
      </c>
      <c r="Q20" s="267" t="str">
        <f>IF(基本情報入力シート!Y41="","",基本情報入力シート!Y41)</f>
        <v/>
      </c>
      <c r="R20" s="206"/>
      <c r="S20" s="268" t="str">
        <f>IF(B20="×","",IF(基本情報入力シート!Z41="","",基本情報入力シート!Z41))</f>
        <v/>
      </c>
      <c r="T20" s="269" t="str">
        <f>IF(B20="×","",IF(Q20="","",VLOOKUP(Q20,【参考】数式用!$M$2:$O$34,3,FALSE)))</f>
        <v/>
      </c>
      <c r="U20" s="270" t="s">
        <v>80</v>
      </c>
      <c r="V20" s="271">
        <v>4</v>
      </c>
      <c r="W20" s="272" t="s">
        <v>81</v>
      </c>
      <c r="X20" s="227"/>
      <c r="Y20" s="273" t="s">
        <v>82</v>
      </c>
      <c r="Z20" s="271">
        <v>4</v>
      </c>
      <c r="AA20" s="273" t="s">
        <v>81</v>
      </c>
      <c r="AB20" s="274">
        <v>9</v>
      </c>
      <c r="AC20" s="273" t="s">
        <v>83</v>
      </c>
      <c r="AD20" s="275" t="s">
        <v>84</v>
      </c>
      <c r="AE20" s="276">
        <f t="shared" si="1"/>
        <v>10</v>
      </c>
      <c r="AF20" s="277" t="s">
        <v>85</v>
      </c>
      <c r="AG20" s="233" t="str">
        <f t="shared" si="2"/>
        <v/>
      </c>
      <c r="AH20" s="279"/>
      <c r="AI20" s="281"/>
      <c r="AJ20" s="279"/>
      <c r="AK20" s="281"/>
    </row>
    <row r="21" spans="1:37" ht="36.75" customHeight="1">
      <c r="A21" s="205">
        <f t="shared" si="3"/>
        <v>9</v>
      </c>
      <c r="B21" s="264" t="str">
        <f t="shared" si="0"/>
        <v>○</v>
      </c>
      <c r="C21" s="282" t="str">
        <f>IF(基本情報入力シート!C42="","",基本情報入力シート!C42)</f>
        <v/>
      </c>
      <c r="D21" s="283" t="str">
        <f>IF(基本情報入力シート!D42="","",基本情報入力シート!D42)</f>
        <v/>
      </c>
      <c r="E21" s="283" t="str">
        <f>IF(基本情報入力シート!E42="","",基本情報入力シート!E42)</f>
        <v/>
      </c>
      <c r="F21" s="283" t="str">
        <f>IF(基本情報入力シート!F42="","",基本情報入力シート!F42)</f>
        <v/>
      </c>
      <c r="G21" s="283" t="str">
        <f>IF(基本情報入力シート!G42="","",基本情報入力シート!G42)</f>
        <v/>
      </c>
      <c r="H21" s="283" t="str">
        <f>IF(基本情報入力シート!H42="","",基本情報入力シート!H42)</f>
        <v/>
      </c>
      <c r="I21" s="283" t="str">
        <f>IF(基本情報入力シート!I42="","",基本情報入力シート!I42)</f>
        <v/>
      </c>
      <c r="J21" s="283" t="str">
        <f>IF(基本情報入力シート!J42="","",基本情報入力シート!J42)</f>
        <v/>
      </c>
      <c r="K21" s="283" t="str">
        <f>IF(基本情報入力シート!K42="","",基本情報入力シート!K42)</f>
        <v/>
      </c>
      <c r="L21" s="284" t="str">
        <f>IF(基本情報入力シート!L42="","",基本情報入力シート!L42)</f>
        <v/>
      </c>
      <c r="M21" s="265" t="str">
        <f>IF(基本情報入力シート!M42="","",基本情報入力シート!M42)</f>
        <v>宮城県</v>
      </c>
      <c r="N21" s="560" t="str">
        <f>IF(基本情報入力シート!R42="","",基本情報入力シート!R42)</f>
        <v/>
      </c>
      <c r="O21" s="561"/>
      <c r="P21" s="266" t="str">
        <f>IF(基本情報入力シート!X42="","",基本情報入力シート!X42)</f>
        <v/>
      </c>
      <c r="Q21" s="267" t="str">
        <f>IF(基本情報入力シート!Y42="","",基本情報入力シート!Y42)</f>
        <v/>
      </c>
      <c r="R21" s="206"/>
      <c r="S21" s="268" t="str">
        <f>IF(B21="×","",IF(基本情報入力シート!Z42="","",基本情報入力シート!Z42))</f>
        <v/>
      </c>
      <c r="T21" s="269" t="str">
        <f>IF(B21="×","",IF(Q21="","",VLOOKUP(Q21,【参考】数式用!$M$2:$O$34,3,FALSE)))</f>
        <v/>
      </c>
      <c r="U21" s="270" t="s">
        <v>80</v>
      </c>
      <c r="V21" s="271">
        <v>4</v>
      </c>
      <c r="W21" s="272" t="s">
        <v>81</v>
      </c>
      <c r="X21" s="227"/>
      <c r="Y21" s="273" t="s">
        <v>82</v>
      </c>
      <c r="Z21" s="271">
        <v>4</v>
      </c>
      <c r="AA21" s="273" t="s">
        <v>81</v>
      </c>
      <c r="AB21" s="274">
        <v>9</v>
      </c>
      <c r="AC21" s="273" t="s">
        <v>83</v>
      </c>
      <c r="AD21" s="275" t="s">
        <v>84</v>
      </c>
      <c r="AE21" s="276">
        <f t="shared" si="1"/>
        <v>10</v>
      </c>
      <c r="AF21" s="277" t="s">
        <v>85</v>
      </c>
      <c r="AG21" s="233" t="str">
        <f t="shared" si="2"/>
        <v/>
      </c>
      <c r="AH21" s="279"/>
      <c r="AI21" s="281"/>
      <c r="AJ21" s="279"/>
      <c r="AK21" s="281"/>
    </row>
    <row r="22" spans="1:37" ht="36.75" customHeight="1">
      <c r="A22" s="205">
        <f t="shared" si="3"/>
        <v>10</v>
      </c>
      <c r="B22" s="264" t="str">
        <f t="shared" si="0"/>
        <v>○</v>
      </c>
      <c r="C22" s="282" t="str">
        <f>IF(基本情報入力シート!C43="","",基本情報入力シート!C43)</f>
        <v/>
      </c>
      <c r="D22" s="283" t="str">
        <f>IF(基本情報入力シート!D43="","",基本情報入力シート!D43)</f>
        <v/>
      </c>
      <c r="E22" s="283" t="str">
        <f>IF(基本情報入力シート!E43="","",基本情報入力シート!E43)</f>
        <v/>
      </c>
      <c r="F22" s="283" t="str">
        <f>IF(基本情報入力シート!F43="","",基本情報入力シート!F43)</f>
        <v/>
      </c>
      <c r="G22" s="283" t="str">
        <f>IF(基本情報入力シート!G43="","",基本情報入力シート!G43)</f>
        <v/>
      </c>
      <c r="H22" s="283" t="str">
        <f>IF(基本情報入力シート!H43="","",基本情報入力シート!H43)</f>
        <v/>
      </c>
      <c r="I22" s="283" t="str">
        <f>IF(基本情報入力シート!I43="","",基本情報入力シート!I43)</f>
        <v/>
      </c>
      <c r="J22" s="283" t="str">
        <f>IF(基本情報入力シート!J43="","",基本情報入力シート!J43)</f>
        <v/>
      </c>
      <c r="K22" s="283" t="str">
        <f>IF(基本情報入力シート!K43="","",基本情報入力シート!K43)</f>
        <v/>
      </c>
      <c r="L22" s="284" t="str">
        <f>IF(基本情報入力シート!L43="","",基本情報入力シート!L43)</f>
        <v/>
      </c>
      <c r="M22" s="265" t="str">
        <f>IF(基本情報入力シート!M43="","",基本情報入力シート!M43)</f>
        <v>宮城県</v>
      </c>
      <c r="N22" s="560" t="str">
        <f>IF(基本情報入力シート!R43="","",基本情報入力シート!R43)</f>
        <v/>
      </c>
      <c r="O22" s="561"/>
      <c r="P22" s="266" t="str">
        <f>IF(基本情報入力シート!X43="","",基本情報入力シート!X43)</f>
        <v/>
      </c>
      <c r="Q22" s="267" t="str">
        <f>IF(基本情報入力シート!Y43="","",基本情報入力シート!Y43)</f>
        <v/>
      </c>
      <c r="R22" s="206"/>
      <c r="S22" s="268" t="str">
        <f>IF(B22="×","",IF(基本情報入力シート!Z43="","",基本情報入力シート!Z43))</f>
        <v/>
      </c>
      <c r="T22" s="269" t="str">
        <f>IF(B22="×","",IF(Q22="","",VLOOKUP(Q22,【参考】数式用!$M$2:$O$34,3,FALSE)))</f>
        <v/>
      </c>
      <c r="U22" s="270" t="s">
        <v>80</v>
      </c>
      <c r="V22" s="271">
        <v>4</v>
      </c>
      <c r="W22" s="272" t="s">
        <v>81</v>
      </c>
      <c r="X22" s="227"/>
      <c r="Y22" s="273" t="s">
        <v>82</v>
      </c>
      <c r="Z22" s="271">
        <v>4</v>
      </c>
      <c r="AA22" s="273" t="s">
        <v>81</v>
      </c>
      <c r="AB22" s="274">
        <v>9</v>
      </c>
      <c r="AC22" s="273" t="s">
        <v>83</v>
      </c>
      <c r="AD22" s="275" t="s">
        <v>84</v>
      </c>
      <c r="AE22" s="276">
        <f t="shared" si="1"/>
        <v>10</v>
      </c>
      <c r="AF22" s="277" t="s">
        <v>85</v>
      </c>
      <c r="AG22" s="233" t="str">
        <f t="shared" si="2"/>
        <v/>
      </c>
      <c r="AH22" s="279"/>
      <c r="AI22" s="281"/>
      <c r="AJ22" s="279"/>
      <c r="AK22" s="281"/>
    </row>
    <row r="23" spans="1:37" ht="36.75" customHeight="1">
      <c r="A23" s="205">
        <f t="shared" si="3"/>
        <v>11</v>
      </c>
      <c r="B23" s="264" t="str">
        <f t="shared" si="0"/>
        <v>○</v>
      </c>
      <c r="C23" s="282" t="str">
        <f>IF(基本情報入力シート!C44="","",基本情報入力シート!C44)</f>
        <v/>
      </c>
      <c r="D23" s="283" t="str">
        <f>IF(基本情報入力シート!D44="","",基本情報入力シート!D44)</f>
        <v/>
      </c>
      <c r="E23" s="283" t="str">
        <f>IF(基本情報入力シート!E44="","",基本情報入力シート!E44)</f>
        <v/>
      </c>
      <c r="F23" s="283" t="str">
        <f>IF(基本情報入力シート!F44="","",基本情報入力シート!F44)</f>
        <v/>
      </c>
      <c r="G23" s="283" t="str">
        <f>IF(基本情報入力シート!G44="","",基本情報入力シート!G44)</f>
        <v/>
      </c>
      <c r="H23" s="283" t="str">
        <f>IF(基本情報入力シート!H44="","",基本情報入力シート!H44)</f>
        <v/>
      </c>
      <c r="I23" s="283" t="str">
        <f>IF(基本情報入力シート!I44="","",基本情報入力シート!I44)</f>
        <v/>
      </c>
      <c r="J23" s="283" t="str">
        <f>IF(基本情報入力シート!J44="","",基本情報入力シート!J44)</f>
        <v/>
      </c>
      <c r="K23" s="283" t="str">
        <f>IF(基本情報入力シート!K44="","",基本情報入力シート!K44)</f>
        <v/>
      </c>
      <c r="L23" s="284" t="str">
        <f>IF(基本情報入力シート!L44="","",基本情報入力シート!L44)</f>
        <v/>
      </c>
      <c r="M23" s="265" t="str">
        <f>IF(基本情報入力シート!M44="","",基本情報入力シート!M44)</f>
        <v>宮城県</v>
      </c>
      <c r="N23" s="560" t="str">
        <f>IF(基本情報入力シート!R44="","",基本情報入力シート!R44)</f>
        <v/>
      </c>
      <c r="O23" s="561"/>
      <c r="P23" s="266" t="str">
        <f>IF(基本情報入力シート!X44="","",基本情報入力シート!X44)</f>
        <v/>
      </c>
      <c r="Q23" s="267" t="str">
        <f>IF(基本情報入力シート!Y44="","",基本情報入力シート!Y44)</f>
        <v/>
      </c>
      <c r="R23" s="206"/>
      <c r="S23" s="268" t="str">
        <f>IF(B23="×","",IF(基本情報入力シート!Z44="","",基本情報入力シート!Z44))</f>
        <v/>
      </c>
      <c r="T23" s="269" t="str">
        <f>IF(B23="×","",IF(Q23="","",VLOOKUP(Q23,【参考】数式用!$M$2:$O$34,3,FALSE)))</f>
        <v/>
      </c>
      <c r="U23" s="270" t="s">
        <v>80</v>
      </c>
      <c r="V23" s="271">
        <v>4</v>
      </c>
      <c r="W23" s="272" t="s">
        <v>81</v>
      </c>
      <c r="X23" s="227"/>
      <c r="Y23" s="273" t="s">
        <v>82</v>
      </c>
      <c r="Z23" s="271">
        <v>4</v>
      </c>
      <c r="AA23" s="273" t="s">
        <v>81</v>
      </c>
      <c r="AB23" s="274">
        <v>9</v>
      </c>
      <c r="AC23" s="273" t="s">
        <v>83</v>
      </c>
      <c r="AD23" s="275" t="s">
        <v>84</v>
      </c>
      <c r="AE23" s="276">
        <f t="shared" si="1"/>
        <v>10</v>
      </c>
      <c r="AF23" s="277" t="s">
        <v>85</v>
      </c>
      <c r="AG23" s="233" t="str">
        <f t="shared" si="2"/>
        <v/>
      </c>
      <c r="AH23" s="279"/>
      <c r="AI23" s="281"/>
      <c r="AJ23" s="279"/>
      <c r="AK23" s="281"/>
    </row>
    <row r="24" spans="1:37" ht="36.75" customHeight="1">
      <c r="A24" s="205">
        <f t="shared" si="3"/>
        <v>12</v>
      </c>
      <c r="B24" s="264" t="str">
        <f t="shared" si="0"/>
        <v>○</v>
      </c>
      <c r="C24" s="282" t="str">
        <f>IF(基本情報入力シート!C45="","",基本情報入力シート!C45)</f>
        <v/>
      </c>
      <c r="D24" s="283" t="str">
        <f>IF(基本情報入力シート!D45="","",基本情報入力シート!D45)</f>
        <v/>
      </c>
      <c r="E24" s="283" t="str">
        <f>IF(基本情報入力シート!E45="","",基本情報入力シート!E45)</f>
        <v/>
      </c>
      <c r="F24" s="283" t="str">
        <f>IF(基本情報入力シート!F45="","",基本情報入力シート!F45)</f>
        <v/>
      </c>
      <c r="G24" s="283" t="str">
        <f>IF(基本情報入力シート!G45="","",基本情報入力シート!G45)</f>
        <v/>
      </c>
      <c r="H24" s="283" t="str">
        <f>IF(基本情報入力シート!H45="","",基本情報入力シート!H45)</f>
        <v/>
      </c>
      <c r="I24" s="283" t="str">
        <f>IF(基本情報入力シート!I45="","",基本情報入力シート!I45)</f>
        <v/>
      </c>
      <c r="J24" s="283" t="str">
        <f>IF(基本情報入力シート!J45="","",基本情報入力シート!J45)</f>
        <v/>
      </c>
      <c r="K24" s="283" t="str">
        <f>IF(基本情報入力シート!K45="","",基本情報入力シート!K45)</f>
        <v/>
      </c>
      <c r="L24" s="284" t="str">
        <f>IF(基本情報入力シート!L45="","",基本情報入力シート!L45)</f>
        <v/>
      </c>
      <c r="M24" s="265" t="str">
        <f>IF(基本情報入力シート!M45="","",基本情報入力シート!M45)</f>
        <v>宮城県</v>
      </c>
      <c r="N24" s="560" t="str">
        <f>IF(基本情報入力シート!R45="","",基本情報入力シート!R45)</f>
        <v/>
      </c>
      <c r="O24" s="561"/>
      <c r="P24" s="266" t="str">
        <f>IF(基本情報入力シート!X45="","",基本情報入力シート!X45)</f>
        <v/>
      </c>
      <c r="Q24" s="267" t="str">
        <f>IF(基本情報入力シート!Y45="","",基本情報入力シート!Y45)</f>
        <v/>
      </c>
      <c r="R24" s="206"/>
      <c r="S24" s="268" t="str">
        <f>IF(B24="×","",IF(基本情報入力シート!Z45="","",基本情報入力シート!Z45))</f>
        <v/>
      </c>
      <c r="T24" s="269" t="str">
        <f>IF(B24="×","",IF(Q24="","",VLOOKUP(Q24,【参考】数式用!$M$2:$O$34,3,FALSE)))</f>
        <v/>
      </c>
      <c r="U24" s="270" t="s">
        <v>80</v>
      </c>
      <c r="V24" s="271">
        <v>4</v>
      </c>
      <c r="W24" s="272" t="s">
        <v>81</v>
      </c>
      <c r="X24" s="227"/>
      <c r="Y24" s="273" t="s">
        <v>82</v>
      </c>
      <c r="Z24" s="271">
        <v>4</v>
      </c>
      <c r="AA24" s="273" t="s">
        <v>81</v>
      </c>
      <c r="AB24" s="274">
        <v>9</v>
      </c>
      <c r="AC24" s="273" t="s">
        <v>83</v>
      </c>
      <c r="AD24" s="275" t="s">
        <v>84</v>
      </c>
      <c r="AE24" s="276">
        <f t="shared" si="1"/>
        <v>10</v>
      </c>
      <c r="AF24" s="277" t="s">
        <v>85</v>
      </c>
      <c r="AG24" s="233" t="str">
        <f t="shared" si="2"/>
        <v/>
      </c>
      <c r="AH24" s="279"/>
      <c r="AI24" s="281"/>
      <c r="AJ24" s="279"/>
      <c r="AK24" s="281"/>
    </row>
    <row r="25" spans="1:37" ht="36.75" customHeight="1">
      <c r="A25" s="205">
        <f t="shared" si="3"/>
        <v>13</v>
      </c>
      <c r="B25" s="264" t="str">
        <f t="shared" si="0"/>
        <v>○</v>
      </c>
      <c r="C25" s="282" t="str">
        <f>IF(基本情報入力シート!C46="","",基本情報入力シート!C46)</f>
        <v/>
      </c>
      <c r="D25" s="283" t="str">
        <f>IF(基本情報入力シート!D46="","",基本情報入力シート!D46)</f>
        <v/>
      </c>
      <c r="E25" s="283" t="str">
        <f>IF(基本情報入力シート!E46="","",基本情報入力シート!E46)</f>
        <v/>
      </c>
      <c r="F25" s="283" t="str">
        <f>IF(基本情報入力シート!F46="","",基本情報入力シート!F46)</f>
        <v/>
      </c>
      <c r="G25" s="283" t="str">
        <f>IF(基本情報入力シート!G46="","",基本情報入力シート!G46)</f>
        <v/>
      </c>
      <c r="H25" s="283" t="str">
        <f>IF(基本情報入力シート!H46="","",基本情報入力シート!H46)</f>
        <v/>
      </c>
      <c r="I25" s="283" t="str">
        <f>IF(基本情報入力シート!I46="","",基本情報入力シート!I46)</f>
        <v/>
      </c>
      <c r="J25" s="283" t="str">
        <f>IF(基本情報入力シート!J46="","",基本情報入力シート!J46)</f>
        <v/>
      </c>
      <c r="K25" s="283" t="str">
        <f>IF(基本情報入力シート!K46="","",基本情報入力シート!K46)</f>
        <v/>
      </c>
      <c r="L25" s="284" t="str">
        <f>IF(基本情報入力シート!L46="","",基本情報入力シート!L46)</f>
        <v/>
      </c>
      <c r="M25" s="265" t="str">
        <f>IF(基本情報入力シート!M46="","",基本情報入力シート!M46)</f>
        <v>宮城県</v>
      </c>
      <c r="N25" s="560" t="str">
        <f>IF(基本情報入力シート!R46="","",基本情報入力シート!R46)</f>
        <v/>
      </c>
      <c r="O25" s="561"/>
      <c r="P25" s="266" t="str">
        <f>IF(基本情報入力シート!X46="","",基本情報入力シート!X46)</f>
        <v/>
      </c>
      <c r="Q25" s="267" t="str">
        <f>IF(基本情報入力シート!Y46="","",基本情報入力シート!Y46)</f>
        <v/>
      </c>
      <c r="R25" s="206"/>
      <c r="S25" s="268" t="str">
        <f>IF(B25="×","",IF(基本情報入力シート!Z46="","",基本情報入力シート!Z46))</f>
        <v/>
      </c>
      <c r="T25" s="269" t="str">
        <f>IF(B25="×","",IF(Q25="","",VLOOKUP(Q25,【参考】数式用!$M$2:$O$34,3,FALSE)))</f>
        <v/>
      </c>
      <c r="U25" s="270" t="s">
        <v>80</v>
      </c>
      <c r="V25" s="271">
        <v>4</v>
      </c>
      <c r="W25" s="272" t="s">
        <v>81</v>
      </c>
      <c r="X25" s="227"/>
      <c r="Y25" s="273" t="s">
        <v>82</v>
      </c>
      <c r="Z25" s="271">
        <v>4</v>
      </c>
      <c r="AA25" s="273" t="s">
        <v>81</v>
      </c>
      <c r="AB25" s="274">
        <v>9</v>
      </c>
      <c r="AC25" s="273" t="s">
        <v>83</v>
      </c>
      <c r="AD25" s="275" t="s">
        <v>84</v>
      </c>
      <c r="AE25" s="276">
        <f t="shared" si="1"/>
        <v>10</v>
      </c>
      <c r="AF25" s="277" t="s">
        <v>85</v>
      </c>
      <c r="AG25" s="233" t="str">
        <f t="shared" si="2"/>
        <v/>
      </c>
      <c r="AH25" s="279"/>
      <c r="AI25" s="281"/>
      <c r="AJ25" s="279"/>
      <c r="AK25" s="281"/>
    </row>
    <row r="26" spans="1:37" ht="36.75" customHeight="1">
      <c r="A26" s="205">
        <f t="shared" si="3"/>
        <v>14</v>
      </c>
      <c r="B26" s="264" t="str">
        <f t="shared" si="0"/>
        <v>○</v>
      </c>
      <c r="C26" s="282" t="str">
        <f>IF(基本情報入力シート!C47="","",基本情報入力シート!C47)</f>
        <v/>
      </c>
      <c r="D26" s="283" t="str">
        <f>IF(基本情報入力シート!D47="","",基本情報入力シート!D47)</f>
        <v/>
      </c>
      <c r="E26" s="283" t="str">
        <f>IF(基本情報入力シート!E47="","",基本情報入力シート!E47)</f>
        <v/>
      </c>
      <c r="F26" s="283" t="str">
        <f>IF(基本情報入力シート!F47="","",基本情報入力シート!F47)</f>
        <v/>
      </c>
      <c r="G26" s="283" t="str">
        <f>IF(基本情報入力シート!G47="","",基本情報入力シート!G47)</f>
        <v/>
      </c>
      <c r="H26" s="283" t="str">
        <f>IF(基本情報入力シート!H47="","",基本情報入力シート!H47)</f>
        <v/>
      </c>
      <c r="I26" s="283" t="str">
        <f>IF(基本情報入力シート!I47="","",基本情報入力シート!I47)</f>
        <v/>
      </c>
      <c r="J26" s="283" t="str">
        <f>IF(基本情報入力シート!J47="","",基本情報入力シート!J47)</f>
        <v/>
      </c>
      <c r="K26" s="283" t="str">
        <f>IF(基本情報入力シート!K47="","",基本情報入力シート!K47)</f>
        <v/>
      </c>
      <c r="L26" s="284" t="str">
        <f>IF(基本情報入力シート!L47="","",基本情報入力シート!L47)</f>
        <v/>
      </c>
      <c r="M26" s="265" t="str">
        <f>IF(基本情報入力シート!M47="","",基本情報入力シート!M47)</f>
        <v>宮城県</v>
      </c>
      <c r="N26" s="560" t="str">
        <f>IF(基本情報入力シート!R47="","",基本情報入力シート!R47)</f>
        <v/>
      </c>
      <c r="O26" s="561"/>
      <c r="P26" s="266" t="str">
        <f>IF(基本情報入力シート!X47="","",基本情報入力シート!X47)</f>
        <v/>
      </c>
      <c r="Q26" s="267" t="str">
        <f>IF(基本情報入力シート!Y47="","",基本情報入力シート!Y47)</f>
        <v/>
      </c>
      <c r="R26" s="206"/>
      <c r="S26" s="268" t="str">
        <f>IF(B26="×","",IF(基本情報入力シート!Z47="","",基本情報入力シート!Z47))</f>
        <v/>
      </c>
      <c r="T26" s="269" t="str">
        <f>IF(B26="×","",IF(Q26="","",VLOOKUP(Q26,【参考】数式用!$M$2:$O$34,3,FALSE)))</f>
        <v/>
      </c>
      <c r="U26" s="270" t="s">
        <v>80</v>
      </c>
      <c r="V26" s="271">
        <v>4</v>
      </c>
      <c r="W26" s="272" t="s">
        <v>81</v>
      </c>
      <c r="X26" s="227"/>
      <c r="Y26" s="273" t="s">
        <v>82</v>
      </c>
      <c r="Z26" s="271">
        <v>4</v>
      </c>
      <c r="AA26" s="273" t="s">
        <v>81</v>
      </c>
      <c r="AB26" s="274">
        <v>9</v>
      </c>
      <c r="AC26" s="273" t="s">
        <v>83</v>
      </c>
      <c r="AD26" s="275" t="s">
        <v>84</v>
      </c>
      <c r="AE26" s="276">
        <f t="shared" si="1"/>
        <v>10</v>
      </c>
      <c r="AF26" s="277" t="s">
        <v>85</v>
      </c>
      <c r="AG26" s="233" t="str">
        <f t="shared" si="2"/>
        <v/>
      </c>
      <c r="AH26" s="279"/>
      <c r="AI26" s="281"/>
      <c r="AJ26" s="279"/>
      <c r="AK26" s="281"/>
    </row>
    <row r="27" spans="1:37" ht="36.75" customHeight="1">
      <c r="A27" s="205">
        <f t="shared" si="3"/>
        <v>15</v>
      </c>
      <c r="B27" s="264" t="str">
        <f t="shared" si="0"/>
        <v>○</v>
      </c>
      <c r="C27" s="282" t="str">
        <f>IF(基本情報入力シート!C48="","",基本情報入力シート!C48)</f>
        <v/>
      </c>
      <c r="D27" s="283" t="str">
        <f>IF(基本情報入力シート!D48="","",基本情報入力シート!D48)</f>
        <v/>
      </c>
      <c r="E27" s="283" t="str">
        <f>IF(基本情報入力シート!E48="","",基本情報入力シート!E48)</f>
        <v/>
      </c>
      <c r="F27" s="283" t="str">
        <f>IF(基本情報入力シート!F48="","",基本情報入力シート!F48)</f>
        <v/>
      </c>
      <c r="G27" s="283" t="str">
        <f>IF(基本情報入力シート!G48="","",基本情報入力シート!G48)</f>
        <v/>
      </c>
      <c r="H27" s="283" t="str">
        <f>IF(基本情報入力シート!H48="","",基本情報入力シート!H48)</f>
        <v/>
      </c>
      <c r="I27" s="283" t="str">
        <f>IF(基本情報入力シート!I48="","",基本情報入力シート!I48)</f>
        <v/>
      </c>
      <c r="J27" s="283" t="str">
        <f>IF(基本情報入力シート!J48="","",基本情報入力シート!J48)</f>
        <v/>
      </c>
      <c r="K27" s="283" t="str">
        <f>IF(基本情報入力シート!K48="","",基本情報入力シート!K48)</f>
        <v/>
      </c>
      <c r="L27" s="284" t="str">
        <f>IF(基本情報入力シート!L48="","",基本情報入力シート!L48)</f>
        <v/>
      </c>
      <c r="M27" s="265" t="str">
        <f>IF(基本情報入力シート!M48="","",基本情報入力シート!M48)</f>
        <v>宮城県</v>
      </c>
      <c r="N27" s="560" t="str">
        <f>IF(基本情報入力シート!R48="","",基本情報入力シート!R48)</f>
        <v/>
      </c>
      <c r="O27" s="561"/>
      <c r="P27" s="266" t="str">
        <f>IF(基本情報入力シート!X48="","",基本情報入力シート!X48)</f>
        <v/>
      </c>
      <c r="Q27" s="267" t="str">
        <f>IF(基本情報入力シート!Y48="","",基本情報入力シート!Y48)</f>
        <v/>
      </c>
      <c r="R27" s="206"/>
      <c r="S27" s="268" t="str">
        <f>IF(B27="×","",IF(基本情報入力シート!Z48="","",基本情報入力シート!Z48))</f>
        <v/>
      </c>
      <c r="T27" s="269" t="str">
        <f>IF(B27="×","",IF(Q27="","",VLOOKUP(Q27,【参考】数式用!$M$2:$O$34,3,FALSE)))</f>
        <v/>
      </c>
      <c r="U27" s="270" t="s">
        <v>80</v>
      </c>
      <c r="V27" s="271">
        <v>4</v>
      </c>
      <c r="W27" s="272" t="s">
        <v>81</v>
      </c>
      <c r="X27" s="227"/>
      <c r="Y27" s="273" t="s">
        <v>82</v>
      </c>
      <c r="Z27" s="271">
        <v>4</v>
      </c>
      <c r="AA27" s="273" t="s">
        <v>81</v>
      </c>
      <c r="AB27" s="274">
        <v>9</v>
      </c>
      <c r="AC27" s="273" t="s">
        <v>83</v>
      </c>
      <c r="AD27" s="275" t="s">
        <v>84</v>
      </c>
      <c r="AE27" s="276">
        <f t="shared" si="1"/>
        <v>10</v>
      </c>
      <c r="AF27" s="277" t="s">
        <v>85</v>
      </c>
      <c r="AG27" s="233" t="str">
        <f t="shared" si="2"/>
        <v/>
      </c>
      <c r="AH27" s="279"/>
      <c r="AI27" s="281"/>
      <c r="AJ27" s="279"/>
      <c r="AK27" s="281"/>
    </row>
    <row r="28" spans="1:37" ht="36.75" customHeight="1">
      <c r="A28" s="205">
        <f t="shared" si="3"/>
        <v>16</v>
      </c>
      <c r="B28" s="264" t="str">
        <f t="shared" si="0"/>
        <v>○</v>
      </c>
      <c r="C28" s="282" t="str">
        <f>IF(基本情報入力シート!C49="","",基本情報入力シート!C49)</f>
        <v/>
      </c>
      <c r="D28" s="283" t="str">
        <f>IF(基本情報入力シート!D49="","",基本情報入力シート!D49)</f>
        <v/>
      </c>
      <c r="E28" s="283" t="str">
        <f>IF(基本情報入力シート!E49="","",基本情報入力シート!E49)</f>
        <v/>
      </c>
      <c r="F28" s="283" t="str">
        <f>IF(基本情報入力シート!F49="","",基本情報入力シート!F49)</f>
        <v/>
      </c>
      <c r="G28" s="283" t="str">
        <f>IF(基本情報入力シート!G49="","",基本情報入力シート!G49)</f>
        <v/>
      </c>
      <c r="H28" s="283" t="str">
        <f>IF(基本情報入力シート!H49="","",基本情報入力シート!H49)</f>
        <v/>
      </c>
      <c r="I28" s="283" t="str">
        <f>IF(基本情報入力シート!I49="","",基本情報入力シート!I49)</f>
        <v/>
      </c>
      <c r="J28" s="283" t="str">
        <f>IF(基本情報入力シート!J49="","",基本情報入力シート!J49)</f>
        <v/>
      </c>
      <c r="K28" s="283" t="str">
        <f>IF(基本情報入力シート!K49="","",基本情報入力シート!K49)</f>
        <v/>
      </c>
      <c r="L28" s="284" t="str">
        <f>IF(基本情報入力シート!L49="","",基本情報入力シート!L49)</f>
        <v/>
      </c>
      <c r="M28" s="265" t="str">
        <f>IF(基本情報入力シート!M49="","",基本情報入力シート!M49)</f>
        <v>宮城県</v>
      </c>
      <c r="N28" s="560" t="str">
        <f>IF(基本情報入力シート!R49="","",基本情報入力シート!R49)</f>
        <v/>
      </c>
      <c r="O28" s="561"/>
      <c r="P28" s="266" t="str">
        <f>IF(基本情報入力シート!X49="","",基本情報入力シート!X49)</f>
        <v/>
      </c>
      <c r="Q28" s="267" t="str">
        <f>IF(基本情報入力シート!Y49="","",基本情報入力シート!Y49)</f>
        <v/>
      </c>
      <c r="R28" s="206"/>
      <c r="S28" s="268" t="str">
        <f>IF(B28="×","",IF(基本情報入力シート!Z49="","",基本情報入力シート!Z49))</f>
        <v/>
      </c>
      <c r="T28" s="269" t="str">
        <f>IF(B28="×","",IF(Q28="","",VLOOKUP(Q28,【参考】数式用!$M$2:$O$34,3,FALSE)))</f>
        <v/>
      </c>
      <c r="U28" s="270" t="s">
        <v>80</v>
      </c>
      <c r="V28" s="271">
        <v>4</v>
      </c>
      <c r="W28" s="272" t="s">
        <v>81</v>
      </c>
      <c r="X28" s="227"/>
      <c r="Y28" s="273" t="s">
        <v>82</v>
      </c>
      <c r="Z28" s="271">
        <v>4</v>
      </c>
      <c r="AA28" s="273" t="s">
        <v>81</v>
      </c>
      <c r="AB28" s="274">
        <v>9</v>
      </c>
      <c r="AC28" s="273" t="s">
        <v>83</v>
      </c>
      <c r="AD28" s="275" t="s">
        <v>84</v>
      </c>
      <c r="AE28" s="276">
        <f t="shared" si="1"/>
        <v>10</v>
      </c>
      <c r="AF28" s="277" t="s">
        <v>85</v>
      </c>
      <c r="AG28" s="233" t="str">
        <f t="shared" si="2"/>
        <v/>
      </c>
      <c r="AH28" s="279"/>
      <c r="AI28" s="281"/>
      <c r="AJ28" s="279"/>
      <c r="AK28" s="281"/>
    </row>
    <row r="29" spans="1:37" ht="36.75" customHeight="1">
      <c r="A29" s="205">
        <f t="shared" si="3"/>
        <v>17</v>
      </c>
      <c r="B29" s="264" t="str">
        <f t="shared" si="0"/>
        <v>○</v>
      </c>
      <c r="C29" s="282" t="str">
        <f>IF(基本情報入力シート!C50="","",基本情報入力シート!C50)</f>
        <v/>
      </c>
      <c r="D29" s="283" t="str">
        <f>IF(基本情報入力シート!D50="","",基本情報入力シート!D50)</f>
        <v/>
      </c>
      <c r="E29" s="283" t="str">
        <f>IF(基本情報入力シート!E50="","",基本情報入力シート!E50)</f>
        <v/>
      </c>
      <c r="F29" s="283" t="str">
        <f>IF(基本情報入力シート!F50="","",基本情報入力シート!F50)</f>
        <v/>
      </c>
      <c r="G29" s="283" t="str">
        <f>IF(基本情報入力シート!G50="","",基本情報入力シート!G50)</f>
        <v/>
      </c>
      <c r="H29" s="283" t="str">
        <f>IF(基本情報入力シート!H50="","",基本情報入力シート!H50)</f>
        <v/>
      </c>
      <c r="I29" s="283" t="str">
        <f>IF(基本情報入力シート!I50="","",基本情報入力シート!I50)</f>
        <v/>
      </c>
      <c r="J29" s="283" t="str">
        <f>IF(基本情報入力シート!J50="","",基本情報入力シート!J50)</f>
        <v/>
      </c>
      <c r="K29" s="283" t="str">
        <f>IF(基本情報入力シート!K50="","",基本情報入力シート!K50)</f>
        <v/>
      </c>
      <c r="L29" s="284" t="str">
        <f>IF(基本情報入力シート!L50="","",基本情報入力シート!L50)</f>
        <v/>
      </c>
      <c r="M29" s="265" t="str">
        <f>IF(基本情報入力シート!M50="","",基本情報入力シート!M50)</f>
        <v>宮城県</v>
      </c>
      <c r="N29" s="560" t="str">
        <f>IF(基本情報入力シート!R50="","",基本情報入力シート!R50)</f>
        <v/>
      </c>
      <c r="O29" s="561"/>
      <c r="P29" s="266" t="str">
        <f>IF(基本情報入力シート!X50="","",基本情報入力シート!X50)</f>
        <v/>
      </c>
      <c r="Q29" s="267" t="str">
        <f>IF(基本情報入力シート!Y50="","",基本情報入力シート!Y50)</f>
        <v/>
      </c>
      <c r="R29" s="206"/>
      <c r="S29" s="268" t="str">
        <f>IF(B29="×","",IF(基本情報入力シート!Z50="","",基本情報入力シート!Z50))</f>
        <v/>
      </c>
      <c r="T29" s="269" t="str">
        <f>IF(B29="×","",IF(Q29="","",VLOOKUP(Q29,【参考】数式用!$M$2:$O$34,3,FALSE)))</f>
        <v/>
      </c>
      <c r="U29" s="270" t="s">
        <v>80</v>
      </c>
      <c r="V29" s="271">
        <v>4</v>
      </c>
      <c r="W29" s="272" t="s">
        <v>81</v>
      </c>
      <c r="X29" s="227"/>
      <c r="Y29" s="273" t="s">
        <v>82</v>
      </c>
      <c r="Z29" s="271">
        <v>4</v>
      </c>
      <c r="AA29" s="273" t="s">
        <v>81</v>
      </c>
      <c r="AB29" s="274">
        <v>9</v>
      </c>
      <c r="AC29" s="273" t="s">
        <v>83</v>
      </c>
      <c r="AD29" s="275" t="s">
        <v>84</v>
      </c>
      <c r="AE29" s="276">
        <f t="shared" si="1"/>
        <v>10</v>
      </c>
      <c r="AF29" s="277" t="s">
        <v>85</v>
      </c>
      <c r="AG29" s="233" t="str">
        <f t="shared" si="2"/>
        <v/>
      </c>
      <c r="AH29" s="279"/>
      <c r="AI29" s="281"/>
      <c r="AJ29" s="279"/>
      <c r="AK29" s="281"/>
    </row>
    <row r="30" spans="1:37" ht="36.75" customHeight="1">
      <c r="A30" s="205">
        <f t="shared" si="3"/>
        <v>18</v>
      </c>
      <c r="B30" s="264" t="str">
        <f t="shared" si="0"/>
        <v>○</v>
      </c>
      <c r="C30" s="282" t="str">
        <f>IF(基本情報入力シート!C51="","",基本情報入力シート!C51)</f>
        <v/>
      </c>
      <c r="D30" s="283" t="str">
        <f>IF(基本情報入力シート!D51="","",基本情報入力シート!D51)</f>
        <v/>
      </c>
      <c r="E30" s="283" t="str">
        <f>IF(基本情報入力シート!E51="","",基本情報入力シート!E51)</f>
        <v/>
      </c>
      <c r="F30" s="283" t="str">
        <f>IF(基本情報入力シート!F51="","",基本情報入力シート!F51)</f>
        <v/>
      </c>
      <c r="G30" s="283" t="str">
        <f>IF(基本情報入力シート!G51="","",基本情報入力シート!G51)</f>
        <v/>
      </c>
      <c r="H30" s="283" t="str">
        <f>IF(基本情報入力シート!H51="","",基本情報入力シート!H51)</f>
        <v/>
      </c>
      <c r="I30" s="283" t="str">
        <f>IF(基本情報入力シート!I51="","",基本情報入力シート!I51)</f>
        <v/>
      </c>
      <c r="J30" s="283" t="str">
        <f>IF(基本情報入力シート!J51="","",基本情報入力シート!J51)</f>
        <v/>
      </c>
      <c r="K30" s="283" t="str">
        <f>IF(基本情報入力シート!K51="","",基本情報入力シート!K51)</f>
        <v/>
      </c>
      <c r="L30" s="284" t="str">
        <f>IF(基本情報入力シート!L51="","",基本情報入力シート!L51)</f>
        <v/>
      </c>
      <c r="M30" s="265" t="str">
        <f>IF(基本情報入力シート!M51="","",基本情報入力シート!M51)</f>
        <v>宮城県</v>
      </c>
      <c r="N30" s="560" t="str">
        <f>IF(基本情報入力シート!R51="","",基本情報入力シート!R51)</f>
        <v/>
      </c>
      <c r="O30" s="561"/>
      <c r="P30" s="266" t="str">
        <f>IF(基本情報入力シート!X51="","",基本情報入力シート!X51)</f>
        <v/>
      </c>
      <c r="Q30" s="267" t="str">
        <f>IF(基本情報入力シート!Y51="","",基本情報入力シート!Y51)</f>
        <v/>
      </c>
      <c r="R30" s="206"/>
      <c r="S30" s="268" t="str">
        <f>IF(B30="×","",IF(基本情報入力シート!Z51="","",基本情報入力シート!Z51))</f>
        <v/>
      </c>
      <c r="T30" s="269" t="str">
        <f>IF(B30="×","",IF(Q30="","",VLOOKUP(Q30,【参考】数式用!$M$2:$O$34,3,FALSE)))</f>
        <v/>
      </c>
      <c r="U30" s="270" t="s">
        <v>80</v>
      </c>
      <c r="V30" s="271">
        <v>4</v>
      </c>
      <c r="W30" s="272" t="s">
        <v>81</v>
      </c>
      <c r="X30" s="227"/>
      <c r="Y30" s="273" t="s">
        <v>82</v>
      </c>
      <c r="Z30" s="271">
        <v>4</v>
      </c>
      <c r="AA30" s="273" t="s">
        <v>81</v>
      </c>
      <c r="AB30" s="274">
        <v>9</v>
      </c>
      <c r="AC30" s="273" t="s">
        <v>83</v>
      </c>
      <c r="AD30" s="275" t="s">
        <v>84</v>
      </c>
      <c r="AE30" s="276">
        <f t="shared" si="1"/>
        <v>10</v>
      </c>
      <c r="AF30" s="277" t="s">
        <v>85</v>
      </c>
      <c r="AG30" s="233" t="str">
        <f t="shared" si="2"/>
        <v/>
      </c>
      <c r="AH30" s="279"/>
      <c r="AI30" s="281"/>
      <c r="AJ30" s="279"/>
      <c r="AK30" s="281"/>
    </row>
    <row r="31" spans="1:37" ht="36.75" customHeight="1">
      <c r="A31" s="205">
        <f t="shared" si="3"/>
        <v>19</v>
      </c>
      <c r="B31" s="264" t="str">
        <f t="shared" si="0"/>
        <v>○</v>
      </c>
      <c r="C31" s="282" t="str">
        <f>IF(基本情報入力シート!C52="","",基本情報入力シート!C52)</f>
        <v/>
      </c>
      <c r="D31" s="283" t="str">
        <f>IF(基本情報入力シート!D52="","",基本情報入力シート!D52)</f>
        <v/>
      </c>
      <c r="E31" s="283" t="str">
        <f>IF(基本情報入力シート!E52="","",基本情報入力シート!E52)</f>
        <v/>
      </c>
      <c r="F31" s="283" t="str">
        <f>IF(基本情報入力シート!F52="","",基本情報入力シート!F52)</f>
        <v/>
      </c>
      <c r="G31" s="283" t="str">
        <f>IF(基本情報入力シート!G52="","",基本情報入力シート!G52)</f>
        <v/>
      </c>
      <c r="H31" s="283" t="str">
        <f>IF(基本情報入力シート!H52="","",基本情報入力シート!H52)</f>
        <v/>
      </c>
      <c r="I31" s="283" t="str">
        <f>IF(基本情報入力シート!I52="","",基本情報入力シート!I52)</f>
        <v/>
      </c>
      <c r="J31" s="283" t="str">
        <f>IF(基本情報入力シート!J52="","",基本情報入力シート!J52)</f>
        <v/>
      </c>
      <c r="K31" s="283" t="str">
        <f>IF(基本情報入力シート!K52="","",基本情報入力シート!K52)</f>
        <v/>
      </c>
      <c r="L31" s="284" t="str">
        <f>IF(基本情報入力シート!L52="","",基本情報入力シート!L52)</f>
        <v/>
      </c>
      <c r="M31" s="265" t="str">
        <f>IF(基本情報入力シート!M52="","",基本情報入力シート!M52)</f>
        <v>宮城県</v>
      </c>
      <c r="N31" s="560" t="str">
        <f>IF(基本情報入力シート!R52="","",基本情報入力シート!R52)</f>
        <v/>
      </c>
      <c r="O31" s="561"/>
      <c r="P31" s="266" t="str">
        <f>IF(基本情報入力シート!X52="","",基本情報入力シート!X52)</f>
        <v/>
      </c>
      <c r="Q31" s="267" t="str">
        <f>IF(基本情報入力シート!Y52="","",基本情報入力シート!Y52)</f>
        <v/>
      </c>
      <c r="R31" s="206"/>
      <c r="S31" s="268" t="str">
        <f>IF(B31="×","",IF(基本情報入力シート!Z52="","",基本情報入力シート!Z52))</f>
        <v/>
      </c>
      <c r="T31" s="269" t="str">
        <f>IF(B31="×","",IF(Q31="","",VLOOKUP(Q31,【参考】数式用!$M$2:$O$34,3,FALSE)))</f>
        <v/>
      </c>
      <c r="U31" s="270" t="s">
        <v>80</v>
      </c>
      <c r="V31" s="271">
        <v>4</v>
      </c>
      <c r="W31" s="272" t="s">
        <v>81</v>
      </c>
      <c r="X31" s="227"/>
      <c r="Y31" s="273" t="s">
        <v>82</v>
      </c>
      <c r="Z31" s="271">
        <v>4</v>
      </c>
      <c r="AA31" s="273" t="s">
        <v>81</v>
      </c>
      <c r="AB31" s="274">
        <v>9</v>
      </c>
      <c r="AC31" s="273" t="s">
        <v>83</v>
      </c>
      <c r="AD31" s="275" t="s">
        <v>84</v>
      </c>
      <c r="AE31" s="276">
        <f t="shared" si="1"/>
        <v>10</v>
      </c>
      <c r="AF31" s="277" t="s">
        <v>85</v>
      </c>
      <c r="AG31" s="233" t="str">
        <f t="shared" si="2"/>
        <v/>
      </c>
      <c r="AH31" s="279"/>
      <c r="AI31" s="281"/>
      <c r="AJ31" s="279"/>
      <c r="AK31" s="281"/>
    </row>
    <row r="32" spans="1:37" ht="36.75" customHeight="1">
      <c r="A32" s="205">
        <f t="shared" si="3"/>
        <v>20</v>
      </c>
      <c r="B32" s="264" t="str">
        <f t="shared" si="0"/>
        <v>○</v>
      </c>
      <c r="C32" s="282" t="str">
        <f>IF(基本情報入力シート!C53="","",基本情報入力シート!C53)</f>
        <v/>
      </c>
      <c r="D32" s="283" t="str">
        <f>IF(基本情報入力シート!D53="","",基本情報入力シート!D53)</f>
        <v/>
      </c>
      <c r="E32" s="283" t="str">
        <f>IF(基本情報入力シート!E53="","",基本情報入力シート!E53)</f>
        <v/>
      </c>
      <c r="F32" s="283" t="str">
        <f>IF(基本情報入力シート!F53="","",基本情報入力シート!F53)</f>
        <v/>
      </c>
      <c r="G32" s="283" t="str">
        <f>IF(基本情報入力シート!G53="","",基本情報入力シート!G53)</f>
        <v/>
      </c>
      <c r="H32" s="283" t="str">
        <f>IF(基本情報入力シート!H53="","",基本情報入力シート!H53)</f>
        <v/>
      </c>
      <c r="I32" s="283" t="str">
        <f>IF(基本情報入力シート!I53="","",基本情報入力シート!I53)</f>
        <v/>
      </c>
      <c r="J32" s="283" t="str">
        <f>IF(基本情報入力シート!J53="","",基本情報入力シート!J53)</f>
        <v/>
      </c>
      <c r="K32" s="283" t="str">
        <f>IF(基本情報入力シート!K53="","",基本情報入力シート!K53)</f>
        <v/>
      </c>
      <c r="L32" s="284" t="str">
        <f>IF(基本情報入力シート!L53="","",基本情報入力シート!L53)</f>
        <v/>
      </c>
      <c r="M32" s="265" t="str">
        <f>IF(基本情報入力シート!M53="","",基本情報入力シート!M53)</f>
        <v>宮城県</v>
      </c>
      <c r="N32" s="560" t="str">
        <f>IF(基本情報入力シート!R53="","",基本情報入力シート!R53)</f>
        <v/>
      </c>
      <c r="O32" s="561"/>
      <c r="P32" s="266" t="str">
        <f>IF(基本情報入力シート!X53="","",基本情報入力シート!X53)</f>
        <v/>
      </c>
      <c r="Q32" s="267" t="str">
        <f>IF(基本情報入力シート!Y53="","",基本情報入力シート!Y53)</f>
        <v/>
      </c>
      <c r="R32" s="206"/>
      <c r="S32" s="268" t="str">
        <f>IF(B32="×","",IF(基本情報入力シート!Z53="","",基本情報入力シート!Z53))</f>
        <v/>
      </c>
      <c r="T32" s="269" t="str">
        <f>IF(B32="×","",IF(Q32="","",VLOOKUP(Q32,【参考】数式用!$M$2:$O$34,3,FALSE)))</f>
        <v/>
      </c>
      <c r="U32" s="270" t="s">
        <v>80</v>
      </c>
      <c r="V32" s="271">
        <v>4</v>
      </c>
      <c r="W32" s="272" t="s">
        <v>81</v>
      </c>
      <c r="X32" s="227"/>
      <c r="Y32" s="273" t="s">
        <v>82</v>
      </c>
      <c r="Z32" s="271">
        <v>4</v>
      </c>
      <c r="AA32" s="273" t="s">
        <v>81</v>
      </c>
      <c r="AB32" s="274">
        <v>9</v>
      </c>
      <c r="AC32" s="273" t="s">
        <v>83</v>
      </c>
      <c r="AD32" s="275" t="s">
        <v>84</v>
      </c>
      <c r="AE32" s="276">
        <f t="shared" si="1"/>
        <v>10</v>
      </c>
      <c r="AF32" s="277" t="s">
        <v>85</v>
      </c>
      <c r="AG32" s="233" t="str">
        <f t="shared" si="2"/>
        <v/>
      </c>
      <c r="AH32" s="279"/>
      <c r="AI32" s="281"/>
      <c r="AJ32" s="280"/>
      <c r="AK32" s="281"/>
    </row>
    <row r="33" spans="1:37" ht="36.75" customHeight="1">
      <c r="A33" s="205">
        <f t="shared" si="3"/>
        <v>21</v>
      </c>
      <c r="B33" s="264" t="str">
        <f t="shared" si="0"/>
        <v>○</v>
      </c>
      <c r="C33" s="282" t="str">
        <f>IF(基本情報入力シート!C54="","",基本情報入力シート!C54)</f>
        <v/>
      </c>
      <c r="D33" s="283" t="str">
        <f>IF(基本情報入力シート!D54="","",基本情報入力シート!D54)</f>
        <v/>
      </c>
      <c r="E33" s="283" t="str">
        <f>IF(基本情報入力シート!E54="","",基本情報入力シート!E54)</f>
        <v/>
      </c>
      <c r="F33" s="283" t="str">
        <f>IF(基本情報入力シート!F54="","",基本情報入力シート!F54)</f>
        <v/>
      </c>
      <c r="G33" s="283" t="str">
        <f>IF(基本情報入力シート!G54="","",基本情報入力シート!G54)</f>
        <v/>
      </c>
      <c r="H33" s="283" t="str">
        <f>IF(基本情報入力シート!H54="","",基本情報入力シート!H54)</f>
        <v/>
      </c>
      <c r="I33" s="283" t="str">
        <f>IF(基本情報入力シート!I54="","",基本情報入力シート!I54)</f>
        <v/>
      </c>
      <c r="J33" s="283" t="str">
        <f>IF(基本情報入力シート!J54="","",基本情報入力シート!J54)</f>
        <v/>
      </c>
      <c r="K33" s="283" t="str">
        <f>IF(基本情報入力シート!K54="","",基本情報入力シート!K54)</f>
        <v/>
      </c>
      <c r="L33" s="284" t="str">
        <f>IF(基本情報入力シート!L54="","",基本情報入力シート!L54)</f>
        <v/>
      </c>
      <c r="M33" s="265" t="str">
        <f>IF(基本情報入力シート!M54="","",基本情報入力シート!M54)</f>
        <v>宮城県</v>
      </c>
      <c r="N33" s="560" t="str">
        <f>IF(基本情報入力シート!R54="","",基本情報入力シート!R54)</f>
        <v/>
      </c>
      <c r="O33" s="561"/>
      <c r="P33" s="266" t="str">
        <f>IF(基本情報入力シート!X54="","",基本情報入力シート!X54)</f>
        <v/>
      </c>
      <c r="Q33" s="267" t="str">
        <f>IF(基本情報入力シート!Y54="","",基本情報入力シート!Y54)</f>
        <v/>
      </c>
      <c r="R33" s="206"/>
      <c r="S33" s="268" t="str">
        <f>IF(B33="×","",IF(基本情報入力シート!Z54="","",基本情報入力シート!Z54))</f>
        <v/>
      </c>
      <c r="T33" s="269" t="str">
        <f>IF(B33="×","",IF(Q33="","",VLOOKUP(Q33,【参考】数式用!$M$2:$O$34,3,FALSE)))</f>
        <v/>
      </c>
      <c r="U33" s="270" t="s">
        <v>80</v>
      </c>
      <c r="V33" s="271">
        <v>4</v>
      </c>
      <c r="W33" s="272" t="s">
        <v>81</v>
      </c>
      <c r="X33" s="227"/>
      <c r="Y33" s="273" t="s">
        <v>82</v>
      </c>
      <c r="Z33" s="271">
        <v>4</v>
      </c>
      <c r="AA33" s="273" t="s">
        <v>81</v>
      </c>
      <c r="AB33" s="274">
        <v>9</v>
      </c>
      <c r="AC33" s="273" t="s">
        <v>83</v>
      </c>
      <c r="AD33" s="275" t="s">
        <v>84</v>
      </c>
      <c r="AE33" s="276">
        <f t="shared" si="1"/>
        <v>10</v>
      </c>
      <c r="AF33" s="277" t="s">
        <v>85</v>
      </c>
      <c r="AG33" s="233" t="str">
        <f t="shared" si="2"/>
        <v/>
      </c>
      <c r="AH33" s="279"/>
      <c r="AI33" s="281"/>
      <c r="AJ33" s="280"/>
      <c r="AK33" s="281"/>
    </row>
    <row r="34" spans="1:37" ht="36.75" customHeight="1">
      <c r="A34" s="205">
        <f t="shared" si="3"/>
        <v>22</v>
      </c>
      <c r="B34" s="264" t="str">
        <f t="shared" si="0"/>
        <v>○</v>
      </c>
      <c r="C34" s="282" t="str">
        <f>IF(基本情報入力シート!C55="","",基本情報入力シート!C55)</f>
        <v/>
      </c>
      <c r="D34" s="283" t="str">
        <f>IF(基本情報入力シート!D55="","",基本情報入力シート!D55)</f>
        <v/>
      </c>
      <c r="E34" s="283" t="str">
        <f>IF(基本情報入力シート!E55="","",基本情報入力シート!E55)</f>
        <v/>
      </c>
      <c r="F34" s="283" t="str">
        <f>IF(基本情報入力シート!F55="","",基本情報入力シート!F55)</f>
        <v/>
      </c>
      <c r="G34" s="283" t="str">
        <f>IF(基本情報入力シート!G55="","",基本情報入力シート!G55)</f>
        <v/>
      </c>
      <c r="H34" s="283" t="str">
        <f>IF(基本情報入力シート!H55="","",基本情報入力シート!H55)</f>
        <v/>
      </c>
      <c r="I34" s="283" t="str">
        <f>IF(基本情報入力シート!I55="","",基本情報入力シート!I55)</f>
        <v/>
      </c>
      <c r="J34" s="283" t="str">
        <f>IF(基本情報入力シート!J55="","",基本情報入力シート!J55)</f>
        <v/>
      </c>
      <c r="K34" s="283" t="str">
        <f>IF(基本情報入力シート!K55="","",基本情報入力シート!K55)</f>
        <v/>
      </c>
      <c r="L34" s="284" t="str">
        <f>IF(基本情報入力シート!L55="","",基本情報入力シート!L55)</f>
        <v/>
      </c>
      <c r="M34" s="265" t="str">
        <f>IF(基本情報入力シート!M55="","",基本情報入力シート!M55)</f>
        <v>宮城県</v>
      </c>
      <c r="N34" s="560" t="str">
        <f>IF(基本情報入力シート!R55="","",基本情報入力シート!R55)</f>
        <v/>
      </c>
      <c r="O34" s="561"/>
      <c r="P34" s="266" t="str">
        <f>IF(基本情報入力シート!X55="","",基本情報入力シート!X55)</f>
        <v/>
      </c>
      <c r="Q34" s="267" t="str">
        <f>IF(基本情報入力シート!Y55="","",基本情報入力シート!Y55)</f>
        <v/>
      </c>
      <c r="R34" s="206"/>
      <c r="S34" s="268" t="str">
        <f>IF(B34="×","",IF(基本情報入力シート!Z55="","",基本情報入力シート!Z55))</f>
        <v/>
      </c>
      <c r="T34" s="269" t="str">
        <f>IF(B34="×","",IF(Q34="","",VLOOKUP(Q34,【参考】数式用!$M$2:$O$34,3,FALSE)))</f>
        <v/>
      </c>
      <c r="U34" s="270" t="s">
        <v>80</v>
      </c>
      <c r="V34" s="271">
        <v>4</v>
      </c>
      <c r="W34" s="272" t="s">
        <v>81</v>
      </c>
      <c r="X34" s="227"/>
      <c r="Y34" s="273" t="s">
        <v>82</v>
      </c>
      <c r="Z34" s="271">
        <v>4</v>
      </c>
      <c r="AA34" s="273" t="s">
        <v>81</v>
      </c>
      <c r="AB34" s="274">
        <v>9</v>
      </c>
      <c r="AC34" s="273" t="s">
        <v>83</v>
      </c>
      <c r="AD34" s="275" t="s">
        <v>84</v>
      </c>
      <c r="AE34" s="276">
        <f t="shared" si="1"/>
        <v>10</v>
      </c>
      <c r="AF34" s="277" t="s">
        <v>85</v>
      </c>
      <c r="AG34" s="233" t="str">
        <f t="shared" si="2"/>
        <v/>
      </c>
      <c r="AH34" s="279"/>
      <c r="AI34" s="281"/>
      <c r="AJ34" s="280"/>
      <c r="AK34" s="281"/>
    </row>
    <row r="35" spans="1:37" ht="36.75" customHeight="1">
      <c r="A35" s="205">
        <f t="shared" si="3"/>
        <v>23</v>
      </c>
      <c r="B35" s="264" t="str">
        <f t="shared" si="0"/>
        <v>○</v>
      </c>
      <c r="C35" s="282" t="str">
        <f>IF(基本情報入力シート!C56="","",基本情報入力シート!C56)</f>
        <v/>
      </c>
      <c r="D35" s="283" t="str">
        <f>IF(基本情報入力シート!D56="","",基本情報入力シート!D56)</f>
        <v/>
      </c>
      <c r="E35" s="283" t="str">
        <f>IF(基本情報入力シート!E56="","",基本情報入力シート!E56)</f>
        <v/>
      </c>
      <c r="F35" s="283" t="str">
        <f>IF(基本情報入力シート!F56="","",基本情報入力シート!F56)</f>
        <v/>
      </c>
      <c r="G35" s="283" t="str">
        <f>IF(基本情報入力シート!G56="","",基本情報入力シート!G56)</f>
        <v/>
      </c>
      <c r="H35" s="283" t="str">
        <f>IF(基本情報入力シート!H56="","",基本情報入力シート!H56)</f>
        <v/>
      </c>
      <c r="I35" s="283" t="str">
        <f>IF(基本情報入力シート!I56="","",基本情報入力シート!I56)</f>
        <v/>
      </c>
      <c r="J35" s="283" t="str">
        <f>IF(基本情報入力シート!J56="","",基本情報入力シート!J56)</f>
        <v/>
      </c>
      <c r="K35" s="283" t="str">
        <f>IF(基本情報入力シート!K56="","",基本情報入力シート!K56)</f>
        <v/>
      </c>
      <c r="L35" s="284" t="str">
        <f>IF(基本情報入力シート!L56="","",基本情報入力シート!L56)</f>
        <v/>
      </c>
      <c r="M35" s="265" t="str">
        <f>IF(基本情報入力シート!M56="","",基本情報入力シート!M56)</f>
        <v>宮城県</v>
      </c>
      <c r="N35" s="560" t="str">
        <f>IF(基本情報入力シート!R56="","",基本情報入力シート!R56)</f>
        <v/>
      </c>
      <c r="O35" s="561"/>
      <c r="P35" s="266" t="str">
        <f>IF(基本情報入力シート!X56="","",基本情報入力シート!X56)</f>
        <v/>
      </c>
      <c r="Q35" s="267" t="str">
        <f>IF(基本情報入力シート!Y56="","",基本情報入力シート!Y56)</f>
        <v/>
      </c>
      <c r="R35" s="206"/>
      <c r="S35" s="268" t="str">
        <f>IF(B35="×","",IF(基本情報入力シート!Z56="","",基本情報入力シート!Z56))</f>
        <v/>
      </c>
      <c r="T35" s="269" t="str">
        <f>IF(B35="×","",IF(Q35="","",VLOOKUP(Q35,【参考】数式用!$M$2:$O$34,3,FALSE)))</f>
        <v/>
      </c>
      <c r="U35" s="270" t="s">
        <v>80</v>
      </c>
      <c r="V35" s="271">
        <v>4</v>
      </c>
      <c r="W35" s="272" t="s">
        <v>81</v>
      </c>
      <c r="X35" s="227"/>
      <c r="Y35" s="273" t="s">
        <v>82</v>
      </c>
      <c r="Z35" s="271">
        <v>4</v>
      </c>
      <c r="AA35" s="273" t="s">
        <v>81</v>
      </c>
      <c r="AB35" s="274">
        <v>9</v>
      </c>
      <c r="AC35" s="273" t="s">
        <v>83</v>
      </c>
      <c r="AD35" s="275" t="s">
        <v>84</v>
      </c>
      <c r="AE35" s="276">
        <f t="shared" si="1"/>
        <v>10</v>
      </c>
      <c r="AF35" s="277" t="s">
        <v>85</v>
      </c>
      <c r="AG35" s="233" t="str">
        <f t="shared" si="2"/>
        <v/>
      </c>
      <c r="AH35" s="279"/>
      <c r="AI35" s="281"/>
      <c r="AJ35" s="279"/>
      <c r="AK35" s="281"/>
    </row>
    <row r="36" spans="1:37" ht="36.75" customHeight="1">
      <c r="A36" s="205">
        <f t="shared" si="3"/>
        <v>24</v>
      </c>
      <c r="B36" s="264" t="str">
        <f t="shared" si="0"/>
        <v>○</v>
      </c>
      <c r="C36" s="282" t="str">
        <f>IF(基本情報入力シート!C57="","",基本情報入力シート!C57)</f>
        <v/>
      </c>
      <c r="D36" s="283" t="str">
        <f>IF(基本情報入力シート!D57="","",基本情報入力シート!D57)</f>
        <v/>
      </c>
      <c r="E36" s="283" t="str">
        <f>IF(基本情報入力シート!E57="","",基本情報入力シート!E57)</f>
        <v/>
      </c>
      <c r="F36" s="283" t="str">
        <f>IF(基本情報入力シート!F57="","",基本情報入力シート!F57)</f>
        <v/>
      </c>
      <c r="G36" s="283" t="str">
        <f>IF(基本情報入力シート!G57="","",基本情報入力シート!G57)</f>
        <v/>
      </c>
      <c r="H36" s="283" t="str">
        <f>IF(基本情報入力シート!H57="","",基本情報入力シート!H57)</f>
        <v/>
      </c>
      <c r="I36" s="283" t="str">
        <f>IF(基本情報入力シート!I57="","",基本情報入力シート!I57)</f>
        <v/>
      </c>
      <c r="J36" s="283" t="str">
        <f>IF(基本情報入力シート!J57="","",基本情報入力シート!J57)</f>
        <v/>
      </c>
      <c r="K36" s="283" t="str">
        <f>IF(基本情報入力シート!K57="","",基本情報入力シート!K57)</f>
        <v/>
      </c>
      <c r="L36" s="284" t="str">
        <f>IF(基本情報入力シート!L57="","",基本情報入力シート!L57)</f>
        <v/>
      </c>
      <c r="M36" s="265" t="str">
        <f>IF(基本情報入力シート!M57="","",基本情報入力シート!M57)</f>
        <v>宮城県</v>
      </c>
      <c r="N36" s="560" t="str">
        <f>IF(基本情報入力シート!R57="","",基本情報入力シート!R57)</f>
        <v/>
      </c>
      <c r="O36" s="561"/>
      <c r="P36" s="266" t="str">
        <f>IF(基本情報入力シート!X57="","",基本情報入力シート!X57)</f>
        <v/>
      </c>
      <c r="Q36" s="267" t="str">
        <f>IF(基本情報入力シート!Y57="","",基本情報入力シート!Y57)</f>
        <v/>
      </c>
      <c r="R36" s="206"/>
      <c r="S36" s="268" t="str">
        <f>IF(B36="×","",IF(基本情報入力シート!Z57="","",基本情報入力シート!Z57))</f>
        <v/>
      </c>
      <c r="T36" s="269" t="str">
        <f>IF(B36="×","",IF(Q36="","",VLOOKUP(Q36,【参考】数式用!$M$2:$O$34,3,FALSE)))</f>
        <v/>
      </c>
      <c r="U36" s="270" t="s">
        <v>80</v>
      </c>
      <c r="V36" s="271">
        <v>4</v>
      </c>
      <c r="W36" s="272" t="s">
        <v>81</v>
      </c>
      <c r="X36" s="227"/>
      <c r="Y36" s="273" t="s">
        <v>82</v>
      </c>
      <c r="Z36" s="271">
        <v>4</v>
      </c>
      <c r="AA36" s="273" t="s">
        <v>81</v>
      </c>
      <c r="AB36" s="274">
        <v>9</v>
      </c>
      <c r="AC36" s="273" t="s">
        <v>83</v>
      </c>
      <c r="AD36" s="275" t="s">
        <v>84</v>
      </c>
      <c r="AE36" s="276">
        <f t="shared" si="1"/>
        <v>10</v>
      </c>
      <c r="AF36" s="277" t="s">
        <v>85</v>
      </c>
      <c r="AG36" s="233" t="str">
        <f t="shared" si="2"/>
        <v/>
      </c>
      <c r="AH36" s="279"/>
      <c r="AI36" s="281"/>
      <c r="AJ36" s="279"/>
      <c r="AK36" s="281"/>
    </row>
    <row r="37" spans="1:37" ht="36.75" customHeight="1">
      <c r="A37" s="205">
        <f t="shared" si="3"/>
        <v>25</v>
      </c>
      <c r="B37" s="264" t="str">
        <f t="shared" si="0"/>
        <v>○</v>
      </c>
      <c r="C37" s="282" t="str">
        <f>IF(基本情報入力シート!C58="","",基本情報入力シート!C58)</f>
        <v/>
      </c>
      <c r="D37" s="283" t="str">
        <f>IF(基本情報入力シート!D58="","",基本情報入力シート!D58)</f>
        <v/>
      </c>
      <c r="E37" s="283" t="str">
        <f>IF(基本情報入力シート!E58="","",基本情報入力シート!E58)</f>
        <v/>
      </c>
      <c r="F37" s="283" t="str">
        <f>IF(基本情報入力シート!F58="","",基本情報入力シート!F58)</f>
        <v/>
      </c>
      <c r="G37" s="283" t="str">
        <f>IF(基本情報入力シート!G58="","",基本情報入力シート!G58)</f>
        <v/>
      </c>
      <c r="H37" s="283" t="str">
        <f>IF(基本情報入力シート!H58="","",基本情報入力シート!H58)</f>
        <v/>
      </c>
      <c r="I37" s="283" t="str">
        <f>IF(基本情報入力シート!I58="","",基本情報入力シート!I58)</f>
        <v/>
      </c>
      <c r="J37" s="283" t="str">
        <f>IF(基本情報入力シート!J58="","",基本情報入力シート!J58)</f>
        <v/>
      </c>
      <c r="K37" s="283" t="str">
        <f>IF(基本情報入力シート!K58="","",基本情報入力シート!K58)</f>
        <v/>
      </c>
      <c r="L37" s="284" t="str">
        <f>IF(基本情報入力シート!L58="","",基本情報入力シート!L58)</f>
        <v/>
      </c>
      <c r="M37" s="265" t="str">
        <f>IF(基本情報入力シート!M58="","",基本情報入力シート!M58)</f>
        <v>宮城県</v>
      </c>
      <c r="N37" s="560" t="str">
        <f>IF(基本情報入力シート!R58="","",基本情報入力シート!R58)</f>
        <v/>
      </c>
      <c r="O37" s="561"/>
      <c r="P37" s="266" t="str">
        <f>IF(基本情報入力シート!X58="","",基本情報入力シート!X58)</f>
        <v/>
      </c>
      <c r="Q37" s="267" t="str">
        <f>IF(基本情報入力シート!Y58="","",基本情報入力シート!Y58)</f>
        <v/>
      </c>
      <c r="R37" s="206"/>
      <c r="S37" s="268" t="str">
        <f>IF(B37="×","",IF(基本情報入力シート!Z58="","",基本情報入力シート!Z58))</f>
        <v/>
      </c>
      <c r="T37" s="269" t="str">
        <f>IF(B37="×","",IF(Q37="","",VLOOKUP(Q37,【参考】数式用!$M$2:$O$34,3,FALSE)))</f>
        <v/>
      </c>
      <c r="U37" s="270" t="s">
        <v>80</v>
      </c>
      <c r="V37" s="271">
        <v>4</v>
      </c>
      <c r="W37" s="272" t="s">
        <v>81</v>
      </c>
      <c r="X37" s="227"/>
      <c r="Y37" s="273" t="s">
        <v>82</v>
      </c>
      <c r="Z37" s="271">
        <v>4</v>
      </c>
      <c r="AA37" s="273" t="s">
        <v>81</v>
      </c>
      <c r="AB37" s="274">
        <v>9</v>
      </c>
      <c r="AC37" s="273" t="s">
        <v>83</v>
      </c>
      <c r="AD37" s="275" t="s">
        <v>84</v>
      </c>
      <c r="AE37" s="276">
        <f t="shared" si="1"/>
        <v>10</v>
      </c>
      <c r="AF37" s="277" t="s">
        <v>85</v>
      </c>
      <c r="AG37" s="233" t="str">
        <f t="shared" si="2"/>
        <v/>
      </c>
      <c r="AH37" s="279"/>
      <c r="AI37" s="281"/>
      <c r="AJ37" s="279"/>
      <c r="AK37" s="281"/>
    </row>
    <row r="38" spans="1:37" ht="36.75" customHeight="1">
      <c r="A38" s="205">
        <f t="shared" si="3"/>
        <v>26</v>
      </c>
      <c r="B38" s="264" t="str">
        <f t="shared" si="0"/>
        <v>○</v>
      </c>
      <c r="C38" s="282" t="str">
        <f>IF(基本情報入力シート!C59="","",基本情報入力シート!C59)</f>
        <v/>
      </c>
      <c r="D38" s="283" t="str">
        <f>IF(基本情報入力シート!D59="","",基本情報入力シート!D59)</f>
        <v/>
      </c>
      <c r="E38" s="283" t="str">
        <f>IF(基本情報入力シート!E59="","",基本情報入力シート!E59)</f>
        <v/>
      </c>
      <c r="F38" s="283" t="str">
        <f>IF(基本情報入力シート!F59="","",基本情報入力シート!F59)</f>
        <v/>
      </c>
      <c r="G38" s="283" t="str">
        <f>IF(基本情報入力シート!G59="","",基本情報入力シート!G59)</f>
        <v/>
      </c>
      <c r="H38" s="283" t="str">
        <f>IF(基本情報入力シート!H59="","",基本情報入力シート!H59)</f>
        <v/>
      </c>
      <c r="I38" s="283" t="str">
        <f>IF(基本情報入力シート!I59="","",基本情報入力シート!I59)</f>
        <v/>
      </c>
      <c r="J38" s="283" t="str">
        <f>IF(基本情報入力シート!J59="","",基本情報入力シート!J59)</f>
        <v/>
      </c>
      <c r="K38" s="283" t="str">
        <f>IF(基本情報入力シート!K59="","",基本情報入力シート!K59)</f>
        <v/>
      </c>
      <c r="L38" s="284" t="str">
        <f>IF(基本情報入力シート!L59="","",基本情報入力シート!L59)</f>
        <v/>
      </c>
      <c r="M38" s="265" t="str">
        <f>IF(基本情報入力シート!M59="","",基本情報入力シート!M59)</f>
        <v>宮城県</v>
      </c>
      <c r="N38" s="560" t="str">
        <f>IF(基本情報入力シート!R59="","",基本情報入力シート!R59)</f>
        <v/>
      </c>
      <c r="O38" s="561"/>
      <c r="P38" s="266" t="str">
        <f>IF(基本情報入力シート!X59="","",基本情報入力シート!X59)</f>
        <v/>
      </c>
      <c r="Q38" s="267" t="str">
        <f>IF(基本情報入力シート!Y59="","",基本情報入力シート!Y59)</f>
        <v/>
      </c>
      <c r="R38" s="206"/>
      <c r="S38" s="268" t="str">
        <f>IF(B38="×","",IF(基本情報入力シート!Z59="","",基本情報入力シート!Z59))</f>
        <v/>
      </c>
      <c r="T38" s="269" t="str">
        <f>IF(B38="×","",IF(Q38="","",VLOOKUP(Q38,【参考】数式用!$M$2:$O$34,3,FALSE)))</f>
        <v/>
      </c>
      <c r="U38" s="270" t="s">
        <v>80</v>
      </c>
      <c r="V38" s="271">
        <v>4</v>
      </c>
      <c r="W38" s="272" t="s">
        <v>81</v>
      </c>
      <c r="X38" s="227"/>
      <c r="Y38" s="273" t="s">
        <v>82</v>
      </c>
      <c r="Z38" s="271">
        <v>4</v>
      </c>
      <c r="AA38" s="273" t="s">
        <v>81</v>
      </c>
      <c r="AB38" s="274">
        <v>9</v>
      </c>
      <c r="AC38" s="273" t="s">
        <v>83</v>
      </c>
      <c r="AD38" s="275" t="s">
        <v>84</v>
      </c>
      <c r="AE38" s="276">
        <f t="shared" si="1"/>
        <v>10</v>
      </c>
      <c r="AF38" s="277" t="s">
        <v>85</v>
      </c>
      <c r="AG38" s="233" t="str">
        <f t="shared" si="2"/>
        <v/>
      </c>
      <c r="AH38" s="279"/>
      <c r="AI38" s="281"/>
      <c r="AJ38" s="279"/>
      <c r="AK38" s="281"/>
    </row>
    <row r="39" spans="1:37" ht="36.75" customHeight="1">
      <c r="A39" s="205">
        <f t="shared" si="3"/>
        <v>27</v>
      </c>
      <c r="B39" s="264" t="str">
        <f t="shared" si="0"/>
        <v>○</v>
      </c>
      <c r="C39" s="282" t="str">
        <f>IF(基本情報入力シート!C60="","",基本情報入力シート!C60)</f>
        <v/>
      </c>
      <c r="D39" s="283" t="str">
        <f>IF(基本情報入力シート!D60="","",基本情報入力シート!D60)</f>
        <v/>
      </c>
      <c r="E39" s="283" t="str">
        <f>IF(基本情報入力シート!E60="","",基本情報入力シート!E60)</f>
        <v/>
      </c>
      <c r="F39" s="283" t="str">
        <f>IF(基本情報入力シート!F60="","",基本情報入力シート!F60)</f>
        <v/>
      </c>
      <c r="G39" s="283" t="str">
        <f>IF(基本情報入力シート!G60="","",基本情報入力シート!G60)</f>
        <v/>
      </c>
      <c r="H39" s="283" t="str">
        <f>IF(基本情報入力シート!H60="","",基本情報入力シート!H60)</f>
        <v/>
      </c>
      <c r="I39" s="283" t="str">
        <f>IF(基本情報入力シート!I60="","",基本情報入力シート!I60)</f>
        <v/>
      </c>
      <c r="J39" s="283" t="str">
        <f>IF(基本情報入力シート!J60="","",基本情報入力シート!J60)</f>
        <v/>
      </c>
      <c r="K39" s="283" t="str">
        <f>IF(基本情報入力シート!K60="","",基本情報入力シート!K60)</f>
        <v/>
      </c>
      <c r="L39" s="284" t="str">
        <f>IF(基本情報入力シート!L60="","",基本情報入力シート!L60)</f>
        <v/>
      </c>
      <c r="M39" s="265" t="str">
        <f>IF(基本情報入力シート!M60="","",基本情報入力シート!M60)</f>
        <v>宮城県</v>
      </c>
      <c r="N39" s="560" t="str">
        <f>IF(基本情報入力シート!R60="","",基本情報入力シート!R60)</f>
        <v/>
      </c>
      <c r="O39" s="561"/>
      <c r="P39" s="266" t="str">
        <f>IF(基本情報入力シート!X60="","",基本情報入力シート!X60)</f>
        <v/>
      </c>
      <c r="Q39" s="267" t="str">
        <f>IF(基本情報入力シート!Y60="","",基本情報入力シート!Y60)</f>
        <v/>
      </c>
      <c r="R39" s="206"/>
      <c r="S39" s="268" t="str">
        <f>IF(B39="×","",IF(基本情報入力シート!Z60="","",基本情報入力シート!Z60))</f>
        <v/>
      </c>
      <c r="T39" s="269" t="str">
        <f>IF(B39="×","",IF(Q39="","",VLOOKUP(Q39,【参考】数式用!$M$2:$O$34,3,FALSE)))</f>
        <v/>
      </c>
      <c r="U39" s="270" t="s">
        <v>80</v>
      </c>
      <c r="V39" s="271">
        <v>4</v>
      </c>
      <c r="W39" s="272" t="s">
        <v>81</v>
      </c>
      <c r="X39" s="227"/>
      <c r="Y39" s="273" t="s">
        <v>82</v>
      </c>
      <c r="Z39" s="271">
        <v>4</v>
      </c>
      <c r="AA39" s="273" t="s">
        <v>81</v>
      </c>
      <c r="AB39" s="274">
        <v>9</v>
      </c>
      <c r="AC39" s="273" t="s">
        <v>83</v>
      </c>
      <c r="AD39" s="275" t="s">
        <v>84</v>
      </c>
      <c r="AE39" s="276">
        <f t="shared" si="1"/>
        <v>10</v>
      </c>
      <c r="AF39" s="277" t="s">
        <v>85</v>
      </c>
      <c r="AG39" s="233" t="str">
        <f t="shared" si="2"/>
        <v/>
      </c>
      <c r="AH39" s="279"/>
      <c r="AI39" s="281"/>
      <c r="AJ39" s="279"/>
      <c r="AK39" s="281"/>
    </row>
    <row r="40" spans="1:37" ht="36.75" customHeight="1">
      <c r="A40" s="205">
        <f t="shared" si="3"/>
        <v>28</v>
      </c>
      <c r="B40" s="264" t="str">
        <f t="shared" si="0"/>
        <v>○</v>
      </c>
      <c r="C40" s="282" t="str">
        <f>IF(基本情報入力シート!C61="","",基本情報入力シート!C61)</f>
        <v/>
      </c>
      <c r="D40" s="283" t="str">
        <f>IF(基本情報入力シート!D61="","",基本情報入力シート!D61)</f>
        <v/>
      </c>
      <c r="E40" s="283" t="str">
        <f>IF(基本情報入力シート!E61="","",基本情報入力シート!E61)</f>
        <v/>
      </c>
      <c r="F40" s="283" t="str">
        <f>IF(基本情報入力シート!F61="","",基本情報入力シート!F61)</f>
        <v/>
      </c>
      <c r="G40" s="283" t="str">
        <f>IF(基本情報入力シート!G61="","",基本情報入力シート!G61)</f>
        <v/>
      </c>
      <c r="H40" s="283" t="str">
        <f>IF(基本情報入力シート!H61="","",基本情報入力シート!H61)</f>
        <v/>
      </c>
      <c r="I40" s="283" t="str">
        <f>IF(基本情報入力シート!I61="","",基本情報入力シート!I61)</f>
        <v/>
      </c>
      <c r="J40" s="283" t="str">
        <f>IF(基本情報入力シート!J61="","",基本情報入力シート!J61)</f>
        <v/>
      </c>
      <c r="K40" s="283" t="str">
        <f>IF(基本情報入力シート!K61="","",基本情報入力シート!K61)</f>
        <v/>
      </c>
      <c r="L40" s="284" t="str">
        <f>IF(基本情報入力シート!L61="","",基本情報入力シート!L61)</f>
        <v/>
      </c>
      <c r="M40" s="265" t="str">
        <f>IF(基本情報入力シート!M61="","",基本情報入力シート!M61)</f>
        <v>宮城県</v>
      </c>
      <c r="N40" s="560" t="str">
        <f>IF(基本情報入力シート!R61="","",基本情報入力シート!R61)</f>
        <v/>
      </c>
      <c r="O40" s="561"/>
      <c r="P40" s="266" t="str">
        <f>IF(基本情報入力シート!X61="","",基本情報入力シート!X61)</f>
        <v/>
      </c>
      <c r="Q40" s="267" t="str">
        <f>IF(基本情報入力シート!Y61="","",基本情報入力シート!Y61)</f>
        <v/>
      </c>
      <c r="R40" s="206"/>
      <c r="S40" s="268" t="str">
        <f>IF(B40="×","",IF(基本情報入力シート!Z61="","",基本情報入力シート!Z61))</f>
        <v/>
      </c>
      <c r="T40" s="269" t="str">
        <f>IF(B40="×","",IF(Q40="","",VLOOKUP(Q40,【参考】数式用!$M$2:$O$34,3,FALSE)))</f>
        <v/>
      </c>
      <c r="U40" s="270" t="s">
        <v>80</v>
      </c>
      <c r="V40" s="271">
        <v>4</v>
      </c>
      <c r="W40" s="272" t="s">
        <v>81</v>
      </c>
      <c r="X40" s="227"/>
      <c r="Y40" s="273" t="s">
        <v>82</v>
      </c>
      <c r="Z40" s="271">
        <v>4</v>
      </c>
      <c r="AA40" s="273" t="s">
        <v>81</v>
      </c>
      <c r="AB40" s="274">
        <v>9</v>
      </c>
      <c r="AC40" s="273" t="s">
        <v>83</v>
      </c>
      <c r="AD40" s="275" t="s">
        <v>84</v>
      </c>
      <c r="AE40" s="276">
        <f t="shared" si="1"/>
        <v>10</v>
      </c>
      <c r="AF40" s="277" t="s">
        <v>85</v>
      </c>
      <c r="AG40" s="233" t="str">
        <f t="shared" si="2"/>
        <v/>
      </c>
      <c r="AH40" s="279"/>
      <c r="AI40" s="281"/>
      <c r="AJ40" s="279"/>
      <c r="AK40" s="281"/>
    </row>
    <row r="41" spans="1:37" ht="36.75" customHeight="1">
      <c r="A41" s="205">
        <f t="shared" si="3"/>
        <v>29</v>
      </c>
      <c r="B41" s="264" t="str">
        <f t="shared" si="0"/>
        <v>○</v>
      </c>
      <c r="C41" s="282" t="str">
        <f>IF(基本情報入力シート!C62="","",基本情報入力シート!C62)</f>
        <v/>
      </c>
      <c r="D41" s="283" t="str">
        <f>IF(基本情報入力シート!D62="","",基本情報入力シート!D62)</f>
        <v/>
      </c>
      <c r="E41" s="283" t="str">
        <f>IF(基本情報入力シート!E62="","",基本情報入力シート!E62)</f>
        <v/>
      </c>
      <c r="F41" s="283" t="str">
        <f>IF(基本情報入力シート!F62="","",基本情報入力シート!F62)</f>
        <v/>
      </c>
      <c r="G41" s="283" t="str">
        <f>IF(基本情報入力シート!G62="","",基本情報入力シート!G62)</f>
        <v/>
      </c>
      <c r="H41" s="283" t="str">
        <f>IF(基本情報入力シート!H62="","",基本情報入力シート!H62)</f>
        <v/>
      </c>
      <c r="I41" s="283" t="str">
        <f>IF(基本情報入力シート!I62="","",基本情報入力シート!I62)</f>
        <v/>
      </c>
      <c r="J41" s="283" t="str">
        <f>IF(基本情報入力シート!J62="","",基本情報入力シート!J62)</f>
        <v/>
      </c>
      <c r="K41" s="283" t="str">
        <f>IF(基本情報入力シート!K62="","",基本情報入力シート!K62)</f>
        <v/>
      </c>
      <c r="L41" s="284" t="str">
        <f>IF(基本情報入力シート!L62="","",基本情報入力シート!L62)</f>
        <v/>
      </c>
      <c r="M41" s="265" t="str">
        <f>IF(基本情報入力シート!M62="","",基本情報入力シート!M62)</f>
        <v>宮城県</v>
      </c>
      <c r="N41" s="560" t="str">
        <f>IF(基本情報入力シート!R62="","",基本情報入力シート!R62)</f>
        <v/>
      </c>
      <c r="O41" s="561"/>
      <c r="P41" s="266" t="str">
        <f>IF(基本情報入力シート!X62="","",基本情報入力シート!X62)</f>
        <v/>
      </c>
      <c r="Q41" s="267" t="str">
        <f>IF(基本情報入力シート!Y62="","",基本情報入力シート!Y62)</f>
        <v/>
      </c>
      <c r="R41" s="206"/>
      <c r="S41" s="268" t="str">
        <f>IF(B41="×","",IF(基本情報入力シート!Z62="","",基本情報入力シート!Z62))</f>
        <v/>
      </c>
      <c r="T41" s="269" t="str">
        <f>IF(B41="×","",IF(Q41="","",VLOOKUP(Q41,【参考】数式用!$M$2:$O$34,3,FALSE)))</f>
        <v/>
      </c>
      <c r="U41" s="270" t="s">
        <v>80</v>
      </c>
      <c r="V41" s="271">
        <v>4</v>
      </c>
      <c r="W41" s="272" t="s">
        <v>81</v>
      </c>
      <c r="X41" s="227"/>
      <c r="Y41" s="273" t="s">
        <v>82</v>
      </c>
      <c r="Z41" s="271">
        <v>4</v>
      </c>
      <c r="AA41" s="273" t="s">
        <v>81</v>
      </c>
      <c r="AB41" s="274">
        <v>9</v>
      </c>
      <c r="AC41" s="273" t="s">
        <v>83</v>
      </c>
      <c r="AD41" s="275" t="s">
        <v>84</v>
      </c>
      <c r="AE41" s="276">
        <f t="shared" si="1"/>
        <v>10</v>
      </c>
      <c r="AF41" s="277" t="s">
        <v>85</v>
      </c>
      <c r="AG41" s="233" t="str">
        <f t="shared" si="2"/>
        <v/>
      </c>
      <c r="AH41" s="279"/>
      <c r="AI41" s="281"/>
      <c r="AJ41" s="279"/>
      <c r="AK41" s="281"/>
    </row>
    <row r="42" spans="1:37" ht="36.75" customHeight="1">
      <c r="A42" s="205">
        <f t="shared" si="3"/>
        <v>30</v>
      </c>
      <c r="B42" s="264" t="str">
        <f t="shared" si="0"/>
        <v>○</v>
      </c>
      <c r="C42" s="282" t="str">
        <f>IF(基本情報入力シート!C63="","",基本情報入力シート!C63)</f>
        <v/>
      </c>
      <c r="D42" s="283" t="str">
        <f>IF(基本情報入力シート!D63="","",基本情報入力シート!D63)</f>
        <v/>
      </c>
      <c r="E42" s="283" t="str">
        <f>IF(基本情報入力シート!E63="","",基本情報入力シート!E63)</f>
        <v/>
      </c>
      <c r="F42" s="283" t="str">
        <f>IF(基本情報入力シート!F63="","",基本情報入力シート!F63)</f>
        <v/>
      </c>
      <c r="G42" s="283" t="str">
        <f>IF(基本情報入力シート!G63="","",基本情報入力シート!G63)</f>
        <v/>
      </c>
      <c r="H42" s="283" t="str">
        <f>IF(基本情報入力シート!H63="","",基本情報入力シート!H63)</f>
        <v/>
      </c>
      <c r="I42" s="283" t="str">
        <f>IF(基本情報入力シート!I63="","",基本情報入力シート!I63)</f>
        <v/>
      </c>
      <c r="J42" s="283" t="str">
        <f>IF(基本情報入力シート!J63="","",基本情報入力シート!J63)</f>
        <v/>
      </c>
      <c r="K42" s="283" t="str">
        <f>IF(基本情報入力シート!K63="","",基本情報入力シート!K63)</f>
        <v/>
      </c>
      <c r="L42" s="284" t="str">
        <f>IF(基本情報入力シート!L63="","",基本情報入力シート!L63)</f>
        <v/>
      </c>
      <c r="M42" s="265" t="str">
        <f>IF(基本情報入力シート!M63="","",基本情報入力シート!M63)</f>
        <v>宮城県</v>
      </c>
      <c r="N42" s="560" t="str">
        <f>IF(基本情報入力シート!R63="","",基本情報入力シート!R63)</f>
        <v/>
      </c>
      <c r="O42" s="561"/>
      <c r="P42" s="266" t="str">
        <f>IF(基本情報入力シート!X63="","",基本情報入力シート!X63)</f>
        <v/>
      </c>
      <c r="Q42" s="267" t="str">
        <f>IF(基本情報入力シート!Y63="","",基本情報入力シート!Y63)</f>
        <v/>
      </c>
      <c r="R42" s="206"/>
      <c r="S42" s="268" t="str">
        <f>IF(B42="×","",IF(基本情報入力シート!Z63="","",基本情報入力シート!Z63))</f>
        <v/>
      </c>
      <c r="T42" s="269" t="str">
        <f>IF(B42="×","",IF(Q42="","",VLOOKUP(Q42,【参考】数式用!$M$2:$O$34,3,FALSE)))</f>
        <v/>
      </c>
      <c r="U42" s="270" t="s">
        <v>80</v>
      </c>
      <c r="V42" s="271">
        <v>4</v>
      </c>
      <c r="W42" s="272" t="s">
        <v>81</v>
      </c>
      <c r="X42" s="227"/>
      <c r="Y42" s="273" t="s">
        <v>82</v>
      </c>
      <c r="Z42" s="271">
        <v>4</v>
      </c>
      <c r="AA42" s="273" t="s">
        <v>81</v>
      </c>
      <c r="AB42" s="274">
        <v>9</v>
      </c>
      <c r="AC42" s="273" t="s">
        <v>83</v>
      </c>
      <c r="AD42" s="275" t="s">
        <v>84</v>
      </c>
      <c r="AE42" s="276">
        <f t="shared" si="1"/>
        <v>10</v>
      </c>
      <c r="AF42" s="277" t="s">
        <v>85</v>
      </c>
      <c r="AG42" s="233" t="str">
        <f t="shared" si="2"/>
        <v/>
      </c>
      <c r="AH42" s="279"/>
      <c r="AI42" s="281"/>
      <c r="AJ42" s="279"/>
      <c r="AK42" s="281"/>
    </row>
    <row r="43" spans="1:37" ht="36.75" customHeight="1">
      <c r="A43" s="205">
        <f t="shared" si="3"/>
        <v>31</v>
      </c>
      <c r="B43" s="264" t="str">
        <f t="shared" si="0"/>
        <v>○</v>
      </c>
      <c r="C43" s="282" t="str">
        <f>IF(基本情報入力シート!C64="","",基本情報入力シート!C64)</f>
        <v/>
      </c>
      <c r="D43" s="283" t="str">
        <f>IF(基本情報入力シート!D64="","",基本情報入力シート!D64)</f>
        <v/>
      </c>
      <c r="E43" s="283" t="str">
        <f>IF(基本情報入力シート!E64="","",基本情報入力シート!E64)</f>
        <v/>
      </c>
      <c r="F43" s="283" t="str">
        <f>IF(基本情報入力シート!F64="","",基本情報入力シート!F64)</f>
        <v/>
      </c>
      <c r="G43" s="283" t="str">
        <f>IF(基本情報入力シート!G64="","",基本情報入力シート!G64)</f>
        <v/>
      </c>
      <c r="H43" s="283" t="str">
        <f>IF(基本情報入力シート!H64="","",基本情報入力シート!H64)</f>
        <v/>
      </c>
      <c r="I43" s="283" t="str">
        <f>IF(基本情報入力シート!I64="","",基本情報入力シート!I64)</f>
        <v/>
      </c>
      <c r="J43" s="283" t="str">
        <f>IF(基本情報入力シート!J64="","",基本情報入力シート!J64)</f>
        <v/>
      </c>
      <c r="K43" s="283" t="str">
        <f>IF(基本情報入力シート!K64="","",基本情報入力シート!K64)</f>
        <v/>
      </c>
      <c r="L43" s="284" t="str">
        <f>IF(基本情報入力シート!L64="","",基本情報入力シート!L64)</f>
        <v/>
      </c>
      <c r="M43" s="265" t="str">
        <f>IF(基本情報入力シート!M64="","",基本情報入力シート!M64)</f>
        <v>宮城県</v>
      </c>
      <c r="N43" s="560" t="str">
        <f>IF(基本情報入力シート!R64="","",基本情報入力シート!R64)</f>
        <v/>
      </c>
      <c r="O43" s="561"/>
      <c r="P43" s="266" t="str">
        <f>IF(基本情報入力シート!X64="","",基本情報入力シート!X64)</f>
        <v/>
      </c>
      <c r="Q43" s="267" t="str">
        <f>IF(基本情報入力シート!Y64="","",基本情報入力シート!Y64)</f>
        <v/>
      </c>
      <c r="R43" s="206"/>
      <c r="S43" s="268" t="str">
        <f>IF(B43="×","",IF(基本情報入力シート!Z64="","",基本情報入力シート!Z64))</f>
        <v/>
      </c>
      <c r="T43" s="269" t="str">
        <f>IF(B43="×","",IF(Q43="","",VLOOKUP(Q43,【参考】数式用!$M$2:$O$34,3,FALSE)))</f>
        <v/>
      </c>
      <c r="U43" s="270" t="s">
        <v>80</v>
      </c>
      <c r="V43" s="271">
        <v>4</v>
      </c>
      <c r="W43" s="272" t="s">
        <v>81</v>
      </c>
      <c r="X43" s="227"/>
      <c r="Y43" s="273" t="s">
        <v>82</v>
      </c>
      <c r="Z43" s="271">
        <v>4</v>
      </c>
      <c r="AA43" s="273" t="s">
        <v>81</v>
      </c>
      <c r="AB43" s="274">
        <v>9</v>
      </c>
      <c r="AC43" s="273" t="s">
        <v>83</v>
      </c>
      <c r="AD43" s="275" t="s">
        <v>84</v>
      </c>
      <c r="AE43" s="276">
        <f t="shared" si="1"/>
        <v>10</v>
      </c>
      <c r="AF43" s="277" t="s">
        <v>85</v>
      </c>
      <c r="AG43" s="233" t="str">
        <f t="shared" si="2"/>
        <v/>
      </c>
      <c r="AH43" s="279"/>
      <c r="AI43" s="281"/>
      <c r="AJ43" s="279"/>
      <c r="AK43" s="281"/>
    </row>
    <row r="44" spans="1:37" ht="36.75" customHeight="1">
      <c r="A44" s="205">
        <f t="shared" si="3"/>
        <v>32</v>
      </c>
      <c r="B44" s="264" t="str">
        <f t="shared" si="0"/>
        <v>○</v>
      </c>
      <c r="C44" s="282" t="str">
        <f>IF(基本情報入力シート!C65="","",基本情報入力シート!C65)</f>
        <v/>
      </c>
      <c r="D44" s="283" t="str">
        <f>IF(基本情報入力シート!D65="","",基本情報入力シート!D65)</f>
        <v/>
      </c>
      <c r="E44" s="283" t="str">
        <f>IF(基本情報入力シート!E65="","",基本情報入力シート!E65)</f>
        <v/>
      </c>
      <c r="F44" s="283" t="str">
        <f>IF(基本情報入力シート!F65="","",基本情報入力シート!F65)</f>
        <v/>
      </c>
      <c r="G44" s="283" t="str">
        <f>IF(基本情報入力シート!G65="","",基本情報入力シート!G65)</f>
        <v/>
      </c>
      <c r="H44" s="283" t="str">
        <f>IF(基本情報入力シート!H65="","",基本情報入力シート!H65)</f>
        <v/>
      </c>
      <c r="I44" s="283" t="str">
        <f>IF(基本情報入力シート!I65="","",基本情報入力シート!I65)</f>
        <v/>
      </c>
      <c r="J44" s="283" t="str">
        <f>IF(基本情報入力シート!J65="","",基本情報入力シート!J65)</f>
        <v/>
      </c>
      <c r="K44" s="283" t="str">
        <f>IF(基本情報入力シート!K65="","",基本情報入力シート!K65)</f>
        <v/>
      </c>
      <c r="L44" s="284" t="str">
        <f>IF(基本情報入力シート!L65="","",基本情報入力シート!L65)</f>
        <v/>
      </c>
      <c r="M44" s="265" t="str">
        <f>IF(基本情報入力シート!M65="","",基本情報入力シート!M65)</f>
        <v>宮城県</v>
      </c>
      <c r="N44" s="560" t="str">
        <f>IF(基本情報入力シート!R65="","",基本情報入力シート!R65)</f>
        <v/>
      </c>
      <c r="O44" s="561"/>
      <c r="P44" s="266" t="str">
        <f>IF(基本情報入力シート!X65="","",基本情報入力シート!X65)</f>
        <v/>
      </c>
      <c r="Q44" s="267" t="str">
        <f>IF(基本情報入力シート!Y65="","",基本情報入力シート!Y65)</f>
        <v/>
      </c>
      <c r="R44" s="206"/>
      <c r="S44" s="268" t="str">
        <f>IF(B44="×","",IF(基本情報入力シート!Z65="","",基本情報入力シート!Z65))</f>
        <v/>
      </c>
      <c r="T44" s="269" t="str">
        <f>IF(B44="×","",IF(Q44="","",VLOOKUP(Q44,【参考】数式用!$M$2:$O$34,3,FALSE)))</f>
        <v/>
      </c>
      <c r="U44" s="270" t="s">
        <v>80</v>
      </c>
      <c r="V44" s="271">
        <v>4</v>
      </c>
      <c r="W44" s="272" t="s">
        <v>81</v>
      </c>
      <c r="X44" s="227"/>
      <c r="Y44" s="273" t="s">
        <v>82</v>
      </c>
      <c r="Z44" s="271">
        <v>4</v>
      </c>
      <c r="AA44" s="273" t="s">
        <v>81</v>
      </c>
      <c r="AB44" s="274">
        <v>9</v>
      </c>
      <c r="AC44" s="273" t="s">
        <v>83</v>
      </c>
      <c r="AD44" s="275" t="s">
        <v>84</v>
      </c>
      <c r="AE44" s="276">
        <f t="shared" si="1"/>
        <v>10</v>
      </c>
      <c r="AF44" s="277" t="s">
        <v>85</v>
      </c>
      <c r="AG44" s="233" t="str">
        <f t="shared" si="2"/>
        <v/>
      </c>
      <c r="AH44" s="279"/>
      <c r="AI44" s="281"/>
      <c r="AJ44" s="279"/>
      <c r="AK44" s="281"/>
    </row>
    <row r="45" spans="1:37" ht="36.75" customHeight="1">
      <c r="A45" s="205">
        <f t="shared" si="3"/>
        <v>33</v>
      </c>
      <c r="B45" s="264" t="str">
        <f t="shared" si="0"/>
        <v>○</v>
      </c>
      <c r="C45" s="282" t="str">
        <f>IF(基本情報入力シート!C66="","",基本情報入力シート!C66)</f>
        <v/>
      </c>
      <c r="D45" s="283" t="str">
        <f>IF(基本情報入力シート!D66="","",基本情報入力シート!D66)</f>
        <v/>
      </c>
      <c r="E45" s="283" t="str">
        <f>IF(基本情報入力シート!E66="","",基本情報入力シート!E66)</f>
        <v/>
      </c>
      <c r="F45" s="283" t="str">
        <f>IF(基本情報入力シート!F66="","",基本情報入力シート!F66)</f>
        <v/>
      </c>
      <c r="G45" s="283" t="str">
        <f>IF(基本情報入力シート!G66="","",基本情報入力シート!G66)</f>
        <v/>
      </c>
      <c r="H45" s="283" t="str">
        <f>IF(基本情報入力シート!H66="","",基本情報入力シート!H66)</f>
        <v/>
      </c>
      <c r="I45" s="283" t="str">
        <f>IF(基本情報入力シート!I66="","",基本情報入力シート!I66)</f>
        <v/>
      </c>
      <c r="J45" s="283" t="str">
        <f>IF(基本情報入力シート!J66="","",基本情報入力シート!J66)</f>
        <v/>
      </c>
      <c r="K45" s="283" t="str">
        <f>IF(基本情報入力シート!K66="","",基本情報入力シート!K66)</f>
        <v/>
      </c>
      <c r="L45" s="284" t="str">
        <f>IF(基本情報入力シート!L66="","",基本情報入力シート!L66)</f>
        <v/>
      </c>
      <c r="M45" s="265" t="str">
        <f>IF(基本情報入力シート!M66="","",基本情報入力シート!M66)</f>
        <v>宮城県</v>
      </c>
      <c r="N45" s="560" t="str">
        <f>IF(基本情報入力シート!R66="","",基本情報入力シート!R66)</f>
        <v/>
      </c>
      <c r="O45" s="561"/>
      <c r="P45" s="266" t="str">
        <f>IF(基本情報入力シート!X66="","",基本情報入力シート!X66)</f>
        <v/>
      </c>
      <c r="Q45" s="267" t="str">
        <f>IF(基本情報入力シート!Y66="","",基本情報入力シート!Y66)</f>
        <v/>
      </c>
      <c r="R45" s="206"/>
      <c r="S45" s="268" t="str">
        <f>IF(B45="×","",IF(基本情報入力シート!Z66="","",基本情報入力シート!Z66))</f>
        <v/>
      </c>
      <c r="T45" s="269" t="str">
        <f>IF(B45="×","",IF(Q45="","",VLOOKUP(Q45,【参考】数式用!$M$2:$O$34,3,FALSE)))</f>
        <v/>
      </c>
      <c r="U45" s="270" t="s">
        <v>80</v>
      </c>
      <c r="V45" s="271">
        <v>4</v>
      </c>
      <c r="W45" s="272" t="s">
        <v>81</v>
      </c>
      <c r="X45" s="227"/>
      <c r="Y45" s="273" t="s">
        <v>82</v>
      </c>
      <c r="Z45" s="271">
        <v>4</v>
      </c>
      <c r="AA45" s="273" t="s">
        <v>81</v>
      </c>
      <c r="AB45" s="274">
        <v>9</v>
      </c>
      <c r="AC45" s="273" t="s">
        <v>83</v>
      </c>
      <c r="AD45" s="275" t="s">
        <v>84</v>
      </c>
      <c r="AE45" s="276">
        <f t="shared" si="1"/>
        <v>10</v>
      </c>
      <c r="AF45" s="277" t="s">
        <v>85</v>
      </c>
      <c r="AG45" s="233" t="str">
        <f t="shared" si="2"/>
        <v/>
      </c>
      <c r="AH45" s="279"/>
      <c r="AI45" s="281"/>
      <c r="AJ45" s="279"/>
      <c r="AK45" s="281"/>
    </row>
    <row r="46" spans="1:37" ht="36.75" customHeight="1">
      <c r="A46" s="205">
        <f t="shared" si="3"/>
        <v>34</v>
      </c>
      <c r="B46" s="264" t="str">
        <f t="shared" si="0"/>
        <v>○</v>
      </c>
      <c r="C46" s="282" t="str">
        <f>IF(基本情報入力シート!C67="","",基本情報入力シート!C67)</f>
        <v/>
      </c>
      <c r="D46" s="283" t="str">
        <f>IF(基本情報入力シート!D67="","",基本情報入力シート!D67)</f>
        <v/>
      </c>
      <c r="E46" s="283" t="str">
        <f>IF(基本情報入力シート!E67="","",基本情報入力シート!E67)</f>
        <v/>
      </c>
      <c r="F46" s="283" t="str">
        <f>IF(基本情報入力シート!F67="","",基本情報入力シート!F67)</f>
        <v/>
      </c>
      <c r="G46" s="283" t="str">
        <f>IF(基本情報入力シート!G67="","",基本情報入力シート!G67)</f>
        <v/>
      </c>
      <c r="H46" s="283" t="str">
        <f>IF(基本情報入力シート!H67="","",基本情報入力シート!H67)</f>
        <v/>
      </c>
      <c r="I46" s="283" t="str">
        <f>IF(基本情報入力シート!I67="","",基本情報入力シート!I67)</f>
        <v/>
      </c>
      <c r="J46" s="283" t="str">
        <f>IF(基本情報入力シート!J67="","",基本情報入力シート!J67)</f>
        <v/>
      </c>
      <c r="K46" s="283" t="str">
        <f>IF(基本情報入力シート!K67="","",基本情報入力シート!K67)</f>
        <v/>
      </c>
      <c r="L46" s="284" t="str">
        <f>IF(基本情報入力シート!L67="","",基本情報入力シート!L67)</f>
        <v/>
      </c>
      <c r="M46" s="265" t="str">
        <f>IF(基本情報入力シート!M67="","",基本情報入力シート!M67)</f>
        <v>宮城県</v>
      </c>
      <c r="N46" s="560" t="str">
        <f>IF(基本情報入力シート!R67="","",基本情報入力シート!R67)</f>
        <v/>
      </c>
      <c r="O46" s="561"/>
      <c r="P46" s="266" t="str">
        <f>IF(基本情報入力シート!X67="","",基本情報入力シート!X67)</f>
        <v/>
      </c>
      <c r="Q46" s="267" t="str">
        <f>IF(基本情報入力シート!Y67="","",基本情報入力シート!Y67)</f>
        <v/>
      </c>
      <c r="R46" s="206"/>
      <c r="S46" s="268" t="str">
        <f>IF(B46="×","",IF(基本情報入力シート!Z67="","",基本情報入力シート!Z67))</f>
        <v/>
      </c>
      <c r="T46" s="269" t="str">
        <f>IF(B46="×","",IF(Q46="","",VLOOKUP(Q46,【参考】数式用!$M$2:$O$34,3,FALSE)))</f>
        <v/>
      </c>
      <c r="U46" s="270" t="s">
        <v>80</v>
      </c>
      <c r="V46" s="271">
        <v>4</v>
      </c>
      <c r="W46" s="272" t="s">
        <v>81</v>
      </c>
      <c r="X46" s="227"/>
      <c r="Y46" s="273" t="s">
        <v>82</v>
      </c>
      <c r="Z46" s="271">
        <v>4</v>
      </c>
      <c r="AA46" s="273" t="s">
        <v>81</v>
      </c>
      <c r="AB46" s="274">
        <v>9</v>
      </c>
      <c r="AC46" s="273" t="s">
        <v>83</v>
      </c>
      <c r="AD46" s="275" t="s">
        <v>84</v>
      </c>
      <c r="AE46" s="276">
        <f t="shared" si="1"/>
        <v>10</v>
      </c>
      <c r="AF46" s="277" t="s">
        <v>85</v>
      </c>
      <c r="AG46" s="233" t="str">
        <f t="shared" si="2"/>
        <v/>
      </c>
      <c r="AH46" s="279"/>
      <c r="AI46" s="281"/>
      <c r="AJ46" s="279"/>
      <c r="AK46" s="281"/>
    </row>
    <row r="47" spans="1:37" ht="36.75" customHeight="1">
      <c r="A47" s="205">
        <f t="shared" si="3"/>
        <v>35</v>
      </c>
      <c r="B47" s="264" t="str">
        <f t="shared" si="0"/>
        <v>○</v>
      </c>
      <c r="C47" s="282" t="str">
        <f>IF(基本情報入力シート!C68="","",基本情報入力シート!C68)</f>
        <v/>
      </c>
      <c r="D47" s="283" t="str">
        <f>IF(基本情報入力シート!D68="","",基本情報入力シート!D68)</f>
        <v/>
      </c>
      <c r="E47" s="283" t="str">
        <f>IF(基本情報入力シート!E68="","",基本情報入力シート!E68)</f>
        <v/>
      </c>
      <c r="F47" s="283" t="str">
        <f>IF(基本情報入力シート!F68="","",基本情報入力シート!F68)</f>
        <v/>
      </c>
      <c r="G47" s="283" t="str">
        <f>IF(基本情報入力シート!G68="","",基本情報入力シート!G68)</f>
        <v/>
      </c>
      <c r="H47" s="283" t="str">
        <f>IF(基本情報入力シート!H68="","",基本情報入力シート!H68)</f>
        <v/>
      </c>
      <c r="I47" s="283" t="str">
        <f>IF(基本情報入力シート!I68="","",基本情報入力シート!I68)</f>
        <v/>
      </c>
      <c r="J47" s="283" t="str">
        <f>IF(基本情報入力シート!J68="","",基本情報入力シート!J68)</f>
        <v/>
      </c>
      <c r="K47" s="283" t="str">
        <f>IF(基本情報入力シート!K68="","",基本情報入力シート!K68)</f>
        <v/>
      </c>
      <c r="L47" s="284" t="str">
        <f>IF(基本情報入力シート!L68="","",基本情報入力シート!L68)</f>
        <v/>
      </c>
      <c r="M47" s="265" t="str">
        <f>IF(基本情報入力シート!M68="","",基本情報入力シート!M68)</f>
        <v>宮城県</v>
      </c>
      <c r="N47" s="560" t="str">
        <f>IF(基本情報入力シート!R68="","",基本情報入力シート!R68)</f>
        <v/>
      </c>
      <c r="O47" s="561"/>
      <c r="P47" s="266" t="str">
        <f>IF(基本情報入力シート!X68="","",基本情報入力シート!X68)</f>
        <v/>
      </c>
      <c r="Q47" s="267" t="str">
        <f>IF(基本情報入力シート!Y68="","",基本情報入力シート!Y68)</f>
        <v/>
      </c>
      <c r="R47" s="206"/>
      <c r="S47" s="268" t="str">
        <f>IF(B47="×","",IF(基本情報入力シート!Z68="","",基本情報入力シート!Z68))</f>
        <v/>
      </c>
      <c r="T47" s="269" t="str">
        <f>IF(B47="×","",IF(Q47="","",VLOOKUP(Q47,【参考】数式用!$M$2:$O$34,3,FALSE)))</f>
        <v/>
      </c>
      <c r="U47" s="270" t="s">
        <v>80</v>
      </c>
      <c r="V47" s="271">
        <v>4</v>
      </c>
      <c r="W47" s="272" t="s">
        <v>81</v>
      </c>
      <c r="X47" s="227"/>
      <c r="Y47" s="273" t="s">
        <v>82</v>
      </c>
      <c r="Z47" s="271">
        <v>4</v>
      </c>
      <c r="AA47" s="273" t="s">
        <v>81</v>
      </c>
      <c r="AB47" s="274">
        <v>9</v>
      </c>
      <c r="AC47" s="273" t="s">
        <v>83</v>
      </c>
      <c r="AD47" s="275" t="s">
        <v>84</v>
      </c>
      <c r="AE47" s="276">
        <f t="shared" si="1"/>
        <v>10</v>
      </c>
      <c r="AF47" s="277" t="s">
        <v>85</v>
      </c>
      <c r="AG47" s="233" t="str">
        <f t="shared" si="2"/>
        <v/>
      </c>
      <c r="AH47" s="279"/>
      <c r="AI47" s="281"/>
      <c r="AJ47" s="279"/>
      <c r="AK47" s="281"/>
    </row>
    <row r="48" spans="1:37" ht="36.75" customHeight="1">
      <c r="A48" s="205">
        <f t="shared" si="3"/>
        <v>36</v>
      </c>
      <c r="B48" s="264" t="str">
        <f t="shared" si="0"/>
        <v>○</v>
      </c>
      <c r="C48" s="282" t="str">
        <f>IF(基本情報入力シート!C69="","",基本情報入力シート!C69)</f>
        <v/>
      </c>
      <c r="D48" s="283" t="str">
        <f>IF(基本情報入力シート!D69="","",基本情報入力シート!D69)</f>
        <v/>
      </c>
      <c r="E48" s="283" t="str">
        <f>IF(基本情報入力シート!E69="","",基本情報入力シート!E69)</f>
        <v/>
      </c>
      <c r="F48" s="283" t="str">
        <f>IF(基本情報入力シート!F69="","",基本情報入力シート!F69)</f>
        <v/>
      </c>
      <c r="G48" s="283" t="str">
        <f>IF(基本情報入力シート!G69="","",基本情報入力シート!G69)</f>
        <v/>
      </c>
      <c r="H48" s="283" t="str">
        <f>IF(基本情報入力シート!H69="","",基本情報入力シート!H69)</f>
        <v/>
      </c>
      <c r="I48" s="283" t="str">
        <f>IF(基本情報入力シート!I69="","",基本情報入力シート!I69)</f>
        <v/>
      </c>
      <c r="J48" s="283" t="str">
        <f>IF(基本情報入力シート!J69="","",基本情報入力シート!J69)</f>
        <v/>
      </c>
      <c r="K48" s="283" t="str">
        <f>IF(基本情報入力シート!K69="","",基本情報入力シート!K69)</f>
        <v/>
      </c>
      <c r="L48" s="284" t="str">
        <f>IF(基本情報入力シート!L69="","",基本情報入力シート!L69)</f>
        <v/>
      </c>
      <c r="M48" s="265" t="str">
        <f>IF(基本情報入力シート!M69="","",基本情報入力シート!M69)</f>
        <v>宮城県</v>
      </c>
      <c r="N48" s="560" t="str">
        <f>IF(基本情報入力シート!R69="","",基本情報入力シート!R69)</f>
        <v/>
      </c>
      <c r="O48" s="561"/>
      <c r="P48" s="266" t="str">
        <f>IF(基本情報入力シート!X69="","",基本情報入力シート!X69)</f>
        <v/>
      </c>
      <c r="Q48" s="267" t="str">
        <f>IF(基本情報入力シート!Y69="","",基本情報入力シート!Y69)</f>
        <v/>
      </c>
      <c r="R48" s="206"/>
      <c r="S48" s="268" t="str">
        <f>IF(B48="×","",IF(基本情報入力シート!Z69="","",基本情報入力シート!Z69))</f>
        <v/>
      </c>
      <c r="T48" s="269" t="str">
        <f>IF(B48="×","",IF(Q48="","",VLOOKUP(Q48,【参考】数式用!$M$2:$O$34,3,FALSE)))</f>
        <v/>
      </c>
      <c r="U48" s="270" t="s">
        <v>80</v>
      </c>
      <c r="V48" s="271">
        <v>4</v>
      </c>
      <c r="W48" s="272" t="s">
        <v>81</v>
      </c>
      <c r="X48" s="227"/>
      <c r="Y48" s="273" t="s">
        <v>82</v>
      </c>
      <c r="Z48" s="271">
        <v>4</v>
      </c>
      <c r="AA48" s="273" t="s">
        <v>81</v>
      </c>
      <c r="AB48" s="274">
        <v>9</v>
      </c>
      <c r="AC48" s="273" t="s">
        <v>83</v>
      </c>
      <c r="AD48" s="275" t="s">
        <v>84</v>
      </c>
      <c r="AE48" s="276">
        <f t="shared" si="1"/>
        <v>10</v>
      </c>
      <c r="AF48" s="277" t="s">
        <v>85</v>
      </c>
      <c r="AG48" s="233" t="str">
        <f t="shared" si="2"/>
        <v/>
      </c>
      <c r="AH48" s="279"/>
      <c r="AI48" s="281"/>
      <c r="AJ48" s="279"/>
      <c r="AK48" s="281"/>
    </row>
    <row r="49" spans="1:37" ht="36.75" customHeight="1">
      <c r="A49" s="205">
        <f t="shared" si="3"/>
        <v>37</v>
      </c>
      <c r="B49" s="264" t="str">
        <f t="shared" si="0"/>
        <v>○</v>
      </c>
      <c r="C49" s="282" t="str">
        <f>IF(基本情報入力シート!C70="","",基本情報入力シート!C70)</f>
        <v/>
      </c>
      <c r="D49" s="283" t="str">
        <f>IF(基本情報入力シート!D70="","",基本情報入力シート!D70)</f>
        <v/>
      </c>
      <c r="E49" s="283" t="str">
        <f>IF(基本情報入力シート!E70="","",基本情報入力シート!E70)</f>
        <v/>
      </c>
      <c r="F49" s="283" t="str">
        <f>IF(基本情報入力シート!F70="","",基本情報入力シート!F70)</f>
        <v/>
      </c>
      <c r="G49" s="283" t="str">
        <f>IF(基本情報入力シート!G70="","",基本情報入力シート!G70)</f>
        <v/>
      </c>
      <c r="H49" s="283" t="str">
        <f>IF(基本情報入力シート!H70="","",基本情報入力シート!H70)</f>
        <v/>
      </c>
      <c r="I49" s="283" t="str">
        <f>IF(基本情報入力シート!I70="","",基本情報入力シート!I70)</f>
        <v/>
      </c>
      <c r="J49" s="283" t="str">
        <f>IF(基本情報入力シート!J70="","",基本情報入力シート!J70)</f>
        <v/>
      </c>
      <c r="K49" s="283" t="str">
        <f>IF(基本情報入力シート!K70="","",基本情報入力シート!K70)</f>
        <v/>
      </c>
      <c r="L49" s="284" t="str">
        <f>IF(基本情報入力シート!L70="","",基本情報入力シート!L70)</f>
        <v/>
      </c>
      <c r="M49" s="265" t="str">
        <f>IF(基本情報入力シート!M70="","",基本情報入力シート!M70)</f>
        <v>宮城県</v>
      </c>
      <c r="N49" s="560" t="str">
        <f>IF(基本情報入力シート!R70="","",基本情報入力シート!R70)</f>
        <v/>
      </c>
      <c r="O49" s="561"/>
      <c r="P49" s="266" t="str">
        <f>IF(基本情報入力シート!X70="","",基本情報入力シート!X70)</f>
        <v/>
      </c>
      <c r="Q49" s="267" t="str">
        <f>IF(基本情報入力シート!Y70="","",基本情報入力シート!Y70)</f>
        <v/>
      </c>
      <c r="R49" s="206"/>
      <c r="S49" s="268" t="str">
        <f>IF(B49="×","",IF(基本情報入力シート!Z70="","",基本情報入力シート!Z70))</f>
        <v/>
      </c>
      <c r="T49" s="269" t="str">
        <f>IF(B49="×","",IF(Q49="","",VLOOKUP(Q49,【参考】数式用!$M$2:$O$34,3,FALSE)))</f>
        <v/>
      </c>
      <c r="U49" s="270" t="s">
        <v>80</v>
      </c>
      <c r="V49" s="271">
        <v>4</v>
      </c>
      <c r="W49" s="272" t="s">
        <v>81</v>
      </c>
      <c r="X49" s="227"/>
      <c r="Y49" s="273" t="s">
        <v>82</v>
      </c>
      <c r="Z49" s="271">
        <v>4</v>
      </c>
      <c r="AA49" s="273" t="s">
        <v>81</v>
      </c>
      <c r="AB49" s="274">
        <v>9</v>
      </c>
      <c r="AC49" s="273" t="s">
        <v>83</v>
      </c>
      <c r="AD49" s="275" t="s">
        <v>84</v>
      </c>
      <c r="AE49" s="276">
        <f t="shared" si="1"/>
        <v>10</v>
      </c>
      <c r="AF49" s="277" t="s">
        <v>85</v>
      </c>
      <c r="AG49" s="233" t="str">
        <f t="shared" si="2"/>
        <v/>
      </c>
      <c r="AH49" s="279"/>
      <c r="AI49" s="281"/>
      <c r="AJ49" s="279"/>
      <c r="AK49" s="281"/>
    </row>
    <row r="50" spans="1:37" ht="36.75" customHeight="1">
      <c r="A50" s="205">
        <f t="shared" si="3"/>
        <v>38</v>
      </c>
      <c r="B50" s="264" t="str">
        <f t="shared" si="0"/>
        <v>○</v>
      </c>
      <c r="C50" s="282" t="str">
        <f>IF(基本情報入力シート!C71="","",基本情報入力シート!C71)</f>
        <v/>
      </c>
      <c r="D50" s="283" t="str">
        <f>IF(基本情報入力シート!D71="","",基本情報入力シート!D71)</f>
        <v/>
      </c>
      <c r="E50" s="283" t="str">
        <f>IF(基本情報入力シート!E71="","",基本情報入力シート!E71)</f>
        <v/>
      </c>
      <c r="F50" s="283" t="str">
        <f>IF(基本情報入力シート!F71="","",基本情報入力シート!F71)</f>
        <v/>
      </c>
      <c r="G50" s="283" t="str">
        <f>IF(基本情報入力シート!G71="","",基本情報入力シート!G71)</f>
        <v/>
      </c>
      <c r="H50" s="283" t="str">
        <f>IF(基本情報入力シート!H71="","",基本情報入力シート!H71)</f>
        <v/>
      </c>
      <c r="I50" s="283" t="str">
        <f>IF(基本情報入力シート!I71="","",基本情報入力シート!I71)</f>
        <v/>
      </c>
      <c r="J50" s="283" t="str">
        <f>IF(基本情報入力シート!J71="","",基本情報入力シート!J71)</f>
        <v/>
      </c>
      <c r="K50" s="283" t="str">
        <f>IF(基本情報入力シート!K71="","",基本情報入力シート!K71)</f>
        <v/>
      </c>
      <c r="L50" s="284" t="str">
        <f>IF(基本情報入力シート!L71="","",基本情報入力シート!L71)</f>
        <v/>
      </c>
      <c r="M50" s="265" t="str">
        <f>IF(基本情報入力シート!M71="","",基本情報入力シート!M71)</f>
        <v>宮城県</v>
      </c>
      <c r="N50" s="560" t="str">
        <f>IF(基本情報入力シート!R71="","",基本情報入力シート!R71)</f>
        <v/>
      </c>
      <c r="O50" s="561"/>
      <c r="P50" s="266" t="str">
        <f>IF(基本情報入力シート!X71="","",基本情報入力シート!X71)</f>
        <v/>
      </c>
      <c r="Q50" s="267" t="str">
        <f>IF(基本情報入力シート!Y71="","",基本情報入力シート!Y71)</f>
        <v/>
      </c>
      <c r="R50" s="206"/>
      <c r="S50" s="268" t="str">
        <f>IF(B50="×","",IF(基本情報入力シート!Z71="","",基本情報入力シート!Z71))</f>
        <v/>
      </c>
      <c r="T50" s="269" t="str">
        <f>IF(B50="×","",IF(Q50="","",VLOOKUP(Q50,【参考】数式用!$M$2:$O$34,3,FALSE)))</f>
        <v/>
      </c>
      <c r="U50" s="270" t="s">
        <v>80</v>
      </c>
      <c r="V50" s="271">
        <v>4</v>
      </c>
      <c r="W50" s="272" t="s">
        <v>81</v>
      </c>
      <c r="X50" s="227"/>
      <c r="Y50" s="273" t="s">
        <v>82</v>
      </c>
      <c r="Z50" s="271">
        <v>4</v>
      </c>
      <c r="AA50" s="273" t="s">
        <v>81</v>
      </c>
      <c r="AB50" s="274">
        <v>9</v>
      </c>
      <c r="AC50" s="273" t="s">
        <v>83</v>
      </c>
      <c r="AD50" s="275" t="s">
        <v>84</v>
      </c>
      <c r="AE50" s="276">
        <f t="shared" si="1"/>
        <v>10</v>
      </c>
      <c r="AF50" s="277" t="s">
        <v>85</v>
      </c>
      <c r="AG50" s="233" t="str">
        <f t="shared" si="2"/>
        <v/>
      </c>
      <c r="AH50" s="279"/>
      <c r="AI50" s="281"/>
      <c r="AJ50" s="279"/>
      <c r="AK50" s="281"/>
    </row>
    <row r="51" spans="1:37" ht="36.75" customHeight="1">
      <c r="A51" s="205">
        <f t="shared" si="3"/>
        <v>39</v>
      </c>
      <c r="B51" s="264" t="str">
        <f t="shared" si="0"/>
        <v>○</v>
      </c>
      <c r="C51" s="282" t="str">
        <f>IF(基本情報入力シート!C72="","",基本情報入力シート!C72)</f>
        <v/>
      </c>
      <c r="D51" s="283" t="str">
        <f>IF(基本情報入力シート!D72="","",基本情報入力シート!D72)</f>
        <v/>
      </c>
      <c r="E51" s="283" t="str">
        <f>IF(基本情報入力シート!E72="","",基本情報入力シート!E72)</f>
        <v/>
      </c>
      <c r="F51" s="283" t="str">
        <f>IF(基本情報入力シート!F72="","",基本情報入力シート!F72)</f>
        <v/>
      </c>
      <c r="G51" s="283" t="str">
        <f>IF(基本情報入力シート!G72="","",基本情報入力シート!G72)</f>
        <v/>
      </c>
      <c r="H51" s="283" t="str">
        <f>IF(基本情報入力シート!H72="","",基本情報入力シート!H72)</f>
        <v/>
      </c>
      <c r="I51" s="283" t="str">
        <f>IF(基本情報入力シート!I72="","",基本情報入力シート!I72)</f>
        <v/>
      </c>
      <c r="J51" s="283" t="str">
        <f>IF(基本情報入力シート!J72="","",基本情報入力シート!J72)</f>
        <v/>
      </c>
      <c r="K51" s="283" t="str">
        <f>IF(基本情報入力シート!K72="","",基本情報入力シート!K72)</f>
        <v/>
      </c>
      <c r="L51" s="284" t="str">
        <f>IF(基本情報入力シート!L72="","",基本情報入力シート!L72)</f>
        <v/>
      </c>
      <c r="M51" s="265" t="str">
        <f>IF(基本情報入力シート!M72="","",基本情報入力シート!M72)</f>
        <v>宮城県</v>
      </c>
      <c r="N51" s="560" t="str">
        <f>IF(基本情報入力シート!R72="","",基本情報入力シート!R72)</f>
        <v/>
      </c>
      <c r="O51" s="561"/>
      <c r="P51" s="266" t="str">
        <f>IF(基本情報入力シート!X72="","",基本情報入力シート!X72)</f>
        <v/>
      </c>
      <c r="Q51" s="267" t="str">
        <f>IF(基本情報入力シート!Y72="","",基本情報入力シート!Y72)</f>
        <v/>
      </c>
      <c r="R51" s="206"/>
      <c r="S51" s="268" t="str">
        <f>IF(B51="×","",IF(基本情報入力シート!Z72="","",基本情報入力シート!Z72))</f>
        <v/>
      </c>
      <c r="T51" s="269" t="str">
        <f>IF(B51="×","",IF(Q51="","",VLOOKUP(Q51,【参考】数式用!$M$2:$O$34,3,FALSE)))</f>
        <v/>
      </c>
      <c r="U51" s="270" t="s">
        <v>80</v>
      </c>
      <c r="V51" s="271">
        <v>4</v>
      </c>
      <c r="W51" s="272" t="s">
        <v>81</v>
      </c>
      <c r="X51" s="227"/>
      <c r="Y51" s="273" t="s">
        <v>82</v>
      </c>
      <c r="Z51" s="271">
        <v>4</v>
      </c>
      <c r="AA51" s="273" t="s">
        <v>81</v>
      </c>
      <c r="AB51" s="274">
        <v>9</v>
      </c>
      <c r="AC51" s="273" t="s">
        <v>83</v>
      </c>
      <c r="AD51" s="275" t="s">
        <v>84</v>
      </c>
      <c r="AE51" s="276">
        <f t="shared" si="1"/>
        <v>10</v>
      </c>
      <c r="AF51" s="277" t="s">
        <v>85</v>
      </c>
      <c r="AG51" s="233" t="str">
        <f t="shared" si="2"/>
        <v/>
      </c>
      <c r="AH51" s="279"/>
      <c r="AI51" s="281"/>
      <c r="AJ51" s="279"/>
      <c r="AK51" s="281"/>
    </row>
    <row r="52" spans="1:37" ht="36.75" customHeight="1">
      <c r="A52" s="205">
        <f t="shared" si="3"/>
        <v>40</v>
      </c>
      <c r="B52" s="264" t="str">
        <f t="shared" si="0"/>
        <v>○</v>
      </c>
      <c r="C52" s="282" t="str">
        <f>IF(基本情報入力シート!C73="","",基本情報入力シート!C73)</f>
        <v/>
      </c>
      <c r="D52" s="283" t="str">
        <f>IF(基本情報入力シート!D73="","",基本情報入力シート!D73)</f>
        <v/>
      </c>
      <c r="E52" s="283" t="str">
        <f>IF(基本情報入力シート!E73="","",基本情報入力シート!E73)</f>
        <v/>
      </c>
      <c r="F52" s="283" t="str">
        <f>IF(基本情報入力シート!F73="","",基本情報入力シート!F73)</f>
        <v/>
      </c>
      <c r="G52" s="283" t="str">
        <f>IF(基本情報入力シート!G73="","",基本情報入力シート!G73)</f>
        <v/>
      </c>
      <c r="H52" s="283" t="str">
        <f>IF(基本情報入力シート!H73="","",基本情報入力シート!H73)</f>
        <v/>
      </c>
      <c r="I52" s="283" t="str">
        <f>IF(基本情報入力シート!I73="","",基本情報入力シート!I73)</f>
        <v/>
      </c>
      <c r="J52" s="283" t="str">
        <f>IF(基本情報入力シート!J73="","",基本情報入力シート!J73)</f>
        <v/>
      </c>
      <c r="K52" s="283" t="str">
        <f>IF(基本情報入力シート!K73="","",基本情報入力シート!K73)</f>
        <v/>
      </c>
      <c r="L52" s="284" t="str">
        <f>IF(基本情報入力シート!L73="","",基本情報入力シート!L73)</f>
        <v/>
      </c>
      <c r="M52" s="265" t="str">
        <f>IF(基本情報入力シート!M73="","",基本情報入力シート!M73)</f>
        <v>宮城県</v>
      </c>
      <c r="N52" s="560" t="str">
        <f>IF(基本情報入力シート!R73="","",基本情報入力シート!R73)</f>
        <v/>
      </c>
      <c r="O52" s="561"/>
      <c r="P52" s="266" t="str">
        <f>IF(基本情報入力シート!X73="","",基本情報入力シート!X73)</f>
        <v/>
      </c>
      <c r="Q52" s="267" t="str">
        <f>IF(基本情報入力シート!Y73="","",基本情報入力シート!Y73)</f>
        <v/>
      </c>
      <c r="R52" s="206"/>
      <c r="S52" s="268" t="str">
        <f>IF(B52="×","",IF(基本情報入力シート!Z73="","",基本情報入力シート!Z73))</f>
        <v/>
      </c>
      <c r="T52" s="269" t="str">
        <f>IF(B52="×","",IF(Q52="","",VLOOKUP(Q52,【参考】数式用!$M$2:$O$34,3,FALSE)))</f>
        <v/>
      </c>
      <c r="U52" s="270" t="s">
        <v>80</v>
      </c>
      <c r="V52" s="271">
        <v>4</v>
      </c>
      <c r="W52" s="272" t="s">
        <v>81</v>
      </c>
      <c r="X52" s="227"/>
      <c r="Y52" s="273" t="s">
        <v>82</v>
      </c>
      <c r="Z52" s="271">
        <v>4</v>
      </c>
      <c r="AA52" s="273" t="s">
        <v>81</v>
      </c>
      <c r="AB52" s="274">
        <v>9</v>
      </c>
      <c r="AC52" s="273" t="s">
        <v>83</v>
      </c>
      <c r="AD52" s="275" t="s">
        <v>84</v>
      </c>
      <c r="AE52" s="276">
        <f t="shared" si="1"/>
        <v>10</v>
      </c>
      <c r="AF52" s="278" t="s">
        <v>85</v>
      </c>
      <c r="AG52" s="233" t="str">
        <f t="shared" si="2"/>
        <v/>
      </c>
      <c r="AH52" s="279"/>
      <c r="AI52" s="281"/>
      <c r="AJ52" s="279"/>
      <c r="AK52" s="281"/>
    </row>
    <row r="53" spans="1:37" ht="36.75" customHeight="1">
      <c r="A53" s="205">
        <f t="shared" si="3"/>
        <v>41</v>
      </c>
      <c r="B53" s="264" t="str">
        <f t="shared" si="0"/>
        <v>○</v>
      </c>
      <c r="C53" s="282" t="str">
        <f>IF(基本情報入力シート!C74="","",基本情報入力シート!C74)</f>
        <v/>
      </c>
      <c r="D53" s="283" t="str">
        <f>IF(基本情報入力シート!D74="","",基本情報入力シート!D74)</f>
        <v/>
      </c>
      <c r="E53" s="283" t="str">
        <f>IF(基本情報入力シート!E74="","",基本情報入力シート!E74)</f>
        <v/>
      </c>
      <c r="F53" s="283" t="str">
        <f>IF(基本情報入力シート!F74="","",基本情報入力シート!F74)</f>
        <v/>
      </c>
      <c r="G53" s="283" t="str">
        <f>IF(基本情報入力シート!G74="","",基本情報入力シート!G74)</f>
        <v/>
      </c>
      <c r="H53" s="283" t="str">
        <f>IF(基本情報入力シート!H74="","",基本情報入力シート!H74)</f>
        <v/>
      </c>
      <c r="I53" s="283" t="str">
        <f>IF(基本情報入力シート!I74="","",基本情報入力シート!I74)</f>
        <v/>
      </c>
      <c r="J53" s="283" t="str">
        <f>IF(基本情報入力シート!J74="","",基本情報入力シート!J74)</f>
        <v/>
      </c>
      <c r="K53" s="283" t="str">
        <f>IF(基本情報入力シート!K74="","",基本情報入力シート!K74)</f>
        <v/>
      </c>
      <c r="L53" s="284" t="str">
        <f>IF(基本情報入力シート!L74="","",基本情報入力シート!L74)</f>
        <v/>
      </c>
      <c r="M53" s="265" t="str">
        <f>IF(基本情報入力シート!M74="","",基本情報入力シート!M74)</f>
        <v>宮城県</v>
      </c>
      <c r="N53" s="560" t="str">
        <f>IF(基本情報入力シート!R74="","",基本情報入力シート!R74)</f>
        <v/>
      </c>
      <c r="O53" s="561"/>
      <c r="P53" s="266" t="str">
        <f>IF(基本情報入力シート!X74="","",基本情報入力シート!X74)</f>
        <v/>
      </c>
      <c r="Q53" s="267" t="str">
        <f>IF(基本情報入力シート!Y74="","",基本情報入力シート!Y74)</f>
        <v/>
      </c>
      <c r="R53" s="206"/>
      <c r="S53" s="268" t="str">
        <f>IF(B53="×","",IF(基本情報入力シート!Z74="","",基本情報入力シート!Z74))</f>
        <v/>
      </c>
      <c r="T53" s="269" t="str">
        <f>IF(B53="×","",IF(Q53="","",VLOOKUP(Q53,【参考】数式用!$M$2:$O$34,3,FALSE)))</f>
        <v/>
      </c>
      <c r="U53" s="270" t="s">
        <v>80</v>
      </c>
      <c r="V53" s="271">
        <v>4</v>
      </c>
      <c r="W53" s="272" t="s">
        <v>81</v>
      </c>
      <c r="X53" s="227"/>
      <c r="Y53" s="273" t="s">
        <v>82</v>
      </c>
      <c r="Z53" s="271">
        <v>4</v>
      </c>
      <c r="AA53" s="273" t="s">
        <v>81</v>
      </c>
      <c r="AB53" s="274">
        <v>9</v>
      </c>
      <c r="AC53" s="273" t="s">
        <v>83</v>
      </c>
      <c r="AD53" s="275" t="s">
        <v>84</v>
      </c>
      <c r="AE53" s="276">
        <f t="shared" si="1"/>
        <v>10</v>
      </c>
      <c r="AF53" s="278" t="s">
        <v>85</v>
      </c>
      <c r="AG53" s="233" t="str">
        <f t="shared" si="2"/>
        <v/>
      </c>
      <c r="AH53" s="279"/>
      <c r="AI53" s="281"/>
      <c r="AJ53" s="279"/>
      <c r="AK53" s="281"/>
    </row>
    <row r="54" spans="1:37" ht="36.75" customHeight="1">
      <c r="A54" s="205">
        <f t="shared" si="3"/>
        <v>42</v>
      </c>
      <c r="B54" s="264" t="str">
        <f t="shared" si="0"/>
        <v>○</v>
      </c>
      <c r="C54" s="282" t="str">
        <f>IF(基本情報入力シート!C75="","",基本情報入力シート!C75)</f>
        <v/>
      </c>
      <c r="D54" s="283" t="str">
        <f>IF(基本情報入力シート!D75="","",基本情報入力シート!D75)</f>
        <v/>
      </c>
      <c r="E54" s="283" t="str">
        <f>IF(基本情報入力シート!E75="","",基本情報入力シート!E75)</f>
        <v/>
      </c>
      <c r="F54" s="283" t="str">
        <f>IF(基本情報入力シート!F75="","",基本情報入力シート!F75)</f>
        <v/>
      </c>
      <c r="G54" s="283" t="str">
        <f>IF(基本情報入力シート!G75="","",基本情報入力シート!G75)</f>
        <v/>
      </c>
      <c r="H54" s="283" t="str">
        <f>IF(基本情報入力シート!H75="","",基本情報入力シート!H75)</f>
        <v/>
      </c>
      <c r="I54" s="283" t="str">
        <f>IF(基本情報入力シート!I75="","",基本情報入力シート!I75)</f>
        <v/>
      </c>
      <c r="J54" s="283" t="str">
        <f>IF(基本情報入力シート!J75="","",基本情報入力シート!J75)</f>
        <v/>
      </c>
      <c r="K54" s="283" t="str">
        <f>IF(基本情報入力シート!K75="","",基本情報入力シート!K75)</f>
        <v/>
      </c>
      <c r="L54" s="284" t="str">
        <f>IF(基本情報入力シート!L75="","",基本情報入力シート!L75)</f>
        <v/>
      </c>
      <c r="M54" s="265" t="str">
        <f>IF(基本情報入力シート!M75="","",基本情報入力シート!M75)</f>
        <v>宮城県</v>
      </c>
      <c r="N54" s="560" t="str">
        <f>IF(基本情報入力シート!R75="","",基本情報入力シート!R75)</f>
        <v/>
      </c>
      <c r="O54" s="561"/>
      <c r="P54" s="266" t="str">
        <f>IF(基本情報入力シート!X75="","",基本情報入力シート!X75)</f>
        <v/>
      </c>
      <c r="Q54" s="267" t="str">
        <f>IF(基本情報入力シート!Y75="","",基本情報入力シート!Y75)</f>
        <v/>
      </c>
      <c r="R54" s="206"/>
      <c r="S54" s="268" t="str">
        <f>IF(B54="×","",IF(基本情報入力シート!Z75="","",基本情報入力シート!Z75))</f>
        <v/>
      </c>
      <c r="T54" s="269" t="str">
        <f>IF(B54="×","",IF(Q54="","",VLOOKUP(Q54,【参考】数式用!$M$2:$O$34,3,FALSE)))</f>
        <v/>
      </c>
      <c r="U54" s="270" t="s">
        <v>80</v>
      </c>
      <c r="V54" s="271">
        <v>4</v>
      </c>
      <c r="W54" s="272" t="s">
        <v>81</v>
      </c>
      <c r="X54" s="227"/>
      <c r="Y54" s="273" t="s">
        <v>82</v>
      </c>
      <c r="Z54" s="271">
        <v>4</v>
      </c>
      <c r="AA54" s="273" t="s">
        <v>81</v>
      </c>
      <c r="AB54" s="274">
        <v>9</v>
      </c>
      <c r="AC54" s="273" t="s">
        <v>83</v>
      </c>
      <c r="AD54" s="275" t="s">
        <v>84</v>
      </c>
      <c r="AE54" s="276">
        <f t="shared" si="1"/>
        <v>10</v>
      </c>
      <c r="AF54" s="278" t="s">
        <v>85</v>
      </c>
      <c r="AG54" s="233" t="str">
        <f t="shared" si="2"/>
        <v/>
      </c>
      <c r="AH54" s="279"/>
      <c r="AI54" s="281"/>
      <c r="AJ54" s="279"/>
      <c r="AK54" s="281"/>
    </row>
    <row r="55" spans="1:37" ht="36.75" customHeight="1">
      <c r="A55" s="205">
        <f t="shared" si="3"/>
        <v>43</v>
      </c>
      <c r="B55" s="264" t="str">
        <f t="shared" si="0"/>
        <v>○</v>
      </c>
      <c r="C55" s="282" t="str">
        <f>IF(基本情報入力シート!C76="","",基本情報入力シート!C76)</f>
        <v/>
      </c>
      <c r="D55" s="283" t="str">
        <f>IF(基本情報入力シート!D76="","",基本情報入力シート!D76)</f>
        <v/>
      </c>
      <c r="E55" s="283" t="str">
        <f>IF(基本情報入力シート!E76="","",基本情報入力シート!E76)</f>
        <v/>
      </c>
      <c r="F55" s="283" t="str">
        <f>IF(基本情報入力シート!F76="","",基本情報入力シート!F76)</f>
        <v/>
      </c>
      <c r="G55" s="283" t="str">
        <f>IF(基本情報入力シート!G76="","",基本情報入力シート!G76)</f>
        <v/>
      </c>
      <c r="H55" s="283" t="str">
        <f>IF(基本情報入力シート!H76="","",基本情報入力シート!H76)</f>
        <v/>
      </c>
      <c r="I55" s="283" t="str">
        <f>IF(基本情報入力シート!I76="","",基本情報入力シート!I76)</f>
        <v/>
      </c>
      <c r="J55" s="283" t="str">
        <f>IF(基本情報入力シート!J76="","",基本情報入力シート!J76)</f>
        <v/>
      </c>
      <c r="K55" s="283" t="str">
        <f>IF(基本情報入力シート!K76="","",基本情報入力シート!K76)</f>
        <v/>
      </c>
      <c r="L55" s="284" t="str">
        <f>IF(基本情報入力シート!L76="","",基本情報入力シート!L76)</f>
        <v/>
      </c>
      <c r="M55" s="265" t="str">
        <f>IF(基本情報入力シート!M76="","",基本情報入力シート!M76)</f>
        <v>宮城県</v>
      </c>
      <c r="N55" s="560" t="str">
        <f>IF(基本情報入力シート!R76="","",基本情報入力シート!R76)</f>
        <v/>
      </c>
      <c r="O55" s="561"/>
      <c r="P55" s="266" t="str">
        <f>IF(基本情報入力シート!X76="","",基本情報入力シート!X76)</f>
        <v/>
      </c>
      <c r="Q55" s="267" t="str">
        <f>IF(基本情報入力シート!Y76="","",基本情報入力シート!Y76)</f>
        <v/>
      </c>
      <c r="R55" s="206"/>
      <c r="S55" s="268" t="str">
        <f>IF(B55="×","",IF(基本情報入力シート!Z76="","",基本情報入力シート!Z76))</f>
        <v/>
      </c>
      <c r="T55" s="269" t="str">
        <f>IF(B55="×","",IF(Q55="","",VLOOKUP(Q55,【参考】数式用!$M$2:$O$34,3,FALSE)))</f>
        <v/>
      </c>
      <c r="U55" s="270" t="s">
        <v>80</v>
      </c>
      <c r="V55" s="271">
        <v>4</v>
      </c>
      <c r="W55" s="272" t="s">
        <v>81</v>
      </c>
      <c r="X55" s="227"/>
      <c r="Y55" s="273" t="s">
        <v>82</v>
      </c>
      <c r="Z55" s="271">
        <v>4</v>
      </c>
      <c r="AA55" s="273" t="s">
        <v>81</v>
      </c>
      <c r="AB55" s="274">
        <v>9</v>
      </c>
      <c r="AC55" s="273" t="s">
        <v>83</v>
      </c>
      <c r="AD55" s="275" t="s">
        <v>84</v>
      </c>
      <c r="AE55" s="276">
        <f t="shared" si="1"/>
        <v>10</v>
      </c>
      <c r="AF55" s="278" t="s">
        <v>85</v>
      </c>
      <c r="AG55" s="233" t="str">
        <f t="shared" si="2"/>
        <v/>
      </c>
      <c r="AH55" s="279"/>
      <c r="AI55" s="281"/>
      <c r="AJ55" s="279"/>
      <c r="AK55" s="281"/>
    </row>
    <row r="56" spans="1:37" ht="36.75" customHeight="1">
      <c r="A56" s="205">
        <f t="shared" si="3"/>
        <v>44</v>
      </c>
      <c r="B56" s="264" t="str">
        <f t="shared" si="0"/>
        <v>○</v>
      </c>
      <c r="C56" s="282" t="str">
        <f>IF(基本情報入力シート!C77="","",基本情報入力シート!C77)</f>
        <v/>
      </c>
      <c r="D56" s="283" t="str">
        <f>IF(基本情報入力シート!D77="","",基本情報入力シート!D77)</f>
        <v/>
      </c>
      <c r="E56" s="283" t="str">
        <f>IF(基本情報入力シート!E77="","",基本情報入力シート!E77)</f>
        <v/>
      </c>
      <c r="F56" s="283" t="str">
        <f>IF(基本情報入力シート!F77="","",基本情報入力シート!F77)</f>
        <v/>
      </c>
      <c r="G56" s="283" t="str">
        <f>IF(基本情報入力シート!G77="","",基本情報入力シート!G77)</f>
        <v/>
      </c>
      <c r="H56" s="283" t="str">
        <f>IF(基本情報入力シート!H77="","",基本情報入力シート!H77)</f>
        <v/>
      </c>
      <c r="I56" s="283" t="str">
        <f>IF(基本情報入力シート!I77="","",基本情報入力シート!I77)</f>
        <v/>
      </c>
      <c r="J56" s="283" t="str">
        <f>IF(基本情報入力シート!J77="","",基本情報入力シート!J77)</f>
        <v/>
      </c>
      <c r="K56" s="283" t="str">
        <f>IF(基本情報入力シート!K77="","",基本情報入力シート!K77)</f>
        <v/>
      </c>
      <c r="L56" s="284" t="str">
        <f>IF(基本情報入力シート!L77="","",基本情報入力シート!L77)</f>
        <v/>
      </c>
      <c r="M56" s="265" t="str">
        <f>IF(基本情報入力シート!M77="","",基本情報入力シート!M77)</f>
        <v>宮城県</v>
      </c>
      <c r="N56" s="560" t="str">
        <f>IF(基本情報入力シート!R77="","",基本情報入力シート!R77)</f>
        <v/>
      </c>
      <c r="O56" s="561"/>
      <c r="P56" s="266" t="str">
        <f>IF(基本情報入力シート!X77="","",基本情報入力シート!X77)</f>
        <v/>
      </c>
      <c r="Q56" s="267" t="str">
        <f>IF(基本情報入力シート!Y77="","",基本情報入力シート!Y77)</f>
        <v/>
      </c>
      <c r="R56" s="206"/>
      <c r="S56" s="268" t="str">
        <f>IF(B56="×","",IF(基本情報入力シート!Z77="","",基本情報入力シート!Z77))</f>
        <v/>
      </c>
      <c r="T56" s="269" t="str">
        <f>IF(B56="×","",IF(Q56="","",VLOOKUP(Q56,【参考】数式用!$M$2:$O$34,3,FALSE)))</f>
        <v/>
      </c>
      <c r="U56" s="270" t="s">
        <v>80</v>
      </c>
      <c r="V56" s="271">
        <v>4</v>
      </c>
      <c r="W56" s="272" t="s">
        <v>81</v>
      </c>
      <c r="X56" s="227"/>
      <c r="Y56" s="273" t="s">
        <v>82</v>
      </c>
      <c r="Z56" s="271">
        <v>4</v>
      </c>
      <c r="AA56" s="273" t="s">
        <v>81</v>
      </c>
      <c r="AB56" s="274">
        <v>9</v>
      </c>
      <c r="AC56" s="273" t="s">
        <v>83</v>
      </c>
      <c r="AD56" s="275" t="s">
        <v>84</v>
      </c>
      <c r="AE56" s="276">
        <f t="shared" si="1"/>
        <v>10</v>
      </c>
      <c r="AF56" s="278" t="s">
        <v>85</v>
      </c>
      <c r="AG56" s="233" t="str">
        <f t="shared" si="2"/>
        <v/>
      </c>
      <c r="AH56" s="279"/>
      <c r="AI56" s="281"/>
      <c r="AJ56" s="279"/>
      <c r="AK56" s="281"/>
    </row>
    <row r="57" spans="1:37" ht="36.75" customHeight="1">
      <c r="A57" s="205">
        <f t="shared" si="3"/>
        <v>45</v>
      </c>
      <c r="B57" s="264" t="str">
        <f t="shared" si="0"/>
        <v>○</v>
      </c>
      <c r="C57" s="282" t="str">
        <f>IF(基本情報入力シート!C78="","",基本情報入力シート!C78)</f>
        <v/>
      </c>
      <c r="D57" s="283" t="str">
        <f>IF(基本情報入力シート!D78="","",基本情報入力シート!D78)</f>
        <v/>
      </c>
      <c r="E57" s="283" t="str">
        <f>IF(基本情報入力シート!E78="","",基本情報入力シート!E78)</f>
        <v/>
      </c>
      <c r="F57" s="283" t="str">
        <f>IF(基本情報入力シート!F78="","",基本情報入力シート!F78)</f>
        <v/>
      </c>
      <c r="G57" s="283" t="str">
        <f>IF(基本情報入力シート!G78="","",基本情報入力シート!G78)</f>
        <v/>
      </c>
      <c r="H57" s="283" t="str">
        <f>IF(基本情報入力シート!H78="","",基本情報入力シート!H78)</f>
        <v/>
      </c>
      <c r="I57" s="283" t="str">
        <f>IF(基本情報入力シート!I78="","",基本情報入力シート!I78)</f>
        <v/>
      </c>
      <c r="J57" s="283" t="str">
        <f>IF(基本情報入力シート!J78="","",基本情報入力シート!J78)</f>
        <v/>
      </c>
      <c r="K57" s="283" t="str">
        <f>IF(基本情報入力シート!K78="","",基本情報入力シート!K78)</f>
        <v/>
      </c>
      <c r="L57" s="284" t="str">
        <f>IF(基本情報入力シート!L78="","",基本情報入力シート!L78)</f>
        <v/>
      </c>
      <c r="M57" s="265" t="str">
        <f>IF(基本情報入力シート!M78="","",基本情報入力シート!M78)</f>
        <v>宮城県</v>
      </c>
      <c r="N57" s="560" t="str">
        <f>IF(基本情報入力シート!R78="","",基本情報入力シート!R78)</f>
        <v/>
      </c>
      <c r="O57" s="561"/>
      <c r="P57" s="266" t="str">
        <f>IF(基本情報入力シート!X78="","",基本情報入力シート!X78)</f>
        <v/>
      </c>
      <c r="Q57" s="267" t="str">
        <f>IF(基本情報入力シート!Y78="","",基本情報入力シート!Y78)</f>
        <v/>
      </c>
      <c r="R57" s="206"/>
      <c r="S57" s="268" t="str">
        <f>IF(B57="×","",IF(基本情報入力シート!Z78="","",基本情報入力シート!Z78))</f>
        <v/>
      </c>
      <c r="T57" s="269" t="str">
        <f>IF(B57="×","",IF(Q57="","",VLOOKUP(Q57,【参考】数式用!$M$2:$O$34,3,FALSE)))</f>
        <v/>
      </c>
      <c r="U57" s="270" t="s">
        <v>80</v>
      </c>
      <c r="V57" s="271">
        <v>4</v>
      </c>
      <c r="W57" s="272" t="s">
        <v>81</v>
      </c>
      <c r="X57" s="227"/>
      <c r="Y57" s="273" t="s">
        <v>82</v>
      </c>
      <c r="Z57" s="271">
        <v>4</v>
      </c>
      <c r="AA57" s="273" t="s">
        <v>81</v>
      </c>
      <c r="AB57" s="274">
        <v>9</v>
      </c>
      <c r="AC57" s="273" t="s">
        <v>83</v>
      </c>
      <c r="AD57" s="275" t="s">
        <v>84</v>
      </c>
      <c r="AE57" s="276">
        <f t="shared" si="1"/>
        <v>10</v>
      </c>
      <c r="AF57" s="278" t="s">
        <v>85</v>
      </c>
      <c r="AG57" s="233" t="str">
        <f t="shared" si="2"/>
        <v/>
      </c>
      <c r="AH57" s="279"/>
      <c r="AI57" s="281"/>
      <c r="AJ57" s="279"/>
      <c r="AK57" s="281"/>
    </row>
    <row r="58" spans="1:37" ht="36.75" customHeight="1">
      <c r="A58" s="205">
        <f t="shared" si="3"/>
        <v>46</v>
      </c>
      <c r="B58" s="264" t="str">
        <f t="shared" si="0"/>
        <v>○</v>
      </c>
      <c r="C58" s="282" t="str">
        <f>IF(基本情報入力シート!C79="","",基本情報入力シート!C79)</f>
        <v/>
      </c>
      <c r="D58" s="283" t="str">
        <f>IF(基本情報入力シート!D79="","",基本情報入力シート!D79)</f>
        <v/>
      </c>
      <c r="E58" s="283" t="str">
        <f>IF(基本情報入力シート!E79="","",基本情報入力シート!E79)</f>
        <v/>
      </c>
      <c r="F58" s="283" t="str">
        <f>IF(基本情報入力シート!F79="","",基本情報入力シート!F79)</f>
        <v/>
      </c>
      <c r="G58" s="283" t="str">
        <f>IF(基本情報入力シート!G79="","",基本情報入力シート!G79)</f>
        <v/>
      </c>
      <c r="H58" s="283" t="str">
        <f>IF(基本情報入力シート!H79="","",基本情報入力シート!H79)</f>
        <v/>
      </c>
      <c r="I58" s="283" t="str">
        <f>IF(基本情報入力シート!I79="","",基本情報入力シート!I79)</f>
        <v/>
      </c>
      <c r="J58" s="283" t="str">
        <f>IF(基本情報入力シート!J79="","",基本情報入力シート!J79)</f>
        <v/>
      </c>
      <c r="K58" s="283" t="str">
        <f>IF(基本情報入力シート!K79="","",基本情報入力シート!K79)</f>
        <v/>
      </c>
      <c r="L58" s="284" t="str">
        <f>IF(基本情報入力シート!L79="","",基本情報入力シート!L79)</f>
        <v/>
      </c>
      <c r="M58" s="265" t="str">
        <f>IF(基本情報入力シート!M79="","",基本情報入力シート!M79)</f>
        <v>宮城県</v>
      </c>
      <c r="N58" s="560" t="str">
        <f>IF(基本情報入力シート!R79="","",基本情報入力シート!R79)</f>
        <v/>
      </c>
      <c r="O58" s="561"/>
      <c r="P58" s="266" t="str">
        <f>IF(基本情報入力シート!X79="","",基本情報入力シート!X79)</f>
        <v/>
      </c>
      <c r="Q58" s="267" t="str">
        <f>IF(基本情報入力シート!Y79="","",基本情報入力シート!Y79)</f>
        <v/>
      </c>
      <c r="R58" s="206"/>
      <c r="S58" s="268" t="str">
        <f>IF(B58="×","",IF(基本情報入力シート!Z79="","",基本情報入力シート!Z79))</f>
        <v/>
      </c>
      <c r="T58" s="269" t="str">
        <f>IF(B58="×","",IF(Q58="","",VLOOKUP(Q58,【参考】数式用!$M$2:$O$34,3,FALSE)))</f>
        <v/>
      </c>
      <c r="U58" s="270" t="s">
        <v>80</v>
      </c>
      <c r="V58" s="271">
        <v>4</v>
      </c>
      <c r="W58" s="272" t="s">
        <v>81</v>
      </c>
      <c r="X58" s="227"/>
      <c r="Y58" s="273" t="s">
        <v>82</v>
      </c>
      <c r="Z58" s="271">
        <v>4</v>
      </c>
      <c r="AA58" s="273" t="s">
        <v>81</v>
      </c>
      <c r="AB58" s="274">
        <v>9</v>
      </c>
      <c r="AC58" s="273" t="s">
        <v>83</v>
      </c>
      <c r="AD58" s="275" t="s">
        <v>84</v>
      </c>
      <c r="AE58" s="276">
        <f t="shared" si="1"/>
        <v>10</v>
      </c>
      <c r="AF58" s="278" t="s">
        <v>85</v>
      </c>
      <c r="AG58" s="233" t="str">
        <f t="shared" si="2"/>
        <v/>
      </c>
      <c r="AH58" s="279"/>
      <c r="AI58" s="281"/>
      <c r="AJ58" s="279"/>
      <c r="AK58" s="281"/>
    </row>
    <row r="59" spans="1:37" ht="36.75" customHeight="1">
      <c r="A59" s="205">
        <f t="shared" si="3"/>
        <v>47</v>
      </c>
      <c r="B59" s="264" t="str">
        <f t="shared" si="0"/>
        <v>○</v>
      </c>
      <c r="C59" s="282" t="str">
        <f>IF(基本情報入力シート!C80="","",基本情報入力シート!C80)</f>
        <v/>
      </c>
      <c r="D59" s="283" t="str">
        <f>IF(基本情報入力シート!D80="","",基本情報入力シート!D80)</f>
        <v/>
      </c>
      <c r="E59" s="283" t="str">
        <f>IF(基本情報入力シート!E80="","",基本情報入力シート!E80)</f>
        <v/>
      </c>
      <c r="F59" s="283" t="str">
        <f>IF(基本情報入力シート!F80="","",基本情報入力シート!F80)</f>
        <v/>
      </c>
      <c r="G59" s="283" t="str">
        <f>IF(基本情報入力シート!G80="","",基本情報入力シート!G80)</f>
        <v/>
      </c>
      <c r="H59" s="283" t="str">
        <f>IF(基本情報入力シート!H80="","",基本情報入力シート!H80)</f>
        <v/>
      </c>
      <c r="I59" s="283" t="str">
        <f>IF(基本情報入力シート!I80="","",基本情報入力シート!I80)</f>
        <v/>
      </c>
      <c r="J59" s="283" t="str">
        <f>IF(基本情報入力シート!J80="","",基本情報入力シート!J80)</f>
        <v/>
      </c>
      <c r="K59" s="283" t="str">
        <f>IF(基本情報入力シート!K80="","",基本情報入力シート!K80)</f>
        <v/>
      </c>
      <c r="L59" s="284" t="str">
        <f>IF(基本情報入力シート!L80="","",基本情報入力シート!L80)</f>
        <v/>
      </c>
      <c r="M59" s="265" t="str">
        <f>IF(基本情報入力シート!M80="","",基本情報入力シート!M80)</f>
        <v>宮城県</v>
      </c>
      <c r="N59" s="560" t="str">
        <f>IF(基本情報入力シート!R80="","",基本情報入力シート!R80)</f>
        <v/>
      </c>
      <c r="O59" s="561"/>
      <c r="P59" s="266" t="str">
        <f>IF(基本情報入力シート!X80="","",基本情報入力シート!X80)</f>
        <v/>
      </c>
      <c r="Q59" s="267" t="str">
        <f>IF(基本情報入力シート!Y80="","",基本情報入力シート!Y80)</f>
        <v/>
      </c>
      <c r="R59" s="206"/>
      <c r="S59" s="268" t="str">
        <f>IF(B59="×","",IF(基本情報入力シート!Z80="","",基本情報入力シート!Z80))</f>
        <v/>
      </c>
      <c r="T59" s="269" t="str">
        <f>IF(B59="×","",IF(Q59="","",VLOOKUP(Q59,【参考】数式用!$M$2:$O$34,3,FALSE)))</f>
        <v/>
      </c>
      <c r="U59" s="270" t="s">
        <v>80</v>
      </c>
      <c r="V59" s="271">
        <v>4</v>
      </c>
      <c r="W59" s="272" t="s">
        <v>81</v>
      </c>
      <c r="X59" s="227"/>
      <c r="Y59" s="273" t="s">
        <v>82</v>
      </c>
      <c r="Z59" s="271">
        <v>4</v>
      </c>
      <c r="AA59" s="273" t="s">
        <v>81</v>
      </c>
      <c r="AB59" s="274">
        <v>9</v>
      </c>
      <c r="AC59" s="273" t="s">
        <v>83</v>
      </c>
      <c r="AD59" s="275" t="s">
        <v>84</v>
      </c>
      <c r="AE59" s="276">
        <f t="shared" si="1"/>
        <v>10</v>
      </c>
      <c r="AF59" s="278" t="s">
        <v>85</v>
      </c>
      <c r="AG59" s="233" t="str">
        <f t="shared" si="2"/>
        <v/>
      </c>
      <c r="AH59" s="279"/>
      <c r="AI59" s="281"/>
      <c r="AJ59" s="279"/>
      <c r="AK59" s="281"/>
    </row>
    <row r="60" spans="1:37" ht="36.75" customHeight="1">
      <c r="A60" s="205">
        <f t="shared" si="3"/>
        <v>48</v>
      </c>
      <c r="B60" s="264" t="str">
        <f t="shared" si="0"/>
        <v>○</v>
      </c>
      <c r="C60" s="282" t="str">
        <f>IF(基本情報入力シート!C81="","",基本情報入力シート!C81)</f>
        <v/>
      </c>
      <c r="D60" s="283" t="str">
        <f>IF(基本情報入力シート!D81="","",基本情報入力シート!D81)</f>
        <v/>
      </c>
      <c r="E60" s="283" t="str">
        <f>IF(基本情報入力シート!E81="","",基本情報入力シート!E81)</f>
        <v/>
      </c>
      <c r="F60" s="283" t="str">
        <f>IF(基本情報入力シート!F81="","",基本情報入力シート!F81)</f>
        <v/>
      </c>
      <c r="G60" s="283" t="str">
        <f>IF(基本情報入力シート!G81="","",基本情報入力シート!G81)</f>
        <v/>
      </c>
      <c r="H60" s="283" t="str">
        <f>IF(基本情報入力シート!H81="","",基本情報入力シート!H81)</f>
        <v/>
      </c>
      <c r="I60" s="283" t="str">
        <f>IF(基本情報入力シート!I81="","",基本情報入力シート!I81)</f>
        <v/>
      </c>
      <c r="J60" s="283" t="str">
        <f>IF(基本情報入力シート!J81="","",基本情報入力シート!J81)</f>
        <v/>
      </c>
      <c r="K60" s="283" t="str">
        <f>IF(基本情報入力シート!K81="","",基本情報入力シート!K81)</f>
        <v/>
      </c>
      <c r="L60" s="284" t="str">
        <f>IF(基本情報入力シート!L81="","",基本情報入力シート!L81)</f>
        <v/>
      </c>
      <c r="M60" s="265" t="str">
        <f>IF(基本情報入力シート!M81="","",基本情報入力シート!M81)</f>
        <v>宮城県</v>
      </c>
      <c r="N60" s="560" t="str">
        <f>IF(基本情報入力シート!R81="","",基本情報入力シート!R81)</f>
        <v/>
      </c>
      <c r="O60" s="561"/>
      <c r="P60" s="266" t="str">
        <f>IF(基本情報入力シート!X81="","",基本情報入力シート!X81)</f>
        <v/>
      </c>
      <c r="Q60" s="267" t="str">
        <f>IF(基本情報入力シート!Y81="","",基本情報入力シート!Y81)</f>
        <v/>
      </c>
      <c r="R60" s="206"/>
      <c r="S60" s="268" t="str">
        <f>IF(B60="×","",IF(基本情報入力シート!Z81="","",基本情報入力シート!Z81))</f>
        <v/>
      </c>
      <c r="T60" s="269" t="str">
        <f>IF(B60="×","",IF(Q60="","",VLOOKUP(Q60,【参考】数式用!$M$2:$O$34,3,FALSE)))</f>
        <v/>
      </c>
      <c r="U60" s="270" t="s">
        <v>80</v>
      </c>
      <c r="V60" s="271">
        <v>4</v>
      </c>
      <c r="W60" s="272" t="s">
        <v>81</v>
      </c>
      <c r="X60" s="227"/>
      <c r="Y60" s="273" t="s">
        <v>82</v>
      </c>
      <c r="Z60" s="271">
        <v>4</v>
      </c>
      <c r="AA60" s="273" t="s">
        <v>81</v>
      </c>
      <c r="AB60" s="274">
        <v>9</v>
      </c>
      <c r="AC60" s="273" t="s">
        <v>83</v>
      </c>
      <c r="AD60" s="275" t="s">
        <v>84</v>
      </c>
      <c r="AE60" s="276">
        <f t="shared" si="1"/>
        <v>10</v>
      </c>
      <c r="AF60" s="278" t="s">
        <v>85</v>
      </c>
      <c r="AG60" s="233" t="str">
        <f t="shared" si="2"/>
        <v/>
      </c>
      <c r="AH60" s="279"/>
      <c r="AI60" s="281"/>
      <c r="AJ60" s="279"/>
      <c r="AK60" s="281"/>
    </row>
    <row r="61" spans="1:37" ht="36.75" customHeight="1">
      <c r="A61" s="205">
        <f t="shared" si="3"/>
        <v>49</v>
      </c>
      <c r="B61" s="264" t="str">
        <f t="shared" si="0"/>
        <v>○</v>
      </c>
      <c r="C61" s="282" t="str">
        <f>IF(基本情報入力シート!C82="","",基本情報入力シート!C82)</f>
        <v/>
      </c>
      <c r="D61" s="283" t="str">
        <f>IF(基本情報入力シート!D82="","",基本情報入力シート!D82)</f>
        <v/>
      </c>
      <c r="E61" s="283" t="str">
        <f>IF(基本情報入力シート!E82="","",基本情報入力シート!E82)</f>
        <v/>
      </c>
      <c r="F61" s="283" t="str">
        <f>IF(基本情報入力シート!F82="","",基本情報入力シート!F82)</f>
        <v/>
      </c>
      <c r="G61" s="283" t="str">
        <f>IF(基本情報入力シート!G82="","",基本情報入力シート!G82)</f>
        <v/>
      </c>
      <c r="H61" s="283" t="str">
        <f>IF(基本情報入力シート!H82="","",基本情報入力シート!H82)</f>
        <v/>
      </c>
      <c r="I61" s="283" t="str">
        <f>IF(基本情報入力シート!I82="","",基本情報入力シート!I82)</f>
        <v/>
      </c>
      <c r="J61" s="283" t="str">
        <f>IF(基本情報入力シート!J82="","",基本情報入力シート!J82)</f>
        <v/>
      </c>
      <c r="K61" s="283" t="str">
        <f>IF(基本情報入力シート!K82="","",基本情報入力シート!K82)</f>
        <v/>
      </c>
      <c r="L61" s="284" t="str">
        <f>IF(基本情報入力シート!L82="","",基本情報入力シート!L82)</f>
        <v/>
      </c>
      <c r="M61" s="265" t="str">
        <f>IF(基本情報入力シート!M82="","",基本情報入力シート!M82)</f>
        <v>宮城県</v>
      </c>
      <c r="N61" s="560" t="str">
        <f>IF(基本情報入力シート!R82="","",基本情報入力シート!R82)</f>
        <v/>
      </c>
      <c r="O61" s="561"/>
      <c r="P61" s="266" t="str">
        <f>IF(基本情報入力シート!X82="","",基本情報入力シート!X82)</f>
        <v/>
      </c>
      <c r="Q61" s="267" t="str">
        <f>IF(基本情報入力シート!Y82="","",基本情報入力シート!Y82)</f>
        <v/>
      </c>
      <c r="R61" s="206"/>
      <c r="S61" s="268" t="str">
        <f>IF(B61="×","",IF(基本情報入力シート!Z82="","",基本情報入力シート!Z82))</f>
        <v/>
      </c>
      <c r="T61" s="269" t="str">
        <f>IF(B61="×","",IF(Q61="","",VLOOKUP(Q61,【参考】数式用!$M$2:$O$34,3,FALSE)))</f>
        <v/>
      </c>
      <c r="U61" s="270" t="s">
        <v>80</v>
      </c>
      <c r="V61" s="271">
        <v>4</v>
      </c>
      <c r="W61" s="272" t="s">
        <v>81</v>
      </c>
      <c r="X61" s="227"/>
      <c r="Y61" s="273" t="s">
        <v>82</v>
      </c>
      <c r="Z61" s="271">
        <v>4</v>
      </c>
      <c r="AA61" s="273" t="s">
        <v>81</v>
      </c>
      <c r="AB61" s="274">
        <v>9</v>
      </c>
      <c r="AC61" s="273" t="s">
        <v>83</v>
      </c>
      <c r="AD61" s="275" t="s">
        <v>84</v>
      </c>
      <c r="AE61" s="276">
        <f t="shared" si="1"/>
        <v>10</v>
      </c>
      <c r="AF61" s="278" t="s">
        <v>85</v>
      </c>
      <c r="AG61" s="233" t="str">
        <f t="shared" si="2"/>
        <v/>
      </c>
      <c r="AH61" s="279"/>
      <c r="AI61" s="281"/>
      <c r="AJ61" s="279"/>
      <c r="AK61" s="281"/>
    </row>
    <row r="62" spans="1:37" ht="36.75" customHeight="1">
      <c r="A62" s="205">
        <f t="shared" si="3"/>
        <v>50</v>
      </c>
      <c r="B62" s="264" t="str">
        <f t="shared" si="0"/>
        <v>○</v>
      </c>
      <c r="C62" s="282" t="str">
        <f>IF(基本情報入力シート!C83="","",基本情報入力シート!C83)</f>
        <v/>
      </c>
      <c r="D62" s="283" t="str">
        <f>IF(基本情報入力シート!D83="","",基本情報入力シート!D83)</f>
        <v/>
      </c>
      <c r="E62" s="283" t="str">
        <f>IF(基本情報入力シート!E83="","",基本情報入力シート!E83)</f>
        <v/>
      </c>
      <c r="F62" s="283" t="str">
        <f>IF(基本情報入力シート!F83="","",基本情報入力シート!F83)</f>
        <v/>
      </c>
      <c r="G62" s="283" t="str">
        <f>IF(基本情報入力シート!G83="","",基本情報入力シート!G83)</f>
        <v/>
      </c>
      <c r="H62" s="283" t="str">
        <f>IF(基本情報入力シート!H83="","",基本情報入力シート!H83)</f>
        <v/>
      </c>
      <c r="I62" s="283" t="str">
        <f>IF(基本情報入力シート!I83="","",基本情報入力シート!I83)</f>
        <v/>
      </c>
      <c r="J62" s="283" t="str">
        <f>IF(基本情報入力シート!J83="","",基本情報入力シート!J83)</f>
        <v/>
      </c>
      <c r="K62" s="283" t="str">
        <f>IF(基本情報入力シート!K83="","",基本情報入力シート!K83)</f>
        <v/>
      </c>
      <c r="L62" s="284" t="str">
        <f>IF(基本情報入力シート!L83="","",基本情報入力シート!L83)</f>
        <v/>
      </c>
      <c r="M62" s="265" t="str">
        <f>IF(基本情報入力シート!M83="","",基本情報入力シート!M83)</f>
        <v>宮城県</v>
      </c>
      <c r="N62" s="560" t="str">
        <f>IF(基本情報入力シート!R83="","",基本情報入力シート!R83)</f>
        <v/>
      </c>
      <c r="O62" s="561"/>
      <c r="P62" s="266" t="str">
        <f>IF(基本情報入力シート!X83="","",基本情報入力シート!X83)</f>
        <v/>
      </c>
      <c r="Q62" s="267" t="str">
        <f>IF(基本情報入力シート!Y83="","",基本情報入力シート!Y83)</f>
        <v/>
      </c>
      <c r="R62" s="206"/>
      <c r="S62" s="268" t="str">
        <f>IF(B62="×","",IF(基本情報入力シート!Z83="","",基本情報入力シート!Z83))</f>
        <v/>
      </c>
      <c r="T62" s="269" t="str">
        <f>IF(B62="×","",IF(Q62="","",VLOOKUP(Q62,【参考】数式用!$M$2:$O$34,3,FALSE)))</f>
        <v/>
      </c>
      <c r="U62" s="270" t="s">
        <v>80</v>
      </c>
      <c r="V62" s="271">
        <v>4</v>
      </c>
      <c r="W62" s="272" t="s">
        <v>81</v>
      </c>
      <c r="X62" s="227"/>
      <c r="Y62" s="273" t="s">
        <v>82</v>
      </c>
      <c r="Z62" s="271">
        <v>4</v>
      </c>
      <c r="AA62" s="273" t="s">
        <v>81</v>
      </c>
      <c r="AB62" s="274">
        <v>9</v>
      </c>
      <c r="AC62" s="273" t="s">
        <v>83</v>
      </c>
      <c r="AD62" s="275" t="s">
        <v>84</v>
      </c>
      <c r="AE62" s="276">
        <f t="shared" si="1"/>
        <v>10</v>
      </c>
      <c r="AF62" s="278" t="s">
        <v>85</v>
      </c>
      <c r="AG62" s="233" t="str">
        <f t="shared" si="2"/>
        <v/>
      </c>
      <c r="AH62" s="279"/>
      <c r="AI62" s="281"/>
      <c r="AJ62" s="279"/>
      <c r="AK62" s="281"/>
    </row>
    <row r="63" spans="1:37" ht="36.75" customHeight="1">
      <c r="A63" s="205">
        <f t="shared" si="3"/>
        <v>51</v>
      </c>
      <c r="B63" s="264" t="str">
        <f t="shared" si="0"/>
        <v>○</v>
      </c>
      <c r="C63" s="282" t="str">
        <f>IF(基本情報入力シート!C84="","",基本情報入力シート!C84)</f>
        <v/>
      </c>
      <c r="D63" s="283" t="str">
        <f>IF(基本情報入力シート!D84="","",基本情報入力シート!D84)</f>
        <v/>
      </c>
      <c r="E63" s="283" t="str">
        <f>IF(基本情報入力シート!E84="","",基本情報入力シート!E84)</f>
        <v/>
      </c>
      <c r="F63" s="283" t="str">
        <f>IF(基本情報入力シート!F84="","",基本情報入力シート!F84)</f>
        <v/>
      </c>
      <c r="G63" s="283" t="str">
        <f>IF(基本情報入力シート!G84="","",基本情報入力シート!G84)</f>
        <v/>
      </c>
      <c r="H63" s="283" t="str">
        <f>IF(基本情報入力シート!H84="","",基本情報入力シート!H84)</f>
        <v/>
      </c>
      <c r="I63" s="283" t="str">
        <f>IF(基本情報入力シート!I84="","",基本情報入力シート!I84)</f>
        <v/>
      </c>
      <c r="J63" s="283" t="str">
        <f>IF(基本情報入力シート!J84="","",基本情報入力シート!J84)</f>
        <v/>
      </c>
      <c r="K63" s="283" t="str">
        <f>IF(基本情報入力シート!K84="","",基本情報入力シート!K84)</f>
        <v/>
      </c>
      <c r="L63" s="284" t="str">
        <f>IF(基本情報入力シート!L84="","",基本情報入力シート!L84)</f>
        <v/>
      </c>
      <c r="M63" s="265" t="str">
        <f>IF(基本情報入力シート!M84="","",基本情報入力シート!M84)</f>
        <v>宮城県</v>
      </c>
      <c r="N63" s="560" t="str">
        <f>IF(基本情報入力シート!R84="","",基本情報入力シート!R84)</f>
        <v/>
      </c>
      <c r="O63" s="561"/>
      <c r="P63" s="266" t="str">
        <f>IF(基本情報入力シート!X84="","",基本情報入力シート!X84)</f>
        <v/>
      </c>
      <c r="Q63" s="267" t="str">
        <f>IF(基本情報入力シート!Y84="","",基本情報入力シート!Y84)</f>
        <v/>
      </c>
      <c r="R63" s="206"/>
      <c r="S63" s="268" t="str">
        <f>IF(B63="×","",IF(基本情報入力シート!Z84="","",基本情報入力シート!Z84))</f>
        <v/>
      </c>
      <c r="T63" s="269" t="str">
        <f>IF(B63="×","",IF(Q63="","",VLOOKUP(Q63,【参考】数式用!$M$2:$O$34,3,FALSE)))</f>
        <v/>
      </c>
      <c r="U63" s="270" t="s">
        <v>80</v>
      </c>
      <c r="V63" s="271">
        <v>4</v>
      </c>
      <c r="W63" s="272" t="s">
        <v>81</v>
      </c>
      <c r="X63" s="227"/>
      <c r="Y63" s="273" t="s">
        <v>82</v>
      </c>
      <c r="Z63" s="271">
        <v>4</v>
      </c>
      <c r="AA63" s="273" t="s">
        <v>81</v>
      </c>
      <c r="AB63" s="274">
        <v>9</v>
      </c>
      <c r="AC63" s="273" t="s">
        <v>83</v>
      </c>
      <c r="AD63" s="275" t="s">
        <v>84</v>
      </c>
      <c r="AE63" s="276">
        <f t="shared" si="1"/>
        <v>10</v>
      </c>
      <c r="AF63" s="278" t="s">
        <v>85</v>
      </c>
      <c r="AG63" s="233" t="str">
        <f t="shared" si="2"/>
        <v/>
      </c>
      <c r="AH63" s="279"/>
      <c r="AI63" s="281"/>
      <c r="AJ63" s="279"/>
      <c r="AK63" s="281"/>
    </row>
    <row r="64" spans="1:37" ht="36.75" customHeight="1">
      <c r="A64" s="205">
        <f t="shared" si="3"/>
        <v>52</v>
      </c>
      <c r="B64" s="264" t="str">
        <f t="shared" si="0"/>
        <v>○</v>
      </c>
      <c r="C64" s="282" t="str">
        <f>IF(基本情報入力シート!C85="","",基本情報入力シート!C85)</f>
        <v/>
      </c>
      <c r="D64" s="283" t="str">
        <f>IF(基本情報入力シート!D85="","",基本情報入力シート!D85)</f>
        <v/>
      </c>
      <c r="E64" s="283" t="str">
        <f>IF(基本情報入力シート!E85="","",基本情報入力シート!E85)</f>
        <v/>
      </c>
      <c r="F64" s="283" t="str">
        <f>IF(基本情報入力シート!F85="","",基本情報入力シート!F85)</f>
        <v/>
      </c>
      <c r="G64" s="283" t="str">
        <f>IF(基本情報入力シート!G85="","",基本情報入力シート!G85)</f>
        <v/>
      </c>
      <c r="H64" s="283" t="str">
        <f>IF(基本情報入力シート!H85="","",基本情報入力シート!H85)</f>
        <v/>
      </c>
      <c r="I64" s="283" t="str">
        <f>IF(基本情報入力シート!I85="","",基本情報入力シート!I85)</f>
        <v/>
      </c>
      <c r="J64" s="283" t="str">
        <f>IF(基本情報入力シート!J85="","",基本情報入力シート!J85)</f>
        <v/>
      </c>
      <c r="K64" s="283" t="str">
        <f>IF(基本情報入力シート!K85="","",基本情報入力シート!K85)</f>
        <v/>
      </c>
      <c r="L64" s="284" t="str">
        <f>IF(基本情報入力シート!L85="","",基本情報入力シート!L85)</f>
        <v/>
      </c>
      <c r="M64" s="265" t="str">
        <f>IF(基本情報入力シート!M85="","",基本情報入力シート!M85)</f>
        <v>宮城県</v>
      </c>
      <c r="N64" s="560" t="str">
        <f>IF(基本情報入力シート!R85="","",基本情報入力シート!R85)</f>
        <v/>
      </c>
      <c r="O64" s="561"/>
      <c r="P64" s="266" t="str">
        <f>IF(基本情報入力シート!X85="","",基本情報入力シート!X85)</f>
        <v/>
      </c>
      <c r="Q64" s="267" t="str">
        <f>IF(基本情報入力シート!Y85="","",基本情報入力シート!Y85)</f>
        <v/>
      </c>
      <c r="R64" s="206"/>
      <c r="S64" s="268" t="str">
        <f>IF(B64="×","",IF(基本情報入力シート!Z85="","",基本情報入力シート!Z85))</f>
        <v/>
      </c>
      <c r="T64" s="269" t="str">
        <f>IF(B64="×","",IF(Q64="","",VLOOKUP(Q64,【参考】数式用!$M$2:$O$34,3,FALSE)))</f>
        <v/>
      </c>
      <c r="U64" s="270" t="s">
        <v>80</v>
      </c>
      <c r="V64" s="271">
        <v>4</v>
      </c>
      <c r="W64" s="272" t="s">
        <v>81</v>
      </c>
      <c r="X64" s="227"/>
      <c r="Y64" s="273" t="s">
        <v>82</v>
      </c>
      <c r="Z64" s="271">
        <v>4</v>
      </c>
      <c r="AA64" s="273" t="s">
        <v>81</v>
      </c>
      <c r="AB64" s="274">
        <v>9</v>
      </c>
      <c r="AC64" s="273" t="s">
        <v>83</v>
      </c>
      <c r="AD64" s="275" t="s">
        <v>84</v>
      </c>
      <c r="AE64" s="276">
        <f t="shared" si="1"/>
        <v>10</v>
      </c>
      <c r="AF64" s="278" t="s">
        <v>85</v>
      </c>
      <c r="AG64" s="233" t="str">
        <f t="shared" si="2"/>
        <v/>
      </c>
      <c r="AH64" s="279"/>
      <c r="AI64" s="281"/>
      <c r="AJ64" s="279"/>
      <c r="AK64" s="281"/>
    </row>
    <row r="65" spans="1:37" ht="36.75" customHeight="1">
      <c r="A65" s="205">
        <f t="shared" si="3"/>
        <v>53</v>
      </c>
      <c r="B65" s="264" t="str">
        <f t="shared" si="0"/>
        <v>○</v>
      </c>
      <c r="C65" s="282" t="str">
        <f>IF(基本情報入力シート!C86="","",基本情報入力シート!C86)</f>
        <v/>
      </c>
      <c r="D65" s="283" t="str">
        <f>IF(基本情報入力シート!D86="","",基本情報入力シート!D86)</f>
        <v/>
      </c>
      <c r="E65" s="283" t="str">
        <f>IF(基本情報入力シート!E86="","",基本情報入力シート!E86)</f>
        <v/>
      </c>
      <c r="F65" s="283" t="str">
        <f>IF(基本情報入力シート!F86="","",基本情報入力シート!F86)</f>
        <v/>
      </c>
      <c r="G65" s="283" t="str">
        <f>IF(基本情報入力シート!G86="","",基本情報入力シート!G86)</f>
        <v/>
      </c>
      <c r="H65" s="283" t="str">
        <f>IF(基本情報入力シート!H86="","",基本情報入力シート!H86)</f>
        <v/>
      </c>
      <c r="I65" s="283" t="str">
        <f>IF(基本情報入力シート!I86="","",基本情報入力シート!I86)</f>
        <v/>
      </c>
      <c r="J65" s="283" t="str">
        <f>IF(基本情報入力シート!J86="","",基本情報入力シート!J86)</f>
        <v/>
      </c>
      <c r="K65" s="283" t="str">
        <f>IF(基本情報入力シート!K86="","",基本情報入力シート!K86)</f>
        <v/>
      </c>
      <c r="L65" s="284" t="str">
        <f>IF(基本情報入力シート!L86="","",基本情報入力シート!L86)</f>
        <v/>
      </c>
      <c r="M65" s="265" t="str">
        <f>IF(基本情報入力シート!M86="","",基本情報入力シート!M86)</f>
        <v>宮城県</v>
      </c>
      <c r="N65" s="560" t="str">
        <f>IF(基本情報入力シート!R86="","",基本情報入力シート!R86)</f>
        <v/>
      </c>
      <c r="O65" s="561"/>
      <c r="P65" s="266" t="str">
        <f>IF(基本情報入力シート!X86="","",基本情報入力シート!X86)</f>
        <v/>
      </c>
      <c r="Q65" s="267" t="str">
        <f>IF(基本情報入力シート!Y86="","",基本情報入力シート!Y86)</f>
        <v/>
      </c>
      <c r="R65" s="206"/>
      <c r="S65" s="268" t="str">
        <f>IF(B65="×","",IF(基本情報入力シート!Z86="","",基本情報入力シート!Z86))</f>
        <v/>
      </c>
      <c r="T65" s="269" t="str">
        <f>IF(B65="×","",IF(Q65="","",VLOOKUP(Q65,【参考】数式用!$M$2:$O$34,3,FALSE)))</f>
        <v/>
      </c>
      <c r="U65" s="270" t="s">
        <v>80</v>
      </c>
      <c r="V65" s="271">
        <v>4</v>
      </c>
      <c r="W65" s="272" t="s">
        <v>81</v>
      </c>
      <c r="X65" s="227"/>
      <c r="Y65" s="273" t="s">
        <v>82</v>
      </c>
      <c r="Z65" s="271">
        <v>4</v>
      </c>
      <c r="AA65" s="273" t="s">
        <v>81</v>
      </c>
      <c r="AB65" s="274">
        <v>9</v>
      </c>
      <c r="AC65" s="273" t="s">
        <v>83</v>
      </c>
      <c r="AD65" s="275" t="s">
        <v>84</v>
      </c>
      <c r="AE65" s="276">
        <f t="shared" si="1"/>
        <v>10</v>
      </c>
      <c r="AF65" s="278" t="s">
        <v>85</v>
      </c>
      <c r="AG65" s="233" t="str">
        <f t="shared" si="2"/>
        <v/>
      </c>
      <c r="AH65" s="279"/>
      <c r="AI65" s="281"/>
      <c r="AJ65" s="279"/>
      <c r="AK65" s="281"/>
    </row>
    <row r="66" spans="1:37" ht="36.75" customHeight="1">
      <c r="A66" s="205">
        <f t="shared" si="3"/>
        <v>54</v>
      </c>
      <c r="B66" s="264" t="str">
        <f t="shared" si="0"/>
        <v>○</v>
      </c>
      <c r="C66" s="282" t="str">
        <f>IF(基本情報入力シート!C87="","",基本情報入力シート!C87)</f>
        <v/>
      </c>
      <c r="D66" s="283" t="str">
        <f>IF(基本情報入力シート!D87="","",基本情報入力シート!D87)</f>
        <v/>
      </c>
      <c r="E66" s="283" t="str">
        <f>IF(基本情報入力シート!E87="","",基本情報入力シート!E87)</f>
        <v/>
      </c>
      <c r="F66" s="283" t="str">
        <f>IF(基本情報入力シート!F87="","",基本情報入力シート!F87)</f>
        <v/>
      </c>
      <c r="G66" s="283" t="str">
        <f>IF(基本情報入力シート!G87="","",基本情報入力シート!G87)</f>
        <v/>
      </c>
      <c r="H66" s="283" t="str">
        <f>IF(基本情報入力シート!H87="","",基本情報入力シート!H87)</f>
        <v/>
      </c>
      <c r="I66" s="283" t="str">
        <f>IF(基本情報入力シート!I87="","",基本情報入力シート!I87)</f>
        <v/>
      </c>
      <c r="J66" s="283" t="str">
        <f>IF(基本情報入力シート!J87="","",基本情報入力シート!J87)</f>
        <v/>
      </c>
      <c r="K66" s="283" t="str">
        <f>IF(基本情報入力シート!K87="","",基本情報入力シート!K87)</f>
        <v/>
      </c>
      <c r="L66" s="284" t="str">
        <f>IF(基本情報入力シート!L87="","",基本情報入力シート!L87)</f>
        <v/>
      </c>
      <c r="M66" s="265" t="str">
        <f>IF(基本情報入力シート!M87="","",基本情報入力シート!M87)</f>
        <v>宮城県</v>
      </c>
      <c r="N66" s="560" t="str">
        <f>IF(基本情報入力シート!R87="","",基本情報入力シート!R87)</f>
        <v/>
      </c>
      <c r="O66" s="561"/>
      <c r="P66" s="266" t="str">
        <f>IF(基本情報入力シート!X87="","",基本情報入力シート!X87)</f>
        <v/>
      </c>
      <c r="Q66" s="267" t="str">
        <f>IF(基本情報入力シート!Y87="","",基本情報入力シート!Y87)</f>
        <v/>
      </c>
      <c r="R66" s="206"/>
      <c r="S66" s="268" t="str">
        <f>IF(B66="×","",IF(基本情報入力シート!Z87="","",基本情報入力シート!Z87))</f>
        <v/>
      </c>
      <c r="T66" s="269" t="str">
        <f>IF(B66="×","",IF(Q66="","",VLOOKUP(Q66,【参考】数式用!$M$2:$O$34,3,FALSE)))</f>
        <v/>
      </c>
      <c r="U66" s="270" t="s">
        <v>80</v>
      </c>
      <c r="V66" s="271">
        <v>4</v>
      </c>
      <c r="W66" s="272" t="s">
        <v>81</v>
      </c>
      <c r="X66" s="227"/>
      <c r="Y66" s="273" t="s">
        <v>82</v>
      </c>
      <c r="Z66" s="271">
        <v>4</v>
      </c>
      <c r="AA66" s="273" t="s">
        <v>81</v>
      </c>
      <c r="AB66" s="274">
        <v>9</v>
      </c>
      <c r="AC66" s="273" t="s">
        <v>83</v>
      </c>
      <c r="AD66" s="275" t="s">
        <v>84</v>
      </c>
      <c r="AE66" s="276">
        <f t="shared" si="1"/>
        <v>10</v>
      </c>
      <c r="AF66" s="278" t="s">
        <v>85</v>
      </c>
      <c r="AG66" s="233" t="str">
        <f t="shared" si="2"/>
        <v/>
      </c>
      <c r="AH66" s="279"/>
      <c r="AI66" s="281"/>
      <c r="AJ66" s="279"/>
      <c r="AK66" s="281"/>
    </row>
    <row r="67" spans="1:37" ht="36.75" customHeight="1">
      <c r="A67" s="205">
        <f t="shared" si="3"/>
        <v>55</v>
      </c>
      <c r="B67" s="264" t="str">
        <f t="shared" si="0"/>
        <v>○</v>
      </c>
      <c r="C67" s="282" t="str">
        <f>IF(基本情報入力シート!C88="","",基本情報入力シート!C88)</f>
        <v/>
      </c>
      <c r="D67" s="283" t="str">
        <f>IF(基本情報入力シート!D88="","",基本情報入力シート!D88)</f>
        <v/>
      </c>
      <c r="E67" s="283" t="str">
        <f>IF(基本情報入力シート!E88="","",基本情報入力シート!E88)</f>
        <v/>
      </c>
      <c r="F67" s="283" t="str">
        <f>IF(基本情報入力シート!F88="","",基本情報入力シート!F88)</f>
        <v/>
      </c>
      <c r="G67" s="283" t="str">
        <f>IF(基本情報入力シート!G88="","",基本情報入力シート!G88)</f>
        <v/>
      </c>
      <c r="H67" s="283" t="str">
        <f>IF(基本情報入力シート!H88="","",基本情報入力シート!H88)</f>
        <v/>
      </c>
      <c r="I67" s="283" t="str">
        <f>IF(基本情報入力シート!I88="","",基本情報入力シート!I88)</f>
        <v/>
      </c>
      <c r="J67" s="283" t="str">
        <f>IF(基本情報入力シート!J88="","",基本情報入力シート!J88)</f>
        <v/>
      </c>
      <c r="K67" s="283" t="str">
        <f>IF(基本情報入力シート!K88="","",基本情報入力シート!K88)</f>
        <v/>
      </c>
      <c r="L67" s="284" t="str">
        <f>IF(基本情報入力シート!L88="","",基本情報入力シート!L88)</f>
        <v/>
      </c>
      <c r="M67" s="265" t="str">
        <f>IF(基本情報入力シート!M88="","",基本情報入力シート!M88)</f>
        <v>宮城県</v>
      </c>
      <c r="N67" s="560" t="str">
        <f>IF(基本情報入力シート!R88="","",基本情報入力シート!R88)</f>
        <v/>
      </c>
      <c r="O67" s="561"/>
      <c r="P67" s="266" t="str">
        <f>IF(基本情報入力シート!X88="","",基本情報入力シート!X88)</f>
        <v/>
      </c>
      <c r="Q67" s="267" t="str">
        <f>IF(基本情報入力シート!Y88="","",基本情報入力シート!Y88)</f>
        <v/>
      </c>
      <c r="R67" s="206"/>
      <c r="S67" s="268" t="str">
        <f>IF(B67="×","",IF(基本情報入力シート!Z88="","",基本情報入力シート!Z88))</f>
        <v/>
      </c>
      <c r="T67" s="269" t="str">
        <f>IF(B67="×","",IF(Q67="","",VLOOKUP(Q67,【参考】数式用!$M$2:$O$34,3,FALSE)))</f>
        <v/>
      </c>
      <c r="U67" s="270" t="s">
        <v>80</v>
      </c>
      <c r="V67" s="271">
        <v>4</v>
      </c>
      <c r="W67" s="272" t="s">
        <v>81</v>
      </c>
      <c r="X67" s="227"/>
      <c r="Y67" s="273" t="s">
        <v>82</v>
      </c>
      <c r="Z67" s="271">
        <v>4</v>
      </c>
      <c r="AA67" s="273" t="s">
        <v>81</v>
      </c>
      <c r="AB67" s="274">
        <v>9</v>
      </c>
      <c r="AC67" s="273" t="s">
        <v>83</v>
      </c>
      <c r="AD67" s="275" t="s">
        <v>84</v>
      </c>
      <c r="AE67" s="276">
        <f t="shared" si="1"/>
        <v>10</v>
      </c>
      <c r="AF67" s="278" t="s">
        <v>85</v>
      </c>
      <c r="AG67" s="233" t="str">
        <f t="shared" si="2"/>
        <v/>
      </c>
      <c r="AH67" s="279"/>
      <c r="AI67" s="281"/>
      <c r="AJ67" s="279"/>
      <c r="AK67" s="281"/>
    </row>
    <row r="68" spans="1:37" ht="36.75" customHeight="1">
      <c r="A68" s="205">
        <f t="shared" si="3"/>
        <v>56</v>
      </c>
      <c r="B68" s="264" t="str">
        <f t="shared" si="0"/>
        <v>○</v>
      </c>
      <c r="C68" s="282" t="str">
        <f>IF(基本情報入力シート!C89="","",基本情報入力シート!C89)</f>
        <v/>
      </c>
      <c r="D68" s="283" t="str">
        <f>IF(基本情報入力シート!D89="","",基本情報入力シート!D89)</f>
        <v/>
      </c>
      <c r="E68" s="283" t="str">
        <f>IF(基本情報入力シート!E89="","",基本情報入力シート!E89)</f>
        <v/>
      </c>
      <c r="F68" s="283" t="str">
        <f>IF(基本情報入力シート!F89="","",基本情報入力シート!F89)</f>
        <v/>
      </c>
      <c r="G68" s="283" t="str">
        <f>IF(基本情報入力シート!G89="","",基本情報入力シート!G89)</f>
        <v/>
      </c>
      <c r="H68" s="283" t="str">
        <f>IF(基本情報入力シート!H89="","",基本情報入力シート!H89)</f>
        <v/>
      </c>
      <c r="I68" s="283" t="str">
        <f>IF(基本情報入力シート!I89="","",基本情報入力シート!I89)</f>
        <v/>
      </c>
      <c r="J68" s="283" t="str">
        <f>IF(基本情報入力シート!J89="","",基本情報入力シート!J89)</f>
        <v/>
      </c>
      <c r="K68" s="283" t="str">
        <f>IF(基本情報入力シート!K89="","",基本情報入力シート!K89)</f>
        <v/>
      </c>
      <c r="L68" s="284" t="str">
        <f>IF(基本情報入力シート!L89="","",基本情報入力シート!L89)</f>
        <v/>
      </c>
      <c r="M68" s="265" t="str">
        <f>IF(基本情報入力シート!M89="","",基本情報入力シート!M89)</f>
        <v>宮城県</v>
      </c>
      <c r="N68" s="560" t="str">
        <f>IF(基本情報入力シート!R89="","",基本情報入力シート!R89)</f>
        <v/>
      </c>
      <c r="O68" s="561"/>
      <c r="P68" s="266" t="str">
        <f>IF(基本情報入力シート!X89="","",基本情報入力シート!X89)</f>
        <v/>
      </c>
      <c r="Q68" s="267" t="str">
        <f>IF(基本情報入力シート!Y89="","",基本情報入力シート!Y89)</f>
        <v/>
      </c>
      <c r="R68" s="206"/>
      <c r="S68" s="268" t="str">
        <f>IF(B68="×","",IF(基本情報入力シート!Z89="","",基本情報入力シート!Z89))</f>
        <v/>
      </c>
      <c r="T68" s="269" t="str">
        <f>IF(B68="×","",IF(Q68="","",VLOOKUP(Q68,【参考】数式用!$M$2:$O$34,3,FALSE)))</f>
        <v/>
      </c>
      <c r="U68" s="270" t="s">
        <v>80</v>
      </c>
      <c r="V68" s="271">
        <v>4</v>
      </c>
      <c r="W68" s="272" t="s">
        <v>81</v>
      </c>
      <c r="X68" s="227"/>
      <c r="Y68" s="273" t="s">
        <v>82</v>
      </c>
      <c r="Z68" s="271">
        <v>4</v>
      </c>
      <c r="AA68" s="273" t="s">
        <v>81</v>
      </c>
      <c r="AB68" s="274">
        <v>9</v>
      </c>
      <c r="AC68" s="273" t="s">
        <v>83</v>
      </c>
      <c r="AD68" s="275" t="s">
        <v>84</v>
      </c>
      <c r="AE68" s="276">
        <f t="shared" si="1"/>
        <v>10</v>
      </c>
      <c r="AF68" s="278" t="s">
        <v>85</v>
      </c>
      <c r="AG68" s="233" t="str">
        <f t="shared" si="2"/>
        <v/>
      </c>
      <c r="AH68" s="279"/>
      <c r="AI68" s="281"/>
      <c r="AJ68" s="279"/>
      <c r="AK68" s="281"/>
    </row>
    <row r="69" spans="1:37" ht="36.75" customHeight="1">
      <c r="A69" s="205">
        <f t="shared" si="3"/>
        <v>57</v>
      </c>
      <c r="B69" s="264" t="str">
        <f t="shared" si="0"/>
        <v>○</v>
      </c>
      <c r="C69" s="282" t="str">
        <f>IF(基本情報入力シート!C90="","",基本情報入力シート!C90)</f>
        <v/>
      </c>
      <c r="D69" s="283" t="str">
        <f>IF(基本情報入力シート!D90="","",基本情報入力シート!D90)</f>
        <v/>
      </c>
      <c r="E69" s="283" t="str">
        <f>IF(基本情報入力シート!E90="","",基本情報入力シート!E90)</f>
        <v/>
      </c>
      <c r="F69" s="283" t="str">
        <f>IF(基本情報入力シート!F90="","",基本情報入力シート!F90)</f>
        <v/>
      </c>
      <c r="G69" s="283" t="str">
        <f>IF(基本情報入力シート!G90="","",基本情報入力シート!G90)</f>
        <v/>
      </c>
      <c r="H69" s="283" t="str">
        <f>IF(基本情報入力シート!H90="","",基本情報入力シート!H90)</f>
        <v/>
      </c>
      <c r="I69" s="283" t="str">
        <f>IF(基本情報入力シート!I90="","",基本情報入力シート!I90)</f>
        <v/>
      </c>
      <c r="J69" s="283" t="str">
        <f>IF(基本情報入力シート!J90="","",基本情報入力シート!J90)</f>
        <v/>
      </c>
      <c r="K69" s="283" t="str">
        <f>IF(基本情報入力シート!K90="","",基本情報入力シート!K90)</f>
        <v/>
      </c>
      <c r="L69" s="284" t="str">
        <f>IF(基本情報入力シート!L90="","",基本情報入力シート!L90)</f>
        <v/>
      </c>
      <c r="M69" s="265" t="str">
        <f>IF(基本情報入力シート!M90="","",基本情報入力シート!M90)</f>
        <v>宮城県</v>
      </c>
      <c r="N69" s="560" t="str">
        <f>IF(基本情報入力シート!R90="","",基本情報入力シート!R90)</f>
        <v/>
      </c>
      <c r="O69" s="561"/>
      <c r="P69" s="266" t="str">
        <f>IF(基本情報入力シート!X90="","",基本情報入力シート!X90)</f>
        <v/>
      </c>
      <c r="Q69" s="267" t="str">
        <f>IF(基本情報入力シート!Y90="","",基本情報入力シート!Y90)</f>
        <v/>
      </c>
      <c r="R69" s="206"/>
      <c r="S69" s="268" t="str">
        <f>IF(B69="×","",IF(基本情報入力シート!Z90="","",基本情報入力シート!Z90))</f>
        <v/>
      </c>
      <c r="T69" s="269" t="str">
        <f>IF(B69="×","",IF(Q69="","",VLOOKUP(Q69,【参考】数式用!$M$2:$O$34,3,FALSE)))</f>
        <v/>
      </c>
      <c r="U69" s="270" t="s">
        <v>80</v>
      </c>
      <c r="V69" s="271">
        <v>4</v>
      </c>
      <c r="W69" s="272" t="s">
        <v>81</v>
      </c>
      <c r="X69" s="227"/>
      <c r="Y69" s="273" t="s">
        <v>82</v>
      </c>
      <c r="Z69" s="271">
        <v>4</v>
      </c>
      <c r="AA69" s="273" t="s">
        <v>81</v>
      </c>
      <c r="AB69" s="274">
        <v>9</v>
      </c>
      <c r="AC69" s="273" t="s">
        <v>83</v>
      </c>
      <c r="AD69" s="275" t="s">
        <v>84</v>
      </c>
      <c r="AE69" s="276">
        <f t="shared" si="1"/>
        <v>10</v>
      </c>
      <c r="AF69" s="278" t="s">
        <v>85</v>
      </c>
      <c r="AG69" s="233" t="str">
        <f t="shared" si="2"/>
        <v/>
      </c>
      <c r="AH69" s="279"/>
      <c r="AI69" s="281"/>
      <c r="AJ69" s="279"/>
      <c r="AK69" s="281"/>
    </row>
    <row r="70" spans="1:37" ht="36.75" customHeight="1">
      <c r="A70" s="205">
        <f t="shared" si="3"/>
        <v>58</v>
      </c>
      <c r="B70" s="264" t="str">
        <f t="shared" si="0"/>
        <v>○</v>
      </c>
      <c r="C70" s="282" t="str">
        <f>IF(基本情報入力シート!C91="","",基本情報入力シート!C91)</f>
        <v/>
      </c>
      <c r="D70" s="283" t="str">
        <f>IF(基本情報入力シート!D91="","",基本情報入力シート!D91)</f>
        <v/>
      </c>
      <c r="E70" s="283" t="str">
        <f>IF(基本情報入力シート!E91="","",基本情報入力シート!E91)</f>
        <v/>
      </c>
      <c r="F70" s="283" t="str">
        <f>IF(基本情報入力シート!F91="","",基本情報入力シート!F91)</f>
        <v/>
      </c>
      <c r="G70" s="283" t="str">
        <f>IF(基本情報入力シート!G91="","",基本情報入力シート!G91)</f>
        <v/>
      </c>
      <c r="H70" s="283" t="str">
        <f>IF(基本情報入力シート!H91="","",基本情報入力シート!H91)</f>
        <v/>
      </c>
      <c r="I70" s="283" t="str">
        <f>IF(基本情報入力シート!I91="","",基本情報入力シート!I91)</f>
        <v/>
      </c>
      <c r="J70" s="283" t="str">
        <f>IF(基本情報入力シート!J91="","",基本情報入力シート!J91)</f>
        <v/>
      </c>
      <c r="K70" s="283" t="str">
        <f>IF(基本情報入力シート!K91="","",基本情報入力シート!K91)</f>
        <v/>
      </c>
      <c r="L70" s="284" t="str">
        <f>IF(基本情報入力シート!L91="","",基本情報入力シート!L91)</f>
        <v/>
      </c>
      <c r="M70" s="265" t="str">
        <f>IF(基本情報入力シート!M91="","",基本情報入力シート!M91)</f>
        <v>宮城県</v>
      </c>
      <c r="N70" s="560" t="str">
        <f>IF(基本情報入力シート!R91="","",基本情報入力シート!R91)</f>
        <v/>
      </c>
      <c r="O70" s="561"/>
      <c r="P70" s="266" t="str">
        <f>IF(基本情報入力シート!X91="","",基本情報入力シート!X91)</f>
        <v/>
      </c>
      <c r="Q70" s="267" t="str">
        <f>IF(基本情報入力シート!Y91="","",基本情報入力シート!Y91)</f>
        <v/>
      </c>
      <c r="R70" s="206"/>
      <c r="S70" s="268" t="str">
        <f>IF(B70="×","",IF(基本情報入力シート!Z91="","",基本情報入力シート!Z91))</f>
        <v/>
      </c>
      <c r="T70" s="269" t="str">
        <f>IF(B70="×","",IF(Q70="","",VLOOKUP(Q70,【参考】数式用!$M$2:$O$34,3,FALSE)))</f>
        <v/>
      </c>
      <c r="U70" s="270" t="s">
        <v>80</v>
      </c>
      <c r="V70" s="271">
        <v>4</v>
      </c>
      <c r="W70" s="272" t="s">
        <v>81</v>
      </c>
      <c r="X70" s="227"/>
      <c r="Y70" s="273" t="s">
        <v>82</v>
      </c>
      <c r="Z70" s="271">
        <v>4</v>
      </c>
      <c r="AA70" s="273" t="s">
        <v>81</v>
      </c>
      <c r="AB70" s="274">
        <v>9</v>
      </c>
      <c r="AC70" s="273" t="s">
        <v>83</v>
      </c>
      <c r="AD70" s="275" t="s">
        <v>84</v>
      </c>
      <c r="AE70" s="276">
        <f t="shared" si="1"/>
        <v>10</v>
      </c>
      <c r="AF70" s="278" t="s">
        <v>85</v>
      </c>
      <c r="AG70" s="233" t="str">
        <f t="shared" si="2"/>
        <v/>
      </c>
      <c r="AH70" s="279"/>
      <c r="AI70" s="281"/>
      <c r="AJ70" s="279"/>
      <c r="AK70" s="281"/>
    </row>
    <row r="71" spans="1:37" ht="36.75" customHeight="1">
      <c r="A71" s="205">
        <f t="shared" si="3"/>
        <v>59</v>
      </c>
      <c r="B71" s="264" t="str">
        <f t="shared" si="0"/>
        <v>○</v>
      </c>
      <c r="C71" s="282" t="str">
        <f>IF(基本情報入力シート!C92="","",基本情報入力シート!C92)</f>
        <v/>
      </c>
      <c r="D71" s="283" t="str">
        <f>IF(基本情報入力シート!D92="","",基本情報入力シート!D92)</f>
        <v/>
      </c>
      <c r="E71" s="283" t="str">
        <f>IF(基本情報入力シート!E92="","",基本情報入力シート!E92)</f>
        <v/>
      </c>
      <c r="F71" s="283" t="str">
        <f>IF(基本情報入力シート!F92="","",基本情報入力シート!F92)</f>
        <v/>
      </c>
      <c r="G71" s="283" t="str">
        <f>IF(基本情報入力シート!G92="","",基本情報入力シート!G92)</f>
        <v/>
      </c>
      <c r="H71" s="283" t="str">
        <f>IF(基本情報入力シート!H92="","",基本情報入力シート!H92)</f>
        <v/>
      </c>
      <c r="I71" s="283" t="str">
        <f>IF(基本情報入力シート!I92="","",基本情報入力シート!I92)</f>
        <v/>
      </c>
      <c r="J71" s="283" t="str">
        <f>IF(基本情報入力シート!J92="","",基本情報入力シート!J92)</f>
        <v/>
      </c>
      <c r="K71" s="283" t="str">
        <f>IF(基本情報入力シート!K92="","",基本情報入力シート!K92)</f>
        <v/>
      </c>
      <c r="L71" s="284" t="str">
        <f>IF(基本情報入力シート!L92="","",基本情報入力シート!L92)</f>
        <v/>
      </c>
      <c r="M71" s="265" t="str">
        <f>IF(基本情報入力シート!M92="","",基本情報入力シート!M92)</f>
        <v>宮城県</v>
      </c>
      <c r="N71" s="560" t="str">
        <f>IF(基本情報入力シート!R92="","",基本情報入力シート!R92)</f>
        <v/>
      </c>
      <c r="O71" s="561"/>
      <c r="P71" s="266" t="str">
        <f>IF(基本情報入力シート!X92="","",基本情報入力シート!X92)</f>
        <v/>
      </c>
      <c r="Q71" s="267" t="str">
        <f>IF(基本情報入力シート!Y92="","",基本情報入力シート!Y92)</f>
        <v/>
      </c>
      <c r="R71" s="206"/>
      <c r="S71" s="268" t="str">
        <f>IF(B71="×","",IF(基本情報入力シート!Z92="","",基本情報入力シート!Z92))</f>
        <v/>
      </c>
      <c r="T71" s="269" t="str">
        <f>IF(B71="×","",IF(Q71="","",VLOOKUP(Q71,【参考】数式用!$M$2:$O$34,3,FALSE)))</f>
        <v/>
      </c>
      <c r="U71" s="270" t="s">
        <v>80</v>
      </c>
      <c r="V71" s="271">
        <v>4</v>
      </c>
      <c r="W71" s="272" t="s">
        <v>81</v>
      </c>
      <c r="X71" s="227"/>
      <c r="Y71" s="273" t="s">
        <v>82</v>
      </c>
      <c r="Z71" s="271">
        <v>4</v>
      </c>
      <c r="AA71" s="273" t="s">
        <v>81</v>
      </c>
      <c r="AB71" s="274">
        <v>9</v>
      </c>
      <c r="AC71" s="273" t="s">
        <v>83</v>
      </c>
      <c r="AD71" s="275" t="s">
        <v>84</v>
      </c>
      <c r="AE71" s="276">
        <f t="shared" si="1"/>
        <v>10</v>
      </c>
      <c r="AF71" s="278" t="s">
        <v>85</v>
      </c>
      <c r="AG71" s="233" t="str">
        <f t="shared" si="2"/>
        <v/>
      </c>
      <c r="AH71" s="279"/>
      <c r="AI71" s="281"/>
      <c r="AJ71" s="279"/>
      <c r="AK71" s="281"/>
    </row>
    <row r="72" spans="1:37" ht="36.75" customHeight="1">
      <c r="A72" s="205">
        <f t="shared" si="3"/>
        <v>60</v>
      </c>
      <c r="B72" s="264" t="str">
        <f t="shared" si="0"/>
        <v>○</v>
      </c>
      <c r="C72" s="282" t="str">
        <f>IF(基本情報入力シート!C93="","",基本情報入力シート!C93)</f>
        <v/>
      </c>
      <c r="D72" s="283" t="str">
        <f>IF(基本情報入力シート!D93="","",基本情報入力シート!D93)</f>
        <v/>
      </c>
      <c r="E72" s="283" t="str">
        <f>IF(基本情報入力シート!E93="","",基本情報入力シート!E93)</f>
        <v/>
      </c>
      <c r="F72" s="283" t="str">
        <f>IF(基本情報入力シート!F93="","",基本情報入力シート!F93)</f>
        <v/>
      </c>
      <c r="G72" s="283" t="str">
        <f>IF(基本情報入力シート!G93="","",基本情報入力シート!G93)</f>
        <v/>
      </c>
      <c r="H72" s="283" t="str">
        <f>IF(基本情報入力シート!H93="","",基本情報入力シート!H93)</f>
        <v/>
      </c>
      <c r="I72" s="283" t="str">
        <f>IF(基本情報入力シート!I93="","",基本情報入力シート!I93)</f>
        <v/>
      </c>
      <c r="J72" s="283" t="str">
        <f>IF(基本情報入力シート!J93="","",基本情報入力シート!J93)</f>
        <v/>
      </c>
      <c r="K72" s="283" t="str">
        <f>IF(基本情報入力シート!K93="","",基本情報入力シート!K93)</f>
        <v/>
      </c>
      <c r="L72" s="284" t="str">
        <f>IF(基本情報入力シート!L93="","",基本情報入力シート!L93)</f>
        <v/>
      </c>
      <c r="M72" s="265" t="str">
        <f>IF(基本情報入力シート!M93="","",基本情報入力シート!M93)</f>
        <v>宮城県</v>
      </c>
      <c r="N72" s="560" t="str">
        <f>IF(基本情報入力シート!R93="","",基本情報入力シート!R93)</f>
        <v/>
      </c>
      <c r="O72" s="561"/>
      <c r="P72" s="266" t="str">
        <f>IF(基本情報入力シート!X93="","",基本情報入力シート!X93)</f>
        <v/>
      </c>
      <c r="Q72" s="267" t="str">
        <f>IF(基本情報入力シート!Y93="","",基本情報入力シート!Y93)</f>
        <v/>
      </c>
      <c r="R72" s="206"/>
      <c r="S72" s="268" t="str">
        <f>IF(B72="×","",IF(基本情報入力シート!Z93="","",基本情報入力シート!Z93))</f>
        <v/>
      </c>
      <c r="T72" s="269" t="str">
        <f>IF(B72="×","",IF(Q72="","",VLOOKUP(Q72,【参考】数式用!$M$2:$O$34,3,FALSE)))</f>
        <v/>
      </c>
      <c r="U72" s="270" t="s">
        <v>80</v>
      </c>
      <c r="V72" s="271">
        <v>4</v>
      </c>
      <c r="W72" s="272" t="s">
        <v>81</v>
      </c>
      <c r="X72" s="227"/>
      <c r="Y72" s="273" t="s">
        <v>82</v>
      </c>
      <c r="Z72" s="271">
        <v>4</v>
      </c>
      <c r="AA72" s="273" t="s">
        <v>81</v>
      </c>
      <c r="AB72" s="274">
        <v>9</v>
      </c>
      <c r="AC72" s="273" t="s">
        <v>83</v>
      </c>
      <c r="AD72" s="275" t="s">
        <v>84</v>
      </c>
      <c r="AE72" s="276">
        <f t="shared" si="1"/>
        <v>10</v>
      </c>
      <c r="AF72" s="278" t="s">
        <v>85</v>
      </c>
      <c r="AG72" s="233" t="str">
        <f t="shared" si="2"/>
        <v/>
      </c>
      <c r="AH72" s="279"/>
      <c r="AI72" s="281"/>
      <c r="AJ72" s="279"/>
      <c r="AK72" s="281"/>
    </row>
    <row r="73" spans="1:37" ht="36.75" customHeight="1">
      <c r="A73" s="205">
        <f t="shared" si="3"/>
        <v>61</v>
      </c>
      <c r="B73" s="264" t="str">
        <f t="shared" si="0"/>
        <v>○</v>
      </c>
      <c r="C73" s="282" t="str">
        <f>IF(基本情報入力シート!C94="","",基本情報入力シート!C94)</f>
        <v/>
      </c>
      <c r="D73" s="283" t="str">
        <f>IF(基本情報入力シート!D94="","",基本情報入力シート!D94)</f>
        <v/>
      </c>
      <c r="E73" s="283" t="str">
        <f>IF(基本情報入力シート!E94="","",基本情報入力シート!E94)</f>
        <v/>
      </c>
      <c r="F73" s="283" t="str">
        <f>IF(基本情報入力シート!F94="","",基本情報入力シート!F94)</f>
        <v/>
      </c>
      <c r="G73" s="283" t="str">
        <f>IF(基本情報入力シート!G94="","",基本情報入力シート!G94)</f>
        <v/>
      </c>
      <c r="H73" s="283" t="str">
        <f>IF(基本情報入力シート!H94="","",基本情報入力シート!H94)</f>
        <v/>
      </c>
      <c r="I73" s="283" t="str">
        <f>IF(基本情報入力シート!I94="","",基本情報入力シート!I94)</f>
        <v/>
      </c>
      <c r="J73" s="283" t="str">
        <f>IF(基本情報入力シート!J94="","",基本情報入力シート!J94)</f>
        <v/>
      </c>
      <c r="K73" s="283" t="str">
        <f>IF(基本情報入力シート!K94="","",基本情報入力シート!K94)</f>
        <v/>
      </c>
      <c r="L73" s="284" t="str">
        <f>IF(基本情報入力シート!L94="","",基本情報入力シート!L94)</f>
        <v/>
      </c>
      <c r="M73" s="265" t="str">
        <f>IF(基本情報入力シート!M94="","",基本情報入力シート!M94)</f>
        <v>宮城県</v>
      </c>
      <c r="N73" s="560" t="str">
        <f>IF(基本情報入力シート!R94="","",基本情報入力シート!R94)</f>
        <v/>
      </c>
      <c r="O73" s="561"/>
      <c r="P73" s="266" t="str">
        <f>IF(基本情報入力シート!X94="","",基本情報入力シート!X94)</f>
        <v/>
      </c>
      <c r="Q73" s="267" t="str">
        <f>IF(基本情報入力シート!Y94="","",基本情報入力シート!Y94)</f>
        <v/>
      </c>
      <c r="R73" s="206"/>
      <c r="S73" s="268" t="str">
        <f>IF(B73="×","",IF(基本情報入力シート!Z94="","",基本情報入力シート!Z94))</f>
        <v/>
      </c>
      <c r="T73" s="269" t="str">
        <f>IF(B73="×","",IF(Q73="","",VLOOKUP(Q73,【参考】数式用!$M$2:$O$34,3,FALSE)))</f>
        <v/>
      </c>
      <c r="U73" s="270" t="s">
        <v>80</v>
      </c>
      <c r="V73" s="271">
        <v>4</v>
      </c>
      <c r="W73" s="272" t="s">
        <v>81</v>
      </c>
      <c r="X73" s="227"/>
      <c r="Y73" s="273" t="s">
        <v>82</v>
      </c>
      <c r="Z73" s="271">
        <v>4</v>
      </c>
      <c r="AA73" s="273" t="s">
        <v>81</v>
      </c>
      <c r="AB73" s="274">
        <v>9</v>
      </c>
      <c r="AC73" s="273" t="s">
        <v>83</v>
      </c>
      <c r="AD73" s="275" t="s">
        <v>84</v>
      </c>
      <c r="AE73" s="276">
        <f t="shared" si="1"/>
        <v>10</v>
      </c>
      <c r="AF73" s="278" t="s">
        <v>85</v>
      </c>
      <c r="AG73" s="233" t="str">
        <f t="shared" si="2"/>
        <v/>
      </c>
      <c r="AH73" s="279"/>
      <c r="AI73" s="281"/>
      <c r="AJ73" s="279"/>
      <c r="AK73" s="281"/>
    </row>
    <row r="74" spans="1:37" ht="36.75" customHeight="1">
      <c r="A74" s="205">
        <f t="shared" si="3"/>
        <v>62</v>
      </c>
      <c r="B74" s="264" t="str">
        <f t="shared" si="0"/>
        <v>○</v>
      </c>
      <c r="C74" s="282" t="str">
        <f>IF(基本情報入力シート!C95="","",基本情報入力シート!C95)</f>
        <v/>
      </c>
      <c r="D74" s="283" t="str">
        <f>IF(基本情報入力シート!D95="","",基本情報入力シート!D95)</f>
        <v/>
      </c>
      <c r="E74" s="283" t="str">
        <f>IF(基本情報入力シート!E95="","",基本情報入力シート!E95)</f>
        <v/>
      </c>
      <c r="F74" s="283" t="str">
        <f>IF(基本情報入力シート!F95="","",基本情報入力シート!F95)</f>
        <v/>
      </c>
      <c r="G74" s="283" t="str">
        <f>IF(基本情報入力シート!G95="","",基本情報入力シート!G95)</f>
        <v/>
      </c>
      <c r="H74" s="283" t="str">
        <f>IF(基本情報入力シート!H95="","",基本情報入力シート!H95)</f>
        <v/>
      </c>
      <c r="I74" s="283" t="str">
        <f>IF(基本情報入力シート!I95="","",基本情報入力シート!I95)</f>
        <v/>
      </c>
      <c r="J74" s="283" t="str">
        <f>IF(基本情報入力シート!J95="","",基本情報入力シート!J95)</f>
        <v/>
      </c>
      <c r="K74" s="283" t="str">
        <f>IF(基本情報入力シート!K95="","",基本情報入力シート!K95)</f>
        <v/>
      </c>
      <c r="L74" s="284" t="str">
        <f>IF(基本情報入力シート!L95="","",基本情報入力シート!L95)</f>
        <v/>
      </c>
      <c r="M74" s="265" t="str">
        <f>IF(基本情報入力シート!M95="","",基本情報入力シート!M95)</f>
        <v>宮城県</v>
      </c>
      <c r="N74" s="560" t="str">
        <f>IF(基本情報入力シート!R95="","",基本情報入力シート!R95)</f>
        <v/>
      </c>
      <c r="O74" s="561"/>
      <c r="P74" s="266" t="str">
        <f>IF(基本情報入力シート!X95="","",基本情報入力シート!X95)</f>
        <v/>
      </c>
      <c r="Q74" s="267" t="str">
        <f>IF(基本情報入力シート!Y95="","",基本情報入力シート!Y95)</f>
        <v/>
      </c>
      <c r="R74" s="206"/>
      <c r="S74" s="268" t="str">
        <f>IF(B74="×","",IF(基本情報入力シート!Z95="","",基本情報入力シート!Z95))</f>
        <v/>
      </c>
      <c r="T74" s="269" t="str">
        <f>IF(B74="×","",IF(Q74="","",VLOOKUP(Q74,【参考】数式用!$M$2:$O$34,3,FALSE)))</f>
        <v/>
      </c>
      <c r="U74" s="270" t="s">
        <v>80</v>
      </c>
      <c r="V74" s="271">
        <v>4</v>
      </c>
      <c r="W74" s="272" t="s">
        <v>81</v>
      </c>
      <c r="X74" s="227"/>
      <c r="Y74" s="273" t="s">
        <v>82</v>
      </c>
      <c r="Z74" s="271">
        <v>4</v>
      </c>
      <c r="AA74" s="273" t="s">
        <v>81</v>
      </c>
      <c r="AB74" s="274">
        <v>9</v>
      </c>
      <c r="AC74" s="273" t="s">
        <v>83</v>
      </c>
      <c r="AD74" s="275" t="s">
        <v>84</v>
      </c>
      <c r="AE74" s="276">
        <f t="shared" si="1"/>
        <v>10</v>
      </c>
      <c r="AF74" s="278" t="s">
        <v>85</v>
      </c>
      <c r="AG74" s="233" t="str">
        <f t="shared" si="2"/>
        <v/>
      </c>
      <c r="AH74" s="279"/>
      <c r="AI74" s="281"/>
      <c r="AJ74" s="279"/>
      <c r="AK74" s="281"/>
    </row>
    <row r="75" spans="1:37" ht="36.75" customHeight="1">
      <c r="A75" s="205">
        <f t="shared" si="3"/>
        <v>63</v>
      </c>
      <c r="B75" s="264" t="str">
        <f t="shared" si="0"/>
        <v>○</v>
      </c>
      <c r="C75" s="282" t="str">
        <f>IF(基本情報入力シート!C96="","",基本情報入力シート!C96)</f>
        <v/>
      </c>
      <c r="D75" s="283" t="str">
        <f>IF(基本情報入力シート!D96="","",基本情報入力シート!D96)</f>
        <v/>
      </c>
      <c r="E75" s="283" t="str">
        <f>IF(基本情報入力シート!E96="","",基本情報入力シート!E96)</f>
        <v/>
      </c>
      <c r="F75" s="283" t="str">
        <f>IF(基本情報入力シート!F96="","",基本情報入力シート!F96)</f>
        <v/>
      </c>
      <c r="G75" s="283" t="str">
        <f>IF(基本情報入力シート!G96="","",基本情報入力シート!G96)</f>
        <v/>
      </c>
      <c r="H75" s="283" t="str">
        <f>IF(基本情報入力シート!H96="","",基本情報入力シート!H96)</f>
        <v/>
      </c>
      <c r="I75" s="283" t="str">
        <f>IF(基本情報入力シート!I96="","",基本情報入力シート!I96)</f>
        <v/>
      </c>
      <c r="J75" s="283" t="str">
        <f>IF(基本情報入力シート!J96="","",基本情報入力シート!J96)</f>
        <v/>
      </c>
      <c r="K75" s="283" t="str">
        <f>IF(基本情報入力シート!K96="","",基本情報入力シート!K96)</f>
        <v/>
      </c>
      <c r="L75" s="284" t="str">
        <f>IF(基本情報入力シート!L96="","",基本情報入力シート!L96)</f>
        <v/>
      </c>
      <c r="M75" s="265" t="str">
        <f>IF(基本情報入力シート!M96="","",基本情報入力シート!M96)</f>
        <v>宮城県</v>
      </c>
      <c r="N75" s="560" t="str">
        <f>IF(基本情報入力シート!R96="","",基本情報入力シート!R96)</f>
        <v/>
      </c>
      <c r="O75" s="561"/>
      <c r="P75" s="266" t="str">
        <f>IF(基本情報入力シート!X96="","",基本情報入力シート!X96)</f>
        <v/>
      </c>
      <c r="Q75" s="267" t="str">
        <f>IF(基本情報入力シート!Y96="","",基本情報入力シート!Y96)</f>
        <v/>
      </c>
      <c r="R75" s="206"/>
      <c r="S75" s="268" t="str">
        <f>IF(B75="×","",IF(基本情報入力シート!Z96="","",基本情報入力シート!Z96))</f>
        <v/>
      </c>
      <c r="T75" s="269" t="str">
        <f>IF(B75="×","",IF(Q75="","",VLOOKUP(Q75,【参考】数式用!$M$2:$O$34,3,FALSE)))</f>
        <v/>
      </c>
      <c r="U75" s="270" t="s">
        <v>80</v>
      </c>
      <c r="V75" s="271">
        <v>4</v>
      </c>
      <c r="W75" s="272" t="s">
        <v>81</v>
      </c>
      <c r="X75" s="227"/>
      <c r="Y75" s="273" t="s">
        <v>82</v>
      </c>
      <c r="Z75" s="271">
        <v>4</v>
      </c>
      <c r="AA75" s="273" t="s">
        <v>81</v>
      </c>
      <c r="AB75" s="274">
        <v>9</v>
      </c>
      <c r="AC75" s="273" t="s">
        <v>83</v>
      </c>
      <c r="AD75" s="275" t="s">
        <v>84</v>
      </c>
      <c r="AE75" s="276">
        <f t="shared" si="1"/>
        <v>10</v>
      </c>
      <c r="AF75" s="278" t="s">
        <v>85</v>
      </c>
      <c r="AG75" s="233" t="str">
        <f t="shared" si="2"/>
        <v/>
      </c>
      <c r="AH75" s="279"/>
      <c r="AI75" s="281"/>
      <c r="AJ75" s="279"/>
      <c r="AK75" s="281"/>
    </row>
    <row r="76" spans="1:37" ht="36.75" customHeight="1">
      <c r="A76" s="205">
        <f t="shared" si="3"/>
        <v>64</v>
      </c>
      <c r="B76" s="264" t="str">
        <f t="shared" si="0"/>
        <v>○</v>
      </c>
      <c r="C76" s="282" t="str">
        <f>IF(基本情報入力シート!C97="","",基本情報入力シート!C97)</f>
        <v/>
      </c>
      <c r="D76" s="283" t="str">
        <f>IF(基本情報入力シート!D97="","",基本情報入力シート!D97)</f>
        <v/>
      </c>
      <c r="E76" s="283" t="str">
        <f>IF(基本情報入力シート!E97="","",基本情報入力シート!E97)</f>
        <v/>
      </c>
      <c r="F76" s="283" t="str">
        <f>IF(基本情報入力シート!F97="","",基本情報入力シート!F97)</f>
        <v/>
      </c>
      <c r="G76" s="283" t="str">
        <f>IF(基本情報入力シート!G97="","",基本情報入力シート!G97)</f>
        <v/>
      </c>
      <c r="H76" s="283" t="str">
        <f>IF(基本情報入力シート!H97="","",基本情報入力シート!H97)</f>
        <v/>
      </c>
      <c r="I76" s="283" t="str">
        <f>IF(基本情報入力シート!I97="","",基本情報入力シート!I97)</f>
        <v/>
      </c>
      <c r="J76" s="283" t="str">
        <f>IF(基本情報入力シート!J97="","",基本情報入力シート!J97)</f>
        <v/>
      </c>
      <c r="K76" s="283" t="str">
        <f>IF(基本情報入力シート!K97="","",基本情報入力シート!K97)</f>
        <v/>
      </c>
      <c r="L76" s="284" t="str">
        <f>IF(基本情報入力シート!L97="","",基本情報入力シート!L97)</f>
        <v/>
      </c>
      <c r="M76" s="265" t="str">
        <f>IF(基本情報入力シート!M97="","",基本情報入力シート!M97)</f>
        <v>宮城県</v>
      </c>
      <c r="N76" s="560" t="str">
        <f>IF(基本情報入力シート!R97="","",基本情報入力シート!R97)</f>
        <v/>
      </c>
      <c r="O76" s="561"/>
      <c r="P76" s="266" t="str">
        <f>IF(基本情報入力シート!X97="","",基本情報入力シート!X97)</f>
        <v/>
      </c>
      <c r="Q76" s="267" t="str">
        <f>IF(基本情報入力シート!Y97="","",基本情報入力シート!Y97)</f>
        <v/>
      </c>
      <c r="R76" s="206"/>
      <c r="S76" s="268" t="str">
        <f>IF(B76="×","",IF(基本情報入力シート!Z97="","",基本情報入力シート!Z97))</f>
        <v/>
      </c>
      <c r="T76" s="269" t="str">
        <f>IF(B76="×","",IF(Q76="","",VLOOKUP(Q76,【参考】数式用!$M$2:$O$34,3,FALSE)))</f>
        <v/>
      </c>
      <c r="U76" s="270" t="s">
        <v>80</v>
      </c>
      <c r="V76" s="271">
        <v>4</v>
      </c>
      <c r="W76" s="272" t="s">
        <v>81</v>
      </c>
      <c r="X76" s="227"/>
      <c r="Y76" s="273" t="s">
        <v>82</v>
      </c>
      <c r="Z76" s="271">
        <v>4</v>
      </c>
      <c r="AA76" s="273" t="s">
        <v>81</v>
      </c>
      <c r="AB76" s="274">
        <v>9</v>
      </c>
      <c r="AC76" s="273" t="s">
        <v>83</v>
      </c>
      <c r="AD76" s="275" t="s">
        <v>84</v>
      </c>
      <c r="AE76" s="276">
        <f t="shared" si="1"/>
        <v>10</v>
      </c>
      <c r="AF76" s="278" t="s">
        <v>85</v>
      </c>
      <c r="AG76" s="233" t="str">
        <f t="shared" si="2"/>
        <v/>
      </c>
      <c r="AH76" s="279"/>
      <c r="AI76" s="281"/>
      <c r="AJ76" s="279"/>
      <c r="AK76" s="281"/>
    </row>
    <row r="77" spans="1:37" ht="36.75" customHeight="1">
      <c r="A77" s="205">
        <f t="shared" si="3"/>
        <v>65</v>
      </c>
      <c r="B77" s="264" t="str">
        <f t="shared" si="0"/>
        <v>○</v>
      </c>
      <c r="C77" s="282" t="str">
        <f>IF(基本情報入力シート!C98="","",基本情報入力シート!C98)</f>
        <v/>
      </c>
      <c r="D77" s="283" t="str">
        <f>IF(基本情報入力シート!D98="","",基本情報入力シート!D98)</f>
        <v/>
      </c>
      <c r="E77" s="283" t="str">
        <f>IF(基本情報入力シート!E98="","",基本情報入力シート!E98)</f>
        <v/>
      </c>
      <c r="F77" s="283" t="str">
        <f>IF(基本情報入力シート!F98="","",基本情報入力シート!F98)</f>
        <v/>
      </c>
      <c r="G77" s="283" t="str">
        <f>IF(基本情報入力シート!G98="","",基本情報入力シート!G98)</f>
        <v/>
      </c>
      <c r="H77" s="283" t="str">
        <f>IF(基本情報入力シート!H98="","",基本情報入力シート!H98)</f>
        <v/>
      </c>
      <c r="I77" s="283" t="str">
        <f>IF(基本情報入力シート!I98="","",基本情報入力シート!I98)</f>
        <v/>
      </c>
      <c r="J77" s="283" t="str">
        <f>IF(基本情報入力シート!J98="","",基本情報入力シート!J98)</f>
        <v/>
      </c>
      <c r="K77" s="283" t="str">
        <f>IF(基本情報入力シート!K98="","",基本情報入力シート!K98)</f>
        <v/>
      </c>
      <c r="L77" s="284" t="str">
        <f>IF(基本情報入力シート!L98="","",基本情報入力シート!L98)</f>
        <v/>
      </c>
      <c r="M77" s="265" t="str">
        <f>IF(基本情報入力シート!M98="","",基本情報入力シート!M98)</f>
        <v>宮城県</v>
      </c>
      <c r="N77" s="560" t="str">
        <f>IF(基本情報入力シート!R98="","",基本情報入力シート!R98)</f>
        <v/>
      </c>
      <c r="O77" s="561"/>
      <c r="P77" s="266" t="str">
        <f>IF(基本情報入力シート!X98="","",基本情報入力シート!X98)</f>
        <v/>
      </c>
      <c r="Q77" s="267" t="str">
        <f>IF(基本情報入力シート!Y98="","",基本情報入力シート!Y98)</f>
        <v/>
      </c>
      <c r="R77" s="206"/>
      <c r="S77" s="268" t="str">
        <f>IF(B77="×","",IF(基本情報入力シート!Z98="","",基本情報入力シート!Z98))</f>
        <v/>
      </c>
      <c r="T77" s="269" t="str">
        <f>IF(B77="×","",IF(Q77="","",VLOOKUP(Q77,【参考】数式用!$M$2:$O$34,3,FALSE)))</f>
        <v/>
      </c>
      <c r="U77" s="270" t="s">
        <v>80</v>
      </c>
      <c r="V77" s="271">
        <v>4</v>
      </c>
      <c r="W77" s="272" t="s">
        <v>81</v>
      </c>
      <c r="X77" s="227"/>
      <c r="Y77" s="273" t="s">
        <v>82</v>
      </c>
      <c r="Z77" s="271">
        <v>4</v>
      </c>
      <c r="AA77" s="273" t="s">
        <v>81</v>
      </c>
      <c r="AB77" s="274">
        <v>9</v>
      </c>
      <c r="AC77" s="273" t="s">
        <v>83</v>
      </c>
      <c r="AD77" s="275" t="s">
        <v>84</v>
      </c>
      <c r="AE77" s="276">
        <f t="shared" si="1"/>
        <v>10</v>
      </c>
      <c r="AF77" s="278" t="s">
        <v>85</v>
      </c>
      <c r="AG77" s="233" t="str">
        <f t="shared" si="2"/>
        <v/>
      </c>
      <c r="AH77" s="279"/>
      <c r="AI77" s="281"/>
      <c r="AJ77" s="279"/>
      <c r="AK77" s="281"/>
    </row>
    <row r="78" spans="1:37" ht="36.75" customHeight="1">
      <c r="A78" s="205">
        <f t="shared" si="3"/>
        <v>66</v>
      </c>
      <c r="B78" s="264" t="str">
        <f t="shared" ref="B78:B112" si="4">IF(M78="宮城県","○",IF(M78="仙台市","○","－"))</f>
        <v>○</v>
      </c>
      <c r="C78" s="282" t="str">
        <f>IF(基本情報入力シート!C99="","",基本情報入力シート!C99)</f>
        <v/>
      </c>
      <c r="D78" s="283" t="str">
        <f>IF(基本情報入力シート!D99="","",基本情報入力シート!D99)</f>
        <v/>
      </c>
      <c r="E78" s="283" t="str">
        <f>IF(基本情報入力シート!E99="","",基本情報入力シート!E99)</f>
        <v/>
      </c>
      <c r="F78" s="283" t="str">
        <f>IF(基本情報入力シート!F99="","",基本情報入力シート!F99)</f>
        <v/>
      </c>
      <c r="G78" s="283" t="str">
        <f>IF(基本情報入力シート!G99="","",基本情報入力シート!G99)</f>
        <v/>
      </c>
      <c r="H78" s="283" t="str">
        <f>IF(基本情報入力シート!H99="","",基本情報入力シート!H99)</f>
        <v/>
      </c>
      <c r="I78" s="283" t="str">
        <f>IF(基本情報入力シート!I99="","",基本情報入力シート!I99)</f>
        <v/>
      </c>
      <c r="J78" s="283" t="str">
        <f>IF(基本情報入力シート!J99="","",基本情報入力シート!J99)</f>
        <v/>
      </c>
      <c r="K78" s="283" t="str">
        <f>IF(基本情報入力シート!K99="","",基本情報入力シート!K99)</f>
        <v/>
      </c>
      <c r="L78" s="284" t="str">
        <f>IF(基本情報入力シート!L99="","",基本情報入力シート!L99)</f>
        <v/>
      </c>
      <c r="M78" s="265" t="str">
        <f>IF(基本情報入力シート!M99="","",基本情報入力シート!M99)</f>
        <v>宮城県</v>
      </c>
      <c r="N78" s="560" t="str">
        <f>IF(基本情報入力シート!R99="","",基本情報入力シート!R99)</f>
        <v/>
      </c>
      <c r="O78" s="561"/>
      <c r="P78" s="266" t="str">
        <f>IF(基本情報入力シート!X99="","",基本情報入力シート!X99)</f>
        <v/>
      </c>
      <c r="Q78" s="267" t="str">
        <f>IF(基本情報入力シート!Y99="","",基本情報入力シート!Y99)</f>
        <v/>
      </c>
      <c r="R78" s="206"/>
      <c r="S78" s="268" t="str">
        <f>IF(B78="×","",IF(基本情報入力シート!Z99="","",基本情報入力シート!Z99))</f>
        <v/>
      </c>
      <c r="T78" s="269" t="str">
        <f>IF(B78="×","",IF(Q78="","",VLOOKUP(Q78,【参考】数式用!$M$2:$O$34,3,FALSE)))</f>
        <v/>
      </c>
      <c r="U78" s="270" t="s">
        <v>80</v>
      </c>
      <c r="V78" s="271">
        <v>4</v>
      </c>
      <c r="W78" s="272" t="s">
        <v>81</v>
      </c>
      <c r="X78" s="227"/>
      <c r="Y78" s="273" t="s">
        <v>82</v>
      </c>
      <c r="Z78" s="271">
        <v>4</v>
      </c>
      <c r="AA78" s="273" t="s">
        <v>81</v>
      </c>
      <c r="AB78" s="274">
        <v>9</v>
      </c>
      <c r="AC78" s="273" t="s">
        <v>83</v>
      </c>
      <c r="AD78" s="275" t="s">
        <v>84</v>
      </c>
      <c r="AE78" s="276">
        <f t="shared" ref="AE78:AE112" si="5">IF(AB78="","",AB78-X78+1)</f>
        <v>10</v>
      </c>
      <c r="AF78" s="278" t="s">
        <v>85</v>
      </c>
      <c r="AG78" s="233" t="str">
        <f t="shared" ref="AG78:AG112" si="6">IFERROR(ROUNDDOWN(ROUND(S78*T78,0),0)*AE78,"")</f>
        <v/>
      </c>
      <c r="AH78" s="279"/>
      <c r="AI78" s="281"/>
      <c r="AJ78" s="279"/>
      <c r="AK78" s="281"/>
    </row>
    <row r="79" spans="1:37" ht="36.75" customHeight="1">
      <c r="A79" s="205">
        <f t="shared" ref="A79:A112" si="7">A78+1</f>
        <v>67</v>
      </c>
      <c r="B79" s="264" t="str">
        <f t="shared" si="4"/>
        <v>○</v>
      </c>
      <c r="C79" s="282" t="str">
        <f>IF(基本情報入力シート!C100="","",基本情報入力シート!C100)</f>
        <v/>
      </c>
      <c r="D79" s="283" t="str">
        <f>IF(基本情報入力シート!D100="","",基本情報入力シート!D100)</f>
        <v/>
      </c>
      <c r="E79" s="283" t="str">
        <f>IF(基本情報入力シート!E100="","",基本情報入力シート!E100)</f>
        <v/>
      </c>
      <c r="F79" s="283" t="str">
        <f>IF(基本情報入力シート!F100="","",基本情報入力シート!F100)</f>
        <v/>
      </c>
      <c r="G79" s="283" t="str">
        <f>IF(基本情報入力シート!G100="","",基本情報入力シート!G100)</f>
        <v/>
      </c>
      <c r="H79" s="283" t="str">
        <f>IF(基本情報入力シート!H100="","",基本情報入力シート!H100)</f>
        <v/>
      </c>
      <c r="I79" s="283" t="str">
        <f>IF(基本情報入力シート!I100="","",基本情報入力シート!I100)</f>
        <v/>
      </c>
      <c r="J79" s="283" t="str">
        <f>IF(基本情報入力シート!J100="","",基本情報入力シート!J100)</f>
        <v/>
      </c>
      <c r="K79" s="283" t="str">
        <f>IF(基本情報入力シート!K100="","",基本情報入力シート!K100)</f>
        <v/>
      </c>
      <c r="L79" s="284" t="str">
        <f>IF(基本情報入力シート!L100="","",基本情報入力シート!L100)</f>
        <v/>
      </c>
      <c r="M79" s="265" t="str">
        <f>IF(基本情報入力シート!M100="","",基本情報入力シート!M100)</f>
        <v>宮城県</v>
      </c>
      <c r="N79" s="560" t="str">
        <f>IF(基本情報入力シート!R100="","",基本情報入力シート!R100)</f>
        <v/>
      </c>
      <c r="O79" s="561"/>
      <c r="P79" s="266" t="str">
        <f>IF(基本情報入力シート!X100="","",基本情報入力シート!X100)</f>
        <v/>
      </c>
      <c r="Q79" s="267" t="str">
        <f>IF(基本情報入力シート!Y100="","",基本情報入力シート!Y100)</f>
        <v/>
      </c>
      <c r="R79" s="206"/>
      <c r="S79" s="268" t="str">
        <f>IF(B79="×","",IF(基本情報入力シート!Z100="","",基本情報入力シート!Z100))</f>
        <v/>
      </c>
      <c r="T79" s="269" t="str">
        <f>IF(B79="×","",IF(Q79="","",VLOOKUP(Q79,【参考】数式用!$M$2:$O$34,3,FALSE)))</f>
        <v/>
      </c>
      <c r="U79" s="270" t="s">
        <v>80</v>
      </c>
      <c r="V79" s="271">
        <v>4</v>
      </c>
      <c r="W79" s="272" t="s">
        <v>81</v>
      </c>
      <c r="X79" s="227"/>
      <c r="Y79" s="273" t="s">
        <v>82</v>
      </c>
      <c r="Z79" s="271">
        <v>4</v>
      </c>
      <c r="AA79" s="273" t="s">
        <v>81</v>
      </c>
      <c r="AB79" s="274">
        <v>9</v>
      </c>
      <c r="AC79" s="273" t="s">
        <v>83</v>
      </c>
      <c r="AD79" s="275" t="s">
        <v>84</v>
      </c>
      <c r="AE79" s="276">
        <f t="shared" si="5"/>
        <v>10</v>
      </c>
      <c r="AF79" s="278" t="s">
        <v>85</v>
      </c>
      <c r="AG79" s="233" t="str">
        <f t="shared" si="6"/>
        <v/>
      </c>
      <c r="AH79" s="279"/>
      <c r="AI79" s="281"/>
      <c r="AJ79" s="279"/>
      <c r="AK79" s="281"/>
    </row>
    <row r="80" spans="1:37" ht="36.75" customHeight="1">
      <c r="A80" s="205">
        <f t="shared" si="7"/>
        <v>68</v>
      </c>
      <c r="B80" s="264" t="str">
        <f t="shared" si="4"/>
        <v>○</v>
      </c>
      <c r="C80" s="282" t="str">
        <f>IF(基本情報入力シート!C101="","",基本情報入力シート!C101)</f>
        <v/>
      </c>
      <c r="D80" s="283" t="str">
        <f>IF(基本情報入力シート!D101="","",基本情報入力シート!D101)</f>
        <v/>
      </c>
      <c r="E80" s="283" t="str">
        <f>IF(基本情報入力シート!E101="","",基本情報入力シート!E101)</f>
        <v/>
      </c>
      <c r="F80" s="283" t="str">
        <f>IF(基本情報入力シート!F101="","",基本情報入力シート!F101)</f>
        <v/>
      </c>
      <c r="G80" s="283" t="str">
        <f>IF(基本情報入力シート!G101="","",基本情報入力シート!G101)</f>
        <v/>
      </c>
      <c r="H80" s="283" t="str">
        <f>IF(基本情報入力シート!H101="","",基本情報入力シート!H101)</f>
        <v/>
      </c>
      <c r="I80" s="283" t="str">
        <f>IF(基本情報入力シート!I101="","",基本情報入力シート!I101)</f>
        <v/>
      </c>
      <c r="J80" s="283" t="str">
        <f>IF(基本情報入力シート!J101="","",基本情報入力シート!J101)</f>
        <v/>
      </c>
      <c r="K80" s="283" t="str">
        <f>IF(基本情報入力シート!K101="","",基本情報入力シート!K101)</f>
        <v/>
      </c>
      <c r="L80" s="284" t="str">
        <f>IF(基本情報入力シート!L101="","",基本情報入力シート!L101)</f>
        <v/>
      </c>
      <c r="M80" s="265" t="str">
        <f>IF(基本情報入力シート!M101="","",基本情報入力シート!M101)</f>
        <v>宮城県</v>
      </c>
      <c r="N80" s="560" t="str">
        <f>IF(基本情報入力シート!R101="","",基本情報入力シート!R101)</f>
        <v/>
      </c>
      <c r="O80" s="561"/>
      <c r="P80" s="266" t="str">
        <f>IF(基本情報入力シート!X101="","",基本情報入力シート!X101)</f>
        <v/>
      </c>
      <c r="Q80" s="267" t="str">
        <f>IF(基本情報入力シート!Y101="","",基本情報入力シート!Y101)</f>
        <v/>
      </c>
      <c r="R80" s="206"/>
      <c r="S80" s="268" t="str">
        <f>IF(B80="×","",IF(基本情報入力シート!Z101="","",基本情報入力シート!Z101))</f>
        <v/>
      </c>
      <c r="T80" s="269" t="str">
        <f>IF(B80="×","",IF(Q80="","",VLOOKUP(Q80,【参考】数式用!$M$2:$O$34,3,FALSE)))</f>
        <v/>
      </c>
      <c r="U80" s="270" t="s">
        <v>80</v>
      </c>
      <c r="V80" s="271">
        <v>4</v>
      </c>
      <c r="W80" s="272" t="s">
        <v>81</v>
      </c>
      <c r="X80" s="227"/>
      <c r="Y80" s="273" t="s">
        <v>82</v>
      </c>
      <c r="Z80" s="271">
        <v>4</v>
      </c>
      <c r="AA80" s="273" t="s">
        <v>81</v>
      </c>
      <c r="AB80" s="274">
        <v>9</v>
      </c>
      <c r="AC80" s="273" t="s">
        <v>83</v>
      </c>
      <c r="AD80" s="275" t="s">
        <v>84</v>
      </c>
      <c r="AE80" s="276">
        <f t="shared" si="5"/>
        <v>10</v>
      </c>
      <c r="AF80" s="278" t="s">
        <v>85</v>
      </c>
      <c r="AG80" s="233" t="str">
        <f t="shared" si="6"/>
        <v/>
      </c>
      <c r="AH80" s="279"/>
      <c r="AI80" s="281"/>
      <c r="AJ80" s="279"/>
      <c r="AK80" s="281"/>
    </row>
    <row r="81" spans="1:37" ht="36.75" customHeight="1">
      <c r="A81" s="205">
        <f t="shared" si="7"/>
        <v>69</v>
      </c>
      <c r="B81" s="264" t="str">
        <f t="shared" si="4"/>
        <v>○</v>
      </c>
      <c r="C81" s="282" t="str">
        <f>IF(基本情報入力シート!C102="","",基本情報入力シート!C102)</f>
        <v/>
      </c>
      <c r="D81" s="283" t="str">
        <f>IF(基本情報入力シート!D102="","",基本情報入力シート!D102)</f>
        <v/>
      </c>
      <c r="E81" s="283" t="str">
        <f>IF(基本情報入力シート!E102="","",基本情報入力シート!E102)</f>
        <v/>
      </c>
      <c r="F81" s="283" t="str">
        <f>IF(基本情報入力シート!F102="","",基本情報入力シート!F102)</f>
        <v/>
      </c>
      <c r="G81" s="283" t="str">
        <f>IF(基本情報入力シート!G102="","",基本情報入力シート!G102)</f>
        <v/>
      </c>
      <c r="H81" s="283" t="str">
        <f>IF(基本情報入力シート!H102="","",基本情報入力シート!H102)</f>
        <v/>
      </c>
      <c r="I81" s="283" t="str">
        <f>IF(基本情報入力シート!I102="","",基本情報入力シート!I102)</f>
        <v/>
      </c>
      <c r="J81" s="283" t="str">
        <f>IF(基本情報入力シート!J102="","",基本情報入力シート!J102)</f>
        <v/>
      </c>
      <c r="K81" s="283" t="str">
        <f>IF(基本情報入力シート!K102="","",基本情報入力シート!K102)</f>
        <v/>
      </c>
      <c r="L81" s="284" t="str">
        <f>IF(基本情報入力シート!L102="","",基本情報入力シート!L102)</f>
        <v/>
      </c>
      <c r="M81" s="265" t="str">
        <f>IF(基本情報入力シート!M102="","",基本情報入力シート!M102)</f>
        <v>宮城県</v>
      </c>
      <c r="N81" s="560" t="str">
        <f>IF(基本情報入力シート!R102="","",基本情報入力シート!R102)</f>
        <v/>
      </c>
      <c r="O81" s="561"/>
      <c r="P81" s="266" t="str">
        <f>IF(基本情報入力シート!X102="","",基本情報入力シート!X102)</f>
        <v/>
      </c>
      <c r="Q81" s="267" t="str">
        <f>IF(基本情報入力シート!Y102="","",基本情報入力シート!Y102)</f>
        <v/>
      </c>
      <c r="R81" s="206"/>
      <c r="S81" s="268" t="str">
        <f>IF(B81="×","",IF(基本情報入力シート!Z102="","",基本情報入力シート!Z102))</f>
        <v/>
      </c>
      <c r="T81" s="269" t="str">
        <f>IF(B81="×","",IF(Q81="","",VLOOKUP(Q81,【参考】数式用!$M$2:$O$34,3,FALSE)))</f>
        <v/>
      </c>
      <c r="U81" s="270" t="s">
        <v>80</v>
      </c>
      <c r="V81" s="271">
        <v>4</v>
      </c>
      <c r="W81" s="272" t="s">
        <v>81</v>
      </c>
      <c r="X81" s="227"/>
      <c r="Y81" s="273" t="s">
        <v>82</v>
      </c>
      <c r="Z81" s="271">
        <v>4</v>
      </c>
      <c r="AA81" s="273" t="s">
        <v>81</v>
      </c>
      <c r="AB81" s="274">
        <v>9</v>
      </c>
      <c r="AC81" s="273" t="s">
        <v>83</v>
      </c>
      <c r="AD81" s="275" t="s">
        <v>84</v>
      </c>
      <c r="AE81" s="276">
        <f t="shared" si="5"/>
        <v>10</v>
      </c>
      <c r="AF81" s="278" t="s">
        <v>85</v>
      </c>
      <c r="AG81" s="233" t="str">
        <f t="shared" si="6"/>
        <v/>
      </c>
      <c r="AH81" s="279"/>
      <c r="AI81" s="281"/>
      <c r="AJ81" s="279"/>
      <c r="AK81" s="281"/>
    </row>
    <row r="82" spans="1:37" ht="36.75" customHeight="1">
      <c r="A82" s="205">
        <f t="shared" si="7"/>
        <v>70</v>
      </c>
      <c r="B82" s="264" t="str">
        <f t="shared" si="4"/>
        <v>○</v>
      </c>
      <c r="C82" s="282" t="str">
        <f>IF(基本情報入力シート!C103="","",基本情報入力シート!C103)</f>
        <v/>
      </c>
      <c r="D82" s="283" t="str">
        <f>IF(基本情報入力シート!D103="","",基本情報入力シート!D103)</f>
        <v/>
      </c>
      <c r="E82" s="283" t="str">
        <f>IF(基本情報入力シート!E103="","",基本情報入力シート!E103)</f>
        <v/>
      </c>
      <c r="F82" s="283" t="str">
        <f>IF(基本情報入力シート!F103="","",基本情報入力シート!F103)</f>
        <v/>
      </c>
      <c r="G82" s="283" t="str">
        <f>IF(基本情報入力シート!G103="","",基本情報入力シート!G103)</f>
        <v/>
      </c>
      <c r="H82" s="283" t="str">
        <f>IF(基本情報入力シート!H103="","",基本情報入力シート!H103)</f>
        <v/>
      </c>
      <c r="I82" s="283" t="str">
        <f>IF(基本情報入力シート!I103="","",基本情報入力シート!I103)</f>
        <v/>
      </c>
      <c r="J82" s="283" t="str">
        <f>IF(基本情報入力シート!J103="","",基本情報入力シート!J103)</f>
        <v/>
      </c>
      <c r="K82" s="283" t="str">
        <f>IF(基本情報入力シート!K103="","",基本情報入力シート!K103)</f>
        <v/>
      </c>
      <c r="L82" s="284" t="str">
        <f>IF(基本情報入力シート!L103="","",基本情報入力シート!L103)</f>
        <v/>
      </c>
      <c r="M82" s="265" t="str">
        <f>IF(基本情報入力シート!M103="","",基本情報入力シート!M103)</f>
        <v>宮城県</v>
      </c>
      <c r="N82" s="560" t="str">
        <f>IF(基本情報入力シート!R103="","",基本情報入力シート!R103)</f>
        <v/>
      </c>
      <c r="O82" s="561"/>
      <c r="P82" s="266" t="str">
        <f>IF(基本情報入力シート!X103="","",基本情報入力シート!X103)</f>
        <v/>
      </c>
      <c r="Q82" s="267" t="str">
        <f>IF(基本情報入力シート!Y103="","",基本情報入力シート!Y103)</f>
        <v/>
      </c>
      <c r="R82" s="206"/>
      <c r="S82" s="268" t="str">
        <f>IF(B82="×","",IF(基本情報入力シート!Z103="","",基本情報入力シート!Z103))</f>
        <v/>
      </c>
      <c r="T82" s="269" t="str">
        <f>IF(B82="×","",IF(Q82="","",VLOOKUP(Q82,【参考】数式用!$M$2:$O$34,3,FALSE)))</f>
        <v/>
      </c>
      <c r="U82" s="270" t="s">
        <v>80</v>
      </c>
      <c r="V82" s="271">
        <v>4</v>
      </c>
      <c r="W82" s="272" t="s">
        <v>81</v>
      </c>
      <c r="X82" s="227"/>
      <c r="Y82" s="273" t="s">
        <v>82</v>
      </c>
      <c r="Z82" s="271">
        <v>4</v>
      </c>
      <c r="AA82" s="273" t="s">
        <v>81</v>
      </c>
      <c r="AB82" s="274">
        <v>9</v>
      </c>
      <c r="AC82" s="273" t="s">
        <v>83</v>
      </c>
      <c r="AD82" s="275" t="s">
        <v>84</v>
      </c>
      <c r="AE82" s="276">
        <f t="shared" si="5"/>
        <v>10</v>
      </c>
      <c r="AF82" s="278" t="s">
        <v>85</v>
      </c>
      <c r="AG82" s="233" t="str">
        <f t="shared" si="6"/>
        <v/>
      </c>
      <c r="AH82" s="279"/>
      <c r="AI82" s="281"/>
      <c r="AJ82" s="279"/>
      <c r="AK82" s="281"/>
    </row>
    <row r="83" spans="1:37" ht="36.75" customHeight="1">
      <c r="A83" s="205">
        <f t="shared" si="7"/>
        <v>71</v>
      </c>
      <c r="B83" s="264" t="str">
        <f t="shared" si="4"/>
        <v>○</v>
      </c>
      <c r="C83" s="282" t="str">
        <f>IF(基本情報入力シート!C104="","",基本情報入力シート!C104)</f>
        <v/>
      </c>
      <c r="D83" s="283" t="str">
        <f>IF(基本情報入力シート!D104="","",基本情報入力シート!D104)</f>
        <v/>
      </c>
      <c r="E83" s="283" t="str">
        <f>IF(基本情報入力シート!E104="","",基本情報入力シート!E104)</f>
        <v/>
      </c>
      <c r="F83" s="283" t="str">
        <f>IF(基本情報入力シート!F104="","",基本情報入力シート!F104)</f>
        <v/>
      </c>
      <c r="G83" s="283" t="str">
        <f>IF(基本情報入力シート!G104="","",基本情報入力シート!G104)</f>
        <v/>
      </c>
      <c r="H83" s="283" t="str">
        <f>IF(基本情報入力シート!H104="","",基本情報入力シート!H104)</f>
        <v/>
      </c>
      <c r="I83" s="283" t="str">
        <f>IF(基本情報入力シート!I104="","",基本情報入力シート!I104)</f>
        <v/>
      </c>
      <c r="J83" s="283" t="str">
        <f>IF(基本情報入力シート!J104="","",基本情報入力シート!J104)</f>
        <v/>
      </c>
      <c r="K83" s="283" t="str">
        <f>IF(基本情報入力シート!K104="","",基本情報入力シート!K104)</f>
        <v/>
      </c>
      <c r="L83" s="284" t="str">
        <f>IF(基本情報入力シート!L104="","",基本情報入力シート!L104)</f>
        <v/>
      </c>
      <c r="M83" s="265" t="str">
        <f>IF(基本情報入力シート!M104="","",基本情報入力シート!M104)</f>
        <v>宮城県</v>
      </c>
      <c r="N83" s="560" t="str">
        <f>IF(基本情報入力シート!R104="","",基本情報入力シート!R104)</f>
        <v/>
      </c>
      <c r="O83" s="561"/>
      <c r="P83" s="266" t="str">
        <f>IF(基本情報入力シート!X104="","",基本情報入力シート!X104)</f>
        <v/>
      </c>
      <c r="Q83" s="267" t="str">
        <f>IF(基本情報入力シート!Y104="","",基本情報入力シート!Y104)</f>
        <v/>
      </c>
      <c r="R83" s="206"/>
      <c r="S83" s="268" t="str">
        <f>IF(B83="×","",IF(基本情報入力シート!Z104="","",基本情報入力シート!Z104))</f>
        <v/>
      </c>
      <c r="T83" s="269" t="str">
        <f>IF(B83="×","",IF(Q83="","",VLOOKUP(Q83,【参考】数式用!$M$2:$O$34,3,FALSE)))</f>
        <v/>
      </c>
      <c r="U83" s="270" t="s">
        <v>80</v>
      </c>
      <c r="V83" s="271">
        <v>4</v>
      </c>
      <c r="W83" s="272" t="s">
        <v>81</v>
      </c>
      <c r="X83" s="227"/>
      <c r="Y83" s="273" t="s">
        <v>82</v>
      </c>
      <c r="Z83" s="271">
        <v>4</v>
      </c>
      <c r="AA83" s="273" t="s">
        <v>81</v>
      </c>
      <c r="AB83" s="274">
        <v>9</v>
      </c>
      <c r="AC83" s="273" t="s">
        <v>83</v>
      </c>
      <c r="AD83" s="275" t="s">
        <v>84</v>
      </c>
      <c r="AE83" s="276">
        <f t="shared" si="5"/>
        <v>10</v>
      </c>
      <c r="AF83" s="278" t="s">
        <v>85</v>
      </c>
      <c r="AG83" s="233" t="str">
        <f t="shared" si="6"/>
        <v/>
      </c>
      <c r="AH83" s="279"/>
      <c r="AI83" s="281"/>
      <c r="AJ83" s="279"/>
      <c r="AK83" s="281"/>
    </row>
    <row r="84" spans="1:37" ht="36.75" customHeight="1">
      <c r="A84" s="205">
        <f t="shared" si="7"/>
        <v>72</v>
      </c>
      <c r="B84" s="264" t="str">
        <f t="shared" si="4"/>
        <v>○</v>
      </c>
      <c r="C84" s="282" t="str">
        <f>IF(基本情報入力シート!C105="","",基本情報入力シート!C105)</f>
        <v/>
      </c>
      <c r="D84" s="283" t="str">
        <f>IF(基本情報入力シート!D105="","",基本情報入力シート!D105)</f>
        <v/>
      </c>
      <c r="E84" s="283" t="str">
        <f>IF(基本情報入力シート!E105="","",基本情報入力シート!E105)</f>
        <v/>
      </c>
      <c r="F84" s="283" t="str">
        <f>IF(基本情報入力シート!F105="","",基本情報入力シート!F105)</f>
        <v/>
      </c>
      <c r="G84" s="283" t="str">
        <f>IF(基本情報入力シート!G105="","",基本情報入力シート!G105)</f>
        <v/>
      </c>
      <c r="H84" s="283" t="str">
        <f>IF(基本情報入力シート!H105="","",基本情報入力シート!H105)</f>
        <v/>
      </c>
      <c r="I84" s="283" t="str">
        <f>IF(基本情報入力シート!I105="","",基本情報入力シート!I105)</f>
        <v/>
      </c>
      <c r="J84" s="283" t="str">
        <f>IF(基本情報入力シート!J105="","",基本情報入力シート!J105)</f>
        <v/>
      </c>
      <c r="K84" s="283" t="str">
        <f>IF(基本情報入力シート!K105="","",基本情報入力シート!K105)</f>
        <v/>
      </c>
      <c r="L84" s="284" t="str">
        <f>IF(基本情報入力シート!L105="","",基本情報入力シート!L105)</f>
        <v/>
      </c>
      <c r="M84" s="265" t="str">
        <f>IF(基本情報入力シート!M105="","",基本情報入力シート!M105)</f>
        <v>宮城県</v>
      </c>
      <c r="N84" s="560" t="str">
        <f>IF(基本情報入力シート!R105="","",基本情報入力シート!R105)</f>
        <v/>
      </c>
      <c r="O84" s="561"/>
      <c r="P84" s="266" t="str">
        <f>IF(基本情報入力シート!X105="","",基本情報入力シート!X105)</f>
        <v/>
      </c>
      <c r="Q84" s="267" t="str">
        <f>IF(基本情報入力シート!Y105="","",基本情報入力シート!Y105)</f>
        <v/>
      </c>
      <c r="R84" s="206"/>
      <c r="S84" s="268" t="str">
        <f>IF(B84="×","",IF(基本情報入力シート!Z105="","",基本情報入力シート!Z105))</f>
        <v/>
      </c>
      <c r="T84" s="269" t="str">
        <f>IF(B84="×","",IF(Q84="","",VLOOKUP(Q84,【参考】数式用!$M$2:$O$34,3,FALSE)))</f>
        <v/>
      </c>
      <c r="U84" s="270" t="s">
        <v>80</v>
      </c>
      <c r="V84" s="271">
        <v>4</v>
      </c>
      <c r="W84" s="272" t="s">
        <v>81</v>
      </c>
      <c r="X84" s="227"/>
      <c r="Y84" s="273" t="s">
        <v>82</v>
      </c>
      <c r="Z84" s="271">
        <v>4</v>
      </c>
      <c r="AA84" s="273" t="s">
        <v>81</v>
      </c>
      <c r="AB84" s="274">
        <v>9</v>
      </c>
      <c r="AC84" s="273" t="s">
        <v>83</v>
      </c>
      <c r="AD84" s="275" t="s">
        <v>84</v>
      </c>
      <c r="AE84" s="276">
        <f t="shared" si="5"/>
        <v>10</v>
      </c>
      <c r="AF84" s="278" t="s">
        <v>85</v>
      </c>
      <c r="AG84" s="233" t="str">
        <f t="shared" si="6"/>
        <v/>
      </c>
      <c r="AH84" s="279"/>
      <c r="AI84" s="281"/>
      <c r="AJ84" s="279"/>
      <c r="AK84" s="281"/>
    </row>
    <row r="85" spans="1:37" ht="36.75" customHeight="1">
      <c r="A85" s="205">
        <f t="shared" si="7"/>
        <v>73</v>
      </c>
      <c r="B85" s="264" t="str">
        <f t="shared" si="4"/>
        <v>○</v>
      </c>
      <c r="C85" s="282" t="str">
        <f>IF(基本情報入力シート!C106="","",基本情報入力シート!C106)</f>
        <v/>
      </c>
      <c r="D85" s="283" t="str">
        <f>IF(基本情報入力シート!D106="","",基本情報入力シート!D106)</f>
        <v/>
      </c>
      <c r="E85" s="283" t="str">
        <f>IF(基本情報入力シート!E106="","",基本情報入力シート!E106)</f>
        <v/>
      </c>
      <c r="F85" s="283" t="str">
        <f>IF(基本情報入力シート!F106="","",基本情報入力シート!F106)</f>
        <v/>
      </c>
      <c r="G85" s="283" t="str">
        <f>IF(基本情報入力シート!G106="","",基本情報入力シート!G106)</f>
        <v/>
      </c>
      <c r="H85" s="283" t="str">
        <f>IF(基本情報入力シート!H106="","",基本情報入力シート!H106)</f>
        <v/>
      </c>
      <c r="I85" s="283" t="str">
        <f>IF(基本情報入力シート!I106="","",基本情報入力シート!I106)</f>
        <v/>
      </c>
      <c r="J85" s="283" t="str">
        <f>IF(基本情報入力シート!J106="","",基本情報入力シート!J106)</f>
        <v/>
      </c>
      <c r="K85" s="283" t="str">
        <f>IF(基本情報入力シート!K106="","",基本情報入力シート!K106)</f>
        <v/>
      </c>
      <c r="L85" s="284" t="str">
        <f>IF(基本情報入力シート!L106="","",基本情報入力シート!L106)</f>
        <v/>
      </c>
      <c r="M85" s="265" t="str">
        <f>IF(基本情報入力シート!M106="","",基本情報入力シート!M106)</f>
        <v>宮城県</v>
      </c>
      <c r="N85" s="560" t="str">
        <f>IF(基本情報入力シート!R106="","",基本情報入力シート!R106)</f>
        <v/>
      </c>
      <c r="O85" s="561"/>
      <c r="P85" s="266" t="str">
        <f>IF(基本情報入力シート!X106="","",基本情報入力シート!X106)</f>
        <v/>
      </c>
      <c r="Q85" s="267" t="str">
        <f>IF(基本情報入力シート!Y106="","",基本情報入力シート!Y106)</f>
        <v/>
      </c>
      <c r="R85" s="206"/>
      <c r="S85" s="268" t="str">
        <f>IF(B85="×","",IF(基本情報入力シート!Z106="","",基本情報入力シート!Z106))</f>
        <v/>
      </c>
      <c r="T85" s="269" t="str">
        <f>IF(B85="×","",IF(Q85="","",VLOOKUP(Q85,【参考】数式用!$M$2:$O$34,3,FALSE)))</f>
        <v/>
      </c>
      <c r="U85" s="270" t="s">
        <v>80</v>
      </c>
      <c r="V85" s="271">
        <v>4</v>
      </c>
      <c r="W85" s="272" t="s">
        <v>81</v>
      </c>
      <c r="X85" s="227"/>
      <c r="Y85" s="273" t="s">
        <v>82</v>
      </c>
      <c r="Z85" s="271">
        <v>4</v>
      </c>
      <c r="AA85" s="273" t="s">
        <v>81</v>
      </c>
      <c r="AB85" s="274">
        <v>9</v>
      </c>
      <c r="AC85" s="273" t="s">
        <v>83</v>
      </c>
      <c r="AD85" s="275" t="s">
        <v>84</v>
      </c>
      <c r="AE85" s="276">
        <f t="shared" si="5"/>
        <v>10</v>
      </c>
      <c r="AF85" s="278" t="s">
        <v>85</v>
      </c>
      <c r="AG85" s="233" t="str">
        <f t="shared" si="6"/>
        <v/>
      </c>
      <c r="AH85" s="279"/>
      <c r="AI85" s="281"/>
      <c r="AJ85" s="279"/>
      <c r="AK85" s="281"/>
    </row>
    <row r="86" spans="1:37" ht="36.75" customHeight="1">
      <c r="A86" s="205">
        <f t="shared" si="7"/>
        <v>74</v>
      </c>
      <c r="B86" s="264" t="str">
        <f t="shared" si="4"/>
        <v>○</v>
      </c>
      <c r="C86" s="282" t="str">
        <f>IF(基本情報入力シート!C107="","",基本情報入力シート!C107)</f>
        <v/>
      </c>
      <c r="D86" s="283" t="str">
        <f>IF(基本情報入力シート!D107="","",基本情報入力シート!D107)</f>
        <v/>
      </c>
      <c r="E86" s="283" t="str">
        <f>IF(基本情報入力シート!E107="","",基本情報入力シート!E107)</f>
        <v/>
      </c>
      <c r="F86" s="283" t="str">
        <f>IF(基本情報入力シート!F107="","",基本情報入力シート!F107)</f>
        <v/>
      </c>
      <c r="G86" s="283" t="str">
        <f>IF(基本情報入力シート!G107="","",基本情報入力シート!G107)</f>
        <v/>
      </c>
      <c r="H86" s="283" t="str">
        <f>IF(基本情報入力シート!H107="","",基本情報入力シート!H107)</f>
        <v/>
      </c>
      <c r="I86" s="283" t="str">
        <f>IF(基本情報入力シート!I107="","",基本情報入力シート!I107)</f>
        <v/>
      </c>
      <c r="J86" s="283" t="str">
        <f>IF(基本情報入力シート!J107="","",基本情報入力シート!J107)</f>
        <v/>
      </c>
      <c r="K86" s="283" t="str">
        <f>IF(基本情報入力シート!K107="","",基本情報入力シート!K107)</f>
        <v/>
      </c>
      <c r="L86" s="284" t="str">
        <f>IF(基本情報入力シート!L107="","",基本情報入力シート!L107)</f>
        <v/>
      </c>
      <c r="M86" s="265" t="str">
        <f>IF(基本情報入力シート!M107="","",基本情報入力シート!M107)</f>
        <v>宮城県</v>
      </c>
      <c r="N86" s="560" t="str">
        <f>IF(基本情報入力シート!R107="","",基本情報入力シート!R107)</f>
        <v/>
      </c>
      <c r="O86" s="561"/>
      <c r="P86" s="266" t="str">
        <f>IF(基本情報入力シート!X107="","",基本情報入力シート!X107)</f>
        <v/>
      </c>
      <c r="Q86" s="267" t="str">
        <f>IF(基本情報入力シート!Y107="","",基本情報入力シート!Y107)</f>
        <v/>
      </c>
      <c r="R86" s="206"/>
      <c r="S86" s="268" t="str">
        <f>IF(B86="×","",IF(基本情報入力シート!Z107="","",基本情報入力シート!Z107))</f>
        <v/>
      </c>
      <c r="T86" s="269" t="str">
        <f>IF(B86="×","",IF(Q86="","",VLOOKUP(Q86,【参考】数式用!$M$2:$O$34,3,FALSE)))</f>
        <v/>
      </c>
      <c r="U86" s="270" t="s">
        <v>80</v>
      </c>
      <c r="V86" s="271">
        <v>4</v>
      </c>
      <c r="W86" s="272" t="s">
        <v>81</v>
      </c>
      <c r="X86" s="227"/>
      <c r="Y86" s="273" t="s">
        <v>82</v>
      </c>
      <c r="Z86" s="271">
        <v>4</v>
      </c>
      <c r="AA86" s="273" t="s">
        <v>81</v>
      </c>
      <c r="AB86" s="274">
        <v>9</v>
      </c>
      <c r="AC86" s="273" t="s">
        <v>83</v>
      </c>
      <c r="AD86" s="275" t="s">
        <v>84</v>
      </c>
      <c r="AE86" s="276">
        <f t="shared" si="5"/>
        <v>10</v>
      </c>
      <c r="AF86" s="278" t="s">
        <v>85</v>
      </c>
      <c r="AG86" s="233" t="str">
        <f t="shared" si="6"/>
        <v/>
      </c>
      <c r="AH86" s="279"/>
      <c r="AI86" s="281"/>
      <c r="AJ86" s="279"/>
      <c r="AK86" s="281"/>
    </row>
    <row r="87" spans="1:37" ht="36.75" customHeight="1">
      <c r="A87" s="205">
        <f t="shared" si="7"/>
        <v>75</v>
      </c>
      <c r="B87" s="264" t="str">
        <f t="shared" si="4"/>
        <v>○</v>
      </c>
      <c r="C87" s="282" t="str">
        <f>IF(基本情報入力シート!C108="","",基本情報入力シート!C108)</f>
        <v/>
      </c>
      <c r="D87" s="283" t="str">
        <f>IF(基本情報入力シート!D108="","",基本情報入力シート!D108)</f>
        <v/>
      </c>
      <c r="E87" s="283" t="str">
        <f>IF(基本情報入力シート!E108="","",基本情報入力シート!E108)</f>
        <v/>
      </c>
      <c r="F87" s="283" t="str">
        <f>IF(基本情報入力シート!F108="","",基本情報入力シート!F108)</f>
        <v/>
      </c>
      <c r="G87" s="283" t="str">
        <f>IF(基本情報入力シート!G108="","",基本情報入力シート!G108)</f>
        <v/>
      </c>
      <c r="H87" s="283" t="str">
        <f>IF(基本情報入力シート!H108="","",基本情報入力シート!H108)</f>
        <v/>
      </c>
      <c r="I87" s="283" t="str">
        <f>IF(基本情報入力シート!I108="","",基本情報入力シート!I108)</f>
        <v/>
      </c>
      <c r="J87" s="283" t="str">
        <f>IF(基本情報入力シート!J108="","",基本情報入力シート!J108)</f>
        <v/>
      </c>
      <c r="K87" s="283" t="str">
        <f>IF(基本情報入力シート!K108="","",基本情報入力シート!K108)</f>
        <v/>
      </c>
      <c r="L87" s="284" t="str">
        <f>IF(基本情報入力シート!L108="","",基本情報入力シート!L108)</f>
        <v/>
      </c>
      <c r="M87" s="265" t="str">
        <f>IF(基本情報入力シート!M108="","",基本情報入力シート!M108)</f>
        <v>宮城県</v>
      </c>
      <c r="N87" s="560" t="str">
        <f>IF(基本情報入力シート!R108="","",基本情報入力シート!R108)</f>
        <v/>
      </c>
      <c r="O87" s="561"/>
      <c r="P87" s="266" t="str">
        <f>IF(基本情報入力シート!X108="","",基本情報入力シート!X108)</f>
        <v/>
      </c>
      <c r="Q87" s="267" t="str">
        <f>IF(基本情報入力シート!Y108="","",基本情報入力シート!Y108)</f>
        <v/>
      </c>
      <c r="R87" s="206"/>
      <c r="S87" s="268" t="str">
        <f>IF(B87="×","",IF(基本情報入力シート!Z108="","",基本情報入力シート!Z108))</f>
        <v/>
      </c>
      <c r="T87" s="269" t="str">
        <f>IF(B87="×","",IF(Q87="","",VLOOKUP(Q87,【参考】数式用!$M$2:$O$34,3,FALSE)))</f>
        <v/>
      </c>
      <c r="U87" s="270" t="s">
        <v>80</v>
      </c>
      <c r="V87" s="271">
        <v>4</v>
      </c>
      <c r="W87" s="272" t="s">
        <v>81</v>
      </c>
      <c r="X87" s="227"/>
      <c r="Y87" s="273" t="s">
        <v>82</v>
      </c>
      <c r="Z87" s="271">
        <v>4</v>
      </c>
      <c r="AA87" s="273" t="s">
        <v>81</v>
      </c>
      <c r="AB87" s="274">
        <v>9</v>
      </c>
      <c r="AC87" s="273" t="s">
        <v>83</v>
      </c>
      <c r="AD87" s="275" t="s">
        <v>84</v>
      </c>
      <c r="AE87" s="276">
        <f t="shared" si="5"/>
        <v>10</v>
      </c>
      <c r="AF87" s="278" t="s">
        <v>85</v>
      </c>
      <c r="AG87" s="233" t="str">
        <f t="shared" si="6"/>
        <v/>
      </c>
      <c r="AH87" s="279"/>
      <c r="AI87" s="281"/>
      <c r="AJ87" s="279"/>
      <c r="AK87" s="281"/>
    </row>
    <row r="88" spans="1:37" ht="36.75" customHeight="1">
      <c r="A88" s="205">
        <f t="shared" si="7"/>
        <v>76</v>
      </c>
      <c r="B88" s="264" t="str">
        <f t="shared" si="4"/>
        <v>○</v>
      </c>
      <c r="C88" s="282" t="str">
        <f>IF(基本情報入力シート!C109="","",基本情報入力シート!C109)</f>
        <v/>
      </c>
      <c r="D88" s="283" t="str">
        <f>IF(基本情報入力シート!D109="","",基本情報入力シート!D109)</f>
        <v/>
      </c>
      <c r="E88" s="283" t="str">
        <f>IF(基本情報入力シート!E109="","",基本情報入力シート!E109)</f>
        <v/>
      </c>
      <c r="F88" s="283" t="str">
        <f>IF(基本情報入力シート!F109="","",基本情報入力シート!F109)</f>
        <v/>
      </c>
      <c r="G88" s="283" t="str">
        <f>IF(基本情報入力シート!G109="","",基本情報入力シート!G109)</f>
        <v/>
      </c>
      <c r="H88" s="283" t="str">
        <f>IF(基本情報入力シート!H109="","",基本情報入力シート!H109)</f>
        <v/>
      </c>
      <c r="I88" s="283" t="str">
        <f>IF(基本情報入力シート!I109="","",基本情報入力シート!I109)</f>
        <v/>
      </c>
      <c r="J88" s="283" t="str">
        <f>IF(基本情報入力シート!J109="","",基本情報入力シート!J109)</f>
        <v/>
      </c>
      <c r="K88" s="283" t="str">
        <f>IF(基本情報入力シート!K109="","",基本情報入力シート!K109)</f>
        <v/>
      </c>
      <c r="L88" s="284" t="str">
        <f>IF(基本情報入力シート!L109="","",基本情報入力シート!L109)</f>
        <v/>
      </c>
      <c r="M88" s="265" t="str">
        <f>IF(基本情報入力シート!M109="","",基本情報入力シート!M109)</f>
        <v>宮城県</v>
      </c>
      <c r="N88" s="560" t="str">
        <f>IF(基本情報入力シート!R109="","",基本情報入力シート!R109)</f>
        <v/>
      </c>
      <c r="O88" s="561"/>
      <c r="P88" s="266" t="str">
        <f>IF(基本情報入力シート!X109="","",基本情報入力シート!X109)</f>
        <v/>
      </c>
      <c r="Q88" s="267" t="str">
        <f>IF(基本情報入力シート!Y109="","",基本情報入力シート!Y109)</f>
        <v/>
      </c>
      <c r="R88" s="206"/>
      <c r="S88" s="268" t="str">
        <f>IF(B88="×","",IF(基本情報入力シート!Z109="","",基本情報入力シート!Z109))</f>
        <v/>
      </c>
      <c r="T88" s="269" t="str">
        <f>IF(B88="×","",IF(Q88="","",VLOOKUP(Q88,【参考】数式用!$M$2:$O$34,3,FALSE)))</f>
        <v/>
      </c>
      <c r="U88" s="270" t="s">
        <v>80</v>
      </c>
      <c r="V88" s="271">
        <v>4</v>
      </c>
      <c r="W88" s="272" t="s">
        <v>81</v>
      </c>
      <c r="X88" s="227"/>
      <c r="Y88" s="273" t="s">
        <v>82</v>
      </c>
      <c r="Z88" s="271">
        <v>4</v>
      </c>
      <c r="AA88" s="273" t="s">
        <v>81</v>
      </c>
      <c r="AB88" s="274">
        <v>9</v>
      </c>
      <c r="AC88" s="273" t="s">
        <v>83</v>
      </c>
      <c r="AD88" s="275" t="s">
        <v>84</v>
      </c>
      <c r="AE88" s="276">
        <f t="shared" si="5"/>
        <v>10</v>
      </c>
      <c r="AF88" s="278" t="s">
        <v>85</v>
      </c>
      <c r="AG88" s="233" t="str">
        <f t="shared" si="6"/>
        <v/>
      </c>
      <c r="AH88" s="279"/>
      <c r="AI88" s="281"/>
      <c r="AJ88" s="279"/>
      <c r="AK88" s="281"/>
    </row>
    <row r="89" spans="1:37" ht="36.75" customHeight="1">
      <c r="A89" s="205">
        <f t="shared" si="7"/>
        <v>77</v>
      </c>
      <c r="B89" s="264" t="str">
        <f t="shared" si="4"/>
        <v>○</v>
      </c>
      <c r="C89" s="282" t="str">
        <f>IF(基本情報入力シート!C110="","",基本情報入力シート!C110)</f>
        <v/>
      </c>
      <c r="D89" s="283" t="str">
        <f>IF(基本情報入力シート!D110="","",基本情報入力シート!D110)</f>
        <v/>
      </c>
      <c r="E89" s="283" t="str">
        <f>IF(基本情報入力シート!E110="","",基本情報入力シート!E110)</f>
        <v/>
      </c>
      <c r="F89" s="283" t="str">
        <f>IF(基本情報入力シート!F110="","",基本情報入力シート!F110)</f>
        <v/>
      </c>
      <c r="G89" s="283" t="str">
        <f>IF(基本情報入力シート!G110="","",基本情報入力シート!G110)</f>
        <v/>
      </c>
      <c r="H89" s="283" t="str">
        <f>IF(基本情報入力シート!H110="","",基本情報入力シート!H110)</f>
        <v/>
      </c>
      <c r="I89" s="283" t="str">
        <f>IF(基本情報入力シート!I110="","",基本情報入力シート!I110)</f>
        <v/>
      </c>
      <c r="J89" s="283" t="str">
        <f>IF(基本情報入力シート!J110="","",基本情報入力シート!J110)</f>
        <v/>
      </c>
      <c r="K89" s="283" t="str">
        <f>IF(基本情報入力シート!K110="","",基本情報入力シート!K110)</f>
        <v/>
      </c>
      <c r="L89" s="284" t="str">
        <f>IF(基本情報入力シート!L110="","",基本情報入力シート!L110)</f>
        <v/>
      </c>
      <c r="M89" s="265" t="str">
        <f>IF(基本情報入力シート!M110="","",基本情報入力シート!M110)</f>
        <v>宮城県</v>
      </c>
      <c r="N89" s="560" t="str">
        <f>IF(基本情報入力シート!R110="","",基本情報入力シート!R110)</f>
        <v/>
      </c>
      <c r="O89" s="561"/>
      <c r="P89" s="266" t="str">
        <f>IF(基本情報入力シート!X110="","",基本情報入力シート!X110)</f>
        <v/>
      </c>
      <c r="Q89" s="267" t="str">
        <f>IF(基本情報入力シート!Y110="","",基本情報入力シート!Y110)</f>
        <v/>
      </c>
      <c r="R89" s="206"/>
      <c r="S89" s="268" t="str">
        <f>IF(B89="×","",IF(基本情報入力シート!Z110="","",基本情報入力シート!Z110))</f>
        <v/>
      </c>
      <c r="T89" s="269" t="str">
        <f>IF(B89="×","",IF(Q89="","",VLOOKUP(Q89,【参考】数式用!$M$2:$O$34,3,FALSE)))</f>
        <v/>
      </c>
      <c r="U89" s="270" t="s">
        <v>80</v>
      </c>
      <c r="V89" s="271">
        <v>4</v>
      </c>
      <c r="W89" s="272" t="s">
        <v>81</v>
      </c>
      <c r="X89" s="227"/>
      <c r="Y89" s="273" t="s">
        <v>82</v>
      </c>
      <c r="Z89" s="271">
        <v>4</v>
      </c>
      <c r="AA89" s="273" t="s">
        <v>81</v>
      </c>
      <c r="AB89" s="274">
        <v>9</v>
      </c>
      <c r="AC89" s="273" t="s">
        <v>83</v>
      </c>
      <c r="AD89" s="275" t="s">
        <v>84</v>
      </c>
      <c r="AE89" s="276">
        <f t="shared" si="5"/>
        <v>10</v>
      </c>
      <c r="AF89" s="278" t="s">
        <v>85</v>
      </c>
      <c r="AG89" s="233" t="str">
        <f t="shared" si="6"/>
        <v/>
      </c>
      <c r="AH89" s="279"/>
      <c r="AI89" s="281"/>
      <c r="AJ89" s="279"/>
      <c r="AK89" s="281"/>
    </row>
    <row r="90" spans="1:37" ht="36.75" customHeight="1">
      <c r="A90" s="205">
        <f t="shared" si="7"/>
        <v>78</v>
      </c>
      <c r="B90" s="264" t="str">
        <f t="shared" si="4"/>
        <v>○</v>
      </c>
      <c r="C90" s="282" t="str">
        <f>IF(基本情報入力シート!C111="","",基本情報入力シート!C111)</f>
        <v/>
      </c>
      <c r="D90" s="283" t="str">
        <f>IF(基本情報入力シート!D111="","",基本情報入力シート!D111)</f>
        <v/>
      </c>
      <c r="E90" s="283" t="str">
        <f>IF(基本情報入力シート!E111="","",基本情報入力シート!E111)</f>
        <v/>
      </c>
      <c r="F90" s="283" t="str">
        <f>IF(基本情報入力シート!F111="","",基本情報入力シート!F111)</f>
        <v/>
      </c>
      <c r="G90" s="283" t="str">
        <f>IF(基本情報入力シート!G111="","",基本情報入力シート!G111)</f>
        <v/>
      </c>
      <c r="H90" s="283" t="str">
        <f>IF(基本情報入力シート!H111="","",基本情報入力シート!H111)</f>
        <v/>
      </c>
      <c r="I90" s="283" t="str">
        <f>IF(基本情報入力シート!I111="","",基本情報入力シート!I111)</f>
        <v/>
      </c>
      <c r="J90" s="283" t="str">
        <f>IF(基本情報入力シート!J111="","",基本情報入力シート!J111)</f>
        <v/>
      </c>
      <c r="K90" s="283" t="str">
        <f>IF(基本情報入力シート!K111="","",基本情報入力シート!K111)</f>
        <v/>
      </c>
      <c r="L90" s="284" t="str">
        <f>IF(基本情報入力シート!L111="","",基本情報入力シート!L111)</f>
        <v/>
      </c>
      <c r="M90" s="265" t="str">
        <f>IF(基本情報入力シート!M111="","",基本情報入力シート!M111)</f>
        <v>宮城県</v>
      </c>
      <c r="N90" s="560" t="str">
        <f>IF(基本情報入力シート!R111="","",基本情報入力シート!R111)</f>
        <v/>
      </c>
      <c r="O90" s="561"/>
      <c r="P90" s="266" t="str">
        <f>IF(基本情報入力シート!X111="","",基本情報入力シート!X111)</f>
        <v/>
      </c>
      <c r="Q90" s="267" t="str">
        <f>IF(基本情報入力シート!Y111="","",基本情報入力シート!Y111)</f>
        <v/>
      </c>
      <c r="R90" s="206"/>
      <c r="S90" s="268" t="str">
        <f>IF(B90="×","",IF(基本情報入力シート!Z111="","",基本情報入力シート!Z111))</f>
        <v/>
      </c>
      <c r="T90" s="269" t="str">
        <f>IF(B90="×","",IF(Q90="","",VLOOKUP(Q90,【参考】数式用!$M$2:$O$34,3,FALSE)))</f>
        <v/>
      </c>
      <c r="U90" s="270" t="s">
        <v>80</v>
      </c>
      <c r="V90" s="271">
        <v>4</v>
      </c>
      <c r="W90" s="272" t="s">
        <v>81</v>
      </c>
      <c r="X90" s="227"/>
      <c r="Y90" s="273" t="s">
        <v>82</v>
      </c>
      <c r="Z90" s="271">
        <v>4</v>
      </c>
      <c r="AA90" s="273" t="s">
        <v>81</v>
      </c>
      <c r="AB90" s="274">
        <v>9</v>
      </c>
      <c r="AC90" s="273" t="s">
        <v>83</v>
      </c>
      <c r="AD90" s="275" t="s">
        <v>84</v>
      </c>
      <c r="AE90" s="276">
        <f t="shared" si="5"/>
        <v>10</v>
      </c>
      <c r="AF90" s="278" t="s">
        <v>85</v>
      </c>
      <c r="AG90" s="233" t="str">
        <f t="shared" si="6"/>
        <v/>
      </c>
      <c r="AH90" s="279"/>
      <c r="AI90" s="281"/>
      <c r="AJ90" s="279"/>
      <c r="AK90" s="281"/>
    </row>
    <row r="91" spans="1:37" ht="36.75" customHeight="1">
      <c r="A91" s="205">
        <f t="shared" si="7"/>
        <v>79</v>
      </c>
      <c r="B91" s="264" t="str">
        <f t="shared" si="4"/>
        <v>○</v>
      </c>
      <c r="C91" s="282" t="str">
        <f>IF(基本情報入力シート!C112="","",基本情報入力シート!C112)</f>
        <v/>
      </c>
      <c r="D91" s="283" t="str">
        <f>IF(基本情報入力シート!D112="","",基本情報入力シート!D112)</f>
        <v/>
      </c>
      <c r="E91" s="283" t="str">
        <f>IF(基本情報入力シート!E112="","",基本情報入力シート!E112)</f>
        <v/>
      </c>
      <c r="F91" s="283" t="str">
        <f>IF(基本情報入力シート!F112="","",基本情報入力シート!F112)</f>
        <v/>
      </c>
      <c r="G91" s="283" t="str">
        <f>IF(基本情報入力シート!G112="","",基本情報入力シート!G112)</f>
        <v/>
      </c>
      <c r="H91" s="283" t="str">
        <f>IF(基本情報入力シート!H112="","",基本情報入力シート!H112)</f>
        <v/>
      </c>
      <c r="I91" s="283" t="str">
        <f>IF(基本情報入力シート!I112="","",基本情報入力シート!I112)</f>
        <v/>
      </c>
      <c r="J91" s="283" t="str">
        <f>IF(基本情報入力シート!J112="","",基本情報入力シート!J112)</f>
        <v/>
      </c>
      <c r="K91" s="283" t="str">
        <f>IF(基本情報入力シート!K112="","",基本情報入力シート!K112)</f>
        <v/>
      </c>
      <c r="L91" s="284" t="str">
        <f>IF(基本情報入力シート!L112="","",基本情報入力シート!L112)</f>
        <v/>
      </c>
      <c r="M91" s="265" t="str">
        <f>IF(基本情報入力シート!M112="","",基本情報入力シート!M112)</f>
        <v>宮城県</v>
      </c>
      <c r="N91" s="560" t="str">
        <f>IF(基本情報入力シート!R112="","",基本情報入力シート!R112)</f>
        <v/>
      </c>
      <c r="O91" s="561"/>
      <c r="P91" s="266" t="str">
        <f>IF(基本情報入力シート!X112="","",基本情報入力シート!X112)</f>
        <v/>
      </c>
      <c r="Q91" s="267" t="str">
        <f>IF(基本情報入力シート!Y112="","",基本情報入力シート!Y112)</f>
        <v/>
      </c>
      <c r="R91" s="206"/>
      <c r="S91" s="268" t="str">
        <f>IF(B91="×","",IF(基本情報入力シート!Z112="","",基本情報入力シート!Z112))</f>
        <v/>
      </c>
      <c r="T91" s="269" t="str">
        <f>IF(B91="×","",IF(Q91="","",VLOOKUP(Q91,【参考】数式用!$M$2:$O$34,3,FALSE)))</f>
        <v/>
      </c>
      <c r="U91" s="270" t="s">
        <v>80</v>
      </c>
      <c r="V91" s="271">
        <v>4</v>
      </c>
      <c r="W91" s="272" t="s">
        <v>81</v>
      </c>
      <c r="X91" s="227"/>
      <c r="Y91" s="273" t="s">
        <v>82</v>
      </c>
      <c r="Z91" s="271">
        <v>4</v>
      </c>
      <c r="AA91" s="273" t="s">
        <v>81</v>
      </c>
      <c r="AB91" s="274">
        <v>9</v>
      </c>
      <c r="AC91" s="273" t="s">
        <v>83</v>
      </c>
      <c r="AD91" s="275" t="s">
        <v>84</v>
      </c>
      <c r="AE91" s="276">
        <f t="shared" si="5"/>
        <v>10</v>
      </c>
      <c r="AF91" s="278" t="s">
        <v>85</v>
      </c>
      <c r="AG91" s="233" t="str">
        <f t="shared" si="6"/>
        <v/>
      </c>
      <c r="AH91" s="279"/>
      <c r="AI91" s="281"/>
      <c r="AJ91" s="279"/>
      <c r="AK91" s="281"/>
    </row>
    <row r="92" spans="1:37" ht="36.75" customHeight="1">
      <c r="A92" s="205">
        <f t="shared" si="7"/>
        <v>80</v>
      </c>
      <c r="B92" s="264" t="str">
        <f t="shared" si="4"/>
        <v>○</v>
      </c>
      <c r="C92" s="282" t="str">
        <f>IF(基本情報入力シート!C113="","",基本情報入力シート!C113)</f>
        <v/>
      </c>
      <c r="D92" s="283" t="str">
        <f>IF(基本情報入力シート!D113="","",基本情報入力シート!D113)</f>
        <v/>
      </c>
      <c r="E92" s="283" t="str">
        <f>IF(基本情報入力シート!E113="","",基本情報入力シート!E113)</f>
        <v/>
      </c>
      <c r="F92" s="283" t="str">
        <f>IF(基本情報入力シート!F113="","",基本情報入力シート!F113)</f>
        <v/>
      </c>
      <c r="G92" s="283" t="str">
        <f>IF(基本情報入力シート!G113="","",基本情報入力シート!G113)</f>
        <v/>
      </c>
      <c r="H92" s="283" t="str">
        <f>IF(基本情報入力シート!H113="","",基本情報入力シート!H113)</f>
        <v/>
      </c>
      <c r="I92" s="283" t="str">
        <f>IF(基本情報入力シート!I113="","",基本情報入力シート!I113)</f>
        <v/>
      </c>
      <c r="J92" s="283" t="str">
        <f>IF(基本情報入力シート!J113="","",基本情報入力シート!J113)</f>
        <v/>
      </c>
      <c r="K92" s="283" t="str">
        <f>IF(基本情報入力シート!K113="","",基本情報入力シート!K113)</f>
        <v/>
      </c>
      <c r="L92" s="284" t="str">
        <f>IF(基本情報入力シート!L113="","",基本情報入力シート!L113)</f>
        <v/>
      </c>
      <c r="M92" s="265" t="str">
        <f>IF(基本情報入力シート!M113="","",基本情報入力シート!M113)</f>
        <v>宮城県</v>
      </c>
      <c r="N92" s="560" t="str">
        <f>IF(基本情報入力シート!R113="","",基本情報入力シート!R113)</f>
        <v/>
      </c>
      <c r="O92" s="561"/>
      <c r="P92" s="266" t="str">
        <f>IF(基本情報入力シート!X113="","",基本情報入力シート!X113)</f>
        <v/>
      </c>
      <c r="Q92" s="267" t="str">
        <f>IF(基本情報入力シート!Y113="","",基本情報入力シート!Y113)</f>
        <v/>
      </c>
      <c r="R92" s="206"/>
      <c r="S92" s="268" t="str">
        <f>IF(B92="×","",IF(基本情報入力シート!Z113="","",基本情報入力シート!Z113))</f>
        <v/>
      </c>
      <c r="T92" s="269" t="str">
        <f>IF(B92="×","",IF(Q92="","",VLOOKUP(Q92,【参考】数式用!$M$2:$O$34,3,FALSE)))</f>
        <v/>
      </c>
      <c r="U92" s="270" t="s">
        <v>80</v>
      </c>
      <c r="V92" s="271">
        <v>4</v>
      </c>
      <c r="W92" s="272" t="s">
        <v>81</v>
      </c>
      <c r="X92" s="227"/>
      <c r="Y92" s="273" t="s">
        <v>82</v>
      </c>
      <c r="Z92" s="271">
        <v>4</v>
      </c>
      <c r="AA92" s="273" t="s">
        <v>81</v>
      </c>
      <c r="AB92" s="274">
        <v>9</v>
      </c>
      <c r="AC92" s="273" t="s">
        <v>83</v>
      </c>
      <c r="AD92" s="275" t="s">
        <v>84</v>
      </c>
      <c r="AE92" s="276">
        <f t="shared" si="5"/>
        <v>10</v>
      </c>
      <c r="AF92" s="278" t="s">
        <v>85</v>
      </c>
      <c r="AG92" s="233" t="str">
        <f t="shared" si="6"/>
        <v/>
      </c>
      <c r="AH92" s="279"/>
      <c r="AI92" s="281"/>
      <c r="AJ92" s="279"/>
      <c r="AK92" s="281"/>
    </row>
    <row r="93" spans="1:37" ht="36.75" customHeight="1">
      <c r="A93" s="205">
        <f t="shared" si="7"/>
        <v>81</v>
      </c>
      <c r="B93" s="264" t="str">
        <f t="shared" si="4"/>
        <v>○</v>
      </c>
      <c r="C93" s="282" t="str">
        <f>IF(基本情報入力シート!C114="","",基本情報入力シート!C114)</f>
        <v/>
      </c>
      <c r="D93" s="283" t="str">
        <f>IF(基本情報入力シート!D114="","",基本情報入力シート!D114)</f>
        <v/>
      </c>
      <c r="E93" s="283" t="str">
        <f>IF(基本情報入力シート!E114="","",基本情報入力シート!E114)</f>
        <v/>
      </c>
      <c r="F93" s="283" t="str">
        <f>IF(基本情報入力シート!F114="","",基本情報入力シート!F114)</f>
        <v/>
      </c>
      <c r="G93" s="283" t="str">
        <f>IF(基本情報入力シート!G114="","",基本情報入力シート!G114)</f>
        <v/>
      </c>
      <c r="H93" s="283" t="str">
        <f>IF(基本情報入力シート!H114="","",基本情報入力シート!H114)</f>
        <v/>
      </c>
      <c r="I93" s="283" t="str">
        <f>IF(基本情報入力シート!I114="","",基本情報入力シート!I114)</f>
        <v/>
      </c>
      <c r="J93" s="283" t="str">
        <f>IF(基本情報入力シート!J114="","",基本情報入力シート!J114)</f>
        <v/>
      </c>
      <c r="K93" s="283" t="str">
        <f>IF(基本情報入力シート!K114="","",基本情報入力シート!K114)</f>
        <v/>
      </c>
      <c r="L93" s="284" t="str">
        <f>IF(基本情報入力シート!L114="","",基本情報入力シート!L114)</f>
        <v/>
      </c>
      <c r="M93" s="265" t="str">
        <f>IF(基本情報入力シート!M114="","",基本情報入力シート!M114)</f>
        <v>宮城県</v>
      </c>
      <c r="N93" s="560" t="str">
        <f>IF(基本情報入力シート!R114="","",基本情報入力シート!R114)</f>
        <v/>
      </c>
      <c r="O93" s="561"/>
      <c r="P93" s="266" t="str">
        <f>IF(基本情報入力シート!X114="","",基本情報入力シート!X114)</f>
        <v/>
      </c>
      <c r="Q93" s="267" t="str">
        <f>IF(基本情報入力シート!Y114="","",基本情報入力シート!Y114)</f>
        <v/>
      </c>
      <c r="R93" s="206"/>
      <c r="S93" s="268" t="str">
        <f>IF(B93="×","",IF(基本情報入力シート!Z114="","",基本情報入力シート!Z114))</f>
        <v/>
      </c>
      <c r="T93" s="269" t="str">
        <f>IF(B93="×","",IF(Q93="","",VLOOKUP(Q93,【参考】数式用!$M$2:$O$34,3,FALSE)))</f>
        <v/>
      </c>
      <c r="U93" s="270" t="s">
        <v>80</v>
      </c>
      <c r="V93" s="271">
        <v>4</v>
      </c>
      <c r="W93" s="272" t="s">
        <v>81</v>
      </c>
      <c r="X93" s="227"/>
      <c r="Y93" s="273" t="s">
        <v>82</v>
      </c>
      <c r="Z93" s="271">
        <v>4</v>
      </c>
      <c r="AA93" s="273" t="s">
        <v>81</v>
      </c>
      <c r="AB93" s="274">
        <v>9</v>
      </c>
      <c r="AC93" s="273" t="s">
        <v>83</v>
      </c>
      <c r="AD93" s="275" t="s">
        <v>84</v>
      </c>
      <c r="AE93" s="276">
        <f t="shared" si="5"/>
        <v>10</v>
      </c>
      <c r="AF93" s="278" t="s">
        <v>85</v>
      </c>
      <c r="AG93" s="233" t="str">
        <f t="shared" si="6"/>
        <v/>
      </c>
      <c r="AH93" s="279"/>
      <c r="AI93" s="281"/>
      <c r="AJ93" s="279"/>
      <c r="AK93" s="281"/>
    </row>
    <row r="94" spans="1:37" ht="36.75" customHeight="1">
      <c r="A94" s="205">
        <f t="shared" si="7"/>
        <v>82</v>
      </c>
      <c r="B94" s="264" t="str">
        <f t="shared" si="4"/>
        <v>○</v>
      </c>
      <c r="C94" s="282" t="str">
        <f>IF(基本情報入力シート!C115="","",基本情報入力シート!C115)</f>
        <v/>
      </c>
      <c r="D94" s="283" t="str">
        <f>IF(基本情報入力シート!D115="","",基本情報入力シート!D115)</f>
        <v/>
      </c>
      <c r="E94" s="283" t="str">
        <f>IF(基本情報入力シート!E115="","",基本情報入力シート!E115)</f>
        <v/>
      </c>
      <c r="F94" s="283" t="str">
        <f>IF(基本情報入力シート!F115="","",基本情報入力シート!F115)</f>
        <v/>
      </c>
      <c r="G94" s="283" t="str">
        <f>IF(基本情報入力シート!G115="","",基本情報入力シート!G115)</f>
        <v/>
      </c>
      <c r="H94" s="283" t="str">
        <f>IF(基本情報入力シート!H115="","",基本情報入力シート!H115)</f>
        <v/>
      </c>
      <c r="I94" s="283" t="str">
        <f>IF(基本情報入力シート!I115="","",基本情報入力シート!I115)</f>
        <v/>
      </c>
      <c r="J94" s="283" t="str">
        <f>IF(基本情報入力シート!J115="","",基本情報入力シート!J115)</f>
        <v/>
      </c>
      <c r="K94" s="283" t="str">
        <f>IF(基本情報入力シート!K115="","",基本情報入力シート!K115)</f>
        <v/>
      </c>
      <c r="L94" s="284" t="str">
        <f>IF(基本情報入力シート!L115="","",基本情報入力シート!L115)</f>
        <v/>
      </c>
      <c r="M94" s="265" t="str">
        <f>IF(基本情報入力シート!M115="","",基本情報入力シート!M115)</f>
        <v>宮城県</v>
      </c>
      <c r="N94" s="560" t="str">
        <f>IF(基本情報入力シート!R115="","",基本情報入力シート!R115)</f>
        <v/>
      </c>
      <c r="O94" s="561"/>
      <c r="P94" s="266" t="str">
        <f>IF(基本情報入力シート!X115="","",基本情報入力シート!X115)</f>
        <v/>
      </c>
      <c r="Q94" s="267" t="str">
        <f>IF(基本情報入力シート!Y115="","",基本情報入力シート!Y115)</f>
        <v/>
      </c>
      <c r="R94" s="206"/>
      <c r="S94" s="268" t="str">
        <f>IF(B94="×","",IF(基本情報入力シート!Z115="","",基本情報入力シート!Z115))</f>
        <v/>
      </c>
      <c r="T94" s="269" t="str">
        <f>IF(B94="×","",IF(Q94="","",VLOOKUP(Q94,【参考】数式用!$M$2:$O$34,3,FALSE)))</f>
        <v/>
      </c>
      <c r="U94" s="270" t="s">
        <v>80</v>
      </c>
      <c r="V94" s="271">
        <v>4</v>
      </c>
      <c r="W94" s="272" t="s">
        <v>81</v>
      </c>
      <c r="X94" s="227"/>
      <c r="Y94" s="273" t="s">
        <v>82</v>
      </c>
      <c r="Z94" s="271">
        <v>4</v>
      </c>
      <c r="AA94" s="273" t="s">
        <v>81</v>
      </c>
      <c r="AB94" s="274">
        <v>9</v>
      </c>
      <c r="AC94" s="273" t="s">
        <v>83</v>
      </c>
      <c r="AD94" s="275" t="s">
        <v>84</v>
      </c>
      <c r="AE94" s="276">
        <f t="shared" si="5"/>
        <v>10</v>
      </c>
      <c r="AF94" s="278" t="s">
        <v>85</v>
      </c>
      <c r="AG94" s="233" t="str">
        <f t="shared" si="6"/>
        <v/>
      </c>
      <c r="AH94" s="279"/>
      <c r="AI94" s="281"/>
      <c r="AJ94" s="279"/>
      <c r="AK94" s="281"/>
    </row>
    <row r="95" spans="1:37" ht="36.75" customHeight="1">
      <c r="A95" s="205">
        <f t="shared" si="7"/>
        <v>83</v>
      </c>
      <c r="B95" s="264" t="str">
        <f t="shared" si="4"/>
        <v>○</v>
      </c>
      <c r="C95" s="282" t="str">
        <f>IF(基本情報入力シート!C116="","",基本情報入力シート!C116)</f>
        <v/>
      </c>
      <c r="D95" s="283" t="str">
        <f>IF(基本情報入力シート!D116="","",基本情報入力シート!D116)</f>
        <v/>
      </c>
      <c r="E95" s="283" t="str">
        <f>IF(基本情報入力シート!E116="","",基本情報入力シート!E116)</f>
        <v/>
      </c>
      <c r="F95" s="283" t="str">
        <f>IF(基本情報入力シート!F116="","",基本情報入力シート!F116)</f>
        <v/>
      </c>
      <c r="G95" s="283" t="str">
        <f>IF(基本情報入力シート!G116="","",基本情報入力シート!G116)</f>
        <v/>
      </c>
      <c r="H95" s="283" t="str">
        <f>IF(基本情報入力シート!H116="","",基本情報入力シート!H116)</f>
        <v/>
      </c>
      <c r="I95" s="283" t="str">
        <f>IF(基本情報入力シート!I116="","",基本情報入力シート!I116)</f>
        <v/>
      </c>
      <c r="J95" s="283" t="str">
        <f>IF(基本情報入力シート!J116="","",基本情報入力シート!J116)</f>
        <v/>
      </c>
      <c r="K95" s="283" t="str">
        <f>IF(基本情報入力シート!K116="","",基本情報入力シート!K116)</f>
        <v/>
      </c>
      <c r="L95" s="284" t="str">
        <f>IF(基本情報入力シート!L116="","",基本情報入力シート!L116)</f>
        <v/>
      </c>
      <c r="M95" s="265" t="str">
        <f>IF(基本情報入力シート!M116="","",基本情報入力シート!M116)</f>
        <v>宮城県</v>
      </c>
      <c r="N95" s="560" t="str">
        <f>IF(基本情報入力シート!R116="","",基本情報入力シート!R116)</f>
        <v/>
      </c>
      <c r="O95" s="561"/>
      <c r="P95" s="266" t="str">
        <f>IF(基本情報入力シート!X116="","",基本情報入力シート!X116)</f>
        <v/>
      </c>
      <c r="Q95" s="267" t="str">
        <f>IF(基本情報入力シート!Y116="","",基本情報入力シート!Y116)</f>
        <v/>
      </c>
      <c r="R95" s="206"/>
      <c r="S95" s="268" t="str">
        <f>IF(B95="×","",IF(基本情報入力シート!Z116="","",基本情報入力シート!Z116))</f>
        <v/>
      </c>
      <c r="T95" s="269" t="str">
        <f>IF(B95="×","",IF(Q95="","",VLOOKUP(Q95,【参考】数式用!$M$2:$O$34,3,FALSE)))</f>
        <v/>
      </c>
      <c r="U95" s="270" t="s">
        <v>80</v>
      </c>
      <c r="V95" s="271">
        <v>4</v>
      </c>
      <c r="W95" s="272" t="s">
        <v>81</v>
      </c>
      <c r="X95" s="227"/>
      <c r="Y95" s="273" t="s">
        <v>82</v>
      </c>
      <c r="Z95" s="271">
        <v>4</v>
      </c>
      <c r="AA95" s="273" t="s">
        <v>81</v>
      </c>
      <c r="AB95" s="274">
        <v>9</v>
      </c>
      <c r="AC95" s="273" t="s">
        <v>83</v>
      </c>
      <c r="AD95" s="275" t="s">
        <v>84</v>
      </c>
      <c r="AE95" s="276">
        <f t="shared" si="5"/>
        <v>10</v>
      </c>
      <c r="AF95" s="278" t="s">
        <v>85</v>
      </c>
      <c r="AG95" s="233" t="str">
        <f t="shared" si="6"/>
        <v/>
      </c>
      <c r="AH95" s="279"/>
      <c r="AI95" s="281"/>
      <c r="AJ95" s="279"/>
      <c r="AK95" s="281"/>
    </row>
    <row r="96" spans="1:37" ht="36.75" customHeight="1">
      <c r="A96" s="205">
        <f t="shared" si="7"/>
        <v>84</v>
      </c>
      <c r="B96" s="264" t="str">
        <f t="shared" si="4"/>
        <v>○</v>
      </c>
      <c r="C96" s="282" t="str">
        <f>IF(基本情報入力シート!C117="","",基本情報入力シート!C117)</f>
        <v/>
      </c>
      <c r="D96" s="283" t="str">
        <f>IF(基本情報入力シート!D117="","",基本情報入力シート!D117)</f>
        <v/>
      </c>
      <c r="E96" s="283" t="str">
        <f>IF(基本情報入力シート!E117="","",基本情報入力シート!E117)</f>
        <v/>
      </c>
      <c r="F96" s="283" t="str">
        <f>IF(基本情報入力シート!F117="","",基本情報入力シート!F117)</f>
        <v/>
      </c>
      <c r="G96" s="283" t="str">
        <f>IF(基本情報入力シート!G117="","",基本情報入力シート!G117)</f>
        <v/>
      </c>
      <c r="H96" s="283" t="str">
        <f>IF(基本情報入力シート!H117="","",基本情報入力シート!H117)</f>
        <v/>
      </c>
      <c r="I96" s="283" t="str">
        <f>IF(基本情報入力シート!I117="","",基本情報入力シート!I117)</f>
        <v/>
      </c>
      <c r="J96" s="283" t="str">
        <f>IF(基本情報入力シート!J117="","",基本情報入力シート!J117)</f>
        <v/>
      </c>
      <c r="K96" s="283" t="str">
        <f>IF(基本情報入力シート!K117="","",基本情報入力シート!K117)</f>
        <v/>
      </c>
      <c r="L96" s="284" t="str">
        <f>IF(基本情報入力シート!L117="","",基本情報入力シート!L117)</f>
        <v/>
      </c>
      <c r="M96" s="265" t="str">
        <f>IF(基本情報入力シート!M117="","",基本情報入力シート!M117)</f>
        <v>宮城県</v>
      </c>
      <c r="N96" s="560" t="str">
        <f>IF(基本情報入力シート!R117="","",基本情報入力シート!R117)</f>
        <v/>
      </c>
      <c r="O96" s="561"/>
      <c r="P96" s="266" t="str">
        <f>IF(基本情報入力シート!X117="","",基本情報入力シート!X117)</f>
        <v/>
      </c>
      <c r="Q96" s="267" t="str">
        <f>IF(基本情報入力シート!Y117="","",基本情報入力シート!Y117)</f>
        <v/>
      </c>
      <c r="R96" s="206"/>
      <c r="S96" s="268" t="str">
        <f>IF(B96="×","",IF(基本情報入力シート!Z117="","",基本情報入力シート!Z117))</f>
        <v/>
      </c>
      <c r="T96" s="269" t="str">
        <f>IF(B96="×","",IF(Q96="","",VLOOKUP(Q96,【参考】数式用!$M$2:$O$34,3,FALSE)))</f>
        <v/>
      </c>
      <c r="U96" s="270" t="s">
        <v>80</v>
      </c>
      <c r="V96" s="271">
        <v>4</v>
      </c>
      <c r="W96" s="272" t="s">
        <v>81</v>
      </c>
      <c r="X96" s="227"/>
      <c r="Y96" s="273" t="s">
        <v>82</v>
      </c>
      <c r="Z96" s="271">
        <v>4</v>
      </c>
      <c r="AA96" s="273" t="s">
        <v>81</v>
      </c>
      <c r="AB96" s="274">
        <v>9</v>
      </c>
      <c r="AC96" s="273" t="s">
        <v>83</v>
      </c>
      <c r="AD96" s="275" t="s">
        <v>84</v>
      </c>
      <c r="AE96" s="276">
        <f t="shared" si="5"/>
        <v>10</v>
      </c>
      <c r="AF96" s="278" t="s">
        <v>85</v>
      </c>
      <c r="AG96" s="233" t="str">
        <f t="shared" si="6"/>
        <v/>
      </c>
      <c r="AH96" s="279"/>
      <c r="AI96" s="281"/>
      <c r="AJ96" s="279"/>
      <c r="AK96" s="281"/>
    </row>
    <row r="97" spans="1:37" ht="36.75" customHeight="1">
      <c r="A97" s="205">
        <f t="shared" si="7"/>
        <v>85</v>
      </c>
      <c r="B97" s="264" t="str">
        <f t="shared" si="4"/>
        <v>○</v>
      </c>
      <c r="C97" s="282" t="str">
        <f>IF(基本情報入力シート!C118="","",基本情報入力シート!C118)</f>
        <v/>
      </c>
      <c r="D97" s="283" t="str">
        <f>IF(基本情報入力シート!D118="","",基本情報入力シート!D118)</f>
        <v/>
      </c>
      <c r="E97" s="283" t="str">
        <f>IF(基本情報入力シート!E118="","",基本情報入力シート!E118)</f>
        <v/>
      </c>
      <c r="F97" s="283" t="str">
        <f>IF(基本情報入力シート!F118="","",基本情報入力シート!F118)</f>
        <v/>
      </c>
      <c r="G97" s="283" t="str">
        <f>IF(基本情報入力シート!G118="","",基本情報入力シート!G118)</f>
        <v/>
      </c>
      <c r="H97" s="283" t="str">
        <f>IF(基本情報入力シート!H118="","",基本情報入力シート!H118)</f>
        <v/>
      </c>
      <c r="I97" s="283" t="str">
        <f>IF(基本情報入力シート!I118="","",基本情報入力シート!I118)</f>
        <v/>
      </c>
      <c r="J97" s="283" t="str">
        <f>IF(基本情報入力シート!J118="","",基本情報入力シート!J118)</f>
        <v/>
      </c>
      <c r="K97" s="283" t="str">
        <f>IF(基本情報入力シート!K118="","",基本情報入力シート!K118)</f>
        <v/>
      </c>
      <c r="L97" s="284" t="str">
        <f>IF(基本情報入力シート!L118="","",基本情報入力シート!L118)</f>
        <v/>
      </c>
      <c r="M97" s="265" t="str">
        <f>IF(基本情報入力シート!M118="","",基本情報入力シート!M118)</f>
        <v>宮城県</v>
      </c>
      <c r="N97" s="560" t="str">
        <f>IF(基本情報入力シート!R118="","",基本情報入力シート!R118)</f>
        <v/>
      </c>
      <c r="O97" s="561"/>
      <c r="P97" s="266" t="str">
        <f>IF(基本情報入力シート!X118="","",基本情報入力シート!X118)</f>
        <v/>
      </c>
      <c r="Q97" s="267" t="str">
        <f>IF(基本情報入力シート!Y118="","",基本情報入力シート!Y118)</f>
        <v/>
      </c>
      <c r="R97" s="206"/>
      <c r="S97" s="268" t="str">
        <f>IF(B97="×","",IF(基本情報入力シート!Z118="","",基本情報入力シート!Z118))</f>
        <v/>
      </c>
      <c r="T97" s="269" t="str">
        <f>IF(B97="×","",IF(Q97="","",VLOOKUP(Q97,【参考】数式用!$M$2:$O$34,3,FALSE)))</f>
        <v/>
      </c>
      <c r="U97" s="270" t="s">
        <v>80</v>
      </c>
      <c r="V97" s="271">
        <v>4</v>
      </c>
      <c r="W97" s="272" t="s">
        <v>81</v>
      </c>
      <c r="X97" s="227"/>
      <c r="Y97" s="273" t="s">
        <v>82</v>
      </c>
      <c r="Z97" s="271">
        <v>4</v>
      </c>
      <c r="AA97" s="273" t="s">
        <v>81</v>
      </c>
      <c r="AB97" s="274">
        <v>9</v>
      </c>
      <c r="AC97" s="273" t="s">
        <v>83</v>
      </c>
      <c r="AD97" s="275" t="s">
        <v>84</v>
      </c>
      <c r="AE97" s="276">
        <f t="shared" si="5"/>
        <v>10</v>
      </c>
      <c r="AF97" s="278" t="s">
        <v>85</v>
      </c>
      <c r="AG97" s="233" t="str">
        <f t="shared" si="6"/>
        <v/>
      </c>
      <c r="AH97" s="279"/>
      <c r="AI97" s="281"/>
      <c r="AJ97" s="279"/>
      <c r="AK97" s="281"/>
    </row>
    <row r="98" spans="1:37" ht="36.75" customHeight="1">
      <c r="A98" s="205">
        <f t="shared" si="7"/>
        <v>86</v>
      </c>
      <c r="B98" s="264" t="str">
        <f t="shared" si="4"/>
        <v>○</v>
      </c>
      <c r="C98" s="282" t="str">
        <f>IF(基本情報入力シート!C119="","",基本情報入力シート!C119)</f>
        <v/>
      </c>
      <c r="D98" s="283" t="str">
        <f>IF(基本情報入力シート!D119="","",基本情報入力シート!D119)</f>
        <v/>
      </c>
      <c r="E98" s="283" t="str">
        <f>IF(基本情報入力シート!E119="","",基本情報入力シート!E119)</f>
        <v/>
      </c>
      <c r="F98" s="283" t="str">
        <f>IF(基本情報入力シート!F119="","",基本情報入力シート!F119)</f>
        <v/>
      </c>
      <c r="G98" s="283" t="str">
        <f>IF(基本情報入力シート!G119="","",基本情報入力シート!G119)</f>
        <v/>
      </c>
      <c r="H98" s="283" t="str">
        <f>IF(基本情報入力シート!H119="","",基本情報入力シート!H119)</f>
        <v/>
      </c>
      <c r="I98" s="283" t="str">
        <f>IF(基本情報入力シート!I119="","",基本情報入力シート!I119)</f>
        <v/>
      </c>
      <c r="J98" s="283" t="str">
        <f>IF(基本情報入力シート!J119="","",基本情報入力シート!J119)</f>
        <v/>
      </c>
      <c r="K98" s="283" t="str">
        <f>IF(基本情報入力シート!K119="","",基本情報入力シート!K119)</f>
        <v/>
      </c>
      <c r="L98" s="284" t="str">
        <f>IF(基本情報入力シート!L119="","",基本情報入力シート!L119)</f>
        <v/>
      </c>
      <c r="M98" s="265" t="str">
        <f>IF(基本情報入力シート!M119="","",基本情報入力シート!M119)</f>
        <v>宮城県</v>
      </c>
      <c r="N98" s="560" t="str">
        <f>IF(基本情報入力シート!R119="","",基本情報入力シート!R119)</f>
        <v/>
      </c>
      <c r="O98" s="561"/>
      <c r="P98" s="266" t="str">
        <f>IF(基本情報入力シート!X119="","",基本情報入力シート!X119)</f>
        <v/>
      </c>
      <c r="Q98" s="267" t="str">
        <f>IF(基本情報入力シート!Y119="","",基本情報入力シート!Y119)</f>
        <v/>
      </c>
      <c r="R98" s="206"/>
      <c r="S98" s="268" t="str">
        <f>IF(B98="×","",IF(基本情報入力シート!Z119="","",基本情報入力シート!Z119))</f>
        <v/>
      </c>
      <c r="T98" s="269" t="str">
        <f>IF(B98="×","",IF(Q98="","",VLOOKUP(Q98,【参考】数式用!$M$2:$O$34,3,FALSE)))</f>
        <v/>
      </c>
      <c r="U98" s="270" t="s">
        <v>80</v>
      </c>
      <c r="V98" s="271">
        <v>4</v>
      </c>
      <c r="W98" s="272" t="s">
        <v>81</v>
      </c>
      <c r="X98" s="227"/>
      <c r="Y98" s="273" t="s">
        <v>82</v>
      </c>
      <c r="Z98" s="271">
        <v>4</v>
      </c>
      <c r="AA98" s="273" t="s">
        <v>81</v>
      </c>
      <c r="AB98" s="274">
        <v>9</v>
      </c>
      <c r="AC98" s="273" t="s">
        <v>83</v>
      </c>
      <c r="AD98" s="275" t="s">
        <v>84</v>
      </c>
      <c r="AE98" s="276">
        <f t="shared" si="5"/>
        <v>10</v>
      </c>
      <c r="AF98" s="278" t="s">
        <v>85</v>
      </c>
      <c r="AG98" s="233" t="str">
        <f t="shared" si="6"/>
        <v/>
      </c>
      <c r="AH98" s="279"/>
      <c r="AI98" s="281"/>
      <c r="AJ98" s="279"/>
      <c r="AK98" s="281"/>
    </row>
    <row r="99" spans="1:37" ht="36.75" customHeight="1">
      <c r="A99" s="205">
        <f t="shared" si="7"/>
        <v>87</v>
      </c>
      <c r="B99" s="264" t="str">
        <f t="shared" si="4"/>
        <v>○</v>
      </c>
      <c r="C99" s="282" t="str">
        <f>IF(基本情報入力シート!C120="","",基本情報入力シート!C120)</f>
        <v/>
      </c>
      <c r="D99" s="283" t="str">
        <f>IF(基本情報入力シート!D120="","",基本情報入力シート!D120)</f>
        <v/>
      </c>
      <c r="E99" s="283" t="str">
        <f>IF(基本情報入力シート!E120="","",基本情報入力シート!E120)</f>
        <v/>
      </c>
      <c r="F99" s="283" t="str">
        <f>IF(基本情報入力シート!F120="","",基本情報入力シート!F120)</f>
        <v/>
      </c>
      <c r="G99" s="283" t="str">
        <f>IF(基本情報入力シート!G120="","",基本情報入力シート!G120)</f>
        <v/>
      </c>
      <c r="H99" s="283" t="str">
        <f>IF(基本情報入力シート!H120="","",基本情報入力シート!H120)</f>
        <v/>
      </c>
      <c r="I99" s="283" t="str">
        <f>IF(基本情報入力シート!I120="","",基本情報入力シート!I120)</f>
        <v/>
      </c>
      <c r="J99" s="283" t="str">
        <f>IF(基本情報入力シート!J120="","",基本情報入力シート!J120)</f>
        <v/>
      </c>
      <c r="K99" s="283" t="str">
        <f>IF(基本情報入力シート!K120="","",基本情報入力シート!K120)</f>
        <v/>
      </c>
      <c r="L99" s="284" t="str">
        <f>IF(基本情報入力シート!L120="","",基本情報入力シート!L120)</f>
        <v/>
      </c>
      <c r="M99" s="265" t="str">
        <f>IF(基本情報入力シート!M120="","",基本情報入力シート!M120)</f>
        <v>宮城県</v>
      </c>
      <c r="N99" s="560" t="str">
        <f>IF(基本情報入力シート!R120="","",基本情報入力シート!R120)</f>
        <v/>
      </c>
      <c r="O99" s="561"/>
      <c r="P99" s="266" t="str">
        <f>IF(基本情報入力シート!X120="","",基本情報入力シート!X120)</f>
        <v/>
      </c>
      <c r="Q99" s="267" t="str">
        <f>IF(基本情報入力シート!Y120="","",基本情報入力シート!Y120)</f>
        <v/>
      </c>
      <c r="R99" s="206"/>
      <c r="S99" s="268" t="str">
        <f>IF(B99="×","",IF(基本情報入力シート!Z120="","",基本情報入力シート!Z120))</f>
        <v/>
      </c>
      <c r="T99" s="269" t="str">
        <f>IF(B99="×","",IF(Q99="","",VLOOKUP(Q99,【参考】数式用!$M$2:$O$34,3,FALSE)))</f>
        <v/>
      </c>
      <c r="U99" s="270" t="s">
        <v>80</v>
      </c>
      <c r="V99" s="271">
        <v>4</v>
      </c>
      <c r="W99" s="272" t="s">
        <v>81</v>
      </c>
      <c r="X99" s="227"/>
      <c r="Y99" s="273" t="s">
        <v>82</v>
      </c>
      <c r="Z99" s="271">
        <v>4</v>
      </c>
      <c r="AA99" s="273" t="s">
        <v>81</v>
      </c>
      <c r="AB99" s="274">
        <v>9</v>
      </c>
      <c r="AC99" s="273" t="s">
        <v>83</v>
      </c>
      <c r="AD99" s="275" t="s">
        <v>84</v>
      </c>
      <c r="AE99" s="276">
        <f t="shared" si="5"/>
        <v>10</v>
      </c>
      <c r="AF99" s="278" t="s">
        <v>85</v>
      </c>
      <c r="AG99" s="233" t="str">
        <f t="shared" si="6"/>
        <v/>
      </c>
      <c r="AH99" s="279"/>
      <c r="AI99" s="281"/>
      <c r="AJ99" s="279"/>
      <c r="AK99" s="281"/>
    </row>
    <row r="100" spans="1:37" ht="36.75" customHeight="1">
      <c r="A100" s="205">
        <f t="shared" si="7"/>
        <v>88</v>
      </c>
      <c r="B100" s="264" t="str">
        <f t="shared" si="4"/>
        <v>○</v>
      </c>
      <c r="C100" s="282" t="str">
        <f>IF(基本情報入力シート!C121="","",基本情報入力シート!C121)</f>
        <v/>
      </c>
      <c r="D100" s="283" t="str">
        <f>IF(基本情報入力シート!D121="","",基本情報入力シート!D121)</f>
        <v/>
      </c>
      <c r="E100" s="283" t="str">
        <f>IF(基本情報入力シート!E121="","",基本情報入力シート!E121)</f>
        <v/>
      </c>
      <c r="F100" s="283" t="str">
        <f>IF(基本情報入力シート!F121="","",基本情報入力シート!F121)</f>
        <v/>
      </c>
      <c r="G100" s="283" t="str">
        <f>IF(基本情報入力シート!G121="","",基本情報入力シート!G121)</f>
        <v/>
      </c>
      <c r="H100" s="283" t="str">
        <f>IF(基本情報入力シート!H121="","",基本情報入力シート!H121)</f>
        <v/>
      </c>
      <c r="I100" s="283" t="str">
        <f>IF(基本情報入力シート!I121="","",基本情報入力シート!I121)</f>
        <v/>
      </c>
      <c r="J100" s="283" t="str">
        <f>IF(基本情報入力シート!J121="","",基本情報入力シート!J121)</f>
        <v/>
      </c>
      <c r="K100" s="283" t="str">
        <f>IF(基本情報入力シート!K121="","",基本情報入力シート!K121)</f>
        <v/>
      </c>
      <c r="L100" s="284" t="str">
        <f>IF(基本情報入力シート!L121="","",基本情報入力シート!L121)</f>
        <v/>
      </c>
      <c r="M100" s="265" t="str">
        <f>IF(基本情報入力シート!M121="","",基本情報入力シート!M121)</f>
        <v>宮城県</v>
      </c>
      <c r="N100" s="560" t="str">
        <f>IF(基本情報入力シート!R121="","",基本情報入力シート!R121)</f>
        <v/>
      </c>
      <c r="O100" s="561"/>
      <c r="P100" s="266" t="str">
        <f>IF(基本情報入力シート!X121="","",基本情報入力シート!X121)</f>
        <v/>
      </c>
      <c r="Q100" s="267" t="str">
        <f>IF(基本情報入力シート!Y121="","",基本情報入力シート!Y121)</f>
        <v/>
      </c>
      <c r="R100" s="206"/>
      <c r="S100" s="268" t="str">
        <f>IF(B100="×","",IF(基本情報入力シート!Z121="","",基本情報入力シート!Z121))</f>
        <v/>
      </c>
      <c r="T100" s="269" t="str">
        <f>IF(B100="×","",IF(Q100="","",VLOOKUP(Q100,【参考】数式用!$M$2:$O$34,3,FALSE)))</f>
        <v/>
      </c>
      <c r="U100" s="270" t="s">
        <v>80</v>
      </c>
      <c r="V100" s="271">
        <v>4</v>
      </c>
      <c r="W100" s="272" t="s">
        <v>81</v>
      </c>
      <c r="X100" s="227"/>
      <c r="Y100" s="273" t="s">
        <v>82</v>
      </c>
      <c r="Z100" s="271">
        <v>4</v>
      </c>
      <c r="AA100" s="273" t="s">
        <v>81</v>
      </c>
      <c r="AB100" s="274">
        <v>9</v>
      </c>
      <c r="AC100" s="273" t="s">
        <v>83</v>
      </c>
      <c r="AD100" s="275" t="s">
        <v>84</v>
      </c>
      <c r="AE100" s="276">
        <f t="shared" si="5"/>
        <v>10</v>
      </c>
      <c r="AF100" s="278" t="s">
        <v>85</v>
      </c>
      <c r="AG100" s="233" t="str">
        <f t="shared" si="6"/>
        <v/>
      </c>
      <c r="AH100" s="279"/>
      <c r="AI100" s="281"/>
      <c r="AJ100" s="279"/>
      <c r="AK100" s="281"/>
    </row>
    <row r="101" spans="1:37" ht="36.75" customHeight="1">
      <c r="A101" s="205">
        <f t="shared" si="7"/>
        <v>89</v>
      </c>
      <c r="B101" s="264" t="str">
        <f t="shared" si="4"/>
        <v>○</v>
      </c>
      <c r="C101" s="282" t="str">
        <f>IF(基本情報入力シート!C122="","",基本情報入力シート!C122)</f>
        <v/>
      </c>
      <c r="D101" s="283" t="str">
        <f>IF(基本情報入力シート!D122="","",基本情報入力シート!D122)</f>
        <v/>
      </c>
      <c r="E101" s="283" t="str">
        <f>IF(基本情報入力シート!E122="","",基本情報入力シート!E122)</f>
        <v/>
      </c>
      <c r="F101" s="283" t="str">
        <f>IF(基本情報入力シート!F122="","",基本情報入力シート!F122)</f>
        <v/>
      </c>
      <c r="G101" s="283" t="str">
        <f>IF(基本情報入力シート!G122="","",基本情報入力シート!G122)</f>
        <v/>
      </c>
      <c r="H101" s="283" t="str">
        <f>IF(基本情報入力シート!H122="","",基本情報入力シート!H122)</f>
        <v/>
      </c>
      <c r="I101" s="283" t="str">
        <f>IF(基本情報入力シート!I122="","",基本情報入力シート!I122)</f>
        <v/>
      </c>
      <c r="J101" s="283" t="str">
        <f>IF(基本情報入力シート!J122="","",基本情報入力シート!J122)</f>
        <v/>
      </c>
      <c r="K101" s="283" t="str">
        <f>IF(基本情報入力シート!K122="","",基本情報入力シート!K122)</f>
        <v/>
      </c>
      <c r="L101" s="284" t="str">
        <f>IF(基本情報入力シート!L122="","",基本情報入力シート!L122)</f>
        <v/>
      </c>
      <c r="M101" s="265" t="str">
        <f>IF(基本情報入力シート!M122="","",基本情報入力シート!M122)</f>
        <v>宮城県</v>
      </c>
      <c r="N101" s="560" t="str">
        <f>IF(基本情報入力シート!R122="","",基本情報入力シート!R122)</f>
        <v/>
      </c>
      <c r="O101" s="561"/>
      <c r="P101" s="266" t="str">
        <f>IF(基本情報入力シート!X122="","",基本情報入力シート!X122)</f>
        <v/>
      </c>
      <c r="Q101" s="267" t="str">
        <f>IF(基本情報入力シート!Y122="","",基本情報入力シート!Y122)</f>
        <v/>
      </c>
      <c r="R101" s="206"/>
      <c r="S101" s="268" t="str">
        <f>IF(B101="×","",IF(基本情報入力シート!Z122="","",基本情報入力シート!Z122))</f>
        <v/>
      </c>
      <c r="T101" s="269" t="str">
        <f>IF(B101="×","",IF(Q101="","",VLOOKUP(Q101,【参考】数式用!$M$2:$O$34,3,FALSE)))</f>
        <v/>
      </c>
      <c r="U101" s="270" t="s">
        <v>80</v>
      </c>
      <c r="V101" s="271">
        <v>4</v>
      </c>
      <c r="W101" s="272" t="s">
        <v>81</v>
      </c>
      <c r="X101" s="227"/>
      <c r="Y101" s="273" t="s">
        <v>82</v>
      </c>
      <c r="Z101" s="271">
        <v>4</v>
      </c>
      <c r="AA101" s="273" t="s">
        <v>81</v>
      </c>
      <c r="AB101" s="274">
        <v>9</v>
      </c>
      <c r="AC101" s="273" t="s">
        <v>83</v>
      </c>
      <c r="AD101" s="275" t="s">
        <v>84</v>
      </c>
      <c r="AE101" s="276">
        <f t="shared" si="5"/>
        <v>10</v>
      </c>
      <c r="AF101" s="278" t="s">
        <v>85</v>
      </c>
      <c r="AG101" s="233" t="str">
        <f t="shared" si="6"/>
        <v/>
      </c>
      <c r="AH101" s="279"/>
      <c r="AI101" s="281"/>
      <c r="AJ101" s="279"/>
      <c r="AK101" s="281"/>
    </row>
    <row r="102" spans="1:37" ht="36.75" customHeight="1">
      <c r="A102" s="205">
        <f t="shared" si="7"/>
        <v>90</v>
      </c>
      <c r="B102" s="264" t="str">
        <f t="shared" si="4"/>
        <v>○</v>
      </c>
      <c r="C102" s="282" t="str">
        <f>IF(基本情報入力シート!C123="","",基本情報入力シート!C123)</f>
        <v/>
      </c>
      <c r="D102" s="283" t="str">
        <f>IF(基本情報入力シート!D123="","",基本情報入力シート!D123)</f>
        <v/>
      </c>
      <c r="E102" s="283" t="str">
        <f>IF(基本情報入力シート!E123="","",基本情報入力シート!E123)</f>
        <v/>
      </c>
      <c r="F102" s="283" t="str">
        <f>IF(基本情報入力シート!F123="","",基本情報入力シート!F123)</f>
        <v/>
      </c>
      <c r="G102" s="283" t="str">
        <f>IF(基本情報入力シート!G123="","",基本情報入力シート!G123)</f>
        <v/>
      </c>
      <c r="H102" s="283" t="str">
        <f>IF(基本情報入力シート!H123="","",基本情報入力シート!H123)</f>
        <v/>
      </c>
      <c r="I102" s="283" t="str">
        <f>IF(基本情報入力シート!I123="","",基本情報入力シート!I123)</f>
        <v/>
      </c>
      <c r="J102" s="283" t="str">
        <f>IF(基本情報入力シート!J123="","",基本情報入力シート!J123)</f>
        <v/>
      </c>
      <c r="K102" s="283" t="str">
        <f>IF(基本情報入力シート!K123="","",基本情報入力シート!K123)</f>
        <v/>
      </c>
      <c r="L102" s="284" t="str">
        <f>IF(基本情報入力シート!L123="","",基本情報入力シート!L123)</f>
        <v/>
      </c>
      <c r="M102" s="265" t="str">
        <f>IF(基本情報入力シート!M123="","",基本情報入力シート!M123)</f>
        <v>宮城県</v>
      </c>
      <c r="N102" s="560" t="str">
        <f>IF(基本情報入力シート!R123="","",基本情報入力シート!R123)</f>
        <v/>
      </c>
      <c r="O102" s="561"/>
      <c r="P102" s="266" t="str">
        <f>IF(基本情報入力シート!X123="","",基本情報入力シート!X123)</f>
        <v/>
      </c>
      <c r="Q102" s="267" t="str">
        <f>IF(基本情報入力シート!Y123="","",基本情報入力シート!Y123)</f>
        <v/>
      </c>
      <c r="R102" s="206"/>
      <c r="S102" s="268" t="str">
        <f>IF(B102="×","",IF(基本情報入力シート!Z123="","",基本情報入力シート!Z123))</f>
        <v/>
      </c>
      <c r="T102" s="269" t="str">
        <f>IF(B102="×","",IF(Q102="","",VLOOKUP(Q102,【参考】数式用!$M$2:$O$34,3,FALSE)))</f>
        <v/>
      </c>
      <c r="U102" s="270" t="s">
        <v>80</v>
      </c>
      <c r="V102" s="271">
        <v>4</v>
      </c>
      <c r="W102" s="272" t="s">
        <v>81</v>
      </c>
      <c r="X102" s="227"/>
      <c r="Y102" s="273" t="s">
        <v>82</v>
      </c>
      <c r="Z102" s="271">
        <v>4</v>
      </c>
      <c r="AA102" s="273" t="s">
        <v>81</v>
      </c>
      <c r="AB102" s="274">
        <v>9</v>
      </c>
      <c r="AC102" s="273" t="s">
        <v>83</v>
      </c>
      <c r="AD102" s="275" t="s">
        <v>84</v>
      </c>
      <c r="AE102" s="276">
        <f t="shared" si="5"/>
        <v>10</v>
      </c>
      <c r="AF102" s="278" t="s">
        <v>85</v>
      </c>
      <c r="AG102" s="233" t="str">
        <f t="shared" si="6"/>
        <v/>
      </c>
      <c r="AH102" s="279"/>
      <c r="AI102" s="281"/>
      <c r="AJ102" s="279"/>
      <c r="AK102" s="281"/>
    </row>
    <row r="103" spans="1:37" ht="36.75" customHeight="1">
      <c r="A103" s="205">
        <f t="shared" si="7"/>
        <v>91</v>
      </c>
      <c r="B103" s="264" t="str">
        <f t="shared" si="4"/>
        <v>○</v>
      </c>
      <c r="C103" s="282" t="str">
        <f>IF(基本情報入力シート!C124="","",基本情報入力シート!C124)</f>
        <v/>
      </c>
      <c r="D103" s="283" t="str">
        <f>IF(基本情報入力シート!D124="","",基本情報入力シート!D124)</f>
        <v/>
      </c>
      <c r="E103" s="283" t="str">
        <f>IF(基本情報入力シート!E124="","",基本情報入力シート!E124)</f>
        <v/>
      </c>
      <c r="F103" s="283" t="str">
        <f>IF(基本情報入力シート!F124="","",基本情報入力シート!F124)</f>
        <v/>
      </c>
      <c r="G103" s="283" t="str">
        <f>IF(基本情報入力シート!G124="","",基本情報入力シート!G124)</f>
        <v/>
      </c>
      <c r="H103" s="283" t="str">
        <f>IF(基本情報入力シート!H124="","",基本情報入力シート!H124)</f>
        <v/>
      </c>
      <c r="I103" s="283" t="str">
        <f>IF(基本情報入力シート!I124="","",基本情報入力シート!I124)</f>
        <v/>
      </c>
      <c r="J103" s="283" t="str">
        <f>IF(基本情報入力シート!J124="","",基本情報入力シート!J124)</f>
        <v/>
      </c>
      <c r="K103" s="283" t="str">
        <f>IF(基本情報入力シート!K124="","",基本情報入力シート!K124)</f>
        <v/>
      </c>
      <c r="L103" s="284" t="str">
        <f>IF(基本情報入力シート!L124="","",基本情報入力シート!L124)</f>
        <v/>
      </c>
      <c r="M103" s="265" t="str">
        <f>IF(基本情報入力シート!M124="","",基本情報入力シート!M124)</f>
        <v>宮城県</v>
      </c>
      <c r="N103" s="560" t="str">
        <f>IF(基本情報入力シート!R124="","",基本情報入力シート!R124)</f>
        <v/>
      </c>
      <c r="O103" s="561"/>
      <c r="P103" s="266" t="str">
        <f>IF(基本情報入力シート!X124="","",基本情報入力シート!X124)</f>
        <v/>
      </c>
      <c r="Q103" s="267" t="str">
        <f>IF(基本情報入力シート!Y124="","",基本情報入力シート!Y124)</f>
        <v/>
      </c>
      <c r="R103" s="206"/>
      <c r="S103" s="268" t="str">
        <f>IF(B103="×","",IF(基本情報入力シート!Z124="","",基本情報入力シート!Z124))</f>
        <v/>
      </c>
      <c r="T103" s="269" t="str">
        <f>IF(B103="×","",IF(Q103="","",VLOOKUP(Q103,【参考】数式用!$M$2:$O$34,3,FALSE)))</f>
        <v/>
      </c>
      <c r="U103" s="270" t="s">
        <v>80</v>
      </c>
      <c r="V103" s="271">
        <v>4</v>
      </c>
      <c r="W103" s="272" t="s">
        <v>81</v>
      </c>
      <c r="X103" s="227"/>
      <c r="Y103" s="273" t="s">
        <v>82</v>
      </c>
      <c r="Z103" s="271">
        <v>4</v>
      </c>
      <c r="AA103" s="273" t="s">
        <v>81</v>
      </c>
      <c r="AB103" s="274">
        <v>9</v>
      </c>
      <c r="AC103" s="273" t="s">
        <v>83</v>
      </c>
      <c r="AD103" s="275" t="s">
        <v>84</v>
      </c>
      <c r="AE103" s="276">
        <f t="shared" si="5"/>
        <v>10</v>
      </c>
      <c r="AF103" s="278" t="s">
        <v>85</v>
      </c>
      <c r="AG103" s="233" t="str">
        <f t="shared" si="6"/>
        <v/>
      </c>
      <c r="AH103" s="279"/>
      <c r="AI103" s="281"/>
      <c r="AJ103" s="279"/>
      <c r="AK103" s="281"/>
    </row>
    <row r="104" spans="1:37" ht="36.75" customHeight="1">
      <c r="A104" s="205">
        <f t="shared" si="7"/>
        <v>92</v>
      </c>
      <c r="B104" s="264" t="str">
        <f t="shared" si="4"/>
        <v>○</v>
      </c>
      <c r="C104" s="282" t="str">
        <f>IF(基本情報入力シート!C125="","",基本情報入力シート!C125)</f>
        <v/>
      </c>
      <c r="D104" s="283" t="str">
        <f>IF(基本情報入力シート!D125="","",基本情報入力シート!D125)</f>
        <v/>
      </c>
      <c r="E104" s="283" t="str">
        <f>IF(基本情報入力シート!E125="","",基本情報入力シート!E125)</f>
        <v/>
      </c>
      <c r="F104" s="283" t="str">
        <f>IF(基本情報入力シート!F125="","",基本情報入力シート!F125)</f>
        <v/>
      </c>
      <c r="G104" s="283" t="str">
        <f>IF(基本情報入力シート!G125="","",基本情報入力シート!G125)</f>
        <v/>
      </c>
      <c r="H104" s="283" t="str">
        <f>IF(基本情報入力シート!H125="","",基本情報入力シート!H125)</f>
        <v/>
      </c>
      <c r="I104" s="283" t="str">
        <f>IF(基本情報入力シート!I125="","",基本情報入力シート!I125)</f>
        <v/>
      </c>
      <c r="J104" s="283" t="str">
        <f>IF(基本情報入力シート!J125="","",基本情報入力シート!J125)</f>
        <v/>
      </c>
      <c r="K104" s="283" t="str">
        <f>IF(基本情報入力シート!K125="","",基本情報入力シート!K125)</f>
        <v/>
      </c>
      <c r="L104" s="284" t="str">
        <f>IF(基本情報入力シート!L125="","",基本情報入力シート!L125)</f>
        <v/>
      </c>
      <c r="M104" s="265" t="str">
        <f>IF(基本情報入力シート!M125="","",基本情報入力シート!M125)</f>
        <v>宮城県</v>
      </c>
      <c r="N104" s="560" t="str">
        <f>IF(基本情報入力シート!R125="","",基本情報入力シート!R125)</f>
        <v/>
      </c>
      <c r="O104" s="561"/>
      <c r="P104" s="266" t="str">
        <f>IF(基本情報入力シート!X125="","",基本情報入力シート!X125)</f>
        <v/>
      </c>
      <c r="Q104" s="267" t="str">
        <f>IF(基本情報入力シート!Y125="","",基本情報入力シート!Y125)</f>
        <v/>
      </c>
      <c r="R104" s="206"/>
      <c r="S104" s="268" t="str">
        <f>IF(B104="×","",IF(基本情報入力シート!Z125="","",基本情報入力シート!Z125))</f>
        <v/>
      </c>
      <c r="T104" s="269" t="str">
        <f>IF(B104="×","",IF(Q104="","",VLOOKUP(Q104,【参考】数式用!$M$2:$O$34,3,FALSE)))</f>
        <v/>
      </c>
      <c r="U104" s="270" t="s">
        <v>80</v>
      </c>
      <c r="V104" s="271">
        <v>4</v>
      </c>
      <c r="W104" s="272" t="s">
        <v>81</v>
      </c>
      <c r="X104" s="227"/>
      <c r="Y104" s="273" t="s">
        <v>82</v>
      </c>
      <c r="Z104" s="271">
        <v>4</v>
      </c>
      <c r="AA104" s="273" t="s">
        <v>81</v>
      </c>
      <c r="AB104" s="274">
        <v>9</v>
      </c>
      <c r="AC104" s="273" t="s">
        <v>83</v>
      </c>
      <c r="AD104" s="275" t="s">
        <v>84</v>
      </c>
      <c r="AE104" s="276">
        <f t="shared" si="5"/>
        <v>10</v>
      </c>
      <c r="AF104" s="278" t="s">
        <v>85</v>
      </c>
      <c r="AG104" s="233" t="str">
        <f t="shared" si="6"/>
        <v/>
      </c>
      <c r="AH104" s="279"/>
      <c r="AI104" s="281"/>
      <c r="AJ104" s="279"/>
      <c r="AK104" s="281"/>
    </row>
    <row r="105" spans="1:37" ht="36.75" customHeight="1">
      <c r="A105" s="205">
        <f t="shared" si="7"/>
        <v>93</v>
      </c>
      <c r="B105" s="264" t="str">
        <f t="shared" si="4"/>
        <v>○</v>
      </c>
      <c r="C105" s="282" t="str">
        <f>IF(基本情報入力シート!C126="","",基本情報入力シート!C126)</f>
        <v/>
      </c>
      <c r="D105" s="283" t="str">
        <f>IF(基本情報入力シート!D126="","",基本情報入力シート!D126)</f>
        <v/>
      </c>
      <c r="E105" s="283" t="str">
        <f>IF(基本情報入力シート!E126="","",基本情報入力シート!E126)</f>
        <v/>
      </c>
      <c r="F105" s="283" t="str">
        <f>IF(基本情報入力シート!F126="","",基本情報入力シート!F126)</f>
        <v/>
      </c>
      <c r="G105" s="283" t="str">
        <f>IF(基本情報入力シート!G126="","",基本情報入力シート!G126)</f>
        <v/>
      </c>
      <c r="H105" s="283" t="str">
        <f>IF(基本情報入力シート!H126="","",基本情報入力シート!H126)</f>
        <v/>
      </c>
      <c r="I105" s="283" t="str">
        <f>IF(基本情報入力シート!I126="","",基本情報入力シート!I126)</f>
        <v/>
      </c>
      <c r="J105" s="283" t="str">
        <f>IF(基本情報入力シート!J126="","",基本情報入力シート!J126)</f>
        <v/>
      </c>
      <c r="K105" s="283" t="str">
        <f>IF(基本情報入力シート!K126="","",基本情報入力シート!K126)</f>
        <v/>
      </c>
      <c r="L105" s="284" t="str">
        <f>IF(基本情報入力シート!L126="","",基本情報入力シート!L126)</f>
        <v/>
      </c>
      <c r="M105" s="265" t="str">
        <f>IF(基本情報入力シート!M126="","",基本情報入力シート!M126)</f>
        <v>宮城県</v>
      </c>
      <c r="N105" s="560" t="str">
        <f>IF(基本情報入力シート!R126="","",基本情報入力シート!R126)</f>
        <v/>
      </c>
      <c r="O105" s="561"/>
      <c r="P105" s="266" t="str">
        <f>IF(基本情報入力シート!X126="","",基本情報入力シート!X126)</f>
        <v/>
      </c>
      <c r="Q105" s="267" t="str">
        <f>IF(基本情報入力シート!Y126="","",基本情報入力シート!Y126)</f>
        <v/>
      </c>
      <c r="R105" s="206"/>
      <c r="S105" s="268" t="str">
        <f>IF(B105="×","",IF(基本情報入力シート!Z126="","",基本情報入力シート!Z126))</f>
        <v/>
      </c>
      <c r="T105" s="269" t="str">
        <f>IF(B105="×","",IF(Q105="","",VLOOKUP(Q105,【参考】数式用!$M$2:$O$34,3,FALSE)))</f>
        <v/>
      </c>
      <c r="U105" s="270" t="s">
        <v>80</v>
      </c>
      <c r="V105" s="271">
        <v>4</v>
      </c>
      <c r="W105" s="272" t="s">
        <v>81</v>
      </c>
      <c r="X105" s="227"/>
      <c r="Y105" s="273" t="s">
        <v>82</v>
      </c>
      <c r="Z105" s="271">
        <v>4</v>
      </c>
      <c r="AA105" s="273" t="s">
        <v>81</v>
      </c>
      <c r="AB105" s="274">
        <v>9</v>
      </c>
      <c r="AC105" s="273" t="s">
        <v>83</v>
      </c>
      <c r="AD105" s="275" t="s">
        <v>84</v>
      </c>
      <c r="AE105" s="276">
        <f t="shared" si="5"/>
        <v>10</v>
      </c>
      <c r="AF105" s="278" t="s">
        <v>85</v>
      </c>
      <c r="AG105" s="233" t="str">
        <f t="shared" si="6"/>
        <v/>
      </c>
      <c r="AH105" s="279"/>
      <c r="AI105" s="281"/>
      <c r="AJ105" s="279"/>
      <c r="AK105" s="281"/>
    </row>
    <row r="106" spans="1:37" ht="36.75" customHeight="1">
      <c r="A106" s="205">
        <f t="shared" si="7"/>
        <v>94</v>
      </c>
      <c r="B106" s="264" t="str">
        <f t="shared" si="4"/>
        <v>○</v>
      </c>
      <c r="C106" s="282" t="str">
        <f>IF(基本情報入力シート!C127="","",基本情報入力シート!C127)</f>
        <v/>
      </c>
      <c r="D106" s="283" t="str">
        <f>IF(基本情報入力シート!D127="","",基本情報入力シート!D127)</f>
        <v/>
      </c>
      <c r="E106" s="283" t="str">
        <f>IF(基本情報入力シート!E127="","",基本情報入力シート!E127)</f>
        <v/>
      </c>
      <c r="F106" s="283" t="str">
        <f>IF(基本情報入力シート!F127="","",基本情報入力シート!F127)</f>
        <v/>
      </c>
      <c r="G106" s="283" t="str">
        <f>IF(基本情報入力シート!G127="","",基本情報入力シート!G127)</f>
        <v/>
      </c>
      <c r="H106" s="283" t="str">
        <f>IF(基本情報入力シート!H127="","",基本情報入力シート!H127)</f>
        <v/>
      </c>
      <c r="I106" s="283" t="str">
        <f>IF(基本情報入力シート!I127="","",基本情報入力シート!I127)</f>
        <v/>
      </c>
      <c r="J106" s="283" t="str">
        <f>IF(基本情報入力シート!J127="","",基本情報入力シート!J127)</f>
        <v/>
      </c>
      <c r="K106" s="283" t="str">
        <f>IF(基本情報入力シート!K127="","",基本情報入力シート!K127)</f>
        <v/>
      </c>
      <c r="L106" s="284" t="str">
        <f>IF(基本情報入力シート!L127="","",基本情報入力シート!L127)</f>
        <v/>
      </c>
      <c r="M106" s="265" t="str">
        <f>IF(基本情報入力シート!M127="","",基本情報入力シート!M127)</f>
        <v>宮城県</v>
      </c>
      <c r="N106" s="560" t="str">
        <f>IF(基本情報入力シート!R127="","",基本情報入力シート!R127)</f>
        <v/>
      </c>
      <c r="O106" s="561"/>
      <c r="P106" s="266" t="str">
        <f>IF(基本情報入力シート!X127="","",基本情報入力シート!X127)</f>
        <v/>
      </c>
      <c r="Q106" s="267" t="str">
        <f>IF(基本情報入力シート!Y127="","",基本情報入力シート!Y127)</f>
        <v/>
      </c>
      <c r="R106" s="206"/>
      <c r="S106" s="268" t="str">
        <f>IF(B106="×","",IF(基本情報入力シート!Z127="","",基本情報入力シート!Z127))</f>
        <v/>
      </c>
      <c r="T106" s="269" t="str">
        <f>IF(B106="×","",IF(Q106="","",VLOOKUP(Q106,【参考】数式用!$M$2:$O$34,3,FALSE)))</f>
        <v/>
      </c>
      <c r="U106" s="270" t="s">
        <v>80</v>
      </c>
      <c r="V106" s="271">
        <v>4</v>
      </c>
      <c r="W106" s="272" t="s">
        <v>81</v>
      </c>
      <c r="X106" s="227"/>
      <c r="Y106" s="273" t="s">
        <v>82</v>
      </c>
      <c r="Z106" s="271">
        <v>4</v>
      </c>
      <c r="AA106" s="273" t="s">
        <v>81</v>
      </c>
      <c r="AB106" s="274">
        <v>9</v>
      </c>
      <c r="AC106" s="273" t="s">
        <v>83</v>
      </c>
      <c r="AD106" s="275" t="s">
        <v>84</v>
      </c>
      <c r="AE106" s="276">
        <f t="shared" si="5"/>
        <v>10</v>
      </c>
      <c r="AF106" s="278" t="s">
        <v>85</v>
      </c>
      <c r="AG106" s="233" t="str">
        <f t="shared" si="6"/>
        <v/>
      </c>
      <c r="AH106" s="279"/>
      <c r="AI106" s="281"/>
      <c r="AJ106" s="279"/>
      <c r="AK106" s="281"/>
    </row>
    <row r="107" spans="1:37" ht="36.75" customHeight="1">
      <c r="A107" s="205">
        <f t="shared" si="7"/>
        <v>95</v>
      </c>
      <c r="B107" s="264" t="str">
        <f t="shared" si="4"/>
        <v>○</v>
      </c>
      <c r="C107" s="282" t="str">
        <f>IF(基本情報入力シート!C128="","",基本情報入力シート!C128)</f>
        <v/>
      </c>
      <c r="D107" s="283" t="str">
        <f>IF(基本情報入力シート!D128="","",基本情報入力シート!D128)</f>
        <v/>
      </c>
      <c r="E107" s="283" t="str">
        <f>IF(基本情報入力シート!E128="","",基本情報入力シート!E128)</f>
        <v/>
      </c>
      <c r="F107" s="283" t="str">
        <f>IF(基本情報入力シート!F128="","",基本情報入力シート!F128)</f>
        <v/>
      </c>
      <c r="G107" s="283" t="str">
        <f>IF(基本情報入力シート!G128="","",基本情報入力シート!G128)</f>
        <v/>
      </c>
      <c r="H107" s="283" t="str">
        <f>IF(基本情報入力シート!H128="","",基本情報入力シート!H128)</f>
        <v/>
      </c>
      <c r="I107" s="283" t="str">
        <f>IF(基本情報入力シート!I128="","",基本情報入力シート!I128)</f>
        <v/>
      </c>
      <c r="J107" s="283" t="str">
        <f>IF(基本情報入力シート!J128="","",基本情報入力シート!J128)</f>
        <v/>
      </c>
      <c r="K107" s="283" t="str">
        <f>IF(基本情報入力シート!K128="","",基本情報入力シート!K128)</f>
        <v/>
      </c>
      <c r="L107" s="284" t="str">
        <f>IF(基本情報入力シート!L128="","",基本情報入力シート!L128)</f>
        <v/>
      </c>
      <c r="M107" s="265" t="str">
        <f>IF(基本情報入力シート!M128="","",基本情報入力シート!M128)</f>
        <v>宮城県</v>
      </c>
      <c r="N107" s="560" t="str">
        <f>IF(基本情報入力シート!R128="","",基本情報入力シート!R128)</f>
        <v/>
      </c>
      <c r="O107" s="561"/>
      <c r="P107" s="266" t="str">
        <f>IF(基本情報入力シート!X128="","",基本情報入力シート!X128)</f>
        <v/>
      </c>
      <c r="Q107" s="267" t="str">
        <f>IF(基本情報入力シート!Y128="","",基本情報入力シート!Y128)</f>
        <v/>
      </c>
      <c r="R107" s="206"/>
      <c r="S107" s="268" t="str">
        <f>IF(B107="×","",IF(基本情報入力シート!Z128="","",基本情報入力シート!Z128))</f>
        <v/>
      </c>
      <c r="T107" s="269" t="str">
        <f>IF(B107="×","",IF(Q107="","",VLOOKUP(Q107,【参考】数式用!$M$2:$O$34,3,FALSE)))</f>
        <v/>
      </c>
      <c r="U107" s="270" t="s">
        <v>80</v>
      </c>
      <c r="V107" s="271">
        <v>4</v>
      </c>
      <c r="W107" s="272" t="s">
        <v>81</v>
      </c>
      <c r="X107" s="227"/>
      <c r="Y107" s="273" t="s">
        <v>82</v>
      </c>
      <c r="Z107" s="271">
        <v>4</v>
      </c>
      <c r="AA107" s="273" t="s">
        <v>81</v>
      </c>
      <c r="AB107" s="274">
        <v>9</v>
      </c>
      <c r="AC107" s="273" t="s">
        <v>83</v>
      </c>
      <c r="AD107" s="275" t="s">
        <v>84</v>
      </c>
      <c r="AE107" s="276">
        <f t="shared" si="5"/>
        <v>10</v>
      </c>
      <c r="AF107" s="278" t="s">
        <v>85</v>
      </c>
      <c r="AG107" s="233" t="str">
        <f t="shared" si="6"/>
        <v/>
      </c>
      <c r="AH107" s="279"/>
      <c r="AI107" s="281"/>
      <c r="AJ107" s="279"/>
      <c r="AK107" s="281"/>
    </row>
    <row r="108" spans="1:37" ht="36.75" customHeight="1">
      <c r="A108" s="205">
        <f t="shared" si="7"/>
        <v>96</v>
      </c>
      <c r="B108" s="264" t="str">
        <f t="shared" si="4"/>
        <v>○</v>
      </c>
      <c r="C108" s="282" t="str">
        <f>IF(基本情報入力シート!C129="","",基本情報入力シート!C129)</f>
        <v/>
      </c>
      <c r="D108" s="283" t="str">
        <f>IF(基本情報入力シート!D129="","",基本情報入力シート!D129)</f>
        <v/>
      </c>
      <c r="E108" s="283" t="str">
        <f>IF(基本情報入力シート!E129="","",基本情報入力シート!E129)</f>
        <v/>
      </c>
      <c r="F108" s="283" t="str">
        <f>IF(基本情報入力シート!F129="","",基本情報入力シート!F129)</f>
        <v/>
      </c>
      <c r="G108" s="283" t="str">
        <f>IF(基本情報入力シート!G129="","",基本情報入力シート!G129)</f>
        <v/>
      </c>
      <c r="H108" s="283" t="str">
        <f>IF(基本情報入力シート!H129="","",基本情報入力シート!H129)</f>
        <v/>
      </c>
      <c r="I108" s="283" t="str">
        <f>IF(基本情報入力シート!I129="","",基本情報入力シート!I129)</f>
        <v/>
      </c>
      <c r="J108" s="283" t="str">
        <f>IF(基本情報入力シート!J129="","",基本情報入力シート!J129)</f>
        <v/>
      </c>
      <c r="K108" s="283" t="str">
        <f>IF(基本情報入力シート!K129="","",基本情報入力シート!K129)</f>
        <v/>
      </c>
      <c r="L108" s="284" t="str">
        <f>IF(基本情報入力シート!L129="","",基本情報入力シート!L129)</f>
        <v/>
      </c>
      <c r="M108" s="265" t="str">
        <f>IF(基本情報入力シート!M129="","",基本情報入力シート!M129)</f>
        <v>宮城県</v>
      </c>
      <c r="N108" s="560" t="str">
        <f>IF(基本情報入力シート!R129="","",基本情報入力シート!R129)</f>
        <v/>
      </c>
      <c r="O108" s="561"/>
      <c r="P108" s="266" t="str">
        <f>IF(基本情報入力シート!X129="","",基本情報入力シート!X129)</f>
        <v/>
      </c>
      <c r="Q108" s="267" t="str">
        <f>IF(基本情報入力シート!Y129="","",基本情報入力シート!Y129)</f>
        <v/>
      </c>
      <c r="R108" s="206"/>
      <c r="S108" s="268" t="str">
        <f>IF(B108="×","",IF(基本情報入力シート!Z129="","",基本情報入力シート!Z129))</f>
        <v/>
      </c>
      <c r="T108" s="269" t="str">
        <f>IF(B108="×","",IF(Q108="","",VLOOKUP(Q108,【参考】数式用!$M$2:$O$34,3,FALSE)))</f>
        <v/>
      </c>
      <c r="U108" s="270" t="s">
        <v>80</v>
      </c>
      <c r="V108" s="271">
        <v>4</v>
      </c>
      <c r="W108" s="272" t="s">
        <v>81</v>
      </c>
      <c r="X108" s="227"/>
      <c r="Y108" s="273" t="s">
        <v>82</v>
      </c>
      <c r="Z108" s="271">
        <v>4</v>
      </c>
      <c r="AA108" s="273" t="s">
        <v>81</v>
      </c>
      <c r="AB108" s="274">
        <v>9</v>
      </c>
      <c r="AC108" s="273" t="s">
        <v>83</v>
      </c>
      <c r="AD108" s="275" t="s">
        <v>84</v>
      </c>
      <c r="AE108" s="276">
        <f t="shared" si="5"/>
        <v>10</v>
      </c>
      <c r="AF108" s="278" t="s">
        <v>85</v>
      </c>
      <c r="AG108" s="233" t="str">
        <f t="shared" si="6"/>
        <v/>
      </c>
      <c r="AH108" s="279"/>
      <c r="AI108" s="281"/>
      <c r="AJ108" s="279"/>
      <c r="AK108" s="281"/>
    </row>
    <row r="109" spans="1:37" ht="36.75" customHeight="1">
      <c r="A109" s="205">
        <f t="shared" si="7"/>
        <v>97</v>
      </c>
      <c r="B109" s="264" t="str">
        <f t="shared" si="4"/>
        <v>○</v>
      </c>
      <c r="C109" s="282" t="str">
        <f>IF(基本情報入力シート!C130="","",基本情報入力シート!C130)</f>
        <v/>
      </c>
      <c r="D109" s="283" t="str">
        <f>IF(基本情報入力シート!D130="","",基本情報入力シート!D130)</f>
        <v/>
      </c>
      <c r="E109" s="283" t="str">
        <f>IF(基本情報入力シート!E130="","",基本情報入力シート!E130)</f>
        <v/>
      </c>
      <c r="F109" s="283" t="str">
        <f>IF(基本情報入力シート!F130="","",基本情報入力シート!F130)</f>
        <v/>
      </c>
      <c r="G109" s="283" t="str">
        <f>IF(基本情報入力シート!G130="","",基本情報入力シート!G130)</f>
        <v/>
      </c>
      <c r="H109" s="283" t="str">
        <f>IF(基本情報入力シート!H130="","",基本情報入力シート!H130)</f>
        <v/>
      </c>
      <c r="I109" s="283" t="str">
        <f>IF(基本情報入力シート!I130="","",基本情報入力シート!I130)</f>
        <v/>
      </c>
      <c r="J109" s="283" t="str">
        <f>IF(基本情報入力シート!J130="","",基本情報入力シート!J130)</f>
        <v/>
      </c>
      <c r="K109" s="283" t="str">
        <f>IF(基本情報入力シート!K130="","",基本情報入力シート!K130)</f>
        <v/>
      </c>
      <c r="L109" s="284" t="str">
        <f>IF(基本情報入力シート!L130="","",基本情報入力シート!L130)</f>
        <v/>
      </c>
      <c r="M109" s="265" t="str">
        <f>IF(基本情報入力シート!M130="","",基本情報入力シート!M130)</f>
        <v>宮城県</v>
      </c>
      <c r="N109" s="560" t="str">
        <f>IF(基本情報入力シート!R130="","",基本情報入力シート!R130)</f>
        <v/>
      </c>
      <c r="O109" s="561"/>
      <c r="P109" s="266" t="str">
        <f>IF(基本情報入力シート!X130="","",基本情報入力シート!X130)</f>
        <v/>
      </c>
      <c r="Q109" s="267" t="str">
        <f>IF(基本情報入力シート!Y130="","",基本情報入力シート!Y130)</f>
        <v/>
      </c>
      <c r="R109" s="206"/>
      <c r="S109" s="268" t="str">
        <f>IF(B109="×","",IF(基本情報入力シート!Z130="","",基本情報入力シート!Z130))</f>
        <v/>
      </c>
      <c r="T109" s="269" t="str">
        <f>IF(B109="×","",IF(Q109="","",VLOOKUP(Q109,【参考】数式用!$M$2:$O$34,3,FALSE)))</f>
        <v/>
      </c>
      <c r="U109" s="270" t="s">
        <v>80</v>
      </c>
      <c r="V109" s="271">
        <v>4</v>
      </c>
      <c r="W109" s="272" t="s">
        <v>81</v>
      </c>
      <c r="X109" s="227"/>
      <c r="Y109" s="273" t="s">
        <v>82</v>
      </c>
      <c r="Z109" s="271">
        <v>4</v>
      </c>
      <c r="AA109" s="273" t="s">
        <v>81</v>
      </c>
      <c r="AB109" s="274">
        <v>9</v>
      </c>
      <c r="AC109" s="273" t="s">
        <v>83</v>
      </c>
      <c r="AD109" s="275" t="s">
        <v>84</v>
      </c>
      <c r="AE109" s="276">
        <f t="shared" si="5"/>
        <v>10</v>
      </c>
      <c r="AF109" s="278" t="s">
        <v>85</v>
      </c>
      <c r="AG109" s="233" t="str">
        <f t="shared" si="6"/>
        <v/>
      </c>
      <c r="AH109" s="279"/>
      <c r="AI109" s="281"/>
      <c r="AJ109" s="279"/>
      <c r="AK109" s="281"/>
    </row>
    <row r="110" spans="1:37" ht="36.75" customHeight="1">
      <c r="A110" s="205">
        <f t="shared" si="7"/>
        <v>98</v>
      </c>
      <c r="B110" s="264" t="str">
        <f t="shared" si="4"/>
        <v>○</v>
      </c>
      <c r="C110" s="282" t="str">
        <f>IF(基本情報入力シート!C131="","",基本情報入力シート!C131)</f>
        <v/>
      </c>
      <c r="D110" s="283" t="str">
        <f>IF(基本情報入力シート!D131="","",基本情報入力シート!D131)</f>
        <v/>
      </c>
      <c r="E110" s="283" t="str">
        <f>IF(基本情報入力シート!E131="","",基本情報入力シート!E131)</f>
        <v/>
      </c>
      <c r="F110" s="283" t="str">
        <f>IF(基本情報入力シート!F131="","",基本情報入力シート!F131)</f>
        <v/>
      </c>
      <c r="G110" s="283" t="str">
        <f>IF(基本情報入力シート!G131="","",基本情報入力シート!G131)</f>
        <v/>
      </c>
      <c r="H110" s="283" t="str">
        <f>IF(基本情報入力シート!H131="","",基本情報入力シート!H131)</f>
        <v/>
      </c>
      <c r="I110" s="283" t="str">
        <f>IF(基本情報入力シート!I131="","",基本情報入力シート!I131)</f>
        <v/>
      </c>
      <c r="J110" s="283" t="str">
        <f>IF(基本情報入力シート!J131="","",基本情報入力シート!J131)</f>
        <v/>
      </c>
      <c r="K110" s="283" t="str">
        <f>IF(基本情報入力シート!K131="","",基本情報入力シート!K131)</f>
        <v/>
      </c>
      <c r="L110" s="284" t="str">
        <f>IF(基本情報入力シート!L131="","",基本情報入力シート!L131)</f>
        <v/>
      </c>
      <c r="M110" s="265" t="str">
        <f>IF(基本情報入力シート!M131="","",基本情報入力シート!M131)</f>
        <v>宮城県</v>
      </c>
      <c r="N110" s="560" t="str">
        <f>IF(基本情報入力シート!R131="","",基本情報入力シート!R131)</f>
        <v/>
      </c>
      <c r="O110" s="561"/>
      <c r="P110" s="266" t="str">
        <f>IF(基本情報入力シート!X131="","",基本情報入力シート!X131)</f>
        <v/>
      </c>
      <c r="Q110" s="267" t="str">
        <f>IF(基本情報入力シート!Y131="","",基本情報入力シート!Y131)</f>
        <v/>
      </c>
      <c r="R110" s="206"/>
      <c r="S110" s="268" t="str">
        <f>IF(B110="×","",IF(基本情報入力シート!Z131="","",基本情報入力シート!Z131))</f>
        <v/>
      </c>
      <c r="T110" s="269" t="str">
        <f>IF(B110="×","",IF(Q110="","",VLOOKUP(Q110,【参考】数式用!$M$2:$O$34,3,FALSE)))</f>
        <v/>
      </c>
      <c r="U110" s="270" t="s">
        <v>80</v>
      </c>
      <c r="V110" s="271">
        <v>4</v>
      </c>
      <c r="W110" s="272" t="s">
        <v>81</v>
      </c>
      <c r="X110" s="227"/>
      <c r="Y110" s="273" t="s">
        <v>82</v>
      </c>
      <c r="Z110" s="271">
        <v>4</v>
      </c>
      <c r="AA110" s="273" t="s">
        <v>81</v>
      </c>
      <c r="AB110" s="274">
        <v>9</v>
      </c>
      <c r="AC110" s="273" t="s">
        <v>83</v>
      </c>
      <c r="AD110" s="275" t="s">
        <v>84</v>
      </c>
      <c r="AE110" s="276">
        <f t="shared" si="5"/>
        <v>10</v>
      </c>
      <c r="AF110" s="278" t="s">
        <v>85</v>
      </c>
      <c r="AG110" s="233" t="str">
        <f t="shared" si="6"/>
        <v/>
      </c>
      <c r="AH110" s="279"/>
      <c r="AI110" s="281"/>
      <c r="AJ110" s="279"/>
      <c r="AK110" s="281"/>
    </row>
    <row r="111" spans="1:37" ht="36.75" customHeight="1">
      <c r="A111" s="205">
        <f t="shared" si="7"/>
        <v>99</v>
      </c>
      <c r="B111" s="264" t="str">
        <f t="shared" si="4"/>
        <v>○</v>
      </c>
      <c r="C111" s="282" t="str">
        <f>IF(基本情報入力シート!C132="","",基本情報入力シート!C132)</f>
        <v/>
      </c>
      <c r="D111" s="283" t="str">
        <f>IF(基本情報入力シート!D132="","",基本情報入力シート!D132)</f>
        <v/>
      </c>
      <c r="E111" s="283" t="str">
        <f>IF(基本情報入力シート!E132="","",基本情報入力シート!E132)</f>
        <v/>
      </c>
      <c r="F111" s="283" t="str">
        <f>IF(基本情報入力シート!F132="","",基本情報入力シート!F132)</f>
        <v/>
      </c>
      <c r="G111" s="283" t="str">
        <f>IF(基本情報入力シート!G132="","",基本情報入力シート!G132)</f>
        <v/>
      </c>
      <c r="H111" s="283" t="str">
        <f>IF(基本情報入力シート!H132="","",基本情報入力シート!H132)</f>
        <v/>
      </c>
      <c r="I111" s="283" t="str">
        <f>IF(基本情報入力シート!I132="","",基本情報入力シート!I132)</f>
        <v/>
      </c>
      <c r="J111" s="283" t="str">
        <f>IF(基本情報入力シート!J132="","",基本情報入力シート!J132)</f>
        <v/>
      </c>
      <c r="K111" s="283" t="str">
        <f>IF(基本情報入力シート!K132="","",基本情報入力シート!K132)</f>
        <v/>
      </c>
      <c r="L111" s="284" t="str">
        <f>IF(基本情報入力シート!L132="","",基本情報入力シート!L132)</f>
        <v/>
      </c>
      <c r="M111" s="265" t="str">
        <f>IF(基本情報入力シート!M132="","",基本情報入力シート!M132)</f>
        <v>宮城県</v>
      </c>
      <c r="N111" s="560" t="str">
        <f>IF(基本情報入力シート!R132="","",基本情報入力シート!R132)</f>
        <v/>
      </c>
      <c r="O111" s="561"/>
      <c r="P111" s="266" t="str">
        <f>IF(基本情報入力シート!X132="","",基本情報入力シート!X132)</f>
        <v/>
      </c>
      <c r="Q111" s="267" t="str">
        <f>IF(基本情報入力シート!Y132="","",基本情報入力シート!Y132)</f>
        <v/>
      </c>
      <c r="R111" s="206"/>
      <c r="S111" s="268" t="str">
        <f>IF(B111="×","",IF(基本情報入力シート!Z132="","",基本情報入力シート!Z132))</f>
        <v/>
      </c>
      <c r="T111" s="269" t="str">
        <f>IF(B111="×","",IF(Q111="","",VLOOKUP(Q111,【参考】数式用!$M$2:$O$34,3,FALSE)))</f>
        <v/>
      </c>
      <c r="U111" s="270" t="s">
        <v>80</v>
      </c>
      <c r="V111" s="271">
        <v>4</v>
      </c>
      <c r="W111" s="272" t="s">
        <v>81</v>
      </c>
      <c r="X111" s="227"/>
      <c r="Y111" s="273" t="s">
        <v>82</v>
      </c>
      <c r="Z111" s="271">
        <v>4</v>
      </c>
      <c r="AA111" s="273" t="s">
        <v>81</v>
      </c>
      <c r="AB111" s="274">
        <v>9</v>
      </c>
      <c r="AC111" s="273" t="s">
        <v>83</v>
      </c>
      <c r="AD111" s="275" t="s">
        <v>84</v>
      </c>
      <c r="AE111" s="276">
        <f t="shared" si="5"/>
        <v>10</v>
      </c>
      <c r="AF111" s="278" t="s">
        <v>85</v>
      </c>
      <c r="AG111" s="233" t="str">
        <f t="shared" si="6"/>
        <v/>
      </c>
      <c r="AH111" s="279"/>
      <c r="AI111" s="281"/>
      <c r="AJ111" s="279"/>
      <c r="AK111" s="281"/>
    </row>
    <row r="112" spans="1:37" ht="36.75" customHeight="1">
      <c r="A112" s="205">
        <f t="shared" si="7"/>
        <v>100</v>
      </c>
      <c r="B112" s="264" t="str">
        <f t="shared" si="4"/>
        <v>○</v>
      </c>
      <c r="C112" s="282" t="str">
        <f>IF(基本情報入力シート!C133="","",基本情報入力シート!C133)</f>
        <v/>
      </c>
      <c r="D112" s="283" t="str">
        <f>IF(基本情報入力シート!D133="","",基本情報入力シート!D133)</f>
        <v/>
      </c>
      <c r="E112" s="283" t="str">
        <f>IF(基本情報入力シート!E133="","",基本情報入力シート!E133)</f>
        <v/>
      </c>
      <c r="F112" s="283" t="str">
        <f>IF(基本情報入力シート!F133="","",基本情報入力シート!F133)</f>
        <v/>
      </c>
      <c r="G112" s="283" t="str">
        <f>IF(基本情報入力シート!G133="","",基本情報入力シート!G133)</f>
        <v/>
      </c>
      <c r="H112" s="283" t="str">
        <f>IF(基本情報入力シート!H133="","",基本情報入力シート!H133)</f>
        <v/>
      </c>
      <c r="I112" s="283" t="str">
        <f>IF(基本情報入力シート!I133="","",基本情報入力シート!I133)</f>
        <v/>
      </c>
      <c r="J112" s="283" t="str">
        <f>IF(基本情報入力シート!J133="","",基本情報入力シート!J133)</f>
        <v/>
      </c>
      <c r="K112" s="283" t="str">
        <f>IF(基本情報入力シート!K133="","",基本情報入力シート!K133)</f>
        <v/>
      </c>
      <c r="L112" s="284" t="str">
        <f>IF(基本情報入力シート!L133="","",基本情報入力シート!L133)</f>
        <v/>
      </c>
      <c r="M112" s="265" t="str">
        <f>IF(基本情報入力シート!M133="","",基本情報入力シート!M133)</f>
        <v>宮城県</v>
      </c>
      <c r="N112" s="560" t="str">
        <f>IF(基本情報入力シート!R133="","",基本情報入力シート!R133)</f>
        <v/>
      </c>
      <c r="O112" s="561"/>
      <c r="P112" s="266" t="str">
        <f>IF(基本情報入力シート!X133="","",基本情報入力シート!X133)</f>
        <v/>
      </c>
      <c r="Q112" s="267" t="str">
        <f>IF(基本情報入力シート!Y133="","",基本情報入力シート!Y133)</f>
        <v/>
      </c>
      <c r="R112" s="206"/>
      <c r="S112" s="268" t="str">
        <f>IF(B112="×","",IF(基本情報入力シート!Z133="","",基本情報入力シート!Z133))</f>
        <v/>
      </c>
      <c r="T112" s="269" t="str">
        <f>IF(B112="×","",IF(Q112="","",VLOOKUP(Q112,【参考】数式用!$M$2:$O$34,3,FALSE)))</f>
        <v/>
      </c>
      <c r="U112" s="270" t="s">
        <v>80</v>
      </c>
      <c r="V112" s="271">
        <v>4</v>
      </c>
      <c r="W112" s="272" t="s">
        <v>81</v>
      </c>
      <c r="X112" s="227"/>
      <c r="Y112" s="273" t="s">
        <v>82</v>
      </c>
      <c r="Z112" s="271">
        <v>4</v>
      </c>
      <c r="AA112" s="273" t="s">
        <v>81</v>
      </c>
      <c r="AB112" s="274">
        <v>9</v>
      </c>
      <c r="AC112" s="273" t="s">
        <v>83</v>
      </c>
      <c r="AD112" s="275" t="s">
        <v>84</v>
      </c>
      <c r="AE112" s="276">
        <f t="shared" si="5"/>
        <v>10</v>
      </c>
      <c r="AF112" s="278" t="s">
        <v>85</v>
      </c>
      <c r="AG112" s="233" t="str">
        <f t="shared" si="6"/>
        <v/>
      </c>
      <c r="AH112" s="279"/>
      <c r="AI112" s="281"/>
      <c r="AJ112" s="279"/>
      <c r="AK112" s="281"/>
    </row>
  </sheetData>
  <sheetProtection password="84E1" sheet="1" formatCells="0" formatColumns="0" formatRows="0" insertRows="0" deleteRows="0" autoFilter="0"/>
  <autoFilter ref="B7:T12">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2" showButton="0"/>
  </autoFilter>
  <mergeCells count="117">
    <mergeCell ref="A3:D3"/>
    <mergeCell ref="E3:P3"/>
    <mergeCell ref="A5:O5"/>
    <mergeCell ref="A7:A11"/>
    <mergeCell ref="B7:B11"/>
    <mergeCell ref="AH9:AK9"/>
    <mergeCell ref="AG7:AK8"/>
    <mergeCell ref="S7:S12"/>
    <mergeCell ref="T7:T12"/>
    <mergeCell ref="U7:AF12"/>
    <mergeCell ref="C7:L12"/>
    <mergeCell ref="M7:M12"/>
    <mergeCell ref="P7:P12"/>
    <mergeCell ref="Q7:Q12"/>
    <mergeCell ref="R7:R12"/>
    <mergeCell ref="N15:O15"/>
    <mergeCell ref="N16:O16"/>
    <mergeCell ref="N17:O17"/>
    <mergeCell ref="N18:O18"/>
    <mergeCell ref="N19:O19"/>
    <mergeCell ref="N7:O12"/>
    <mergeCell ref="N13:O13"/>
    <mergeCell ref="N14:O14"/>
    <mergeCell ref="R1:AK5"/>
    <mergeCell ref="N25:O25"/>
    <mergeCell ref="N26:O26"/>
    <mergeCell ref="N27:O27"/>
    <mergeCell ref="N28:O28"/>
    <mergeCell ref="N29:O29"/>
    <mergeCell ref="N20:O20"/>
    <mergeCell ref="N21:O21"/>
    <mergeCell ref="N22:O22"/>
    <mergeCell ref="N23:O23"/>
    <mergeCell ref="N24:O24"/>
    <mergeCell ref="N35:O35"/>
    <mergeCell ref="N36:O36"/>
    <mergeCell ref="N37:O37"/>
    <mergeCell ref="N38:O38"/>
    <mergeCell ref="N39:O39"/>
    <mergeCell ref="N30:O30"/>
    <mergeCell ref="N31:O31"/>
    <mergeCell ref="N32:O32"/>
    <mergeCell ref="N33:O33"/>
    <mergeCell ref="N34:O34"/>
    <mergeCell ref="N45:O45"/>
    <mergeCell ref="N46:O46"/>
    <mergeCell ref="N47:O47"/>
    <mergeCell ref="N48:O48"/>
    <mergeCell ref="N49:O49"/>
    <mergeCell ref="N40:O40"/>
    <mergeCell ref="N41:O41"/>
    <mergeCell ref="N42:O42"/>
    <mergeCell ref="N43:O43"/>
    <mergeCell ref="N44:O44"/>
    <mergeCell ref="N55:O55"/>
    <mergeCell ref="N56:O56"/>
    <mergeCell ref="N57:O57"/>
    <mergeCell ref="N58:O58"/>
    <mergeCell ref="N59:O59"/>
    <mergeCell ref="N50:O50"/>
    <mergeCell ref="N51:O51"/>
    <mergeCell ref="N52:O52"/>
    <mergeCell ref="N53:O53"/>
    <mergeCell ref="N54:O54"/>
    <mergeCell ref="N65:O65"/>
    <mergeCell ref="N66:O66"/>
    <mergeCell ref="N67:O67"/>
    <mergeCell ref="N68:O68"/>
    <mergeCell ref="N69:O69"/>
    <mergeCell ref="N60:O60"/>
    <mergeCell ref="N61:O61"/>
    <mergeCell ref="N62:O62"/>
    <mergeCell ref="N63:O63"/>
    <mergeCell ref="N64:O64"/>
    <mergeCell ref="N75:O75"/>
    <mergeCell ref="N76:O76"/>
    <mergeCell ref="N77:O77"/>
    <mergeCell ref="N78:O78"/>
    <mergeCell ref="N79:O79"/>
    <mergeCell ref="N70:O70"/>
    <mergeCell ref="N71:O71"/>
    <mergeCell ref="N72:O72"/>
    <mergeCell ref="N73:O73"/>
    <mergeCell ref="N74:O74"/>
    <mergeCell ref="N85:O85"/>
    <mergeCell ref="N86:O86"/>
    <mergeCell ref="N87:O87"/>
    <mergeCell ref="N88:O88"/>
    <mergeCell ref="N89:O89"/>
    <mergeCell ref="N80:O80"/>
    <mergeCell ref="N81:O81"/>
    <mergeCell ref="N82:O82"/>
    <mergeCell ref="N83:O83"/>
    <mergeCell ref="N84:O84"/>
    <mergeCell ref="N95:O95"/>
    <mergeCell ref="N96:O96"/>
    <mergeCell ref="N97:O97"/>
    <mergeCell ref="N98:O98"/>
    <mergeCell ref="N99:O99"/>
    <mergeCell ref="N90:O90"/>
    <mergeCell ref="N91:O91"/>
    <mergeCell ref="N92:O92"/>
    <mergeCell ref="N93:O93"/>
    <mergeCell ref="N94:O94"/>
    <mergeCell ref="N110:O110"/>
    <mergeCell ref="N111:O111"/>
    <mergeCell ref="N112:O112"/>
    <mergeCell ref="N105:O105"/>
    <mergeCell ref="N106:O106"/>
    <mergeCell ref="N107:O107"/>
    <mergeCell ref="N108:O108"/>
    <mergeCell ref="N109:O109"/>
    <mergeCell ref="N100:O100"/>
    <mergeCell ref="N101:O101"/>
    <mergeCell ref="N102:O102"/>
    <mergeCell ref="N103:O103"/>
    <mergeCell ref="N104:O104"/>
  </mergeCells>
  <phoneticPr fontId="7"/>
  <conditionalFormatting sqref="B13:B112">
    <cfRule type="containsBlanks" dxfId="3" priority="4">
      <formula>LEN(TRIM(B13))=0</formula>
    </cfRule>
  </conditionalFormatting>
  <conditionalFormatting sqref="R13:R112">
    <cfRule type="containsBlanks" dxfId="2" priority="3">
      <formula>LEN(TRIM(R13))=0</formula>
    </cfRule>
  </conditionalFormatting>
  <conditionalFormatting sqref="X13:X112">
    <cfRule type="containsBlanks" dxfId="1" priority="2">
      <formula>LEN(TRIM(X13))=0</formula>
    </cfRule>
  </conditionalFormatting>
  <conditionalFormatting sqref="AH13:AK112">
    <cfRule type="containsBlanks" dxfId="0" priority="1">
      <formula>LEN(TRIM(AH13))=0</formula>
    </cfRule>
  </conditionalFormatting>
  <dataValidations count="2">
    <dataValidation imeMode="halfAlpha" allowBlank="1" showInputMessage="1" showErrorMessage="1" sqref="V13:V112 S13:S112 Z13:Z112 AB13:AB112 P13:Q112 B13:N112"/>
    <dataValidation imeMode="off" allowBlank="1" showInputMessage="1" showErrorMessage="1" sqref="AH13:AK112 X13:X112"/>
  </dataValidations>
  <pageMargins left="0.39370078740157483" right="0.39370078740157483" top="0.6692913385826772" bottom="0.62992125984251968" header="0.31496062992125984" footer="0.35433070866141736"/>
  <pageSetup paperSize="9" scale="48" fitToHeight="2" orientation="landscape" r:id="rId1"/>
  <headerFooter alignWithMargins="0"/>
  <rowBreaks count="1" manualBreakCount="1">
    <brk id="32" max="32" man="1"/>
  </rowBreaks>
  <drawing r:id="rId2"/>
  <legacyDrawing r:id="rId3"/>
  <extLst>
    <ext xmlns:x14="http://schemas.microsoft.com/office/spreadsheetml/2009/9/main" uri="{CCE6A557-97BC-4b89-ADB6-D9C93CAAB3DF}">
      <x14:dataValidations xmlns:xm="http://schemas.microsoft.com/office/excel/2006/main" count="1">
        <x14:dataValidation type="list" imeMode="halfAlpha" allowBlank="1" showInputMessage="1" showErrorMessage="1">
          <x14:formula1>
            <xm:f>【参考】数式用!$J$5:$J$7</xm:f>
          </x14:formula1>
          <xm:sqref>R13:R112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3"/>
  <sheetViews>
    <sheetView workbookViewId="0">
      <selection activeCell="B1" sqref="B1"/>
    </sheetView>
  </sheetViews>
  <sheetFormatPr defaultRowHeight="13.5"/>
  <cols>
    <col min="1" max="1" width="14.625" customWidth="1"/>
    <col min="2" max="2" width="22.75" customWidth="1"/>
    <col min="3" max="3" width="13.5" bestFit="1" customWidth="1"/>
  </cols>
  <sheetData>
    <row r="1" spans="1:25">
      <c r="A1" t="s">
        <v>19086</v>
      </c>
    </row>
    <row r="2" spans="1:25" ht="36" customHeight="1">
      <c r="A2" t="str">
        <f>基本情報入力シート!M15</f>
        <v/>
      </c>
      <c r="B2" t="str">
        <f>基本情報入力シート!M14</f>
        <v/>
      </c>
      <c r="C2" t="str">
        <f>基本情報入力シート!M16&amp;"-"&amp;基本情報入力シート!Q16</f>
        <v>-</v>
      </c>
      <c r="D2" t="str">
        <f>基本情報入力シート!M17</f>
        <v/>
      </c>
      <c r="E2" t="str">
        <f>基本情報入力シート!M19</f>
        <v/>
      </c>
      <c r="F2" t="str">
        <f>基本情報入力シート!M20</f>
        <v/>
      </c>
      <c r="G2">
        <f>基本情報入力シート!M21</f>
        <v>0</v>
      </c>
      <c r="H2">
        <f>基本情報入力シート!M22</f>
        <v>0</v>
      </c>
      <c r="I2">
        <f>基本情報入力シート!M23</f>
        <v>0</v>
      </c>
      <c r="J2">
        <f>基本情報入力シート!M24</f>
        <v>0</v>
      </c>
      <c r="K2">
        <f>基本情報入力シート!M25</f>
        <v>0</v>
      </c>
      <c r="L2" s="290">
        <f>別記様式第１号!Z21</f>
        <v>0</v>
      </c>
    </row>
    <row r="4" spans="1:25">
      <c r="A4" t="s">
        <v>19087</v>
      </c>
    </row>
    <row r="5" spans="1:25" s="7" customFormat="1" ht="36" customHeight="1">
      <c r="A5" s="291" t="s">
        <v>19077</v>
      </c>
      <c r="B5" s="291" t="s">
        <v>19078</v>
      </c>
      <c r="C5" s="291" t="s">
        <v>19079</v>
      </c>
      <c r="D5" s="292">
        <v>2</v>
      </c>
      <c r="E5" s="292">
        <v>3</v>
      </c>
      <c r="F5" s="292">
        <v>4</v>
      </c>
      <c r="G5" s="292">
        <v>5</v>
      </c>
      <c r="H5" s="292">
        <v>6</v>
      </c>
      <c r="I5" s="292">
        <v>7</v>
      </c>
      <c r="J5" s="292">
        <v>8</v>
      </c>
      <c r="K5" s="292">
        <v>9</v>
      </c>
      <c r="L5" s="293" t="s">
        <v>19088</v>
      </c>
      <c r="M5" s="293" t="s">
        <v>19103</v>
      </c>
      <c r="N5" s="293" t="s">
        <v>19104</v>
      </c>
      <c r="O5" s="293" t="s">
        <v>19089</v>
      </c>
      <c r="P5" s="293" t="s">
        <v>19090</v>
      </c>
      <c r="Q5" s="293" t="s">
        <v>19091</v>
      </c>
      <c r="R5" s="293" t="s">
        <v>19092</v>
      </c>
      <c r="S5" s="293" t="s">
        <v>19093</v>
      </c>
      <c r="T5" s="293" t="s">
        <v>19094</v>
      </c>
      <c r="U5" s="293" t="s">
        <v>19095</v>
      </c>
      <c r="V5" s="293" t="s">
        <v>19096</v>
      </c>
      <c r="W5" s="293" t="s">
        <v>19097</v>
      </c>
      <c r="X5" s="293" t="s">
        <v>19098</v>
      </c>
      <c r="Y5" s="293" t="s">
        <v>19097</v>
      </c>
    </row>
    <row r="6" spans="1:25">
      <c r="A6" s="287">
        <f>基本情報入力シート!B34</f>
        <v>1</v>
      </c>
      <c r="B6" s="287" t="str">
        <f>IF(基本情報入力シート!M34="宮城県",CONCATENATE(基本情報入力シート!C34,基本情報入力シート!D34,基本情報入力シート!E34,基本情報入力シート!F34,基本情報入力シート!G34,基本情報入力シート!H34,基本情報入力シート!I34,基本情報入力シート!J34,基本情報入力シート!K34,基本情報入力シート!L34,),IF(基本情報入力シート!M34="仙台市",CONCATENATE(基本情報入力シート!C34,基本情報入力シート!D34,基本情報入力シート!E34,基本情報入力シート!F34,基本情報入力シート!G34,基本情報入力シート!H34,基本情報入力シート!I34,基本情報入力シート!J34,基本情報入力シート!K34,基本情報入力シート!L34),"他都道府県"))</f>
        <v/>
      </c>
      <c r="C6" s="287" t="str">
        <f>IFERROR(INDEX(集計用!$A$110:$B$143,MATCH(基本情報入力シート!Y34,集計用!$B$110:$B$143,0),1),"")</f>
        <v/>
      </c>
      <c r="D6" s="287" t="str">
        <f>IF(様式１!$X13&gt;0,IF(様式１!$X13&lt;=集計用!D$5,IF(様式１!$AB13&gt;=集計用!D$5,"○",""),""),"")</f>
        <v/>
      </c>
      <c r="E6" s="287" t="str">
        <f>IF(様式１!$X13&gt;0,IF(様式１!$X13&lt;=集計用!E$5,IF(様式１!$AB13&gt;=集計用!E$5,"○",""),""),"")</f>
        <v/>
      </c>
      <c r="F6" s="287" t="str">
        <f>IF(様式１!$X13&gt;0,IF(様式１!$X13&lt;=集計用!F$5,IF(様式１!$AB13&gt;=集計用!F$5,"○",""),""),"")</f>
        <v/>
      </c>
      <c r="G6" s="287" t="str">
        <f>IF(様式１!$X13&gt;0,IF(様式１!$X13&lt;=集計用!G$5,IF(様式１!$AB13&gt;=集計用!G$5,"○",""),""),"")</f>
        <v/>
      </c>
      <c r="H6" s="287" t="str">
        <f>IF(様式１!$X13&gt;0,IF(様式１!$X13&lt;=集計用!H$5,IF(様式１!$AB13&gt;=集計用!H$5,"○",""),""),"")</f>
        <v/>
      </c>
      <c r="I6" s="287" t="str">
        <f>IF(様式１!$X13&gt;0,IF(様式１!$X13&lt;=集計用!I$5,IF(様式１!$AB13&gt;=集計用!I$5,"○",""),""),"")</f>
        <v/>
      </c>
      <c r="J6" s="287" t="str">
        <f>IF(様式１!$X13&gt;0,IF(様式１!$X13&lt;=集計用!J$5,IF(様式１!$AB13&gt;=集計用!J$5,"○",""),""),"")</f>
        <v/>
      </c>
      <c r="K6" s="287" t="str">
        <f>IF(様式１!$X13&gt;0,IF(様式１!$X13&lt;=集計用!K$5,IF(様式１!$AB13&gt;=集計用!K$5,"○",""),""),"")</f>
        <v/>
      </c>
      <c r="L6" t="str">
        <f>IF(基本情報入力シート!Y34="","",基本情報入力シート!Y34)</f>
        <v/>
      </c>
      <c r="M6" t="str">
        <f>IF(基本情報入力シート!R34="","",基本情報入力シート!R34)</f>
        <v/>
      </c>
      <c r="N6" t="str">
        <f>IF(基本情報入力シート!X34="","",基本情報入力シート!X34)</f>
        <v/>
      </c>
      <c r="O6" t="str">
        <f>IF(様式１!R13="","",様式１!R13)</f>
        <v/>
      </c>
      <c r="P6" t="str">
        <f>IF(様式１!S13="","",様式１!S13)</f>
        <v/>
      </c>
      <c r="Q6" t="str">
        <f>IF(様式１!T13="","",様式１!T13)</f>
        <v/>
      </c>
      <c r="R6" s="288" t="str">
        <f>IF(様式１!X13="","",様式１!X13)</f>
        <v/>
      </c>
      <c r="S6" s="288">
        <f>IF(様式１!AB13="","",様式１!AB13)</f>
        <v>9</v>
      </c>
      <c r="T6" s="289">
        <f>IF(様式１!AE13="","",様式１!AE13)</f>
        <v>10</v>
      </c>
      <c r="U6" t="str">
        <f>IF(様式１!AG13="","",様式１!AG13)</f>
        <v/>
      </c>
      <c r="V6" t="str">
        <f>IF(様式１!AH13="","",様式１!AH13)</f>
        <v/>
      </c>
      <c r="W6" t="str">
        <f>IF(様式１!AI13="","",様式１!AI13)</f>
        <v/>
      </c>
      <c r="X6" t="str">
        <f>IF(様式１!AJ13="","",様式１!AJ13)</f>
        <v/>
      </c>
      <c r="Y6" t="str">
        <f>IF(様式１!AK13="","",様式１!AK13)</f>
        <v/>
      </c>
    </row>
    <row r="7" spans="1:25">
      <c r="A7" s="287">
        <f>基本情報入力シート!B35</f>
        <v>2</v>
      </c>
      <c r="B7" s="287" t="str">
        <f>IF(基本情報入力シート!M35="宮城県",CONCATENATE(基本情報入力シート!C35,基本情報入力シート!D35,基本情報入力シート!E35,基本情報入力シート!F35,基本情報入力シート!G35,基本情報入力シート!H35,基本情報入力シート!I35,基本情報入力シート!J35,基本情報入力シート!K35,基本情報入力シート!L35,),IF(基本情報入力シート!M35="仙台市",CONCATENATE(基本情報入力シート!C35,基本情報入力シート!D35,基本情報入力シート!E35,基本情報入力シート!F35,基本情報入力シート!G35,基本情報入力シート!H35,基本情報入力シート!I35,基本情報入力シート!J35,基本情報入力シート!K35,基本情報入力シート!L35),"他都道府県"))</f>
        <v/>
      </c>
      <c r="C7" s="287" t="str">
        <f>IFERROR(INDEX(集計用!$A$110:$B$143,MATCH(基本情報入力シート!Y35,集計用!$B$110:$B$143,0),1),"")</f>
        <v/>
      </c>
      <c r="D7" s="287" t="str">
        <f>IF(様式１!$X14&gt;0,IF(様式１!$X14&lt;=集計用!D$5,IF(様式１!$AB14&gt;=集計用!D$5,"○",""),""),"")</f>
        <v/>
      </c>
      <c r="E7" s="287" t="str">
        <f>IF(様式１!$X14&gt;0,IF(様式１!$X14&lt;=集計用!E$5,IF(様式１!$AB14&gt;=集計用!E$5,"○",""),""),"")</f>
        <v/>
      </c>
      <c r="F7" s="287" t="str">
        <f>IF(様式１!$X14&gt;0,IF(様式１!$X14&lt;=集計用!F$5,IF(様式１!$AB14&gt;=集計用!F$5,"○",""),""),"")</f>
        <v/>
      </c>
      <c r="G7" s="287" t="str">
        <f>IF(様式１!$X14&gt;0,IF(様式１!$X14&lt;=集計用!G$5,IF(様式１!$AB14&gt;=集計用!G$5,"○",""),""),"")</f>
        <v/>
      </c>
      <c r="H7" s="287" t="str">
        <f>IF(様式１!$X14&gt;0,IF(様式１!$X14&lt;=集計用!H$5,IF(様式１!$AB14&gt;=集計用!H$5,"○",""),""),"")</f>
        <v/>
      </c>
      <c r="I7" s="287" t="str">
        <f>IF(様式１!$X14&gt;0,IF(様式１!$X14&lt;=集計用!I$5,IF(様式１!$AB14&gt;=集計用!I$5,"○",""),""),"")</f>
        <v/>
      </c>
      <c r="J7" s="287" t="str">
        <f>IF(様式１!$X14&gt;0,IF(様式１!$X14&lt;=集計用!J$5,IF(様式１!$AB14&gt;=集計用!J$5,"○",""),""),"")</f>
        <v/>
      </c>
      <c r="K7" s="287" t="str">
        <f>IF(様式１!$X14&gt;0,IF(様式１!$X14&lt;=集計用!K$5,IF(様式１!$AB14&gt;=集計用!K$5,"○",""),""),"")</f>
        <v/>
      </c>
      <c r="L7" t="str">
        <f>IF(基本情報入力シート!Y35="","",基本情報入力シート!Y35)</f>
        <v/>
      </c>
      <c r="M7" t="str">
        <f>IF(基本情報入力シート!R35="","",基本情報入力シート!R35)</f>
        <v/>
      </c>
      <c r="N7" t="str">
        <f>IF(基本情報入力シート!X35="","",基本情報入力シート!X35)</f>
        <v/>
      </c>
      <c r="O7" t="str">
        <f>IF(様式１!R14="","",様式１!R14)</f>
        <v/>
      </c>
      <c r="P7" t="str">
        <f>IF(様式１!S14="","",様式１!S14)</f>
        <v/>
      </c>
      <c r="Q7" t="str">
        <f>IF(様式１!T14="","",様式１!T14)</f>
        <v/>
      </c>
      <c r="R7" s="288" t="str">
        <f>IF(様式１!X14="","",様式１!X14)</f>
        <v/>
      </c>
      <c r="S7" s="288">
        <f>IF(様式１!AB14="","",様式１!AB14)</f>
        <v>9</v>
      </c>
      <c r="T7" s="289">
        <f>IF(様式１!AE14="","",様式１!AE14)</f>
        <v>10</v>
      </c>
      <c r="U7" t="str">
        <f>IF(様式１!AG14="","",様式１!AG14)</f>
        <v/>
      </c>
      <c r="V7" t="str">
        <f>IF(様式１!AH14="","",様式１!AH14)</f>
        <v/>
      </c>
      <c r="W7" t="str">
        <f>IF(様式１!AI14="","",様式１!AI14)</f>
        <v/>
      </c>
      <c r="X7" t="str">
        <f>IF(様式１!AJ14="","",様式１!AJ14)</f>
        <v/>
      </c>
      <c r="Y7" t="str">
        <f>IF(様式１!AK14="","",様式１!AK14)</f>
        <v/>
      </c>
    </row>
    <row r="8" spans="1:25">
      <c r="A8" s="287">
        <f>基本情報入力シート!B36</f>
        <v>3</v>
      </c>
      <c r="B8" s="287" t="str">
        <f>IF(基本情報入力シート!M36="宮城県",CONCATENATE(基本情報入力シート!C36,基本情報入力シート!D36,基本情報入力シート!E36,基本情報入力シート!F36,基本情報入力シート!G36,基本情報入力シート!H36,基本情報入力シート!I36,基本情報入力シート!J36,基本情報入力シート!K36,基本情報入力シート!L36,),IF(基本情報入力シート!M36="仙台市",CONCATENATE(基本情報入力シート!C36,基本情報入力シート!D36,基本情報入力シート!E36,基本情報入力シート!F36,基本情報入力シート!G36,基本情報入力シート!H36,基本情報入力シート!I36,基本情報入力シート!J36,基本情報入力シート!K36,基本情報入力シート!L36),"他都道府県"))</f>
        <v/>
      </c>
      <c r="C8" s="287" t="str">
        <f>IFERROR(INDEX(集計用!$A$110:$B$143,MATCH(基本情報入力シート!Y36,集計用!$B$110:$B$143,0),1),"")</f>
        <v/>
      </c>
      <c r="D8" s="287" t="str">
        <f>IF(様式１!$X15&gt;0,IF(様式１!$X15&lt;=集計用!D$5,IF(様式１!$AB15&gt;=集計用!D$5,"○",""),""),"")</f>
        <v/>
      </c>
      <c r="E8" s="287" t="str">
        <f>IF(様式１!$X15&gt;0,IF(様式１!$X15&lt;=集計用!E$5,IF(様式１!$AB15&gt;=集計用!E$5,"○",""),""),"")</f>
        <v/>
      </c>
      <c r="F8" s="287" t="str">
        <f>IF(様式１!$X15&gt;0,IF(様式１!$X15&lt;=集計用!F$5,IF(様式１!$AB15&gt;=集計用!F$5,"○",""),""),"")</f>
        <v/>
      </c>
      <c r="G8" s="287" t="str">
        <f>IF(様式１!$X15&gt;0,IF(様式１!$X15&lt;=集計用!G$5,IF(様式１!$AB15&gt;=集計用!G$5,"○",""),""),"")</f>
        <v/>
      </c>
      <c r="H8" s="287" t="str">
        <f>IF(様式１!$X15&gt;0,IF(様式１!$X15&lt;=集計用!H$5,IF(様式１!$AB15&gt;=集計用!H$5,"○",""),""),"")</f>
        <v/>
      </c>
      <c r="I8" s="287" t="str">
        <f>IF(様式１!$X15&gt;0,IF(様式１!$X15&lt;=集計用!I$5,IF(様式１!$AB15&gt;=集計用!I$5,"○",""),""),"")</f>
        <v/>
      </c>
      <c r="J8" s="287" t="str">
        <f>IF(様式１!$X15&gt;0,IF(様式１!$X15&lt;=集計用!J$5,IF(様式１!$AB15&gt;=集計用!J$5,"○",""),""),"")</f>
        <v/>
      </c>
      <c r="K8" s="287" t="str">
        <f>IF(様式１!$X15&gt;0,IF(様式１!$X15&lt;=集計用!K$5,IF(様式１!$AB15&gt;=集計用!K$5,"○",""),""),"")</f>
        <v/>
      </c>
      <c r="L8" t="str">
        <f>IF(基本情報入力シート!Y36="","",基本情報入力シート!Y36)</f>
        <v/>
      </c>
      <c r="M8" t="str">
        <f>IF(基本情報入力シート!R36="","",基本情報入力シート!R36)</f>
        <v/>
      </c>
      <c r="N8" t="str">
        <f>IF(基本情報入力シート!X36="","",基本情報入力シート!X36)</f>
        <v/>
      </c>
      <c r="O8" t="str">
        <f>IF(様式１!R15="","",様式１!R15)</f>
        <v/>
      </c>
      <c r="P8" t="str">
        <f>IF(様式１!S15="","",様式１!S15)</f>
        <v/>
      </c>
      <c r="Q8" t="str">
        <f>IF(様式１!T15="","",様式１!T15)</f>
        <v/>
      </c>
      <c r="R8" s="288" t="str">
        <f>IF(様式１!X15="","",様式１!X15)</f>
        <v/>
      </c>
      <c r="S8" s="288">
        <f>IF(様式１!AB15="","",様式１!AB15)</f>
        <v>9</v>
      </c>
      <c r="T8" s="289">
        <f>IF(様式１!AE15="","",様式１!AE15)</f>
        <v>10</v>
      </c>
      <c r="U8" t="str">
        <f>IF(様式１!AG15="","",様式１!AG15)</f>
        <v/>
      </c>
      <c r="V8" t="str">
        <f>IF(様式１!AH15="","",様式１!AH15)</f>
        <v/>
      </c>
      <c r="W8" t="str">
        <f>IF(様式１!AI15="","",様式１!AI15)</f>
        <v/>
      </c>
      <c r="X8" t="str">
        <f>IF(様式１!AJ15="","",様式１!AJ15)</f>
        <v/>
      </c>
      <c r="Y8" t="str">
        <f>IF(様式１!AK15="","",様式１!AK15)</f>
        <v/>
      </c>
    </row>
    <row r="9" spans="1:25">
      <c r="A9" s="287">
        <f>基本情報入力シート!B37</f>
        <v>4</v>
      </c>
      <c r="B9" s="287" t="str">
        <f>IF(基本情報入力シート!M37="宮城県",CONCATENATE(基本情報入力シート!C37,基本情報入力シート!D37,基本情報入力シート!E37,基本情報入力シート!F37,基本情報入力シート!G37,基本情報入力シート!H37,基本情報入力シート!I37,基本情報入力シート!J37,基本情報入力シート!K37,基本情報入力シート!L37,),IF(基本情報入力シート!M37="仙台市",CONCATENATE(基本情報入力シート!C37,基本情報入力シート!D37,基本情報入力シート!E37,基本情報入力シート!F37,基本情報入力シート!G37,基本情報入力シート!H37,基本情報入力シート!I37,基本情報入力シート!J37,基本情報入力シート!K37,基本情報入力シート!L37),"他都道府県"))</f>
        <v/>
      </c>
      <c r="C9" s="287" t="str">
        <f>IFERROR(INDEX(集計用!$A$110:$B$143,MATCH(基本情報入力シート!Y37,集計用!$B$110:$B$143,0),1),"")</f>
        <v/>
      </c>
      <c r="D9" s="287" t="str">
        <f>IF(様式１!$X16&gt;0,IF(様式１!$X16&lt;=集計用!D$5,IF(様式１!$AB16&gt;=集計用!D$5,"○",""),""),"")</f>
        <v/>
      </c>
      <c r="E9" s="287" t="str">
        <f>IF(様式１!$X16&gt;0,IF(様式１!$X16&lt;=集計用!E$5,IF(様式１!$AB16&gt;=集計用!E$5,"○",""),""),"")</f>
        <v/>
      </c>
      <c r="F9" s="287" t="str">
        <f>IF(様式１!$X16&gt;0,IF(様式１!$X16&lt;=集計用!F$5,IF(様式１!$AB16&gt;=集計用!F$5,"○",""),""),"")</f>
        <v/>
      </c>
      <c r="G9" s="287" t="str">
        <f>IF(様式１!$X16&gt;0,IF(様式１!$X16&lt;=集計用!G$5,IF(様式１!$AB16&gt;=集計用!G$5,"○",""),""),"")</f>
        <v/>
      </c>
      <c r="H9" s="287" t="str">
        <f>IF(様式１!$X16&gt;0,IF(様式１!$X16&lt;=集計用!H$5,IF(様式１!$AB16&gt;=集計用!H$5,"○",""),""),"")</f>
        <v/>
      </c>
      <c r="I9" s="287" t="str">
        <f>IF(様式１!$X16&gt;0,IF(様式１!$X16&lt;=集計用!I$5,IF(様式１!$AB16&gt;=集計用!I$5,"○",""),""),"")</f>
        <v/>
      </c>
      <c r="J9" s="287" t="str">
        <f>IF(様式１!$X16&gt;0,IF(様式１!$X16&lt;=集計用!J$5,IF(様式１!$AB16&gt;=集計用!J$5,"○",""),""),"")</f>
        <v/>
      </c>
      <c r="K9" s="287" t="str">
        <f>IF(様式１!$X16&gt;0,IF(様式１!$X16&lt;=集計用!K$5,IF(様式１!$AB16&gt;=集計用!K$5,"○",""),""),"")</f>
        <v/>
      </c>
      <c r="L9" t="str">
        <f>IF(基本情報入力シート!Y37="","",基本情報入力シート!Y37)</f>
        <v/>
      </c>
      <c r="M9" t="str">
        <f>IF(基本情報入力シート!R37="","",基本情報入力シート!R37)</f>
        <v/>
      </c>
      <c r="N9" t="str">
        <f>IF(基本情報入力シート!X37="","",基本情報入力シート!X37)</f>
        <v/>
      </c>
      <c r="O9" t="str">
        <f>IF(様式１!R16="","",様式１!R16)</f>
        <v/>
      </c>
      <c r="P9" t="str">
        <f>IF(様式１!S16="","",様式１!S16)</f>
        <v/>
      </c>
      <c r="Q9" t="str">
        <f>IF(様式１!T16="","",様式１!T16)</f>
        <v/>
      </c>
      <c r="R9" s="288" t="str">
        <f>IF(様式１!X16="","",様式１!X16)</f>
        <v/>
      </c>
      <c r="S9" s="288">
        <f>IF(様式１!AB16="","",様式１!AB16)</f>
        <v>9</v>
      </c>
      <c r="T9" s="289">
        <f>IF(様式１!AE16="","",様式１!AE16)</f>
        <v>10</v>
      </c>
      <c r="U9" t="str">
        <f>IF(様式１!AG16="","",様式１!AG16)</f>
        <v/>
      </c>
      <c r="V9" t="str">
        <f>IF(様式１!AH16="","",様式１!AH16)</f>
        <v/>
      </c>
      <c r="W9" t="str">
        <f>IF(様式１!AI16="","",様式１!AI16)</f>
        <v/>
      </c>
      <c r="X9" t="str">
        <f>IF(様式１!AJ16="","",様式１!AJ16)</f>
        <v/>
      </c>
      <c r="Y9" t="str">
        <f>IF(様式１!AK16="","",様式１!AK16)</f>
        <v/>
      </c>
    </row>
    <row r="10" spans="1:25">
      <c r="A10" s="287">
        <f>基本情報入力シート!B38</f>
        <v>5</v>
      </c>
      <c r="B10" s="287" t="str">
        <f>IF(基本情報入力シート!M38="宮城県",CONCATENATE(基本情報入力シート!C38,基本情報入力シート!D38,基本情報入力シート!E38,基本情報入力シート!F38,基本情報入力シート!G38,基本情報入力シート!H38,基本情報入力シート!I38,基本情報入力シート!J38,基本情報入力シート!K38,基本情報入力シート!L38,),IF(基本情報入力シート!M38="仙台市",CONCATENATE(基本情報入力シート!C38,基本情報入力シート!D38,基本情報入力シート!E38,基本情報入力シート!F38,基本情報入力シート!G38,基本情報入力シート!H38,基本情報入力シート!I38,基本情報入力シート!J38,基本情報入力シート!K38,基本情報入力シート!L38),"他都道府県"))</f>
        <v/>
      </c>
      <c r="C10" s="287" t="str">
        <f>IFERROR(INDEX(集計用!$A$110:$B$143,MATCH(基本情報入力シート!Y38,集計用!$B$110:$B$143,0),1),"")</f>
        <v/>
      </c>
      <c r="D10" s="287" t="str">
        <f>IF(様式１!$X17&gt;0,IF(様式１!$X17&lt;=集計用!D$5,IF(様式１!$AB17&gt;=集計用!D$5,"○",""),""),"")</f>
        <v/>
      </c>
      <c r="E10" s="287" t="str">
        <f>IF(様式１!$X17&gt;0,IF(様式１!$X17&lt;=集計用!E$5,IF(様式１!$AB17&gt;=集計用!E$5,"○",""),""),"")</f>
        <v/>
      </c>
      <c r="F10" s="287" t="str">
        <f>IF(様式１!$X17&gt;0,IF(様式１!$X17&lt;=集計用!F$5,IF(様式１!$AB17&gt;=集計用!F$5,"○",""),""),"")</f>
        <v/>
      </c>
      <c r="G10" s="287" t="str">
        <f>IF(様式１!$X17&gt;0,IF(様式１!$X17&lt;=集計用!G$5,IF(様式１!$AB17&gt;=集計用!G$5,"○",""),""),"")</f>
        <v/>
      </c>
      <c r="H10" s="287" t="str">
        <f>IF(様式１!$X17&gt;0,IF(様式１!$X17&lt;=集計用!H$5,IF(様式１!$AB17&gt;=集計用!H$5,"○",""),""),"")</f>
        <v/>
      </c>
      <c r="I10" s="287" t="str">
        <f>IF(様式１!$X17&gt;0,IF(様式１!$X17&lt;=集計用!I$5,IF(様式１!$AB17&gt;=集計用!I$5,"○",""),""),"")</f>
        <v/>
      </c>
      <c r="J10" s="287" t="str">
        <f>IF(様式１!$X17&gt;0,IF(様式１!$X17&lt;=集計用!J$5,IF(様式１!$AB17&gt;=集計用!J$5,"○",""),""),"")</f>
        <v/>
      </c>
      <c r="K10" s="287" t="str">
        <f>IF(様式１!$X17&gt;0,IF(様式１!$X17&lt;=集計用!K$5,IF(様式１!$AB17&gt;=集計用!K$5,"○",""),""),"")</f>
        <v/>
      </c>
      <c r="L10" t="str">
        <f>IF(基本情報入力シート!Y38="","",基本情報入力シート!Y38)</f>
        <v/>
      </c>
      <c r="M10" t="str">
        <f>IF(基本情報入力シート!R38="","",基本情報入力シート!R38)</f>
        <v/>
      </c>
      <c r="N10" t="str">
        <f>IF(基本情報入力シート!X38="","",基本情報入力シート!X38)</f>
        <v/>
      </c>
      <c r="O10" t="str">
        <f>IF(様式１!R17="","",様式１!R17)</f>
        <v/>
      </c>
      <c r="P10" t="str">
        <f>IF(様式１!S17="","",様式１!S17)</f>
        <v/>
      </c>
      <c r="Q10" t="str">
        <f>IF(様式１!T17="","",様式１!T17)</f>
        <v/>
      </c>
      <c r="R10" s="288" t="str">
        <f>IF(様式１!X17="","",様式１!X17)</f>
        <v/>
      </c>
      <c r="S10" s="288">
        <f>IF(様式１!AB17="","",様式１!AB17)</f>
        <v>9</v>
      </c>
      <c r="T10" s="289">
        <f>IF(様式１!AE17="","",様式１!AE17)</f>
        <v>10</v>
      </c>
      <c r="U10" t="str">
        <f>IF(様式１!AG17="","",様式１!AG17)</f>
        <v/>
      </c>
      <c r="V10" t="str">
        <f>IF(様式１!AH17="","",様式１!AH17)</f>
        <v/>
      </c>
      <c r="W10" t="str">
        <f>IF(様式１!AI17="","",様式１!AI17)</f>
        <v/>
      </c>
      <c r="X10" t="str">
        <f>IF(様式１!AJ17="","",様式１!AJ17)</f>
        <v/>
      </c>
      <c r="Y10" t="str">
        <f>IF(様式１!AK17="","",様式１!AK17)</f>
        <v/>
      </c>
    </row>
    <row r="11" spans="1:25">
      <c r="A11" s="287">
        <f>基本情報入力シート!B39</f>
        <v>6</v>
      </c>
      <c r="B11" s="287" t="str">
        <f>IF(基本情報入力シート!M39="宮城県",CONCATENATE(基本情報入力シート!C39,基本情報入力シート!D39,基本情報入力シート!E39,基本情報入力シート!F39,基本情報入力シート!G39,基本情報入力シート!H39,基本情報入力シート!I39,基本情報入力シート!J39,基本情報入力シート!K39,基本情報入力シート!L39,),IF(基本情報入力シート!M39="仙台市",CONCATENATE(基本情報入力シート!C39,基本情報入力シート!D39,基本情報入力シート!E39,基本情報入力シート!F39,基本情報入力シート!G39,基本情報入力シート!H39,基本情報入力シート!I39,基本情報入力シート!J39,基本情報入力シート!K39,基本情報入力シート!L39),"他都道府県"))</f>
        <v/>
      </c>
      <c r="C11" s="287" t="str">
        <f>IFERROR(INDEX(集計用!$A$110:$B$143,MATCH(基本情報入力シート!Y39,集計用!$B$110:$B$143,0),1),"")</f>
        <v/>
      </c>
      <c r="D11" s="287" t="str">
        <f>IF(様式１!$X18&gt;0,IF(様式１!$X18&lt;=集計用!D$5,IF(様式１!$AB18&gt;=集計用!D$5,"○",""),""),"")</f>
        <v/>
      </c>
      <c r="E11" s="287" t="str">
        <f>IF(様式１!$X18&gt;0,IF(様式１!$X18&lt;=集計用!E$5,IF(様式１!$AB18&gt;=集計用!E$5,"○",""),""),"")</f>
        <v/>
      </c>
      <c r="F11" s="287" t="str">
        <f>IF(様式１!$X18&gt;0,IF(様式１!$X18&lt;=集計用!F$5,IF(様式１!$AB18&gt;=集計用!F$5,"○",""),""),"")</f>
        <v/>
      </c>
      <c r="G11" s="287" t="str">
        <f>IF(様式１!$X18&gt;0,IF(様式１!$X18&lt;=集計用!G$5,IF(様式１!$AB18&gt;=集計用!G$5,"○",""),""),"")</f>
        <v/>
      </c>
      <c r="H11" s="287" t="str">
        <f>IF(様式１!$X18&gt;0,IF(様式１!$X18&lt;=集計用!H$5,IF(様式１!$AB18&gt;=集計用!H$5,"○",""),""),"")</f>
        <v/>
      </c>
      <c r="I11" s="287" t="str">
        <f>IF(様式１!$X18&gt;0,IF(様式１!$X18&lt;=集計用!I$5,IF(様式１!$AB18&gt;=集計用!I$5,"○",""),""),"")</f>
        <v/>
      </c>
      <c r="J11" s="287" t="str">
        <f>IF(様式１!$X18&gt;0,IF(様式１!$X18&lt;=集計用!J$5,IF(様式１!$AB18&gt;=集計用!J$5,"○",""),""),"")</f>
        <v/>
      </c>
      <c r="K11" s="287" t="str">
        <f>IF(様式１!$X18&gt;0,IF(様式１!$X18&lt;=集計用!K$5,IF(様式１!$AB18&gt;=集計用!K$5,"○",""),""),"")</f>
        <v/>
      </c>
      <c r="L11" t="str">
        <f>IF(基本情報入力シート!Y39="","",基本情報入力シート!Y39)</f>
        <v/>
      </c>
      <c r="M11" t="str">
        <f>IF(基本情報入力シート!R39="","",基本情報入力シート!R39)</f>
        <v/>
      </c>
      <c r="N11" t="str">
        <f>IF(基本情報入力シート!X39="","",基本情報入力シート!X39)</f>
        <v/>
      </c>
      <c r="O11" t="str">
        <f>IF(様式１!R18="","",様式１!R18)</f>
        <v/>
      </c>
      <c r="P11" t="str">
        <f>IF(様式１!S18="","",様式１!S18)</f>
        <v/>
      </c>
      <c r="Q11" t="str">
        <f>IF(様式１!T18="","",様式１!T18)</f>
        <v/>
      </c>
      <c r="R11" s="288" t="str">
        <f>IF(様式１!X18="","",様式１!X18)</f>
        <v/>
      </c>
      <c r="S11" s="288">
        <f>IF(様式１!AB18="","",様式１!AB18)</f>
        <v>9</v>
      </c>
      <c r="T11" s="289">
        <f>IF(様式１!AE18="","",様式１!AE18)</f>
        <v>10</v>
      </c>
      <c r="U11" t="str">
        <f>IF(様式１!AG18="","",様式１!AG18)</f>
        <v/>
      </c>
      <c r="V11" t="str">
        <f>IF(様式１!AH18="","",様式１!AH18)</f>
        <v/>
      </c>
      <c r="W11" t="str">
        <f>IF(様式１!AI18="","",様式１!AI18)</f>
        <v/>
      </c>
      <c r="X11" t="str">
        <f>IF(様式１!AJ18="","",様式１!AJ18)</f>
        <v/>
      </c>
      <c r="Y11" t="str">
        <f>IF(様式１!AK18="","",様式１!AK18)</f>
        <v/>
      </c>
    </row>
    <row r="12" spans="1:25">
      <c r="A12" s="287">
        <f>基本情報入力シート!B40</f>
        <v>7</v>
      </c>
      <c r="B12" s="287" t="str">
        <f>IF(基本情報入力シート!M40="宮城県",CONCATENATE(基本情報入力シート!C40,基本情報入力シート!D40,基本情報入力シート!E40,基本情報入力シート!F40,基本情報入力シート!G40,基本情報入力シート!H40,基本情報入力シート!I40,基本情報入力シート!J40,基本情報入力シート!K40,基本情報入力シート!L40,),IF(基本情報入力シート!M40="仙台市",CONCATENATE(基本情報入力シート!C40,基本情報入力シート!D40,基本情報入力シート!E40,基本情報入力シート!F40,基本情報入力シート!G40,基本情報入力シート!H40,基本情報入力シート!I40,基本情報入力シート!J40,基本情報入力シート!K40,基本情報入力シート!L40),"他都道府県"))</f>
        <v/>
      </c>
      <c r="C12" s="287" t="str">
        <f>IFERROR(INDEX(集計用!$A$110:$B$143,MATCH(基本情報入力シート!Y40,集計用!$B$110:$B$143,0),1),"")</f>
        <v/>
      </c>
      <c r="D12" s="287" t="str">
        <f>IF(様式１!$X19&gt;0,IF(様式１!$X19&lt;=集計用!D$5,IF(様式１!$AB19&gt;=集計用!D$5,"○",""),""),"")</f>
        <v/>
      </c>
      <c r="E12" s="287" t="str">
        <f>IF(様式１!$X19&gt;0,IF(様式１!$X19&lt;=集計用!E$5,IF(様式１!$AB19&gt;=集計用!E$5,"○",""),""),"")</f>
        <v/>
      </c>
      <c r="F12" s="287" t="str">
        <f>IF(様式１!$X19&gt;0,IF(様式１!$X19&lt;=集計用!F$5,IF(様式１!$AB19&gt;=集計用!F$5,"○",""),""),"")</f>
        <v/>
      </c>
      <c r="G12" s="287" t="str">
        <f>IF(様式１!$X19&gt;0,IF(様式１!$X19&lt;=集計用!G$5,IF(様式１!$AB19&gt;=集計用!G$5,"○",""),""),"")</f>
        <v/>
      </c>
      <c r="H12" s="287" t="str">
        <f>IF(様式１!$X19&gt;0,IF(様式１!$X19&lt;=集計用!H$5,IF(様式１!$AB19&gt;=集計用!H$5,"○",""),""),"")</f>
        <v/>
      </c>
      <c r="I12" s="287" t="str">
        <f>IF(様式１!$X19&gt;0,IF(様式１!$X19&lt;=集計用!I$5,IF(様式１!$AB19&gt;=集計用!I$5,"○",""),""),"")</f>
        <v/>
      </c>
      <c r="J12" s="287" t="str">
        <f>IF(様式１!$X19&gt;0,IF(様式１!$X19&lt;=集計用!J$5,IF(様式１!$AB19&gt;=集計用!J$5,"○",""),""),"")</f>
        <v/>
      </c>
      <c r="K12" s="287" t="str">
        <f>IF(様式１!$X19&gt;0,IF(様式１!$X19&lt;=集計用!K$5,IF(様式１!$AB19&gt;=集計用!K$5,"○",""),""),"")</f>
        <v/>
      </c>
      <c r="L12" t="str">
        <f>IF(基本情報入力シート!Y40="","",基本情報入力シート!Y40)</f>
        <v/>
      </c>
      <c r="M12" t="str">
        <f>IF(基本情報入力シート!R40="","",基本情報入力シート!R40)</f>
        <v/>
      </c>
      <c r="N12" t="str">
        <f>IF(基本情報入力シート!X40="","",基本情報入力シート!X40)</f>
        <v/>
      </c>
      <c r="O12" t="str">
        <f>IF(様式１!R19="","",様式１!R19)</f>
        <v/>
      </c>
      <c r="P12" t="str">
        <f>IF(様式１!S19="","",様式１!S19)</f>
        <v/>
      </c>
      <c r="Q12" t="str">
        <f>IF(様式１!T19="","",様式１!T19)</f>
        <v/>
      </c>
      <c r="R12" s="288" t="str">
        <f>IF(様式１!X19="","",様式１!X19)</f>
        <v/>
      </c>
      <c r="S12" s="288">
        <f>IF(様式１!AB19="","",様式１!AB19)</f>
        <v>9</v>
      </c>
      <c r="T12" s="289">
        <f>IF(様式１!AE19="","",様式１!AE19)</f>
        <v>10</v>
      </c>
      <c r="U12" t="str">
        <f>IF(様式１!AG19="","",様式１!AG19)</f>
        <v/>
      </c>
      <c r="V12" t="str">
        <f>IF(様式１!AH19="","",様式１!AH19)</f>
        <v/>
      </c>
      <c r="W12" t="str">
        <f>IF(様式１!AI19="","",様式１!AI19)</f>
        <v/>
      </c>
      <c r="X12" t="str">
        <f>IF(様式１!AJ19="","",様式１!AJ19)</f>
        <v/>
      </c>
      <c r="Y12" t="str">
        <f>IF(様式１!AK19="","",様式１!AK19)</f>
        <v/>
      </c>
    </row>
    <row r="13" spans="1:25">
      <c r="A13" s="287">
        <f>基本情報入力シート!B41</f>
        <v>8</v>
      </c>
      <c r="B13" s="287" t="str">
        <f>IF(基本情報入力シート!M41="宮城県",CONCATENATE(基本情報入力シート!C41,基本情報入力シート!D41,基本情報入力シート!E41,基本情報入力シート!F41,基本情報入力シート!G41,基本情報入力シート!H41,基本情報入力シート!I41,基本情報入力シート!J41,基本情報入力シート!K41,基本情報入力シート!L41,),IF(基本情報入力シート!M41="仙台市",CONCATENATE(基本情報入力シート!C41,基本情報入力シート!D41,基本情報入力シート!E41,基本情報入力シート!F41,基本情報入力シート!G41,基本情報入力シート!H41,基本情報入力シート!I41,基本情報入力シート!J41,基本情報入力シート!K41,基本情報入力シート!L41),"他都道府県"))</f>
        <v/>
      </c>
      <c r="C13" s="287" t="str">
        <f>IFERROR(INDEX(集計用!$A$110:$B$143,MATCH(基本情報入力シート!Y41,集計用!$B$110:$B$143,0),1),"")</f>
        <v/>
      </c>
      <c r="D13" s="287" t="str">
        <f>IF(様式１!$X20&gt;0,IF(様式１!$X20&lt;=集計用!D$5,IF(様式１!$AB20&gt;=集計用!D$5,"○",""),""),"")</f>
        <v/>
      </c>
      <c r="E13" s="287" t="str">
        <f>IF(様式１!$X20&gt;0,IF(様式１!$X20&lt;=集計用!E$5,IF(様式１!$AB20&gt;=集計用!E$5,"○",""),""),"")</f>
        <v/>
      </c>
      <c r="F13" s="287" t="str">
        <f>IF(様式１!$X20&gt;0,IF(様式１!$X20&lt;=集計用!F$5,IF(様式１!$AB20&gt;=集計用!F$5,"○",""),""),"")</f>
        <v/>
      </c>
      <c r="G13" s="287" t="str">
        <f>IF(様式１!$X20&gt;0,IF(様式１!$X20&lt;=集計用!G$5,IF(様式１!$AB20&gt;=集計用!G$5,"○",""),""),"")</f>
        <v/>
      </c>
      <c r="H13" s="287" t="str">
        <f>IF(様式１!$X20&gt;0,IF(様式１!$X20&lt;=集計用!H$5,IF(様式１!$AB20&gt;=集計用!H$5,"○",""),""),"")</f>
        <v/>
      </c>
      <c r="I13" s="287" t="str">
        <f>IF(様式１!$X20&gt;0,IF(様式１!$X20&lt;=集計用!I$5,IF(様式１!$AB20&gt;=集計用!I$5,"○",""),""),"")</f>
        <v/>
      </c>
      <c r="J13" s="287" t="str">
        <f>IF(様式１!$X20&gt;0,IF(様式１!$X20&lt;=集計用!J$5,IF(様式１!$AB20&gt;=集計用!J$5,"○",""),""),"")</f>
        <v/>
      </c>
      <c r="K13" s="287" t="str">
        <f>IF(様式１!$X20&gt;0,IF(様式１!$X20&lt;=集計用!K$5,IF(様式１!$AB20&gt;=集計用!K$5,"○",""),""),"")</f>
        <v/>
      </c>
      <c r="L13" t="str">
        <f>IF(基本情報入力シート!Y41="","",基本情報入力シート!Y41)</f>
        <v/>
      </c>
      <c r="M13" t="str">
        <f>IF(基本情報入力シート!R41="","",基本情報入力シート!R41)</f>
        <v/>
      </c>
      <c r="N13" t="str">
        <f>IF(基本情報入力シート!X41="","",基本情報入力シート!X41)</f>
        <v/>
      </c>
      <c r="O13" t="str">
        <f>IF(様式１!R20="","",様式１!R20)</f>
        <v/>
      </c>
      <c r="P13" t="str">
        <f>IF(様式１!S20="","",様式１!S20)</f>
        <v/>
      </c>
      <c r="Q13" t="str">
        <f>IF(様式１!T20="","",様式１!T20)</f>
        <v/>
      </c>
      <c r="R13" s="288" t="str">
        <f>IF(様式１!X20="","",様式１!X20)</f>
        <v/>
      </c>
      <c r="S13" s="288">
        <f>IF(様式１!AB20="","",様式１!AB20)</f>
        <v>9</v>
      </c>
      <c r="T13" s="289">
        <f>IF(様式１!AE20="","",様式１!AE20)</f>
        <v>10</v>
      </c>
      <c r="U13" t="str">
        <f>IF(様式１!AG20="","",様式１!AG20)</f>
        <v/>
      </c>
      <c r="V13" t="str">
        <f>IF(様式１!AH20="","",様式１!AH20)</f>
        <v/>
      </c>
      <c r="W13" t="str">
        <f>IF(様式１!AI20="","",様式１!AI20)</f>
        <v/>
      </c>
      <c r="X13" t="str">
        <f>IF(様式１!AJ20="","",様式１!AJ20)</f>
        <v/>
      </c>
      <c r="Y13" t="str">
        <f>IF(様式１!AK20="","",様式１!AK20)</f>
        <v/>
      </c>
    </row>
    <row r="14" spans="1:25">
      <c r="A14" s="287">
        <f>基本情報入力シート!B42</f>
        <v>9</v>
      </c>
      <c r="B14" s="287" t="str">
        <f>IF(基本情報入力シート!M42="宮城県",CONCATENATE(基本情報入力シート!C42,基本情報入力シート!D42,基本情報入力シート!E42,基本情報入力シート!F42,基本情報入力シート!G42,基本情報入力シート!H42,基本情報入力シート!I42,基本情報入力シート!J42,基本情報入力シート!K42,基本情報入力シート!L42,),IF(基本情報入力シート!M42="仙台市",CONCATENATE(基本情報入力シート!C42,基本情報入力シート!D42,基本情報入力シート!E42,基本情報入力シート!F42,基本情報入力シート!G42,基本情報入力シート!H42,基本情報入力シート!I42,基本情報入力シート!J42,基本情報入力シート!K42,基本情報入力シート!L42),"他都道府県"))</f>
        <v/>
      </c>
      <c r="C14" s="287" t="str">
        <f>IFERROR(INDEX(集計用!$A$110:$B$143,MATCH(基本情報入力シート!Y42,集計用!$B$110:$B$143,0),1),"")</f>
        <v/>
      </c>
      <c r="D14" s="287" t="str">
        <f>IF(様式１!$X21&gt;0,IF(様式１!$X21&lt;=集計用!D$5,IF(様式１!$AB21&gt;=集計用!D$5,"○",""),""),"")</f>
        <v/>
      </c>
      <c r="E14" s="287" t="str">
        <f>IF(様式１!$X21&gt;0,IF(様式１!$X21&lt;=集計用!E$5,IF(様式１!$AB21&gt;=集計用!E$5,"○",""),""),"")</f>
        <v/>
      </c>
      <c r="F14" s="287" t="str">
        <f>IF(様式１!$X21&gt;0,IF(様式１!$X21&lt;=集計用!F$5,IF(様式１!$AB21&gt;=集計用!F$5,"○",""),""),"")</f>
        <v/>
      </c>
      <c r="G14" s="287" t="str">
        <f>IF(様式１!$X21&gt;0,IF(様式１!$X21&lt;=集計用!G$5,IF(様式１!$AB21&gt;=集計用!G$5,"○",""),""),"")</f>
        <v/>
      </c>
      <c r="H14" s="287" t="str">
        <f>IF(様式１!$X21&gt;0,IF(様式１!$X21&lt;=集計用!H$5,IF(様式１!$AB21&gt;=集計用!H$5,"○",""),""),"")</f>
        <v/>
      </c>
      <c r="I14" s="287" t="str">
        <f>IF(様式１!$X21&gt;0,IF(様式１!$X21&lt;=集計用!I$5,IF(様式１!$AB21&gt;=集計用!I$5,"○",""),""),"")</f>
        <v/>
      </c>
      <c r="J14" s="287" t="str">
        <f>IF(様式１!$X21&gt;0,IF(様式１!$X21&lt;=集計用!J$5,IF(様式１!$AB21&gt;=集計用!J$5,"○",""),""),"")</f>
        <v/>
      </c>
      <c r="K14" s="287" t="str">
        <f>IF(様式１!$X21&gt;0,IF(様式１!$X21&lt;=集計用!K$5,IF(様式１!$AB21&gt;=集計用!K$5,"○",""),""),"")</f>
        <v/>
      </c>
      <c r="L14" t="str">
        <f>IF(基本情報入力シート!Y42="","",基本情報入力シート!Y42)</f>
        <v/>
      </c>
      <c r="M14" t="str">
        <f>IF(基本情報入力シート!R42="","",基本情報入力シート!R42)</f>
        <v/>
      </c>
      <c r="N14" t="str">
        <f>IF(基本情報入力シート!X42="","",基本情報入力シート!X42)</f>
        <v/>
      </c>
      <c r="O14" t="str">
        <f>IF(様式１!R21="","",様式１!R21)</f>
        <v/>
      </c>
      <c r="P14" t="str">
        <f>IF(様式１!S21="","",様式１!S21)</f>
        <v/>
      </c>
      <c r="Q14" t="str">
        <f>IF(様式１!T21="","",様式１!T21)</f>
        <v/>
      </c>
      <c r="R14" s="288" t="str">
        <f>IF(様式１!X21="","",様式１!X21)</f>
        <v/>
      </c>
      <c r="S14" s="288">
        <f>IF(様式１!AB21="","",様式１!AB21)</f>
        <v>9</v>
      </c>
      <c r="T14" s="289">
        <f>IF(様式１!AE21="","",様式１!AE21)</f>
        <v>10</v>
      </c>
      <c r="U14" t="str">
        <f>IF(様式１!AG21="","",様式１!AG21)</f>
        <v/>
      </c>
      <c r="V14" t="str">
        <f>IF(様式１!AH21="","",様式１!AH21)</f>
        <v/>
      </c>
      <c r="W14" t="str">
        <f>IF(様式１!AI21="","",様式１!AI21)</f>
        <v/>
      </c>
      <c r="X14" t="str">
        <f>IF(様式１!AJ21="","",様式１!AJ21)</f>
        <v/>
      </c>
      <c r="Y14" t="str">
        <f>IF(様式１!AK21="","",様式１!AK21)</f>
        <v/>
      </c>
    </row>
    <row r="15" spans="1:25">
      <c r="A15" s="287">
        <f>基本情報入力シート!B43</f>
        <v>10</v>
      </c>
      <c r="B15" s="287" t="str">
        <f>IF(基本情報入力シート!M43="宮城県",CONCATENATE(基本情報入力シート!C43,基本情報入力シート!D43,基本情報入力シート!E43,基本情報入力シート!F43,基本情報入力シート!G43,基本情報入力シート!H43,基本情報入力シート!I43,基本情報入力シート!J43,基本情報入力シート!K43,基本情報入力シート!L43,),IF(基本情報入力シート!M43="仙台市",CONCATENATE(基本情報入力シート!C43,基本情報入力シート!D43,基本情報入力シート!E43,基本情報入力シート!F43,基本情報入力シート!G43,基本情報入力シート!H43,基本情報入力シート!I43,基本情報入力シート!J43,基本情報入力シート!K43,基本情報入力シート!L43),"他都道府県"))</f>
        <v/>
      </c>
      <c r="C15" s="287" t="str">
        <f>IFERROR(INDEX(集計用!$A$110:$B$143,MATCH(基本情報入力シート!Y43,集計用!$B$110:$B$143,0),1),"")</f>
        <v/>
      </c>
      <c r="D15" s="287" t="str">
        <f>IF(様式１!$X22&gt;0,IF(様式１!$X22&lt;=集計用!D$5,IF(様式１!$AB22&gt;=集計用!D$5,"○",""),""),"")</f>
        <v/>
      </c>
      <c r="E15" s="287" t="str">
        <f>IF(様式１!$X22&gt;0,IF(様式１!$X22&lt;=集計用!E$5,IF(様式１!$AB22&gt;=集計用!E$5,"○",""),""),"")</f>
        <v/>
      </c>
      <c r="F15" s="287" t="str">
        <f>IF(様式１!$X22&gt;0,IF(様式１!$X22&lt;=集計用!F$5,IF(様式１!$AB22&gt;=集計用!F$5,"○",""),""),"")</f>
        <v/>
      </c>
      <c r="G15" s="287" t="str">
        <f>IF(様式１!$X22&gt;0,IF(様式１!$X22&lt;=集計用!G$5,IF(様式１!$AB22&gt;=集計用!G$5,"○",""),""),"")</f>
        <v/>
      </c>
      <c r="H15" s="287" t="str">
        <f>IF(様式１!$X22&gt;0,IF(様式１!$X22&lt;=集計用!H$5,IF(様式１!$AB22&gt;=集計用!H$5,"○",""),""),"")</f>
        <v/>
      </c>
      <c r="I15" s="287" t="str">
        <f>IF(様式１!$X22&gt;0,IF(様式１!$X22&lt;=集計用!I$5,IF(様式１!$AB22&gt;=集計用!I$5,"○",""),""),"")</f>
        <v/>
      </c>
      <c r="J15" s="287" t="str">
        <f>IF(様式１!$X22&gt;0,IF(様式１!$X22&lt;=集計用!J$5,IF(様式１!$AB22&gt;=集計用!J$5,"○",""),""),"")</f>
        <v/>
      </c>
      <c r="K15" s="287" t="str">
        <f>IF(様式１!$X22&gt;0,IF(様式１!$X22&lt;=集計用!K$5,IF(様式１!$AB22&gt;=集計用!K$5,"○",""),""),"")</f>
        <v/>
      </c>
      <c r="L15" t="str">
        <f>IF(基本情報入力シート!Y43="","",基本情報入力シート!Y43)</f>
        <v/>
      </c>
      <c r="M15" t="str">
        <f>IF(基本情報入力シート!R43="","",基本情報入力シート!R43)</f>
        <v/>
      </c>
      <c r="N15" t="str">
        <f>IF(基本情報入力シート!X43="","",基本情報入力シート!X43)</f>
        <v/>
      </c>
      <c r="O15" t="str">
        <f>IF(様式１!R22="","",様式１!R22)</f>
        <v/>
      </c>
      <c r="P15" t="str">
        <f>IF(様式１!S22="","",様式１!S22)</f>
        <v/>
      </c>
      <c r="Q15" t="str">
        <f>IF(様式１!T22="","",様式１!T22)</f>
        <v/>
      </c>
      <c r="R15" s="288" t="str">
        <f>IF(様式１!X22="","",様式１!X22)</f>
        <v/>
      </c>
      <c r="S15" s="288">
        <f>IF(様式１!AB22="","",様式１!AB22)</f>
        <v>9</v>
      </c>
      <c r="T15" s="289">
        <f>IF(様式１!AE22="","",様式１!AE22)</f>
        <v>10</v>
      </c>
      <c r="U15" t="str">
        <f>IF(様式１!AG22="","",様式１!AG22)</f>
        <v/>
      </c>
      <c r="V15" t="str">
        <f>IF(様式１!AH22="","",様式１!AH22)</f>
        <v/>
      </c>
      <c r="W15" t="str">
        <f>IF(様式１!AI22="","",様式１!AI22)</f>
        <v/>
      </c>
      <c r="X15" t="str">
        <f>IF(様式１!AJ22="","",様式１!AJ22)</f>
        <v/>
      </c>
      <c r="Y15" t="str">
        <f>IF(様式１!AK22="","",様式１!AK22)</f>
        <v/>
      </c>
    </row>
    <row r="16" spans="1:25">
      <c r="A16" s="287">
        <f>基本情報入力シート!B44</f>
        <v>11</v>
      </c>
      <c r="B16" s="287" t="str">
        <f>IF(基本情報入力シート!M44="宮城県",CONCATENATE(基本情報入力シート!C44,基本情報入力シート!D44,基本情報入力シート!E44,基本情報入力シート!F44,基本情報入力シート!G44,基本情報入力シート!H44,基本情報入力シート!I44,基本情報入力シート!J44,基本情報入力シート!K44,基本情報入力シート!L44,),IF(基本情報入力シート!M44="仙台市",CONCATENATE(基本情報入力シート!C44,基本情報入力シート!D44,基本情報入力シート!E44,基本情報入力シート!F44,基本情報入力シート!G44,基本情報入力シート!H44,基本情報入力シート!I44,基本情報入力シート!J44,基本情報入力シート!K44,基本情報入力シート!L44),"他都道府県"))</f>
        <v/>
      </c>
      <c r="C16" s="287" t="str">
        <f>IFERROR(INDEX(集計用!$A$110:$B$143,MATCH(基本情報入力シート!Y44,集計用!$B$110:$B$143,0),1),"")</f>
        <v/>
      </c>
      <c r="D16" s="287" t="str">
        <f>IF(様式１!$X23&gt;0,IF(様式１!$X23&lt;=集計用!D$5,IF(様式１!$AB23&gt;=集計用!D$5,"○",""),""),"")</f>
        <v/>
      </c>
      <c r="E16" s="287" t="str">
        <f>IF(様式１!$X23&gt;0,IF(様式１!$X23&lt;=集計用!E$5,IF(様式１!$AB23&gt;=集計用!E$5,"○",""),""),"")</f>
        <v/>
      </c>
      <c r="F16" s="287" t="str">
        <f>IF(様式１!$X23&gt;0,IF(様式１!$X23&lt;=集計用!F$5,IF(様式１!$AB23&gt;=集計用!F$5,"○",""),""),"")</f>
        <v/>
      </c>
      <c r="G16" s="287" t="str">
        <f>IF(様式１!$X23&gt;0,IF(様式１!$X23&lt;=集計用!G$5,IF(様式１!$AB23&gt;=集計用!G$5,"○",""),""),"")</f>
        <v/>
      </c>
      <c r="H16" s="287" t="str">
        <f>IF(様式１!$X23&gt;0,IF(様式１!$X23&lt;=集計用!H$5,IF(様式１!$AB23&gt;=集計用!H$5,"○",""),""),"")</f>
        <v/>
      </c>
      <c r="I16" s="287" t="str">
        <f>IF(様式１!$X23&gt;0,IF(様式１!$X23&lt;=集計用!I$5,IF(様式１!$AB23&gt;=集計用!I$5,"○",""),""),"")</f>
        <v/>
      </c>
      <c r="J16" s="287" t="str">
        <f>IF(様式１!$X23&gt;0,IF(様式１!$X23&lt;=集計用!J$5,IF(様式１!$AB23&gt;=集計用!J$5,"○",""),""),"")</f>
        <v/>
      </c>
      <c r="K16" s="287" t="str">
        <f>IF(様式１!$X23&gt;0,IF(様式１!$X23&lt;=集計用!K$5,IF(様式１!$AB23&gt;=集計用!K$5,"○",""),""),"")</f>
        <v/>
      </c>
      <c r="L16" t="str">
        <f>IF(基本情報入力シート!Y44="","",基本情報入力シート!Y44)</f>
        <v/>
      </c>
      <c r="M16" t="str">
        <f>IF(基本情報入力シート!R44="","",基本情報入力シート!R44)</f>
        <v/>
      </c>
      <c r="N16" t="str">
        <f>IF(基本情報入力シート!X44="","",基本情報入力シート!X44)</f>
        <v/>
      </c>
      <c r="O16" t="str">
        <f>IF(様式１!R23="","",様式１!R23)</f>
        <v/>
      </c>
      <c r="P16" t="str">
        <f>IF(様式１!S23="","",様式１!S23)</f>
        <v/>
      </c>
      <c r="Q16" t="str">
        <f>IF(様式１!T23="","",様式１!T23)</f>
        <v/>
      </c>
      <c r="R16" s="288" t="str">
        <f>IF(様式１!X23="","",様式１!X23)</f>
        <v/>
      </c>
      <c r="S16" s="288">
        <f>IF(様式１!AB23="","",様式１!AB23)</f>
        <v>9</v>
      </c>
      <c r="T16" s="289">
        <f>IF(様式１!AE23="","",様式１!AE23)</f>
        <v>10</v>
      </c>
      <c r="U16" t="str">
        <f>IF(様式１!AG23="","",様式１!AG23)</f>
        <v/>
      </c>
      <c r="V16" t="str">
        <f>IF(様式１!AH23="","",様式１!AH23)</f>
        <v/>
      </c>
      <c r="W16" t="str">
        <f>IF(様式１!AI23="","",様式１!AI23)</f>
        <v/>
      </c>
      <c r="X16" t="str">
        <f>IF(様式１!AJ23="","",様式１!AJ23)</f>
        <v/>
      </c>
      <c r="Y16" t="str">
        <f>IF(様式１!AK23="","",様式１!AK23)</f>
        <v/>
      </c>
    </row>
    <row r="17" spans="1:25">
      <c r="A17" s="287">
        <f>基本情報入力シート!B45</f>
        <v>12</v>
      </c>
      <c r="B17" s="287" t="str">
        <f>IF(基本情報入力シート!M45="宮城県",CONCATENATE(基本情報入力シート!C45,基本情報入力シート!D45,基本情報入力シート!E45,基本情報入力シート!F45,基本情報入力シート!G45,基本情報入力シート!H45,基本情報入力シート!I45,基本情報入力シート!J45,基本情報入力シート!K45,基本情報入力シート!L45,),IF(基本情報入力シート!M45="仙台市",CONCATENATE(基本情報入力シート!C45,基本情報入力シート!D45,基本情報入力シート!E45,基本情報入力シート!F45,基本情報入力シート!G45,基本情報入力シート!H45,基本情報入力シート!I45,基本情報入力シート!J45,基本情報入力シート!K45,基本情報入力シート!L45),"他都道府県"))</f>
        <v/>
      </c>
      <c r="C17" s="287" t="str">
        <f>IFERROR(INDEX(集計用!$A$110:$B$143,MATCH(基本情報入力シート!Y45,集計用!$B$110:$B$143,0),1),"")</f>
        <v/>
      </c>
      <c r="D17" s="287" t="str">
        <f>IF(様式１!$X24&gt;0,IF(様式１!$X24&lt;=集計用!D$5,IF(様式１!$AB24&gt;=集計用!D$5,"○",""),""),"")</f>
        <v/>
      </c>
      <c r="E17" s="287" t="str">
        <f>IF(様式１!$X24&gt;0,IF(様式１!$X24&lt;=集計用!E$5,IF(様式１!$AB24&gt;=集計用!E$5,"○",""),""),"")</f>
        <v/>
      </c>
      <c r="F17" s="287" t="str">
        <f>IF(様式１!$X24&gt;0,IF(様式１!$X24&lt;=集計用!F$5,IF(様式１!$AB24&gt;=集計用!F$5,"○",""),""),"")</f>
        <v/>
      </c>
      <c r="G17" s="287" t="str">
        <f>IF(様式１!$X24&gt;0,IF(様式１!$X24&lt;=集計用!G$5,IF(様式１!$AB24&gt;=集計用!G$5,"○",""),""),"")</f>
        <v/>
      </c>
      <c r="H17" s="287" t="str">
        <f>IF(様式１!$X24&gt;0,IF(様式１!$X24&lt;=集計用!H$5,IF(様式１!$AB24&gt;=集計用!H$5,"○",""),""),"")</f>
        <v/>
      </c>
      <c r="I17" s="287" t="str">
        <f>IF(様式１!$X24&gt;0,IF(様式１!$X24&lt;=集計用!I$5,IF(様式１!$AB24&gt;=集計用!I$5,"○",""),""),"")</f>
        <v/>
      </c>
      <c r="J17" s="287" t="str">
        <f>IF(様式１!$X24&gt;0,IF(様式１!$X24&lt;=集計用!J$5,IF(様式１!$AB24&gt;=集計用!J$5,"○",""),""),"")</f>
        <v/>
      </c>
      <c r="K17" s="287" t="str">
        <f>IF(様式１!$X24&gt;0,IF(様式１!$X24&lt;=集計用!K$5,IF(様式１!$AB24&gt;=集計用!K$5,"○",""),""),"")</f>
        <v/>
      </c>
      <c r="L17" t="str">
        <f>IF(基本情報入力シート!Y45="","",基本情報入力シート!Y45)</f>
        <v/>
      </c>
      <c r="M17" t="str">
        <f>IF(基本情報入力シート!R45="","",基本情報入力シート!R45)</f>
        <v/>
      </c>
      <c r="N17" t="str">
        <f>IF(基本情報入力シート!X45="","",基本情報入力シート!X45)</f>
        <v/>
      </c>
      <c r="O17" t="str">
        <f>IF(様式１!R24="","",様式１!R24)</f>
        <v/>
      </c>
      <c r="P17" t="str">
        <f>IF(様式１!S24="","",様式１!S24)</f>
        <v/>
      </c>
      <c r="Q17" t="str">
        <f>IF(様式１!T24="","",様式１!T24)</f>
        <v/>
      </c>
      <c r="R17" s="288" t="str">
        <f>IF(様式１!X24="","",様式１!X24)</f>
        <v/>
      </c>
      <c r="S17" s="288">
        <f>IF(様式１!AB24="","",様式１!AB24)</f>
        <v>9</v>
      </c>
      <c r="T17" s="289">
        <f>IF(様式１!AE24="","",様式１!AE24)</f>
        <v>10</v>
      </c>
      <c r="U17" t="str">
        <f>IF(様式１!AG24="","",様式１!AG24)</f>
        <v/>
      </c>
      <c r="V17" t="str">
        <f>IF(様式１!AH24="","",様式１!AH24)</f>
        <v/>
      </c>
      <c r="W17" t="str">
        <f>IF(様式１!AI24="","",様式１!AI24)</f>
        <v/>
      </c>
      <c r="X17" t="str">
        <f>IF(様式１!AJ24="","",様式１!AJ24)</f>
        <v/>
      </c>
      <c r="Y17" t="str">
        <f>IF(様式１!AK24="","",様式１!AK24)</f>
        <v/>
      </c>
    </row>
    <row r="18" spans="1:25">
      <c r="A18" s="287">
        <f>基本情報入力シート!B46</f>
        <v>13</v>
      </c>
      <c r="B18" s="287" t="str">
        <f>IF(基本情報入力シート!M46="宮城県",CONCATENATE(基本情報入力シート!C46,基本情報入力シート!D46,基本情報入力シート!E46,基本情報入力シート!F46,基本情報入力シート!G46,基本情報入力シート!H46,基本情報入力シート!I46,基本情報入力シート!J46,基本情報入力シート!K46,基本情報入力シート!L46,),IF(基本情報入力シート!M46="仙台市",CONCATENATE(基本情報入力シート!C46,基本情報入力シート!D46,基本情報入力シート!E46,基本情報入力シート!F46,基本情報入力シート!G46,基本情報入力シート!H46,基本情報入力シート!I46,基本情報入力シート!J46,基本情報入力シート!K46,基本情報入力シート!L46),"他都道府県"))</f>
        <v/>
      </c>
      <c r="C18" s="287" t="str">
        <f>IFERROR(INDEX(集計用!$A$110:$B$143,MATCH(基本情報入力シート!Y46,集計用!$B$110:$B$143,0),1),"")</f>
        <v/>
      </c>
      <c r="D18" s="287" t="str">
        <f>IF(様式１!$X25&gt;0,IF(様式１!$X25&lt;=集計用!D$5,IF(様式１!$AB25&gt;=集計用!D$5,"○",""),""),"")</f>
        <v/>
      </c>
      <c r="E18" s="287" t="str">
        <f>IF(様式１!$X25&gt;0,IF(様式１!$X25&lt;=集計用!E$5,IF(様式１!$AB25&gt;=集計用!E$5,"○",""),""),"")</f>
        <v/>
      </c>
      <c r="F18" s="287" t="str">
        <f>IF(様式１!$X25&gt;0,IF(様式１!$X25&lt;=集計用!F$5,IF(様式１!$AB25&gt;=集計用!F$5,"○",""),""),"")</f>
        <v/>
      </c>
      <c r="G18" s="287" t="str">
        <f>IF(様式１!$X25&gt;0,IF(様式１!$X25&lt;=集計用!G$5,IF(様式１!$AB25&gt;=集計用!G$5,"○",""),""),"")</f>
        <v/>
      </c>
      <c r="H18" s="287" t="str">
        <f>IF(様式１!$X25&gt;0,IF(様式１!$X25&lt;=集計用!H$5,IF(様式１!$AB25&gt;=集計用!H$5,"○",""),""),"")</f>
        <v/>
      </c>
      <c r="I18" s="287" t="str">
        <f>IF(様式１!$X25&gt;0,IF(様式１!$X25&lt;=集計用!I$5,IF(様式１!$AB25&gt;=集計用!I$5,"○",""),""),"")</f>
        <v/>
      </c>
      <c r="J18" s="287" t="str">
        <f>IF(様式１!$X25&gt;0,IF(様式１!$X25&lt;=集計用!J$5,IF(様式１!$AB25&gt;=集計用!J$5,"○",""),""),"")</f>
        <v/>
      </c>
      <c r="K18" s="287" t="str">
        <f>IF(様式１!$X25&gt;0,IF(様式１!$X25&lt;=集計用!K$5,IF(様式１!$AB25&gt;=集計用!K$5,"○",""),""),"")</f>
        <v/>
      </c>
      <c r="L18" t="str">
        <f>IF(基本情報入力シート!Y46="","",基本情報入力シート!Y46)</f>
        <v/>
      </c>
      <c r="M18" t="str">
        <f>IF(基本情報入力シート!R46="","",基本情報入力シート!R46)</f>
        <v/>
      </c>
      <c r="N18" t="str">
        <f>IF(基本情報入力シート!X46="","",基本情報入力シート!X46)</f>
        <v/>
      </c>
      <c r="O18" t="str">
        <f>IF(様式１!R25="","",様式１!R25)</f>
        <v/>
      </c>
      <c r="P18" t="str">
        <f>IF(様式１!S25="","",様式１!S25)</f>
        <v/>
      </c>
      <c r="Q18" t="str">
        <f>IF(様式１!T25="","",様式１!T25)</f>
        <v/>
      </c>
      <c r="R18" s="288" t="str">
        <f>IF(様式１!X25="","",様式１!X25)</f>
        <v/>
      </c>
      <c r="S18" s="288">
        <f>IF(様式１!AB25="","",様式１!AB25)</f>
        <v>9</v>
      </c>
      <c r="T18" s="289">
        <f>IF(様式１!AE25="","",様式１!AE25)</f>
        <v>10</v>
      </c>
      <c r="U18" t="str">
        <f>IF(様式１!AG25="","",様式１!AG25)</f>
        <v/>
      </c>
      <c r="V18" t="str">
        <f>IF(様式１!AH25="","",様式１!AH25)</f>
        <v/>
      </c>
      <c r="W18" t="str">
        <f>IF(様式１!AI25="","",様式１!AI25)</f>
        <v/>
      </c>
      <c r="X18" t="str">
        <f>IF(様式１!AJ25="","",様式１!AJ25)</f>
        <v/>
      </c>
      <c r="Y18" t="str">
        <f>IF(様式１!AK25="","",様式１!AK25)</f>
        <v/>
      </c>
    </row>
    <row r="19" spans="1:25">
      <c r="A19" s="287">
        <f>基本情報入力シート!B47</f>
        <v>14</v>
      </c>
      <c r="B19" s="287" t="str">
        <f>IF(基本情報入力シート!M47="宮城県",CONCATENATE(基本情報入力シート!C47,基本情報入力シート!D47,基本情報入力シート!E47,基本情報入力シート!F47,基本情報入力シート!G47,基本情報入力シート!H47,基本情報入力シート!I47,基本情報入力シート!J47,基本情報入力シート!K47,基本情報入力シート!L47,),IF(基本情報入力シート!M47="仙台市",CONCATENATE(基本情報入力シート!C47,基本情報入力シート!D47,基本情報入力シート!E47,基本情報入力シート!F47,基本情報入力シート!G47,基本情報入力シート!H47,基本情報入力シート!I47,基本情報入力シート!J47,基本情報入力シート!K47,基本情報入力シート!L47),"他都道府県"))</f>
        <v/>
      </c>
      <c r="C19" s="287" t="str">
        <f>IFERROR(INDEX(集計用!$A$110:$B$143,MATCH(基本情報入力シート!Y47,集計用!$B$110:$B$143,0),1),"")</f>
        <v/>
      </c>
      <c r="D19" s="287" t="str">
        <f>IF(様式１!$X26&gt;0,IF(様式１!$X26&lt;=集計用!D$5,IF(様式１!$AB26&gt;=集計用!D$5,"○",""),""),"")</f>
        <v/>
      </c>
      <c r="E19" s="287" t="str">
        <f>IF(様式１!$X26&gt;0,IF(様式１!$X26&lt;=集計用!E$5,IF(様式１!$AB26&gt;=集計用!E$5,"○",""),""),"")</f>
        <v/>
      </c>
      <c r="F19" s="287" t="str">
        <f>IF(様式１!$X26&gt;0,IF(様式１!$X26&lt;=集計用!F$5,IF(様式１!$AB26&gt;=集計用!F$5,"○",""),""),"")</f>
        <v/>
      </c>
      <c r="G19" s="287" t="str">
        <f>IF(様式１!$X26&gt;0,IF(様式１!$X26&lt;=集計用!G$5,IF(様式１!$AB26&gt;=集計用!G$5,"○",""),""),"")</f>
        <v/>
      </c>
      <c r="H19" s="287" t="str">
        <f>IF(様式１!$X26&gt;0,IF(様式１!$X26&lt;=集計用!H$5,IF(様式１!$AB26&gt;=集計用!H$5,"○",""),""),"")</f>
        <v/>
      </c>
      <c r="I19" s="287" t="str">
        <f>IF(様式１!$X26&gt;0,IF(様式１!$X26&lt;=集計用!I$5,IF(様式１!$AB26&gt;=集計用!I$5,"○",""),""),"")</f>
        <v/>
      </c>
      <c r="J19" s="287" t="str">
        <f>IF(様式１!$X26&gt;0,IF(様式１!$X26&lt;=集計用!J$5,IF(様式１!$AB26&gt;=集計用!J$5,"○",""),""),"")</f>
        <v/>
      </c>
      <c r="K19" s="287" t="str">
        <f>IF(様式１!$X26&gt;0,IF(様式１!$X26&lt;=集計用!K$5,IF(様式１!$AB26&gt;=集計用!K$5,"○",""),""),"")</f>
        <v/>
      </c>
      <c r="L19" t="str">
        <f>IF(基本情報入力シート!Y47="","",基本情報入力シート!Y47)</f>
        <v/>
      </c>
      <c r="M19" t="str">
        <f>IF(基本情報入力シート!R47="","",基本情報入力シート!R47)</f>
        <v/>
      </c>
      <c r="N19" t="str">
        <f>IF(基本情報入力シート!X47="","",基本情報入力シート!X47)</f>
        <v/>
      </c>
      <c r="O19" t="str">
        <f>IF(様式１!R26="","",様式１!R26)</f>
        <v/>
      </c>
      <c r="P19" t="str">
        <f>IF(様式１!S26="","",様式１!S26)</f>
        <v/>
      </c>
      <c r="Q19" t="str">
        <f>IF(様式１!T26="","",様式１!T26)</f>
        <v/>
      </c>
      <c r="R19" s="288" t="str">
        <f>IF(様式１!X26="","",様式１!X26)</f>
        <v/>
      </c>
      <c r="S19" s="288">
        <f>IF(様式１!AB26="","",様式１!AB26)</f>
        <v>9</v>
      </c>
      <c r="T19" s="289">
        <f>IF(様式１!AE26="","",様式１!AE26)</f>
        <v>10</v>
      </c>
      <c r="U19" t="str">
        <f>IF(様式１!AG26="","",様式１!AG26)</f>
        <v/>
      </c>
      <c r="V19" t="str">
        <f>IF(様式１!AH26="","",様式１!AH26)</f>
        <v/>
      </c>
      <c r="W19" t="str">
        <f>IF(様式１!AI26="","",様式１!AI26)</f>
        <v/>
      </c>
      <c r="X19" t="str">
        <f>IF(様式１!AJ26="","",様式１!AJ26)</f>
        <v/>
      </c>
      <c r="Y19" t="str">
        <f>IF(様式１!AK26="","",様式１!AK26)</f>
        <v/>
      </c>
    </row>
    <row r="20" spans="1:25">
      <c r="A20" s="287">
        <f>基本情報入力シート!B48</f>
        <v>15</v>
      </c>
      <c r="B20" s="287" t="str">
        <f>IF(基本情報入力シート!M48="宮城県",CONCATENATE(基本情報入力シート!C48,基本情報入力シート!D48,基本情報入力シート!E48,基本情報入力シート!F48,基本情報入力シート!G48,基本情報入力シート!H48,基本情報入力シート!I48,基本情報入力シート!J48,基本情報入力シート!K48,基本情報入力シート!L48,),IF(基本情報入力シート!M48="仙台市",CONCATENATE(基本情報入力シート!C48,基本情報入力シート!D48,基本情報入力シート!E48,基本情報入力シート!F48,基本情報入力シート!G48,基本情報入力シート!H48,基本情報入力シート!I48,基本情報入力シート!J48,基本情報入力シート!K48,基本情報入力シート!L48),"他都道府県"))</f>
        <v/>
      </c>
      <c r="C20" s="287" t="str">
        <f>IFERROR(INDEX(集計用!$A$110:$B$143,MATCH(基本情報入力シート!Y48,集計用!$B$110:$B$143,0),1),"")</f>
        <v/>
      </c>
      <c r="D20" s="287" t="str">
        <f>IF(様式１!$X27&gt;0,IF(様式１!$X27&lt;=集計用!D$5,IF(様式１!$AB27&gt;=集計用!D$5,"○",""),""),"")</f>
        <v/>
      </c>
      <c r="E20" s="287" t="str">
        <f>IF(様式１!$X27&gt;0,IF(様式１!$X27&lt;=集計用!E$5,IF(様式１!$AB27&gt;=集計用!E$5,"○",""),""),"")</f>
        <v/>
      </c>
      <c r="F20" s="287" t="str">
        <f>IF(様式１!$X27&gt;0,IF(様式１!$X27&lt;=集計用!F$5,IF(様式１!$AB27&gt;=集計用!F$5,"○",""),""),"")</f>
        <v/>
      </c>
      <c r="G20" s="287" t="str">
        <f>IF(様式１!$X27&gt;0,IF(様式１!$X27&lt;=集計用!G$5,IF(様式１!$AB27&gt;=集計用!G$5,"○",""),""),"")</f>
        <v/>
      </c>
      <c r="H20" s="287" t="str">
        <f>IF(様式１!$X27&gt;0,IF(様式１!$X27&lt;=集計用!H$5,IF(様式１!$AB27&gt;=集計用!H$5,"○",""),""),"")</f>
        <v/>
      </c>
      <c r="I20" s="287" t="str">
        <f>IF(様式１!$X27&gt;0,IF(様式１!$X27&lt;=集計用!I$5,IF(様式１!$AB27&gt;=集計用!I$5,"○",""),""),"")</f>
        <v/>
      </c>
      <c r="J20" s="287" t="str">
        <f>IF(様式１!$X27&gt;0,IF(様式１!$X27&lt;=集計用!J$5,IF(様式１!$AB27&gt;=集計用!J$5,"○",""),""),"")</f>
        <v/>
      </c>
      <c r="K20" s="287" t="str">
        <f>IF(様式１!$X27&gt;0,IF(様式１!$X27&lt;=集計用!K$5,IF(様式１!$AB27&gt;=集計用!K$5,"○",""),""),"")</f>
        <v/>
      </c>
      <c r="L20" t="str">
        <f>IF(基本情報入力シート!Y48="","",基本情報入力シート!Y48)</f>
        <v/>
      </c>
      <c r="M20" t="str">
        <f>IF(基本情報入力シート!R48="","",基本情報入力シート!R48)</f>
        <v/>
      </c>
      <c r="N20" t="str">
        <f>IF(基本情報入力シート!X48="","",基本情報入力シート!X48)</f>
        <v/>
      </c>
      <c r="O20" t="str">
        <f>IF(様式１!R27="","",様式１!R27)</f>
        <v/>
      </c>
      <c r="P20" t="str">
        <f>IF(様式１!S27="","",様式１!S27)</f>
        <v/>
      </c>
      <c r="Q20" t="str">
        <f>IF(様式１!T27="","",様式１!T27)</f>
        <v/>
      </c>
      <c r="R20" s="288" t="str">
        <f>IF(様式１!X27="","",様式１!X27)</f>
        <v/>
      </c>
      <c r="S20" s="288">
        <f>IF(様式１!AB27="","",様式１!AB27)</f>
        <v>9</v>
      </c>
      <c r="T20" s="289">
        <f>IF(様式１!AE27="","",様式１!AE27)</f>
        <v>10</v>
      </c>
      <c r="U20" t="str">
        <f>IF(様式１!AG27="","",様式１!AG27)</f>
        <v/>
      </c>
      <c r="V20" t="str">
        <f>IF(様式１!AH27="","",様式１!AH27)</f>
        <v/>
      </c>
      <c r="W20" t="str">
        <f>IF(様式１!AI27="","",様式１!AI27)</f>
        <v/>
      </c>
      <c r="X20" t="str">
        <f>IF(様式１!AJ27="","",様式１!AJ27)</f>
        <v/>
      </c>
      <c r="Y20" t="str">
        <f>IF(様式１!AK27="","",様式１!AK27)</f>
        <v/>
      </c>
    </row>
    <row r="21" spans="1:25">
      <c r="A21" s="287">
        <f>基本情報入力シート!B49</f>
        <v>16</v>
      </c>
      <c r="B21" s="287" t="str">
        <f>IF(基本情報入力シート!M49="宮城県",CONCATENATE(基本情報入力シート!C49,基本情報入力シート!D49,基本情報入力シート!E49,基本情報入力シート!F49,基本情報入力シート!G49,基本情報入力シート!H49,基本情報入力シート!I49,基本情報入力シート!J49,基本情報入力シート!K49,基本情報入力シート!L49,),IF(基本情報入力シート!M49="仙台市",CONCATENATE(基本情報入力シート!C49,基本情報入力シート!D49,基本情報入力シート!E49,基本情報入力シート!F49,基本情報入力シート!G49,基本情報入力シート!H49,基本情報入力シート!I49,基本情報入力シート!J49,基本情報入力シート!K49,基本情報入力シート!L49),"他都道府県"))</f>
        <v/>
      </c>
      <c r="C21" s="287" t="str">
        <f>IFERROR(INDEX(集計用!$A$110:$B$143,MATCH(基本情報入力シート!Y49,集計用!$B$110:$B$143,0),1),"")</f>
        <v/>
      </c>
      <c r="D21" s="287" t="str">
        <f>IF(様式１!$X28&gt;0,IF(様式１!$X28&lt;=集計用!D$5,IF(様式１!$AB28&gt;=集計用!D$5,"○",""),""),"")</f>
        <v/>
      </c>
      <c r="E21" s="287" t="str">
        <f>IF(様式１!$X28&gt;0,IF(様式１!$X28&lt;=集計用!E$5,IF(様式１!$AB28&gt;=集計用!E$5,"○",""),""),"")</f>
        <v/>
      </c>
      <c r="F21" s="287" t="str">
        <f>IF(様式１!$X28&gt;0,IF(様式１!$X28&lt;=集計用!F$5,IF(様式１!$AB28&gt;=集計用!F$5,"○",""),""),"")</f>
        <v/>
      </c>
      <c r="G21" s="287" t="str">
        <f>IF(様式１!$X28&gt;0,IF(様式１!$X28&lt;=集計用!G$5,IF(様式１!$AB28&gt;=集計用!G$5,"○",""),""),"")</f>
        <v/>
      </c>
      <c r="H21" s="287" t="str">
        <f>IF(様式１!$X28&gt;0,IF(様式１!$X28&lt;=集計用!H$5,IF(様式１!$AB28&gt;=集計用!H$5,"○",""),""),"")</f>
        <v/>
      </c>
      <c r="I21" s="287" t="str">
        <f>IF(様式１!$X28&gt;0,IF(様式１!$X28&lt;=集計用!I$5,IF(様式１!$AB28&gt;=集計用!I$5,"○",""),""),"")</f>
        <v/>
      </c>
      <c r="J21" s="287" t="str">
        <f>IF(様式１!$X28&gt;0,IF(様式１!$X28&lt;=集計用!J$5,IF(様式１!$AB28&gt;=集計用!J$5,"○",""),""),"")</f>
        <v/>
      </c>
      <c r="K21" s="287" t="str">
        <f>IF(様式１!$X28&gt;0,IF(様式１!$X28&lt;=集計用!K$5,IF(様式１!$AB28&gt;=集計用!K$5,"○",""),""),"")</f>
        <v/>
      </c>
      <c r="L21" t="str">
        <f>IF(基本情報入力シート!Y49="","",基本情報入力シート!Y49)</f>
        <v/>
      </c>
      <c r="M21" t="str">
        <f>IF(基本情報入力シート!R49="","",基本情報入力シート!R49)</f>
        <v/>
      </c>
      <c r="N21" t="str">
        <f>IF(基本情報入力シート!X49="","",基本情報入力シート!X49)</f>
        <v/>
      </c>
      <c r="O21" t="str">
        <f>IF(様式１!R28="","",様式１!R28)</f>
        <v/>
      </c>
      <c r="P21" t="str">
        <f>IF(様式１!S28="","",様式１!S28)</f>
        <v/>
      </c>
      <c r="Q21" t="str">
        <f>IF(様式１!T28="","",様式１!T28)</f>
        <v/>
      </c>
      <c r="R21" s="288" t="str">
        <f>IF(様式１!X28="","",様式１!X28)</f>
        <v/>
      </c>
      <c r="S21" s="288">
        <f>IF(様式１!AB28="","",様式１!AB28)</f>
        <v>9</v>
      </c>
      <c r="T21" s="289">
        <f>IF(様式１!AE28="","",様式１!AE28)</f>
        <v>10</v>
      </c>
      <c r="U21" t="str">
        <f>IF(様式１!AG28="","",様式１!AG28)</f>
        <v/>
      </c>
      <c r="V21" t="str">
        <f>IF(様式１!AH28="","",様式１!AH28)</f>
        <v/>
      </c>
      <c r="W21" t="str">
        <f>IF(様式１!AI28="","",様式１!AI28)</f>
        <v/>
      </c>
      <c r="X21" t="str">
        <f>IF(様式１!AJ28="","",様式１!AJ28)</f>
        <v/>
      </c>
      <c r="Y21" t="str">
        <f>IF(様式１!AK28="","",様式１!AK28)</f>
        <v/>
      </c>
    </row>
    <row r="22" spans="1:25">
      <c r="A22" s="287">
        <f>基本情報入力シート!B50</f>
        <v>17</v>
      </c>
      <c r="B22" s="287" t="str">
        <f>IF(基本情報入力シート!M50="宮城県",CONCATENATE(基本情報入力シート!C50,基本情報入力シート!D50,基本情報入力シート!E50,基本情報入力シート!F50,基本情報入力シート!G50,基本情報入力シート!H50,基本情報入力シート!I50,基本情報入力シート!J50,基本情報入力シート!K50,基本情報入力シート!L50,),IF(基本情報入力シート!M50="仙台市",CONCATENATE(基本情報入力シート!C50,基本情報入力シート!D50,基本情報入力シート!E50,基本情報入力シート!F50,基本情報入力シート!G50,基本情報入力シート!H50,基本情報入力シート!I50,基本情報入力シート!J50,基本情報入力シート!K50,基本情報入力シート!L50),"他都道府県"))</f>
        <v/>
      </c>
      <c r="C22" s="287" t="str">
        <f>IFERROR(INDEX(集計用!$A$110:$B$143,MATCH(基本情報入力シート!Y50,集計用!$B$110:$B$143,0),1),"")</f>
        <v/>
      </c>
      <c r="D22" s="287" t="str">
        <f>IF(様式１!$X29&gt;0,IF(様式１!$X29&lt;=集計用!D$5,IF(様式１!$AB29&gt;=集計用!D$5,"○",""),""),"")</f>
        <v/>
      </c>
      <c r="E22" s="287" t="str">
        <f>IF(様式１!$X29&gt;0,IF(様式１!$X29&lt;=集計用!E$5,IF(様式１!$AB29&gt;=集計用!E$5,"○",""),""),"")</f>
        <v/>
      </c>
      <c r="F22" s="287" t="str">
        <f>IF(様式１!$X29&gt;0,IF(様式１!$X29&lt;=集計用!F$5,IF(様式１!$AB29&gt;=集計用!F$5,"○",""),""),"")</f>
        <v/>
      </c>
      <c r="G22" s="287" t="str">
        <f>IF(様式１!$X29&gt;0,IF(様式１!$X29&lt;=集計用!G$5,IF(様式１!$AB29&gt;=集計用!G$5,"○",""),""),"")</f>
        <v/>
      </c>
      <c r="H22" s="287" t="str">
        <f>IF(様式１!$X29&gt;0,IF(様式１!$X29&lt;=集計用!H$5,IF(様式１!$AB29&gt;=集計用!H$5,"○",""),""),"")</f>
        <v/>
      </c>
      <c r="I22" s="287" t="str">
        <f>IF(様式１!$X29&gt;0,IF(様式１!$X29&lt;=集計用!I$5,IF(様式１!$AB29&gt;=集計用!I$5,"○",""),""),"")</f>
        <v/>
      </c>
      <c r="J22" s="287" t="str">
        <f>IF(様式１!$X29&gt;0,IF(様式１!$X29&lt;=集計用!J$5,IF(様式１!$AB29&gt;=集計用!J$5,"○",""),""),"")</f>
        <v/>
      </c>
      <c r="K22" s="287" t="str">
        <f>IF(様式１!$X29&gt;0,IF(様式１!$X29&lt;=集計用!K$5,IF(様式１!$AB29&gt;=集計用!K$5,"○",""),""),"")</f>
        <v/>
      </c>
      <c r="L22" t="str">
        <f>IF(基本情報入力シート!Y50="","",基本情報入力シート!Y50)</f>
        <v/>
      </c>
      <c r="M22" t="str">
        <f>IF(基本情報入力シート!R50="","",基本情報入力シート!R50)</f>
        <v/>
      </c>
      <c r="N22" t="str">
        <f>IF(基本情報入力シート!X50="","",基本情報入力シート!X50)</f>
        <v/>
      </c>
      <c r="O22" t="str">
        <f>IF(様式１!R29="","",様式１!R29)</f>
        <v/>
      </c>
      <c r="P22" t="str">
        <f>IF(様式１!S29="","",様式１!S29)</f>
        <v/>
      </c>
      <c r="Q22" t="str">
        <f>IF(様式１!T29="","",様式１!T29)</f>
        <v/>
      </c>
      <c r="R22" s="288" t="str">
        <f>IF(様式１!X29="","",様式１!X29)</f>
        <v/>
      </c>
      <c r="S22" s="288">
        <f>IF(様式１!AB29="","",様式１!AB29)</f>
        <v>9</v>
      </c>
      <c r="T22" s="289">
        <f>IF(様式１!AE29="","",様式１!AE29)</f>
        <v>10</v>
      </c>
      <c r="U22" t="str">
        <f>IF(様式１!AG29="","",様式１!AG29)</f>
        <v/>
      </c>
      <c r="V22" t="str">
        <f>IF(様式１!AH29="","",様式１!AH29)</f>
        <v/>
      </c>
      <c r="W22" t="str">
        <f>IF(様式１!AI29="","",様式１!AI29)</f>
        <v/>
      </c>
      <c r="X22" t="str">
        <f>IF(様式１!AJ29="","",様式１!AJ29)</f>
        <v/>
      </c>
      <c r="Y22" t="str">
        <f>IF(様式１!AK29="","",様式１!AK29)</f>
        <v/>
      </c>
    </row>
    <row r="23" spans="1:25">
      <c r="A23" s="287">
        <f>基本情報入力シート!B51</f>
        <v>18</v>
      </c>
      <c r="B23" s="287" t="str">
        <f>IF(基本情報入力シート!M51="宮城県",CONCATENATE(基本情報入力シート!C51,基本情報入力シート!D51,基本情報入力シート!E51,基本情報入力シート!F51,基本情報入力シート!G51,基本情報入力シート!H51,基本情報入力シート!I51,基本情報入力シート!J51,基本情報入力シート!K51,基本情報入力シート!L51,),IF(基本情報入力シート!M51="仙台市",CONCATENATE(基本情報入力シート!C51,基本情報入力シート!D51,基本情報入力シート!E51,基本情報入力シート!F51,基本情報入力シート!G51,基本情報入力シート!H51,基本情報入力シート!I51,基本情報入力シート!J51,基本情報入力シート!K51,基本情報入力シート!L51),"他都道府県"))</f>
        <v/>
      </c>
      <c r="C23" s="287" t="str">
        <f>IFERROR(INDEX(集計用!$A$110:$B$143,MATCH(基本情報入力シート!Y51,集計用!$B$110:$B$143,0),1),"")</f>
        <v/>
      </c>
      <c r="D23" s="287" t="str">
        <f>IF(様式１!$X30&gt;0,IF(様式１!$X30&lt;=集計用!D$5,IF(様式１!$AB30&gt;=集計用!D$5,"○",""),""),"")</f>
        <v/>
      </c>
      <c r="E23" s="287" t="str">
        <f>IF(様式１!$X30&gt;0,IF(様式１!$X30&lt;=集計用!E$5,IF(様式１!$AB30&gt;=集計用!E$5,"○",""),""),"")</f>
        <v/>
      </c>
      <c r="F23" s="287" t="str">
        <f>IF(様式１!$X30&gt;0,IF(様式１!$X30&lt;=集計用!F$5,IF(様式１!$AB30&gt;=集計用!F$5,"○",""),""),"")</f>
        <v/>
      </c>
      <c r="G23" s="287" t="str">
        <f>IF(様式１!$X30&gt;0,IF(様式１!$X30&lt;=集計用!G$5,IF(様式１!$AB30&gt;=集計用!G$5,"○",""),""),"")</f>
        <v/>
      </c>
      <c r="H23" s="287" t="str">
        <f>IF(様式１!$X30&gt;0,IF(様式１!$X30&lt;=集計用!H$5,IF(様式１!$AB30&gt;=集計用!H$5,"○",""),""),"")</f>
        <v/>
      </c>
      <c r="I23" s="287" t="str">
        <f>IF(様式１!$X30&gt;0,IF(様式１!$X30&lt;=集計用!I$5,IF(様式１!$AB30&gt;=集計用!I$5,"○",""),""),"")</f>
        <v/>
      </c>
      <c r="J23" s="287" t="str">
        <f>IF(様式１!$X30&gt;0,IF(様式１!$X30&lt;=集計用!J$5,IF(様式１!$AB30&gt;=集計用!J$5,"○",""),""),"")</f>
        <v/>
      </c>
      <c r="K23" s="287" t="str">
        <f>IF(様式１!$X30&gt;0,IF(様式１!$X30&lt;=集計用!K$5,IF(様式１!$AB30&gt;=集計用!K$5,"○",""),""),"")</f>
        <v/>
      </c>
      <c r="L23" t="str">
        <f>IF(基本情報入力シート!Y51="","",基本情報入力シート!Y51)</f>
        <v/>
      </c>
      <c r="M23" t="str">
        <f>IF(基本情報入力シート!R51="","",基本情報入力シート!R51)</f>
        <v/>
      </c>
      <c r="N23" t="str">
        <f>IF(基本情報入力シート!X51="","",基本情報入力シート!X51)</f>
        <v/>
      </c>
      <c r="O23" t="str">
        <f>IF(様式１!R30="","",様式１!R30)</f>
        <v/>
      </c>
      <c r="P23" t="str">
        <f>IF(様式１!S30="","",様式１!S30)</f>
        <v/>
      </c>
      <c r="Q23" t="str">
        <f>IF(様式１!T30="","",様式１!T30)</f>
        <v/>
      </c>
      <c r="R23" s="288" t="str">
        <f>IF(様式１!X30="","",様式１!X30)</f>
        <v/>
      </c>
      <c r="S23" s="288">
        <f>IF(様式１!AB30="","",様式１!AB30)</f>
        <v>9</v>
      </c>
      <c r="T23" s="289">
        <f>IF(様式１!AE30="","",様式１!AE30)</f>
        <v>10</v>
      </c>
      <c r="U23" t="str">
        <f>IF(様式１!AG30="","",様式１!AG30)</f>
        <v/>
      </c>
      <c r="V23" t="str">
        <f>IF(様式１!AH30="","",様式１!AH30)</f>
        <v/>
      </c>
      <c r="W23" t="str">
        <f>IF(様式１!AI30="","",様式１!AI30)</f>
        <v/>
      </c>
      <c r="X23" t="str">
        <f>IF(様式１!AJ30="","",様式１!AJ30)</f>
        <v/>
      </c>
      <c r="Y23" t="str">
        <f>IF(様式１!AK30="","",様式１!AK30)</f>
        <v/>
      </c>
    </row>
    <row r="24" spans="1:25">
      <c r="A24" s="287">
        <f>基本情報入力シート!B52</f>
        <v>19</v>
      </c>
      <c r="B24" s="287" t="str">
        <f>IF(基本情報入力シート!M52="宮城県",CONCATENATE(基本情報入力シート!C52,基本情報入力シート!D52,基本情報入力シート!E52,基本情報入力シート!F52,基本情報入力シート!G52,基本情報入力シート!H52,基本情報入力シート!I52,基本情報入力シート!J52,基本情報入力シート!K52,基本情報入力シート!L52,),IF(基本情報入力シート!M52="仙台市",CONCATENATE(基本情報入力シート!C52,基本情報入力シート!D52,基本情報入力シート!E52,基本情報入力シート!F52,基本情報入力シート!G52,基本情報入力シート!H52,基本情報入力シート!I52,基本情報入力シート!J52,基本情報入力シート!K52,基本情報入力シート!L52),"他都道府県"))</f>
        <v/>
      </c>
      <c r="C24" s="287" t="str">
        <f>IFERROR(INDEX(集計用!$A$110:$B$143,MATCH(基本情報入力シート!Y52,集計用!$B$110:$B$143,0),1),"")</f>
        <v/>
      </c>
      <c r="D24" s="287" t="str">
        <f>IF(様式１!$X31&gt;0,IF(様式１!$X31&lt;=集計用!D$5,IF(様式１!$AB31&gt;=集計用!D$5,"○",""),""),"")</f>
        <v/>
      </c>
      <c r="E24" s="287" t="str">
        <f>IF(様式１!$X31&gt;0,IF(様式１!$X31&lt;=集計用!E$5,IF(様式１!$AB31&gt;=集計用!E$5,"○",""),""),"")</f>
        <v/>
      </c>
      <c r="F24" s="287" t="str">
        <f>IF(様式１!$X31&gt;0,IF(様式１!$X31&lt;=集計用!F$5,IF(様式１!$AB31&gt;=集計用!F$5,"○",""),""),"")</f>
        <v/>
      </c>
      <c r="G24" s="287" t="str">
        <f>IF(様式１!$X31&gt;0,IF(様式１!$X31&lt;=集計用!G$5,IF(様式１!$AB31&gt;=集計用!G$5,"○",""),""),"")</f>
        <v/>
      </c>
      <c r="H24" s="287" t="str">
        <f>IF(様式１!$X31&gt;0,IF(様式１!$X31&lt;=集計用!H$5,IF(様式１!$AB31&gt;=集計用!H$5,"○",""),""),"")</f>
        <v/>
      </c>
      <c r="I24" s="287" t="str">
        <f>IF(様式１!$X31&gt;0,IF(様式１!$X31&lt;=集計用!I$5,IF(様式１!$AB31&gt;=集計用!I$5,"○",""),""),"")</f>
        <v/>
      </c>
      <c r="J24" s="287" t="str">
        <f>IF(様式１!$X31&gt;0,IF(様式１!$X31&lt;=集計用!J$5,IF(様式１!$AB31&gt;=集計用!J$5,"○",""),""),"")</f>
        <v/>
      </c>
      <c r="K24" s="287" t="str">
        <f>IF(様式１!$X31&gt;0,IF(様式１!$X31&lt;=集計用!K$5,IF(様式１!$AB31&gt;=集計用!K$5,"○",""),""),"")</f>
        <v/>
      </c>
      <c r="L24" t="str">
        <f>IF(基本情報入力シート!Y52="","",基本情報入力シート!Y52)</f>
        <v/>
      </c>
      <c r="M24" t="str">
        <f>IF(基本情報入力シート!R52="","",基本情報入力シート!R52)</f>
        <v/>
      </c>
      <c r="N24" t="str">
        <f>IF(基本情報入力シート!X52="","",基本情報入力シート!X52)</f>
        <v/>
      </c>
      <c r="O24" t="str">
        <f>IF(様式１!R31="","",様式１!R31)</f>
        <v/>
      </c>
      <c r="P24" t="str">
        <f>IF(様式１!S31="","",様式１!S31)</f>
        <v/>
      </c>
      <c r="Q24" t="str">
        <f>IF(様式１!T31="","",様式１!T31)</f>
        <v/>
      </c>
      <c r="R24" s="288" t="str">
        <f>IF(様式１!X31="","",様式１!X31)</f>
        <v/>
      </c>
      <c r="S24" s="288">
        <f>IF(様式１!AB31="","",様式１!AB31)</f>
        <v>9</v>
      </c>
      <c r="T24" s="289">
        <f>IF(様式１!AE31="","",様式１!AE31)</f>
        <v>10</v>
      </c>
      <c r="U24" t="str">
        <f>IF(様式１!AG31="","",様式１!AG31)</f>
        <v/>
      </c>
      <c r="V24" t="str">
        <f>IF(様式１!AH31="","",様式１!AH31)</f>
        <v/>
      </c>
      <c r="W24" t="str">
        <f>IF(様式１!AI31="","",様式１!AI31)</f>
        <v/>
      </c>
      <c r="X24" t="str">
        <f>IF(様式１!AJ31="","",様式１!AJ31)</f>
        <v/>
      </c>
      <c r="Y24" t="str">
        <f>IF(様式１!AK31="","",様式１!AK31)</f>
        <v/>
      </c>
    </row>
    <row r="25" spans="1:25">
      <c r="A25" s="287">
        <f>基本情報入力シート!B53</f>
        <v>20</v>
      </c>
      <c r="B25" s="287" t="str">
        <f>IF(基本情報入力シート!M53="宮城県",CONCATENATE(基本情報入力シート!C53,基本情報入力シート!D53,基本情報入力シート!E53,基本情報入力シート!F53,基本情報入力シート!G53,基本情報入力シート!H53,基本情報入力シート!I53,基本情報入力シート!J53,基本情報入力シート!K53,基本情報入力シート!L53,),IF(基本情報入力シート!M53="仙台市",CONCATENATE(基本情報入力シート!C53,基本情報入力シート!D53,基本情報入力シート!E53,基本情報入力シート!F53,基本情報入力シート!G53,基本情報入力シート!H53,基本情報入力シート!I53,基本情報入力シート!J53,基本情報入力シート!K53,基本情報入力シート!L53),"他都道府県"))</f>
        <v/>
      </c>
      <c r="C25" s="287" t="str">
        <f>IFERROR(INDEX(集計用!$A$110:$B$143,MATCH(基本情報入力シート!Y53,集計用!$B$110:$B$143,0),1),"")</f>
        <v/>
      </c>
      <c r="D25" s="287" t="str">
        <f>IF(様式１!$X32&gt;0,IF(様式１!$X32&lt;=集計用!D$5,IF(様式１!$AB32&gt;=集計用!D$5,"○",""),""),"")</f>
        <v/>
      </c>
      <c r="E25" s="287" t="str">
        <f>IF(様式１!$X32&gt;0,IF(様式１!$X32&lt;=集計用!E$5,IF(様式１!$AB32&gt;=集計用!E$5,"○",""),""),"")</f>
        <v/>
      </c>
      <c r="F25" s="287" t="str">
        <f>IF(様式１!$X32&gt;0,IF(様式１!$X32&lt;=集計用!F$5,IF(様式１!$AB32&gt;=集計用!F$5,"○",""),""),"")</f>
        <v/>
      </c>
      <c r="G25" s="287" t="str">
        <f>IF(様式１!$X32&gt;0,IF(様式１!$X32&lt;=集計用!G$5,IF(様式１!$AB32&gt;=集計用!G$5,"○",""),""),"")</f>
        <v/>
      </c>
      <c r="H25" s="287" t="str">
        <f>IF(様式１!$X32&gt;0,IF(様式１!$X32&lt;=集計用!H$5,IF(様式１!$AB32&gt;=集計用!H$5,"○",""),""),"")</f>
        <v/>
      </c>
      <c r="I25" s="287" t="str">
        <f>IF(様式１!$X32&gt;0,IF(様式１!$X32&lt;=集計用!I$5,IF(様式１!$AB32&gt;=集計用!I$5,"○",""),""),"")</f>
        <v/>
      </c>
      <c r="J25" s="287" t="str">
        <f>IF(様式１!$X32&gt;0,IF(様式１!$X32&lt;=集計用!J$5,IF(様式１!$AB32&gt;=集計用!J$5,"○",""),""),"")</f>
        <v/>
      </c>
      <c r="K25" s="287" t="str">
        <f>IF(様式１!$X32&gt;0,IF(様式１!$X32&lt;=集計用!K$5,IF(様式１!$AB32&gt;=集計用!K$5,"○",""),""),"")</f>
        <v/>
      </c>
      <c r="L25" t="str">
        <f>IF(基本情報入力シート!Y53="","",基本情報入力シート!Y53)</f>
        <v/>
      </c>
      <c r="M25" t="str">
        <f>IF(基本情報入力シート!R53="","",基本情報入力シート!R53)</f>
        <v/>
      </c>
      <c r="N25" t="str">
        <f>IF(基本情報入力シート!X53="","",基本情報入力シート!X53)</f>
        <v/>
      </c>
      <c r="O25" t="str">
        <f>IF(様式１!R32="","",様式１!R32)</f>
        <v/>
      </c>
      <c r="P25" t="str">
        <f>IF(様式１!S32="","",様式１!S32)</f>
        <v/>
      </c>
      <c r="Q25" t="str">
        <f>IF(様式１!T32="","",様式１!T32)</f>
        <v/>
      </c>
      <c r="R25" s="288" t="str">
        <f>IF(様式１!X32="","",様式１!X32)</f>
        <v/>
      </c>
      <c r="S25" s="288">
        <f>IF(様式１!AB32="","",様式１!AB32)</f>
        <v>9</v>
      </c>
      <c r="T25" s="289">
        <f>IF(様式１!AE32="","",様式１!AE32)</f>
        <v>10</v>
      </c>
      <c r="U25" t="str">
        <f>IF(様式１!AG32="","",様式１!AG32)</f>
        <v/>
      </c>
      <c r="V25" t="str">
        <f>IF(様式１!AH32="","",様式１!AH32)</f>
        <v/>
      </c>
      <c r="W25" t="str">
        <f>IF(様式１!AI32="","",様式１!AI32)</f>
        <v/>
      </c>
      <c r="X25" t="str">
        <f>IF(様式１!AJ32="","",様式１!AJ32)</f>
        <v/>
      </c>
      <c r="Y25" t="str">
        <f>IF(様式１!AK32="","",様式１!AK32)</f>
        <v/>
      </c>
    </row>
    <row r="26" spans="1:25">
      <c r="A26" s="287">
        <f>基本情報入力シート!B54</f>
        <v>21</v>
      </c>
      <c r="B26" s="287" t="str">
        <f>IF(基本情報入力シート!M54="宮城県",CONCATENATE(基本情報入力シート!C54,基本情報入力シート!D54,基本情報入力シート!E54,基本情報入力シート!F54,基本情報入力シート!G54,基本情報入力シート!H54,基本情報入力シート!I54,基本情報入力シート!J54,基本情報入力シート!K54,基本情報入力シート!L54,),IF(基本情報入力シート!M54="仙台市",CONCATENATE(基本情報入力シート!C54,基本情報入力シート!D54,基本情報入力シート!E54,基本情報入力シート!F54,基本情報入力シート!G54,基本情報入力シート!H54,基本情報入力シート!I54,基本情報入力シート!J54,基本情報入力シート!K54,基本情報入力シート!L54),"他都道府県"))</f>
        <v/>
      </c>
      <c r="C26" s="287" t="str">
        <f>IFERROR(INDEX(集計用!$A$110:$B$143,MATCH(基本情報入力シート!Y54,集計用!$B$110:$B$143,0),1),"")</f>
        <v/>
      </c>
      <c r="D26" s="287" t="str">
        <f>IF(様式１!$X33&gt;0,IF(様式１!$X33&lt;=集計用!D$5,IF(様式１!$AB33&gt;=集計用!D$5,"○",""),""),"")</f>
        <v/>
      </c>
      <c r="E26" s="287" t="str">
        <f>IF(様式１!$X33&gt;0,IF(様式１!$X33&lt;=集計用!E$5,IF(様式１!$AB33&gt;=集計用!E$5,"○",""),""),"")</f>
        <v/>
      </c>
      <c r="F26" s="287" t="str">
        <f>IF(様式１!$X33&gt;0,IF(様式１!$X33&lt;=集計用!F$5,IF(様式１!$AB33&gt;=集計用!F$5,"○",""),""),"")</f>
        <v/>
      </c>
      <c r="G26" s="287" t="str">
        <f>IF(様式１!$X33&gt;0,IF(様式１!$X33&lt;=集計用!G$5,IF(様式１!$AB33&gt;=集計用!G$5,"○",""),""),"")</f>
        <v/>
      </c>
      <c r="H26" s="287" t="str">
        <f>IF(様式１!$X33&gt;0,IF(様式１!$X33&lt;=集計用!H$5,IF(様式１!$AB33&gt;=集計用!H$5,"○",""),""),"")</f>
        <v/>
      </c>
      <c r="I26" s="287" t="str">
        <f>IF(様式１!$X33&gt;0,IF(様式１!$X33&lt;=集計用!I$5,IF(様式１!$AB33&gt;=集計用!I$5,"○",""),""),"")</f>
        <v/>
      </c>
      <c r="J26" s="287" t="str">
        <f>IF(様式１!$X33&gt;0,IF(様式１!$X33&lt;=集計用!J$5,IF(様式１!$AB33&gt;=集計用!J$5,"○",""),""),"")</f>
        <v/>
      </c>
      <c r="K26" s="287" t="str">
        <f>IF(様式１!$X33&gt;0,IF(様式１!$X33&lt;=集計用!K$5,IF(様式１!$AB33&gt;=集計用!K$5,"○",""),""),"")</f>
        <v/>
      </c>
      <c r="L26" t="str">
        <f>IF(基本情報入力シート!Y54="","",基本情報入力シート!Y54)</f>
        <v/>
      </c>
      <c r="M26" t="str">
        <f>IF(基本情報入力シート!R54="","",基本情報入力シート!R54)</f>
        <v/>
      </c>
      <c r="N26" t="str">
        <f>IF(基本情報入力シート!X54="","",基本情報入力シート!X54)</f>
        <v/>
      </c>
      <c r="O26" t="str">
        <f>IF(様式１!R33="","",様式１!R33)</f>
        <v/>
      </c>
      <c r="P26" t="str">
        <f>IF(様式１!S33="","",様式１!S33)</f>
        <v/>
      </c>
      <c r="Q26" t="str">
        <f>IF(様式１!T33="","",様式１!T33)</f>
        <v/>
      </c>
      <c r="R26" s="288" t="str">
        <f>IF(様式１!X33="","",様式１!X33)</f>
        <v/>
      </c>
      <c r="S26" s="288">
        <f>IF(様式１!AB33="","",様式１!AB33)</f>
        <v>9</v>
      </c>
      <c r="T26" s="289">
        <f>IF(様式１!AE33="","",様式１!AE33)</f>
        <v>10</v>
      </c>
      <c r="U26" t="str">
        <f>IF(様式１!AG33="","",様式１!AG33)</f>
        <v/>
      </c>
      <c r="V26" t="str">
        <f>IF(様式１!AH33="","",様式１!AH33)</f>
        <v/>
      </c>
      <c r="W26" t="str">
        <f>IF(様式１!AI33="","",様式１!AI33)</f>
        <v/>
      </c>
      <c r="X26" t="str">
        <f>IF(様式１!AJ33="","",様式１!AJ33)</f>
        <v/>
      </c>
      <c r="Y26" t="str">
        <f>IF(様式１!AK33="","",様式１!AK33)</f>
        <v/>
      </c>
    </row>
    <row r="27" spans="1:25">
      <c r="A27" s="287">
        <f>基本情報入力シート!B55</f>
        <v>22</v>
      </c>
      <c r="B27" s="287" t="str">
        <f>IF(基本情報入力シート!M55="宮城県",CONCATENATE(基本情報入力シート!C55,基本情報入力シート!D55,基本情報入力シート!E55,基本情報入力シート!F55,基本情報入力シート!G55,基本情報入力シート!H55,基本情報入力シート!I55,基本情報入力シート!J55,基本情報入力シート!K55,基本情報入力シート!L55,),IF(基本情報入力シート!M55="仙台市",CONCATENATE(基本情報入力シート!C55,基本情報入力シート!D55,基本情報入力シート!E55,基本情報入力シート!F55,基本情報入力シート!G55,基本情報入力シート!H55,基本情報入力シート!I55,基本情報入力シート!J55,基本情報入力シート!K55,基本情報入力シート!L55),"他都道府県"))</f>
        <v/>
      </c>
      <c r="C27" s="287" t="str">
        <f>IFERROR(INDEX(集計用!$A$110:$B$143,MATCH(基本情報入力シート!Y55,集計用!$B$110:$B$143,0),1),"")</f>
        <v/>
      </c>
      <c r="D27" s="287" t="str">
        <f>IF(様式１!$X34&gt;0,IF(様式１!$X34&lt;=集計用!D$5,IF(様式１!$AB34&gt;=集計用!D$5,"○",""),""),"")</f>
        <v/>
      </c>
      <c r="E27" s="287" t="str">
        <f>IF(様式１!$X34&gt;0,IF(様式１!$X34&lt;=集計用!E$5,IF(様式１!$AB34&gt;=集計用!E$5,"○",""),""),"")</f>
        <v/>
      </c>
      <c r="F27" s="287" t="str">
        <f>IF(様式１!$X34&gt;0,IF(様式１!$X34&lt;=集計用!F$5,IF(様式１!$AB34&gt;=集計用!F$5,"○",""),""),"")</f>
        <v/>
      </c>
      <c r="G27" s="287" t="str">
        <f>IF(様式１!$X34&gt;0,IF(様式１!$X34&lt;=集計用!G$5,IF(様式１!$AB34&gt;=集計用!G$5,"○",""),""),"")</f>
        <v/>
      </c>
      <c r="H27" s="287" t="str">
        <f>IF(様式１!$X34&gt;0,IF(様式１!$X34&lt;=集計用!H$5,IF(様式１!$AB34&gt;=集計用!H$5,"○",""),""),"")</f>
        <v/>
      </c>
      <c r="I27" s="287" t="str">
        <f>IF(様式１!$X34&gt;0,IF(様式１!$X34&lt;=集計用!I$5,IF(様式１!$AB34&gt;=集計用!I$5,"○",""),""),"")</f>
        <v/>
      </c>
      <c r="J27" s="287" t="str">
        <f>IF(様式１!$X34&gt;0,IF(様式１!$X34&lt;=集計用!J$5,IF(様式１!$AB34&gt;=集計用!J$5,"○",""),""),"")</f>
        <v/>
      </c>
      <c r="K27" s="287" t="str">
        <f>IF(様式１!$X34&gt;0,IF(様式１!$X34&lt;=集計用!K$5,IF(様式１!$AB34&gt;=集計用!K$5,"○",""),""),"")</f>
        <v/>
      </c>
      <c r="L27" t="str">
        <f>IF(基本情報入力シート!Y55="","",基本情報入力シート!Y55)</f>
        <v/>
      </c>
      <c r="M27" t="str">
        <f>IF(基本情報入力シート!R55="","",基本情報入力シート!R55)</f>
        <v/>
      </c>
      <c r="N27" t="str">
        <f>IF(基本情報入力シート!X55="","",基本情報入力シート!X55)</f>
        <v/>
      </c>
      <c r="O27" t="str">
        <f>IF(様式１!R34="","",様式１!R34)</f>
        <v/>
      </c>
      <c r="P27" t="str">
        <f>IF(様式１!S34="","",様式１!S34)</f>
        <v/>
      </c>
      <c r="Q27" t="str">
        <f>IF(様式１!T34="","",様式１!T34)</f>
        <v/>
      </c>
      <c r="R27" s="288" t="str">
        <f>IF(様式１!X34="","",様式１!X34)</f>
        <v/>
      </c>
      <c r="S27" s="288">
        <f>IF(様式１!AB34="","",様式１!AB34)</f>
        <v>9</v>
      </c>
      <c r="T27" s="289">
        <f>IF(様式１!AE34="","",様式１!AE34)</f>
        <v>10</v>
      </c>
      <c r="U27" t="str">
        <f>IF(様式１!AG34="","",様式１!AG34)</f>
        <v/>
      </c>
      <c r="V27" t="str">
        <f>IF(様式１!AH34="","",様式１!AH34)</f>
        <v/>
      </c>
      <c r="W27" t="str">
        <f>IF(様式１!AI34="","",様式１!AI34)</f>
        <v/>
      </c>
      <c r="X27" t="str">
        <f>IF(様式１!AJ34="","",様式１!AJ34)</f>
        <v/>
      </c>
      <c r="Y27" t="str">
        <f>IF(様式１!AK34="","",様式１!AK34)</f>
        <v/>
      </c>
    </row>
    <row r="28" spans="1:25">
      <c r="A28" s="287">
        <f>基本情報入力シート!B56</f>
        <v>23</v>
      </c>
      <c r="B28" s="287" t="str">
        <f>IF(基本情報入力シート!M56="宮城県",CONCATENATE(基本情報入力シート!C56,基本情報入力シート!D56,基本情報入力シート!E56,基本情報入力シート!F56,基本情報入力シート!G56,基本情報入力シート!H56,基本情報入力シート!I56,基本情報入力シート!J56,基本情報入力シート!K56,基本情報入力シート!L56,),IF(基本情報入力シート!M56="仙台市",CONCATENATE(基本情報入力シート!C56,基本情報入力シート!D56,基本情報入力シート!E56,基本情報入力シート!F56,基本情報入力シート!G56,基本情報入力シート!H56,基本情報入力シート!I56,基本情報入力シート!J56,基本情報入力シート!K56,基本情報入力シート!L56),"他都道府県"))</f>
        <v/>
      </c>
      <c r="C28" s="287" t="str">
        <f>IFERROR(INDEX(集計用!$A$110:$B$143,MATCH(基本情報入力シート!Y56,集計用!$B$110:$B$143,0),1),"")</f>
        <v/>
      </c>
      <c r="D28" s="287" t="str">
        <f>IF(様式１!$X35&gt;0,IF(様式１!$X35&lt;=集計用!D$5,IF(様式１!$AB35&gt;=集計用!D$5,"○",""),""),"")</f>
        <v/>
      </c>
      <c r="E28" s="287" t="str">
        <f>IF(様式１!$X35&gt;0,IF(様式１!$X35&lt;=集計用!E$5,IF(様式１!$AB35&gt;=集計用!E$5,"○",""),""),"")</f>
        <v/>
      </c>
      <c r="F28" s="287" t="str">
        <f>IF(様式１!$X35&gt;0,IF(様式１!$X35&lt;=集計用!F$5,IF(様式１!$AB35&gt;=集計用!F$5,"○",""),""),"")</f>
        <v/>
      </c>
      <c r="G28" s="287" t="str">
        <f>IF(様式１!$X35&gt;0,IF(様式１!$X35&lt;=集計用!G$5,IF(様式１!$AB35&gt;=集計用!G$5,"○",""),""),"")</f>
        <v/>
      </c>
      <c r="H28" s="287" t="str">
        <f>IF(様式１!$X35&gt;0,IF(様式１!$X35&lt;=集計用!H$5,IF(様式１!$AB35&gt;=集計用!H$5,"○",""),""),"")</f>
        <v/>
      </c>
      <c r="I28" s="287" t="str">
        <f>IF(様式１!$X35&gt;0,IF(様式１!$X35&lt;=集計用!I$5,IF(様式１!$AB35&gt;=集計用!I$5,"○",""),""),"")</f>
        <v/>
      </c>
      <c r="J28" s="287" t="str">
        <f>IF(様式１!$X35&gt;0,IF(様式１!$X35&lt;=集計用!J$5,IF(様式１!$AB35&gt;=集計用!J$5,"○",""),""),"")</f>
        <v/>
      </c>
      <c r="K28" s="287" t="str">
        <f>IF(様式１!$X35&gt;0,IF(様式１!$X35&lt;=集計用!K$5,IF(様式１!$AB35&gt;=集計用!K$5,"○",""),""),"")</f>
        <v/>
      </c>
      <c r="L28" t="str">
        <f>IF(基本情報入力シート!Y56="","",基本情報入力シート!Y56)</f>
        <v/>
      </c>
      <c r="M28" t="str">
        <f>IF(基本情報入力シート!R56="","",基本情報入力シート!R56)</f>
        <v/>
      </c>
      <c r="N28" t="str">
        <f>IF(基本情報入力シート!X56="","",基本情報入力シート!X56)</f>
        <v/>
      </c>
      <c r="O28" t="str">
        <f>IF(様式１!R35="","",様式１!R35)</f>
        <v/>
      </c>
      <c r="P28" t="str">
        <f>IF(様式１!S35="","",様式１!S35)</f>
        <v/>
      </c>
      <c r="Q28" t="str">
        <f>IF(様式１!T35="","",様式１!T35)</f>
        <v/>
      </c>
      <c r="R28" s="288" t="str">
        <f>IF(様式１!X35="","",様式１!X35)</f>
        <v/>
      </c>
      <c r="S28" s="288">
        <f>IF(様式１!AB35="","",様式１!AB35)</f>
        <v>9</v>
      </c>
      <c r="T28" s="289">
        <f>IF(様式１!AE35="","",様式１!AE35)</f>
        <v>10</v>
      </c>
      <c r="U28" t="str">
        <f>IF(様式１!AG35="","",様式１!AG35)</f>
        <v/>
      </c>
      <c r="V28" t="str">
        <f>IF(様式１!AH35="","",様式１!AH35)</f>
        <v/>
      </c>
      <c r="W28" t="str">
        <f>IF(様式１!AI35="","",様式１!AI35)</f>
        <v/>
      </c>
      <c r="X28" t="str">
        <f>IF(様式１!AJ35="","",様式１!AJ35)</f>
        <v/>
      </c>
      <c r="Y28" t="str">
        <f>IF(様式１!AK35="","",様式１!AK35)</f>
        <v/>
      </c>
    </row>
    <row r="29" spans="1:25">
      <c r="A29" s="287">
        <f>基本情報入力シート!B57</f>
        <v>24</v>
      </c>
      <c r="B29" s="287" t="str">
        <f>IF(基本情報入力シート!M57="宮城県",CONCATENATE(基本情報入力シート!C57,基本情報入力シート!D57,基本情報入力シート!E57,基本情報入力シート!F57,基本情報入力シート!G57,基本情報入力シート!H57,基本情報入力シート!I57,基本情報入力シート!J57,基本情報入力シート!K57,基本情報入力シート!L57,),IF(基本情報入力シート!M57="仙台市",CONCATENATE(基本情報入力シート!C57,基本情報入力シート!D57,基本情報入力シート!E57,基本情報入力シート!F57,基本情報入力シート!G57,基本情報入力シート!H57,基本情報入力シート!I57,基本情報入力シート!J57,基本情報入力シート!K57,基本情報入力シート!L57),"他都道府県"))</f>
        <v/>
      </c>
      <c r="C29" s="287" t="str">
        <f>IFERROR(INDEX(集計用!$A$110:$B$143,MATCH(基本情報入力シート!Y57,集計用!$B$110:$B$143,0),1),"")</f>
        <v/>
      </c>
      <c r="D29" s="287" t="str">
        <f>IF(様式１!$X36&gt;0,IF(様式１!$X36&lt;=集計用!D$5,IF(様式１!$AB36&gt;=集計用!D$5,"○",""),""),"")</f>
        <v/>
      </c>
      <c r="E29" s="287" t="str">
        <f>IF(様式１!$X36&gt;0,IF(様式１!$X36&lt;=集計用!E$5,IF(様式１!$AB36&gt;=集計用!E$5,"○",""),""),"")</f>
        <v/>
      </c>
      <c r="F29" s="287" t="str">
        <f>IF(様式１!$X36&gt;0,IF(様式１!$X36&lt;=集計用!F$5,IF(様式１!$AB36&gt;=集計用!F$5,"○",""),""),"")</f>
        <v/>
      </c>
      <c r="G29" s="287" t="str">
        <f>IF(様式１!$X36&gt;0,IF(様式１!$X36&lt;=集計用!G$5,IF(様式１!$AB36&gt;=集計用!G$5,"○",""),""),"")</f>
        <v/>
      </c>
      <c r="H29" s="287" t="str">
        <f>IF(様式１!$X36&gt;0,IF(様式１!$X36&lt;=集計用!H$5,IF(様式１!$AB36&gt;=集計用!H$5,"○",""),""),"")</f>
        <v/>
      </c>
      <c r="I29" s="287" t="str">
        <f>IF(様式１!$X36&gt;0,IF(様式１!$X36&lt;=集計用!I$5,IF(様式１!$AB36&gt;=集計用!I$5,"○",""),""),"")</f>
        <v/>
      </c>
      <c r="J29" s="287" t="str">
        <f>IF(様式１!$X36&gt;0,IF(様式１!$X36&lt;=集計用!J$5,IF(様式１!$AB36&gt;=集計用!J$5,"○",""),""),"")</f>
        <v/>
      </c>
      <c r="K29" s="287" t="str">
        <f>IF(様式１!$X36&gt;0,IF(様式１!$X36&lt;=集計用!K$5,IF(様式１!$AB36&gt;=集計用!K$5,"○",""),""),"")</f>
        <v/>
      </c>
      <c r="L29" t="str">
        <f>IF(基本情報入力シート!Y57="","",基本情報入力シート!Y57)</f>
        <v/>
      </c>
      <c r="M29" t="str">
        <f>IF(基本情報入力シート!R57="","",基本情報入力シート!R57)</f>
        <v/>
      </c>
      <c r="N29" t="str">
        <f>IF(基本情報入力シート!X57="","",基本情報入力シート!X57)</f>
        <v/>
      </c>
      <c r="O29" t="str">
        <f>IF(様式１!R36="","",様式１!R36)</f>
        <v/>
      </c>
      <c r="P29" t="str">
        <f>IF(様式１!S36="","",様式１!S36)</f>
        <v/>
      </c>
      <c r="Q29" t="str">
        <f>IF(様式１!T36="","",様式１!T36)</f>
        <v/>
      </c>
      <c r="R29" s="288" t="str">
        <f>IF(様式１!X36="","",様式１!X36)</f>
        <v/>
      </c>
      <c r="S29" s="288">
        <f>IF(様式１!AB36="","",様式１!AB36)</f>
        <v>9</v>
      </c>
      <c r="T29" s="289">
        <f>IF(様式１!AE36="","",様式１!AE36)</f>
        <v>10</v>
      </c>
      <c r="U29" t="str">
        <f>IF(様式１!AG36="","",様式１!AG36)</f>
        <v/>
      </c>
      <c r="V29" t="str">
        <f>IF(様式１!AH36="","",様式１!AH36)</f>
        <v/>
      </c>
      <c r="W29" t="str">
        <f>IF(様式１!AI36="","",様式１!AI36)</f>
        <v/>
      </c>
      <c r="X29" t="str">
        <f>IF(様式１!AJ36="","",様式１!AJ36)</f>
        <v/>
      </c>
      <c r="Y29" t="str">
        <f>IF(様式１!AK36="","",様式１!AK36)</f>
        <v/>
      </c>
    </row>
    <row r="30" spans="1:25">
      <c r="A30" s="287">
        <f>基本情報入力シート!B58</f>
        <v>25</v>
      </c>
      <c r="B30" s="287" t="str">
        <f>IF(基本情報入力シート!M58="宮城県",CONCATENATE(基本情報入力シート!C58,基本情報入力シート!D58,基本情報入力シート!E58,基本情報入力シート!F58,基本情報入力シート!G58,基本情報入力シート!H58,基本情報入力シート!I58,基本情報入力シート!J58,基本情報入力シート!K58,基本情報入力シート!L58,),IF(基本情報入力シート!M58="仙台市",CONCATENATE(基本情報入力シート!C58,基本情報入力シート!D58,基本情報入力シート!E58,基本情報入力シート!F58,基本情報入力シート!G58,基本情報入力シート!H58,基本情報入力シート!I58,基本情報入力シート!J58,基本情報入力シート!K58,基本情報入力シート!L58),"他都道府県"))</f>
        <v/>
      </c>
      <c r="C30" s="287" t="str">
        <f>IFERROR(INDEX(集計用!$A$110:$B$143,MATCH(基本情報入力シート!Y58,集計用!$B$110:$B$143,0),1),"")</f>
        <v/>
      </c>
      <c r="D30" s="287" t="str">
        <f>IF(様式１!$X37&gt;0,IF(様式１!$X37&lt;=集計用!D$5,IF(様式１!$AB37&gt;=集計用!D$5,"○",""),""),"")</f>
        <v/>
      </c>
      <c r="E30" s="287" t="str">
        <f>IF(様式１!$X37&gt;0,IF(様式１!$X37&lt;=集計用!E$5,IF(様式１!$AB37&gt;=集計用!E$5,"○",""),""),"")</f>
        <v/>
      </c>
      <c r="F30" s="287" t="str">
        <f>IF(様式１!$X37&gt;0,IF(様式１!$X37&lt;=集計用!F$5,IF(様式１!$AB37&gt;=集計用!F$5,"○",""),""),"")</f>
        <v/>
      </c>
      <c r="G30" s="287" t="str">
        <f>IF(様式１!$X37&gt;0,IF(様式１!$X37&lt;=集計用!G$5,IF(様式１!$AB37&gt;=集計用!G$5,"○",""),""),"")</f>
        <v/>
      </c>
      <c r="H30" s="287" t="str">
        <f>IF(様式１!$X37&gt;0,IF(様式１!$X37&lt;=集計用!H$5,IF(様式１!$AB37&gt;=集計用!H$5,"○",""),""),"")</f>
        <v/>
      </c>
      <c r="I30" s="287" t="str">
        <f>IF(様式１!$X37&gt;0,IF(様式１!$X37&lt;=集計用!I$5,IF(様式１!$AB37&gt;=集計用!I$5,"○",""),""),"")</f>
        <v/>
      </c>
      <c r="J30" s="287" t="str">
        <f>IF(様式１!$X37&gt;0,IF(様式１!$X37&lt;=集計用!J$5,IF(様式１!$AB37&gt;=集計用!J$5,"○",""),""),"")</f>
        <v/>
      </c>
      <c r="K30" s="287" t="str">
        <f>IF(様式１!$X37&gt;0,IF(様式１!$X37&lt;=集計用!K$5,IF(様式１!$AB37&gt;=集計用!K$5,"○",""),""),"")</f>
        <v/>
      </c>
      <c r="L30" t="str">
        <f>IF(基本情報入力シート!Y58="","",基本情報入力シート!Y58)</f>
        <v/>
      </c>
      <c r="M30" t="str">
        <f>IF(基本情報入力シート!R58="","",基本情報入力シート!R58)</f>
        <v/>
      </c>
      <c r="N30" t="str">
        <f>IF(基本情報入力シート!X58="","",基本情報入力シート!X58)</f>
        <v/>
      </c>
      <c r="O30" t="str">
        <f>IF(様式１!R37="","",様式１!R37)</f>
        <v/>
      </c>
      <c r="P30" t="str">
        <f>IF(様式１!S37="","",様式１!S37)</f>
        <v/>
      </c>
      <c r="Q30" t="str">
        <f>IF(様式１!T37="","",様式１!T37)</f>
        <v/>
      </c>
      <c r="R30" s="288" t="str">
        <f>IF(様式１!X37="","",様式１!X37)</f>
        <v/>
      </c>
      <c r="S30" s="288">
        <f>IF(様式１!AB37="","",様式１!AB37)</f>
        <v>9</v>
      </c>
      <c r="T30" s="289">
        <f>IF(様式１!AE37="","",様式１!AE37)</f>
        <v>10</v>
      </c>
      <c r="U30" t="str">
        <f>IF(様式１!AG37="","",様式１!AG37)</f>
        <v/>
      </c>
      <c r="V30" t="str">
        <f>IF(様式１!AH37="","",様式１!AH37)</f>
        <v/>
      </c>
      <c r="W30" t="str">
        <f>IF(様式１!AI37="","",様式１!AI37)</f>
        <v/>
      </c>
      <c r="X30" t="str">
        <f>IF(様式１!AJ37="","",様式１!AJ37)</f>
        <v/>
      </c>
      <c r="Y30" t="str">
        <f>IF(様式１!AK37="","",様式１!AK37)</f>
        <v/>
      </c>
    </row>
    <row r="31" spans="1:25">
      <c r="A31" s="287">
        <f>基本情報入力シート!B59</f>
        <v>26</v>
      </c>
      <c r="B31" s="287" t="str">
        <f>IF(基本情報入力シート!M59="宮城県",CONCATENATE(基本情報入力シート!C59,基本情報入力シート!D59,基本情報入力シート!E59,基本情報入力シート!F59,基本情報入力シート!G59,基本情報入力シート!H59,基本情報入力シート!I59,基本情報入力シート!J59,基本情報入力シート!K59,基本情報入力シート!L59,),IF(基本情報入力シート!M59="仙台市",CONCATENATE(基本情報入力シート!C59,基本情報入力シート!D59,基本情報入力シート!E59,基本情報入力シート!F59,基本情報入力シート!G59,基本情報入力シート!H59,基本情報入力シート!I59,基本情報入力シート!J59,基本情報入力シート!K59,基本情報入力シート!L59),"他都道府県"))</f>
        <v/>
      </c>
      <c r="C31" s="287" t="str">
        <f>IFERROR(INDEX(集計用!$A$110:$B$143,MATCH(基本情報入力シート!Y59,集計用!$B$110:$B$143,0),1),"")</f>
        <v/>
      </c>
      <c r="D31" s="287" t="str">
        <f>IF(様式１!$X38&gt;0,IF(様式１!$X38&lt;=集計用!D$5,IF(様式１!$AB38&gt;=集計用!D$5,"○",""),""),"")</f>
        <v/>
      </c>
      <c r="E31" s="287" t="str">
        <f>IF(様式１!$X38&gt;0,IF(様式１!$X38&lt;=集計用!E$5,IF(様式１!$AB38&gt;=集計用!E$5,"○",""),""),"")</f>
        <v/>
      </c>
      <c r="F31" s="287" t="str">
        <f>IF(様式１!$X38&gt;0,IF(様式１!$X38&lt;=集計用!F$5,IF(様式１!$AB38&gt;=集計用!F$5,"○",""),""),"")</f>
        <v/>
      </c>
      <c r="G31" s="287" t="str">
        <f>IF(様式１!$X38&gt;0,IF(様式１!$X38&lt;=集計用!G$5,IF(様式１!$AB38&gt;=集計用!G$5,"○",""),""),"")</f>
        <v/>
      </c>
      <c r="H31" s="287" t="str">
        <f>IF(様式１!$X38&gt;0,IF(様式１!$X38&lt;=集計用!H$5,IF(様式１!$AB38&gt;=集計用!H$5,"○",""),""),"")</f>
        <v/>
      </c>
      <c r="I31" s="287" t="str">
        <f>IF(様式１!$X38&gt;0,IF(様式１!$X38&lt;=集計用!I$5,IF(様式１!$AB38&gt;=集計用!I$5,"○",""),""),"")</f>
        <v/>
      </c>
      <c r="J31" s="287" t="str">
        <f>IF(様式１!$X38&gt;0,IF(様式１!$X38&lt;=集計用!J$5,IF(様式１!$AB38&gt;=集計用!J$5,"○",""),""),"")</f>
        <v/>
      </c>
      <c r="K31" s="287" t="str">
        <f>IF(様式１!$X38&gt;0,IF(様式１!$X38&lt;=集計用!K$5,IF(様式１!$AB38&gt;=集計用!K$5,"○",""),""),"")</f>
        <v/>
      </c>
      <c r="L31" t="str">
        <f>IF(基本情報入力シート!Y59="","",基本情報入力シート!Y59)</f>
        <v/>
      </c>
      <c r="M31" t="str">
        <f>IF(基本情報入力シート!R59="","",基本情報入力シート!R59)</f>
        <v/>
      </c>
      <c r="N31" t="str">
        <f>IF(基本情報入力シート!X59="","",基本情報入力シート!X59)</f>
        <v/>
      </c>
      <c r="O31" t="str">
        <f>IF(様式１!R38="","",様式１!R38)</f>
        <v/>
      </c>
      <c r="P31" t="str">
        <f>IF(様式１!S38="","",様式１!S38)</f>
        <v/>
      </c>
      <c r="Q31" t="str">
        <f>IF(様式１!T38="","",様式１!T38)</f>
        <v/>
      </c>
      <c r="R31" s="288" t="str">
        <f>IF(様式１!X38="","",様式１!X38)</f>
        <v/>
      </c>
      <c r="S31" s="288">
        <f>IF(様式１!AB38="","",様式１!AB38)</f>
        <v>9</v>
      </c>
      <c r="T31" s="289">
        <f>IF(様式１!AE38="","",様式１!AE38)</f>
        <v>10</v>
      </c>
      <c r="U31" t="str">
        <f>IF(様式１!AG38="","",様式１!AG38)</f>
        <v/>
      </c>
      <c r="V31" t="str">
        <f>IF(様式１!AH38="","",様式１!AH38)</f>
        <v/>
      </c>
      <c r="W31" t="str">
        <f>IF(様式１!AI38="","",様式１!AI38)</f>
        <v/>
      </c>
      <c r="X31" t="str">
        <f>IF(様式１!AJ38="","",様式１!AJ38)</f>
        <v/>
      </c>
      <c r="Y31" t="str">
        <f>IF(様式１!AK38="","",様式１!AK38)</f>
        <v/>
      </c>
    </row>
    <row r="32" spans="1:25">
      <c r="A32" s="287">
        <f>基本情報入力シート!B60</f>
        <v>27</v>
      </c>
      <c r="B32" s="287" t="str">
        <f>IF(基本情報入力シート!M60="宮城県",CONCATENATE(基本情報入力シート!C60,基本情報入力シート!D60,基本情報入力シート!E60,基本情報入力シート!F60,基本情報入力シート!G60,基本情報入力シート!H60,基本情報入力シート!I60,基本情報入力シート!J60,基本情報入力シート!K60,基本情報入力シート!L60,),IF(基本情報入力シート!M60="仙台市",CONCATENATE(基本情報入力シート!C60,基本情報入力シート!D60,基本情報入力シート!E60,基本情報入力シート!F60,基本情報入力シート!G60,基本情報入力シート!H60,基本情報入力シート!I60,基本情報入力シート!J60,基本情報入力シート!K60,基本情報入力シート!L60),"他都道府県"))</f>
        <v/>
      </c>
      <c r="C32" s="287" t="str">
        <f>IFERROR(INDEX(集計用!$A$110:$B$143,MATCH(基本情報入力シート!Y60,集計用!$B$110:$B$143,0),1),"")</f>
        <v/>
      </c>
      <c r="D32" s="287" t="str">
        <f>IF(様式１!$X39&gt;0,IF(様式１!$X39&lt;=集計用!D$5,IF(様式１!$AB39&gt;=集計用!D$5,"○",""),""),"")</f>
        <v/>
      </c>
      <c r="E32" s="287" t="str">
        <f>IF(様式１!$X39&gt;0,IF(様式１!$X39&lt;=集計用!E$5,IF(様式１!$AB39&gt;=集計用!E$5,"○",""),""),"")</f>
        <v/>
      </c>
      <c r="F32" s="287" t="str">
        <f>IF(様式１!$X39&gt;0,IF(様式１!$X39&lt;=集計用!F$5,IF(様式１!$AB39&gt;=集計用!F$5,"○",""),""),"")</f>
        <v/>
      </c>
      <c r="G32" s="287" t="str">
        <f>IF(様式１!$X39&gt;0,IF(様式１!$X39&lt;=集計用!G$5,IF(様式１!$AB39&gt;=集計用!G$5,"○",""),""),"")</f>
        <v/>
      </c>
      <c r="H32" s="287" t="str">
        <f>IF(様式１!$X39&gt;0,IF(様式１!$X39&lt;=集計用!H$5,IF(様式１!$AB39&gt;=集計用!H$5,"○",""),""),"")</f>
        <v/>
      </c>
      <c r="I32" s="287" t="str">
        <f>IF(様式１!$X39&gt;0,IF(様式１!$X39&lt;=集計用!I$5,IF(様式１!$AB39&gt;=集計用!I$5,"○",""),""),"")</f>
        <v/>
      </c>
      <c r="J32" s="287" t="str">
        <f>IF(様式１!$X39&gt;0,IF(様式１!$X39&lt;=集計用!J$5,IF(様式１!$AB39&gt;=集計用!J$5,"○",""),""),"")</f>
        <v/>
      </c>
      <c r="K32" s="287" t="str">
        <f>IF(様式１!$X39&gt;0,IF(様式１!$X39&lt;=集計用!K$5,IF(様式１!$AB39&gt;=集計用!K$5,"○",""),""),"")</f>
        <v/>
      </c>
      <c r="L32" t="str">
        <f>IF(基本情報入力シート!Y60="","",基本情報入力シート!Y60)</f>
        <v/>
      </c>
      <c r="M32" t="str">
        <f>IF(基本情報入力シート!R60="","",基本情報入力シート!R60)</f>
        <v/>
      </c>
      <c r="N32" t="str">
        <f>IF(基本情報入力シート!X60="","",基本情報入力シート!X60)</f>
        <v/>
      </c>
      <c r="O32" t="str">
        <f>IF(様式１!R39="","",様式１!R39)</f>
        <v/>
      </c>
      <c r="P32" t="str">
        <f>IF(様式１!S39="","",様式１!S39)</f>
        <v/>
      </c>
      <c r="Q32" t="str">
        <f>IF(様式１!T39="","",様式１!T39)</f>
        <v/>
      </c>
      <c r="R32" s="288" t="str">
        <f>IF(様式１!X39="","",様式１!X39)</f>
        <v/>
      </c>
      <c r="S32" s="288">
        <f>IF(様式１!AB39="","",様式１!AB39)</f>
        <v>9</v>
      </c>
      <c r="T32" s="289">
        <f>IF(様式１!AE39="","",様式１!AE39)</f>
        <v>10</v>
      </c>
      <c r="U32" t="str">
        <f>IF(様式１!AG39="","",様式１!AG39)</f>
        <v/>
      </c>
      <c r="V32" t="str">
        <f>IF(様式１!AH39="","",様式１!AH39)</f>
        <v/>
      </c>
      <c r="W32" t="str">
        <f>IF(様式１!AI39="","",様式１!AI39)</f>
        <v/>
      </c>
      <c r="X32" t="str">
        <f>IF(様式１!AJ39="","",様式１!AJ39)</f>
        <v/>
      </c>
      <c r="Y32" t="str">
        <f>IF(様式１!AK39="","",様式１!AK39)</f>
        <v/>
      </c>
    </row>
    <row r="33" spans="1:25">
      <c r="A33" s="287">
        <f>基本情報入力シート!B61</f>
        <v>28</v>
      </c>
      <c r="B33" s="287" t="str">
        <f>IF(基本情報入力シート!M61="宮城県",CONCATENATE(基本情報入力シート!C61,基本情報入力シート!D61,基本情報入力シート!E61,基本情報入力シート!F61,基本情報入力シート!G61,基本情報入力シート!H61,基本情報入力シート!I61,基本情報入力シート!J61,基本情報入力シート!K61,基本情報入力シート!L61,),IF(基本情報入力シート!M61="仙台市",CONCATENATE(基本情報入力シート!C61,基本情報入力シート!D61,基本情報入力シート!E61,基本情報入力シート!F61,基本情報入力シート!G61,基本情報入力シート!H61,基本情報入力シート!I61,基本情報入力シート!J61,基本情報入力シート!K61,基本情報入力シート!L61),"他都道府県"))</f>
        <v/>
      </c>
      <c r="C33" s="287" t="str">
        <f>IFERROR(INDEX(集計用!$A$110:$B$143,MATCH(基本情報入力シート!Y61,集計用!$B$110:$B$143,0),1),"")</f>
        <v/>
      </c>
      <c r="D33" s="287" t="str">
        <f>IF(様式１!$X40&gt;0,IF(様式１!$X40&lt;=集計用!D$5,IF(様式１!$AB40&gt;=集計用!D$5,"○",""),""),"")</f>
        <v/>
      </c>
      <c r="E33" s="287" t="str">
        <f>IF(様式１!$X40&gt;0,IF(様式１!$X40&lt;=集計用!E$5,IF(様式１!$AB40&gt;=集計用!E$5,"○",""),""),"")</f>
        <v/>
      </c>
      <c r="F33" s="287" t="str">
        <f>IF(様式１!$X40&gt;0,IF(様式１!$X40&lt;=集計用!F$5,IF(様式１!$AB40&gt;=集計用!F$5,"○",""),""),"")</f>
        <v/>
      </c>
      <c r="G33" s="287" t="str">
        <f>IF(様式１!$X40&gt;0,IF(様式１!$X40&lt;=集計用!G$5,IF(様式１!$AB40&gt;=集計用!G$5,"○",""),""),"")</f>
        <v/>
      </c>
      <c r="H33" s="287" t="str">
        <f>IF(様式１!$X40&gt;0,IF(様式１!$X40&lt;=集計用!H$5,IF(様式１!$AB40&gt;=集計用!H$5,"○",""),""),"")</f>
        <v/>
      </c>
      <c r="I33" s="287" t="str">
        <f>IF(様式１!$X40&gt;0,IF(様式１!$X40&lt;=集計用!I$5,IF(様式１!$AB40&gt;=集計用!I$5,"○",""),""),"")</f>
        <v/>
      </c>
      <c r="J33" s="287" t="str">
        <f>IF(様式１!$X40&gt;0,IF(様式１!$X40&lt;=集計用!J$5,IF(様式１!$AB40&gt;=集計用!J$5,"○",""),""),"")</f>
        <v/>
      </c>
      <c r="K33" s="287" t="str">
        <f>IF(様式１!$X40&gt;0,IF(様式１!$X40&lt;=集計用!K$5,IF(様式１!$AB40&gt;=集計用!K$5,"○",""),""),"")</f>
        <v/>
      </c>
      <c r="L33" t="str">
        <f>IF(基本情報入力シート!Y61="","",基本情報入力シート!Y61)</f>
        <v/>
      </c>
      <c r="M33" t="str">
        <f>IF(基本情報入力シート!R61="","",基本情報入力シート!R61)</f>
        <v/>
      </c>
      <c r="N33" t="str">
        <f>IF(基本情報入力シート!X61="","",基本情報入力シート!X61)</f>
        <v/>
      </c>
      <c r="O33" t="str">
        <f>IF(様式１!R40="","",様式１!R40)</f>
        <v/>
      </c>
      <c r="P33" t="str">
        <f>IF(様式１!S40="","",様式１!S40)</f>
        <v/>
      </c>
      <c r="Q33" t="str">
        <f>IF(様式１!T40="","",様式１!T40)</f>
        <v/>
      </c>
      <c r="R33" s="288" t="str">
        <f>IF(様式１!X40="","",様式１!X40)</f>
        <v/>
      </c>
      <c r="S33" s="288">
        <f>IF(様式１!AB40="","",様式１!AB40)</f>
        <v>9</v>
      </c>
      <c r="T33" s="289">
        <f>IF(様式１!AE40="","",様式１!AE40)</f>
        <v>10</v>
      </c>
      <c r="U33" t="str">
        <f>IF(様式１!AG40="","",様式１!AG40)</f>
        <v/>
      </c>
      <c r="V33" t="str">
        <f>IF(様式１!AH40="","",様式１!AH40)</f>
        <v/>
      </c>
      <c r="W33" t="str">
        <f>IF(様式１!AI40="","",様式１!AI40)</f>
        <v/>
      </c>
      <c r="X33" t="str">
        <f>IF(様式１!AJ40="","",様式１!AJ40)</f>
        <v/>
      </c>
      <c r="Y33" t="str">
        <f>IF(様式１!AK40="","",様式１!AK40)</f>
        <v/>
      </c>
    </row>
    <row r="34" spans="1:25">
      <c r="A34" s="287">
        <f>基本情報入力シート!B62</f>
        <v>29</v>
      </c>
      <c r="B34" s="287" t="str">
        <f>IF(基本情報入力シート!M62="宮城県",CONCATENATE(基本情報入力シート!C62,基本情報入力シート!D62,基本情報入力シート!E62,基本情報入力シート!F62,基本情報入力シート!G62,基本情報入力シート!H62,基本情報入力シート!I62,基本情報入力シート!J62,基本情報入力シート!K62,基本情報入力シート!L62,),IF(基本情報入力シート!M62="仙台市",CONCATENATE(基本情報入力シート!C62,基本情報入力シート!D62,基本情報入力シート!E62,基本情報入力シート!F62,基本情報入力シート!G62,基本情報入力シート!H62,基本情報入力シート!I62,基本情報入力シート!J62,基本情報入力シート!K62,基本情報入力シート!L62),"他都道府県"))</f>
        <v/>
      </c>
      <c r="C34" s="287" t="str">
        <f>IFERROR(INDEX(集計用!$A$110:$B$143,MATCH(基本情報入力シート!Y62,集計用!$B$110:$B$143,0),1),"")</f>
        <v/>
      </c>
      <c r="D34" s="287" t="str">
        <f>IF(様式１!$X41&gt;0,IF(様式１!$X41&lt;=集計用!D$5,IF(様式１!$AB41&gt;=集計用!D$5,"○",""),""),"")</f>
        <v/>
      </c>
      <c r="E34" s="287" t="str">
        <f>IF(様式１!$X41&gt;0,IF(様式１!$X41&lt;=集計用!E$5,IF(様式１!$AB41&gt;=集計用!E$5,"○",""),""),"")</f>
        <v/>
      </c>
      <c r="F34" s="287" t="str">
        <f>IF(様式１!$X41&gt;0,IF(様式１!$X41&lt;=集計用!F$5,IF(様式１!$AB41&gt;=集計用!F$5,"○",""),""),"")</f>
        <v/>
      </c>
      <c r="G34" s="287" t="str">
        <f>IF(様式１!$X41&gt;0,IF(様式１!$X41&lt;=集計用!G$5,IF(様式１!$AB41&gt;=集計用!G$5,"○",""),""),"")</f>
        <v/>
      </c>
      <c r="H34" s="287" t="str">
        <f>IF(様式１!$X41&gt;0,IF(様式１!$X41&lt;=集計用!H$5,IF(様式１!$AB41&gt;=集計用!H$5,"○",""),""),"")</f>
        <v/>
      </c>
      <c r="I34" s="287" t="str">
        <f>IF(様式１!$X41&gt;0,IF(様式１!$X41&lt;=集計用!I$5,IF(様式１!$AB41&gt;=集計用!I$5,"○",""),""),"")</f>
        <v/>
      </c>
      <c r="J34" s="287" t="str">
        <f>IF(様式１!$X41&gt;0,IF(様式１!$X41&lt;=集計用!J$5,IF(様式１!$AB41&gt;=集計用!J$5,"○",""),""),"")</f>
        <v/>
      </c>
      <c r="K34" s="287" t="str">
        <f>IF(様式１!$X41&gt;0,IF(様式１!$X41&lt;=集計用!K$5,IF(様式１!$AB41&gt;=集計用!K$5,"○",""),""),"")</f>
        <v/>
      </c>
      <c r="L34" t="str">
        <f>IF(基本情報入力シート!Y62="","",基本情報入力シート!Y62)</f>
        <v/>
      </c>
      <c r="M34" t="str">
        <f>IF(基本情報入力シート!R62="","",基本情報入力シート!R62)</f>
        <v/>
      </c>
      <c r="N34" t="str">
        <f>IF(基本情報入力シート!X62="","",基本情報入力シート!X62)</f>
        <v/>
      </c>
      <c r="O34" t="str">
        <f>IF(様式１!R41="","",様式１!R41)</f>
        <v/>
      </c>
      <c r="P34" t="str">
        <f>IF(様式１!S41="","",様式１!S41)</f>
        <v/>
      </c>
      <c r="Q34" t="str">
        <f>IF(様式１!T41="","",様式１!T41)</f>
        <v/>
      </c>
      <c r="R34" s="288" t="str">
        <f>IF(様式１!X41="","",様式１!X41)</f>
        <v/>
      </c>
      <c r="S34" s="288">
        <f>IF(様式１!AB41="","",様式１!AB41)</f>
        <v>9</v>
      </c>
      <c r="T34" s="289">
        <f>IF(様式１!AE41="","",様式１!AE41)</f>
        <v>10</v>
      </c>
      <c r="U34" t="str">
        <f>IF(様式１!AG41="","",様式１!AG41)</f>
        <v/>
      </c>
      <c r="V34" t="str">
        <f>IF(様式１!AH41="","",様式１!AH41)</f>
        <v/>
      </c>
      <c r="W34" t="str">
        <f>IF(様式１!AI41="","",様式１!AI41)</f>
        <v/>
      </c>
      <c r="X34" t="str">
        <f>IF(様式１!AJ41="","",様式１!AJ41)</f>
        <v/>
      </c>
      <c r="Y34" t="str">
        <f>IF(様式１!AK41="","",様式１!AK41)</f>
        <v/>
      </c>
    </row>
    <row r="35" spans="1:25">
      <c r="A35" s="287">
        <f>基本情報入力シート!B63</f>
        <v>30</v>
      </c>
      <c r="B35" s="287" t="str">
        <f>IF(基本情報入力シート!M63="宮城県",CONCATENATE(基本情報入力シート!C63,基本情報入力シート!D63,基本情報入力シート!E63,基本情報入力シート!F63,基本情報入力シート!G63,基本情報入力シート!H63,基本情報入力シート!I63,基本情報入力シート!J63,基本情報入力シート!K63,基本情報入力シート!L63,),IF(基本情報入力シート!M63="仙台市",CONCATENATE(基本情報入力シート!C63,基本情報入力シート!D63,基本情報入力シート!E63,基本情報入力シート!F63,基本情報入力シート!G63,基本情報入力シート!H63,基本情報入力シート!I63,基本情報入力シート!J63,基本情報入力シート!K63,基本情報入力シート!L63),"他都道府県"))</f>
        <v/>
      </c>
      <c r="C35" s="287" t="str">
        <f>IFERROR(INDEX(集計用!$A$110:$B$143,MATCH(基本情報入力シート!Y63,集計用!$B$110:$B$143,0),1),"")</f>
        <v/>
      </c>
      <c r="D35" s="287" t="str">
        <f>IF(様式１!$X42&gt;0,IF(様式１!$X42&lt;=集計用!D$5,IF(様式１!$AB42&gt;=集計用!D$5,"○",""),""),"")</f>
        <v/>
      </c>
      <c r="E35" s="287" t="str">
        <f>IF(様式１!$X42&gt;0,IF(様式１!$X42&lt;=集計用!E$5,IF(様式１!$AB42&gt;=集計用!E$5,"○",""),""),"")</f>
        <v/>
      </c>
      <c r="F35" s="287" t="str">
        <f>IF(様式１!$X42&gt;0,IF(様式１!$X42&lt;=集計用!F$5,IF(様式１!$AB42&gt;=集計用!F$5,"○",""),""),"")</f>
        <v/>
      </c>
      <c r="G35" s="287" t="str">
        <f>IF(様式１!$X42&gt;0,IF(様式１!$X42&lt;=集計用!G$5,IF(様式１!$AB42&gt;=集計用!G$5,"○",""),""),"")</f>
        <v/>
      </c>
      <c r="H35" s="287" t="str">
        <f>IF(様式１!$X42&gt;0,IF(様式１!$X42&lt;=集計用!H$5,IF(様式１!$AB42&gt;=集計用!H$5,"○",""),""),"")</f>
        <v/>
      </c>
      <c r="I35" s="287" t="str">
        <f>IF(様式１!$X42&gt;0,IF(様式１!$X42&lt;=集計用!I$5,IF(様式１!$AB42&gt;=集計用!I$5,"○",""),""),"")</f>
        <v/>
      </c>
      <c r="J35" s="287" t="str">
        <f>IF(様式１!$X42&gt;0,IF(様式１!$X42&lt;=集計用!J$5,IF(様式１!$AB42&gt;=集計用!J$5,"○",""),""),"")</f>
        <v/>
      </c>
      <c r="K35" s="287" t="str">
        <f>IF(様式１!$X42&gt;0,IF(様式１!$X42&lt;=集計用!K$5,IF(様式１!$AB42&gt;=集計用!K$5,"○",""),""),"")</f>
        <v/>
      </c>
      <c r="L35" t="str">
        <f>IF(基本情報入力シート!Y63="","",基本情報入力シート!Y63)</f>
        <v/>
      </c>
      <c r="M35" t="str">
        <f>IF(基本情報入力シート!R63="","",基本情報入力シート!R63)</f>
        <v/>
      </c>
      <c r="N35" t="str">
        <f>IF(基本情報入力シート!X63="","",基本情報入力シート!X63)</f>
        <v/>
      </c>
      <c r="O35" t="str">
        <f>IF(様式１!R42="","",様式１!R42)</f>
        <v/>
      </c>
      <c r="P35" t="str">
        <f>IF(様式１!S42="","",様式１!S42)</f>
        <v/>
      </c>
      <c r="Q35" t="str">
        <f>IF(様式１!T42="","",様式１!T42)</f>
        <v/>
      </c>
      <c r="R35" s="288" t="str">
        <f>IF(様式１!X42="","",様式１!X42)</f>
        <v/>
      </c>
      <c r="S35" s="288">
        <f>IF(様式１!AB42="","",様式１!AB42)</f>
        <v>9</v>
      </c>
      <c r="T35" s="289">
        <f>IF(様式１!AE42="","",様式１!AE42)</f>
        <v>10</v>
      </c>
      <c r="U35" t="str">
        <f>IF(様式１!AG42="","",様式１!AG42)</f>
        <v/>
      </c>
      <c r="V35" t="str">
        <f>IF(様式１!AH42="","",様式１!AH42)</f>
        <v/>
      </c>
      <c r="W35" t="str">
        <f>IF(様式１!AI42="","",様式１!AI42)</f>
        <v/>
      </c>
      <c r="X35" t="str">
        <f>IF(様式１!AJ42="","",様式１!AJ42)</f>
        <v/>
      </c>
      <c r="Y35" t="str">
        <f>IF(様式１!AK42="","",様式１!AK42)</f>
        <v/>
      </c>
    </row>
    <row r="36" spans="1:25">
      <c r="A36" s="287">
        <f>基本情報入力シート!B64</f>
        <v>31</v>
      </c>
      <c r="B36" s="287" t="str">
        <f>IF(基本情報入力シート!M64="宮城県",CONCATENATE(基本情報入力シート!C64,基本情報入力シート!D64,基本情報入力シート!E64,基本情報入力シート!F64,基本情報入力シート!G64,基本情報入力シート!H64,基本情報入力シート!I64,基本情報入力シート!J64,基本情報入力シート!K64,基本情報入力シート!L64,),IF(基本情報入力シート!M64="仙台市",CONCATENATE(基本情報入力シート!C64,基本情報入力シート!D64,基本情報入力シート!E64,基本情報入力シート!F64,基本情報入力シート!G64,基本情報入力シート!H64,基本情報入力シート!I64,基本情報入力シート!J64,基本情報入力シート!K64,基本情報入力シート!L64),"他都道府県"))</f>
        <v/>
      </c>
      <c r="C36" s="287" t="str">
        <f>IFERROR(INDEX(集計用!$A$110:$B$143,MATCH(基本情報入力シート!Y64,集計用!$B$110:$B$143,0),1),"")</f>
        <v/>
      </c>
      <c r="D36" s="287" t="str">
        <f>IF(様式１!$X43&gt;0,IF(様式１!$X43&lt;=集計用!D$5,IF(様式１!$AB43&gt;=集計用!D$5,"○",""),""),"")</f>
        <v/>
      </c>
      <c r="E36" s="287" t="str">
        <f>IF(様式１!$X43&gt;0,IF(様式１!$X43&lt;=集計用!E$5,IF(様式１!$AB43&gt;=集計用!E$5,"○",""),""),"")</f>
        <v/>
      </c>
      <c r="F36" s="287" t="str">
        <f>IF(様式１!$X43&gt;0,IF(様式１!$X43&lt;=集計用!F$5,IF(様式１!$AB43&gt;=集計用!F$5,"○",""),""),"")</f>
        <v/>
      </c>
      <c r="G36" s="287" t="str">
        <f>IF(様式１!$X43&gt;0,IF(様式１!$X43&lt;=集計用!G$5,IF(様式１!$AB43&gt;=集計用!G$5,"○",""),""),"")</f>
        <v/>
      </c>
      <c r="H36" s="287" t="str">
        <f>IF(様式１!$X43&gt;0,IF(様式１!$X43&lt;=集計用!H$5,IF(様式１!$AB43&gt;=集計用!H$5,"○",""),""),"")</f>
        <v/>
      </c>
      <c r="I36" s="287" t="str">
        <f>IF(様式１!$X43&gt;0,IF(様式１!$X43&lt;=集計用!I$5,IF(様式１!$AB43&gt;=集計用!I$5,"○",""),""),"")</f>
        <v/>
      </c>
      <c r="J36" s="287" t="str">
        <f>IF(様式１!$X43&gt;0,IF(様式１!$X43&lt;=集計用!J$5,IF(様式１!$AB43&gt;=集計用!J$5,"○",""),""),"")</f>
        <v/>
      </c>
      <c r="K36" s="287" t="str">
        <f>IF(様式１!$X43&gt;0,IF(様式１!$X43&lt;=集計用!K$5,IF(様式１!$AB43&gt;=集計用!K$5,"○",""),""),"")</f>
        <v/>
      </c>
      <c r="L36" t="str">
        <f>IF(基本情報入力シート!Y64="","",基本情報入力シート!Y64)</f>
        <v/>
      </c>
      <c r="M36" t="str">
        <f>IF(基本情報入力シート!R64="","",基本情報入力シート!R64)</f>
        <v/>
      </c>
      <c r="N36" t="str">
        <f>IF(基本情報入力シート!X64="","",基本情報入力シート!X64)</f>
        <v/>
      </c>
      <c r="O36" t="str">
        <f>IF(様式１!R43="","",様式１!R43)</f>
        <v/>
      </c>
      <c r="P36" t="str">
        <f>IF(様式１!S43="","",様式１!S43)</f>
        <v/>
      </c>
      <c r="Q36" t="str">
        <f>IF(様式１!T43="","",様式１!T43)</f>
        <v/>
      </c>
      <c r="R36" s="288" t="str">
        <f>IF(様式１!X43="","",様式１!X43)</f>
        <v/>
      </c>
      <c r="S36" s="288">
        <f>IF(様式１!AB43="","",様式１!AB43)</f>
        <v>9</v>
      </c>
      <c r="T36" s="289">
        <f>IF(様式１!AE43="","",様式１!AE43)</f>
        <v>10</v>
      </c>
      <c r="U36" t="str">
        <f>IF(様式１!AG43="","",様式１!AG43)</f>
        <v/>
      </c>
      <c r="V36" t="str">
        <f>IF(様式１!AH43="","",様式１!AH43)</f>
        <v/>
      </c>
      <c r="W36" t="str">
        <f>IF(様式１!AI43="","",様式１!AI43)</f>
        <v/>
      </c>
      <c r="X36" t="str">
        <f>IF(様式１!AJ43="","",様式１!AJ43)</f>
        <v/>
      </c>
      <c r="Y36" t="str">
        <f>IF(様式１!AK43="","",様式１!AK43)</f>
        <v/>
      </c>
    </row>
    <row r="37" spans="1:25">
      <c r="A37" s="287">
        <f>基本情報入力シート!B65</f>
        <v>32</v>
      </c>
      <c r="B37" s="287" t="str">
        <f>IF(基本情報入力シート!M65="宮城県",CONCATENATE(基本情報入力シート!C65,基本情報入力シート!D65,基本情報入力シート!E65,基本情報入力シート!F65,基本情報入力シート!G65,基本情報入力シート!H65,基本情報入力シート!I65,基本情報入力シート!J65,基本情報入力シート!K65,基本情報入力シート!L65,),IF(基本情報入力シート!M65="仙台市",CONCATENATE(基本情報入力シート!C65,基本情報入力シート!D65,基本情報入力シート!E65,基本情報入力シート!F65,基本情報入力シート!G65,基本情報入力シート!H65,基本情報入力シート!I65,基本情報入力シート!J65,基本情報入力シート!K65,基本情報入力シート!L65),"他都道府県"))</f>
        <v/>
      </c>
      <c r="C37" s="287" t="str">
        <f>IFERROR(INDEX(集計用!$A$110:$B$143,MATCH(基本情報入力シート!Y65,集計用!$B$110:$B$143,0),1),"")</f>
        <v/>
      </c>
      <c r="D37" s="287" t="str">
        <f>IF(様式１!$X44&gt;0,IF(様式１!$X44&lt;=集計用!D$5,IF(様式１!$AB44&gt;=集計用!D$5,"○",""),""),"")</f>
        <v/>
      </c>
      <c r="E37" s="287" t="str">
        <f>IF(様式１!$X44&gt;0,IF(様式１!$X44&lt;=集計用!E$5,IF(様式１!$AB44&gt;=集計用!E$5,"○",""),""),"")</f>
        <v/>
      </c>
      <c r="F37" s="287" t="str">
        <f>IF(様式１!$X44&gt;0,IF(様式１!$X44&lt;=集計用!F$5,IF(様式１!$AB44&gt;=集計用!F$5,"○",""),""),"")</f>
        <v/>
      </c>
      <c r="G37" s="287" t="str">
        <f>IF(様式１!$X44&gt;0,IF(様式１!$X44&lt;=集計用!G$5,IF(様式１!$AB44&gt;=集計用!G$5,"○",""),""),"")</f>
        <v/>
      </c>
      <c r="H37" s="287" t="str">
        <f>IF(様式１!$X44&gt;0,IF(様式１!$X44&lt;=集計用!H$5,IF(様式１!$AB44&gt;=集計用!H$5,"○",""),""),"")</f>
        <v/>
      </c>
      <c r="I37" s="287" t="str">
        <f>IF(様式１!$X44&gt;0,IF(様式１!$X44&lt;=集計用!I$5,IF(様式１!$AB44&gt;=集計用!I$5,"○",""),""),"")</f>
        <v/>
      </c>
      <c r="J37" s="287" t="str">
        <f>IF(様式１!$X44&gt;0,IF(様式１!$X44&lt;=集計用!J$5,IF(様式１!$AB44&gt;=集計用!J$5,"○",""),""),"")</f>
        <v/>
      </c>
      <c r="K37" s="287" t="str">
        <f>IF(様式１!$X44&gt;0,IF(様式１!$X44&lt;=集計用!K$5,IF(様式１!$AB44&gt;=集計用!K$5,"○",""),""),"")</f>
        <v/>
      </c>
      <c r="L37" t="str">
        <f>IF(基本情報入力シート!Y65="","",基本情報入力シート!Y65)</f>
        <v/>
      </c>
      <c r="M37" t="str">
        <f>IF(基本情報入力シート!R65="","",基本情報入力シート!R65)</f>
        <v/>
      </c>
      <c r="N37" t="str">
        <f>IF(基本情報入力シート!X65="","",基本情報入力シート!X65)</f>
        <v/>
      </c>
      <c r="O37" t="str">
        <f>IF(様式１!R44="","",様式１!R44)</f>
        <v/>
      </c>
      <c r="P37" t="str">
        <f>IF(様式１!S44="","",様式１!S44)</f>
        <v/>
      </c>
      <c r="Q37" t="str">
        <f>IF(様式１!T44="","",様式１!T44)</f>
        <v/>
      </c>
      <c r="R37" s="288" t="str">
        <f>IF(様式１!X44="","",様式１!X44)</f>
        <v/>
      </c>
      <c r="S37" s="288">
        <f>IF(様式１!AB44="","",様式１!AB44)</f>
        <v>9</v>
      </c>
      <c r="T37" s="289">
        <f>IF(様式１!AE44="","",様式１!AE44)</f>
        <v>10</v>
      </c>
      <c r="U37" t="str">
        <f>IF(様式１!AG44="","",様式１!AG44)</f>
        <v/>
      </c>
      <c r="V37" t="str">
        <f>IF(様式１!AH44="","",様式１!AH44)</f>
        <v/>
      </c>
      <c r="W37" t="str">
        <f>IF(様式１!AI44="","",様式１!AI44)</f>
        <v/>
      </c>
      <c r="X37" t="str">
        <f>IF(様式１!AJ44="","",様式１!AJ44)</f>
        <v/>
      </c>
      <c r="Y37" t="str">
        <f>IF(様式１!AK44="","",様式１!AK44)</f>
        <v/>
      </c>
    </row>
    <row r="38" spans="1:25">
      <c r="A38" s="287">
        <f>基本情報入力シート!B66</f>
        <v>33</v>
      </c>
      <c r="B38" s="287" t="str">
        <f>IF(基本情報入力シート!M66="宮城県",CONCATENATE(基本情報入力シート!C66,基本情報入力シート!D66,基本情報入力シート!E66,基本情報入力シート!F66,基本情報入力シート!G66,基本情報入力シート!H66,基本情報入力シート!I66,基本情報入力シート!J66,基本情報入力シート!K66,基本情報入力シート!L66,),IF(基本情報入力シート!M66="仙台市",CONCATENATE(基本情報入力シート!C66,基本情報入力シート!D66,基本情報入力シート!E66,基本情報入力シート!F66,基本情報入力シート!G66,基本情報入力シート!H66,基本情報入力シート!I66,基本情報入力シート!J66,基本情報入力シート!K66,基本情報入力シート!L66),"他都道府県"))</f>
        <v/>
      </c>
      <c r="C38" s="287" t="str">
        <f>IFERROR(INDEX(集計用!$A$110:$B$143,MATCH(基本情報入力シート!Y66,集計用!$B$110:$B$143,0),1),"")</f>
        <v/>
      </c>
      <c r="D38" s="287" t="str">
        <f>IF(様式１!$X45&gt;0,IF(様式１!$X45&lt;=集計用!D$5,IF(様式１!$AB45&gt;=集計用!D$5,"○",""),""),"")</f>
        <v/>
      </c>
      <c r="E38" s="287" t="str">
        <f>IF(様式１!$X45&gt;0,IF(様式１!$X45&lt;=集計用!E$5,IF(様式１!$AB45&gt;=集計用!E$5,"○",""),""),"")</f>
        <v/>
      </c>
      <c r="F38" s="287" t="str">
        <f>IF(様式１!$X45&gt;0,IF(様式１!$X45&lt;=集計用!F$5,IF(様式１!$AB45&gt;=集計用!F$5,"○",""),""),"")</f>
        <v/>
      </c>
      <c r="G38" s="287" t="str">
        <f>IF(様式１!$X45&gt;0,IF(様式１!$X45&lt;=集計用!G$5,IF(様式１!$AB45&gt;=集計用!G$5,"○",""),""),"")</f>
        <v/>
      </c>
      <c r="H38" s="287" t="str">
        <f>IF(様式１!$X45&gt;0,IF(様式１!$X45&lt;=集計用!H$5,IF(様式１!$AB45&gt;=集計用!H$5,"○",""),""),"")</f>
        <v/>
      </c>
      <c r="I38" s="287" t="str">
        <f>IF(様式１!$X45&gt;0,IF(様式１!$X45&lt;=集計用!I$5,IF(様式１!$AB45&gt;=集計用!I$5,"○",""),""),"")</f>
        <v/>
      </c>
      <c r="J38" s="287" t="str">
        <f>IF(様式１!$X45&gt;0,IF(様式１!$X45&lt;=集計用!J$5,IF(様式１!$AB45&gt;=集計用!J$5,"○",""),""),"")</f>
        <v/>
      </c>
      <c r="K38" s="287" t="str">
        <f>IF(様式１!$X45&gt;0,IF(様式１!$X45&lt;=集計用!K$5,IF(様式１!$AB45&gt;=集計用!K$5,"○",""),""),"")</f>
        <v/>
      </c>
      <c r="L38" t="str">
        <f>IF(基本情報入力シート!Y66="","",基本情報入力シート!Y66)</f>
        <v/>
      </c>
      <c r="M38" t="str">
        <f>IF(基本情報入力シート!R66="","",基本情報入力シート!R66)</f>
        <v/>
      </c>
      <c r="N38" t="str">
        <f>IF(基本情報入力シート!X66="","",基本情報入力シート!X66)</f>
        <v/>
      </c>
      <c r="O38" t="str">
        <f>IF(様式１!R45="","",様式１!R45)</f>
        <v/>
      </c>
      <c r="P38" t="str">
        <f>IF(様式１!S45="","",様式１!S45)</f>
        <v/>
      </c>
      <c r="Q38" t="str">
        <f>IF(様式１!T45="","",様式１!T45)</f>
        <v/>
      </c>
      <c r="R38" s="288" t="str">
        <f>IF(様式１!X45="","",様式１!X45)</f>
        <v/>
      </c>
      <c r="S38" s="288">
        <f>IF(様式１!AB45="","",様式１!AB45)</f>
        <v>9</v>
      </c>
      <c r="T38" s="289">
        <f>IF(様式１!AE45="","",様式１!AE45)</f>
        <v>10</v>
      </c>
      <c r="U38" t="str">
        <f>IF(様式１!AG45="","",様式１!AG45)</f>
        <v/>
      </c>
      <c r="V38" t="str">
        <f>IF(様式１!AH45="","",様式１!AH45)</f>
        <v/>
      </c>
      <c r="W38" t="str">
        <f>IF(様式１!AI45="","",様式１!AI45)</f>
        <v/>
      </c>
      <c r="X38" t="str">
        <f>IF(様式１!AJ45="","",様式１!AJ45)</f>
        <v/>
      </c>
      <c r="Y38" t="str">
        <f>IF(様式１!AK45="","",様式１!AK45)</f>
        <v/>
      </c>
    </row>
    <row r="39" spans="1:25">
      <c r="A39" s="287">
        <f>基本情報入力シート!B67</f>
        <v>34</v>
      </c>
      <c r="B39" s="287" t="str">
        <f>IF(基本情報入力シート!M67="宮城県",CONCATENATE(基本情報入力シート!C67,基本情報入力シート!D67,基本情報入力シート!E67,基本情報入力シート!F67,基本情報入力シート!G67,基本情報入力シート!H67,基本情報入力シート!I67,基本情報入力シート!J67,基本情報入力シート!K67,基本情報入力シート!L67,),IF(基本情報入力シート!M67="仙台市",CONCATENATE(基本情報入力シート!C67,基本情報入力シート!D67,基本情報入力シート!E67,基本情報入力シート!F67,基本情報入力シート!G67,基本情報入力シート!H67,基本情報入力シート!I67,基本情報入力シート!J67,基本情報入力シート!K67,基本情報入力シート!L67),"他都道府県"))</f>
        <v/>
      </c>
      <c r="C39" s="287" t="str">
        <f>IFERROR(INDEX(集計用!$A$110:$B$143,MATCH(基本情報入力シート!Y67,集計用!$B$110:$B$143,0),1),"")</f>
        <v/>
      </c>
      <c r="D39" s="287" t="str">
        <f>IF(様式１!$X46&gt;0,IF(様式１!$X46&lt;=集計用!D$5,IF(様式１!$AB46&gt;=集計用!D$5,"○",""),""),"")</f>
        <v/>
      </c>
      <c r="E39" s="287" t="str">
        <f>IF(様式１!$X46&gt;0,IF(様式１!$X46&lt;=集計用!E$5,IF(様式１!$AB46&gt;=集計用!E$5,"○",""),""),"")</f>
        <v/>
      </c>
      <c r="F39" s="287" t="str">
        <f>IF(様式１!$X46&gt;0,IF(様式１!$X46&lt;=集計用!F$5,IF(様式１!$AB46&gt;=集計用!F$5,"○",""),""),"")</f>
        <v/>
      </c>
      <c r="G39" s="287" t="str">
        <f>IF(様式１!$X46&gt;0,IF(様式１!$X46&lt;=集計用!G$5,IF(様式１!$AB46&gt;=集計用!G$5,"○",""),""),"")</f>
        <v/>
      </c>
      <c r="H39" s="287" t="str">
        <f>IF(様式１!$X46&gt;0,IF(様式１!$X46&lt;=集計用!H$5,IF(様式１!$AB46&gt;=集計用!H$5,"○",""),""),"")</f>
        <v/>
      </c>
      <c r="I39" s="287" t="str">
        <f>IF(様式１!$X46&gt;0,IF(様式１!$X46&lt;=集計用!I$5,IF(様式１!$AB46&gt;=集計用!I$5,"○",""),""),"")</f>
        <v/>
      </c>
      <c r="J39" s="287" t="str">
        <f>IF(様式１!$X46&gt;0,IF(様式１!$X46&lt;=集計用!J$5,IF(様式１!$AB46&gt;=集計用!J$5,"○",""),""),"")</f>
        <v/>
      </c>
      <c r="K39" s="287" t="str">
        <f>IF(様式１!$X46&gt;0,IF(様式１!$X46&lt;=集計用!K$5,IF(様式１!$AB46&gt;=集計用!K$5,"○",""),""),"")</f>
        <v/>
      </c>
      <c r="L39" t="str">
        <f>IF(基本情報入力シート!Y67="","",基本情報入力シート!Y67)</f>
        <v/>
      </c>
      <c r="M39" t="str">
        <f>IF(基本情報入力シート!R67="","",基本情報入力シート!R67)</f>
        <v/>
      </c>
      <c r="N39" t="str">
        <f>IF(基本情報入力シート!X67="","",基本情報入力シート!X67)</f>
        <v/>
      </c>
      <c r="O39" t="str">
        <f>IF(様式１!R46="","",様式１!R46)</f>
        <v/>
      </c>
      <c r="P39" t="str">
        <f>IF(様式１!S46="","",様式１!S46)</f>
        <v/>
      </c>
      <c r="Q39" t="str">
        <f>IF(様式１!T46="","",様式１!T46)</f>
        <v/>
      </c>
      <c r="R39" s="288" t="str">
        <f>IF(様式１!X46="","",様式１!X46)</f>
        <v/>
      </c>
      <c r="S39" s="288">
        <f>IF(様式１!AB46="","",様式１!AB46)</f>
        <v>9</v>
      </c>
      <c r="T39" s="289">
        <f>IF(様式１!AE46="","",様式１!AE46)</f>
        <v>10</v>
      </c>
      <c r="U39" t="str">
        <f>IF(様式１!AG46="","",様式１!AG46)</f>
        <v/>
      </c>
      <c r="V39" t="str">
        <f>IF(様式１!AH46="","",様式１!AH46)</f>
        <v/>
      </c>
      <c r="W39" t="str">
        <f>IF(様式１!AI46="","",様式１!AI46)</f>
        <v/>
      </c>
      <c r="X39" t="str">
        <f>IF(様式１!AJ46="","",様式１!AJ46)</f>
        <v/>
      </c>
      <c r="Y39" t="str">
        <f>IF(様式１!AK46="","",様式１!AK46)</f>
        <v/>
      </c>
    </row>
    <row r="40" spans="1:25">
      <c r="A40" s="287">
        <f>基本情報入力シート!B68</f>
        <v>35</v>
      </c>
      <c r="B40" s="287" t="str">
        <f>IF(基本情報入力シート!M68="宮城県",CONCATENATE(基本情報入力シート!C68,基本情報入力シート!D68,基本情報入力シート!E68,基本情報入力シート!F68,基本情報入力シート!G68,基本情報入力シート!H68,基本情報入力シート!I68,基本情報入力シート!J68,基本情報入力シート!K68,基本情報入力シート!L68,),IF(基本情報入力シート!M68="仙台市",CONCATENATE(基本情報入力シート!C68,基本情報入力シート!D68,基本情報入力シート!E68,基本情報入力シート!F68,基本情報入力シート!G68,基本情報入力シート!H68,基本情報入力シート!I68,基本情報入力シート!J68,基本情報入力シート!K68,基本情報入力シート!L68),"他都道府県"))</f>
        <v/>
      </c>
      <c r="C40" s="287" t="str">
        <f>IFERROR(INDEX(集計用!$A$110:$B$143,MATCH(基本情報入力シート!Y68,集計用!$B$110:$B$143,0),1),"")</f>
        <v/>
      </c>
      <c r="D40" s="287" t="str">
        <f>IF(様式１!$X47&gt;0,IF(様式１!$X47&lt;=集計用!D$5,IF(様式１!$AB47&gt;=集計用!D$5,"○",""),""),"")</f>
        <v/>
      </c>
      <c r="E40" s="287" t="str">
        <f>IF(様式１!$X47&gt;0,IF(様式１!$X47&lt;=集計用!E$5,IF(様式１!$AB47&gt;=集計用!E$5,"○",""),""),"")</f>
        <v/>
      </c>
      <c r="F40" s="287" t="str">
        <f>IF(様式１!$X47&gt;0,IF(様式１!$X47&lt;=集計用!F$5,IF(様式１!$AB47&gt;=集計用!F$5,"○",""),""),"")</f>
        <v/>
      </c>
      <c r="G40" s="287" t="str">
        <f>IF(様式１!$X47&gt;0,IF(様式１!$X47&lt;=集計用!G$5,IF(様式１!$AB47&gt;=集計用!G$5,"○",""),""),"")</f>
        <v/>
      </c>
      <c r="H40" s="287" t="str">
        <f>IF(様式１!$X47&gt;0,IF(様式１!$X47&lt;=集計用!H$5,IF(様式１!$AB47&gt;=集計用!H$5,"○",""),""),"")</f>
        <v/>
      </c>
      <c r="I40" s="287" t="str">
        <f>IF(様式１!$X47&gt;0,IF(様式１!$X47&lt;=集計用!I$5,IF(様式１!$AB47&gt;=集計用!I$5,"○",""),""),"")</f>
        <v/>
      </c>
      <c r="J40" s="287" t="str">
        <f>IF(様式１!$X47&gt;0,IF(様式１!$X47&lt;=集計用!J$5,IF(様式１!$AB47&gt;=集計用!J$5,"○",""),""),"")</f>
        <v/>
      </c>
      <c r="K40" s="287" t="str">
        <f>IF(様式１!$X47&gt;0,IF(様式１!$X47&lt;=集計用!K$5,IF(様式１!$AB47&gt;=集計用!K$5,"○",""),""),"")</f>
        <v/>
      </c>
      <c r="L40" t="str">
        <f>IF(基本情報入力シート!Y68="","",基本情報入力シート!Y68)</f>
        <v/>
      </c>
      <c r="M40" t="str">
        <f>IF(基本情報入力シート!R68="","",基本情報入力シート!R68)</f>
        <v/>
      </c>
      <c r="N40" t="str">
        <f>IF(基本情報入力シート!X68="","",基本情報入力シート!X68)</f>
        <v/>
      </c>
      <c r="O40" t="str">
        <f>IF(様式１!R47="","",様式１!R47)</f>
        <v/>
      </c>
      <c r="P40" t="str">
        <f>IF(様式１!S47="","",様式１!S47)</f>
        <v/>
      </c>
      <c r="Q40" t="str">
        <f>IF(様式１!T47="","",様式１!T47)</f>
        <v/>
      </c>
      <c r="R40" s="288" t="str">
        <f>IF(様式１!X47="","",様式１!X47)</f>
        <v/>
      </c>
      <c r="S40" s="288">
        <f>IF(様式１!AB47="","",様式１!AB47)</f>
        <v>9</v>
      </c>
      <c r="T40" s="289">
        <f>IF(様式１!AE47="","",様式１!AE47)</f>
        <v>10</v>
      </c>
      <c r="U40" t="str">
        <f>IF(様式１!AG47="","",様式１!AG47)</f>
        <v/>
      </c>
      <c r="V40" t="str">
        <f>IF(様式１!AH47="","",様式１!AH47)</f>
        <v/>
      </c>
      <c r="W40" t="str">
        <f>IF(様式１!AI47="","",様式１!AI47)</f>
        <v/>
      </c>
      <c r="X40" t="str">
        <f>IF(様式１!AJ47="","",様式１!AJ47)</f>
        <v/>
      </c>
      <c r="Y40" t="str">
        <f>IF(様式１!AK47="","",様式１!AK47)</f>
        <v/>
      </c>
    </row>
    <row r="41" spans="1:25">
      <c r="A41" s="287">
        <f>基本情報入力シート!B69</f>
        <v>36</v>
      </c>
      <c r="B41" s="287" t="str">
        <f>IF(基本情報入力シート!M69="宮城県",CONCATENATE(基本情報入力シート!C69,基本情報入力シート!D69,基本情報入力シート!E69,基本情報入力シート!F69,基本情報入力シート!G69,基本情報入力シート!H69,基本情報入力シート!I69,基本情報入力シート!J69,基本情報入力シート!K69,基本情報入力シート!L69,),IF(基本情報入力シート!M69="仙台市",CONCATENATE(基本情報入力シート!C69,基本情報入力シート!D69,基本情報入力シート!E69,基本情報入力シート!F69,基本情報入力シート!G69,基本情報入力シート!H69,基本情報入力シート!I69,基本情報入力シート!J69,基本情報入力シート!K69,基本情報入力シート!L69),"他都道府県"))</f>
        <v/>
      </c>
      <c r="C41" s="287" t="str">
        <f>IFERROR(INDEX(集計用!$A$110:$B$143,MATCH(基本情報入力シート!Y69,集計用!$B$110:$B$143,0),1),"")</f>
        <v/>
      </c>
      <c r="D41" s="287" t="str">
        <f>IF(様式１!$X48&gt;0,IF(様式１!$X48&lt;=集計用!D$5,IF(様式１!$AB48&gt;=集計用!D$5,"○",""),""),"")</f>
        <v/>
      </c>
      <c r="E41" s="287" t="str">
        <f>IF(様式１!$X48&gt;0,IF(様式１!$X48&lt;=集計用!E$5,IF(様式１!$AB48&gt;=集計用!E$5,"○",""),""),"")</f>
        <v/>
      </c>
      <c r="F41" s="287" t="str">
        <f>IF(様式１!$X48&gt;0,IF(様式１!$X48&lt;=集計用!F$5,IF(様式１!$AB48&gt;=集計用!F$5,"○",""),""),"")</f>
        <v/>
      </c>
      <c r="G41" s="287" t="str">
        <f>IF(様式１!$X48&gt;0,IF(様式１!$X48&lt;=集計用!G$5,IF(様式１!$AB48&gt;=集計用!G$5,"○",""),""),"")</f>
        <v/>
      </c>
      <c r="H41" s="287" t="str">
        <f>IF(様式１!$X48&gt;0,IF(様式１!$X48&lt;=集計用!H$5,IF(様式１!$AB48&gt;=集計用!H$5,"○",""),""),"")</f>
        <v/>
      </c>
      <c r="I41" s="287" t="str">
        <f>IF(様式１!$X48&gt;0,IF(様式１!$X48&lt;=集計用!I$5,IF(様式１!$AB48&gt;=集計用!I$5,"○",""),""),"")</f>
        <v/>
      </c>
      <c r="J41" s="287" t="str">
        <f>IF(様式１!$X48&gt;0,IF(様式１!$X48&lt;=集計用!J$5,IF(様式１!$AB48&gt;=集計用!J$5,"○",""),""),"")</f>
        <v/>
      </c>
      <c r="K41" s="287" t="str">
        <f>IF(様式１!$X48&gt;0,IF(様式１!$X48&lt;=集計用!K$5,IF(様式１!$AB48&gt;=集計用!K$5,"○",""),""),"")</f>
        <v/>
      </c>
      <c r="L41" t="str">
        <f>IF(基本情報入力シート!Y69="","",基本情報入力シート!Y69)</f>
        <v/>
      </c>
      <c r="M41" t="str">
        <f>IF(基本情報入力シート!R69="","",基本情報入力シート!R69)</f>
        <v/>
      </c>
      <c r="N41" t="str">
        <f>IF(基本情報入力シート!X69="","",基本情報入力シート!X69)</f>
        <v/>
      </c>
      <c r="O41" t="str">
        <f>IF(様式１!R48="","",様式１!R48)</f>
        <v/>
      </c>
      <c r="P41" t="str">
        <f>IF(様式１!S48="","",様式１!S48)</f>
        <v/>
      </c>
      <c r="Q41" t="str">
        <f>IF(様式１!T48="","",様式１!T48)</f>
        <v/>
      </c>
      <c r="R41" s="288" t="str">
        <f>IF(様式１!X48="","",様式１!X48)</f>
        <v/>
      </c>
      <c r="S41" s="288">
        <f>IF(様式１!AB48="","",様式１!AB48)</f>
        <v>9</v>
      </c>
      <c r="T41" s="289">
        <f>IF(様式１!AE48="","",様式１!AE48)</f>
        <v>10</v>
      </c>
      <c r="U41" t="str">
        <f>IF(様式１!AG48="","",様式１!AG48)</f>
        <v/>
      </c>
      <c r="V41" t="str">
        <f>IF(様式１!AH48="","",様式１!AH48)</f>
        <v/>
      </c>
      <c r="W41" t="str">
        <f>IF(様式１!AI48="","",様式１!AI48)</f>
        <v/>
      </c>
      <c r="X41" t="str">
        <f>IF(様式１!AJ48="","",様式１!AJ48)</f>
        <v/>
      </c>
      <c r="Y41" t="str">
        <f>IF(様式１!AK48="","",様式１!AK48)</f>
        <v/>
      </c>
    </row>
    <row r="42" spans="1:25">
      <c r="A42" s="287">
        <f>基本情報入力シート!B70</f>
        <v>37</v>
      </c>
      <c r="B42" s="287" t="str">
        <f>IF(基本情報入力シート!M70="宮城県",CONCATENATE(基本情報入力シート!C70,基本情報入力シート!D70,基本情報入力シート!E70,基本情報入力シート!F70,基本情報入力シート!G70,基本情報入力シート!H70,基本情報入力シート!I70,基本情報入力シート!J70,基本情報入力シート!K70,基本情報入力シート!L70,),IF(基本情報入力シート!M70="仙台市",CONCATENATE(基本情報入力シート!C70,基本情報入力シート!D70,基本情報入力シート!E70,基本情報入力シート!F70,基本情報入力シート!G70,基本情報入力シート!H70,基本情報入力シート!I70,基本情報入力シート!J70,基本情報入力シート!K70,基本情報入力シート!L70),"他都道府県"))</f>
        <v/>
      </c>
      <c r="C42" s="287" t="str">
        <f>IFERROR(INDEX(集計用!$A$110:$B$143,MATCH(基本情報入力シート!Y70,集計用!$B$110:$B$143,0),1),"")</f>
        <v/>
      </c>
      <c r="D42" s="287" t="str">
        <f>IF(様式１!$X49&gt;0,IF(様式１!$X49&lt;=集計用!D$5,IF(様式１!$AB49&gt;=集計用!D$5,"○",""),""),"")</f>
        <v/>
      </c>
      <c r="E42" s="287" t="str">
        <f>IF(様式１!$X49&gt;0,IF(様式１!$X49&lt;=集計用!E$5,IF(様式１!$AB49&gt;=集計用!E$5,"○",""),""),"")</f>
        <v/>
      </c>
      <c r="F42" s="287" t="str">
        <f>IF(様式１!$X49&gt;0,IF(様式１!$X49&lt;=集計用!F$5,IF(様式１!$AB49&gt;=集計用!F$5,"○",""),""),"")</f>
        <v/>
      </c>
      <c r="G42" s="287" t="str">
        <f>IF(様式１!$X49&gt;0,IF(様式１!$X49&lt;=集計用!G$5,IF(様式１!$AB49&gt;=集計用!G$5,"○",""),""),"")</f>
        <v/>
      </c>
      <c r="H42" s="287" t="str">
        <f>IF(様式１!$X49&gt;0,IF(様式１!$X49&lt;=集計用!H$5,IF(様式１!$AB49&gt;=集計用!H$5,"○",""),""),"")</f>
        <v/>
      </c>
      <c r="I42" s="287" t="str">
        <f>IF(様式１!$X49&gt;0,IF(様式１!$X49&lt;=集計用!I$5,IF(様式１!$AB49&gt;=集計用!I$5,"○",""),""),"")</f>
        <v/>
      </c>
      <c r="J42" s="287" t="str">
        <f>IF(様式１!$X49&gt;0,IF(様式１!$X49&lt;=集計用!J$5,IF(様式１!$AB49&gt;=集計用!J$5,"○",""),""),"")</f>
        <v/>
      </c>
      <c r="K42" s="287" t="str">
        <f>IF(様式１!$X49&gt;0,IF(様式１!$X49&lt;=集計用!K$5,IF(様式１!$AB49&gt;=集計用!K$5,"○",""),""),"")</f>
        <v/>
      </c>
      <c r="L42" t="str">
        <f>IF(基本情報入力シート!Y70="","",基本情報入力シート!Y70)</f>
        <v/>
      </c>
      <c r="M42" t="str">
        <f>IF(基本情報入力シート!R70="","",基本情報入力シート!R70)</f>
        <v/>
      </c>
      <c r="N42" t="str">
        <f>IF(基本情報入力シート!X70="","",基本情報入力シート!X70)</f>
        <v/>
      </c>
      <c r="O42" t="str">
        <f>IF(様式１!R49="","",様式１!R49)</f>
        <v/>
      </c>
      <c r="P42" t="str">
        <f>IF(様式１!S49="","",様式１!S49)</f>
        <v/>
      </c>
      <c r="Q42" t="str">
        <f>IF(様式１!T49="","",様式１!T49)</f>
        <v/>
      </c>
      <c r="R42" s="288" t="str">
        <f>IF(様式１!X49="","",様式１!X49)</f>
        <v/>
      </c>
      <c r="S42" s="288">
        <f>IF(様式１!AB49="","",様式１!AB49)</f>
        <v>9</v>
      </c>
      <c r="T42" s="289">
        <f>IF(様式１!AE49="","",様式１!AE49)</f>
        <v>10</v>
      </c>
      <c r="U42" t="str">
        <f>IF(様式１!AG49="","",様式１!AG49)</f>
        <v/>
      </c>
      <c r="V42" t="str">
        <f>IF(様式１!AH49="","",様式１!AH49)</f>
        <v/>
      </c>
      <c r="W42" t="str">
        <f>IF(様式１!AI49="","",様式１!AI49)</f>
        <v/>
      </c>
      <c r="X42" t="str">
        <f>IF(様式１!AJ49="","",様式１!AJ49)</f>
        <v/>
      </c>
      <c r="Y42" t="str">
        <f>IF(様式１!AK49="","",様式１!AK49)</f>
        <v/>
      </c>
    </row>
    <row r="43" spans="1:25">
      <c r="A43" s="287">
        <f>基本情報入力シート!B71</f>
        <v>38</v>
      </c>
      <c r="B43" s="287" t="str">
        <f>IF(基本情報入力シート!M71="宮城県",CONCATENATE(基本情報入力シート!C71,基本情報入力シート!D71,基本情報入力シート!E71,基本情報入力シート!F71,基本情報入力シート!G71,基本情報入力シート!H71,基本情報入力シート!I71,基本情報入力シート!J71,基本情報入力シート!K71,基本情報入力シート!L71,),IF(基本情報入力シート!M71="仙台市",CONCATENATE(基本情報入力シート!C71,基本情報入力シート!D71,基本情報入力シート!E71,基本情報入力シート!F71,基本情報入力シート!G71,基本情報入力シート!H71,基本情報入力シート!I71,基本情報入力シート!J71,基本情報入力シート!K71,基本情報入力シート!L71),"他都道府県"))</f>
        <v/>
      </c>
      <c r="C43" s="287" t="str">
        <f>IFERROR(INDEX(集計用!$A$110:$B$143,MATCH(基本情報入力シート!Y71,集計用!$B$110:$B$143,0),1),"")</f>
        <v/>
      </c>
      <c r="D43" s="287" t="str">
        <f>IF(様式１!$X50&gt;0,IF(様式１!$X50&lt;=集計用!D$5,IF(様式１!$AB50&gt;=集計用!D$5,"○",""),""),"")</f>
        <v/>
      </c>
      <c r="E43" s="287" t="str">
        <f>IF(様式１!$X50&gt;0,IF(様式１!$X50&lt;=集計用!E$5,IF(様式１!$AB50&gt;=集計用!E$5,"○",""),""),"")</f>
        <v/>
      </c>
      <c r="F43" s="287" t="str">
        <f>IF(様式１!$X50&gt;0,IF(様式１!$X50&lt;=集計用!F$5,IF(様式１!$AB50&gt;=集計用!F$5,"○",""),""),"")</f>
        <v/>
      </c>
      <c r="G43" s="287" t="str">
        <f>IF(様式１!$X50&gt;0,IF(様式１!$X50&lt;=集計用!G$5,IF(様式１!$AB50&gt;=集計用!G$5,"○",""),""),"")</f>
        <v/>
      </c>
      <c r="H43" s="287" t="str">
        <f>IF(様式１!$X50&gt;0,IF(様式１!$X50&lt;=集計用!H$5,IF(様式１!$AB50&gt;=集計用!H$5,"○",""),""),"")</f>
        <v/>
      </c>
      <c r="I43" s="287" t="str">
        <f>IF(様式１!$X50&gt;0,IF(様式１!$X50&lt;=集計用!I$5,IF(様式１!$AB50&gt;=集計用!I$5,"○",""),""),"")</f>
        <v/>
      </c>
      <c r="J43" s="287" t="str">
        <f>IF(様式１!$X50&gt;0,IF(様式１!$X50&lt;=集計用!J$5,IF(様式１!$AB50&gt;=集計用!J$5,"○",""),""),"")</f>
        <v/>
      </c>
      <c r="K43" s="287" t="str">
        <f>IF(様式１!$X50&gt;0,IF(様式１!$X50&lt;=集計用!K$5,IF(様式１!$AB50&gt;=集計用!K$5,"○",""),""),"")</f>
        <v/>
      </c>
      <c r="L43" t="str">
        <f>IF(基本情報入力シート!Y71="","",基本情報入力シート!Y71)</f>
        <v/>
      </c>
      <c r="M43" t="str">
        <f>IF(基本情報入力シート!R71="","",基本情報入力シート!R71)</f>
        <v/>
      </c>
      <c r="N43" t="str">
        <f>IF(基本情報入力シート!X71="","",基本情報入力シート!X71)</f>
        <v/>
      </c>
      <c r="O43" t="str">
        <f>IF(様式１!R50="","",様式１!R50)</f>
        <v/>
      </c>
      <c r="P43" t="str">
        <f>IF(様式１!S50="","",様式１!S50)</f>
        <v/>
      </c>
      <c r="Q43" t="str">
        <f>IF(様式１!T50="","",様式１!T50)</f>
        <v/>
      </c>
      <c r="R43" s="288" t="str">
        <f>IF(様式１!X50="","",様式１!X50)</f>
        <v/>
      </c>
      <c r="S43" s="288">
        <f>IF(様式１!AB50="","",様式１!AB50)</f>
        <v>9</v>
      </c>
      <c r="T43" s="289">
        <f>IF(様式１!AE50="","",様式１!AE50)</f>
        <v>10</v>
      </c>
      <c r="U43" t="str">
        <f>IF(様式１!AG50="","",様式１!AG50)</f>
        <v/>
      </c>
      <c r="V43" t="str">
        <f>IF(様式１!AH50="","",様式１!AH50)</f>
        <v/>
      </c>
      <c r="W43" t="str">
        <f>IF(様式１!AI50="","",様式１!AI50)</f>
        <v/>
      </c>
      <c r="X43" t="str">
        <f>IF(様式１!AJ50="","",様式１!AJ50)</f>
        <v/>
      </c>
      <c r="Y43" t="str">
        <f>IF(様式１!AK50="","",様式１!AK50)</f>
        <v/>
      </c>
    </row>
    <row r="44" spans="1:25">
      <c r="A44" s="287">
        <f>基本情報入力シート!B72</f>
        <v>39</v>
      </c>
      <c r="B44" s="287" t="str">
        <f>IF(基本情報入力シート!M72="宮城県",CONCATENATE(基本情報入力シート!C72,基本情報入力シート!D72,基本情報入力シート!E72,基本情報入力シート!F72,基本情報入力シート!G72,基本情報入力シート!H72,基本情報入力シート!I72,基本情報入力シート!J72,基本情報入力シート!K72,基本情報入力シート!L72,),IF(基本情報入力シート!M72="仙台市",CONCATENATE(基本情報入力シート!C72,基本情報入力シート!D72,基本情報入力シート!E72,基本情報入力シート!F72,基本情報入力シート!G72,基本情報入力シート!H72,基本情報入力シート!I72,基本情報入力シート!J72,基本情報入力シート!K72,基本情報入力シート!L72),"他都道府県"))</f>
        <v/>
      </c>
      <c r="C44" s="287" t="str">
        <f>IFERROR(INDEX(集計用!$A$110:$B$143,MATCH(基本情報入力シート!Y72,集計用!$B$110:$B$143,0),1),"")</f>
        <v/>
      </c>
      <c r="D44" s="287" t="str">
        <f>IF(様式１!$X51&gt;0,IF(様式１!$X51&lt;=集計用!D$5,IF(様式１!$AB51&gt;=集計用!D$5,"○",""),""),"")</f>
        <v/>
      </c>
      <c r="E44" s="287" t="str">
        <f>IF(様式１!$X51&gt;0,IF(様式１!$X51&lt;=集計用!E$5,IF(様式１!$AB51&gt;=集計用!E$5,"○",""),""),"")</f>
        <v/>
      </c>
      <c r="F44" s="287" t="str">
        <f>IF(様式１!$X51&gt;0,IF(様式１!$X51&lt;=集計用!F$5,IF(様式１!$AB51&gt;=集計用!F$5,"○",""),""),"")</f>
        <v/>
      </c>
      <c r="G44" s="287" t="str">
        <f>IF(様式１!$X51&gt;0,IF(様式１!$X51&lt;=集計用!G$5,IF(様式１!$AB51&gt;=集計用!G$5,"○",""),""),"")</f>
        <v/>
      </c>
      <c r="H44" s="287" t="str">
        <f>IF(様式１!$X51&gt;0,IF(様式１!$X51&lt;=集計用!H$5,IF(様式１!$AB51&gt;=集計用!H$5,"○",""),""),"")</f>
        <v/>
      </c>
      <c r="I44" s="287" t="str">
        <f>IF(様式１!$X51&gt;0,IF(様式１!$X51&lt;=集計用!I$5,IF(様式１!$AB51&gt;=集計用!I$5,"○",""),""),"")</f>
        <v/>
      </c>
      <c r="J44" s="287" t="str">
        <f>IF(様式１!$X51&gt;0,IF(様式１!$X51&lt;=集計用!J$5,IF(様式１!$AB51&gt;=集計用!J$5,"○",""),""),"")</f>
        <v/>
      </c>
      <c r="K44" s="287" t="str">
        <f>IF(様式１!$X51&gt;0,IF(様式１!$X51&lt;=集計用!K$5,IF(様式１!$AB51&gt;=集計用!K$5,"○",""),""),"")</f>
        <v/>
      </c>
      <c r="L44" t="str">
        <f>IF(基本情報入力シート!Y72="","",基本情報入力シート!Y72)</f>
        <v/>
      </c>
      <c r="M44" t="str">
        <f>IF(基本情報入力シート!R72="","",基本情報入力シート!R72)</f>
        <v/>
      </c>
      <c r="N44" t="str">
        <f>IF(基本情報入力シート!X72="","",基本情報入力シート!X72)</f>
        <v/>
      </c>
      <c r="O44" t="str">
        <f>IF(様式１!R51="","",様式１!R51)</f>
        <v/>
      </c>
      <c r="P44" t="str">
        <f>IF(様式１!S51="","",様式１!S51)</f>
        <v/>
      </c>
      <c r="Q44" t="str">
        <f>IF(様式１!T51="","",様式１!T51)</f>
        <v/>
      </c>
      <c r="R44" s="288" t="str">
        <f>IF(様式１!X51="","",様式１!X51)</f>
        <v/>
      </c>
      <c r="S44" s="288">
        <f>IF(様式１!AB51="","",様式１!AB51)</f>
        <v>9</v>
      </c>
      <c r="T44" s="289">
        <f>IF(様式１!AE51="","",様式１!AE51)</f>
        <v>10</v>
      </c>
      <c r="U44" t="str">
        <f>IF(様式１!AG51="","",様式１!AG51)</f>
        <v/>
      </c>
      <c r="V44" t="str">
        <f>IF(様式１!AH51="","",様式１!AH51)</f>
        <v/>
      </c>
      <c r="W44" t="str">
        <f>IF(様式１!AI51="","",様式１!AI51)</f>
        <v/>
      </c>
      <c r="X44" t="str">
        <f>IF(様式１!AJ51="","",様式１!AJ51)</f>
        <v/>
      </c>
      <c r="Y44" t="str">
        <f>IF(様式１!AK51="","",様式１!AK51)</f>
        <v/>
      </c>
    </row>
    <row r="45" spans="1:25">
      <c r="A45" s="287">
        <f>基本情報入力シート!B73</f>
        <v>40</v>
      </c>
      <c r="B45" s="287" t="str">
        <f>IF(基本情報入力シート!M73="宮城県",CONCATENATE(基本情報入力シート!C73,基本情報入力シート!D73,基本情報入力シート!E73,基本情報入力シート!F73,基本情報入力シート!G73,基本情報入力シート!H73,基本情報入力シート!I73,基本情報入力シート!J73,基本情報入力シート!K73,基本情報入力シート!L73,),IF(基本情報入力シート!M73="仙台市",CONCATENATE(基本情報入力シート!C73,基本情報入力シート!D73,基本情報入力シート!E73,基本情報入力シート!F73,基本情報入力シート!G73,基本情報入力シート!H73,基本情報入力シート!I73,基本情報入力シート!J73,基本情報入力シート!K73,基本情報入力シート!L73),"他都道府県"))</f>
        <v/>
      </c>
      <c r="C45" s="287" t="str">
        <f>IFERROR(INDEX(集計用!$A$110:$B$143,MATCH(基本情報入力シート!Y73,集計用!$B$110:$B$143,0),1),"")</f>
        <v/>
      </c>
      <c r="D45" s="287" t="str">
        <f>IF(様式１!$X52&gt;0,IF(様式１!$X52&lt;=集計用!D$5,IF(様式１!$AB52&gt;=集計用!D$5,"○",""),""),"")</f>
        <v/>
      </c>
      <c r="E45" s="287" t="str">
        <f>IF(様式１!$X52&gt;0,IF(様式１!$X52&lt;=集計用!E$5,IF(様式１!$AB52&gt;=集計用!E$5,"○",""),""),"")</f>
        <v/>
      </c>
      <c r="F45" s="287" t="str">
        <f>IF(様式１!$X52&gt;0,IF(様式１!$X52&lt;=集計用!F$5,IF(様式１!$AB52&gt;=集計用!F$5,"○",""),""),"")</f>
        <v/>
      </c>
      <c r="G45" s="287" t="str">
        <f>IF(様式１!$X52&gt;0,IF(様式１!$X52&lt;=集計用!G$5,IF(様式１!$AB52&gt;=集計用!G$5,"○",""),""),"")</f>
        <v/>
      </c>
      <c r="H45" s="287" t="str">
        <f>IF(様式１!$X52&gt;0,IF(様式１!$X52&lt;=集計用!H$5,IF(様式１!$AB52&gt;=集計用!H$5,"○",""),""),"")</f>
        <v/>
      </c>
      <c r="I45" s="287" t="str">
        <f>IF(様式１!$X52&gt;0,IF(様式１!$X52&lt;=集計用!I$5,IF(様式１!$AB52&gt;=集計用!I$5,"○",""),""),"")</f>
        <v/>
      </c>
      <c r="J45" s="287" t="str">
        <f>IF(様式１!$X52&gt;0,IF(様式１!$X52&lt;=集計用!J$5,IF(様式１!$AB52&gt;=集計用!J$5,"○",""),""),"")</f>
        <v/>
      </c>
      <c r="K45" s="287" t="str">
        <f>IF(様式１!$X52&gt;0,IF(様式１!$X52&lt;=集計用!K$5,IF(様式１!$AB52&gt;=集計用!K$5,"○",""),""),"")</f>
        <v/>
      </c>
      <c r="L45" t="str">
        <f>IF(基本情報入力シート!Y73="","",基本情報入力シート!Y73)</f>
        <v/>
      </c>
      <c r="M45" t="str">
        <f>IF(基本情報入力シート!R73="","",基本情報入力シート!R73)</f>
        <v/>
      </c>
      <c r="N45" t="str">
        <f>IF(基本情報入力シート!X73="","",基本情報入力シート!X73)</f>
        <v/>
      </c>
      <c r="O45" t="str">
        <f>IF(様式１!R52="","",様式１!R52)</f>
        <v/>
      </c>
      <c r="P45" t="str">
        <f>IF(様式１!S52="","",様式１!S52)</f>
        <v/>
      </c>
      <c r="Q45" t="str">
        <f>IF(様式１!T52="","",様式１!T52)</f>
        <v/>
      </c>
      <c r="R45" s="288" t="str">
        <f>IF(様式１!X52="","",様式１!X52)</f>
        <v/>
      </c>
      <c r="S45" s="288">
        <f>IF(様式１!AB52="","",様式１!AB52)</f>
        <v>9</v>
      </c>
      <c r="T45" s="289">
        <f>IF(様式１!AE52="","",様式１!AE52)</f>
        <v>10</v>
      </c>
      <c r="U45" t="str">
        <f>IF(様式１!AG52="","",様式１!AG52)</f>
        <v/>
      </c>
      <c r="V45" t="str">
        <f>IF(様式１!AH52="","",様式１!AH52)</f>
        <v/>
      </c>
      <c r="W45" t="str">
        <f>IF(様式１!AI52="","",様式１!AI52)</f>
        <v/>
      </c>
      <c r="X45" t="str">
        <f>IF(様式１!AJ52="","",様式１!AJ52)</f>
        <v/>
      </c>
      <c r="Y45" t="str">
        <f>IF(様式１!AK52="","",様式１!AK52)</f>
        <v/>
      </c>
    </row>
    <row r="46" spans="1:25">
      <c r="A46" s="287">
        <f>基本情報入力シート!B74</f>
        <v>41</v>
      </c>
      <c r="B46" s="287" t="str">
        <f>IF(基本情報入力シート!M74="宮城県",CONCATENATE(基本情報入力シート!C74,基本情報入力シート!D74,基本情報入力シート!E74,基本情報入力シート!F74,基本情報入力シート!G74,基本情報入力シート!H74,基本情報入力シート!I74,基本情報入力シート!J74,基本情報入力シート!K74,基本情報入力シート!L74,),IF(基本情報入力シート!M74="仙台市",CONCATENATE(基本情報入力シート!C74,基本情報入力シート!D74,基本情報入力シート!E74,基本情報入力シート!F74,基本情報入力シート!G74,基本情報入力シート!H74,基本情報入力シート!I74,基本情報入力シート!J74,基本情報入力シート!K74,基本情報入力シート!L74),"他都道府県"))</f>
        <v/>
      </c>
      <c r="C46" s="287" t="str">
        <f>IFERROR(INDEX(集計用!$A$110:$B$143,MATCH(基本情報入力シート!Y74,集計用!$B$110:$B$143,0),1),"")</f>
        <v/>
      </c>
      <c r="D46" s="287" t="str">
        <f>IF(様式１!$X53&gt;0,IF(様式１!$X53&lt;=集計用!D$5,IF(様式１!$AB53&gt;=集計用!D$5,"○",""),""),"")</f>
        <v/>
      </c>
      <c r="E46" s="287" t="str">
        <f>IF(様式１!$X53&gt;0,IF(様式１!$X53&lt;=集計用!E$5,IF(様式１!$AB53&gt;=集計用!E$5,"○",""),""),"")</f>
        <v/>
      </c>
      <c r="F46" s="287" t="str">
        <f>IF(様式１!$X53&gt;0,IF(様式１!$X53&lt;=集計用!F$5,IF(様式１!$AB53&gt;=集計用!F$5,"○",""),""),"")</f>
        <v/>
      </c>
      <c r="G46" s="287" t="str">
        <f>IF(様式１!$X53&gt;0,IF(様式１!$X53&lt;=集計用!G$5,IF(様式１!$AB53&gt;=集計用!G$5,"○",""),""),"")</f>
        <v/>
      </c>
      <c r="H46" s="287" t="str">
        <f>IF(様式１!$X53&gt;0,IF(様式１!$X53&lt;=集計用!H$5,IF(様式１!$AB53&gt;=集計用!H$5,"○",""),""),"")</f>
        <v/>
      </c>
      <c r="I46" s="287" t="str">
        <f>IF(様式１!$X53&gt;0,IF(様式１!$X53&lt;=集計用!I$5,IF(様式１!$AB53&gt;=集計用!I$5,"○",""),""),"")</f>
        <v/>
      </c>
      <c r="J46" s="287" t="str">
        <f>IF(様式１!$X53&gt;0,IF(様式１!$X53&lt;=集計用!J$5,IF(様式１!$AB53&gt;=集計用!J$5,"○",""),""),"")</f>
        <v/>
      </c>
      <c r="K46" s="287" t="str">
        <f>IF(様式１!$X53&gt;0,IF(様式１!$X53&lt;=集計用!K$5,IF(様式１!$AB53&gt;=集計用!K$5,"○",""),""),"")</f>
        <v/>
      </c>
      <c r="L46" t="str">
        <f>IF(基本情報入力シート!Y74="","",基本情報入力シート!Y74)</f>
        <v/>
      </c>
      <c r="M46" t="str">
        <f>IF(基本情報入力シート!R74="","",基本情報入力シート!R74)</f>
        <v/>
      </c>
      <c r="N46" t="str">
        <f>IF(基本情報入力シート!X74="","",基本情報入力シート!X74)</f>
        <v/>
      </c>
      <c r="O46" t="str">
        <f>IF(様式１!R53="","",様式１!R53)</f>
        <v/>
      </c>
      <c r="P46" t="str">
        <f>IF(様式１!S53="","",様式１!S53)</f>
        <v/>
      </c>
      <c r="Q46" t="str">
        <f>IF(様式１!T53="","",様式１!T53)</f>
        <v/>
      </c>
      <c r="R46" s="288" t="str">
        <f>IF(様式１!X53="","",様式１!X53)</f>
        <v/>
      </c>
      <c r="S46" s="288">
        <f>IF(様式１!AB53="","",様式１!AB53)</f>
        <v>9</v>
      </c>
      <c r="T46" s="289">
        <f>IF(様式１!AE53="","",様式１!AE53)</f>
        <v>10</v>
      </c>
      <c r="U46" t="str">
        <f>IF(様式１!AG53="","",様式１!AG53)</f>
        <v/>
      </c>
      <c r="V46" t="str">
        <f>IF(様式１!AH53="","",様式１!AH53)</f>
        <v/>
      </c>
      <c r="W46" t="str">
        <f>IF(様式１!AI53="","",様式１!AI53)</f>
        <v/>
      </c>
      <c r="X46" t="str">
        <f>IF(様式１!AJ53="","",様式１!AJ53)</f>
        <v/>
      </c>
      <c r="Y46" t="str">
        <f>IF(様式１!AK53="","",様式１!AK53)</f>
        <v/>
      </c>
    </row>
    <row r="47" spans="1:25">
      <c r="A47" s="287">
        <f>基本情報入力シート!B75</f>
        <v>42</v>
      </c>
      <c r="B47" s="287" t="str">
        <f>IF(基本情報入力シート!M75="宮城県",CONCATENATE(基本情報入力シート!C75,基本情報入力シート!D75,基本情報入力シート!E75,基本情報入力シート!F75,基本情報入力シート!G75,基本情報入力シート!H75,基本情報入力シート!I75,基本情報入力シート!J75,基本情報入力シート!K75,基本情報入力シート!L75,),IF(基本情報入力シート!M75="仙台市",CONCATENATE(基本情報入力シート!C75,基本情報入力シート!D75,基本情報入力シート!E75,基本情報入力シート!F75,基本情報入力シート!G75,基本情報入力シート!H75,基本情報入力シート!I75,基本情報入力シート!J75,基本情報入力シート!K75,基本情報入力シート!L75),"他都道府県"))</f>
        <v/>
      </c>
      <c r="C47" s="287" t="str">
        <f>IFERROR(INDEX(集計用!$A$110:$B$143,MATCH(基本情報入力シート!Y75,集計用!$B$110:$B$143,0),1),"")</f>
        <v/>
      </c>
      <c r="D47" s="287" t="str">
        <f>IF(様式１!$X54&gt;0,IF(様式１!$X54&lt;=集計用!D$5,IF(様式１!$AB54&gt;=集計用!D$5,"○",""),""),"")</f>
        <v/>
      </c>
      <c r="E47" s="287" t="str">
        <f>IF(様式１!$X54&gt;0,IF(様式１!$X54&lt;=集計用!E$5,IF(様式１!$AB54&gt;=集計用!E$5,"○",""),""),"")</f>
        <v/>
      </c>
      <c r="F47" s="287" t="str">
        <f>IF(様式１!$X54&gt;0,IF(様式１!$X54&lt;=集計用!F$5,IF(様式１!$AB54&gt;=集計用!F$5,"○",""),""),"")</f>
        <v/>
      </c>
      <c r="G47" s="287" t="str">
        <f>IF(様式１!$X54&gt;0,IF(様式１!$X54&lt;=集計用!G$5,IF(様式１!$AB54&gt;=集計用!G$5,"○",""),""),"")</f>
        <v/>
      </c>
      <c r="H47" s="287" t="str">
        <f>IF(様式１!$X54&gt;0,IF(様式１!$X54&lt;=集計用!H$5,IF(様式１!$AB54&gt;=集計用!H$5,"○",""),""),"")</f>
        <v/>
      </c>
      <c r="I47" s="287" t="str">
        <f>IF(様式１!$X54&gt;0,IF(様式１!$X54&lt;=集計用!I$5,IF(様式１!$AB54&gt;=集計用!I$5,"○",""),""),"")</f>
        <v/>
      </c>
      <c r="J47" s="287" t="str">
        <f>IF(様式１!$X54&gt;0,IF(様式１!$X54&lt;=集計用!J$5,IF(様式１!$AB54&gt;=集計用!J$5,"○",""),""),"")</f>
        <v/>
      </c>
      <c r="K47" s="287" t="str">
        <f>IF(様式１!$X54&gt;0,IF(様式１!$X54&lt;=集計用!K$5,IF(様式１!$AB54&gt;=集計用!K$5,"○",""),""),"")</f>
        <v/>
      </c>
      <c r="L47" t="str">
        <f>IF(基本情報入力シート!Y75="","",基本情報入力シート!Y75)</f>
        <v/>
      </c>
      <c r="M47" t="str">
        <f>IF(基本情報入力シート!R75="","",基本情報入力シート!R75)</f>
        <v/>
      </c>
      <c r="N47" t="str">
        <f>IF(基本情報入力シート!X75="","",基本情報入力シート!X75)</f>
        <v/>
      </c>
      <c r="O47" t="str">
        <f>IF(様式１!R54="","",様式１!R54)</f>
        <v/>
      </c>
      <c r="P47" t="str">
        <f>IF(様式１!S54="","",様式１!S54)</f>
        <v/>
      </c>
      <c r="Q47" t="str">
        <f>IF(様式１!T54="","",様式１!T54)</f>
        <v/>
      </c>
      <c r="R47" s="288" t="str">
        <f>IF(様式１!X54="","",様式１!X54)</f>
        <v/>
      </c>
      <c r="S47" s="288">
        <f>IF(様式１!AB54="","",様式１!AB54)</f>
        <v>9</v>
      </c>
      <c r="T47" s="289">
        <f>IF(様式１!AE54="","",様式１!AE54)</f>
        <v>10</v>
      </c>
      <c r="U47" t="str">
        <f>IF(様式１!AG54="","",様式１!AG54)</f>
        <v/>
      </c>
      <c r="V47" t="str">
        <f>IF(様式１!AH54="","",様式１!AH54)</f>
        <v/>
      </c>
      <c r="W47" t="str">
        <f>IF(様式１!AI54="","",様式１!AI54)</f>
        <v/>
      </c>
      <c r="X47" t="str">
        <f>IF(様式１!AJ54="","",様式１!AJ54)</f>
        <v/>
      </c>
      <c r="Y47" t="str">
        <f>IF(様式１!AK54="","",様式１!AK54)</f>
        <v/>
      </c>
    </row>
    <row r="48" spans="1:25">
      <c r="A48" s="287">
        <f>基本情報入力シート!B76</f>
        <v>43</v>
      </c>
      <c r="B48" s="287" t="str">
        <f>IF(基本情報入力シート!M76="宮城県",CONCATENATE(基本情報入力シート!C76,基本情報入力シート!D76,基本情報入力シート!E76,基本情報入力シート!F76,基本情報入力シート!G76,基本情報入力シート!H76,基本情報入力シート!I76,基本情報入力シート!J76,基本情報入力シート!K76,基本情報入力シート!L76,),IF(基本情報入力シート!M76="仙台市",CONCATENATE(基本情報入力シート!C76,基本情報入力シート!D76,基本情報入力シート!E76,基本情報入力シート!F76,基本情報入力シート!G76,基本情報入力シート!H76,基本情報入力シート!I76,基本情報入力シート!J76,基本情報入力シート!K76,基本情報入力シート!L76),"他都道府県"))</f>
        <v/>
      </c>
      <c r="C48" s="287" t="str">
        <f>IFERROR(INDEX(集計用!$A$110:$B$143,MATCH(基本情報入力シート!Y76,集計用!$B$110:$B$143,0),1),"")</f>
        <v/>
      </c>
      <c r="D48" s="287" t="str">
        <f>IF(様式１!$X55&gt;0,IF(様式１!$X55&lt;=集計用!D$5,IF(様式１!$AB55&gt;=集計用!D$5,"○",""),""),"")</f>
        <v/>
      </c>
      <c r="E48" s="287" t="str">
        <f>IF(様式１!$X55&gt;0,IF(様式１!$X55&lt;=集計用!E$5,IF(様式１!$AB55&gt;=集計用!E$5,"○",""),""),"")</f>
        <v/>
      </c>
      <c r="F48" s="287" t="str">
        <f>IF(様式１!$X55&gt;0,IF(様式１!$X55&lt;=集計用!F$5,IF(様式１!$AB55&gt;=集計用!F$5,"○",""),""),"")</f>
        <v/>
      </c>
      <c r="G48" s="287" t="str">
        <f>IF(様式１!$X55&gt;0,IF(様式１!$X55&lt;=集計用!G$5,IF(様式１!$AB55&gt;=集計用!G$5,"○",""),""),"")</f>
        <v/>
      </c>
      <c r="H48" s="287" t="str">
        <f>IF(様式１!$X55&gt;0,IF(様式１!$X55&lt;=集計用!H$5,IF(様式１!$AB55&gt;=集計用!H$5,"○",""),""),"")</f>
        <v/>
      </c>
      <c r="I48" s="287" t="str">
        <f>IF(様式１!$X55&gt;0,IF(様式１!$X55&lt;=集計用!I$5,IF(様式１!$AB55&gt;=集計用!I$5,"○",""),""),"")</f>
        <v/>
      </c>
      <c r="J48" s="287" t="str">
        <f>IF(様式１!$X55&gt;0,IF(様式１!$X55&lt;=集計用!J$5,IF(様式１!$AB55&gt;=集計用!J$5,"○",""),""),"")</f>
        <v/>
      </c>
      <c r="K48" s="287" t="str">
        <f>IF(様式１!$X55&gt;0,IF(様式１!$X55&lt;=集計用!K$5,IF(様式１!$AB55&gt;=集計用!K$5,"○",""),""),"")</f>
        <v/>
      </c>
      <c r="L48" t="str">
        <f>IF(基本情報入力シート!Y76="","",基本情報入力シート!Y76)</f>
        <v/>
      </c>
      <c r="M48" t="str">
        <f>IF(基本情報入力シート!R76="","",基本情報入力シート!R76)</f>
        <v/>
      </c>
      <c r="N48" t="str">
        <f>IF(基本情報入力シート!X76="","",基本情報入力シート!X76)</f>
        <v/>
      </c>
      <c r="O48" t="str">
        <f>IF(様式１!R55="","",様式１!R55)</f>
        <v/>
      </c>
      <c r="P48" t="str">
        <f>IF(様式１!S55="","",様式１!S55)</f>
        <v/>
      </c>
      <c r="Q48" t="str">
        <f>IF(様式１!T55="","",様式１!T55)</f>
        <v/>
      </c>
      <c r="R48" s="288" t="str">
        <f>IF(様式１!X55="","",様式１!X55)</f>
        <v/>
      </c>
      <c r="S48" s="288">
        <f>IF(様式１!AB55="","",様式１!AB55)</f>
        <v>9</v>
      </c>
      <c r="T48" s="289">
        <f>IF(様式１!AE55="","",様式１!AE55)</f>
        <v>10</v>
      </c>
      <c r="U48" t="str">
        <f>IF(様式１!AG55="","",様式１!AG55)</f>
        <v/>
      </c>
      <c r="V48" t="str">
        <f>IF(様式１!AH55="","",様式１!AH55)</f>
        <v/>
      </c>
      <c r="W48" t="str">
        <f>IF(様式１!AI55="","",様式１!AI55)</f>
        <v/>
      </c>
      <c r="X48" t="str">
        <f>IF(様式１!AJ55="","",様式１!AJ55)</f>
        <v/>
      </c>
      <c r="Y48" t="str">
        <f>IF(様式１!AK55="","",様式１!AK55)</f>
        <v/>
      </c>
    </row>
    <row r="49" spans="1:25">
      <c r="A49" s="287">
        <f>基本情報入力シート!B77</f>
        <v>44</v>
      </c>
      <c r="B49" s="287" t="str">
        <f>IF(基本情報入力シート!M77="宮城県",CONCATENATE(基本情報入力シート!C77,基本情報入力シート!D77,基本情報入力シート!E77,基本情報入力シート!F77,基本情報入力シート!G77,基本情報入力シート!H77,基本情報入力シート!I77,基本情報入力シート!J77,基本情報入力シート!K77,基本情報入力シート!L77,),IF(基本情報入力シート!M77="仙台市",CONCATENATE(基本情報入力シート!C77,基本情報入力シート!D77,基本情報入力シート!E77,基本情報入力シート!F77,基本情報入力シート!G77,基本情報入力シート!H77,基本情報入力シート!I77,基本情報入力シート!J77,基本情報入力シート!K77,基本情報入力シート!L77),"他都道府県"))</f>
        <v/>
      </c>
      <c r="C49" s="287" t="str">
        <f>IFERROR(INDEX(集計用!$A$110:$B$143,MATCH(基本情報入力シート!Y77,集計用!$B$110:$B$143,0),1),"")</f>
        <v/>
      </c>
      <c r="D49" s="287" t="str">
        <f>IF(様式１!$X56&gt;0,IF(様式１!$X56&lt;=集計用!D$5,IF(様式１!$AB56&gt;=集計用!D$5,"○",""),""),"")</f>
        <v/>
      </c>
      <c r="E49" s="287" t="str">
        <f>IF(様式１!$X56&gt;0,IF(様式１!$X56&lt;=集計用!E$5,IF(様式１!$AB56&gt;=集計用!E$5,"○",""),""),"")</f>
        <v/>
      </c>
      <c r="F49" s="287" t="str">
        <f>IF(様式１!$X56&gt;0,IF(様式１!$X56&lt;=集計用!F$5,IF(様式１!$AB56&gt;=集計用!F$5,"○",""),""),"")</f>
        <v/>
      </c>
      <c r="G49" s="287" t="str">
        <f>IF(様式１!$X56&gt;0,IF(様式１!$X56&lt;=集計用!G$5,IF(様式１!$AB56&gt;=集計用!G$5,"○",""),""),"")</f>
        <v/>
      </c>
      <c r="H49" s="287" t="str">
        <f>IF(様式１!$X56&gt;0,IF(様式１!$X56&lt;=集計用!H$5,IF(様式１!$AB56&gt;=集計用!H$5,"○",""),""),"")</f>
        <v/>
      </c>
      <c r="I49" s="287" t="str">
        <f>IF(様式１!$X56&gt;0,IF(様式１!$X56&lt;=集計用!I$5,IF(様式１!$AB56&gt;=集計用!I$5,"○",""),""),"")</f>
        <v/>
      </c>
      <c r="J49" s="287" t="str">
        <f>IF(様式１!$X56&gt;0,IF(様式１!$X56&lt;=集計用!J$5,IF(様式１!$AB56&gt;=集計用!J$5,"○",""),""),"")</f>
        <v/>
      </c>
      <c r="K49" s="287" t="str">
        <f>IF(様式１!$X56&gt;0,IF(様式１!$X56&lt;=集計用!K$5,IF(様式１!$AB56&gt;=集計用!K$5,"○",""),""),"")</f>
        <v/>
      </c>
      <c r="L49" t="str">
        <f>IF(基本情報入力シート!Y77="","",基本情報入力シート!Y77)</f>
        <v/>
      </c>
      <c r="M49" t="str">
        <f>IF(基本情報入力シート!R77="","",基本情報入力シート!R77)</f>
        <v/>
      </c>
      <c r="N49" t="str">
        <f>IF(基本情報入力シート!X77="","",基本情報入力シート!X77)</f>
        <v/>
      </c>
      <c r="O49" t="str">
        <f>IF(様式１!R56="","",様式１!R56)</f>
        <v/>
      </c>
      <c r="P49" t="str">
        <f>IF(様式１!S56="","",様式１!S56)</f>
        <v/>
      </c>
      <c r="Q49" t="str">
        <f>IF(様式１!T56="","",様式１!T56)</f>
        <v/>
      </c>
      <c r="R49" s="288" t="str">
        <f>IF(様式１!X56="","",様式１!X56)</f>
        <v/>
      </c>
      <c r="S49" s="288">
        <f>IF(様式１!AB56="","",様式１!AB56)</f>
        <v>9</v>
      </c>
      <c r="T49" s="289">
        <f>IF(様式１!AE56="","",様式１!AE56)</f>
        <v>10</v>
      </c>
      <c r="U49" t="str">
        <f>IF(様式１!AG56="","",様式１!AG56)</f>
        <v/>
      </c>
      <c r="V49" t="str">
        <f>IF(様式１!AH56="","",様式１!AH56)</f>
        <v/>
      </c>
      <c r="W49" t="str">
        <f>IF(様式１!AI56="","",様式１!AI56)</f>
        <v/>
      </c>
      <c r="X49" t="str">
        <f>IF(様式１!AJ56="","",様式１!AJ56)</f>
        <v/>
      </c>
      <c r="Y49" t="str">
        <f>IF(様式１!AK56="","",様式１!AK56)</f>
        <v/>
      </c>
    </row>
    <row r="50" spans="1:25">
      <c r="A50" s="287">
        <f>基本情報入力シート!B78</f>
        <v>45</v>
      </c>
      <c r="B50" s="287" t="str">
        <f>IF(基本情報入力シート!M78="宮城県",CONCATENATE(基本情報入力シート!C78,基本情報入力シート!D78,基本情報入力シート!E78,基本情報入力シート!F78,基本情報入力シート!G78,基本情報入力シート!H78,基本情報入力シート!I78,基本情報入力シート!J78,基本情報入力シート!K78,基本情報入力シート!L78,),IF(基本情報入力シート!M78="仙台市",CONCATENATE(基本情報入力シート!C78,基本情報入力シート!D78,基本情報入力シート!E78,基本情報入力シート!F78,基本情報入力シート!G78,基本情報入力シート!H78,基本情報入力シート!I78,基本情報入力シート!J78,基本情報入力シート!K78,基本情報入力シート!L78),"他都道府県"))</f>
        <v/>
      </c>
      <c r="C50" s="287" t="str">
        <f>IFERROR(INDEX(集計用!$A$110:$B$143,MATCH(基本情報入力シート!Y78,集計用!$B$110:$B$143,0),1),"")</f>
        <v/>
      </c>
      <c r="D50" s="287" t="str">
        <f>IF(様式１!$X57&gt;0,IF(様式１!$X57&lt;=集計用!D$5,IF(様式１!$AB57&gt;=集計用!D$5,"○",""),""),"")</f>
        <v/>
      </c>
      <c r="E50" s="287" t="str">
        <f>IF(様式１!$X57&gt;0,IF(様式１!$X57&lt;=集計用!E$5,IF(様式１!$AB57&gt;=集計用!E$5,"○",""),""),"")</f>
        <v/>
      </c>
      <c r="F50" s="287" t="str">
        <f>IF(様式１!$X57&gt;0,IF(様式１!$X57&lt;=集計用!F$5,IF(様式１!$AB57&gt;=集計用!F$5,"○",""),""),"")</f>
        <v/>
      </c>
      <c r="G50" s="287" t="str">
        <f>IF(様式１!$X57&gt;0,IF(様式１!$X57&lt;=集計用!G$5,IF(様式１!$AB57&gt;=集計用!G$5,"○",""),""),"")</f>
        <v/>
      </c>
      <c r="H50" s="287" t="str">
        <f>IF(様式１!$X57&gt;0,IF(様式１!$X57&lt;=集計用!H$5,IF(様式１!$AB57&gt;=集計用!H$5,"○",""),""),"")</f>
        <v/>
      </c>
      <c r="I50" s="287" t="str">
        <f>IF(様式１!$X57&gt;0,IF(様式１!$X57&lt;=集計用!I$5,IF(様式１!$AB57&gt;=集計用!I$5,"○",""),""),"")</f>
        <v/>
      </c>
      <c r="J50" s="287" t="str">
        <f>IF(様式１!$X57&gt;0,IF(様式１!$X57&lt;=集計用!J$5,IF(様式１!$AB57&gt;=集計用!J$5,"○",""),""),"")</f>
        <v/>
      </c>
      <c r="K50" s="287" t="str">
        <f>IF(様式１!$X57&gt;0,IF(様式１!$X57&lt;=集計用!K$5,IF(様式１!$AB57&gt;=集計用!K$5,"○",""),""),"")</f>
        <v/>
      </c>
      <c r="L50" t="str">
        <f>IF(基本情報入力シート!Y78="","",基本情報入力シート!Y78)</f>
        <v/>
      </c>
      <c r="M50" t="str">
        <f>IF(基本情報入力シート!R78="","",基本情報入力シート!R78)</f>
        <v/>
      </c>
      <c r="N50" t="str">
        <f>IF(基本情報入力シート!X78="","",基本情報入力シート!X78)</f>
        <v/>
      </c>
      <c r="O50" t="str">
        <f>IF(様式１!R57="","",様式１!R57)</f>
        <v/>
      </c>
      <c r="P50" t="str">
        <f>IF(様式１!S57="","",様式１!S57)</f>
        <v/>
      </c>
      <c r="Q50" t="str">
        <f>IF(様式１!T57="","",様式１!T57)</f>
        <v/>
      </c>
      <c r="R50" s="288" t="str">
        <f>IF(様式１!X57="","",様式１!X57)</f>
        <v/>
      </c>
      <c r="S50" s="288">
        <f>IF(様式１!AB57="","",様式１!AB57)</f>
        <v>9</v>
      </c>
      <c r="T50" s="289">
        <f>IF(様式１!AE57="","",様式１!AE57)</f>
        <v>10</v>
      </c>
      <c r="U50" t="str">
        <f>IF(様式１!AG57="","",様式１!AG57)</f>
        <v/>
      </c>
      <c r="V50" t="str">
        <f>IF(様式１!AH57="","",様式１!AH57)</f>
        <v/>
      </c>
      <c r="W50" t="str">
        <f>IF(様式１!AI57="","",様式１!AI57)</f>
        <v/>
      </c>
      <c r="X50" t="str">
        <f>IF(様式１!AJ57="","",様式１!AJ57)</f>
        <v/>
      </c>
      <c r="Y50" t="str">
        <f>IF(様式１!AK57="","",様式１!AK57)</f>
        <v/>
      </c>
    </row>
    <row r="51" spans="1:25">
      <c r="A51" s="287">
        <f>基本情報入力シート!B79</f>
        <v>46</v>
      </c>
      <c r="B51" s="287" t="str">
        <f>IF(基本情報入力シート!M79="宮城県",CONCATENATE(基本情報入力シート!C79,基本情報入力シート!D79,基本情報入力シート!E79,基本情報入力シート!F79,基本情報入力シート!G79,基本情報入力シート!H79,基本情報入力シート!I79,基本情報入力シート!J79,基本情報入力シート!K79,基本情報入力シート!L79,),IF(基本情報入力シート!M79="仙台市",CONCATENATE(基本情報入力シート!C79,基本情報入力シート!D79,基本情報入力シート!E79,基本情報入力シート!F79,基本情報入力シート!G79,基本情報入力シート!H79,基本情報入力シート!I79,基本情報入力シート!J79,基本情報入力シート!K79,基本情報入力シート!L79),"他都道府県"))</f>
        <v/>
      </c>
      <c r="C51" s="287" t="str">
        <f>IFERROR(INDEX(集計用!$A$110:$B$143,MATCH(基本情報入力シート!Y79,集計用!$B$110:$B$143,0),1),"")</f>
        <v/>
      </c>
      <c r="D51" s="287" t="str">
        <f>IF(様式１!$X58&gt;0,IF(様式１!$X58&lt;=集計用!D$5,IF(様式１!$AB58&gt;=集計用!D$5,"○",""),""),"")</f>
        <v/>
      </c>
      <c r="E51" s="287" t="str">
        <f>IF(様式１!$X58&gt;0,IF(様式１!$X58&lt;=集計用!E$5,IF(様式１!$AB58&gt;=集計用!E$5,"○",""),""),"")</f>
        <v/>
      </c>
      <c r="F51" s="287" t="str">
        <f>IF(様式１!$X58&gt;0,IF(様式１!$X58&lt;=集計用!F$5,IF(様式１!$AB58&gt;=集計用!F$5,"○",""),""),"")</f>
        <v/>
      </c>
      <c r="G51" s="287" t="str">
        <f>IF(様式１!$X58&gt;0,IF(様式１!$X58&lt;=集計用!G$5,IF(様式１!$AB58&gt;=集計用!G$5,"○",""),""),"")</f>
        <v/>
      </c>
      <c r="H51" s="287" t="str">
        <f>IF(様式１!$X58&gt;0,IF(様式１!$X58&lt;=集計用!H$5,IF(様式１!$AB58&gt;=集計用!H$5,"○",""),""),"")</f>
        <v/>
      </c>
      <c r="I51" s="287" t="str">
        <f>IF(様式１!$X58&gt;0,IF(様式１!$X58&lt;=集計用!I$5,IF(様式１!$AB58&gt;=集計用!I$5,"○",""),""),"")</f>
        <v/>
      </c>
      <c r="J51" s="287" t="str">
        <f>IF(様式１!$X58&gt;0,IF(様式１!$X58&lt;=集計用!J$5,IF(様式１!$AB58&gt;=集計用!J$5,"○",""),""),"")</f>
        <v/>
      </c>
      <c r="K51" s="287" t="str">
        <f>IF(様式１!$X58&gt;0,IF(様式１!$X58&lt;=集計用!K$5,IF(様式１!$AB58&gt;=集計用!K$5,"○",""),""),"")</f>
        <v/>
      </c>
      <c r="L51" t="str">
        <f>IF(基本情報入力シート!Y79="","",基本情報入力シート!Y79)</f>
        <v/>
      </c>
      <c r="M51" t="str">
        <f>IF(基本情報入力シート!R79="","",基本情報入力シート!R79)</f>
        <v/>
      </c>
      <c r="N51" t="str">
        <f>IF(基本情報入力シート!X79="","",基本情報入力シート!X79)</f>
        <v/>
      </c>
      <c r="O51" t="str">
        <f>IF(様式１!R58="","",様式１!R58)</f>
        <v/>
      </c>
      <c r="P51" t="str">
        <f>IF(様式１!S58="","",様式１!S58)</f>
        <v/>
      </c>
      <c r="Q51" t="str">
        <f>IF(様式１!T58="","",様式１!T58)</f>
        <v/>
      </c>
      <c r="R51" s="288" t="str">
        <f>IF(様式１!X58="","",様式１!X58)</f>
        <v/>
      </c>
      <c r="S51" s="288">
        <f>IF(様式１!AB58="","",様式１!AB58)</f>
        <v>9</v>
      </c>
      <c r="T51" s="289">
        <f>IF(様式１!AE58="","",様式１!AE58)</f>
        <v>10</v>
      </c>
      <c r="U51" t="str">
        <f>IF(様式１!AG58="","",様式１!AG58)</f>
        <v/>
      </c>
      <c r="V51" t="str">
        <f>IF(様式１!AH58="","",様式１!AH58)</f>
        <v/>
      </c>
      <c r="W51" t="str">
        <f>IF(様式１!AI58="","",様式１!AI58)</f>
        <v/>
      </c>
      <c r="X51" t="str">
        <f>IF(様式１!AJ58="","",様式１!AJ58)</f>
        <v/>
      </c>
      <c r="Y51" t="str">
        <f>IF(様式１!AK58="","",様式１!AK58)</f>
        <v/>
      </c>
    </row>
    <row r="52" spans="1:25">
      <c r="A52" s="287">
        <f>基本情報入力シート!B80</f>
        <v>47</v>
      </c>
      <c r="B52" s="287" t="str">
        <f>IF(基本情報入力シート!M80="宮城県",CONCATENATE(基本情報入力シート!C80,基本情報入力シート!D80,基本情報入力シート!E80,基本情報入力シート!F80,基本情報入力シート!G80,基本情報入力シート!H80,基本情報入力シート!I80,基本情報入力シート!J80,基本情報入力シート!K80,基本情報入力シート!L80,),IF(基本情報入力シート!M80="仙台市",CONCATENATE(基本情報入力シート!C80,基本情報入力シート!D80,基本情報入力シート!E80,基本情報入力シート!F80,基本情報入力シート!G80,基本情報入力シート!H80,基本情報入力シート!I80,基本情報入力シート!J80,基本情報入力シート!K80,基本情報入力シート!L80),"他都道府県"))</f>
        <v/>
      </c>
      <c r="C52" s="287" t="str">
        <f>IFERROR(INDEX(集計用!$A$110:$B$143,MATCH(基本情報入力シート!Y80,集計用!$B$110:$B$143,0),1),"")</f>
        <v/>
      </c>
      <c r="D52" s="287" t="str">
        <f>IF(様式１!$X59&gt;0,IF(様式１!$X59&lt;=集計用!D$5,IF(様式１!$AB59&gt;=集計用!D$5,"○",""),""),"")</f>
        <v/>
      </c>
      <c r="E52" s="287" t="str">
        <f>IF(様式１!$X59&gt;0,IF(様式１!$X59&lt;=集計用!E$5,IF(様式１!$AB59&gt;=集計用!E$5,"○",""),""),"")</f>
        <v/>
      </c>
      <c r="F52" s="287" t="str">
        <f>IF(様式１!$X59&gt;0,IF(様式１!$X59&lt;=集計用!F$5,IF(様式１!$AB59&gt;=集計用!F$5,"○",""),""),"")</f>
        <v/>
      </c>
      <c r="G52" s="287" t="str">
        <f>IF(様式１!$X59&gt;0,IF(様式１!$X59&lt;=集計用!G$5,IF(様式１!$AB59&gt;=集計用!G$5,"○",""),""),"")</f>
        <v/>
      </c>
      <c r="H52" s="287" t="str">
        <f>IF(様式１!$X59&gt;0,IF(様式１!$X59&lt;=集計用!H$5,IF(様式１!$AB59&gt;=集計用!H$5,"○",""),""),"")</f>
        <v/>
      </c>
      <c r="I52" s="287" t="str">
        <f>IF(様式１!$X59&gt;0,IF(様式１!$X59&lt;=集計用!I$5,IF(様式１!$AB59&gt;=集計用!I$5,"○",""),""),"")</f>
        <v/>
      </c>
      <c r="J52" s="287" t="str">
        <f>IF(様式１!$X59&gt;0,IF(様式１!$X59&lt;=集計用!J$5,IF(様式１!$AB59&gt;=集計用!J$5,"○",""),""),"")</f>
        <v/>
      </c>
      <c r="K52" s="287" t="str">
        <f>IF(様式１!$X59&gt;0,IF(様式１!$X59&lt;=集計用!K$5,IF(様式１!$AB59&gt;=集計用!K$5,"○",""),""),"")</f>
        <v/>
      </c>
      <c r="L52" t="str">
        <f>IF(基本情報入力シート!Y80="","",基本情報入力シート!Y80)</f>
        <v/>
      </c>
      <c r="M52" t="str">
        <f>IF(基本情報入力シート!R80="","",基本情報入力シート!R80)</f>
        <v/>
      </c>
      <c r="N52" t="str">
        <f>IF(基本情報入力シート!X80="","",基本情報入力シート!X80)</f>
        <v/>
      </c>
      <c r="O52" t="str">
        <f>IF(様式１!R59="","",様式１!R59)</f>
        <v/>
      </c>
      <c r="P52" t="str">
        <f>IF(様式１!S59="","",様式１!S59)</f>
        <v/>
      </c>
      <c r="Q52" t="str">
        <f>IF(様式１!T59="","",様式１!T59)</f>
        <v/>
      </c>
      <c r="R52" s="288" t="str">
        <f>IF(様式１!X59="","",様式１!X59)</f>
        <v/>
      </c>
      <c r="S52" s="288">
        <f>IF(様式１!AB59="","",様式１!AB59)</f>
        <v>9</v>
      </c>
      <c r="T52" s="289">
        <f>IF(様式１!AE59="","",様式１!AE59)</f>
        <v>10</v>
      </c>
      <c r="U52" t="str">
        <f>IF(様式１!AG59="","",様式１!AG59)</f>
        <v/>
      </c>
      <c r="V52" t="str">
        <f>IF(様式１!AH59="","",様式１!AH59)</f>
        <v/>
      </c>
      <c r="W52" t="str">
        <f>IF(様式１!AI59="","",様式１!AI59)</f>
        <v/>
      </c>
      <c r="X52" t="str">
        <f>IF(様式１!AJ59="","",様式１!AJ59)</f>
        <v/>
      </c>
      <c r="Y52" t="str">
        <f>IF(様式１!AK59="","",様式１!AK59)</f>
        <v/>
      </c>
    </row>
    <row r="53" spans="1:25">
      <c r="A53" s="287">
        <f>基本情報入力シート!B81</f>
        <v>48</v>
      </c>
      <c r="B53" s="287" t="str">
        <f>IF(基本情報入力シート!M81="宮城県",CONCATENATE(基本情報入力シート!C81,基本情報入力シート!D81,基本情報入力シート!E81,基本情報入力シート!F81,基本情報入力シート!G81,基本情報入力シート!H81,基本情報入力シート!I81,基本情報入力シート!J81,基本情報入力シート!K81,基本情報入力シート!L81,),IF(基本情報入力シート!M81="仙台市",CONCATENATE(基本情報入力シート!C81,基本情報入力シート!D81,基本情報入力シート!E81,基本情報入力シート!F81,基本情報入力シート!G81,基本情報入力シート!H81,基本情報入力シート!I81,基本情報入力シート!J81,基本情報入力シート!K81,基本情報入力シート!L81),"他都道府県"))</f>
        <v/>
      </c>
      <c r="C53" s="287" t="str">
        <f>IFERROR(INDEX(集計用!$A$110:$B$143,MATCH(基本情報入力シート!Y81,集計用!$B$110:$B$143,0),1),"")</f>
        <v/>
      </c>
      <c r="D53" s="287" t="str">
        <f>IF(様式１!$X60&gt;0,IF(様式１!$X60&lt;=集計用!D$5,IF(様式１!$AB60&gt;=集計用!D$5,"○",""),""),"")</f>
        <v/>
      </c>
      <c r="E53" s="287" t="str">
        <f>IF(様式１!$X60&gt;0,IF(様式１!$X60&lt;=集計用!E$5,IF(様式１!$AB60&gt;=集計用!E$5,"○",""),""),"")</f>
        <v/>
      </c>
      <c r="F53" s="287" t="str">
        <f>IF(様式１!$X60&gt;0,IF(様式１!$X60&lt;=集計用!F$5,IF(様式１!$AB60&gt;=集計用!F$5,"○",""),""),"")</f>
        <v/>
      </c>
      <c r="G53" s="287" t="str">
        <f>IF(様式１!$X60&gt;0,IF(様式１!$X60&lt;=集計用!G$5,IF(様式１!$AB60&gt;=集計用!G$5,"○",""),""),"")</f>
        <v/>
      </c>
      <c r="H53" s="287" t="str">
        <f>IF(様式１!$X60&gt;0,IF(様式１!$X60&lt;=集計用!H$5,IF(様式１!$AB60&gt;=集計用!H$5,"○",""),""),"")</f>
        <v/>
      </c>
      <c r="I53" s="287" t="str">
        <f>IF(様式１!$X60&gt;0,IF(様式１!$X60&lt;=集計用!I$5,IF(様式１!$AB60&gt;=集計用!I$5,"○",""),""),"")</f>
        <v/>
      </c>
      <c r="J53" s="287" t="str">
        <f>IF(様式１!$X60&gt;0,IF(様式１!$X60&lt;=集計用!J$5,IF(様式１!$AB60&gt;=集計用!J$5,"○",""),""),"")</f>
        <v/>
      </c>
      <c r="K53" s="287" t="str">
        <f>IF(様式１!$X60&gt;0,IF(様式１!$X60&lt;=集計用!K$5,IF(様式１!$AB60&gt;=集計用!K$5,"○",""),""),"")</f>
        <v/>
      </c>
      <c r="L53" t="str">
        <f>IF(基本情報入力シート!Y81="","",基本情報入力シート!Y81)</f>
        <v/>
      </c>
      <c r="M53" t="str">
        <f>IF(基本情報入力シート!R81="","",基本情報入力シート!R81)</f>
        <v/>
      </c>
      <c r="N53" t="str">
        <f>IF(基本情報入力シート!X81="","",基本情報入力シート!X81)</f>
        <v/>
      </c>
      <c r="O53" t="str">
        <f>IF(様式１!R60="","",様式１!R60)</f>
        <v/>
      </c>
      <c r="P53" t="str">
        <f>IF(様式１!S60="","",様式１!S60)</f>
        <v/>
      </c>
      <c r="Q53" t="str">
        <f>IF(様式１!T60="","",様式１!T60)</f>
        <v/>
      </c>
      <c r="R53" s="288" t="str">
        <f>IF(様式１!X60="","",様式１!X60)</f>
        <v/>
      </c>
      <c r="S53" s="288">
        <f>IF(様式１!AB60="","",様式１!AB60)</f>
        <v>9</v>
      </c>
      <c r="T53" s="289">
        <f>IF(様式１!AE60="","",様式１!AE60)</f>
        <v>10</v>
      </c>
      <c r="U53" t="str">
        <f>IF(様式１!AG60="","",様式１!AG60)</f>
        <v/>
      </c>
      <c r="V53" t="str">
        <f>IF(様式１!AH60="","",様式１!AH60)</f>
        <v/>
      </c>
      <c r="W53" t="str">
        <f>IF(様式１!AI60="","",様式１!AI60)</f>
        <v/>
      </c>
      <c r="X53" t="str">
        <f>IF(様式１!AJ60="","",様式１!AJ60)</f>
        <v/>
      </c>
      <c r="Y53" t="str">
        <f>IF(様式１!AK60="","",様式１!AK60)</f>
        <v/>
      </c>
    </row>
    <row r="54" spans="1:25">
      <c r="A54" s="287">
        <f>基本情報入力シート!B82</f>
        <v>49</v>
      </c>
      <c r="B54" s="287" t="str">
        <f>IF(基本情報入力シート!M82="宮城県",CONCATENATE(基本情報入力シート!C82,基本情報入力シート!D82,基本情報入力シート!E82,基本情報入力シート!F82,基本情報入力シート!G82,基本情報入力シート!H82,基本情報入力シート!I82,基本情報入力シート!J82,基本情報入力シート!K82,基本情報入力シート!L82,),IF(基本情報入力シート!M82="仙台市",CONCATENATE(基本情報入力シート!C82,基本情報入力シート!D82,基本情報入力シート!E82,基本情報入力シート!F82,基本情報入力シート!G82,基本情報入力シート!H82,基本情報入力シート!I82,基本情報入力シート!J82,基本情報入力シート!K82,基本情報入力シート!L82),"他都道府県"))</f>
        <v/>
      </c>
      <c r="C54" s="287" t="str">
        <f>IFERROR(INDEX(集計用!$A$110:$B$143,MATCH(基本情報入力シート!Y82,集計用!$B$110:$B$143,0),1),"")</f>
        <v/>
      </c>
      <c r="D54" s="287" t="str">
        <f>IF(様式１!$X61&gt;0,IF(様式１!$X61&lt;=集計用!D$5,IF(様式１!$AB61&gt;=集計用!D$5,"○",""),""),"")</f>
        <v/>
      </c>
      <c r="E54" s="287" t="str">
        <f>IF(様式１!$X61&gt;0,IF(様式１!$X61&lt;=集計用!E$5,IF(様式１!$AB61&gt;=集計用!E$5,"○",""),""),"")</f>
        <v/>
      </c>
      <c r="F54" s="287" t="str">
        <f>IF(様式１!$X61&gt;0,IF(様式１!$X61&lt;=集計用!F$5,IF(様式１!$AB61&gt;=集計用!F$5,"○",""),""),"")</f>
        <v/>
      </c>
      <c r="G54" s="287" t="str">
        <f>IF(様式１!$X61&gt;0,IF(様式１!$X61&lt;=集計用!G$5,IF(様式１!$AB61&gt;=集計用!G$5,"○",""),""),"")</f>
        <v/>
      </c>
      <c r="H54" s="287" t="str">
        <f>IF(様式１!$X61&gt;0,IF(様式１!$X61&lt;=集計用!H$5,IF(様式１!$AB61&gt;=集計用!H$5,"○",""),""),"")</f>
        <v/>
      </c>
      <c r="I54" s="287" t="str">
        <f>IF(様式１!$X61&gt;0,IF(様式１!$X61&lt;=集計用!I$5,IF(様式１!$AB61&gt;=集計用!I$5,"○",""),""),"")</f>
        <v/>
      </c>
      <c r="J54" s="287" t="str">
        <f>IF(様式１!$X61&gt;0,IF(様式１!$X61&lt;=集計用!J$5,IF(様式１!$AB61&gt;=集計用!J$5,"○",""),""),"")</f>
        <v/>
      </c>
      <c r="K54" s="287" t="str">
        <f>IF(様式１!$X61&gt;0,IF(様式１!$X61&lt;=集計用!K$5,IF(様式１!$AB61&gt;=集計用!K$5,"○",""),""),"")</f>
        <v/>
      </c>
      <c r="L54" t="str">
        <f>IF(基本情報入力シート!Y82="","",基本情報入力シート!Y82)</f>
        <v/>
      </c>
      <c r="M54" t="str">
        <f>IF(基本情報入力シート!R82="","",基本情報入力シート!R82)</f>
        <v/>
      </c>
      <c r="N54" t="str">
        <f>IF(基本情報入力シート!X82="","",基本情報入力シート!X82)</f>
        <v/>
      </c>
      <c r="O54" t="str">
        <f>IF(様式１!R61="","",様式１!R61)</f>
        <v/>
      </c>
      <c r="P54" t="str">
        <f>IF(様式１!S61="","",様式１!S61)</f>
        <v/>
      </c>
      <c r="Q54" t="str">
        <f>IF(様式１!T61="","",様式１!T61)</f>
        <v/>
      </c>
      <c r="R54" s="288" t="str">
        <f>IF(様式１!X61="","",様式１!X61)</f>
        <v/>
      </c>
      <c r="S54" s="288">
        <f>IF(様式１!AB61="","",様式１!AB61)</f>
        <v>9</v>
      </c>
      <c r="T54" s="289">
        <f>IF(様式１!AE61="","",様式１!AE61)</f>
        <v>10</v>
      </c>
      <c r="U54" t="str">
        <f>IF(様式１!AG61="","",様式１!AG61)</f>
        <v/>
      </c>
      <c r="V54" t="str">
        <f>IF(様式１!AH61="","",様式１!AH61)</f>
        <v/>
      </c>
      <c r="W54" t="str">
        <f>IF(様式１!AI61="","",様式１!AI61)</f>
        <v/>
      </c>
      <c r="X54" t="str">
        <f>IF(様式１!AJ61="","",様式１!AJ61)</f>
        <v/>
      </c>
      <c r="Y54" t="str">
        <f>IF(様式１!AK61="","",様式１!AK61)</f>
        <v/>
      </c>
    </row>
    <row r="55" spans="1:25">
      <c r="A55" s="287">
        <f>基本情報入力シート!B83</f>
        <v>50</v>
      </c>
      <c r="B55" s="287" t="str">
        <f>IF(基本情報入力シート!M83="宮城県",CONCATENATE(基本情報入力シート!C83,基本情報入力シート!D83,基本情報入力シート!E83,基本情報入力シート!F83,基本情報入力シート!G83,基本情報入力シート!H83,基本情報入力シート!I83,基本情報入力シート!J83,基本情報入力シート!K83,基本情報入力シート!L83,),IF(基本情報入力シート!M83="仙台市",CONCATENATE(基本情報入力シート!C83,基本情報入力シート!D83,基本情報入力シート!E83,基本情報入力シート!F83,基本情報入力シート!G83,基本情報入力シート!H83,基本情報入力シート!I83,基本情報入力シート!J83,基本情報入力シート!K83,基本情報入力シート!L83),"他都道府県"))</f>
        <v/>
      </c>
      <c r="C55" s="287" t="str">
        <f>IFERROR(INDEX(集計用!$A$110:$B$143,MATCH(基本情報入力シート!Y83,集計用!$B$110:$B$143,0),1),"")</f>
        <v/>
      </c>
      <c r="D55" s="287" t="str">
        <f>IF(様式１!$X62&gt;0,IF(様式１!$X62&lt;=集計用!D$5,IF(様式１!$AB62&gt;=集計用!D$5,"○",""),""),"")</f>
        <v/>
      </c>
      <c r="E55" s="287" t="str">
        <f>IF(様式１!$X62&gt;0,IF(様式１!$X62&lt;=集計用!E$5,IF(様式１!$AB62&gt;=集計用!E$5,"○",""),""),"")</f>
        <v/>
      </c>
      <c r="F55" s="287" t="str">
        <f>IF(様式１!$X62&gt;0,IF(様式１!$X62&lt;=集計用!F$5,IF(様式１!$AB62&gt;=集計用!F$5,"○",""),""),"")</f>
        <v/>
      </c>
      <c r="G55" s="287" t="str">
        <f>IF(様式１!$X62&gt;0,IF(様式１!$X62&lt;=集計用!G$5,IF(様式１!$AB62&gt;=集計用!G$5,"○",""),""),"")</f>
        <v/>
      </c>
      <c r="H55" s="287" t="str">
        <f>IF(様式１!$X62&gt;0,IF(様式１!$X62&lt;=集計用!H$5,IF(様式１!$AB62&gt;=集計用!H$5,"○",""),""),"")</f>
        <v/>
      </c>
      <c r="I55" s="287" t="str">
        <f>IF(様式１!$X62&gt;0,IF(様式１!$X62&lt;=集計用!I$5,IF(様式１!$AB62&gt;=集計用!I$5,"○",""),""),"")</f>
        <v/>
      </c>
      <c r="J55" s="287" t="str">
        <f>IF(様式１!$X62&gt;0,IF(様式１!$X62&lt;=集計用!J$5,IF(様式１!$AB62&gt;=集計用!J$5,"○",""),""),"")</f>
        <v/>
      </c>
      <c r="K55" s="287" t="str">
        <f>IF(様式１!$X62&gt;0,IF(様式１!$X62&lt;=集計用!K$5,IF(様式１!$AB62&gt;=集計用!K$5,"○",""),""),"")</f>
        <v/>
      </c>
      <c r="L55" t="str">
        <f>IF(基本情報入力シート!Y83="","",基本情報入力シート!Y83)</f>
        <v/>
      </c>
      <c r="M55" t="str">
        <f>IF(基本情報入力シート!R83="","",基本情報入力シート!R83)</f>
        <v/>
      </c>
      <c r="N55" t="str">
        <f>IF(基本情報入力シート!X83="","",基本情報入力シート!X83)</f>
        <v/>
      </c>
      <c r="O55" t="str">
        <f>IF(様式１!R62="","",様式１!R62)</f>
        <v/>
      </c>
      <c r="P55" t="str">
        <f>IF(様式１!S62="","",様式１!S62)</f>
        <v/>
      </c>
      <c r="Q55" t="str">
        <f>IF(様式１!T62="","",様式１!T62)</f>
        <v/>
      </c>
      <c r="R55" s="288" t="str">
        <f>IF(様式１!X62="","",様式１!X62)</f>
        <v/>
      </c>
      <c r="S55" s="288">
        <f>IF(様式１!AB62="","",様式１!AB62)</f>
        <v>9</v>
      </c>
      <c r="T55" s="289">
        <f>IF(様式１!AE62="","",様式１!AE62)</f>
        <v>10</v>
      </c>
      <c r="U55" t="str">
        <f>IF(様式１!AG62="","",様式１!AG62)</f>
        <v/>
      </c>
      <c r="V55" t="str">
        <f>IF(様式１!AH62="","",様式１!AH62)</f>
        <v/>
      </c>
      <c r="W55" t="str">
        <f>IF(様式１!AI62="","",様式１!AI62)</f>
        <v/>
      </c>
      <c r="X55" t="str">
        <f>IF(様式１!AJ62="","",様式１!AJ62)</f>
        <v/>
      </c>
      <c r="Y55" t="str">
        <f>IF(様式１!AK62="","",様式１!AK62)</f>
        <v/>
      </c>
    </row>
    <row r="56" spans="1:25">
      <c r="A56" s="287">
        <f>基本情報入力シート!B84</f>
        <v>51</v>
      </c>
      <c r="B56" s="287" t="str">
        <f>IF(基本情報入力シート!M84="宮城県",CONCATENATE(基本情報入力シート!C84,基本情報入力シート!D84,基本情報入力シート!E84,基本情報入力シート!F84,基本情報入力シート!G84,基本情報入力シート!H84,基本情報入力シート!I84,基本情報入力シート!J84,基本情報入力シート!K84,基本情報入力シート!L84,),IF(基本情報入力シート!M84="仙台市",CONCATENATE(基本情報入力シート!C84,基本情報入力シート!D84,基本情報入力シート!E84,基本情報入力シート!F84,基本情報入力シート!G84,基本情報入力シート!H84,基本情報入力シート!I84,基本情報入力シート!J84,基本情報入力シート!K84,基本情報入力シート!L84),"他都道府県"))</f>
        <v/>
      </c>
      <c r="C56" s="287" t="str">
        <f>IFERROR(INDEX(集計用!$A$110:$B$143,MATCH(基本情報入力シート!Y84,集計用!$B$110:$B$143,0),1),"")</f>
        <v/>
      </c>
      <c r="D56" s="287" t="str">
        <f>IF(様式１!$X63&gt;0,IF(様式１!$X63&lt;=集計用!D$5,IF(様式１!$AB63&gt;=集計用!D$5,"○",""),""),"")</f>
        <v/>
      </c>
      <c r="E56" s="287" t="str">
        <f>IF(様式１!$X63&gt;0,IF(様式１!$X63&lt;=集計用!E$5,IF(様式１!$AB63&gt;=集計用!E$5,"○",""),""),"")</f>
        <v/>
      </c>
      <c r="F56" s="287" t="str">
        <f>IF(様式１!$X63&gt;0,IF(様式１!$X63&lt;=集計用!F$5,IF(様式１!$AB63&gt;=集計用!F$5,"○",""),""),"")</f>
        <v/>
      </c>
      <c r="G56" s="287" t="str">
        <f>IF(様式１!$X63&gt;0,IF(様式１!$X63&lt;=集計用!G$5,IF(様式１!$AB63&gt;=集計用!G$5,"○",""),""),"")</f>
        <v/>
      </c>
      <c r="H56" s="287" t="str">
        <f>IF(様式１!$X63&gt;0,IF(様式１!$X63&lt;=集計用!H$5,IF(様式１!$AB63&gt;=集計用!H$5,"○",""),""),"")</f>
        <v/>
      </c>
      <c r="I56" s="287" t="str">
        <f>IF(様式１!$X63&gt;0,IF(様式１!$X63&lt;=集計用!I$5,IF(様式１!$AB63&gt;=集計用!I$5,"○",""),""),"")</f>
        <v/>
      </c>
      <c r="J56" s="287" t="str">
        <f>IF(様式１!$X63&gt;0,IF(様式１!$X63&lt;=集計用!J$5,IF(様式１!$AB63&gt;=集計用!J$5,"○",""),""),"")</f>
        <v/>
      </c>
      <c r="K56" s="287" t="str">
        <f>IF(様式１!$X63&gt;0,IF(様式１!$X63&lt;=集計用!K$5,IF(様式１!$AB63&gt;=集計用!K$5,"○",""),""),"")</f>
        <v/>
      </c>
      <c r="L56" t="str">
        <f>IF(基本情報入力シート!Y84="","",基本情報入力シート!Y84)</f>
        <v/>
      </c>
      <c r="M56" t="str">
        <f>IF(基本情報入力シート!R84="","",基本情報入力シート!R84)</f>
        <v/>
      </c>
      <c r="N56" t="str">
        <f>IF(基本情報入力シート!X84="","",基本情報入力シート!X84)</f>
        <v/>
      </c>
      <c r="O56" t="str">
        <f>IF(様式１!R63="","",様式１!R63)</f>
        <v/>
      </c>
      <c r="P56" t="str">
        <f>IF(様式１!S63="","",様式１!S63)</f>
        <v/>
      </c>
      <c r="Q56" t="str">
        <f>IF(様式１!T63="","",様式１!T63)</f>
        <v/>
      </c>
      <c r="R56" s="288" t="str">
        <f>IF(様式１!X63="","",様式１!X63)</f>
        <v/>
      </c>
      <c r="S56" s="288">
        <f>IF(様式１!AB63="","",様式１!AB63)</f>
        <v>9</v>
      </c>
      <c r="T56" s="289">
        <f>IF(様式１!AE63="","",様式１!AE63)</f>
        <v>10</v>
      </c>
      <c r="U56" t="str">
        <f>IF(様式１!AG63="","",様式１!AG63)</f>
        <v/>
      </c>
      <c r="V56" t="str">
        <f>IF(様式１!AH63="","",様式１!AH63)</f>
        <v/>
      </c>
      <c r="W56" t="str">
        <f>IF(様式１!AI63="","",様式１!AI63)</f>
        <v/>
      </c>
      <c r="X56" t="str">
        <f>IF(様式１!AJ63="","",様式１!AJ63)</f>
        <v/>
      </c>
      <c r="Y56" t="str">
        <f>IF(様式１!AK63="","",様式１!AK63)</f>
        <v/>
      </c>
    </row>
    <row r="57" spans="1:25">
      <c r="A57" s="287">
        <f>基本情報入力シート!B85</f>
        <v>52</v>
      </c>
      <c r="B57" s="287" t="str">
        <f>IF(基本情報入力シート!M85="宮城県",CONCATENATE(基本情報入力シート!C85,基本情報入力シート!D85,基本情報入力シート!E85,基本情報入力シート!F85,基本情報入力シート!G85,基本情報入力シート!H85,基本情報入力シート!I85,基本情報入力シート!J85,基本情報入力シート!K85,基本情報入力シート!L85,),IF(基本情報入力シート!M85="仙台市",CONCATENATE(基本情報入力シート!C85,基本情報入力シート!D85,基本情報入力シート!E85,基本情報入力シート!F85,基本情報入力シート!G85,基本情報入力シート!H85,基本情報入力シート!I85,基本情報入力シート!J85,基本情報入力シート!K85,基本情報入力シート!L85),"他都道府県"))</f>
        <v/>
      </c>
      <c r="C57" s="287" t="str">
        <f>IFERROR(INDEX(集計用!$A$110:$B$143,MATCH(基本情報入力シート!Y85,集計用!$B$110:$B$143,0),1),"")</f>
        <v/>
      </c>
      <c r="D57" s="287" t="str">
        <f>IF(様式１!$X64&gt;0,IF(様式１!$X64&lt;=集計用!D$5,IF(様式１!$AB64&gt;=集計用!D$5,"○",""),""),"")</f>
        <v/>
      </c>
      <c r="E57" s="287" t="str">
        <f>IF(様式１!$X64&gt;0,IF(様式１!$X64&lt;=集計用!E$5,IF(様式１!$AB64&gt;=集計用!E$5,"○",""),""),"")</f>
        <v/>
      </c>
      <c r="F57" s="287" t="str">
        <f>IF(様式１!$X64&gt;0,IF(様式１!$X64&lt;=集計用!F$5,IF(様式１!$AB64&gt;=集計用!F$5,"○",""),""),"")</f>
        <v/>
      </c>
      <c r="G57" s="287" t="str">
        <f>IF(様式１!$X64&gt;0,IF(様式１!$X64&lt;=集計用!G$5,IF(様式１!$AB64&gt;=集計用!G$5,"○",""),""),"")</f>
        <v/>
      </c>
      <c r="H57" s="287" t="str">
        <f>IF(様式１!$X64&gt;0,IF(様式１!$X64&lt;=集計用!H$5,IF(様式１!$AB64&gt;=集計用!H$5,"○",""),""),"")</f>
        <v/>
      </c>
      <c r="I57" s="287" t="str">
        <f>IF(様式１!$X64&gt;0,IF(様式１!$X64&lt;=集計用!I$5,IF(様式１!$AB64&gt;=集計用!I$5,"○",""),""),"")</f>
        <v/>
      </c>
      <c r="J57" s="287" t="str">
        <f>IF(様式１!$X64&gt;0,IF(様式１!$X64&lt;=集計用!J$5,IF(様式１!$AB64&gt;=集計用!J$5,"○",""),""),"")</f>
        <v/>
      </c>
      <c r="K57" s="287" t="str">
        <f>IF(様式１!$X64&gt;0,IF(様式１!$X64&lt;=集計用!K$5,IF(様式１!$AB64&gt;=集計用!K$5,"○",""),""),"")</f>
        <v/>
      </c>
      <c r="L57" t="str">
        <f>IF(基本情報入力シート!Y85="","",基本情報入力シート!Y85)</f>
        <v/>
      </c>
      <c r="M57" t="str">
        <f>IF(基本情報入力シート!R85="","",基本情報入力シート!R85)</f>
        <v/>
      </c>
      <c r="N57" t="str">
        <f>IF(基本情報入力シート!X85="","",基本情報入力シート!X85)</f>
        <v/>
      </c>
      <c r="O57" t="str">
        <f>IF(様式１!R64="","",様式１!R64)</f>
        <v/>
      </c>
      <c r="P57" t="str">
        <f>IF(様式１!S64="","",様式１!S64)</f>
        <v/>
      </c>
      <c r="Q57" t="str">
        <f>IF(様式１!T64="","",様式１!T64)</f>
        <v/>
      </c>
      <c r="R57" s="288" t="str">
        <f>IF(様式１!X64="","",様式１!X64)</f>
        <v/>
      </c>
      <c r="S57" s="288">
        <f>IF(様式１!AB64="","",様式１!AB64)</f>
        <v>9</v>
      </c>
      <c r="T57" s="289">
        <f>IF(様式１!AE64="","",様式１!AE64)</f>
        <v>10</v>
      </c>
      <c r="U57" t="str">
        <f>IF(様式１!AG64="","",様式１!AG64)</f>
        <v/>
      </c>
      <c r="V57" t="str">
        <f>IF(様式１!AH64="","",様式１!AH64)</f>
        <v/>
      </c>
      <c r="W57" t="str">
        <f>IF(様式１!AI64="","",様式１!AI64)</f>
        <v/>
      </c>
      <c r="X57" t="str">
        <f>IF(様式１!AJ64="","",様式１!AJ64)</f>
        <v/>
      </c>
      <c r="Y57" t="str">
        <f>IF(様式１!AK64="","",様式１!AK64)</f>
        <v/>
      </c>
    </row>
    <row r="58" spans="1:25">
      <c r="A58" s="287">
        <f>基本情報入力シート!B86</f>
        <v>53</v>
      </c>
      <c r="B58" s="287" t="str">
        <f>IF(基本情報入力シート!M86="宮城県",CONCATENATE(基本情報入力シート!C86,基本情報入力シート!D86,基本情報入力シート!E86,基本情報入力シート!F86,基本情報入力シート!G86,基本情報入力シート!H86,基本情報入力シート!I86,基本情報入力シート!J86,基本情報入力シート!K86,基本情報入力シート!L86,),IF(基本情報入力シート!M86="仙台市",CONCATENATE(基本情報入力シート!C86,基本情報入力シート!D86,基本情報入力シート!E86,基本情報入力シート!F86,基本情報入力シート!G86,基本情報入力シート!H86,基本情報入力シート!I86,基本情報入力シート!J86,基本情報入力シート!K86,基本情報入力シート!L86),"他都道府県"))</f>
        <v/>
      </c>
      <c r="C58" s="287" t="str">
        <f>IFERROR(INDEX(集計用!$A$110:$B$143,MATCH(基本情報入力シート!Y86,集計用!$B$110:$B$143,0),1),"")</f>
        <v/>
      </c>
      <c r="D58" s="287" t="str">
        <f>IF(様式１!$X65&gt;0,IF(様式１!$X65&lt;=集計用!D$5,IF(様式１!$AB65&gt;=集計用!D$5,"○",""),""),"")</f>
        <v/>
      </c>
      <c r="E58" s="287" t="str">
        <f>IF(様式１!$X65&gt;0,IF(様式１!$X65&lt;=集計用!E$5,IF(様式１!$AB65&gt;=集計用!E$5,"○",""),""),"")</f>
        <v/>
      </c>
      <c r="F58" s="287" t="str">
        <f>IF(様式１!$X65&gt;0,IF(様式１!$X65&lt;=集計用!F$5,IF(様式１!$AB65&gt;=集計用!F$5,"○",""),""),"")</f>
        <v/>
      </c>
      <c r="G58" s="287" t="str">
        <f>IF(様式１!$X65&gt;0,IF(様式１!$X65&lt;=集計用!G$5,IF(様式１!$AB65&gt;=集計用!G$5,"○",""),""),"")</f>
        <v/>
      </c>
      <c r="H58" s="287" t="str">
        <f>IF(様式１!$X65&gt;0,IF(様式１!$X65&lt;=集計用!H$5,IF(様式１!$AB65&gt;=集計用!H$5,"○",""),""),"")</f>
        <v/>
      </c>
      <c r="I58" s="287" t="str">
        <f>IF(様式１!$X65&gt;0,IF(様式１!$X65&lt;=集計用!I$5,IF(様式１!$AB65&gt;=集計用!I$5,"○",""),""),"")</f>
        <v/>
      </c>
      <c r="J58" s="287" t="str">
        <f>IF(様式１!$X65&gt;0,IF(様式１!$X65&lt;=集計用!J$5,IF(様式１!$AB65&gt;=集計用!J$5,"○",""),""),"")</f>
        <v/>
      </c>
      <c r="K58" s="287" t="str">
        <f>IF(様式１!$X65&gt;0,IF(様式１!$X65&lt;=集計用!K$5,IF(様式１!$AB65&gt;=集計用!K$5,"○",""),""),"")</f>
        <v/>
      </c>
      <c r="L58" t="str">
        <f>IF(基本情報入力シート!Y86="","",基本情報入力シート!Y86)</f>
        <v/>
      </c>
      <c r="M58" t="str">
        <f>IF(基本情報入力シート!R86="","",基本情報入力シート!R86)</f>
        <v/>
      </c>
      <c r="N58" t="str">
        <f>IF(基本情報入力シート!X86="","",基本情報入力シート!X86)</f>
        <v/>
      </c>
      <c r="O58" t="str">
        <f>IF(様式１!R65="","",様式１!R65)</f>
        <v/>
      </c>
      <c r="P58" t="str">
        <f>IF(様式１!S65="","",様式１!S65)</f>
        <v/>
      </c>
      <c r="Q58" t="str">
        <f>IF(様式１!T65="","",様式１!T65)</f>
        <v/>
      </c>
      <c r="R58" s="288" t="str">
        <f>IF(様式１!X65="","",様式１!X65)</f>
        <v/>
      </c>
      <c r="S58" s="288">
        <f>IF(様式１!AB65="","",様式１!AB65)</f>
        <v>9</v>
      </c>
      <c r="T58" s="289">
        <f>IF(様式１!AE65="","",様式１!AE65)</f>
        <v>10</v>
      </c>
      <c r="U58" t="str">
        <f>IF(様式１!AG65="","",様式１!AG65)</f>
        <v/>
      </c>
      <c r="V58" t="str">
        <f>IF(様式１!AH65="","",様式１!AH65)</f>
        <v/>
      </c>
      <c r="W58" t="str">
        <f>IF(様式１!AI65="","",様式１!AI65)</f>
        <v/>
      </c>
      <c r="X58" t="str">
        <f>IF(様式１!AJ65="","",様式１!AJ65)</f>
        <v/>
      </c>
      <c r="Y58" t="str">
        <f>IF(様式１!AK65="","",様式１!AK65)</f>
        <v/>
      </c>
    </row>
    <row r="59" spans="1:25">
      <c r="A59" s="287">
        <f>基本情報入力シート!B87</f>
        <v>54</v>
      </c>
      <c r="B59" s="287" t="str">
        <f>IF(基本情報入力シート!M87="宮城県",CONCATENATE(基本情報入力シート!C87,基本情報入力シート!D87,基本情報入力シート!E87,基本情報入力シート!F87,基本情報入力シート!G87,基本情報入力シート!H87,基本情報入力シート!I87,基本情報入力シート!J87,基本情報入力シート!K87,基本情報入力シート!L87,),IF(基本情報入力シート!M87="仙台市",CONCATENATE(基本情報入力シート!C87,基本情報入力シート!D87,基本情報入力シート!E87,基本情報入力シート!F87,基本情報入力シート!G87,基本情報入力シート!H87,基本情報入力シート!I87,基本情報入力シート!J87,基本情報入力シート!K87,基本情報入力シート!L87),"他都道府県"))</f>
        <v/>
      </c>
      <c r="C59" s="287" t="str">
        <f>IFERROR(INDEX(集計用!$A$110:$B$143,MATCH(基本情報入力シート!Y87,集計用!$B$110:$B$143,0),1),"")</f>
        <v/>
      </c>
      <c r="D59" s="287" t="str">
        <f>IF(様式１!$X66&gt;0,IF(様式１!$X66&lt;=集計用!D$5,IF(様式１!$AB66&gt;=集計用!D$5,"○",""),""),"")</f>
        <v/>
      </c>
      <c r="E59" s="287" t="str">
        <f>IF(様式１!$X66&gt;0,IF(様式１!$X66&lt;=集計用!E$5,IF(様式１!$AB66&gt;=集計用!E$5,"○",""),""),"")</f>
        <v/>
      </c>
      <c r="F59" s="287" t="str">
        <f>IF(様式１!$X66&gt;0,IF(様式１!$X66&lt;=集計用!F$5,IF(様式１!$AB66&gt;=集計用!F$5,"○",""),""),"")</f>
        <v/>
      </c>
      <c r="G59" s="287" t="str">
        <f>IF(様式１!$X66&gt;0,IF(様式１!$X66&lt;=集計用!G$5,IF(様式１!$AB66&gt;=集計用!G$5,"○",""),""),"")</f>
        <v/>
      </c>
      <c r="H59" s="287" t="str">
        <f>IF(様式１!$X66&gt;0,IF(様式１!$X66&lt;=集計用!H$5,IF(様式１!$AB66&gt;=集計用!H$5,"○",""),""),"")</f>
        <v/>
      </c>
      <c r="I59" s="287" t="str">
        <f>IF(様式１!$X66&gt;0,IF(様式１!$X66&lt;=集計用!I$5,IF(様式１!$AB66&gt;=集計用!I$5,"○",""),""),"")</f>
        <v/>
      </c>
      <c r="J59" s="287" t="str">
        <f>IF(様式１!$X66&gt;0,IF(様式１!$X66&lt;=集計用!J$5,IF(様式１!$AB66&gt;=集計用!J$5,"○",""),""),"")</f>
        <v/>
      </c>
      <c r="K59" s="287" t="str">
        <f>IF(様式１!$X66&gt;0,IF(様式１!$X66&lt;=集計用!K$5,IF(様式１!$AB66&gt;=集計用!K$5,"○",""),""),"")</f>
        <v/>
      </c>
      <c r="L59" t="str">
        <f>IF(基本情報入力シート!Y87="","",基本情報入力シート!Y87)</f>
        <v/>
      </c>
      <c r="M59" t="str">
        <f>IF(基本情報入力シート!R87="","",基本情報入力シート!R87)</f>
        <v/>
      </c>
      <c r="N59" t="str">
        <f>IF(基本情報入力シート!X87="","",基本情報入力シート!X87)</f>
        <v/>
      </c>
      <c r="O59" t="str">
        <f>IF(様式１!R66="","",様式１!R66)</f>
        <v/>
      </c>
      <c r="P59" t="str">
        <f>IF(様式１!S66="","",様式１!S66)</f>
        <v/>
      </c>
      <c r="Q59" t="str">
        <f>IF(様式１!T66="","",様式１!T66)</f>
        <v/>
      </c>
      <c r="R59" s="288" t="str">
        <f>IF(様式１!X66="","",様式１!X66)</f>
        <v/>
      </c>
      <c r="S59" s="288">
        <f>IF(様式１!AB66="","",様式１!AB66)</f>
        <v>9</v>
      </c>
      <c r="T59" s="289">
        <f>IF(様式１!AE66="","",様式１!AE66)</f>
        <v>10</v>
      </c>
      <c r="U59" t="str">
        <f>IF(様式１!AG66="","",様式１!AG66)</f>
        <v/>
      </c>
      <c r="V59" t="str">
        <f>IF(様式１!AH66="","",様式１!AH66)</f>
        <v/>
      </c>
      <c r="W59" t="str">
        <f>IF(様式１!AI66="","",様式１!AI66)</f>
        <v/>
      </c>
      <c r="X59" t="str">
        <f>IF(様式１!AJ66="","",様式１!AJ66)</f>
        <v/>
      </c>
      <c r="Y59" t="str">
        <f>IF(様式１!AK66="","",様式１!AK66)</f>
        <v/>
      </c>
    </row>
    <row r="60" spans="1:25">
      <c r="A60" s="287">
        <f>基本情報入力シート!B88</f>
        <v>55</v>
      </c>
      <c r="B60" s="287" t="str">
        <f>IF(基本情報入力シート!M88="宮城県",CONCATENATE(基本情報入力シート!C88,基本情報入力シート!D88,基本情報入力シート!E88,基本情報入力シート!F88,基本情報入力シート!G88,基本情報入力シート!H88,基本情報入力シート!I88,基本情報入力シート!J88,基本情報入力シート!K88,基本情報入力シート!L88,),IF(基本情報入力シート!M88="仙台市",CONCATENATE(基本情報入力シート!C88,基本情報入力シート!D88,基本情報入力シート!E88,基本情報入力シート!F88,基本情報入力シート!G88,基本情報入力シート!H88,基本情報入力シート!I88,基本情報入力シート!J88,基本情報入力シート!K88,基本情報入力シート!L88),"他都道府県"))</f>
        <v/>
      </c>
      <c r="C60" s="287" t="str">
        <f>IFERROR(INDEX(集計用!$A$110:$B$143,MATCH(基本情報入力シート!Y88,集計用!$B$110:$B$143,0),1),"")</f>
        <v/>
      </c>
      <c r="D60" s="287" t="str">
        <f>IF(様式１!$X67&gt;0,IF(様式１!$X67&lt;=集計用!D$5,IF(様式１!$AB67&gt;=集計用!D$5,"○",""),""),"")</f>
        <v/>
      </c>
      <c r="E60" s="287" t="str">
        <f>IF(様式１!$X67&gt;0,IF(様式１!$X67&lt;=集計用!E$5,IF(様式１!$AB67&gt;=集計用!E$5,"○",""),""),"")</f>
        <v/>
      </c>
      <c r="F60" s="287" t="str">
        <f>IF(様式１!$X67&gt;0,IF(様式１!$X67&lt;=集計用!F$5,IF(様式１!$AB67&gt;=集計用!F$5,"○",""),""),"")</f>
        <v/>
      </c>
      <c r="G60" s="287" t="str">
        <f>IF(様式１!$X67&gt;0,IF(様式１!$X67&lt;=集計用!G$5,IF(様式１!$AB67&gt;=集計用!G$5,"○",""),""),"")</f>
        <v/>
      </c>
      <c r="H60" s="287" t="str">
        <f>IF(様式１!$X67&gt;0,IF(様式１!$X67&lt;=集計用!H$5,IF(様式１!$AB67&gt;=集計用!H$5,"○",""),""),"")</f>
        <v/>
      </c>
      <c r="I60" s="287" t="str">
        <f>IF(様式１!$X67&gt;0,IF(様式１!$X67&lt;=集計用!I$5,IF(様式１!$AB67&gt;=集計用!I$5,"○",""),""),"")</f>
        <v/>
      </c>
      <c r="J60" s="287" t="str">
        <f>IF(様式１!$X67&gt;0,IF(様式１!$X67&lt;=集計用!J$5,IF(様式１!$AB67&gt;=集計用!J$5,"○",""),""),"")</f>
        <v/>
      </c>
      <c r="K60" s="287" t="str">
        <f>IF(様式１!$X67&gt;0,IF(様式１!$X67&lt;=集計用!K$5,IF(様式１!$AB67&gt;=集計用!K$5,"○",""),""),"")</f>
        <v/>
      </c>
      <c r="L60" t="str">
        <f>IF(基本情報入力シート!Y88="","",基本情報入力シート!Y88)</f>
        <v/>
      </c>
      <c r="M60" t="str">
        <f>IF(基本情報入力シート!R88="","",基本情報入力シート!R88)</f>
        <v/>
      </c>
      <c r="N60" t="str">
        <f>IF(基本情報入力シート!X88="","",基本情報入力シート!X88)</f>
        <v/>
      </c>
      <c r="O60" t="str">
        <f>IF(様式１!R67="","",様式１!R67)</f>
        <v/>
      </c>
      <c r="P60" t="str">
        <f>IF(様式１!S67="","",様式１!S67)</f>
        <v/>
      </c>
      <c r="Q60" t="str">
        <f>IF(様式１!T67="","",様式１!T67)</f>
        <v/>
      </c>
      <c r="R60" s="288" t="str">
        <f>IF(様式１!X67="","",様式１!X67)</f>
        <v/>
      </c>
      <c r="S60" s="288">
        <f>IF(様式１!AB67="","",様式１!AB67)</f>
        <v>9</v>
      </c>
      <c r="T60" s="289">
        <f>IF(様式１!AE67="","",様式１!AE67)</f>
        <v>10</v>
      </c>
      <c r="U60" t="str">
        <f>IF(様式１!AG67="","",様式１!AG67)</f>
        <v/>
      </c>
      <c r="V60" t="str">
        <f>IF(様式１!AH67="","",様式１!AH67)</f>
        <v/>
      </c>
      <c r="W60" t="str">
        <f>IF(様式１!AI67="","",様式１!AI67)</f>
        <v/>
      </c>
      <c r="X60" t="str">
        <f>IF(様式１!AJ67="","",様式１!AJ67)</f>
        <v/>
      </c>
      <c r="Y60" t="str">
        <f>IF(様式１!AK67="","",様式１!AK67)</f>
        <v/>
      </c>
    </row>
    <row r="61" spans="1:25">
      <c r="A61" s="287">
        <f>基本情報入力シート!B89</f>
        <v>56</v>
      </c>
      <c r="B61" s="287" t="str">
        <f>IF(基本情報入力シート!M89="宮城県",CONCATENATE(基本情報入力シート!C89,基本情報入力シート!D89,基本情報入力シート!E89,基本情報入力シート!F89,基本情報入力シート!G89,基本情報入力シート!H89,基本情報入力シート!I89,基本情報入力シート!J89,基本情報入力シート!K89,基本情報入力シート!L89,),IF(基本情報入力シート!M89="仙台市",CONCATENATE(基本情報入力シート!C89,基本情報入力シート!D89,基本情報入力シート!E89,基本情報入力シート!F89,基本情報入力シート!G89,基本情報入力シート!H89,基本情報入力シート!I89,基本情報入力シート!J89,基本情報入力シート!K89,基本情報入力シート!L89),"他都道府県"))</f>
        <v/>
      </c>
      <c r="C61" s="287" t="str">
        <f>IFERROR(INDEX(集計用!$A$110:$B$143,MATCH(基本情報入力シート!Y89,集計用!$B$110:$B$143,0),1),"")</f>
        <v/>
      </c>
      <c r="D61" s="287" t="str">
        <f>IF(様式１!$X68&gt;0,IF(様式１!$X68&lt;=集計用!D$5,IF(様式１!$AB68&gt;=集計用!D$5,"○",""),""),"")</f>
        <v/>
      </c>
      <c r="E61" s="287" t="str">
        <f>IF(様式１!$X68&gt;0,IF(様式１!$X68&lt;=集計用!E$5,IF(様式１!$AB68&gt;=集計用!E$5,"○",""),""),"")</f>
        <v/>
      </c>
      <c r="F61" s="287" t="str">
        <f>IF(様式１!$X68&gt;0,IF(様式１!$X68&lt;=集計用!F$5,IF(様式１!$AB68&gt;=集計用!F$5,"○",""),""),"")</f>
        <v/>
      </c>
      <c r="G61" s="287" t="str">
        <f>IF(様式１!$X68&gt;0,IF(様式１!$X68&lt;=集計用!G$5,IF(様式１!$AB68&gt;=集計用!G$5,"○",""),""),"")</f>
        <v/>
      </c>
      <c r="H61" s="287" t="str">
        <f>IF(様式１!$X68&gt;0,IF(様式１!$X68&lt;=集計用!H$5,IF(様式１!$AB68&gt;=集計用!H$5,"○",""),""),"")</f>
        <v/>
      </c>
      <c r="I61" s="287" t="str">
        <f>IF(様式１!$X68&gt;0,IF(様式１!$X68&lt;=集計用!I$5,IF(様式１!$AB68&gt;=集計用!I$5,"○",""),""),"")</f>
        <v/>
      </c>
      <c r="J61" s="287" t="str">
        <f>IF(様式１!$X68&gt;0,IF(様式１!$X68&lt;=集計用!J$5,IF(様式１!$AB68&gt;=集計用!J$5,"○",""),""),"")</f>
        <v/>
      </c>
      <c r="K61" s="287" t="str">
        <f>IF(様式１!$X68&gt;0,IF(様式１!$X68&lt;=集計用!K$5,IF(様式１!$AB68&gt;=集計用!K$5,"○",""),""),"")</f>
        <v/>
      </c>
      <c r="L61" t="str">
        <f>IF(基本情報入力シート!Y89="","",基本情報入力シート!Y89)</f>
        <v/>
      </c>
      <c r="M61" t="str">
        <f>IF(基本情報入力シート!R89="","",基本情報入力シート!R89)</f>
        <v/>
      </c>
      <c r="N61" t="str">
        <f>IF(基本情報入力シート!X89="","",基本情報入力シート!X89)</f>
        <v/>
      </c>
      <c r="O61" t="str">
        <f>IF(様式１!R68="","",様式１!R68)</f>
        <v/>
      </c>
      <c r="P61" t="str">
        <f>IF(様式１!S68="","",様式１!S68)</f>
        <v/>
      </c>
      <c r="Q61" t="str">
        <f>IF(様式１!T68="","",様式１!T68)</f>
        <v/>
      </c>
      <c r="R61" s="288" t="str">
        <f>IF(様式１!X68="","",様式１!X68)</f>
        <v/>
      </c>
      <c r="S61" s="288">
        <f>IF(様式１!AB68="","",様式１!AB68)</f>
        <v>9</v>
      </c>
      <c r="T61" s="289">
        <f>IF(様式１!AE68="","",様式１!AE68)</f>
        <v>10</v>
      </c>
      <c r="U61" t="str">
        <f>IF(様式１!AG68="","",様式１!AG68)</f>
        <v/>
      </c>
      <c r="V61" t="str">
        <f>IF(様式１!AH68="","",様式１!AH68)</f>
        <v/>
      </c>
      <c r="W61" t="str">
        <f>IF(様式１!AI68="","",様式１!AI68)</f>
        <v/>
      </c>
      <c r="X61" t="str">
        <f>IF(様式１!AJ68="","",様式１!AJ68)</f>
        <v/>
      </c>
      <c r="Y61" t="str">
        <f>IF(様式１!AK68="","",様式１!AK68)</f>
        <v/>
      </c>
    </row>
    <row r="62" spans="1:25">
      <c r="A62" s="287">
        <f>基本情報入力シート!B90</f>
        <v>57</v>
      </c>
      <c r="B62" s="287" t="str">
        <f>IF(基本情報入力シート!M90="宮城県",CONCATENATE(基本情報入力シート!C90,基本情報入力シート!D90,基本情報入力シート!E90,基本情報入力シート!F90,基本情報入力シート!G90,基本情報入力シート!H90,基本情報入力シート!I90,基本情報入力シート!J90,基本情報入力シート!K90,基本情報入力シート!L90,),IF(基本情報入力シート!M90="仙台市",CONCATENATE(基本情報入力シート!C90,基本情報入力シート!D90,基本情報入力シート!E90,基本情報入力シート!F90,基本情報入力シート!G90,基本情報入力シート!H90,基本情報入力シート!I90,基本情報入力シート!J90,基本情報入力シート!K90,基本情報入力シート!L90),"他都道府県"))</f>
        <v/>
      </c>
      <c r="C62" s="287" t="str">
        <f>IFERROR(INDEX(集計用!$A$110:$B$143,MATCH(基本情報入力シート!Y90,集計用!$B$110:$B$143,0),1),"")</f>
        <v/>
      </c>
      <c r="D62" s="287" t="str">
        <f>IF(様式１!$X69&gt;0,IF(様式１!$X69&lt;=集計用!D$5,IF(様式１!$AB69&gt;=集計用!D$5,"○",""),""),"")</f>
        <v/>
      </c>
      <c r="E62" s="287" t="str">
        <f>IF(様式１!$X69&gt;0,IF(様式１!$X69&lt;=集計用!E$5,IF(様式１!$AB69&gt;=集計用!E$5,"○",""),""),"")</f>
        <v/>
      </c>
      <c r="F62" s="287" t="str">
        <f>IF(様式１!$X69&gt;0,IF(様式１!$X69&lt;=集計用!F$5,IF(様式１!$AB69&gt;=集計用!F$5,"○",""),""),"")</f>
        <v/>
      </c>
      <c r="G62" s="287" t="str">
        <f>IF(様式１!$X69&gt;0,IF(様式１!$X69&lt;=集計用!G$5,IF(様式１!$AB69&gt;=集計用!G$5,"○",""),""),"")</f>
        <v/>
      </c>
      <c r="H62" s="287" t="str">
        <f>IF(様式１!$X69&gt;0,IF(様式１!$X69&lt;=集計用!H$5,IF(様式１!$AB69&gt;=集計用!H$5,"○",""),""),"")</f>
        <v/>
      </c>
      <c r="I62" s="287" t="str">
        <f>IF(様式１!$X69&gt;0,IF(様式１!$X69&lt;=集計用!I$5,IF(様式１!$AB69&gt;=集計用!I$5,"○",""),""),"")</f>
        <v/>
      </c>
      <c r="J62" s="287" t="str">
        <f>IF(様式１!$X69&gt;0,IF(様式１!$X69&lt;=集計用!J$5,IF(様式１!$AB69&gt;=集計用!J$5,"○",""),""),"")</f>
        <v/>
      </c>
      <c r="K62" s="287" t="str">
        <f>IF(様式１!$X69&gt;0,IF(様式１!$X69&lt;=集計用!K$5,IF(様式１!$AB69&gt;=集計用!K$5,"○",""),""),"")</f>
        <v/>
      </c>
      <c r="L62" t="str">
        <f>IF(基本情報入力シート!Y90="","",基本情報入力シート!Y90)</f>
        <v/>
      </c>
      <c r="M62" t="str">
        <f>IF(基本情報入力シート!R90="","",基本情報入力シート!R90)</f>
        <v/>
      </c>
      <c r="N62" t="str">
        <f>IF(基本情報入力シート!X90="","",基本情報入力シート!X90)</f>
        <v/>
      </c>
      <c r="O62" t="str">
        <f>IF(様式１!R69="","",様式１!R69)</f>
        <v/>
      </c>
      <c r="P62" t="str">
        <f>IF(様式１!S69="","",様式１!S69)</f>
        <v/>
      </c>
      <c r="Q62" t="str">
        <f>IF(様式１!T69="","",様式１!T69)</f>
        <v/>
      </c>
      <c r="R62" s="288" t="str">
        <f>IF(様式１!X69="","",様式１!X69)</f>
        <v/>
      </c>
      <c r="S62" s="288">
        <f>IF(様式１!AB69="","",様式１!AB69)</f>
        <v>9</v>
      </c>
      <c r="T62" s="289">
        <f>IF(様式１!AE69="","",様式１!AE69)</f>
        <v>10</v>
      </c>
      <c r="U62" t="str">
        <f>IF(様式１!AG69="","",様式１!AG69)</f>
        <v/>
      </c>
      <c r="V62" t="str">
        <f>IF(様式１!AH69="","",様式１!AH69)</f>
        <v/>
      </c>
      <c r="W62" t="str">
        <f>IF(様式１!AI69="","",様式１!AI69)</f>
        <v/>
      </c>
      <c r="X62" t="str">
        <f>IF(様式１!AJ69="","",様式１!AJ69)</f>
        <v/>
      </c>
      <c r="Y62" t="str">
        <f>IF(様式１!AK69="","",様式１!AK69)</f>
        <v/>
      </c>
    </row>
    <row r="63" spans="1:25">
      <c r="A63" s="287">
        <f>基本情報入力シート!B91</f>
        <v>58</v>
      </c>
      <c r="B63" s="287" t="str">
        <f>IF(基本情報入力シート!M91="宮城県",CONCATENATE(基本情報入力シート!C91,基本情報入力シート!D91,基本情報入力シート!E91,基本情報入力シート!F91,基本情報入力シート!G91,基本情報入力シート!H91,基本情報入力シート!I91,基本情報入力シート!J91,基本情報入力シート!K91,基本情報入力シート!L91,),IF(基本情報入力シート!M91="仙台市",CONCATENATE(基本情報入力シート!C91,基本情報入力シート!D91,基本情報入力シート!E91,基本情報入力シート!F91,基本情報入力シート!G91,基本情報入力シート!H91,基本情報入力シート!I91,基本情報入力シート!J91,基本情報入力シート!K91,基本情報入力シート!L91),"他都道府県"))</f>
        <v/>
      </c>
      <c r="C63" s="287" t="str">
        <f>IFERROR(INDEX(集計用!$A$110:$B$143,MATCH(基本情報入力シート!Y91,集計用!$B$110:$B$143,0),1),"")</f>
        <v/>
      </c>
      <c r="D63" s="287" t="str">
        <f>IF(様式１!$X70&gt;0,IF(様式１!$X70&lt;=集計用!D$5,IF(様式１!$AB70&gt;=集計用!D$5,"○",""),""),"")</f>
        <v/>
      </c>
      <c r="E63" s="287" t="str">
        <f>IF(様式１!$X70&gt;0,IF(様式１!$X70&lt;=集計用!E$5,IF(様式１!$AB70&gt;=集計用!E$5,"○",""),""),"")</f>
        <v/>
      </c>
      <c r="F63" s="287" t="str">
        <f>IF(様式１!$X70&gt;0,IF(様式１!$X70&lt;=集計用!F$5,IF(様式１!$AB70&gt;=集計用!F$5,"○",""),""),"")</f>
        <v/>
      </c>
      <c r="G63" s="287" t="str">
        <f>IF(様式１!$X70&gt;0,IF(様式１!$X70&lt;=集計用!G$5,IF(様式１!$AB70&gt;=集計用!G$5,"○",""),""),"")</f>
        <v/>
      </c>
      <c r="H63" s="287" t="str">
        <f>IF(様式１!$X70&gt;0,IF(様式１!$X70&lt;=集計用!H$5,IF(様式１!$AB70&gt;=集計用!H$5,"○",""),""),"")</f>
        <v/>
      </c>
      <c r="I63" s="287" t="str">
        <f>IF(様式１!$X70&gt;0,IF(様式１!$X70&lt;=集計用!I$5,IF(様式１!$AB70&gt;=集計用!I$5,"○",""),""),"")</f>
        <v/>
      </c>
      <c r="J63" s="287" t="str">
        <f>IF(様式１!$X70&gt;0,IF(様式１!$X70&lt;=集計用!J$5,IF(様式１!$AB70&gt;=集計用!J$5,"○",""),""),"")</f>
        <v/>
      </c>
      <c r="K63" s="287" t="str">
        <f>IF(様式１!$X70&gt;0,IF(様式１!$X70&lt;=集計用!K$5,IF(様式１!$AB70&gt;=集計用!K$5,"○",""),""),"")</f>
        <v/>
      </c>
      <c r="L63" t="str">
        <f>IF(基本情報入力シート!Y91="","",基本情報入力シート!Y91)</f>
        <v/>
      </c>
      <c r="M63" t="str">
        <f>IF(基本情報入力シート!R91="","",基本情報入力シート!R91)</f>
        <v/>
      </c>
      <c r="N63" t="str">
        <f>IF(基本情報入力シート!X91="","",基本情報入力シート!X91)</f>
        <v/>
      </c>
      <c r="O63" t="str">
        <f>IF(様式１!R70="","",様式１!R70)</f>
        <v/>
      </c>
      <c r="P63" t="str">
        <f>IF(様式１!S70="","",様式１!S70)</f>
        <v/>
      </c>
      <c r="Q63" t="str">
        <f>IF(様式１!T70="","",様式１!T70)</f>
        <v/>
      </c>
      <c r="R63" s="288" t="str">
        <f>IF(様式１!X70="","",様式１!X70)</f>
        <v/>
      </c>
      <c r="S63" s="288">
        <f>IF(様式１!AB70="","",様式１!AB70)</f>
        <v>9</v>
      </c>
      <c r="T63" s="289">
        <f>IF(様式１!AE70="","",様式１!AE70)</f>
        <v>10</v>
      </c>
      <c r="U63" t="str">
        <f>IF(様式１!AG70="","",様式１!AG70)</f>
        <v/>
      </c>
      <c r="V63" t="str">
        <f>IF(様式１!AH70="","",様式１!AH70)</f>
        <v/>
      </c>
      <c r="W63" t="str">
        <f>IF(様式１!AI70="","",様式１!AI70)</f>
        <v/>
      </c>
      <c r="X63" t="str">
        <f>IF(様式１!AJ70="","",様式１!AJ70)</f>
        <v/>
      </c>
      <c r="Y63" t="str">
        <f>IF(様式１!AK70="","",様式１!AK70)</f>
        <v/>
      </c>
    </row>
    <row r="64" spans="1:25">
      <c r="A64" s="287">
        <f>基本情報入力シート!B92</f>
        <v>59</v>
      </c>
      <c r="B64" s="287" t="str">
        <f>IF(基本情報入力シート!M92="宮城県",CONCATENATE(基本情報入力シート!C92,基本情報入力シート!D92,基本情報入力シート!E92,基本情報入力シート!F92,基本情報入力シート!G92,基本情報入力シート!H92,基本情報入力シート!I92,基本情報入力シート!J92,基本情報入力シート!K92,基本情報入力シート!L92,),IF(基本情報入力シート!M92="仙台市",CONCATENATE(基本情報入力シート!C92,基本情報入力シート!D92,基本情報入力シート!E92,基本情報入力シート!F92,基本情報入力シート!G92,基本情報入力シート!H92,基本情報入力シート!I92,基本情報入力シート!J92,基本情報入力シート!K92,基本情報入力シート!L92),"他都道府県"))</f>
        <v/>
      </c>
      <c r="C64" s="287" t="str">
        <f>IFERROR(INDEX(集計用!$A$110:$B$143,MATCH(基本情報入力シート!Y92,集計用!$B$110:$B$143,0),1),"")</f>
        <v/>
      </c>
      <c r="D64" s="287" t="str">
        <f>IF(様式１!$X71&gt;0,IF(様式１!$X71&lt;=集計用!D$5,IF(様式１!$AB71&gt;=集計用!D$5,"○",""),""),"")</f>
        <v/>
      </c>
      <c r="E64" s="287" t="str">
        <f>IF(様式１!$X71&gt;0,IF(様式１!$X71&lt;=集計用!E$5,IF(様式１!$AB71&gt;=集計用!E$5,"○",""),""),"")</f>
        <v/>
      </c>
      <c r="F64" s="287" t="str">
        <f>IF(様式１!$X71&gt;0,IF(様式１!$X71&lt;=集計用!F$5,IF(様式１!$AB71&gt;=集計用!F$5,"○",""),""),"")</f>
        <v/>
      </c>
      <c r="G64" s="287" t="str">
        <f>IF(様式１!$X71&gt;0,IF(様式１!$X71&lt;=集計用!G$5,IF(様式１!$AB71&gt;=集計用!G$5,"○",""),""),"")</f>
        <v/>
      </c>
      <c r="H64" s="287" t="str">
        <f>IF(様式１!$X71&gt;0,IF(様式１!$X71&lt;=集計用!H$5,IF(様式１!$AB71&gt;=集計用!H$5,"○",""),""),"")</f>
        <v/>
      </c>
      <c r="I64" s="287" t="str">
        <f>IF(様式１!$X71&gt;0,IF(様式１!$X71&lt;=集計用!I$5,IF(様式１!$AB71&gt;=集計用!I$5,"○",""),""),"")</f>
        <v/>
      </c>
      <c r="J64" s="287" t="str">
        <f>IF(様式１!$X71&gt;0,IF(様式１!$X71&lt;=集計用!J$5,IF(様式１!$AB71&gt;=集計用!J$5,"○",""),""),"")</f>
        <v/>
      </c>
      <c r="K64" s="287" t="str">
        <f>IF(様式１!$X71&gt;0,IF(様式１!$X71&lt;=集計用!K$5,IF(様式１!$AB71&gt;=集計用!K$5,"○",""),""),"")</f>
        <v/>
      </c>
      <c r="L64" t="str">
        <f>IF(基本情報入力シート!Y92="","",基本情報入力シート!Y92)</f>
        <v/>
      </c>
      <c r="M64" t="str">
        <f>IF(基本情報入力シート!R92="","",基本情報入力シート!R92)</f>
        <v/>
      </c>
      <c r="N64" t="str">
        <f>IF(基本情報入力シート!X92="","",基本情報入力シート!X92)</f>
        <v/>
      </c>
      <c r="O64" t="str">
        <f>IF(様式１!R71="","",様式１!R71)</f>
        <v/>
      </c>
      <c r="P64" t="str">
        <f>IF(様式１!S71="","",様式１!S71)</f>
        <v/>
      </c>
      <c r="Q64" t="str">
        <f>IF(様式１!T71="","",様式１!T71)</f>
        <v/>
      </c>
      <c r="R64" s="288" t="str">
        <f>IF(様式１!X71="","",様式１!X71)</f>
        <v/>
      </c>
      <c r="S64" s="288">
        <f>IF(様式１!AB71="","",様式１!AB71)</f>
        <v>9</v>
      </c>
      <c r="T64" s="289">
        <f>IF(様式１!AE71="","",様式１!AE71)</f>
        <v>10</v>
      </c>
      <c r="U64" t="str">
        <f>IF(様式１!AG71="","",様式１!AG71)</f>
        <v/>
      </c>
      <c r="V64" t="str">
        <f>IF(様式１!AH71="","",様式１!AH71)</f>
        <v/>
      </c>
      <c r="W64" t="str">
        <f>IF(様式１!AI71="","",様式１!AI71)</f>
        <v/>
      </c>
      <c r="X64" t="str">
        <f>IF(様式１!AJ71="","",様式１!AJ71)</f>
        <v/>
      </c>
      <c r="Y64" t="str">
        <f>IF(様式１!AK71="","",様式１!AK71)</f>
        <v/>
      </c>
    </row>
    <row r="65" spans="1:25">
      <c r="A65" s="287">
        <f>基本情報入力シート!B93</f>
        <v>60</v>
      </c>
      <c r="B65" s="287" t="str">
        <f>IF(基本情報入力シート!M93="宮城県",CONCATENATE(基本情報入力シート!C93,基本情報入力シート!D93,基本情報入力シート!E93,基本情報入力シート!F93,基本情報入力シート!G93,基本情報入力シート!H93,基本情報入力シート!I93,基本情報入力シート!J93,基本情報入力シート!K93,基本情報入力シート!L93,),IF(基本情報入力シート!M93="仙台市",CONCATENATE(基本情報入力シート!C93,基本情報入力シート!D93,基本情報入力シート!E93,基本情報入力シート!F93,基本情報入力シート!G93,基本情報入力シート!H93,基本情報入力シート!I93,基本情報入力シート!J93,基本情報入力シート!K93,基本情報入力シート!L93),"他都道府県"))</f>
        <v/>
      </c>
      <c r="C65" s="287" t="str">
        <f>IFERROR(INDEX(集計用!$A$110:$B$143,MATCH(基本情報入力シート!Y93,集計用!$B$110:$B$143,0),1),"")</f>
        <v/>
      </c>
      <c r="D65" s="287" t="str">
        <f>IF(様式１!$X72&gt;0,IF(様式１!$X72&lt;=集計用!D$5,IF(様式１!$AB72&gt;=集計用!D$5,"○",""),""),"")</f>
        <v/>
      </c>
      <c r="E65" s="287" t="str">
        <f>IF(様式１!$X72&gt;0,IF(様式１!$X72&lt;=集計用!E$5,IF(様式１!$AB72&gt;=集計用!E$5,"○",""),""),"")</f>
        <v/>
      </c>
      <c r="F65" s="287" t="str">
        <f>IF(様式１!$X72&gt;0,IF(様式１!$X72&lt;=集計用!F$5,IF(様式１!$AB72&gt;=集計用!F$5,"○",""),""),"")</f>
        <v/>
      </c>
      <c r="G65" s="287" t="str">
        <f>IF(様式１!$X72&gt;0,IF(様式１!$X72&lt;=集計用!G$5,IF(様式１!$AB72&gt;=集計用!G$5,"○",""),""),"")</f>
        <v/>
      </c>
      <c r="H65" s="287" t="str">
        <f>IF(様式１!$X72&gt;0,IF(様式１!$X72&lt;=集計用!H$5,IF(様式１!$AB72&gt;=集計用!H$5,"○",""),""),"")</f>
        <v/>
      </c>
      <c r="I65" s="287" t="str">
        <f>IF(様式１!$X72&gt;0,IF(様式１!$X72&lt;=集計用!I$5,IF(様式１!$AB72&gt;=集計用!I$5,"○",""),""),"")</f>
        <v/>
      </c>
      <c r="J65" s="287" t="str">
        <f>IF(様式１!$X72&gt;0,IF(様式１!$X72&lt;=集計用!J$5,IF(様式１!$AB72&gt;=集計用!J$5,"○",""),""),"")</f>
        <v/>
      </c>
      <c r="K65" s="287" t="str">
        <f>IF(様式１!$X72&gt;0,IF(様式１!$X72&lt;=集計用!K$5,IF(様式１!$AB72&gt;=集計用!K$5,"○",""),""),"")</f>
        <v/>
      </c>
      <c r="L65" t="str">
        <f>IF(基本情報入力シート!Y93="","",基本情報入力シート!Y93)</f>
        <v/>
      </c>
      <c r="M65" t="str">
        <f>IF(基本情報入力シート!R93="","",基本情報入力シート!R93)</f>
        <v/>
      </c>
      <c r="N65" t="str">
        <f>IF(基本情報入力シート!X93="","",基本情報入力シート!X93)</f>
        <v/>
      </c>
      <c r="O65" t="str">
        <f>IF(様式１!R72="","",様式１!R72)</f>
        <v/>
      </c>
      <c r="P65" t="str">
        <f>IF(様式１!S72="","",様式１!S72)</f>
        <v/>
      </c>
      <c r="Q65" t="str">
        <f>IF(様式１!T72="","",様式１!T72)</f>
        <v/>
      </c>
      <c r="R65" s="288" t="str">
        <f>IF(様式１!X72="","",様式１!X72)</f>
        <v/>
      </c>
      <c r="S65" s="288">
        <f>IF(様式１!AB72="","",様式１!AB72)</f>
        <v>9</v>
      </c>
      <c r="T65" s="289">
        <f>IF(様式１!AE72="","",様式１!AE72)</f>
        <v>10</v>
      </c>
      <c r="U65" t="str">
        <f>IF(様式１!AG72="","",様式１!AG72)</f>
        <v/>
      </c>
      <c r="V65" t="str">
        <f>IF(様式１!AH72="","",様式１!AH72)</f>
        <v/>
      </c>
      <c r="W65" t="str">
        <f>IF(様式１!AI72="","",様式１!AI72)</f>
        <v/>
      </c>
      <c r="X65" t="str">
        <f>IF(様式１!AJ72="","",様式１!AJ72)</f>
        <v/>
      </c>
      <c r="Y65" t="str">
        <f>IF(様式１!AK72="","",様式１!AK72)</f>
        <v/>
      </c>
    </row>
    <row r="66" spans="1:25">
      <c r="A66" s="287">
        <f>基本情報入力シート!B94</f>
        <v>61</v>
      </c>
      <c r="B66" s="287" t="str">
        <f>IF(基本情報入力シート!M94="宮城県",CONCATENATE(基本情報入力シート!C94,基本情報入力シート!D94,基本情報入力シート!E94,基本情報入力シート!F94,基本情報入力シート!G94,基本情報入力シート!H94,基本情報入力シート!I94,基本情報入力シート!J94,基本情報入力シート!K94,基本情報入力シート!L94,),IF(基本情報入力シート!M94="仙台市",CONCATENATE(基本情報入力シート!C94,基本情報入力シート!D94,基本情報入力シート!E94,基本情報入力シート!F94,基本情報入力シート!G94,基本情報入力シート!H94,基本情報入力シート!I94,基本情報入力シート!J94,基本情報入力シート!K94,基本情報入力シート!L94),"他都道府県"))</f>
        <v/>
      </c>
      <c r="C66" s="287" t="str">
        <f>IFERROR(INDEX(集計用!$A$110:$B$143,MATCH(基本情報入力シート!Y94,集計用!$B$110:$B$143,0),1),"")</f>
        <v/>
      </c>
      <c r="D66" s="287" t="str">
        <f>IF(様式１!$X73&gt;0,IF(様式１!$X73&lt;=集計用!D$5,IF(様式１!$AB73&gt;=集計用!D$5,"○",""),""),"")</f>
        <v/>
      </c>
      <c r="E66" s="287" t="str">
        <f>IF(様式１!$X73&gt;0,IF(様式１!$X73&lt;=集計用!E$5,IF(様式１!$AB73&gt;=集計用!E$5,"○",""),""),"")</f>
        <v/>
      </c>
      <c r="F66" s="287" t="str">
        <f>IF(様式１!$X73&gt;0,IF(様式１!$X73&lt;=集計用!F$5,IF(様式１!$AB73&gt;=集計用!F$5,"○",""),""),"")</f>
        <v/>
      </c>
      <c r="G66" s="287" t="str">
        <f>IF(様式１!$X73&gt;0,IF(様式１!$X73&lt;=集計用!G$5,IF(様式１!$AB73&gt;=集計用!G$5,"○",""),""),"")</f>
        <v/>
      </c>
      <c r="H66" s="287" t="str">
        <f>IF(様式１!$X73&gt;0,IF(様式１!$X73&lt;=集計用!H$5,IF(様式１!$AB73&gt;=集計用!H$5,"○",""),""),"")</f>
        <v/>
      </c>
      <c r="I66" s="287" t="str">
        <f>IF(様式１!$X73&gt;0,IF(様式１!$X73&lt;=集計用!I$5,IF(様式１!$AB73&gt;=集計用!I$5,"○",""),""),"")</f>
        <v/>
      </c>
      <c r="J66" s="287" t="str">
        <f>IF(様式１!$X73&gt;0,IF(様式１!$X73&lt;=集計用!J$5,IF(様式１!$AB73&gt;=集計用!J$5,"○",""),""),"")</f>
        <v/>
      </c>
      <c r="K66" s="287" t="str">
        <f>IF(様式１!$X73&gt;0,IF(様式１!$X73&lt;=集計用!K$5,IF(様式１!$AB73&gt;=集計用!K$5,"○",""),""),"")</f>
        <v/>
      </c>
      <c r="L66" t="str">
        <f>IF(基本情報入力シート!Y94="","",基本情報入力シート!Y94)</f>
        <v/>
      </c>
      <c r="M66" t="str">
        <f>IF(基本情報入力シート!R94="","",基本情報入力シート!R94)</f>
        <v/>
      </c>
      <c r="N66" t="str">
        <f>IF(基本情報入力シート!X94="","",基本情報入力シート!X94)</f>
        <v/>
      </c>
      <c r="O66" t="str">
        <f>IF(様式１!R73="","",様式１!R73)</f>
        <v/>
      </c>
      <c r="P66" t="str">
        <f>IF(様式１!S73="","",様式１!S73)</f>
        <v/>
      </c>
      <c r="Q66" t="str">
        <f>IF(様式１!T73="","",様式１!T73)</f>
        <v/>
      </c>
      <c r="R66" s="288" t="str">
        <f>IF(様式１!X73="","",様式１!X73)</f>
        <v/>
      </c>
      <c r="S66" s="288">
        <f>IF(様式１!AB73="","",様式１!AB73)</f>
        <v>9</v>
      </c>
      <c r="T66" s="289">
        <f>IF(様式１!AE73="","",様式１!AE73)</f>
        <v>10</v>
      </c>
      <c r="U66" t="str">
        <f>IF(様式１!AG73="","",様式１!AG73)</f>
        <v/>
      </c>
      <c r="V66" t="str">
        <f>IF(様式１!AH73="","",様式１!AH73)</f>
        <v/>
      </c>
      <c r="W66" t="str">
        <f>IF(様式１!AI73="","",様式１!AI73)</f>
        <v/>
      </c>
      <c r="X66" t="str">
        <f>IF(様式１!AJ73="","",様式１!AJ73)</f>
        <v/>
      </c>
      <c r="Y66" t="str">
        <f>IF(様式１!AK73="","",様式１!AK73)</f>
        <v/>
      </c>
    </row>
    <row r="67" spans="1:25">
      <c r="A67" s="287">
        <f>基本情報入力シート!B95</f>
        <v>62</v>
      </c>
      <c r="B67" s="287" t="str">
        <f>IF(基本情報入力シート!M95="宮城県",CONCATENATE(基本情報入力シート!C95,基本情報入力シート!D95,基本情報入力シート!E95,基本情報入力シート!F95,基本情報入力シート!G95,基本情報入力シート!H95,基本情報入力シート!I95,基本情報入力シート!J95,基本情報入力シート!K95,基本情報入力シート!L95,),IF(基本情報入力シート!M95="仙台市",CONCATENATE(基本情報入力シート!C95,基本情報入力シート!D95,基本情報入力シート!E95,基本情報入力シート!F95,基本情報入力シート!G95,基本情報入力シート!H95,基本情報入力シート!I95,基本情報入力シート!J95,基本情報入力シート!K95,基本情報入力シート!L95),"他都道府県"))</f>
        <v/>
      </c>
      <c r="C67" s="287" t="str">
        <f>IFERROR(INDEX(集計用!$A$110:$B$143,MATCH(基本情報入力シート!Y95,集計用!$B$110:$B$143,0),1),"")</f>
        <v/>
      </c>
      <c r="D67" s="287" t="str">
        <f>IF(様式１!$X74&gt;0,IF(様式１!$X74&lt;=集計用!D$5,IF(様式１!$AB74&gt;=集計用!D$5,"○",""),""),"")</f>
        <v/>
      </c>
      <c r="E67" s="287" t="str">
        <f>IF(様式１!$X74&gt;0,IF(様式１!$X74&lt;=集計用!E$5,IF(様式１!$AB74&gt;=集計用!E$5,"○",""),""),"")</f>
        <v/>
      </c>
      <c r="F67" s="287" t="str">
        <f>IF(様式１!$X74&gt;0,IF(様式１!$X74&lt;=集計用!F$5,IF(様式１!$AB74&gt;=集計用!F$5,"○",""),""),"")</f>
        <v/>
      </c>
      <c r="G67" s="287" t="str">
        <f>IF(様式１!$X74&gt;0,IF(様式１!$X74&lt;=集計用!G$5,IF(様式１!$AB74&gt;=集計用!G$5,"○",""),""),"")</f>
        <v/>
      </c>
      <c r="H67" s="287" t="str">
        <f>IF(様式１!$X74&gt;0,IF(様式１!$X74&lt;=集計用!H$5,IF(様式１!$AB74&gt;=集計用!H$5,"○",""),""),"")</f>
        <v/>
      </c>
      <c r="I67" s="287" t="str">
        <f>IF(様式１!$X74&gt;0,IF(様式１!$X74&lt;=集計用!I$5,IF(様式１!$AB74&gt;=集計用!I$5,"○",""),""),"")</f>
        <v/>
      </c>
      <c r="J67" s="287" t="str">
        <f>IF(様式１!$X74&gt;0,IF(様式１!$X74&lt;=集計用!J$5,IF(様式１!$AB74&gt;=集計用!J$5,"○",""),""),"")</f>
        <v/>
      </c>
      <c r="K67" s="287" t="str">
        <f>IF(様式１!$X74&gt;0,IF(様式１!$X74&lt;=集計用!K$5,IF(様式１!$AB74&gt;=集計用!K$5,"○",""),""),"")</f>
        <v/>
      </c>
      <c r="L67" t="str">
        <f>IF(基本情報入力シート!Y95="","",基本情報入力シート!Y95)</f>
        <v/>
      </c>
      <c r="M67" t="str">
        <f>IF(基本情報入力シート!R95="","",基本情報入力シート!R95)</f>
        <v/>
      </c>
      <c r="N67" t="str">
        <f>IF(基本情報入力シート!X95="","",基本情報入力シート!X95)</f>
        <v/>
      </c>
      <c r="O67" t="str">
        <f>IF(様式１!R74="","",様式１!R74)</f>
        <v/>
      </c>
      <c r="P67" t="str">
        <f>IF(様式１!S74="","",様式１!S74)</f>
        <v/>
      </c>
      <c r="Q67" t="str">
        <f>IF(様式１!T74="","",様式１!T74)</f>
        <v/>
      </c>
      <c r="R67" s="288" t="str">
        <f>IF(様式１!X74="","",様式１!X74)</f>
        <v/>
      </c>
      <c r="S67" s="288">
        <f>IF(様式１!AB74="","",様式１!AB74)</f>
        <v>9</v>
      </c>
      <c r="T67" s="289">
        <f>IF(様式１!AE74="","",様式１!AE74)</f>
        <v>10</v>
      </c>
      <c r="U67" t="str">
        <f>IF(様式１!AG74="","",様式１!AG74)</f>
        <v/>
      </c>
      <c r="V67" t="str">
        <f>IF(様式１!AH74="","",様式１!AH74)</f>
        <v/>
      </c>
      <c r="W67" t="str">
        <f>IF(様式１!AI74="","",様式１!AI74)</f>
        <v/>
      </c>
      <c r="X67" t="str">
        <f>IF(様式１!AJ74="","",様式１!AJ74)</f>
        <v/>
      </c>
      <c r="Y67" t="str">
        <f>IF(様式１!AK74="","",様式１!AK74)</f>
        <v/>
      </c>
    </row>
    <row r="68" spans="1:25">
      <c r="A68" s="287">
        <f>基本情報入力シート!B96</f>
        <v>63</v>
      </c>
      <c r="B68" s="287" t="str">
        <f>IF(基本情報入力シート!M96="宮城県",CONCATENATE(基本情報入力シート!C96,基本情報入力シート!D96,基本情報入力シート!E96,基本情報入力シート!F96,基本情報入力シート!G96,基本情報入力シート!H96,基本情報入力シート!I96,基本情報入力シート!J96,基本情報入力シート!K96,基本情報入力シート!L96,),IF(基本情報入力シート!M96="仙台市",CONCATENATE(基本情報入力シート!C96,基本情報入力シート!D96,基本情報入力シート!E96,基本情報入力シート!F96,基本情報入力シート!G96,基本情報入力シート!H96,基本情報入力シート!I96,基本情報入力シート!J96,基本情報入力シート!K96,基本情報入力シート!L96),"他都道府県"))</f>
        <v/>
      </c>
      <c r="C68" s="287" t="str">
        <f>IFERROR(INDEX(集計用!$A$110:$B$143,MATCH(基本情報入力シート!Y96,集計用!$B$110:$B$143,0),1),"")</f>
        <v/>
      </c>
      <c r="D68" s="287" t="str">
        <f>IF(様式１!$X75&gt;0,IF(様式１!$X75&lt;=集計用!D$5,IF(様式１!$AB75&gt;=集計用!D$5,"○",""),""),"")</f>
        <v/>
      </c>
      <c r="E68" s="287" t="str">
        <f>IF(様式１!$X75&gt;0,IF(様式１!$X75&lt;=集計用!E$5,IF(様式１!$AB75&gt;=集計用!E$5,"○",""),""),"")</f>
        <v/>
      </c>
      <c r="F68" s="287" t="str">
        <f>IF(様式１!$X75&gt;0,IF(様式１!$X75&lt;=集計用!F$5,IF(様式１!$AB75&gt;=集計用!F$5,"○",""),""),"")</f>
        <v/>
      </c>
      <c r="G68" s="287" t="str">
        <f>IF(様式１!$X75&gt;0,IF(様式１!$X75&lt;=集計用!G$5,IF(様式１!$AB75&gt;=集計用!G$5,"○",""),""),"")</f>
        <v/>
      </c>
      <c r="H68" s="287" t="str">
        <f>IF(様式１!$X75&gt;0,IF(様式１!$X75&lt;=集計用!H$5,IF(様式１!$AB75&gt;=集計用!H$5,"○",""),""),"")</f>
        <v/>
      </c>
      <c r="I68" s="287" t="str">
        <f>IF(様式１!$X75&gt;0,IF(様式１!$X75&lt;=集計用!I$5,IF(様式１!$AB75&gt;=集計用!I$5,"○",""),""),"")</f>
        <v/>
      </c>
      <c r="J68" s="287" t="str">
        <f>IF(様式１!$X75&gt;0,IF(様式１!$X75&lt;=集計用!J$5,IF(様式１!$AB75&gt;=集計用!J$5,"○",""),""),"")</f>
        <v/>
      </c>
      <c r="K68" s="287" t="str">
        <f>IF(様式１!$X75&gt;0,IF(様式１!$X75&lt;=集計用!K$5,IF(様式１!$AB75&gt;=集計用!K$5,"○",""),""),"")</f>
        <v/>
      </c>
      <c r="L68" t="str">
        <f>IF(基本情報入力シート!Y96="","",基本情報入力シート!Y96)</f>
        <v/>
      </c>
      <c r="M68" t="str">
        <f>IF(基本情報入力シート!R96="","",基本情報入力シート!R96)</f>
        <v/>
      </c>
      <c r="N68" t="str">
        <f>IF(基本情報入力シート!X96="","",基本情報入力シート!X96)</f>
        <v/>
      </c>
      <c r="O68" t="str">
        <f>IF(様式１!R75="","",様式１!R75)</f>
        <v/>
      </c>
      <c r="P68" t="str">
        <f>IF(様式１!S75="","",様式１!S75)</f>
        <v/>
      </c>
      <c r="Q68" t="str">
        <f>IF(様式１!T75="","",様式１!T75)</f>
        <v/>
      </c>
      <c r="R68" s="288" t="str">
        <f>IF(様式１!X75="","",様式１!X75)</f>
        <v/>
      </c>
      <c r="S68" s="288">
        <f>IF(様式１!AB75="","",様式１!AB75)</f>
        <v>9</v>
      </c>
      <c r="T68" s="289">
        <f>IF(様式１!AE75="","",様式１!AE75)</f>
        <v>10</v>
      </c>
      <c r="U68" t="str">
        <f>IF(様式１!AG75="","",様式１!AG75)</f>
        <v/>
      </c>
      <c r="V68" t="str">
        <f>IF(様式１!AH75="","",様式１!AH75)</f>
        <v/>
      </c>
      <c r="W68" t="str">
        <f>IF(様式１!AI75="","",様式１!AI75)</f>
        <v/>
      </c>
      <c r="X68" t="str">
        <f>IF(様式１!AJ75="","",様式１!AJ75)</f>
        <v/>
      </c>
      <c r="Y68" t="str">
        <f>IF(様式１!AK75="","",様式１!AK75)</f>
        <v/>
      </c>
    </row>
    <row r="69" spans="1:25">
      <c r="A69" s="287">
        <f>基本情報入力シート!B97</f>
        <v>64</v>
      </c>
      <c r="B69" s="287" t="str">
        <f>IF(基本情報入力シート!M97="宮城県",CONCATENATE(基本情報入力シート!C97,基本情報入力シート!D97,基本情報入力シート!E97,基本情報入力シート!F97,基本情報入力シート!G97,基本情報入力シート!H97,基本情報入力シート!I97,基本情報入力シート!J97,基本情報入力シート!K97,基本情報入力シート!L97,),IF(基本情報入力シート!M97="仙台市",CONCATENATE(基本情報入力シート!C97,基本情報入力シート!D97,基本情報入力シート!E97,基本情報入力シート!F97,基本情報入力シート!G97,基本情報入力シート!H97,基本情報入力シート!I97,基本情報入力シート!J97,基本情報入力シート!K97,基本情報入力シート!L97),"他都道府県"))</f>
        <v/>
      </c>
      <c r="C69" s="287" t="str">
        <f>IFERROR(INDEX(集計用!$A$110:$B$143,MATCH(基本情報入力シート!Y97,集計用!$B$110:$B$143,0),1),"")</f>
        <v/>
      </c>
      <c r="D69" s="287" t="str">
        <f>IF(様式１!$X76&gt;0,IF(様式１!$X76&lt;=集計用!D$5,IF(様式１!$AB76&gt;=集計用!D$5,"○",""),""),"")</f>
        <v/>
      </c>
      <c r="E69" s="287" t="str">
        <f>IF(様式１!$X76&gt;0,IF(様式１!$X76&lt;=集計用!E$5,IF(様式１!$AB76&gt;=集計用!E$5,"○",""),""),"")</f>
        <v/>
      </c>
      <c r="F69" s="287" t="str">
        <f>IF(様式１!$X76&gt;0,IF(様式１!$X76&lt;=集計用!F$5,IF(様式１!$AB76&gt;=集計用!F$5,"○",""),""),"")</f>
        <v/>
      </c>
      <c r="G69" s="287" t="str">
        <f>IF(様式１!$X76&gt;0,IF(様式１!$X76&lt;=集計用!G$5,IF(様式１!$AB76&gt;=集計用!G$5,"○",""),""),"")</f>
        <v/>
      </c>
      <c r="H69" s="287" t="str">
        <f>IF(様式１!$X76&gt;0,IF(様式１!$X76&lt;=集計用!H$5,IF(様式１!$AB76&gt;=集計用!H$5,"○",""),""),"")</f>
        <v/>
      </c>
      <c r="I69" s="287" t="str">
        <f>IF(様式１!$X76&gt;0,IF(様式１!$X76&lt;=集計用!I$5,IF(様式１!$AB76&gt;=集計用!I$5,"○",""),""),"")</f>
        <v/>
      </c>
      <c r="J69" s="287" t="str">
        <f>IF(様式１!$X76&gt;0,IF(様式１!$X76&lt;=集計用!J$5,IF(様式１!$AB76&gt;=集計用!J$5,"○",""),""),"")</f>
        <v/>
      </c>
      <c r="K69" s="287" t="str">
        <f>IF(様式１!$X76&gt;0,IF(様式１!$X76&lt;=集計用!K$5,IF(様式１!$AB76&gt;=集計用!K$5,"○",""),""),"")</f>
        <v/>
      </c>
      <c r="L69" t="str">
        <f>IF(基本情報入力シート!Y97="","",基本情報入力シート!Y97)</f>
        <v/>
      </c>
      <c r="M69" t="str">
        <f>IF(基本情報入力シート!R97="","",基本情報入力シート!R97)</f>
        <v/>
      </c>
      <c r="N69" t="str">
        <f>IF(基本情報入力シート!X97="","",基本情報入力シート!X97)</f>
        <v/>
      </c>
      <c r="O69" t="str">
        <f>IF(様式１!R76="","",様式１!R76)</f>
        <v/>
      </c>
      <c r="P69" t="str">
        <f>IF(様式１!S76="","",様式１!S76)</f>
        <v/>
      </c>
      <c r="Q69" t="str">
        <f>IF(様式１!T76="","",様式１!T76)</f>
        <v/>
      </c>
      <c r="R69" s="288" t="str">
        <f>IF(様式１!X76="","",様式１!X76)</f>
        <v/>
      </c>
      <c r="S69" s="288">
        <f>IF(様式１!AB76="","",様式１!AB76)</f>
        <v>9</v>
      </c>
      <c r="T69" s="289">
        <f>IF(様式１!AE76="","",様式１!AE76)</f>
        <v>10</v>
      </c>
      <c r="U69" t="str">
        <f>IF(様式１!AG76="","",様式１!AG76)</f>
        <v/>
      </c>
      <c r="V69" t="str">
        <f>IF(様式１!AH76="","",様式１!AH76)</f>
        <v/>
      </c>
      <c r="W69" t="str">
        <f>IF(様式１!AI76="","",様式１!AI76)</f>
        <v/>
      </c>
      <c r="X69" t="str">
        <f>IF(様式１!AJ76="","",様式１!AJ76)</f>
        <v/>
      </c>
      <c r="Y69" t="str">
        <f>IF(様式１!AK76="","",様式１!AK76)</f>
        <v/>
      </c>
    </row>
    <row r="70" spans="1:25">
      <c r="A70" s="287">
        <f>基本情報入力シート!B98</f>
        <v>65</v>
      </c>
      <c r="B70" s="287" t="str">
        <f>IF(基本情報入力シート!M98="宮城県",CONCATENATE(基本情報入力シート!C98,基本情報入力シート!D98,基本情報入力シート!E98,基本情報入力シート!F98,基本情報入力シート!G98,基本情報入力シート!H98,基本情報入力シート!I98,基本情報入力シート!J98,基本情報入力シート!K98,基本情報入力シート!L98,),IF(基本情報入力シート!M98="仙台市",CONCATENATE(基本情報入力シート!C98,基本情報入力シート!D98,基本情報入力シート!E98,基本情報入力シート!F98,基本情報入力シート!G98,基本情報入力シート!H98,基本情報入力シート!I98,基本情報入力シート!J98,基本情報入力シート!K98,基本情報入力シート!L98),"他都道府県"))</f>
        <v/>
      </c>
      <c r="C70" s="287" t="str">
        <f>IFERROR(INDEX(集計用!$A$110:$B$143,MATCH(基本情報入力シート!Y98,集計用!$B$110:$B$143,0),1),"")</f>
        <v/>
      </c>
      <c r="D70" s="287" t="str">
        <f>IF(様式１!$X77&gt;0,IF(様式１!$X77&lt;=集計用!D$5,IF(様式１!$AB77&gt;=集計用!D$5,"○",""),""),"")</f>
        <v/>
      </c>
      <c r="E70" s="287" t="str">
        <f>IF(様式１!$X77&gt;0,IF(様式１!$X77&lt;=集計用!E$5,IF(様式１!$AB77&gt;=集計用!E$5,"○",""),""),"")</f>
        <v/>
      </c>
      <c r="F70" s="287" t="str">
        <f>IF(様式１!$X77&gt;0,IF(様式１!$X77&lt;=集計用!F$5,IF(様式１!$AB77&gt;=集計用!F$5,"○",""),""),"")</f>
        <v/>
      </c>
      <c r="G70" s="287" t="str">
        <f>IF(様式１!$X77&gt;0,IF(様式１!$X77&lt;=集計用!G$5,IF(様式１!$AB77&gt;=集計用!G$5,"○",""),""),"")</f>
        <v/>
      </c>
      <c r="H70" s="287" t="str">
        <f>IF(様式１!$X77&gt;0,IF(様式１!$X77&lt;=集計用!H$5,IF(様式１!$AB77&gt;=集計用!H$5,"○",""),""),"")</f>
        <v/>
      </c>
      <c r="I70" s="287" t="str">
        <f>IF(様式１!$X77&gt;0,IF(様式１!$X77&lt;=集計用!I$5,IF(様式１!$AB77&gt;=集計用!I$5,"○",""),""),"")</f>
        <v/>
      </c>
      <c r="J70" s="287" t="str">
        <f>IF(様式１!$X77&gt;0,IF(様式１!$X77&lt;=集計用!J$5,IF(様式１!$AB77&gt;=集計用!J$5,"○",""),""),"")</f>
        <v/>
      </c>
      <c r="K70" s="287" t="str">
        <f>IF(様式１!$X77&gt;0,IF(様式１!$X77&lt;=集計用!K$5,IF(様式１!$AB77&gt;=集計用!K$5,"○",""),""),"")</f>
        <v/>
      </c>
      <c r="L70" t="str">
        <f>IF(基本情報入力シート!Y98="","",基本情報入力シート!Y98)</f>
        <v/>
      </c>
      <c r="M70" t="str">
        <f>IF(基本情報入力シート!R98="","",基本情報入力シート!R98)</f>
        <v/>
      </c>
      <c r="N70" t="str">
        <f>IF(基本情報入力シート!X98="","",基本情報入力シート!X98)</f>
        <v/>
      </c>
      <c r="O70" t="str">
        <f>IF(様式１!R77="","",様式１!R77)</f>
        <v/>
      </c>
      <c r="P70" t="str">
        <f>IF(様式１!S77="","",様式１!S77)</f>
        <v/>
      </c>
      <c r="Q70" t="str">
        <f>IF(様式１!T77="","",様式１!T77)</f>
        <v/>
      </c>
      <c r="R70" s="288" t="str">
        <f>IF(様式１!X77="","",様式１!X77)</f>
        <v/>
      </c>
      <c r="S70" s="288">
        <f>IF(様式１!AB77="","",様式１!AB77)</f>
        <v>9</v>
      </c>
      <c r="T70" s="289">
        <f>IF(様式１!AE77="","",様式１!AE77)</f>
        <v>10</v>
      </c>
      <c r="U70" t="str">
        <f>IF(様式１!AG77="","",様式１!AG77)</f>
        <v/>
      </c>
      <c r="V70" t="str">
        <f>IF(様式１!AH77="","",様式１!AH77)</f>
        <v/>
      </c>
      <c r="W70" t="str">
        <f>IF(様式１!AI77="","",様式１!AI77)</f>
        <v/>
      </c>
      <c r="X70" t="str">
        <f>IF(様式１!AJ77="","",様式１!AJ77)</f>
        <v/>
      </c>
      <c r="Y70" t="str">
        <f>IF(様式１!AK77="","",様式１!AK77)</f>
        <v/>
      </c>
    </row>
    <row r="71" spans="1:25">
      <c r="A71" s="287">
        <f>基本情報入力シート!B99</f>
        <v>66</v>
      </c>
      <c r="B71" s="287" t="str">
        <f>IF(基本情報入力シート!M99="宮城県",CONCATENATE(基本情報入力シート!C99,基本情報入力シート!D99,基本情報入力シート!E99,基本情報入力シート!F99,基本情報入力シート!G99,基本情報入力シート!H99,基本情報入力シート!I99,基本情報入力シート!J99,基本情報入力シート!K99,基本情報入力シート!L99,),IF(基本情報入力シート!M99="仙台市",CONCATENATE(基本情報入力シート!C99,基本情報入力シート!D99,基本情報入力シート!E99,基本情報入力シート!F99,基本情報入力シート!G99,基本情報入力シート!H99,基本情報入力シート!I99,基本情報入力シート!J99,基本情報入力シート!K99,基本情報入力シート!L99),"他都道府県"))</f>
        <v/>
      </c>
      <c r="C71" s="287" t="str">
        <f>IFERROR(INDEX(集計用!$A$110:$B$143,MATCH(基本情報入力シート!Y99,集計用!$B$110:$B$143,0),1),"")</f>
        <v/>
      </c>
      <c r="D71" s="287" t="str">
        <f>IF(様式１!$X78&gt;0,IF(様式１!$X78&lt;=集計用!D$5,IF(様式１!$AB78&gt;=集計用!D$5,"○",""),""),"")</f>
        <v/>
      </c>
      <c r="E71" s="287" t="str">
        <f>IF(様式１!$X78&gt;0,IF(様式１!$X78&lt;=集計用!E$5,IF(様式１!$AB78&gt;=集計用!E$5,"○",""),""),"")</f>
        <v/>
      </c>
      <c r="F71" s="287" t="str">
        <f>IF(様式１!$X78&gt;0,IF(様式１!$X78&lt;=集計用!F$5,IF(様式１!$AB78&gt;=集計用!F$5,"○",""),""),"")</f>
        <v/>
      </c>
      <c r="G71" s="287" t="str">
        <f>IF(様式１!$X78&gt;0,IF(様式１!$X78&lt;=集計用!G$5,IF(様式１!$AB78&gt;=集計用!G$5,"○",""),""),"")</f>
        <v/>
      </c>
      <c r="H71" s="287" t="str">
        <f>IF(様式１!$X78&gt;0,IF(様式１!$X78&lt;=集計用!H$5,IF(様式１!$AB78&gt;=集計用!H$5,"○",""),""),"")</f>
        <v/>
      </c>
      <c r="I71" s="287" t="str">
        <f>IF(様式１!$X78&gt;0,IF(様式１!$X78&lt;=集計用!I$5,IF(様式１!$AB78&gt;=集計用!I$5,"○",""),""),"")</f>
        <v/>
      </c>
      <c r="J71" s="287" t="str">
        <f>IF(様式１!$X78&gt;0,IF(様式１!$X78&lt;=集計用!J$5,IF(様式１!$AB78&gt;=集計用!J$5,"○",""),""),"")</f>
        <v/>
      </c>
      <c r="K71" s="287" t="str">
        <f>IF(様式１!$X78&gt;0,IF(様式１!$X78&lt;=集計用!K$5,IF(様式１!$AB78&gt;=集計用!K$5,"○",""),""),"")</f>
        <v/>
      </c>
      <c r="L71" t="str">
        <f>IF(基本情報入力シート!Y99="","",基本情報入力シート!Y99)</f>
        <v/>
      </c>
      <c r="M71" t="str">
        <f>IF(基本情報入力シート!R99="","",基本情報入力シート!R99)</f>
        <v/>
      </c>
      <c r="N71" t="str">
        <f>IF(基本情報入力シート!X99="","",基本情報入力シート!X99)</f>
        <v/>
      </c>
      <c r="O71" t="str">
        <f>IF(様式１!R78="","",様式１!R78)</f>
        <v/>
      </c>
      <c r="P71" t="str">
        <f>IF(様式１!S78="","",様式１!S78)</f>
        <v/>
      </c>
      <c r="Q71" t="str">
        <f>IF(様式１!T78="","",様式１!T78)</f>
        <v/>
      </c>
      <c r="R71" s="288" t="str">
        <f>IF(様式１!X78="","",様式１!X78)</f>
        <v/>
      </c>
      <c r="S71" s="288">
        <f>IF(様式１!AB78="","",様式１!AB78)</f>
        <v>9</v>
      </c>
      <c r="T71" s="289">
        <f>IF(様式１!AE78="","",様式１!AE78)</f>
        <v>10</v>
      </c>
      <c r="U71" t="str">
        <f>IF(様式１!AG78="","",様式１!AG78)</f>
        <v/>
      </c>
      <c r="V71" t="str">
        <f>IF(様式１!AH78="","",様式１!AH78)</f>
        <v/>
      </c>
      <c r="W71" t="str">
        <f>IF(様式１!AI78="","",様式１!AI78)</f>
        <v/>
      </c>
      <c r="X71" t="str">
        <f>IF(様式１!AJ78="","",様式１!AJ78)</f>
        <v/>
      </c>
      <c r="Y71" t="str">
        <f>IF(様式１!AK78="","",様式１!AK78)</f>
        <v/>
      </c>
    </row>
    <row r="72" spans="1:25">
      <c r="A72" s="287">
        <f>基本情報入力シート!B100</f>
        <v>67</v>
      </c>
      <c r="B72" s="287" t="str">
        <f>IF(基本情報入力シート!M100="宮城県",CONCATENATE(基本情報入力シート!C100,基本情報入力シート!D100,基本情報入力シート!E100,基本情報入力シート!F100,基本情報入力シート!G100,基本情報入力シート!H100,基本情報入力シート!I100,基本情報入力シート!J100,基本情報入力シート!K100,基本情報入力シート!L100,),IF(基本情報入力シート!M100="仙台市",CONCATENATE(基本情報入力シート!C100,基本情報入力シート!D100,基本情報入力シート!E100,基本情報入力シート!F100,基本情報入力シート!G100,基本情報入力シート!H100,基本情報入力シート!I100,基本情報入力シート!J100,基本情報入力シート!K100,基本情報入力シート!L100),"他都道府県"))</f>
        <v/>
      </c>
      <c r="C72" s="287" t="str">
        <f>IFERROR(INDEX(集計用!$A$110:$B$143,MATCH(基本情報入力シート!Y100,集計用!$B$110:$B$143,0),1),"")</f>
        <v/>
      </c>
      <c r="D72" s="287" t="str">
        <f>IF(様式１!$X79&gt;0,IF(様式１!$X79&lt;=集計用!D$5,IF(様式１!$AB79&gt;=集計用!D$5,"○",""),""),"")</f>
        <v/>
      </c>
      <c r="E72" s="287" t="str">
        <f>IF(様式１!$X79&gt;0,IF(様式１!$X79&lt;=集計用!E$5,IF(様式１!$AB79&gt;=集計用!E$5,"○",""),""),"")</f>
        <v/>
      </c>
      <c r="F72" s="287" t="str">
        <f>IF(様式１!$X79&gt;0,IF(様式１!$X79&lt;=集計用!F$5,IF(様式１!$AB79&gt;=集計用!F$5,"○",""),""),"")</f>
        <v/>
      </c>
      <c r="G72" s="287" t="str">
        <f>IF(様式１!$X79&gt;0,IF(様式１!$X79&lt;=集計用!G$5,IF(様式１!$AB79&gt;=集計用!G$5,"○",""),""),"")</f>
        <v/>
      </c>
      <c r="H72" s="287" t="str">
        <f>IF(様式１!$X79&gt;0,IF(様式１!$X79&lt;=集計用!H$5,IF(様式１!$AB79&gt;=集計用!H$5,"○",""),""),"")</f>
        <v/>
      </c>
      <c r="I72" s="287" t="str">
        <f>IF(様式１!$X79&gt;0,IF(様式１!$X79&lt;=集計用!I$5,IF(様式１!$AB79&gt;=集計用!I$5,"○",""),""),"")</f>
        <v/>
      </c>
      <c r="J72" s="287" t="str">
        <f>IF(様式１!$X79&gt;0,IF(様式１!$X79&lt;=集計用!J$5,IF(様式１!$AB79&gt;=集計用!J$5,"○",""),""),"")</f>
        <v/>
      </c>
      <c r="K72" s="287" t="str">
        <f>IF(様式１!$X79&gt;0,IF(様式１!$X79&lt;=集計用!K$5,IF(様式１!$AB79&gt;=集計用!K$5,"○",""),""),"")</f>
        <v/>
      </c>
      <c r="L72" t="str">
        <f>IF(基本情報入力シート!Y100="","",基本情報入力シート!Y100)</f>
        <v/>
      </c>
      <c r="M72" t="str">
        <f>IF(基本情報入力シート!R100="","",基本情報入力シート!R100)</f>
        <v/>
      </c>
      <c r="N72" t="str">
        <f>IF(基本情報入力シート!X100="","",基本情報入力シート!X100)</f>
        <v/>
      </c>
      <c r="O72" t="str">
        <f>IF(様式１!R79="","",様式１!R79)</f>
        <v/>
      </c>
      <c r="P72" t="str">
        <f>IF(様式１!S79="","",様式１!S79)</f>
        <v/>
      </c>
      <c r="Q72" t="str">
        <f>IF(様式１!T79="","",様式１!T79)</f>
        <v/>
      </c>
      <c r="R72" s="288" t="str">
        <f>IF(様式１!X79="","",様式１!X79)</f>
        <v/>
      </c>
      <c r="S72" s="288">
        <f>IF(様式１!AB79="","",様式１!AB79)</f>
        <v>9</v>
      </c>
      <c r="T72" s="289">
        <f>IF(様式１!AE79="","",様式１!AE79)</f>
        <v>10</v>
      </c>
      <c r="U72" t="str">
        <f>IF(様式１!AG79="","",様式１!AG79)</f>
        <v/>
      </c>
      <c r="V72" t="str">
        <f>IF(様式１!AH79="","",様式１!AH79)</f>
        <v/>
      </c>
      <c r="W72" t="str">
        <f>IF(様式１!AI79="","",様式１!AI79)</f>
        <v/>
      </c>
      <c r="X72" t="str">
        <f>IF(様式１!AJ79="","",様式１!AJ79)</f>
        <v/>
      </c>
      <c r="Y72" t="str">
        <f>IF(様式１!AK79="","",様式１!AK79)</f>
        <v/>
      </c>
    </row>
    <row r="73" spans="1:25">
      <c r="A73" s="287">
        <f>基本情報入力シート!B101</f>
        <v>68</v>
      </c>
      <c r="B73" s="287" t="str">
        <f>IF(基本情報入力シート!M101="宮城県",CONCATENATE(基本情報入力シート!C101,基本情報入力シート!D101,基本情報入力シート!E101,基本情報入力シート!F101,基本情報入力シート!G101,基本情報入力シート!H101,基本情報入力シート!I101,基本情報入力シート!J101,基本情報入力シート!K101,基本情報入力シート!L101,),IF(基本情報入力シート!M101="仙台市",CONCATENATE(基本情報入力シート!C101,基本情報入力シート!D101,基本情報入力シート!E101,基本情報入力シート!F101,基本情報入力シート!G101,基本情報入力シート!H101,基本情報入力シート!I101,基本情報入力シート!J101,基本情報入力シート!K101,基本情報入力シート!L101),"他都道府県"))</f>
        <v/>
      </c>
      <c r="C73" s="287" t="str">
        <f>IFERROR(INDEX(集計用!$A$110:$B$143,MATCH(基本情報入力シート!Y101,集計用!$B$110:$B$143,0),1),"")</f>
        <v/>
      </c>
      <c r="D73" s="287" t="str">
        <f>IF(様式１!$X80&gt;0,IF(様式１!$X80&lt;=集計用!D$5,IF(様式１!$AB80&gt;=集計用!D$5,"○",""),""),"")</f>
        <v/>
      </c>
      <c r="E73" s="287" t="str">
        <f>IF(様式１!$X80&gt;0,IF(様式１!$X80&lt;=集計用!E$5,IF(様式１!$AB80&gt;=集計用!E$5,"○",""),""),"")</f>
        <v/>
      </c>
      <c r="F73" s="287" t="str">
        <f>IF(様式１!$X80&gt;0,IF(様式１!$X80&lt;=集計用!F$5,IF(様式１!$AB80&gt;=集計用!F$5,"○",""),""),"")</f>
        <v/>
      </c>
      <c r="G73" s="287" t="str">
        <f>IF(様式１!$X80&gt;0,IF(様式１!$X80&lt;=集計用!G$5,IF(様式１!$AB80&gt;=集計用!G$5,"○",""),""),"")</f>
        <v/>
      </c>
      <c r="H73" s="287" t="str">
        <f>IF(様式１!$X80&gt;0,IF(様式１!$X80&lt;=集計用!H$5,IF(様式１!$AB80&gt;=集計用!H$5,"○",""),""),"")</f>
        <v/>
      </c>
      <c r="I73" s="287" t="str">
        <f>IF(様式１!$X80&gt;0,IF(様式１!$X80&lt;=集計用!I$5,IF(様式１!$AB80&gt;=集計用!I$5,"○",""),""),"")</f>
        <v/>
      </c>
      <c r="J73" s="287" t="str">
        <f>IF(様式１!$X80&gt;0,IF(様式１!$X80&lt;=集計用!J$5,IF(様式１!$AB80&gt;=集計用!J$5,"○",""),""),"")</f>
        <v/>
      </c>
      <c r="K73" s="287" t="str">
        <f>IF(様式１!$X80&gt;0,IF(様式１!$X80&lt;=集計用!K$5,IF(様式１!$AB80&gt;=集計用!K$5,"○",""),""),"")</f>
        <v/>
      </c>
      <c r="L73" t="str">
        <f>IF(基本情報入力シート!Y101="","",基本情報入力シート!Y101)</f>
        <v/>
      </c>
      <c r="M73" t="str">
        <f>IF(基本情報入力シート!R101="","",基本情報入力シート!R101)</f>
        <v/>
      </c>
      <c r="N73" t="str">
        <f>IF(基本情報入力シート!X101="","",基本情報入力シート!X101)</f>
        <v/>
      </c>
      <c r="O73" t="str">
        <f>IF(様式１!R80="","",様式１!R80)</f>
        <v/>
      </c>
      <c r="P73" t="str">
        <f>IF(様式１!S80="","",様式１!S80)</f>
        <v/>
      </c>
      <c r="Q73" t="str">
        <f>IF(様式１!T80="","",様式１!T80)</f>
        <v/>
      </c>
      <c r="R73" s="288" t="str">
        <f>IF(様式１!X80="","",様式１!X80)</f>
        <v/>
      </c>
      <c r="S73" s="288">
        <f>IF(様式１!AB80="","",様式１!AB80)</f>
        <v>9</v>
      </c>
      <c r="T73" s="289">
        <f>IF(様式１!AE80="","",様式１!AE80)</f>
        <v>10</v>
      </c>
      <c r="U73" t="str">
        <f>IF(様式１!AG80="","",様式１!AG80)</f>
        <v/>
      </c>
      <c r="V73" t="str">
        <f>IF(様式１!AH80="","",様式１!AH80)</f>
        <v/>
      </c>
      <c r="W73" t="str">
        <f>IF(様式１!AI80="","",様式１!AI80)</f>
        <v/>
      </c>
      <c r="X73" t="str">
        <f>IF(様式１!AJ80="","",様式１!AJ80)</f>
        <v/>
      </c>
      <c r="Y73" t="str">
        <f>IF(様式１!AK80="","",様式１!AK80)</f>
        <v/>
      </c>
    </row>
    <row r="74" spans="1:25">
      <c r="A74" s="287">
        <f>基本情報入力シート!B102</f>
        <v>69</v>
      </c>
      <c r="B74" s="287" t="str">
        <f>IF(基本情報入力シート!M102="宮城県",CONCATENATE(基本情報入力シート!C102,基本情報入力シート!D102,基本情報入力シート!E102,基本情報入力シート!F102,基本情報入力シート!G102,基本情報入力シート!H102,基本情報入力シート!I102,基本情報入力シート!J102,基本情報入力シート!K102,基本情報入力シート!L102,),IF(基本情報入力シート!M102="仙台市",CONCATENATE(基本情報入力シート!C102,基本情報入力シート!D102,基本情報入力シート!E102,基本情報入力シート!F102,基本情報入力シート!G102,基本情報入力シート!H102,基本情報入力シート!I102,基本情報入力シート!J102,基本情報入力シート!K102,基本情報入力シート!L102),"他都道府県"))</f>
        <v/>
      </c>
      <c r="C74" s="287" t="str">
        <f>IFERROR(INDEX(集計用!$A$110:$B$143,MATCH(基本情報入力シート!Y102,集計用!$B$110:$B$143,0),1),"")</f>
        <v/>
      </c>
      <c r="D74" s="287" t="str">
        <f>IF(様式１!$X81&gt;0,IF(様式１!$X81&lt;=集計用!D$5,IF(様式１!$AB81&gt;=集計用!D$5,"○",""),""),"")</f>
        <v/>
      </c>
      <c r="E74" s="287" t="str">
        <f>IF(様式１!$X81&gt;0,IF(様式１!$X81&lt;=集計用!E$5,IF(様式１!$AB81&gt;=集計用!E$5,"○",""),""),"")</f>
        <v/>
      </c>
      <c r="F74" s="287" t="str">
        <f>IF(様式１!$X81&gt;0,IF(様式１!$X81&lt;=集計用!F$5,IF(様式１!$AB81&gt;=集計用!F$5,"○",""),""),"")</f>
        <v/>
      </c>
      <c r="G74" s="287" t="str">
        <f>IF(様式１!$X81&gt;0,IF(様式１!$X81&lt;=集計用!G$5,IF(様式１!$AB81&gt;=集計用!G$5,"○",""),""),"")</f>
        <v/>
      </c>
      <c r="H74" s="287" t="str">
        <f>IF(様式１!$X81&gt;0,IF(様式１!$X81&lt;=集計用!H$5,IF(様式１!$AB81&gt;=集計用!H$5,"○",""),""),"")</f>
        <v/>
      </c>
      <c r="I74" s="287" t="str">
        <f>IF(様式１!$X81&gt;0,IF(様式１!$X81&lt;=集計用!I$5,IF(様式１!$AB81&gt;=集計用!I$5,"○",""),""),"")</f>
        <v/>
      </c>
      <c r="J74" s="287" t="str">
        <f>IF(様式１!$X81&gt;0,IF(様式１!$X81&lt;=集計用!J$5,IF(様式１!$AB81&gt;=集計用!J$5,"○",""),""),"")</f>
        <v/>
      </c>
      <c r="K74" s="287" t="str">
        <f>IF(様式１!$X81&gt;0,IF(様式１!$X81&lt;=集計用!K$5,IF(様式１!$AB81&gt;=集計用!K$5,"○",""),""),"")</f>
        <v/>
      </c>
      <c r="L74" t="str">
        <f>IF(基本情報入力シート!Y102="","",基本情報入力シート!Y102)</f>
        <v/>
      </c>
      <c r="M74" t="str">
        <f>IF(基本情報入力シート!R102="","",基本情報入力シート!R102)</f>
        <v/>
      </c>
      <c r="N74" t="str">
        <f>IF(基本情報入力シート!X102="","",基本情報入力シート!X102)</f>
        <v/>
      </c>
      <c r="O74" t="str">
        <f>IF(様式１!R81="","",様式１!R81)</f>
        <v/>
      </c>
      <c r="P74" t="str">
        <f>IF(様式１!S81="","",様式１!S81)</f>
        <v/>
      </c>
      <c r="Q74" t="str">
        <f>IF(様式１!T81="","",様式１!T81)</f>
        <v/>
      </c>
      <c r="R74" s="288" t="str">
        <f>IF(様式１!X81="","",様式１!X81)</f>
        <v/>
      </c>
      <c r="S74" s="288">
        <f>IF(様式１!AB81="","",様式１!AB81)</f>
        <v>9</v>
      </c>
      <c r="T74" s="289">
        <f>IF(様式１!AE81="","",様式１!AE81)</f>
        <v>10</v>
      </c>
      <c r="U74" t="str">
        <f>IF(様式１!AG81="","",様式１!AG81)</f>
        <v/>
      </c>
      <c r="V74" t="str">
        <f>IF(様式１!AH81="","",様式１!AH81)</f>
        <v/>
      </c>
      <c r="W74" t="str">
        <f>IF(様式１!AI81="","",様式１!AI81)</f>
        <v/>
      </c>
      <c r="X74" t="str">
        <f>IF(様式１!AJ81="","",様式１!AJ81)</f>
        <v/>
      </c>
      <c r="Y74" t="str">
        <f>IF(様式１!AK81="","",様式１!AK81)</f>
        <v/>
      </c>
    </row>
    <row r="75" spans="1:25">
      <c r="A75" s="287">
        <f>基本情報入力シート!B103</f>
        <v>70</v>
      </c>
      <c r="B75" s="287" t="str">
        <f>IF(基本情報入力シート!M103="宮城県",CONCATENATE(基本情報入力シート!C103,基本情報入力シート!D103,基本情報入力シート!E103,基本情報入力シート!F103,基本情報入力シート!G103,基本情報入力シート!H103,基本情報入力シート!I103,基本情報入力シート!J103,基本情報入力シート!K103,基本情報入力シート!L103,),IF(基本情報入力シート!M103="仙台市",CONCATENATE(基本情報入力シート!C103,基本情報入力シート!D103,基本情報入力シート!E103,基本情報入力シート!F103,基本情報入力シート!G103,基本情報入力シート!H103,基本情報入力シート!I103,基本情報入力シート!J103,基本情報入力シート!K103,基本情報入力シート!L103),"他都道府県"))</f>
        <v/>
      </c>
      <c r="C75" s="287" t="str">
        <f>IFERROR(INDEX(集計用!$A$110:$B$143,MATCH(基本情報入力シート!Y103,集計用!$B$110:$B$143,0),1),"")</f>
        <v/>
      </c>
      <c r="D75" s="287" t="str">
        <f>IF(様式１!$X82&gt;0,IF(様式１!$X82&lt;=集計用!D$5,IF(様式１!$AB82&gt;=集計用!D$5,"○",""),""),"")</f>
        <v/>
      </c>
      <c r="E75" s="287" t="str">
        <f>IF(様式１!$X82&gt;0,IF(様式１!$X82&lt;=集計用!E$5,IF(様式１!$AB82&gt;=集計用!E$5,"○",""),""),"")</f>
        <v/>
      </c>
      <c r="F75" s="287" t="str">
        <f>IF(様式１!$X82&gt;0,IF(様式１!$X82&lt;=集計用!F$5,IF(様式１!$AB82&gt;=集計用!F$5,"○",""),""),"")</f>
        <v/>
      </c>
      <c r="G75" s="287" t="str">
        <f>IF(様式１!$X82&gt;0,IF(様式１!$X82&lt;=集計用!G$5,IF(様式１!$AB82&gt;=集計用!G$5,"○",""),""),"")</f>
        <v/>
      </c>
      <c r="H75" s="287" t="str">
        <f>IF(様式１!$X82&gt;0,IF(様式１!$X82&lt;=集計用!H$5,IF(様式１!$AB82&gt;=集計用!H$5,"○",""),""),"")</f>
        <v/>
      </c>
      <c r="I75" s="287" t="str">
        <f>IF(様式１!$X82&gt;0,IF(様式１!$X82&lt;=集計用!I$5,IF(様式１!$AB82&gt;=集計用!I$5,"○",""),""),"")</f>
        <v/>
      </c>
      <c r="J75" s="287" t="str">
        <f>IF(様式１!$X82&gt;0,IF(様式１!$X82&lt;=集計用!J$5,IF(様式１!$AB82&gt;=集計用!J$5,"○",""),""),"")</f>
        <v/>
      </c>
      <c r="K75" s="287" t="str">
        <f>IF(様式１!$X82&gt;0,IF(様式１!$X82&lt;=集計用!K$5,IF(様式１!$AB82&gt;=集計用!K$5,"○",""),""),"")</f>
        <v/>
      </c>
      <c r="L75" t="str">
        <f>IF(基本情報入力シート!Y103="","",基本情報入力シート!Y103)</f>
        <v/>
      </c>
      <c r="M75" t="str">
        <f>IF(基本情報入力シート!R103="","",基本情報入力シート!R103)</f>
        <v/>
      </c>
      <c r="N75" t="str">
        <f>IF(基本情報入力シート!X103="","",基本情報入力シート!X103)</f>
        <v/>
      </c>
      <c r="O75" t="str">
        <f>IF(様式１!R82="","",様式１!R82)</f>
        <v/>
      </c>
      <c r="P75" t="str">
        <f>IF(様式１!S82="","",様式１!S82)</f>
        <v/>
      </c>
      <c r="Q75" t="str">
        <f>IF(様式１!T82="","",様式１!T82)</f>
        <v/>
      </c>
      <c r="R75" s="288" t="str">
        <f>IF(様式１!X82="","",様式１!X82)</f>
        <v/>
      </c>
      <c r="S75" s="288">
        <f>IF(様式１!AB82="","",様式１!AB82)</f>
        <v>9</v>
      </c>
      <c r="T75" s="289">
        <f>IF(様式１!AE82="","",様式１!AE82)</f>
        <v>10</v>
      </c>
      <c r="U75" t="str">
        <f>IF(様式１!AG82="","",様式１!AG82)</f>
        <v/>
      </c>
      <c r="V75" t="str">
        <f>IF(様式１!AH82="","",様式１!AH82)</f>
        <v/>
      </c>
      <c r="W75" t="str">
        <f>IF(様式１!AI82="","",様式１!AI82)</f>
        <v/>
      </c>
      <c r="X75" t="str">
        <f>IF(様式１!AJ82="","",様式１!AJ82)</f>
        <v/>
      </c>
      <c r="Y75" t="str">
        <f>IF(様式１!AK82="","",様式１!AK82)</f>
        <v/>
      </c>
    </row>
    <row r="76" spans="1:25">
      <c r="A76" s="287">
        <f>基本情報入力シート!B104</f>
        <v>71</v>
      </c>
      <c r="B76" s="287" t="str">
        <f>IF(基本情報入力シート!M104="宮城県",CONCATENATE(基本情報入力シート!C104,基本情報入力シート!D104,基本情報入力シート!E104,基本情報入力シート!F104,基本情報入力シート!G104,基本情報入力シート!H104,基本情報入力シート!I104,基本情報入力シート!J104,基本情報入力シート!K104,基本情報入力シート!L104,),IF(基本情報入力シート!M104="仙台市",CONCATENATE(基本情報入力シート!C104,基本情報入力シート!D104,基本情報入力シート!E104,基本情報入力シート!F104,基本情報入力シート!G104,基本情報入力シート!H104,基本情報入力シート!I104,基本情報入力シート!J104,基本情報入力シート!K104,基本情報入力シート!L104),"他都道府県"))</f>
        <v/>
      </c>
      <c r="C76" s="287" t="str">
        <f>IFERROR(INDEX(集計用!$A$110:$B$143,MATCH(基本情報入力シート!Y104,集計用!$B$110:$B$143,0),1),"")</f>
        <v/>
      </c>
      <c r="D76" s="287" t="str">
        <f>IF(様式１!$X83&gt;0,IF(様式１!$X83&lt;=集計用!D$5,IF(様式１!$AB83&gt;=集計用!D$5,"○",""),""),"")</f>
        <v/>
      </c>
      <c r="E76" s="287" t="str">
        <f>IF(様式１!$X83&gt;0,IF(様式１!$X83&lt;=集計用!E$5,IF(様式１!$AB83&gt;=集計用!E$5,"○",""),""),"")</f>
        <v/>
      </c>
      <c r="F76" s="287" t="str">
        <f>IF(様式１!$X83&gt;0,IF(様式１!$X83&lt;=集計用!F$5,IF(様式１!$AB83&gt;=集計用!F$5,"○",""),""),"")</f>
        <v/>
      </c>
      <c r="G76" s="287" t="str">
        <f>IF(様式１!$X83&gt;0,IF(様式１!$X83&lt;=集計用!G$5,IF(様式１!$AB83&gt;=集計用!G$5,"○",""),""),"")</f>
        <v/>
      </c>
      <c r="H76" s="287" t="str">
        <f>IF(様式１!$X83&gt;0,IF(様式１!$X83&lt;=集計用!H$5,IF(様式１!$AB83&gt;=集計用!H$5,"○",""),""),"")</f>
        <v/>
      </c>
      <c r="I76" s="287" t="str">
        <f>IF(様式１!$X83&gt;0,IF(様式１!$X83&lt;=集計用!I$5,IF(様式１!$AB83&gt;=集計用!I$5,"○",""),""),"")</f>
        <v/>
      </c>
      <c r="J76" s="287" t="str">
        <f>IF(様式１!$X83&gt;0,IF(様式１!$X83&lt;=集計用!J$5,IF(様式１!$AB83&gt;=集計用!J$5,"○",""),""),"")</f>
        <v/>
      </c>
      <c r="K76" s="287" t="str">
        <f>IF(様式１!$X83&gt;0,IF(様式１!$X83&lt;=集計用!K$5,IF(様式１!$AB83&gt;=集計用!K$5,"○",""),""),"")</f>
        <v/>
      </c>
      <c r="L76" t="str">
        <f>IF(基本情報入力シート!Y104="","",基本情報入力シート!Y104)</f>
        <v/>
      </c>
      <c r="M76" t="str">
        <f>IF(基本情報入力シート!R104="","",基本情報入力シート!R104)</f>
        <v/>
      </c>
      <c r="N76" t="str">
        <f>IF(基本情報入力シート!X104="","",基本情報入力シート!X104)</f>
        <v/>
      </c>
      <c r="O76" t="str">
        <f>IF(様式１!R83="","",様式１!R83)</f>
        <v/>
      </c>
      <c r="P76" t="str">
        <f>IF(様式１!S83="","",様式１!S83)</f>
        <v/>
      </c>
      <c r="Q76" t="str">
        <f>IF(様式１!T83="","",様式１!T83)</f>
        <v/>
      </c>
      <c r="R76" s="288" t="str">
        <f>IF(様式１!X83="","",様式１!X83)</f>
        <v/>
      </c>
      <c r="S76" s="288">
        <f>IF(様式１!AB83="","",様式１!AB83)</f>
        <v>9</v>
      </c>
      <c r="T76" s="289">
        <f>IF(様式１!AE83="","",様式１!AE83)</f>
        <v>10</v>
      </c>
      <c r="U76" t="str">
        <f>IF(様式１!AG83="","",様式１!AG83)</f>
        <v/>
      </c>
      <c r="V76" t="str">
        <f>IF(様式１!AH83="","",様式１!AH83)</f>
        <v/>
      </c>
      <c r="W76" t="str">
        <f>IF(様式１!AI83="","",様式１!AI83)</f>
        <v/>
      </c>
      <c r="X76" t="str">
        <f>IF(様式１!AJ83="","",様式１!AJ83)</f>
        <v/>
      </c>
      <c r="Y76" t="str">
        <f>IF(様式１!AK83="","",様式１!AK83)</f>
        <v/>
      </c>
    </row>
    <row r="77" spans="1:25">
      <c r="A77" s="287">
        <f>基本情報入力シート!B105</f>
        <v>72</v>
      </c>
      <c r="B77" s="287" t="str">
        <f>IF(基本情報入力シート!M105="宮城県",CONCATENATE(基本情報入力シート!C105,基本情報入力シート!D105,基本情報入力シート!E105,基本情報入力シート!F105,基本情報入力シート!G105,基本情報入力シート!H105,基本情報入力シート!I105,基本情報入力シート!J105,基本情報入力シート!K105,基本情報入力シート!L105,),IF(基本情報入力シート!M105="仙台市",CONCATENATE(基本情報入力シート!C105,基本情報入力シート!D105,基本情報入力シート!E105,基本情報入力シート!F105,基本情報入力シート!G105,基本情報入力シート!H105,基本情報入力シート!I105,基本情報入力シート!J105,基本情報入力シート!K105,基本情報入力シート!L105),"他都道府県"))</f>
        <v/>
      </c>
      <c r="C77" s="287" t="str">
        <f>IFERROR(INDEX(集計用!$A$110:$B$143,MATCH(基本情報入力シート!Y105,集計用!$B$110:$B$143,0),1),"")</f>
        <v/>
      </c>
      <c r="D77" s="287" t="str">
        <f>IF(様式１!$X84&gt;0,IF(様式１!$X84&lt;=集計用!D$5,IF(様式１!$AB84&gt;=集計用!D$5,"○",""),""),"")</f>
        <v/>
      </c>
      <c r="E77" s="287" t="str">
        <f>IF(様式１!$X84&gt;0,IF(様式１!$X84&lt;=集計用!E$5,IF(様式１!$AB84&gt;=集計用!E$5,"○",""),""),"")</f>
        <v/>
      </c>
      <c r="F77" s="287" t="str">
        <f>IF(様式１!$X84&gt;0,IF(様式１!$X84&lt;=集計用!F$5,IF(様式１!$AB84&gt;=集計用!F$5,"○",""),""),"")</f>
        <v/>
      </c>
      <c r="G77" s="287" t="str">
        <f>IF(様式１!$X84&gt;0,IF(様式１!$X84&lt;=集計用!G$5,IF(様式１!$AB84&gt;=集計用!G$5,"○",""),""),"")</f>
        <v/>
      </c>
      <c r="H77" s="287" t="str">
        <f>IF(様式１!$X84&gt;0,IF(様式１!$X84&lt;=集計用!H$5,IF(様式１!$AB84&gt;=集計用!H$5,"○",""),""),"")</f>
        <v/>
      </c>
      <c r="I77" s="287" t="str">
        <f>IF(様式１!$X84&gt;0,IF(様式１!$X84&lt;=集計用!I$5,IF(様式１!$AB84&gt;=集計用!I$5,"○",""),""),"")</f>
        <v/>
      </c>
      <c r="J77" s="287" t="str">
        <f>IF(様式１!$X84&gt;0,IF(様式１!$X84&lt;=集計用!J$5,IF(様式１!$AB84&gt;=集計用!J$5,"○",""),""),"")</f>
        <v/>
      </c>
      <c r="K77" s="287" t="str">
        <f>IF(様式１!$X84&gt;0,IF(様式１!$X84&lt;=集計用!K$5,IF(様式１!$AB84&gt;=集計用!K$5,"○",""),""),"")</f>
        <v/>
      </c>
      <c r="L77" t="str">
        <f>IF(基本情報入力シート!Y105="","",基本情報入力シート!Y105)</f>
        <v/>
      </c>
      <c r="M77" t="str">
        <f>IF(基本情報入力シート!R105="","",基本情報入力シート!R105)</f>
        <v/>
      </c>
      <c r="N77" t="str">
        <f>IF(基本情報入力シート!X105="","",基本情報入力シート!X105)</f>
        <v/>
      </c>
      <c r="O77" t="str">
        <f>IF(様式１!R84="","",様式１!R84)</f>
        <v/>
      </c>
      <c r="P77" t="str">
        <f>IF(様式１!S84="","",様式１!S84)</f>
        <v/>
      </c>
      <c r="Q77" t="str">
        <f>IF(様式１!T84="","",様式１!T84)</f>
        <v/>
      </c>
      <c r="R77" s="288" t="str">
        <f>IF(様式１!X84="","",様式１!X84)</f>
        <v/>
      </c>
      <c r="S77" s="288">
        <f>IF(様式１!AB84="","",様式１!AB84)</f>
        <v>9</v>
      </c>
      <c r="T77" s="289">
        <f>IF(様式１!AE84="","",様式１!AE84)</f>
        <v>10</v>
      </c>
      <c r="U77" t="str">
        <f>IF(様式１!AG84="","",様式１!AG84)</f>
        <v/>
      </c>
      <c r="V77" t="str">
        <f>IF(様式１!AH84="","",様式１!AH84)</f>
        <v/>
      </c>
      <c r="W77" t="str">
        <f>IF(様式１!AI84="","",様式１!AI84)</f>
        <v/>
      </c>
      <c r="X77" t="str">
        <f>IF(様式１!AJ84="","",様式１!AJ84)</f>
        <v/>
      </c>
      <c r="Y77" t="str">
        <f>IF(様式１!AK84="","",様式１!AK84)</f>
        <v/>
      </c>
    </row>
    <row r="78" spans="1:25">
      <c r="A78" s="287">
        <f>基本情報入力シート!B106</f>
        <v>73</v>
      </c>
      <c r="B78" s="287" t="str">
        <f>IF(基本情報入力シート!M106="宮城県",CONCATENATE(基本情報入力シート!C106,基本情報入力シート!D106,基本情報入力シート!E106,基本情報入力シート!F106,基本情報入力シート!G106,基本情報入力シート!H106,基本情報入力シート!I106,基本情報入力シート!J106,基本情報入力シート!K106,基本情報入力シート!L106,),IF(基本情報入力シート!M106="仙台市",CONCATENATE(基本情報入力シート!C106,基本情報入力シート!D106,基本情報入力シート!E106,基本情報入力シート!F106,基本情報入力シート!G106,基本情報入力シート!H106,基本情報入力シート!I106,基本情報入力シート!J106,基本情報入力シート!K106,基本情報入力シート!L106),"他都道府県"))</f>
        <v/>
      </c>
      <c r="C78" s="287" t="str">
        <f>IFERROR(INDEX(集計用!$A$110:$B$143,MATCH(基本情報入力シート!Y106,集計用!$B$110:$B$143,0),1),"")</f>
        <v/>
      </c>
      <c r="D78" s="287" t="str">
        <f>IF(様式１!$X85&gt;0,IF(様式１!$X85&lt;=集計用!D$5,IF(様式１!$AB85&gt;=集計用!D$5,"○",""),""),"")</f>
        <v/>
      </c>
      <c r="E78" s="287" t="str">
        <f>IF(様式１!$X85&gt;0,IF(様式１!$X85&lt;=集計用!E$5,IF(様式１!$AB85&gt;=集計用!E$5,"○",""),""),"")</f>
        <v/>
      </c>
      <c r="F78" s="287" t="str">
        <f>IF(様式１!$X85&gt;0,IF(様式１!$X85&lt;=集計用!F$5,IF(様式１!$AB85&gt;=集計用!F$5,"○",""),""),"")</f>
        <v/>
      </c>
      <c r="G78" s="287" t="str">
        <f>IF(様式１!$X85&gt;0,IF(様式１!$X85&lt;=集計用!G$5,IF(様式１!$AB85&gt;=集計用!G$5,"○",""),""),"")</f>
        <v/>
      </c>
      <c r="H78" s="287" t="str">
        <f>IF(様式１!$X85&gt;0,IF(様式１!$X85&lt;=集計用!H$5,IF(様式１!$AB85&gt;=集計用!H$5,"○",""),""),"")</f>
        <v/>
      </c>
      <c r="I78" s="287" t="str">
        <f>IF(様式１!$X85&gt;0,IF(様式１!$X85&lt;=集計用!I$5,IF(様式１!$AB85&gt;=集計用!I$5,"○",""),""),"")</f>
        <v/>
      </c>
      <c r="J78" s="287" t="str">
        <f>IF(様式１!$X85&gt;0,IF(様式１!$X85&lt;=集計用!J$5,IF(様式１!$AB85&gt;=集計用!J$5,"○",""),""),"")</f>
        <v/>
      </c>
      <c r="K78" s="287" t="str">
        <f>IF(様式１!$X85&gt;0,IF(様式１!$X85&lt;=集計用!K$5,IF(様式１!$AB85&gt;=集計用!K$5,"○",""),""),"")</f>
        <v/>
      </c>
      <c r="L78" t="str">
        <f>IF(基本情報入力シート!Y106="","",基本情報入力シート!Y106)</f>
        <v/>
      </c>
      <c r="M78" t="str">
        <f>IF(基本情報入力シート!R106="","",基本情報入力シート!R106)</f>
        <v/>
      </c>
      <c r="N78" t="str">
        <f>IF(基本情報入力シート!X106="","",基本情報入力シート!X106)</f>
        <v/>
      </c>
      <c r="O78" t="str">
        <f>IF(様式１!R85="","",様式１!R85)</f>
        <v/>
      </c>
      <c r="P78" t="str">
        <f>IF(様式１!S85="","",様式１!S85)</f>
        <v/>
      </c>
      <c r="Q78" t="str">
        <f>IF(様式１!T85="","",様式１!T85)</f>
        <v/>
      </c>
      <c r="R78" s="288" t="str">
        <f>IF(様式１!X85="","",様式１!X85)</f>
        <v/>
      </c>
      <c r="S78" s="288">
        <f>IF(様式１!AB85="","",様式１!AB85)</f>
        <v>9</v>
      </c>
      <c r="T78" s="289">
        <f>IF(様式１!AE85="","",様式１!AE85)</f>
        <v>10</v>
      </c>
      <c r="U78" t="str">
        <f>IF(様式１!AG85="","",様式１!AG85)</f>
        <v/>
      </c>
      <c r="V78" t="str">
        <f>IF(様式１!AH85="","",様式１!AH85)</f>
        <v/>
      </c>
      <c r="W78" t="str">
        <f>IF(様式１!AI85="","",様式１!AI85)</f>
        <v/>
      </c>
      <c r="X78" t="str">
        <f>IF(様式１!AJ85="","",様式１!AJ85)</f>
        <v/>
      </c>
      <c r="Y78" t="str">
        <f>IF(様式１!AK85="","",様式１!AK85)</f>
        <v/>
      </c>
    </row>
    <row r="79" spans="1:25">
      <c r="A79" s="287">
        <f>基本情報入力シート!B107</f>
        <v>74</v>
      </c>
      <c r="B79" s="287" t="str">
        <f>IF(基本情報入力シート!M107="宮城県",CONCATENATE(基本情報入力シート!C107,基本情報入力シート!D107,基本情報入力シート!E107,基本情報入力シート!F107,基本情報入力シート!G107,基本情報入力シート!H107,基本情報入力シート!I107,基本情報入力シート!J107,基本情報入力シート!K107,基本情報入力シート!L107,),IF(基本情報入力シート!M107="仙台市",CONCATENATE(基本情報入力シート!C107,基本情報入力シート!D107,基本情報入力シート!E107,基本情報入力シート!F107,基本情報入力シート!G107,基本情報入力シート!H107,基本情報入力シート!I107,基本情報入力シート!J107,基本情報入力シート!K107,基本情報入力シート!L107),"他都道府県"))</f>
        <v/>
      </c>
      <c r="C79" s="287" t="str">
        <f>IFERROR(INDEX(集計用!$A$110:$B$143,MATCH(基本情報入力シート!Y107,集計用!$B$110:$B$143,0),1),"")</f>
        <v/>
      </c>
      <c r="D79" s="287" t="str">
        <f>IF(様式１!$X86&gt;0,IF(様式１!$X86&lt;=集計用!D$5,IF(様式１!$AB86&gt;=集計用!D$5,"○",""),""),"")</f>
        <v/>
      </c>
      <c r="E79" s="287" t="str">
        <f>IF(様式１!$X86&gt;0,IF(様式１!$X86&lt;=集計用!E$5,IF(様式１!$AB86&gt;=集計用!E$5,"○",""),""),"")</f>
        <v/>
      </c>
      <c r="F79" s="287" t="str">
        <f>IF(様式１!$X86&gt;0,IF(様式１!$X86&lt;=集計用!F$5,IF(様式１!$AB86&gt;=集計用!F$5,"○",""),""),"")</f>
        <v/>
      </c>
      <c r="G79" s="287" t="str">
        <f>IF(様式１!$X86&gt;0,IF(様式１!$X86&lt;=集計用!G$5,IF(様式１!$AB86&gt;=集計用!G$5,"○",""),""),"")</f>
        <v/>
      </c>
      <c r="H79" s="287" t="str">
        <f>IF(様式１!$X86&gt;0,IF(様式１!$X86&lt;=集計用!H$5,IF(様式１!$AB86&gt;=集計用!H$5,"○",""),""),"")</f>
        <v/>
      </c>
      <c r="I79" s="287" t="str">
        <f>IF(様式１!$X86&gt;0,IF(様式１!$X86&lt;=集計用!I$5,IF(様式１!$AB86&gt;=集計用!I$5,"○",""),""),"")</f>
        <v/>
      </c>
      <c r="J79" s="287" t="str">
        <f>IF(様式１!$X86&gt;0,IF(様式１!$X86&lt;=集計用!J$5,IF(様式１!$AB86&gt;=集計用!J$5,"○",""),""),"")</f>
        <v/>
      </c>
      <c r="K79" s="287" t="str">
        <f>IF(様式１!$X86&gt;0,IF(様式１!$X86&lt;=集計用!K$5,IF(様式１!$AB86&gt;=集計用!K$5,"○",""),""),"")</f>
        <v/>
      </c>
      <c r="L79" t="str">
        <f>IF(基本情報入力シート!Y107="","",基本情報入力シート!Y107)</f>
        <v/>
      </c>
      <c r="M79" t="str">
        <f>IF(基本情報入力シート!R107="","",基本情報入力シート!R107)</f>
        <v/>
      </c>
      <c r="N79" t="str">
        <f>IF(基本情報入力シート!X107="","",基本情報入力シート!X107)</f>
        <v/>
      </c>
      <c r="O79" t="str">
        <f>IF(様式１!R86="","",様式１!R86)</f>
        <v/>
      </c>
      <c r="P79" t="str">
        <f>IF(様式１!S86="","",様式１!S86)</f>
        <v/>
      </c>
      <c r="Q79" t="str">
        <f>IF(様式１!T86="","",様式１!T86)</f>
        <v/>
      </c>
      <c r="R79" s="288" t="str">
        <f>IF(様式１!X86="","",様式１!X86)</f>
        <v/>
      </c>
      <c r="S79" s="288">
        <f>IF(様式１!AB86="","",様式１!AB86)</f>
        <v>9</v>
      </c>
      <c r="T79" s="289">
        <f>IF(様式１!AE86="","",様式１!AE86)</f>
        <v>10</v>
      </c>
      <c r="U79" t="str">
        <f>IF(様式１!AG86="","",様式１!AG86)</f>
        <v/>
      </c>
      <c r="V79" t="str">
        <f>IF(様式１!AH86="","",様式１!AH86)</f>
        <v/>
      </c>
      <c r="W79" t="str">
        <f>IF(様式１!AI86="","",様式１!AI86)</f>
        <v/>
      </c>
      <c r="X79" t="str">
        <f>IF(様式１!AJ86="","",様式１!AJ86)</f>
        <v/>
      </c>
      <c r="Y79" t="str">
        <f>IF(様式１!AK86="","",様式１!AK86)</f>
        <v/>
      </c>
    </row>
    <row r="80" spans="1:25">
      <c r="A80" s="287">
        <f>基本情報入力シート!B108</f>
        <v>75</v>
      </c>
      <c r="B80" s="287" t="str">
        <f>IF(基本情報入力シート!M108="宮城県",CONCATENATE(基本情報入力シート!C108,基本情報入力シート!D108,基本情報入力シート!E108,基本情報入力シート!F108,基本情報入力シート!G108,基本情報入力シート!H108,基本情報入力シート!I108,基本情報入力シート!J108,基本情報入力シート!K108,基本情報入力シート!L108,),IF(基本情報入力シート!M108="仙台市",CONCATENATE(基本情報入力シート!C108,基本情報入力シート!D108,基本情報入力シート!E108,基本情報入力シート!F108,基本情報入力シート!G108,基本情報入力シート!H108,基本情報入力シート!I108,基本情報入力シート!J108,基本情報入力シート!K108,基本情報入力シート!L108),"他都道府県"))</f>
        <v/>
      </c>
      <c r="C80" s="287" t="str">
        <f>IFERROR(INDEX(集計用!$A$110:$B$143,MATCH(基本情報入力シート!Y108,集計用!$B$110:$B$143,0),1),"")</f>
        <v/>
      </c>
      <c r="D80" s="287" t="str">
        <f>IF(様式１!$X87&gt;0,IF(様式１!$X87&lt;=集計用!D$5,IF(様式１!$AB87&gt;=集計用!D$5,"○",""),""),"")</f>
        <v/>
      </c>
      <c r="E80" s="287" t="str">
        <f>IF(様式１!$X87&gt;0,IF(様式１!$X87&lt;=集計用!E$5,IF(様式１!$AB87&gt;=集計用!E$5,"○",""),""),"")</f>
        <v/>
      </c>
      <c r="F80" s="287" t="str">
        <f>IF(様式１!$X87&gt;0,IF(様式１!$X87&lt;=集計用!F$5,IF(様式１!$AB87&gt;=集計用!F$5,"○",""),""),"")</f>
        <v/>
      </c>
      <c r="G80" s="287" t="str">
        <f>IF(様式１!$X87&gt;0,IF(様式１!$X87&lt;=集計用!G$5,IF(様式１!$AB87&gt;=集計用!G$5,"○",""),""),"")</f>
        <v/>
      </c>
      <c r="H80" s="287" t="str">
        <f>IF(様式１!$X87&gt;0,IF(様式１!$X87&lt;=集計用!H$5,IF(様式１!$AB87&gt;=集計用!H$5,"○",""),""),"")</f>
        <v/>
      </c>
      <c r="I80" s="287" t="str">
        <f>IF(様式１!$X87&gt;0,IF(様式１!$X87&lt;=集計用!I$5,IF(様式１!$AB87&gt;=集計用!I$5,"○",""),""),"")</f>
        <v/>
      </c>
      <c r="J80" s="287" t="str">
        <f>IF(様式１!$X87&gt;0,IF(様式１!$X87&lt;=集計用!J$5,IF(様式１!$AB87&gt;=集計用!J$5,"○",""),""),"")</f>
        <v/>
      </c>
      <c r="K80" s="287" t="str">
        <f>IF(様式１!$X87&gt;0,IF(様式１!$X87&lt;=集計用!K$5,IF(様式１!$AB87&gt;=集計用!K$5,"○",""),""),"")</f>
        <v/>
      </c>
      <c r="L80" t="str">
        <f>IF(基本情報入力シート!Y108="","",基本情報入力シート!Y108)</f>
        <v/>
      </c>
      <c r="M80" t="str">
        <f>IF(基本情報入力シート!R108="","",基本情報入力シート!R108)</f>
        <v/>
      </c>
      <c r="N80" t="str">
        <f>IF(基本情報入力シート!X108="","",基本情報入力シート!X108)</f>
        <v/>
      </c>
      <c r="O80" t="str">
        <f>IF(様式１!R87="","",様式１!R87)</f>
        <v/>
      </c>
      <c r="P80" t="str">
        <f>IF(様式１!S87="","",様式１!S87)</f>
        <v/>
      </c>
      <c r="Q80" t="str">
        <f>IF(様式１!T87="","",様式１!T87)</f>
        <v/>
      </c>
      <c r="R80" s="288" t="str">
        <f>IF(様式１!X87="","",様式１!X87)</f>
        <v/>
      </c>
      <c r="S80" s="288">
        <f>IF(様式１!AB87="","",様式１!AB87)</f>
        <v>9</v>
      </c>
      <c r="T80" s="289">
        <f>IF(様式１!AE87="","",様式１!AE87)</f>
        <v>10</v>
      </c>
      <c r="U80" t="str">
        <f>IF(様式１!AG87="","",様式１!AG87)</f>
        <v/>
      </c>
      <c r="V80" t="str">
        <f>IF(様式１!AH87="","",様式１!AH87)</f>
        <v/>
      </c>
      <c r="W80" t="str">
        <f>IF(様式１!AI87="","",様式１!AI87)</f>
        <v/>
      </c>
      <c r="X80" t="str">
        <f>IF(様式１!AJ87="","",様式１!AJ87)</f>
        <v/>
      </c>
      <c r="Y80" t="str">
        <f>IF(様式１!AK87="","",様式１!AK87)</f>
        <v/>
      </c>
    </row>
    <row r="81" spans="1:25">
      <c r="A81" s="287">
        <f>基本情報入力シート!B109</f>
        <v>76</v>
      </c>
      <c r="B81" s="287" t="str">
        <f>IF(基本情報入力シート!M109="宮城県",CONCATENATE(基本情報入力シート!C109,基本情報入力シート!D109,基本情報入力シート!E109,基本情報入力シート!F109,基本情報入力シート!G109,基本情報入力シート!H109,基本情報入力シート!I109,基本情報入力シート!J109,基本情報入力シート!K109,基本情報入力シート!L109,),IF(基本情報入力シート!M109="仙台市",CONCATENATE(基本情報入力シート!C109,基本情報入力シート!D109,基本情報入力シート!E109,基本情報入力シート!F109,基本情報入力シート!G109,基本情報入力シート!H109,基本情報入力シート!I109,基本情報入力シート!J109,基本情報入力シート!K109,基本情報入力シート!L109),"他都道府県"))</f>
        <v/>
      </c>
      <c r="C81" s="287" t="str">
        <f>IFERROR(INDEX(集計用!$A$110:$B$143,MATCH(基本情報入力シート!Y109,集計用!$B$110:$B$143,0),1),"")</f>
        <v/>
      </c>
      <c r="D81" s="287" t="str">
        <f>IF(様式１!$X88&gt;0,IF(様式１!$X88&lt;=集計用!D$5,IF(様式１!$AB88&gt;=集計用!D$5,"○",""),""),"")</f>
        <v/>
      </c>
      <c r="E81" s="287" t="str">
        <f>IF(様式１!$X88&gt;0,IF(様式１!$X88&lt;=集計用!E$5,IF(様式１!$AB88&gt;=集計用!E$5,"○",""),""),"")</f>
        <v/>
      </c>
      <c r="F81" s="287" t="str">
        <f>IF(様式１!$X88&gt;0,IF(様式１!$X88&lt;=集計用!F$5,IF(様式１!$AB88&gt;=集計用!F$5,"○",""),""),"")</f>
        <v/>
      </c>
      <c r="G81" s="287" t="str">
        <f>IF(様式１!$X88&gt;0,IF(様式１!$X88&lt;=集計用!G$5,IF(様式１!$AB88&gt;=集計用!G$5,"○",""),""),"")</f>
        <v/>
      </c>
      <c r="H81" s="287" t="str">
        <f>IF(様式１!$X88&gt;0,IF(様式１!$X88&lt;=集計用!H$5,IF(様式１!$AB88&gt;=集計用!H$5,"○",""),""),"")</f>
        <v/>
      </c>
      <c r="I81" s="287" t="str">
        <f>IF(様式１!$X88&gt;0,IF(様式１!$X88&lt;=集計用!I$5,IF(様式１!$AB88&gt;=集計用!I$5,"○",""),""),"")</f>
        <v/>
      </c>
      <c r="J81" s="287" t="str">
        <f>IF(様式１!$X88&gt;0,IF(様式１!$X88&lt;=集計用!J$5,IF(様式１!$AB88&gt;=集計用!J$5,"○",""),""),"")</f>
        <v/>
      </c>
      <c r="K81" s="287" t="str">
        <f>IF(様式１!$X88&gt;0,IF(様式１!$X88&lt;=集計用!K$5,IF(様式１!$AB88&gt;=集計用!K$5,"○",""),""),"")</f>
        <v/>
      </c>
      <c r="L81" t="str">
        <f>IF(基本情報入力シート!Y109="","",基本情報入力シート!Y109)</f>
        <v/>
      </c>
      <c r="M81" t="str">
        <f>IF(基本情報入力シート!R109="","",基本情報入力シート!R109)</f>
        <v/>
      </c>
      <c r="N81" t="str">
        <f>IF(基本情報入力シート!X109="","",基本情報入力シート!X109)</f>
        <v/>
      </c>
      <c r="O81" t="str">
        <f>IF(様式１!R88="","",様式１!R88)</f>
        <v/>
      </c>
      <c r="P81" t="str">
        <f>IF(様式１!S88="","",様式１!S88)</f>
        <v/>
      </c>
      <c r="Q81" t="str">
        <f>IF(様式１!T88="","",様式１!T88)</f>
        <v/>
      </c>
      <c r="R81" s="288" t="str">
        <f>IF(様式１!X88="","",様式１!X88)</f>
        <v/>
      </c>
      <c r="S81" s="288">
        <f>IF(様式１!AB88="","",様式１!AB88)</f>
        <v>9</v>
      </c>
      <c r="T81" s="289">
        <f>IF(様式１!AE88="","",様式１!AE88)</f>
        <v>10</v>
      </c>
      <c r="U81" t="str">
        <f>IF(様式１!AG88="","",様式１!AG88)</f>
        <v/>
      </c>
      <c r="V81" t="str">
        <f>IF(様式１!AH88="","",様式１!AH88)</f>
        <v/>
      </c>
      <c r="W81" t="str">
        <f>IF(様式１!AI88="","",様式１!AI88)</f>
        <v/>
      </c>
      <c r="X81" t="str">
        <f>IF(様式１!AJ88="","",様式１!AJ88)</f>
        <v/>
      </c>
      <c r="Y81" t="str">
        <f>IF(様式１!AK88="","",様式１!AK88)</f>
        <v/>
      </c>
    </row>
    <row r="82" spans="1:25">
      <c r="A82" s="287">
        <f>基本情報入力シート!B110</f>
        <v>77</v>
      </c>
      <c r="B82" s="287" t="str">
        <f>IF(基本情報入力シート!M110="宮城県",CONCATENATE(基本情報入力シート!C110,基本情報入力シート!D110,基本情報入力シート!E110,基本情報入力シート!F110,基本情報入力シート!G110,基本情報入力シート!H110,基本情報入力シート!I110,基本情報入力シート!J110,基本情報入力シート!K110,基本情報入力シート!L110,),IF(基本情報入力シート!M110="仙台市",CONCATENATE(基本情報入力シート!C110,基本情報入力シート!D110,基本情報入力シート!E110,基本情報入力シート!F110,基本情報入力シート!G110,基本情報入力シート!H110,基本情報入力シート!I110,基本情報入力シート!J110,基本情報入力シート!K110,基本情報入力シート!L110),"他都道府県"))</f>
        <v/>
      </c>
      <c r="C82" s="287" t="str">
        <f>IFERROR(INDEX(集計用!$A$110:$B$143,MATCH(基本情報入力シート!Y110,集計用!$B$110:$B$143,0),1),"")</f>
        <v/>
      </c>
      <c r="D82" s="287" t="str">
        <f>IF(様式１!$X89&gt;0,IF(様式１!$X89&lt;=集計用!D$5,IF(様式１!$AB89&gt;=集計用!D$5,"○",""),""),"")</f>
        <v/>
      </c>
      <c r="E82" s="287" t="str">
        <f>IF(様式１!$X89&gt;0,IF(様式１!$X89&lt;=集計用!E$5,IF(様式１!$AB89&gt;=集計用!E$5,"○",""),""),"")</f>
        <v/>
      </c>
      <c r="F82" s="287" t="str">
        <f>IF(様式１!$X89&gt;0,IF(様式１!$X89&lt;=集計用!F$5,IF(様式１!$AB89&gt;=集計用!F$5,"○",""),""),"")</f>
        <v/>
      </c>
      <c r="G82" s="287" t="str">
        <f>IF(様式１!$X89&gt;0,IF(様式１!$X89&lt;=集計用!G$5,IF(様式１!$AB89&gt;=集計用!G$5,"○",""),""),"")</f>
        <v/>
      </c>
      <c r="H82" s="287" t="str">
        <f>IF(様式１!$X89&gt;0,IF(様式１!$X89&lt;=集計用!H$5,IF(様式１!$AB89&gt;=集計用!H$5,"○",""),""),"")</f>
        <v/>
      </c>
      <c r="I82" s="287" t="str">
        <f>IF(様式１!$X89&gt;0,IF(様式１!$X89&lt;=集計用!I$5,IF(様式１!$AB89&gt;=集計用!I$5,"○",""),""),"")</f>
        <v/>
      </c>
      <c r="J82" s="287" t="str">
        <f>IF(様式１!$X89&gt;0,IF(様式１!$X89&lt;=集計用!J$5,IF(様式１!$AB89&gt;=集計用!J$5,"○",""),""),"")</f>
        <v/>
      </c>
      <c r="K82" s="287" t="str">
        <f>IF(様式１!$X89&gt;0,IF(様式１!$X89&lt;=集計用!K$5,IF(様式１!$AB89&gt;=集計用!K$5,"○",""),""),"")</f>
        <v/>
      </c>
      <c r="L82" t="str">
        <f>IF(基本情報入力シート!Y110="","",基本情報入力シート!Y110)</f>
        <v/>
      </c>
      <c r="M82" t="str">
        <f>IF(基本情報入力シート!R110="","",基本情報入力シート!R110)</f>
        <v/>
      </c>
      <c r="N82" t="str">
        <f>IF(基本情報入力シート!X110="","",基本情報入力シート!X110)</f>
        <v/>
      </c>
      <c r="O82" t="str">
        <f>IF(様式１!R89="","",様式１!R89)</f>
        <v/>
      </c>
      <c r="P82" t="str">
        <f>IF(様式１!S89="","",様式１!S89)</f>
        <v/>
      </c>
      <c r="Q82" t="str">
        <f>IF(様式１!T89="","",様式１!T89)</f>
        <v/>
      </c>
      <c r="R82" s="288" t="str">
        <f>IF(様式１!X89="","",様式１!X89)</f>
        <v/>
      </c>
      <c r="S82" s="288">
        <f>IF(様式１!AB89="","",様式１!AB89)</f>
        <v>9</v>
      </c>
      <c r="T82" s="289">
        <f>IF(様式１!AE89="","",様式１!AE89)</f>
        <v>10</v>
      </c>
      <c r="U82" t="str">
        <f>IF(様式１!AG89="","",様式１!AG89)</f>
        <v/>
      </c>
      <c r="V82" t="str">
        <f>IF(様式１!AH89="","",様式１!AH89)</f>
        <v/>
      </c>
      <c r="W82" t="str">
        <f>IF(様式１!AI89="","",様式１!AI89)</f>
        <v/>
      </c>
      <c r="X82" t="str">
        <f>IF(様式１!AJ89="","",様式１!AJ89)</f>
        <v/>
      </c>
      <c r="Y82" t="str">
        <f>IF(様式１!AK89="","",様式１!AK89)</f>
        <v/>
      </c>
    </row>
    <row r="83" spans="1:25">
      <c r="A83" s="287">
        <f>基本情報入力シート!B111</f>
        <v>78</v>
      </c>
      <c r="B83" s="287" t="str">
        <f>IF(基本情報入力シート!M111="宮城県",CONCATENATE(基本情報入力シート!C111,基本情報入力シート!D111,基本情報入力シート!E111,基本情報入力シート!F111,基本情報入力シート!G111,基本情報入力シート!H111,基本情報入力シート!I111,基本情報入力シート!J111,基本情報入力シート!K111,基本情報入力シート!L111,),IF(基本情報入力シート!M111="仙台市",CONCATENATE(基本情報入力シート!C111,基本情報入力シート!D111,基本情報入力シート!E111,基本情報入力シート!F111,基本情報入力シート!G111,基本情報入力シート!H111,基本情報入力シート!I111,基本情報入力シート!J111,基本情報入力シート!K111,基本情報入力シート!L111),"他都道府県"))</f>
        <v/>
      </c>
      <c r="C83" s="287" t="str">
        <f>IFERROR(INDEX(集計用!$A$110:$B$143,MATCH(基本情報入力シート!Y111,集計用!$B$110:$B$143,0),1),"")</f>
        <v/>
      </c>
      <c r="D83" s="287" t="str">
        <f>IF(様式１!$X90&gt;0,IF(様式１!$X90&lt;=集計用!D$5,IF(様式１!$AB90&gt;=集計用!D$5,"○",""),""),"")</f>
        <v/>
      </c>
      <c r="E83" s="287" t="str">
        <f>IF(様式１!$X90&gt;0,IF(様式１!$X90&lt;=集計用!E$5,IF(様式１!$AB90&gt;=集計用!E$5,"○",""),""),"")</f>
        <v/>
      </c>
      <c r="F83" s="287" t="str">
        <f>IF(様式１!$X90&gt;0,IF(様式１!$X90&lt;=集計用!F$5,IF(様式１!$AB90&gt;=集計用!F$5,"○",""),""),"")</f>
        <v/>
      </c>
      <c r="G83" s="287" t="str">
        <f>IF(様式１!$X90&gt;0,IF(様式１!$X90&lt;=集計用!G$5,IF(様式１!$AB90&gt;=集計用!G$5,"○",""),""),"")</f>
        <v/>
      </c>
      <c r="H83" s="287" t="str">
        <f>IF(様式１!$X90&gt;0,IF(様式１!$X90&lt;=集計用!H$5,IF(様式１!$AB90&gt;=集計用!H$5,"○",""),""),"")</f>
        <v/>
      </c>
      <c r="I83" s="287" t="str">
        <f>IF(様式１!$X90&gt;0,IF(様式１!$X90&lt;=集計用!I$5,IF(様式１!$AB90&gt;=集計用!I$5,"○",""),""),"")</f>
        <v/>
      </c>
      <c r="J83" s="287" t="str">
        <f>IF(様式１!$X90&gt;0,IF(様式１!$X90&lt;=集計用!J$5,IF(様式１!$AB90&gt;=集計用!J$5,"○",""),""),"")</f>
        <v/>
      </c>
      <c r="K83" s="287" t="str">
        <f>IF(様式１!$X90&gt;0,IF(様式１!$X90&lt;=集計用!K$5,IF(様式１!$AB90&gt;=集計用!K$5,"○",""),""),"")</f>
        <v/>
      </c>
      <c r="L83" t="str">
        <f>IF(基本情報入力シート!Y111="","",基本情報入力シート!Y111)</f>
        <v/>
      </c>
      <c r="M83" t="str">
        <f>IF(基本情報入力シート!R111="","",基本情報入力シート!R111)</f>
        <v/>
      </c>
      <c r="N83" t="str">
        <f>IF(基本情報入力シート!X111="","",基本情報入力シート!X111)</f>
        <v/>
      </c>
      <c r="O83" t="str">
        <f>IF(様式１!R90="","",様式１!R90)</f>
        <v/>
      </c>
      <c r="P83" t="str">
        <f>IF(様式１!S90="","",様式１!S90)</f>
        <v/>
      </c>
      <c r="Q83" t="str">
        <f>IF(様式１!T90="","",様式１!T90)</f>
        <v/>
      </c>
      <c r="R83" s="288" t="str">
        <f>IF(様式１!X90="","",様式１!X90)</f>
        <v/>
      </c>
      <c r="S83" s="288">
        <f>IF(様式１!AB90="","",様式１!AB90)</f>
        <v>9</v>
      </c>
      <c r="T83" s="289">
        <f>IF(様式１!AE90="","",様式１!AE90)</f>
        <v>10</v>
      </c>
      <c r="U83" t="str">
        <f>IF(様式１!AG90="","",様式１!AG90)</f>
        <v/>
      </c>
      <c r="V83" t="str">
        <f>IF(様式１!AH90="","",様式１!AH90)</f>
        <v/>
      </c>
      <c r="W83" t="str">
        <f>IF(様式１!AI90="","",様式１!AI90)</f>
        <v/>
      </c>
      <c r="X83" t="str">
        <f>IF(様式１!AJ90="","",様式１!AJ90)</f>
        <v/>
      </c>
      <c r="Y83" t="str">
        <f>IF(様式１!AK90="","",様式１!AK90)</f>
        <v/>
      </c>
    </row>
    <row r="84" spans="1:25">
      <c r="A84" s="287">
        <f>基本情報入力シート!B112</f>
        <v>79</v>
      </c>
      <c r="B84" s="287" t="str">
        <f>IF(基本情報入力シート!M112="宮城県",CONCATENATE(基本情報入力シート!C112,基本情報入力シート!D112,基本情報入力シート!E112,基本情報入力シート!F112,基本情報入力シート!G112,基本情報入力シート!H112,基本情報入力シート!I112,基本情報入力シート!J112,基本情報入力シート!K112,基本情報入力シート!L112,),IF(基本情報入力シート!M112="仙台市",CONCATENATE(基本情報入力シート!C112,基本情報入力シート!D112,基本情報入力シート!E112,基本情報入力シート!F112,基本情報入力シート!G112,基本情報入力シート!H112,基本情報入力シート!I112,基本情報入力シート!J112,基本情報入力シート!K112,基本情報入力シート!L112),"他都道府県"))</f>
        <v/>
      </c>
      <c r="C84" s="287" t="str">
        <f>IFERROR(INDEX(集計用!$A$110:$B$143,MATCH(基本情報入力シート!Y112,集計用!$B$110:$B$143,0),1),"")</f>
        <v/>
      </c>
      <c r="D84" s="287" t="str">
        <f>IF(様式１!$X91&gt;0,IF(様式１!$X91&lt;=集計用!D$5,IF(様式１!$AB91&gt;=集計用!D$5,"○",""),""),"")</f>
        <v/>
      </c>
      <c r="E84" s="287" t="str">
        <f>IF(様式１!$X91&gt;0,IF(様式１!$X91&lt;=集計用!E$5,IF(様式１!$AB91&gt;=集計用!E$5,"○",""),""),"")</f>
        <v/>
      </c>
      <c r="F84" s="287" t="str">
        <f>IF(様式１!$X91&gt;0,IF(様式１!$X91&lt;=集計用!F$5,IF(様式１!$AB91&gt;=集計用!F$5,"○",""),""),"")</f>
        <v/>
      </c>
      <c r="G84" s="287" t="str">
        <f>IF(様式１!$X91&gt;0,IF(様式１!$X91&lt;=集計用!G$5,IF(様式１!$AB91&gt;=集計用!G$5,"○",""),""),"")</f>
        <v/>
      </c>
      <c r="H84" s="287" t="str">
        <f>IF(様式１!$X91&gt;0,IF(様式１!$X91&lt;=集計用!H$5,IF(様式１!$AB91&gt;=集計用!H$5,"○",""),""),"")</f>
        <v/>
      </c>
      <c r="I84" s="287" t="str">
        <f>IF(様式１!$X91&gt;0,IF(様式１!$X91&lt;=集計用!I$5,IF(様式１!$AB91&gt;=集計用!I$5,"○",""),""),"")</f>
        <v/>
      </c>
      <c r="J84" s="287" t="str">
        <f>IF(様式１!$X91&gt;0,IF(様式１!$X91&lt;=集計用!J$5,IF(様式１!$AB91&gt;=集計用!J$5,"○",""),""),"")</f>
        <v/>
      </c>
      <c r="K84" s="287" t="str">
        <f>IF(様式１!$X91&gt;0,IF(様式１!$X91&lt;=集計用!K$5,IF(様式１!$AB91&gt;=集計用!K$5,"○",""),""),"")</f>
        <v/>
      </c>
      <c r="L84" t="str">
        <f>IF(基本情報入力シート!Y112="","",基本情報入力シート!Y112)</f>
        <v/>
      </c>
      <c r="M84" t="str">
        <f>IF(基本情報入力シート!R112="","",基本情報入力シート!R112)</f>
        <v/>
      </c>
      <c r="N84" t="str">
        <f>IF(基本情報入力シート!X112="","",基本情報入力シート!X112)</f>
        <v/>
      </c>
      <c r="O84" t="str">
        <f>IF(様式１!R91="","",様式１!R91)</f>
        <v/>
      </c>
      <c r="P84" t="str">
        <f>IF(様式１!S91="","",様式１!S91)</f>
        <v/>
      </c>
      <c r="Q84" t="str">
        <f>IF(様式１!T91="","",様式１!T91)</f>
        <v/>
      </c>
      <c r="R84" s="288" t="str">
        <f>IF(様式１!X91="","",様式１!X91)</f>
        <v/>
      </c>
      <c r="S84" s="288">
        <f>IF(様式１!AB91="","",様式１!AB91)</f>
        <v>9</v>
      </c>
      <c r="T84" s="289">
        <f>IF(様式１!AE91="","",様式１!AE91)</f>
        <v>10</v>
      </c>
      <c r="U84" t="str">
        <f>IF(様式１!AG91="","",様式１!AG91)</f>
        <v/>
      </c>
      <c r="V84" t="str">
        <f>IF(様式１!AH91="","",様式１!AH91)</f>
        <v/>
      </c>
      <c r="W84" t="str">
        <f>IF(様式１!AI91="","",様式１!AI91)</f>
        <v/>
      </c>
      <c r="X84" t="str">
        <f>IF(様式１!AJ91="","",様式１!AJ91)</f>
        <v/>
      </c>
      <c r="Y84" t="str">
        <f>IF(様式１!AK91="","",様式１!AK91)</f>
        <v/>
      </c>
    </row>
    <row r="85" spans="1:25">
      <c r="A85" s="287">
        <f>基本情報入力シート!B113</f>
        <v>80</v>
      </c>
      <c r="B85" s="287" t="str">
        <f>IF(基本情報入力シート!M113="宮城県",CONCATENATE(基本情報入力シート!C113,基本情報入力シート!D113,基本情報入力シート!E113,基本情報入力シート!F113,基本情報入力シート!G113,基本情報入力シート!H113,基本情報入力シート!I113,基本情報入力シート!J113,基本情報入力シート!K113,基本情報入力シート!L113,),IF(基本情報入力シート!M113="仙台市",CONCATENATE(基本情報入力シート!C113,基本情報入力シート!D113,基本情報入力シート!E113,基本情報入力シート!F113,基本情報入力シート!G113,基本情報入力シート!H113,基本情報入力シート!I113,基本情報入力シート!J113,基本情報入力シート!K113,基本情報入力シート!L113),"他都道府県"))</f>
        <v/>
      </c>
      <c r="C85" s="287" t="str">
        <f>IFERROR(INDEX(集計用!$A$110:$B$143,MATCH(基本情報入力シート!Y113,集計用!$B$110:$B$143,0),1),"")</f>
        <v/>
      </c>
      <c r="D85" s="287" t="str">
        <f>IF(様式１!$X92&gt;0,IF(様式１!$X92&lt;=集計用!D$5,IF(様式１!$AB92&gt;=集計用!D$5,"○",""),""),"")</f>
        <v/>
      </c>
      <c r="E85" s="287" t="str">
        <f>IF(様式１!$X92&gt;0,IF(様式１!$X92&lt;=集計用!E$5,IF(様式１!$AB92&gt;=集計用!E$5,"○",""),""),"")</f>
        <v/>
      </c>
      <c r="F85" s="287" t="str">
        <f>IF(様式１!$X92&gt;0,IF(様式１!$X92&lt;=集計用!F$5,IF(様式１!$AB92&gt;=集計用!F$5,"○",""),""),"")</f>
        <v/>
      </c>
      <c r="G85" s="287" t="str">
        <f>IF(様式１!$X92&gt;0,IF(様式１!$X92&lt;=集計用!G$5,IF(様式１!$AB92&gt;=集計用!G$5,"○",""),""),"")</f>
        <v/>
      </c>
      <c r="H85" s="287" t="str">
        <f>IF(様式１!$X92&gt;0,IF(様式１!$X92&lt;=集計用!H$5,IF(様式１!$AB92&gt;=集計用!H$5,"○",""),""),"")</f>
        <v/>
      </c>
      <c r="I85" s="287" t="str">
        <f>IF(様式１!$X92&gt;0,IF(様式１!$X92&lt;=集計用!I$5,IF(様式１!$AB92&gt;=集計用!I$5,"○",""),""),"")</f>
        <v/>
      </c>
      <c r="J85" s="287" t="str">
        <f>IF(様式１!$X92&gt;0,IF(様式１!$X92&lt;=集計用!J$5,IF(様式１!$AB92&gt;=集計用!J$5,"○",""),""),"")</f>
        <v/>
      </c>
      <c r="K85" s="287" t="str">
        <f>IF(様式１!$X92&gt;0,IF(様式１!$X92&lt;=集計用!K$5,IF(様式１!$AB92&gt;=集計用!K$5,"○",""),""),"")</f>
        <v/>
      </c>
      <c r="L85" t="str">
        <f>IF(基本情報入力シート!Y113="","",基本情報入力シート!Y113)</f>
        <v/>
      </c>
      <c r="M85" t="str">
        <f>IF(基本情報入力シート!R113="","",基本情報入力シート!R113)</f>
        <v/>
      </c>
      <c r="N85" t="str">
        <f>IF(基本情報入力シート!X113="","",基本情報入力シート!X113)</f>
        <v/>
      </c>
      <c r="O85" t="str">
        <f>IF(様式１!R92="","",様式１!R92)</f>
        <v/>
      </c>
      <c r="P85" t="str">
        <f>IF(様式１!S92="","",様式１!S92)</f>
        <v/>
      </c>
      <c r="Q85" t="str">
        <f>IF(様式１!T92="","",様式１!T92)</f>
        <v/>
      </c>
      <c r="R85" s="288" t="str">
        <f>IF(様式１!X92="","",様式１!X92)</f>
        <v/>
      </c>
      <c r="S85" s="288">
        <f>IF(様式１!AB92="","",様式１!AB92)</f>
        <v>9</v>
      </c>
      <c r="T85" s="289">
        <f>IF(様式１!AE92="","",様式１!AE92)</f>
        <v>10</v>
      </c>
      <c r="U85" t="str">
        <f>IF(様式１!AG92="","",様式１!AG92)</f>
        <v/>
      </c>
      <c r="V85" t="str">
        <f>IF(様式１!AH92="","",様式１!AH92)</f>
        <v/>
      </c>
      <c r="W85" t="str">
        <f>IF(様式１!AI92="","",様式１!AI92)</f>
        <v/>
      </c>
      <c r="X85" t="str">
        <f>IF(様式１!AJ92="","",様式１!AJ92)</f>
        <v/>
      </c>
      <c r="Y85" t="str">
        <f>IF(様式１!AK92="","",様式１!AK92)</f>
        <v/>
      </c>
    </row>
    <row r="86" spans="1:25">
      <c r="A86" s="287">
        <f>基本情報入力シート!B114</f>
        <v>81</v>
      </c>
      <c r="B86" s="287" t="str">
        <f>IF(基本情報入力シート!M114="宮城県",CONCATENATE(基本情報入力シート!C114,基本情報入力シート!D114,基本情報入力シート!E114,基本情報入力シート!F114,基本情報入力シート!G114,基本情報入力シート!H114,基本情報入力シート!I114,基本情報入力シート!J114,基本情報入力シート!K114,基本情報入力シート!L114,),IF(基本情報入力シート!M114="仙台市",CONCATENATE(基本情報入力シート!C114,基本情報入力シート!D114,基本情報入力シート!E114,基本情報入力シート!F114,基本情報入力シート!G114,基本情報入力シート!H114,基本情報入力シート!I114,基本情報入力シート!J114,基本情報入力シート!K114,基本情報入力シート!L114),"他都道府県"))</f>
        <v/>
      </c>
      <c r="C86" s="287" t="str">
        <f>IFERROR(INDEX(集計用!$A$110:$B$143,MATCH(基本情報入力シート!Y114,集計用!$B$110:$B$143,0),1),"")</f>
        <v/>
      </c>
      <c r="D86" s="287" t="str">
        <f>IF(様式１!$X93&gt;0,IF(様式１!$X93&lt;=集計用!D$5,IF(様式１!$AB93&gt;=集計用!D$5,"○",""),""),"")</f>
        <v/>
      </c>
      <c r="E86" s="287" t="str">
        <f>IF(様式１!$X93&gt;0,IF(様式１!$X93&lt;=集計用!E$5,IF(様式１!$AB93&gt;=集計用!E$5,"○",""),""),"")</f>
        <v/>
      </c>
      <c r="F86" s="287" t="str">
        <f>IF(様式１!$X93&gt;0,IF(様式１!$X93&lt;=集計用!F$5,IF(様式１!$AB93&gt;=集計用!F$5,"○",""),""),"")</f>
        <v/>
      </c>
      <c r="G86" s="287" t="str">
        <f>IF(様式１!$X93&gt;0,IF(様式１!$X93&lt;=集計用!G$5,IF(様式１!$AB93&gt;=集計用!G$5,"○",""),""),"")</f>
        <v/>
      </c>
      <c r="H86" s="287" t="str">
        <f>IF(様式１!$X93&gt;0,IF(様式１!$X93&lt;=集計用!H$5,IF(様式１!$AB93&gt;=集計用!H$5,"○",""),""),"")</f>
        <v/>
      </c>
      <c r="I86" s="287" t="str">
        <f>IF(様式１!$X93&gt;0,IF(様式１!$X93&lt;=集計用!I$5,IF(様式１!$AB93&gt;=集計用!I$5,"○",""),""),"")</f>
        <v/>
      </c>
      <c r="J86" s="287" t="str">
        <f>IF(様式１!$X93&gt;0,IF(様式１!$X93&lt;=集計用!J$5,IF(様式１!$AB93&gt;=集計用!J$5,"○",""),""),"")</f>
        <v/>
      </c>
      <c r="K86" s="287" t="str">
        <f>IF(様式１!$X93&gt;0,IF(様式１!$X93&lt;=集計用!K$5,IF(様式１!$AB93&gt;=集計用!K$5,"○",""),""),"")</f>
        <v/>
      </c>
      <c r="L86" t="str">
        <f>IF(基本情報入力シート!Y114="","",基本情報入力シート!Y114)</f>
        <v/>
      </c>
      <c r="M86" t="str">
        <f>IF(基本情報入力シート!R114="","",基本情報入力シート!R114)</f>
        <v/>
      </c>
      <c r="N86" t="str">
        <f>IF(基本情報入力シート!X114="","",基本情報入力シート!X114)</f>
        <v/>
      </c>
      <c r="O86" t="str">
        <f>IF(様式１!R93="","",様式１!R93)</f>
        <v/>
      </c>
      <c r="P86" t="str">
        <f>IF(様式１!S93="","",様式１!S93)</f>
        <v/>
      </c>
      <c r="Q86" t="str">
        <f>IF(様式１!T93="","",様式１!T93)</f>
        <v/>
      </c>
      <c r="R86" s="288" t="str">
        <f>IF(様式１!X93="","",様式１!X93)</f>
        <v/>
      </c>
      <c r="S86" s="288">
        <f>IF(様式１!AB93="","",様式１!AB93)</f>
        <v>9</v>
      </c>
      <c r="T86" s="289">
        <f>IF(様式１!AE93="","",様式１!AE93)</f>
        <v>10</v>
      </c>
      <c r="U86" t="str">
        <f>IF(様式１!AG93="","",様式１!AG93)</f>
        <v/>
      </c>
      <c r="V86" t="str">
        <f>IF(様式１!AH93="","",様式１!AH93)</f>
        <v/>
      </c>
      <c r="W86" t="str">
        <f>IF(様式１!AI93="","",様式１!AI93)</f>
        <v/>
      </c>
      <c r="X86" t="str">
        <f>IF(様式１!AJ93="","",様式１!AJ93)</f>
        <v/>
      </c>
      <c r="Y86" t="str">
        <f>IF(様式１!AK93="","",様式１!AK93)</f>
        <v/>
      </c>
    </row>
    <row r="87" spans="1:25">
      <c r="A87" s="287">
        <f>基本情報入力シート!B115</f>
        <v>82</v>
      </c>
      <c r="B87" s="287" t="str">
        <f>IF(基本情報入力シート!M115="宮城県",CONCATENATE(基本情報入力シート!C115,基本情報入力シート!D115,基本情報入力シート!E115,基本情報入力シート!F115,基本情報入力シート!G115,基本情報入力シート!H115,基本情報入力シート!I115,基本情報入力シート!J115,基本情報入力シート!K115,基本情報入力シート!L115,),IF(基本情報入力シート!M115="仙台市",CONCATENATE(基本情報入力シート!C115,基本情報入力シート!D115,基本情報入力シート!E115,基本情報入力シート!F115,基本情報入力シート!G115,基本情報入力シート!H115,基本情報入力シート!I115,基本情報入力シート!J115,基本情報入力シート!K115,基本情報入力シート!L115),"他都道府県"))</f>
        <v/>
      </c>
      <c r="C87" s="287" t="str">
        <f>IFERROR(INDEX(集計用!$A$110:$B$143,MATCH(基本情報入力シート!Y115,集計用!$B$110:$B$143,0),1),"")</f>
        <v/>
      </c>
      <c r="D87" s="287" t="str">
        <f>IF(様式１!$X94&gt;0,IF(様式１!$X94&lt;=集計用!D$5,IF(様式１!$AB94&gt;=集計用!D$5,"○",""),""),"")</f>
        <v/>
      </c>
      <c r="E87" s="287" t="str">
        <f>IF(様式１!$X94&gt;0,IF(様式１!$X94&lt;=集計用!E$5,IF(様式１!$AB94&gt;=集計用!E$5,"○",""),""),"")</f>
        <v/>
      </c>
      <c r="F87" s="287" t="str">
        <f>IF(様式１!$X94&gt;0,IF(様式１!$X94&lt;=集計用!F$5,IF(様式１!$AB94&gt;=集計用!F$5,"○",""),""),"")</f>
        <v/>
      </c>
      <c r="G87" s="287" t="str">
        <f>IF(様式１!$X94&gt;0,IF(様式１!$X94&lt;=集計用!G$5,IF(様式１!$AB94&gt;=集計用!G$5,"○",""),""),"")</f>
        <v/>
      </c>
      <c r="H87" s="287" t="str">
        <f>IF(様式１!$X94&gt;0,IF(様式１!$X94&lt;=集計用!H$5,IF(様式１!$AB94&gt;=集計用!H$5,"○",""),""),"")</f>
        <v/>
      </c>
      <c r="I87" s="287" t="str">
        <f>IF(様式１!$X94&gt;0,IF(様式１!$X94&lt;=集計用!I$5,IF(様式１!$AB94&gt;=集計用!I$5,"○",""),""),"")</f>
        <v/>
      </c>
      <c r="J87" s="287" t="str">
        <f>IF(様式１!$X94&gt;0,IF(様式１!$X94&lt;=集計用!J$5,IF(様式１!$AB94&gt;=集計用!J$5,"○",""),""),"")</f>
        <v/>
      </c>
      <c r="K87" s="287" t="str">
        <f>IF(様式１!$X94&gt;0,IF(様式１!$X94&lt;=集計用!K$5,IF(様式１!$AB94&gt;=集計用!K$5,"○",""),""),"")</f>
        <v/>
      </c>
      <c r="L87" t="str">
        <f>IF(基本情報入力シート!Y115="","",基本情報入力シート!Y115)</f>
        <v/>
      </c>
      <c r="M87" t="str">
        <f>IF(基本情報入力シート!R115="","",基本情報入力シート!R115)</f>
        <v/>
      </c>
      <c r="N87" t="str">
        <f>IF(基本情報入力シート!X115="","",基本情報入力シート!X115)</f>
        <v/>
      </c>
      <c r="O87" t="str">
        <f>IF(様式１!R94="","",様式１!R94)</f>
        <v/>
      </c>
      <c r="P87" t="str">
        <f>IF(様式１!S94="","",様式１!S94)</f>
        <v/>
      </c>
      <c r="Q87" t="str">
        <f>IF(様式１!T94="","",様式１!T94)</f>
        <v/>
      </c>
      <c r="R87" s="288" t="str">
        <f>IF(様式１!X94="","",様式１!X94)</f>
        <v/>
      </c>
      <c r="S87" s="288">
        <f>IF(様式１!AB94="","",様式１!AB94)</f>
        <v>9</v>
      </c>
      <c r="T87" s="289">
        <f>IF(様式１!AE94="","",様式１!AE94)</f>
        <v>10</v>
      </c>
      <c r="U87" t="str">
        <f>IF(様式１!AG94="","",様式１!AG94)</f>
        <v/>
      </c>
      <c r="V87" t="str">
        <f>IF(様式１!AH94="","",様式１!AH94)</f>
        <v/>
      </c>
      <c r="W87" t="str">
        <f>IF(様式１!AI94="","",様式１!AI94)</f>
        <v/>
      </c>
      <c r="X87" t="str">
        <f>IF(様式１!AJ94="","",様式１!AJ94)</f>
        <v/>
      </c>
      <c r="Y87" t="str">
        <f>IF(様式１!AK94="","",様式１!AK94)</f>
        <v/>
      </c>
    </row>
    <row r="88" spans="1:25">
      <c r="A88" s="287">
        <f>基本情報入力シート!B116</f>
        <v>83</v>
      </c>
      <c r="B88" s="287" t="str">
        <f>IF(基本情報入力シート!M116="宮城県",CONCATENATE(基本情報入力シート!C116,基本情報入力シート!D116,基本情報入力シート!E116,基本情報入力シート!F116,基本情報入力シート!G116,基本情報入力シート!H116,基本情報入力シート!I116,基本情報入力シート!J116,基本情報入力シート!K116,基本情報入力シート!L116,),IF(基本情報入力シート!M116="仙台市",CONCATENATE(基本情報入力シート!C116,基本情報入力シート!D116,基本情報入力シート!E116,基本情報入力シート!F116,基本情報入力シート!G116,基本情報入力シート!H116,基本情報入力シート!I116,基本情報入力シート!J116,基本情報入力シート!K116,基本情報入力シート!L116),"他都道府県"))</f>
        <v/>
      </c>
      <c r="C88" s="287" t="str">
        <f>IFERROR(INDEX(集計用!$A$110:$B$143,MATCH(基本情報入力シート!Y116,集計用!$B$110:$B$143,0),1),"")</f>
        <v/>
      </c>
      <c r="D88" s="287" t="str">
        <f>IF(様式１!$X95&gt;0,IF(様式１!$X95&lt;=集計用!D$5,IF(様式１!$AB95&gt;=集計用!D$5,"○",""),""),"")</f>
        <v/>
      </c>
      <c r="E88" s="287" t="str">
        <f>IF(様式１!$X95&gt;0,IF(様式１!$X95&lt;=集計用!E$5,IF(様式１!$AB95&gt;=集計用!E$5,"○",""),""),"")</f>
        <v/>
      </c>
      <c r="F88" s="287" t="str">
        <f>IF(様式１!$X95&gt;0,IF(様式１!$X95&lt;=集計用!F$5,IF(様式１!$AB95&gt;=集計用!F$5,"○",""),""),"")</f>
        <v/>
      </c>
      <c r="G88" s="287" t="str">
        <f>IF(様式１!$X95&gt;0,IF(様式１!$X95&lt;=集計用!G$5,IF(様式１!$AB95&gt;=集計用!G$5,"○",""),""),"")</f>
        <v/>
      </c>
      <c r="H88" s="287" t="str">
        <f>IF(様式１!$X95&gt;0,IF(様式１!$X95&lt;=集計用!H$5,IF(様式１!$AB95&gt;=集計用!H$5,"○",""),""),"")</f>
        <v/>
      </c>
      <c r="I88" s="287" t="str">
        <f>IF(様式１!$X95&gt;0,IF(様式１!$X95&lt;=集計用!I$5,IF(様式１!$AB95&gt;=集計用!I$5,"○",""),""),"")</f>
        <v/>
      </c>
      <c r="J88" s="287" t="str">
        <f>IF(様式１!$X95&gt;0,IF(様式１!$X95&lt;=集計用!J$5,IF(様式１!$AB95&gt;=集計用!J$5,"○",""),""),"")</f>
        <v/>
      </c>
      <c r="K88" s="287" t="str">
        <f>IF(様式１!$X95&gt;0,IF(様式１!$X95&lt;=集計用!K$5,IF(様式１!$AB95&gt;=集計用!K$5,"○",""),""),"")</f>
        <v/>
      </c>
      <c r="L88" t="str">
        <f>IF(基本情報入力シート!Y116="","",基本情報入力シート!Y116)</f>
        <v/>
      </c>
      <c r="M88" t="str">
        <f>IF(基本情報入力シート!R116="","",基本情報入力シート!R116)</f>
        <v/>
      </c>
      <c r="N88" t="str">
        <f>IF(基本情報入力シート!X116="","",基本情報入力シート!X116)</f>
        <v/>
      </c>
      <c r="O88" t="str">
        <f>IF(様式１!R95="","",様式１!R95)</f>
        <v/>
      </c>
      <c r="P88" t="str">
        <f>IF(様式１!S95="","",様式１!S95)</f>
        <v/>
      </c>
      <c r="Q88" t="str">
        <f>IF(様式１!T95="","",様式１!T95)</f>
        <v/>
      </c>
      <c r="R88" s="288" t="str">
        <f>IF(様式１!X95="","",様式１!X95)</f>
        <v/>
      </c>
      <c r="S88" s="288">
        <f>IF(様式１!AB95="","",様式１!AB95)</f>
        <v>9</v>
      </c>
      <c r="T88" s="289">
        <f>IF(様式１!AE95="","",様式１!AE95)</f>
        <v>10</v>
      </c>
      <c r="U88" t="str">
        <f>IF(様式１!AG95="","",様式１!AG95)</f>
        <v/>
      </c>
      <c r="V88" t="str">
        <f>IF(様式１!AH95="","",様式１!AH95)</f>
        <v/>
      </c>
      <c r="W88" t="str">
        <f>IF(様式１!AI95="","",様式１!AI95)</f>
        <v/>
      </c>
      <c r="X88" t="str">
        <f>IF(様式１!AJ95="","",様式１!AJ95)</f>
        <v/>
      </c>
      <c r="Y88" t="str">
        <f>IF(様式１!AK95="","",様式１!AK95)</f>
        <v/>
      </c>
    </row>
    <row r="89" spans="1:25">
      <c r="A89" s="287">
        <f>基本情報入力シート!B117</f>
        <v>84</v>
      </c>
      <c r="B89" s="287" t="str">
        <f>IF(基本情報入力シート!M117="宮城県",CONCATENATE(基本情報入力シート!C117,基本情報入力シート!D117,基本情報入力シート!E117,基本情報入力シート!F117,基本情報入力シート!G117,基本情報入力シート!H117,基本情報入力シート!I117,基本情報入力シート!J117,基本情報入力シート!K117,基本情報入力シート!L117,),IF(基本情報入力シート!M117="仙台市",CONCATENATE(基本情報入力シート!C117,基本情報入力シート!D117,基本情報入力シート!E117,基本情報入力シート!F117,基本情報入力シート!G117,基本情報入力シート!H117,基本情報入力シート!I117,基本情報入力シート!J117,基本情報入力シート!K117,基本情報入力シート!L117),"他都道府県"))</f>
        <v/>
      </c>
      <c r="C89" s="287" t="str">
        <f>IFERROR(INDEX(集計用!$A$110:$B$143,MATCH(基本情報入力シート!Y117,集計用!$B$110:$B$143,0),1),"")</f>
        <v/>
      </c>
      <c r="D89" s="287" t="str">
        <f>IF(様式１!$X96&gt;0,IF(様式１!$X96&lt;=集計用!D$5,IF(様式１!$AB96&gt;=集計用!D$5,"○",""),""),"")</f>
        <v/>
      </c>
      <c r="E89" s="287" t="str">
        <f>IF(様式１!$X96&gt;0,IF(様式１!$X96&lt;=集計用!E$5,IF(様式１!$AB96&gt;=集計用!E$5,"○",""),""),"")</f>
        <v/>
      </c>
      <c r="F89" s="287" t="str">
        <f>IF(様式１!$X96&gt;0,IF(様式１!$X96&lt;=集計用!F$5,IF(様式１!$AB96&gt;=集計用!F$5,"○",""),""),"")</f>
        <v/>
      </c>
      <c r="G89" s="287" t="str">
        <f>IF(様式１!$X96&gt;0,IF(様式１!$X96&lt;=集計用!G$5,IF(様式１!$AB96&gt;=集計用!G$5,"○",""),""),"")</f>
        <v/>
      </c>
      <c r="H89" s="287" t="str">
        <f>IF(様式１!$X96&gt;0,IF(様式１!$X96&lt;=集計用!H$5,IF(様式１!$AB96&gt;=集計用!H$5,"○",""),""),"")</f>
        <v/>
      </c>
      <c r="I89" s="287" t="str">
        <f>IF(様式１!$X96&gt;0,IF(様式１!$X96&lt;=集計用!I$5,IF(様式１!$AB96&gt;=集計用!I$5,"○",""),""),"")</f>
        <v/>
      </c>
      <c r="J89" s="287" t="str">
        <f>IF(様式１!$X96&gt;0,IF(様式１!$X96&lt;=集計用!J$5,IF(様式１!$AB96&gt;=集計用!J$5,"○",""),""),"")</f>
        <v/>
      </c>
      <c r="K89" s="287" t="str">
        <f>IF(様式１!$X96&gt;0,IF(様式１!$X96&lt;=集計用!K$5,IF(様式１!$AB96&gt;=集計用!K$5,"○",""),""),"")</f>
        <v/>
      </c>
      <c r="L89" t="str">
        <f>IF(基本情報入力シート!Y117="","",基本情報入力シート!Y117)</f>
        <v/>
      </c>
      <c r="M89" t="str">
        <f>IF(基本情報入力シート!R117="","",基本情報入力シート!R117)</f>
        <v/>
      </c>
      <c r="N89" t="str">
        <f>IF(基本情報入力シート!X117="","",基本情報入力シート!X117)</f>
        <v/>
      </c>
      <c r="O89" t="str">
        <f>IF(様式１!R96="","",様式１!R96)</f>
        <v/>
      </c>
      <c r="P89" t="str">
        <f>IF(様式１!S96="","",様式１!S96)</f>
        <v/>
      </c>
      <c r="Q89" t="str">
        <f>IF(様式１!T96="","",様式１!T96)</f>
        <v/>
      </c>
      <c r="R89" s="288" t="str">
        <f>IF(様式１!X96="","",様式１!X96)</f>
        <v/>
      </c>
      <c r="S89" s="288">
        <f>IF(様式１!AB96="","",様式１!AB96)</f>
        <v>9</v>
      </c>
      <c r="T89" s="289">
        <f>IF(様式１!AE96="","",様式１!AE96)</f>
        <v>10</v>
      </c>
      <c r="U89" t="str">
        <f>IF(様式１!AG96="","",様式１!AG96)</f>
        <v/>
      </c>
      <c r="V89" t="str">
        <f>IF(様式１!AH96="","",様式１!AH96)</f>
        <v/>
      </c>
      <c r="W89" t="str">
        <f>IF(様式１!AI96="","",様式１!AI96)</f>
        <v/>
      </c>
      <c r="X89" t="str">
        <f>IF(様式１!AJ96="","",様式１!AJ96)</f>
        <v/>
      </c>
      <c r="Y89" t="str">
        <f>IF(様式１!AK96="","",様式１!AK96)</f>
        <v/>
      </c>
    </row>
    <row r="90" spans="1:25">
      <c r="A90" s="287">
        <f>基本情報入力シート!B118</f>
        <v>85</v>
      </c>
      <c r="B90" s="287" t="str">
        <f>IF(基本情報入力シート!M118="宮城県",CONCATENATE(基本情報入力シート!C118,基本情報入力シート!D118,基本情報入力シート!E118,基本情報入力シート!F118,基本情報入力シート!G118,基本情報入力シート!H118,基本情報入力シート!I118,基本情報入力シート!J118,基本情報入力シート!K118,基本情報入力シート!L118,),IF(基本情報入力シート!M118="仙台市",CONCATENATE(基本情報入力シート!C118,基本情報入力シート!D118,基本情報入力シート!E118,基本情報入力シート!F118,基本情報入力シート!G118,基本情報入力シート!H118,基本情報入力シート!I118,基本情報入力シート!J118,基本情報入力シート!K118,基本情報入力シート!L118),"他都道府県"))</f>
        <v/>
      </c>
      <c r="C90" s="287" t="str">
        <f>IFERROR(INDEX(集計用!$A$110:$B$143,MATCH(基本情報入力シート!Y118,集計用!$B$110:$B$143,0),1),"")</f>
        <v/>
      </c>
      <c r="D90" s="287" t="str">
        <f>IF(様式１!$X97&gt;0,IF(様式１!$X97&lt;=集計用!D$5,IF(様式１!$AB97&gt;=集計用!D$5,"○",""),""),"")</f>
        <v/>
      </c>
      <c r="E90" s="287" t="str">
        <f>IF(様式１!$X97&gt;0,IF(様式１!$X97&lt;=集計用!E$5,IF(様式１!$AB97&gt;=集計用!E$5,"○",""),""),"")</f>
        <v/>
      </c>
      <c r="F90" s="287" t="str">
        <f>IF(様式１!$X97&gt;0,IF(様式１!$X97&lt;=集計用!F$5,IF(様式１!$AB97&gt;=集計用!F$5,"○",""),""),"")</f>
        <v/>
      </c>
      <c r="G90" s="287" t="str">
        <f>IF(様式１!$X97&gt;0,IF(様式１!$X97&lt;=集計用!G$5,IF(様式１!$AB97&gt;=集計用!G$5,"○",""),""),"")</f>
        <v/>
      </c>
      <c r="H90" s="287" t="str">
        <f>IF(様式１!$X97&gt;0,IF(様式１!$X97&lt;=集計用!H$5,IF(様式１!$AB97&gt;=集計用!H$5,"○",""),""),"")</f>
        <v/>
      </c>
      <c r="I90" s="287" t="str">
        <f>IF(様式１!$X97&gt;0,IF(様式１!$X97&lt;=集計用!I$5,IF(様式１!$AB97&gt;=集計用!I$5,"○",""),""),"")</f>
        <v/>
      </c>
      <c r="J90" s="287" t="str">
        <f>IF(様式１!$X97&gt;0,IF(様式１!$X97&lt;=集計用!J$5,IF(様式１!$AB97&gt;=集計用!J$5,"○",""),""),"")</f>
        <v/>
      </c>
      <c r="K90" s="287" t="str">
        <f>IF(様式１!$X97&gt;0,IF(様式１!$X97&lt;=集計用!K$5,IF(様式１!$AB97&gt;=集計用!K$5,"○",""),""),"")</f>
        <v/>
      </c>
      <c r="L90" t="str">
        <f>IF(基本情報入力シート!Y118="","",基本情報入力シート!Y118)</f>
        <v/>
      </c>
      <c r="M90" t="str">
        <f>IF(基本情報入力シート!R118="","",基本情報入力シート!R118)</f>
        <v/>
      </c>
      <c r="N90" t="str">
        <f>IF(基本情報入力シート!X118="","",基本情報入力シート!X118)</f>
        <v/>
      </c>
      <c r="O90" t="str">
        <f>IF(様式１!R97="","",様式１!R97)</f>
        <v/>
      </c>
      <c r="P90" t="str">
        <f>IF(様式１!S97="","",様式１!S97)</f>
        <v/>
      </c>
      <c r="Q90" t="str">
        <f>IF(様式１!T97="","",様式１!T97)</f>
        <v/>
      </c>
      <c r="R90" s="288" t="str">
        <f>IF(様式１!X97="","",様式１!X97)</f>
        <v/>
      </c>
      <c r="S90" s="288">
        <f>IF(様式１!AB97="","",様式１!AB97)</f>
        <v>9</v>
      </c>
      <c r="T90" s="289">
        <f>IF(様式１!AE97="","",様式１!AE97)</f>
        <v>10</v>
      </c>
      <c r="U90" t="str">
        <f>IF(様式１!AG97="","",様式１!AG97)</f>
        <v/>
      </c>
      <c r="V90" t="str">
        <f>IF(様式１!AH97="","",様式１!AH97)</f>
        <v/>
      </c>
      <c r="W90" t="str">
        <f>IF(様式１!AI97="","",様式１!AI97)</f>
        <v/>
      </c>
      <c r="X90" t="str">
        <f>IF(様式１!AJ97="","",様式１!AJ97)</f>
        <v/>
      </c>
      <c r="Y90" t="str">
        <f>IF(様式１!AK97="","",様式１!AK97)</f>
        <v/>
      </c>
    </row>
    <row r="91" spans="1:25">
      <c r="A91" s="287">
        <f>基本情報入力シート!B119</f>
        <v>86</v>
      </c>
      <c r="B91" s="287" t="str">
        <f>IF(基本情報入力シート!M119="宮城県",CONCATENATE(基本情報入力シート!C119,基本情報入力シート!D119,基本情報入力シート!E119,基本情報入力シート!F119,基本情報入力シート!G119,基本情報入力シート!H119,基本情報入力シート!I119,基本情報入力シート!J119,基本情報入力シート!K119,基本情報入力シート!L119,),IF(基本情報入力シート!M119="仙台市",CONCATENATE(基本情報入力シート!C119,基本情報入力シート!D119,基本情報入力シート!E119,基本情報入力シート!F119,基本情報入力シート!G119,基本情報入力シート!H119,基本情報入力シート!I119,基本情報入力シート!J119,基本情報入力シート!K119,基本情報入力シート!L119),"他都道府県"))</f>
        <v/>
      </c>
      <c r="C91" s="287" t="str">
        <f>IFERROR(INDEX(集計用!$A$110:$B$143,MATCH(基本情報入力シート!Y119,集計用!$B$110:$B$143,0),1),"")</f>
        <v/>
      </c>
      <c r="D91" s="287" t="str">
        <f>IF(様式１!$X98&gt;0,IF(様式１!$X98&lt;=集計用!D$5,IF(様式１!$AB98&gt;=集計用!D$5,"○",""),""),"")</f>
        <v/>
      </c>
      <c r="E91" s="287" t="str">
        <f>IF(様式１!$X98&gt;0,IF(様式１!$X98&lt;=集計用!E$5,IF(様式１!$AB98&gt;=集計用!E$5,"○",""),""),"")</f>
        <v/>
      </c>
      <c r="F91" s="287" t="str">
        <f>IF(様式１!$X98&gt;0,IF(様式１!$X98&lt;=集計用!F$5,IF(様式１!$AB98&gt;=集計用!F$5,"○",""),""),"")</f>
        <v/>
      </c>
      <c r="G91" s="287" t="str">
        <f>IF(様式１!$X98&gt;0,IF(様式１!$X98&lt;=集計用!G$5,IF(様式１!$AB98&gt;=集計用!G$5,"○",""),""),"")</f>
        <v/>
      </c>
      <c r="H91" s="287" t="str">
        <f>IF(様式１!$X98&gt;0,IF(様式１!$X98&lt;=集計用!H$5,IF(様式１!$AB98&gt;=集計用!H$5,"○",""),""),"")</f>
        <v/>
      </c>
      <c r="I91" s="287" t="str">
        <f>IF(様式１!$X98&gt;0,IF(様式１!$X98&lt;=集計用!I$5,IF(様式１!$AB98&gt;=集計用!I$5,"○",""),""),"")</f>
        <v/>
      </c>
      <c r="J91" s="287" t="str">
        <f>IF(様式１!$X98&gt;0,IF(様式１!$X98&lt;=集計用!J$5,IF(様式１!$AB98&gt;=集計用!J$5,"○",""),""),"")</f>
        <v/>
      </c>
      <c r="K91" s="287" t="str">
        <f>IF(様式１!$X98&gt;0,IF(様式１!$X98&lt;=集計用!K$5,IF(様式１!$AB98&gt;=集計用!K$5,"○",""),""),"")</f>
        <v/>
      </c>
      <c r="L91" t="str">
        <f>IF(基本情報入力シート!Y119="","",基本情報入力シート!Y119)</f>
        <v/>
      </c>
      <c r="M91" t="str">
        <f>IF(基本情報入力シート!R119="","",基本情報入力シート!R119)</f>
        <v/>
      </c>
      <c r="N91" t="str">
        <f>IF(基本情報入力シート!X119="","",基本情報入力シート!X119)</f>
        <v/>
      </c>
      <c r="O91" t="str">
        <f>IF(様式１!R98="","",様式１!R98)</f>
        <v/>
      </c>
      <c r="P91" t="str">
        <f>IF(様式１!S98="","",様式１!S98)</f>
        <v/>
      </c>
      <c r="Q91" t="str">
        <f>IF(様式１!T98="","",様式１!T98)</f>
        <v/>
      </c>
      <c r="R91" s="288" t="str">
        <f>IF(様式１!X98="","",様式１!X98)</f>
        <v/>
      </c>
      <c r="S91" s="288">
        <f>IF(様式１!AB98="","",様式１!AB98)</f>
        <v>9</v>
      </c>
      <c r="T91" s="289">
        <f>IF(様式１!AE98="","",様式１!AE98)</f>
        <v>10</v>
      </c>
      <c r="U91" t="str">
        <f>IF(様式１!AG98="","",様式１!AG98)</f>
        <v/>
      </c>
      <c r="V91" t="str">
        <f>IF(様式１!AH98="","",様式１!AH98)</f>
        <v/>
      </c>
      <c r="W91" t="str">
        <f>IF(様式１!AI98="","",様式１!AI98)</f>
        <v/>
      </c>
      <c r="X91" t="str">
        <f>IF(様式１!AJ98="","",様式１!AJ98)</f>
        <v/>
      </c>
      <c r="Y91" t="str">
        <f>IF(様式１!AK98="","",様式１!AK98)</f>
        <v/>
      </c>
    </row>
    <row r="92" spans="1:25">
      <c r="A92" s="287">
        <f>基本情報入力シート!B120</f>
        <v>87</v>
      </c>
      <c r="B92" s="287" t="str">
        <f>IF(基本情報入力シート!M120="宮城県",CONCATENATE(基本情報入力シート!C120,基本情報入力シート!D120,基本情報入力シート!E120,基本情報入力シート!F120,基本情報入力シート!G120,基本情報入力シート!H120,基本情報入力シート!I120,基本情報入力シート!J120,基本情報入力シート!K120,基本情報入力シート!L120,),IF(基本情報入力シート!M120="仙台市",CONCATENATE(基本情報入力シート!C120,基本情報入力シート!D120,基本情報入力シート!E120,基本情報入力シート!F120,基本情報入力シート!G120,基本情報入力シート!H120,基本情報入力シート!I120,基本情報入力シート!J120,基本情報入力シート!K120,基本情報入力シート!L120),"他都道府県"))</f>
        <v/>
      </c>
      <c r="C92" s="287" t="str">
        <f>IFERROR(INDEX(集計用!$A$110:$B$143,MATCH(基本情報入力シート!Y120,集計用!$B$110:$B$143,0),1),"")</f>
        <v/>
      </c>
      <c r="D92" s="287" t="str">
        <f>IF(様式１!$X99&gt;0,IF(様式１!$X99&lt;=集計用!D$5,IF(様式１!$AB99&gt;=集計用!D$5,"○",""),""),"")</f>
        <v/>
      </c>
      <c r="E92" s="287" t="str">
        <f>IF(様式１!$X99&gt;0,IF(様式１!$X99&lt;=集計用!E$5,IF(様式１!$AB99&gt;=集計用!E$5,"○",""),""),"")</f>
        <v/>
      </c>
      <c r="F92" s="287" t="str">
        <f>IF(様式１!$X99&gt;0,IF(様式１!$X99&lt;=集計用!F$5,IF(様式１!$AB99&gt;=集計用!F$5,"○",""),""),"")</f>
        <v/>
      </c>
      <c r="G92" s="287" t="str">
        <f>IF(様式１!$X99&gt;0,IF(様式１!$X99&lt;=集計用!G$5,IF(様式１!$AB99&gt;=集計用!G$5,"○",""),""),"")</f>
        <v/>
      </c>
      <c r="H92" s="287" t="str">
        <f>IF(様式１!$X99&gt;0,IF(様式１!$X99&lt;=集計用!H$5,IF(様式１!$AB99&gt;=集計用!H$5,"○",""),""),"")</f>
        <v/>
      </c>
      <c r="I92" s="287" t="str">
        <f>IF(様式１!$X99&gt;0,IF(様式１!$X99&lt;=集計用!I$5,IF(様式１!$AB99&gt;=集計用!I$5,"○",""),""),"")</f>
        <v/>
      </c>
      <c r="J92" s="287" t="str">
        <f>IF(様式１!$X99&gt;0,IF(様式１!$X99&lt;=集計用!J$5,IF(様式１!$AB99&gt;=集計用!J$5,"○",""),""),"")</f>
        <v/>
      </c>
      <c r="K92" s="287" t="str">
        <f>IF(様式１!$X99&gt;0,IF(様式１!$X99&lt;=集計用!K$5,IF(様式１!$AB99&gt;=集計用!K$5,"○",""),""),"")</f>
        <v/>
      </c>
      <c r="L92" t="str">
        <f>IF(基本情報入力シート!Y120="","",基本情報入力シート!Y120)</f>
        <v/>
      </c>
      <c r="M92" t="str">
        <f>IF(基本情報入力シート!R120="","",基本情報入力シート!R120)</f>
        <v/>
      </c>
      <c r="N92" t="str">
        <f>IF(基本情報入力シート!X120="","",基本情報入力シート!X120)</f>
        <v/>
      </c>
      <c r="O92" t="str">
        <f>IF(様式１!R99="","",様式１!R99)</f>
        <v/>
      </c>
      <c r="P92" t="str">
        <f>IF(様式１!S99="","",様式１!S99)</f>
        <v/>
      </c>
      <c r="Q92" t="str">
        <f>IF(様式１!T99="","",様式１!T99)</f>
        <v/>
      </c>
      <c r="R92" s="288" t="str">
        <f>IF(様式１!X99="","",様式１!X99)</f>
        <v/>
      </c>
      <c r="S92" s="288">
        <f>IF(様式１!AB99="","",様式１!AB99)</f>
        <v>9</v>
      </c>
      <c r="T92" s="289">
        <f>IF(様式１!AE99="","",様式１!AE99)</f>
        <v>10</v>
      </c>
      <c r="U92" t="str">
        <f>IF(様式１!AG99="","",様式１!AG99)</f>
        <v/>
      </c>
      <c r="V92" t="str">
        <f>IF(様式１!AH99="","",様式１!AH99)</f>
        <v/>
      </c>
      <c r="W92" t="str">
        <f>IF(様式１!AI99="","",様式１!AI99)</f>
        <v/>
      </c>
      <c r="X92" t="str">
        <f>IF(様式１!AJ99="","",様式１!AJ99)</f>
        <v/>
      </c>
      <c r="Y92" t="str">
        <f>IF(様式１!AK99="","",様式１!AK99)</f>
        <v/>
      </c>
    </row>
    <row r="93" spans="1:25">
      <c r="A93" s="287">
        <f>基本情報入力シート!B121</f>
        <v>88</v>
      </c>
      <c r="B93" s="287" t="str">
        <f>IF(基本情報入力シート!M121="宮城県",CONCATENATE(基本情報入力シート!C121,基本情報入力シート!D121,基本情報入力シート!E121,基本情報入力シート!F121,基本情報入力シート!G121,基本情報入力シート!H121,基本情報入力シート!I121,基本情報入力シート!J121,基本情報入力シート!K121,基本情報入力シート!L121,),IF(基本情報入力シート!M121="仙台市",CONCATENATE(基本情報入力シート!C121,基本情報入力シート!D121,基本情報入力シート!E121,基本情報入力シート!F121,基本情報入力シート!G121,基本情報入力シート!H121,基本情報入力シート!I121,基本情報入力シート!J121,基本情報入力シート!K121,基本情報入力シート!L121),"他都道府県"))</f>
        <v/>
      </c>
      <c r="C93" s="287" t="str">
        <f>IFERROR(INDEX(集計用!$A$110:$B$143,MATCH(基本情報入力シート!Y121,集計用!$B$110:$B$143,0),1),"")</f>
        <v/>
      </c>
      <c r="D93" s="287" t="str">
        <f>IF(様式１!$X100&gt;0,IF(様式１!$X100&lt;=集計用!D$5,IF(様式１!$AB100&gt;=集計用!D$5,"○",""),""),"")</f>
        <v/>
      </c>
      <c r="E93" s="287" t="str">
        <f>IF(様式１!$X100&gt;0,IF(様式１!$X100&lt;=集計用!E$5,IF(様式１!$AB100&gt;=集計用!E$5,"○",""),""),"")</f>
        <v/>
      </c>
      <c r="F93" s="287" t="str">
        <f>IF(様式１!$X100&gt;0,IF(様式１!$X100&lt;=集計用!F$5,IF(様式１!$AB100&gt;=集計用!F$5,"○",""),""),"")</f>
        <v/>
      </c>
      <c r="G93" s="287" t="str">
        <f>IF(様式１!$X100&gt;0,IF(様式１!$X100&lt;=集計用!G$5,IF(様式１!$AB100&gt;=集計用!G$5,"○",""),""),"")</f>
        <v/>
      </c>
      <c r="H93" s="287" t="str">
        <f>IF(様式１!$X100&gt;0,IF(様式１!$X100&lt;=集計用!H$5,IF(様式１!$AB100&gt;=集計用!H$5,"○",""),""),"")</f>
        <v/>
      </c>
      <c r="I93" s="287" t="str">
        <f>IF(様式１!$X100&gt;0,IF(様式１!$X100&lt;=集計用!I$5,IF(様式１!$AB100&gt;=集計用!I$5,"○",""),""),"")</f>
        <v/>
      </c>
      <c r="J93" s="287" t="str">
        <f>IF(様式１!$X100&gt;0,IF(様式１!$X100&lt;=集計用!J$5,IF(様式１!$AB100&gt;=集計用!J$5,"○",""),""),"")</f>
        <v/>
      </c>
      <c r="K93" s="287" t="str">
        <f>IF(様式１!$X100&gt;0,IF(様式１!$X100&lt;=集計用!K$5,IF(様式１!$AB100&gt;=集計用!K$5,"○",""),""),"")</f>
        <v/>
      </c>
      <c r="L93" t="str">
        <f>IF(基本情報入力シート!Y121="","",基本情報入力シート!Y121)</f>
        <v/>
      </c>
      <c r="M93" t="str">
        <f>IF(基本情報入力シート!R121="","",基本情報入力シート!R121)</f>
        <v/>
      </c>
      <c r="N93" t="str">
        <f>IF(基本情報入力シート!X121="","",基本情報入力シート!X121)</f>
        <v/>
      </c>
      <c r="O93" t="str">
        <f>IF(様式１!R100="","",様式１!R100)</f>
        <v/>
      </c>
      <c r="P93" t="str">
        <f>IF(様式１!S100="","",様式１!S100)</f>
        <v/>
      </c>
      <c r="Q93" t="str">
        <f>IF(様式１!T100="","",様式１!T100)</f>
        <v/>
      </c>
      <c r="R93" s="288" t="str">
        <f>IF(様式１!X100="","",様式１!X100)</f>
        <v/>
      </c>
      <c r="S93" s="288">
        <f>IF(様式１!AB100="","",様式１!AB100)</f>
        <v>9</v>
      </c>
      <c r="T93" s="289">
        <f>IF(様式１!AE100="","",様式１!AE100)</f>
        <v>10</v>
      </c>
      <c r="U93" t="str">
        <f>IF(様式１!AG100="","",様式１!AG100)</f>
        <v/>
      </c>
      <c r="V93" t="str">
        <f>IF(様式１!AH100="","",様式１!AH100)</f>
        <v/>
      </c>
      <c r="W93" t="str">
        <f>IF(様式１!AI100="","",様式１!AI100)</f>
        <v/>
      </c>
      <c r="X93" t="str">
        <f>IF(様式１!AJ100="","",様式１!AJ100)</f>
        <v/>
      </c>
      <c r="Y93" t="str">
        <f>IF(様式１!AK100="","",様式１!AK100)</f>
        <v/>
      </c>
    </row>
    <row r="94" spans="1:25">
      <c r="A94" s="287">
        <f>基本情報入力シート!B122</f>
        <v>89</v>
      </c>
      <c r="B94" s="287" t="str">
        <f>IF(基本情報入力シート!M122="宮城県",CONCATENATE(基本情報入力シート!C122,基本情報入力シート!D122,基本情報入力シート!E122,基本情報入力シート!F122,基本情報入力シート!G122,基本情報入力シート!H122,基本情報入力シート!I122,基本情報入力シート!J122,基本情報入力シート!K122,基本情報入力シート!L122,),IF(基本情報入力シート!M122="仙台市",CONCATENATE(基本情報入力シート!C122,基本情報入力シート!D122,基本情報入力シート!E122,基本情報入力シート!F122,基本情報入力シート!G122,基本情報入力シート!H122,基本情報入力シート!I122,基本情報入力シート!J122,基本情報入力シート!K122,基本情報入力シート!L122),"他都道府県"))</f>
        <v/>
      </c>
      <c r="C94" s="287" t="str">
        <f>IFERROR(INDEX(集計用!$A$110:$B$143,MATCH(基本情報入力シート!Y122,集計用!$B$110:$B$143,0),1),"")</f>
        <v/>
      </c>
      <c r="D94" s="287" t="str">
        <f>IF(様式１!$X101&gt;0,IF(様式１!$X101&lt;=集計用!D$5,IF(様式１!$AB101&gt;=集計用!D$5,"○",""),""),"")</f>
        <v/>
      </c>
      <c r="E94" s="287" t="str">
        <f>IF(様式１!$X101&gt;0,IF(様式１!$X101&lt;=集計用!E$5,IF(様式１!$AB101&gt;=集計用!E$5,"○",""),""),"")</f>
        <v/>
      </c>
      <c r="F94" s="287" t="str">
        <f>IF(様式１!$X101&gt;0,IF(様式１!$X101&lt;=集計用!F$5,IF(様式１!$AB101&gt;=集計用!F$5,"○",""),""),"")</f>
        <v/>
      </c>
      <c r="G94" s="287" t="str">
        <f>IF(様式１!$X101&gt;0,IF(様式１!$X101&lt;=集計用!G$5,IF(様式１!$AB101&gt;=集計用!G$5,"○",""),""),"")</f>
        <v/>
      </c>
      <c r="H94" s="287" t="str">
        <f>IF(様式１!$X101&gt;0,IF(様式１!$X101&lt;=集計用!H$5,IF(様式１!$AB101&gt;=集計用!H$5,"○",""),""),"")</f>
        <v/>
      </c>
      <c r="I94" s="287" t="str">
        <f>IF(様式１!$X101&gt;0,IF(様式１!$X101&lt;=集計用!I$5,IF(様式１!$AB101&gt;=集計用!I$5,"○",""),""),"")</f>
        <v/>
      </c>
      <c r="J94" s="287" t="str">
        <f>IF(様式１!$X101&gt;0,IF(様式１!$X101&lt;=集計用!J$5,IF(様式１!$AB101&gt;=集計用!J$5,"○",""),""),"")</f>
        <v/>
      </c>
      <c r="K94" s="287" t="str">
        <f>IF(様式１!$X101&gt;0,IF(様式１!$X101&lt;=集計用!K$5,IF(様式１!$AB101&gt;=集計用!K$5,"○",""),""),"")</f>
        <v/>
      </c>
      <c r="L94" t="str">
        <f>IF(基本情報入力シート!Y122="","",基本情報入力シート!Y122)</f>
        <v/>
      </c>
      <c r="M94" t="str">
        <f>IF(基本情報入力シート!R122="","",基本情報入力シート!R122)</f>
        <v/>
      </c>
      <c r="N94" t="str">
        <f>IF(基本情報入力シート!X122="","",基本情報入力シート!X122)</f>
        <v/>
      </c>
      <c r="O94" t="str">
        <f>IF(様式１!R101="","",様式１!R101)</f>
        <v/>
      </c>
      <c r="P94" t="str">
        <f>IF(様式１!S101="","",様式１!S101)</f>
        <v/>
      </c>
      <c r="Q94" t="str">
        <f>IF(様式１!T101="","",様式１!T101)</f>
        <v/>
      </c>
      <c r="R94" s="288" t="str">
        <f>IF(様式１!X101="","",様式１!X101)</f>
        <v/>
      </c>
      <c r="S94" s="288">
        <f>IF(様式１!AB101="","",様式１!AB101)</f>
        <v>9</v>
      </c>
      <c r="T94" s="289">
        <f>IF(様式１!AE101="","",様式１!AE101)</f>
        <v>10</v>
      </c>
      <c r="U94" t="str">
        <f>IF(様式１!AG101="","",様式１!AG101)</f>
        <v/>
      </c>
      <c r="V94" t="str">
        <f>IF(様式１!AH101="","",様式１!AH101)</f>
        <v/>
      </c>
      <c r="W94" t="str">
        <f>IF(様式１!AI101="","",様式１!AI101)</f>
        <v/>
      </c>
      <c r="X94" t="str">
        <f>IF(様式１!AJ101="","",様式１!AJ101)</f>
        <v/>
      </c>
      <c r="Y94" t="str">
        <f>IF(様式１!AK101="","",様式１!AK101)</f>
        <v/>
      </c>
    </row>
    <row r="95" spans="1:25">
      <c r="A95" s="287">
        <f>基本情報入力シート!B123</f>
        <v>90</v>
      </c>
      <c r="B95" s="287" t="str">
        <f>IF(基本情報入力シート!M123="宮城県",CONCATENATE(基本情報入力シート!C123,基本情報入力シート!D123,基本情報入力シート!E123,基本情報入力シート!F123,基本情報入力シート!G123,基本情報入力シート!H123,基本情報入力シート!I123,基本情報入力シート!J123,基本情報入力シート!K123,基本情報入力シート!L123,),IF(基本情報入力シート!M123="仙台市",CONCATENATE(基本情報入力シート!C123,基本情報入力シート!D123,基本情報入力シート!E123,基本情報入力シート!F123,基本情報入力シート!G123,基本情報入力シート!H123,基本情報入力シート!I123,基本情報入力シート!J123,基本情報入力シート!K123,基本情報入力シート!L123),"他都道府県"))</f>
        <v/>
      </c>
      <c r="C95" s="287" t="str">
        <f>IFERROR(INDEX(集計用!$A$110:$B$143,MATCH(基本情報入力シート!Y123,集計用!$B$110:$B$143,0),1),"")</f>
        <v/>
      </c>
      <c r="D95" s="287" t="str">
        <f>IF(様式１!$X102&gt;0,IF(様式１!$X102&lt;=集計用!D$5,IF(様式１!$AB102&gt;=集計用!D$5,"○",""),""),"")</f>
        <v/>
      </c>
      <c r="E95" s="287" t="str">
        <f>IF(様式１!$X102&gt;0,IF(様式１!$X102&lt;=集計用!E$5,IF(様式１!$AB102&gt;=集計用!E$5,"○",""),""),"")</f>
        <v/>
      </c>
      <c r="F95" s="287" t="str">
        <f>IF(様式１!$X102&gt;0,IF(様式１!$X102&lt;=集計用!F$5,IF(様式１!$AB102&gt;=集計用!F$5,"○",""),""),"")</f>
        <v/>
      </c>
      <c r="G95" s="287" t="str">
        <f>IF(様式１!$X102&gt;0,IF(様式１!$X102&lt;=集計用!G$5,IF(様式１!$AB102&gt;=集計用!G$5,"○",""),""),"")</f>
        <v/>
      </c>
      <c r="H95" s="287" t="str">
        <f>IF(様式１!$X102&gt;0,IF(様式１!$X102&lt;=集計用!H$5,IF(様式１!$AB102&gt;=集計用!H$5,"○",""),""),"")</f>
        <v/>
      </c>
      <c r="I95" s="287" t="str">
        <f>IF(様式１!$X102&gt;0,IF(様式１!$X102&lt;=集計用!I$5,IF(様式１!$AB102&gt;=集計用!I$5,"○",""),""),"")</f>
        <v/>
      </c>
      <c r="J95" s="287" t="str">
        <f>IF(様式１!$X102&gt;0,IF(様式１!$X102&lt;=集計用!J$5,IF(様式１!$AB102&gt;=集計用!J$5,"○",""),""),"")</f>
        <v/>
      </c>
      <c r="K95" s="287" t="str">
        <f>IF(様式１!$X102&gt;0,IF(様式１!$X102&lt;=集計用!K$5,IF(様式１!$AB102&gt;=集計用!K$5,"○",""),""),"")</f>
        <v/>
      </c>
      <c r="L95" t="str">
        <f>IF(基本情報入力シート!Y123="","",基本情報入力シート!Y123)</f>
        <v/>
      </c>
      <c r="M95" t="str">
        <f>IF(基本情報入力シート!R123="","",基本情報入力シート!R123)</f>
        <v/>
      </c>
      <c r="N95" t="str">
        <f>IF(基本情報入力シート!X123="","",基本情報入力シート!X123)</f>
        <v/>
      </c>
      <c r="O95" t="str">
        <f>IF(様式１!R102="","",様式１!R102)</f>
        <v/>
      </c>
      <c r="P95" t="str">
        <f>IF(様式１!S102="","",様式１!S102)</f>
        <v/>
      </c>
      <c r="Q95" t="str">
        <f>IF(様式１!T102="","",様式１!T102)</f>
        <v/>
      </c>
      <c r="R95" s="288" t="str">
        <f>IF(様式１!X102="","",様式１!X102)</f>
        <v/>
      </c>
      <c r="S95" s="288">
        <f>IF(様式１!AB102="","",様式１!AB102)</f>
        <v>9</v>
      </c>
      <c r="T95" s="289">
        <f>IF(様式１!AE102="","",様式１!AE102)</f>
        <v>10</v>
      </c>
      <c r="U95" t="str">
        <f>IF(様式１!AG102="","",様式１!AG102)</f>
        <v/>
      </c>
      <c r="V95" t="str">
        <f>IF(様式１!AH102="","",様式１!AH102)</f>
        <v/>
      </c>
      <c r="W95" t="str">
        <f>IF(様式１!AI102="","",様式１!AI102)</f>
        <v/>
      </c>
      <c r="X95" t="str">
        <f>IF(様式１!AJ102="","",様式１!AJ102)</f>
        <v/>
      </c>
      <c r="Y95" t="str">
        <f>IF(様式１!AK102="","",様式１!AK102)</f>
        <v/>
      </c>
    </row>
    <row r="96" spans="1:25">
      <c r="A96" s="287">
        <f>基本情報入力シート!B124</f>
        <v>91</v>
      </c>
      <c r="B96" s="287" t="str">
        <f>IF(基本情報入力シート!M124="宮城県",CONCATENATE(基本情報入力シート!C124,基本情報入力シート!D124,基本情報入力シート!E124,基本情報入力シート!F124,基本情報入力シート!G124,基本情報入力シート!H124,基本情報入力シート!I124,基本情報入力シート!J124,基本情報入力シート!K124,基本情報入力シート!L124,),IF(基本情報入力シート!M124="仙台市",CONCATENATE(基本情報入力シート!C124,基本情報入力シート!D124,基本情報入力シート!E124,基本情報入力シート!F124,基本情報入力シート!G124,基本情報入力シート!H124,基本情報入力シート!I124,基本情報入力シート!J124,基本情報入力シート!K124,基本情報入力シート!L124),"他都道府県"))</f>
        <v/>
      </c>
      <c r="C96" s="287" t="str">
        <f>IFERROR(INDEX(集計用!$A$110:$B$143,MATCH(基本情報入力シート!Y124,集計用!$B$110:$B$143,0),1),"")</f>
        <v/>
      </c>
      <c r="D96" s="287" t="str">
        <f>IF(様式１!$X103&gt;0,IF(様式１!$X103&lt;=集計用!D$5,IF(様式１!$AB103&gt;=集計用!D$5,"○",""),""),"")</f>
        <v/>
      </c>
      <c r="E96" s="287" t="str">
        <f>IF(様式１!$X103&gt;0,IF(様式１!$X103&lt;=集計用!E$5,IF(様式１!$AB103&gt;=集計用!E$5,"○",""),""),"")</f>
        <v/>
      </c>
      <c r="F96" s="287" t="str">
        <f>IF(様式１!$X103&gt;0,IF(様式１!$X103&lt;=集計用!F$5,IF(様式１!$AB103&gt;=集計用!F$5,"○",""),""),"")</f>
        <v/>
      </c>
      <c r="G96" s="287" t="str">
        <f>IF(様式１!$X103&gt;0,IF(様式１!$X103&lt;=集計用!G$5,IF(様式１!$AB103&gt;=集計用!G$5,"○",""),""),"")</f>
        <v/>
      </c>
      <c r="H96" s="287" t="str">
        <f>IF(様式１!$X103&gt;0,IF(様式１!$X103&lt;=集計用!H$5,IF(様式１!$AB103&gt;=集計用!H$5,"○",""),""),"")</f>
        <v/>
      </c>
      <c r="I96" s="287" t="str">
        <f>IF(様式１!$X103&gt;0,IF(様式１!$X103&lt;=集計用!I$5,IF(様式１!$AB103&gt;=集計用!I$5,"○",""),""),"")</f>
        <v/>
      </c>
      <c r="J96" s="287" t="str">
        <f>IF(様式１!$X103&gt;0,IF(様式１!$X103&lt;=集計用!J$5,IF(様式１!$AB103&gt;=集計用!J$5,"○",""),""),"")</f>
        <v/>
      </c>
      <c r="K96" s="287" t="str">
        <f>IF(様式１!$X103&gt;0,IF(様式１!$X103&lt;=集計用!K$5,IF(様式１!$AB103&gt;=集計用!K$5,"○",""),""),"")</f>
        <v/>
      </c>
      <c r="L96" t="str">
        <f>IF(基本情報入力シート!Y124="","",基本情報入力シート!Y124)</f>
        <v/>
      </c>
      <c r="M96" t="str">
        <f>IF(基本情報入力シート!R124="","",基本情報入力シート!R124)</f>
        <v/>
      </c>
      <c r="N96" t="str">
        <f>IF(基本情報入力シート!X124="","",基本情報入力シート!X124)</f>
        <v/>
      </c>
      <c r="O96" t="str">
        <f>IF(様式１!R103="","",様式１!R103)</f>
        <v/>
      </c>
      <c r="P96" t="str">
        <f>IF(様式１!S103="","",様式１!S103)</f>
        <v/>
      </c>
      <c r="Q96" t="str">
        <f>IF(様式１!T103="","",様式１!T103)</f>
        <v/>
      </c>
      <c r="R96" s="288" t="str">
        <f>IF(様式１!X103="","",様式１!X103)</f>
        <v/>
      </c>
      <c r="S96" s="288">
        <f>IF(様式１!AB103="","",様式１!AB103)</f>
        <v>9</v>
      </c>
      <c r="T96" s="289">
        <f>IF(様式１!AE103="","",様式１!AE103)</f>
        <v>10</v>
      </c>
      <c r="U96" t="str">
        <f>IF(様式１!AG103="","",様式１!AG103)</f>
        <v/>
      </c>
      <c r="V96" t="str">
        <f>IF(様式１!AH103="","",様式１!AH103)</f>
        <v/>
      </c>
      <c r="W96" t="str">
        <f>IF(様式１!AI103="","",様式１!AI103)</f>
        <v/>
      </c>
      <c r="X96" t="str">
        <f>IF(様式１!AJ103="","",様式１!AJ103)</f>
        <v/>
      </c>
      <c r="Y96" t="str">
        <f>IF(様式１!AK103="","",様式１!AK103)</f>
        <v/>
      </c>
    </row>
    <row r="97" spans="1:25">
      <c r="A97" s="287">
        <f>基本情報入力シート!B125</f>
        <v>92</v>
      </c>
      <c r="B97" s="287" t="str">
        <f>IF(基本情報入力シート!M125="宮城県",CONCATENATE(基本情報入力シート!C125,基本情報入力シート!D125,基本情報入力シート!E125,基本情報入力シート!F125,基本情報入力シート!G125,基本情報入力シート!H125,基本情報入力シート!I125,基本情報入力シート!J125,基本情報入力シート!K125,基本情報入力シート!L125,),IF(基本情報入力シート!M125="仙台市",CONCATENATE(基本情報入力シート!C125,基本情報入力シート!D125,基本情報入力シート!E125,基本情報入力シート!F125,基本情報入力シート!G125,基本情報入力シート!H125,基本情報入力シート!I125,基本情報入力シート!J125,基本情報入力シート!K125,基本情報入力シート!L125),"他都道府県"))</f>
        <v/>
      </c>
      <c r="C97" s="287" t="str">
        <f>IFERROR(INDEX(集計用!$A$110:$B$143,MATCH(基本情報入力シート!Y125,集計用!$B$110:$B$143,0),1),"")</f>
        <v/>
      </c>
      <c r="D97" s="287" t="str">
        <f>IF(様式１!$X104&gt;0,IF(様式１!$X104&lt;=集計用!D$5,IF(様式１!$AB104&gt;=集計用!D$5,"○",""),""),"")</f>
        <v/>
      </c>
      <c r="E97" s="287" t="str">
        <f>IF(様式１!$X104&gt;0,IF(様式１!$X104&lt;=集計用!E$5,IF(様式１!$AB104&gt;=集計用!E$5,"○",""),""),"")</f>
        <v/>
      </c>
      <c r="F97" s="287" t="str">
        <f>IF(様式１!$X104&gt;0,IF(様式１!$X104&lt;=集計用!F$5,IF(様式１!$AB104&gt;=集計用!F$5,"○",""),""),"")</f>
        <v/>
      </c>
      <c r="G97" s="287" t="str">
        <f>IF(様式１!$X104&gt;0,IF(様式１!$X104&lt;=集計用!G$5,IF(様式１!$AB104&gt;=集計用!G$5,"○",""),""),"")</f>
        <v/>
      </c>
      <c r="H97" s="287" t="str">
        <f>IF(様式１!$X104&gt;0,IF(様式１!$X104&lt;=集計用!H$5,IF(様式１!$AB104&gt;=集計用!H$5,"○",""),""),"")</f>
        <v/>
      </c>
      <c r="I97" s="287" t="str">
        <f>IF(様式１!$X104&gt;0,IF(様式１!$X104&lt;=集計用!I$5,IF(様式１!$AB104&gt;=集計用!I$5,"○",""),""),"")</f>
        <v/>
      </c>
      <c r="J97" s="287" t="str">
        <f>IF(様式１!$X104&gt;0,IF(様式１!$X104&lt;=集計用!J$5,IF(様式１!$AB104&gt;=集計用!J$5,"○",""),""),"")</f>
        <v/>
      </c>
      <c r="K97" s="287" t="str">
        <f>IF(様式１!$X104&gt;0,IF(様式１!$X104&lt;=集計用!K$5,IF(様式１!$AB104&gt;=集計用!K$5,"○",""),""),"")</f>
        <v/>
      </c>
      <c r="L97" t="str">
        <f>IF(基本情報入力シート!Y125="","",基本情報入力シート!Y125)</f>
        <v/>
      </c>
      <c r="M97" t="str">
        <f>IF(基本情報入力シート!R125="","",基本情報入力シート!R125)</f>
        <v/>
      </c>
      <c r="N97" t="str">
        <f>IF(基本情報入力シート!X125="","",基本情報入力シート!X125)</f>
        <v/>
      </c>
      <c r="O97" t="str">
        <f>IF(様式１!R104="","",様式１!R104)</f>
        <v/>
      </c>
      <c r="P97" t="str">
        <f>IF(様式１!S104="","",様式１!S104)</f>
        <v/>
      </c>
      <c r="Q97" t="str">
        <f>IF(様式１!T104="","",様式１!T104)</f>
        <v/>
      </c>
      <c r="R97" s="288" t="str">
        <f>IF(様式１!X104="","",様式１!X104)</f>
        <v/>
      </c>
      <c r="S97" s="288">
        <f>IF(様式１!AB104="","",様式１!AB104)</f>
        <v>9</v>
      </c>
      <c r="T97" s="289">
        <f>IF(様式１!AE104="","",様式１!AE104)</f>
        <v>10</v>
      </c>
      <c r="U97" t="str">
        <f>IF(様式１!AG104="","",様式１!AG104)</f>
        <v/>
      </c>
      <c r="V97" t="str">
        <f>IF(様式１!AH104="","",様式１!AH104)</f>
        <v/>
      </c>
      <c r="W97" t="str">
        <f>IF(様式１!AI104="","",様式１!AI104)</f>
        <v/>
      </c>
      <c r="X97" t="str">
        <f>IF(様式１!AJ104="","",様式１!AJ104)</f>
        <v/>
      </c>
      <c r="Y97" t="str">
        <f>IF(様式１!AK104="","",様式１!AK104)</f>
        <v/>
      </c>
    </row>
    <row r="98" spans="1:25">
      <c r="A98" s="287">
        <f>基本情報入力シート!B126</f>
        <v>93</v>
      </c>
      <c r="B98" s="287" t="str">
        <f>IF(基本情報入力シート!M126="宮城県",CONCATENATE(基本情報入力シート!C126,基本情報入力シート!D126,基本情報入力シート!E126,基本情報入力シート!F126,基本情報入力シート!G126,基本情報入力シート!H126,基本情報入力シート!I126,基本情報入力シート!J126,基本情報入力シート!K126,基本情報入力シート!L126,),IF(基本情報入力シート!M126="仙台市",CONCATENATE(基本情報入力シート!C126,基本情報入力シート!D126,基本情報入力シート!E126,基本情報入力シート!F126,基本情報入力シート!G126,基本情報入力シート!H126,基本情報入力シート!I126,基本情報入力シート!J126,基本情報入力シート!K126,基本情報入力シート!L126),"他都道府県"))</f>
        <v/>
      </c>
      <c r="C98" s="287" t="str">
        <f>IFERROR(INDEX(集計用!$A$110:$B$143,MATCH(基本情報入力シート!Y126,集計用!$B$110:$B$143,0),1),"")</f>
        <v/>
      </c>
      <c r="D98" s="287" t="str">
        <f>IF(様式１!$X105&gt;0,IF(様式１!$X105&lt;=集計用!D$5,IF(様式１!$AB105&gt;=集計用!D$5,"○",""),""),"")</f>
        <v/>
      </c>
      <c r="E98" s="287" t="str">
        <f>IF(様式１!$X105&gt;0,IF(様式１!$X105&lt;=集計用!E$5,IF(様式１!$AB105&gt;=集計用!E$5,"○",""),""),"")</f>
        <v/>
      </c>
      <c r="F98" s="287" t="str">
        <f>IF(様式１!$X105&gt;0,IF(様式１!$X105&lt;=集計用!F$5,IF(様式１!$AB105&gt;=集計用!F$5,"○",""),""),"")</f>
        <v/>
      </c>
      <c r="G98" s="287" t="str">
        <f>IF(様式１!$X105&gt;0,IF(様式１!$X105&lt;=集計用!G$5,IF(様式１!$AB105&gt;=集計用!G$5,"○",""),""),"")</f>
        <v/>
      </c>
      <c r="H98" s="287" t="str">
        <f>IF(様式１!$X105&gt;0,IF(様式１!$X105&lt;=集計用!H$5,IF(様式１!$AB105&gt;=集計用!H$5,"○",""),""),"")</f>
        <v/>
      </c>
      <c r="I98" s="287" t="str">
        <f>IF(様式１!$X105&gt;0,IF(様式１!$X105&lt;=集計用!I$5,IF(様式１!$AB105&gt;=集計用!I$5,"○",""),""),"")</f>
        <v/>
      </c>
      <c r="J98" s="287" t="str">
        <f>IF(様式１!$X105&gt;0,IF(様式１!$X105&lt;=集計用!J$5,IF(様式１!$AB105&gt;=集計用!J$5,"○",""),""),"")</f>
        <v/>
      </c>
      <c r="K98" s="287" t="str">
        <f>IF(様式１!$X105&gt;0,IF(様式１!$X105&lt;=集計用!K$5,IF(様式１!$AB105&gt;=集計用!K$5,"○",""),""),"")</f>
        <v/>
      </c>
      <c r="L98" t="str">
        <f>IF(基本情報入力シート!Y126="","",基本情報入力シート!Y126)</f>
        <v/>
      </c>
      <c r="M98" t="str">
        <f>IF(基本情報入力シート!R126="","",基本情報入力シート!R126)</f>
        <v/>
      </c>
      <c r="N98" t="str">
        <f>IF(基本情報入力シート!X126="","",基本情報入力シート!X126)</f>
        <v/>
      </c>
      <c r="O98" t="str">
        <f>IF(様式１!R105="","",様式１!R105)</f>
        <v/>
      </c>
      <c r="P98" t="str">
        <f>IF(様式１!S105="","",様式１!S105)</f>
        <v/>
      </c>
      <c r="Q98" t="str">
        <f>IF(様式１!T105="","",様式１!T105)</f>
        <v/>
      </c>
      <c r="R98" s="288" t="str">
        <f>IF(様式１!X105="","",様式１!X105)</f>
        <v/>
      </c>
      <c r="S98" s="288">
        <f>IF(様式１!AB105="","",様式１!AB105)</f>
        <v>9</v>
      </c>
      <c r="T98" s="289">
        <f>IF(様式１!AE105="","",様式１!AE105)</f>
        <v>10</v>
      </c>
      <c r="U98" t="str">
        <f>IF(様式１!AG105="","",様式１!AG105)</f>
        <v/>
      </c>
      <c r="V98" t="str">
        <f>IF(様式１!AH105="","",様式１!AH105)</f>
        <v/>
      </c>
      <c r="W98" t="str">
        <f>IF(様式１!AI105="","",様式１!AI105)</f>
        <v/>
      </c>
      <c r="X98" t="str">
        <f>IF(様式１!AJ105="","",様式１!AJ105)</f>
        <v/>
      </c>
      <c r="Y98" t="str">
        <f>IF(様式１!AK105="","",様式１!AK105)</f>
        <v/>
      </c>
    </row>
    <row r="99" spans="1:25">
      <c r="A99" s="287">
        <f>基本情報入力シート!B127</f>
        <v>94</v>
      </c>
      <c r="B99" s="287" t="str">
        <f>IF(基本情報入力シート!M127="宮城県",CONCATENATE(基本情報入力シート!C127,基本情報入力シート!D127,基本情報入力シート!E127,基本情報入力シート!F127,基本情報入力シート!G127,基本情報入力シート!H127,基本情報入力シート!I127,基本情報入力シート!J127,基本情報入力シート!K127,基本情報入力シート!L127,),IF(基本情報入力シート!M127="仙台市",CONCATENATE(基本情報入力シート!C127,基本情報入力シート!D127,基本情報入力シート!E127,基本情報入力シート!F127,基本情報入力シート!G127,基本情報入力シート!H127,基本情報入力シート!I127,基本情報入力シート!J127,基本情報入力シート!K127,基本情報入力シート!L127),"他都道府県"))</f>
        <v/>
      </c>
      <c r="C99" s="287" t="str">
        <f>IFERROR(INDEX(集計用!$A$110:$B$143,MATCH(基本情報入力シート!Y127,集計用!$B$110:$B$143,0),1),"")</f>
        <v/>
      </c>
      <c r="D99" s="287" t="str">
        <f>IF(様式１!$X106&gt;0,IF(様式１!$X106&lt;=集計用!D$5,IF(様式１!$AB106&gt;=集計用!D$5,"○",""),""),"")</f>
        <v/>
      </c>
      <c r="E99" s="287" t="str">
        <f>IF(様式１!$X106&gt;0,IF(様式１!$X106&lt;=集計用!E$5,IF(様式１!$AB106&gt;=集計用!E$5,"○",""),""),"")</f>
        <v/>
      </c>
      <c r="F99" s="287" t="str">
        <f>IF(様式１!$X106&gt;0,IF(様式１!$X106&lt;=集計用!F$5,IF(様式１!$AB106&gt;=集計用!F$5,"○",""),""),"")</f>
        <v/>
      </c>
      <c r="G99" s="287" t="str">
        <f>IF(様式１!$X106&gt;0,IF(様式１!$X106&lt;=集計用!G$5,IF(様式１!$AB106&gt;=集計用!G$5,"○",""),""),"")</f>
        <v/>
      </c>
      <c r="H99" s="287" t="str">
        <f>IF(様式１!$X106&gt;0,IF(様式１!$X106&lt;=集計用!H$5,IF(様式１!$AB106&gt;=集計用!H$5,"○",""),""),"")</f>
        <v/>
      </c>
      <c r="I99" s="287" t="str">
        <f>IF(様式１!$X106&gt;0,IF(様式１!$X106&lt;=集計用!I$5,IF(様式１!$AB106&gt;=集計用!I$5,"○",""),""),"")</f>
        <v/>
      </c>
      <c r="J99" s="287" t="str">
        <f>IF(様式１!$X106&gt;0,IF(様式１!$X106&lt;=集計用!J$5,IF(様式１!$AB106&gt;=集計用!J$5,"○",""),""),"")</f>
        <v/>
      </c>
      <c r="K99" s="287" t="str">
        <f>IF(様式１!$X106&gt;0,IF(様式１!$X106&lt;=集計用!K$5,IF(様式１!$AB106&gt;=集計用!K$5,"○",""),""),"")</f>
        <v/>
      </c>
      <c r="L99" t="str">
        <f>IF(基本情報入力シート!Y127="","",基本情報入力シート!Y127)</f>
        <v/>
      </c>
      <c r="M99" t="str">
        <f>IF(基本情報入力シート!R127="","",基本情報入力シート!R127)</f>
        <v/>
      </c>
      <c r="N99" t="str">
        <f>IF(基本情報入力シート!X127="","",基本情報入力シート!X127)</f>
        <v/>
      </c>
      <c r="O99" t="str">
        <f>IF(様式１!R106="","",様式１!R106)</f>
        <v/>
      </c>
      <c r="P99" t="str">
        <f>IF(様式１!S106="","",様式１!S106)</f>
        <v/>
      </c>
      <c r="Q99" t="str">
        <f>IF(様式１!T106="","",様式１!T106)</f>
        <v/>
      </c>
      <c r="R99" s="288" t="str">
        <f>IF(様式１!X106="","",様式１!X106)</f>
        <v/>
      </c>
      <c r="S99" s="288">
        <f>IF(様式１!AB106="","",様式１!AB106)</f>
        <v>9</v>
      </c>
      <c r="T99" s="289">
        <f>IF(様式１!AE106="","",様式１!AE106)</f>
        <v>10</v>
      </c>
      <c r="U99" t="str">
        <f>IF(様式１!AG106="","",様式１!AG106)</f>
        <v/>
      </c>
      <c r="V99" t="str">
        <f>IF(様式１!AH106="","",様式１!AH106)</f>
        <v/>
      </c>
      <c r="W99" t="str">
        <f>IF(様式１!AI106="","",様式１!AI106)</f>
        <v/>
      </c>
      <c r="X99" t="str">
        <f>IF(様式１!AJ106="","",様式１!AJ106)</f>
        <v/>
      </c>
      <c r="Y99" t="str">
        <f>IF(様式１!AK106="","",様式１!AK106)</f>
        <v/>
      </c>
    </row>
    <row r="100" spans="1:25">
      <c r="A100" s="287">
        <f>基本情報入力シート!B128</f>
        <v>95</v>
      </c>
      <c r="B100" s="287" t="str">
        <f>IF(基本情報入力シート!M128="宮城県",CONCATENATE(基本情報入力シート!C128,基本情報入力シート!D128,基本情報入力シート!E128,基本情報入力シート!F128,基本情報入力シート!G128,基本情報入力シート!H128,基本情報入力シート!I128,基本情報入力シート!J128,基本情報入力シート!K128,基本情報入力シート!L128,),IF(基本情報入力シート!M128="仙台市",CONCATENATE(基本情報入力シート!C128,基本情報入力シート!D128,基本情報入力シート!E128,基本情報入力シート!F128,基本情報入力シート!G128,基本情報入力シート!H128,基本情報入力シート!I128,基本情報入力シート!J128,基本情報入力シート!K128,基本情報入力シート!L128),"他都道府県"))</f>
        <v/>
      </c>
      <c r="C100" s="287" t="str">
        <f>IFERROR(INDEX(集計用!$A$110:$B$143,MATCH(基本情報入力シート!Y128,集計用!$B$110:$B$143,0),1),"")</f>
        <v/>
      </c>
      <c r="D100" s="287" t="str">
        <f>IF(様式１!$X107&gt;0,IF(様式１!$X107&lt;=集計用!D$5,IF(様式１!$AB107&gt;=集計用!D$5,"○",""),""),"")</f>
        <v/>
      </c>
      <c r="E100" s="287" t="str">
        <f>IF(様式１!$X107&gt;0,IF(様式１!$X107&lt;=集計用!E$5,IF(様式１!$AB107&gt;=集計用!E$5,"○",""),""),"")</f>
        <v/>
      </c>
      <c r="F100" s="287" t="str">
        <f>IF(様式１!$X107&gt;0,IF(様式１!$X107&lt;=集計用!F$5,IF(様式１!$AB107&gt;=集計用!F$5,"○",""),""),"")</f>
        <v/>
      </c>
      <c r="G100" s="287" t="str">
        <f>IF(様式１!$X107&gt;0,IF(様式１!$X107&lt;=集計用!G$5,IF(様式１!$AB107&gt;=集計用!G$5,"○",""),""),"")</f>
        <v/>
      </c>
      <c r="H100" s="287" t="str">
        <f>IF(様式１!$X107&gt;0,IF(様式１!$X107&lt;=集計用!H$5,IF(様式１!$AB107&gt;=集計用!H$5,"○",""),""),"")</f>
        <v/>
      </c>
      <c r="I100" s="287" t="str">
        <f>IF(様式１!$X107&gt;0,IF(様式１!$X107&lt;=集計用!I$5,IF(様式１!$AB107&gt;=集計用!I$5,"○",""),""),"")</f>
        <v/>
      </c>
      <c r="J100" s="287" t="str">
        <f>IF(様式１!$X107&gt;0,IF(様式１!$X107&lt;=集計用!J$5,IF(様式１!$AB107&gt;=集計用!J$5,"○",""),""),"")</f>
        <v/>
      </c>
      <c r="K100" s="287" t="str">
        <f>IF(様式１!$X107&gt;0,IF(様式１!$X107&lt;=集計用!K$5,IF(様式１!$AB107&gt;=集計用!K$5,"○",""),""),"")</f>
        <v/>
      </c>
      <c r="L100" t="str">
        <f>IF(基本情報入力シート!Y128="","",基本情報入力シート!Y128)</f>
        <v/>
      </c>
      <c r="M100" t="str">
        <f>IF(基本情報入力シート!R128="","",基本情報入力シート!R128)</f>
        <v/>
      </c>
      <c r="N100" t="str">
        <f>IF(基本情報入力シート!X128="","",基本情報入力シート!X128)</f>
        <v/>
      </c>
      <c r="O100" t="str">
        <f>IF(様式１!R107="","",様式１!R107)</f>
        <v/>
      </c>
      <c r="P100" t="str">
        <f>IF(様式１!S107="","",様式１!S107)</f>
        <v/>
      </c>
      <c r="Q100" t="str">
        <f>IF(様式１!T107="","",様式１!T107)</f>
        <v/>
      </c>
      <c r="R100" s="288" t="str">
        <f>IF(様式１!X107="","",様式１!X107)</f>
        <v/>
      </c>
      <c r="S100" s="288">
        <f>IF(様式１!AB107="","",様式１!AB107)</f>
        <v>9</v>
      </c>
      <c r="T100" s="289">
        <f>IF(様式１!AE107="","",様式１!AE107)</f>
        <v>10</v>
      </c>
      <c r="U100" t="str">
        <f>IF(様式１!AG107="","",様式１!AG107)</f>
        <v/>
      </c>
      <c r="V100" t="str">
        <f>IF(様式１!AH107="","",様式１!AH107)</f>
        <v/>
      </c>
      <c r="W100" t="str">
        <f>IF(様式１!AI107="","",様式１!AI107)</f>
        <v/>
      </c>
      <c r="X100" t="str">
        <f>IF(様式１!AJ107="","",様式１!AJ107)</f>
        <v/>
      </c>
      <c r="Y100" t="str">
        <f>IF(様式１!AK107="","",様式１!AK107)</f>
        <v/>
      </c>
    </row>
    <row r="101" spans="1:25">
      <c r="A101" s="287">
        <f>基本情報入力シート!B129</f>
        <v>96</v>
      </c>
      <c r="B101" s="287" t="str">
        <f>IF(基本情報入力シート!M129="宮城県",CONCATENATE(基本情報入力シート!C129,基本情報入力シート!D129,基本情報入力シート!E129,基本情報入力シート!F129,基本情報入力シート!G129,基本情報入力シート!H129,基本情報入力シート!I129,基本情報入力シート!J129,基本情報入力シート!K129,基本情報入力シート!L129,),IF(基本情報入力シート!M129="仙台市",CONCATENATE(基本情報入力シート!C129,基本情報入力シート!D129,基本情報入力シート!E129,基本情報入力シート!F129,基本情報入力シート!G129,基本情報入力シート!H129,基本情報入力シート!I129,基本情報入力シート!J129,基本情報入力シート!K129,基本情報入力シート!L129),"他都道府県"))</f>
        <v/>
      </c>
      <c r="C101" s="287" t="str">
        <f>IFERROR(INDEX(集計用!$A$110:$B$143,MATCH(基本情報入力シート!Y129,集計用!$B$110:$B$143,0),1),"")</f>
        <v/>
      </c>
      <c r="D101" s="287" t="str">
        <f>IF(様式１!$X108&gt;0,IF(様式１!$X108&lt;=集計用!D$5,IF(様式１!$AB108&gt;=集計用!D$5,"○",""),""),"")</f>
        <v/>
      </c>
      <c r="E101" s="287" t="str">
        <f>IF(様式１!$X108&gt;0,IF(様式１!$X108&lt;=集計用!E$5,IF(様式１!$AB108&gt;=集計用!E$5,"○",""),""),"")</f>
        <v/>
      </c>
      <c r="F101" s="287" t="str">
        <f>IF(様式１!$X108&gt;0,IF(様式１!$X108&lt;=集計用!F$5,IF(様式１!$AB108&gt;=集計用!F$5,"○",""),""),"")</f>
        <v/>
      </c>
      <c r="G101" s="287" t="str">
        <f>IF(様式１!$X108&gt;0,IF(様式１!$X108&lt;=集計用!G$5,IF(様式１!$AB108&gt;=集計用!G$5,"○",""),""),"")</f>
        <v/>
      </c>
      <c r="H101" s="287" t="str">
        <f>IF(様式１!$X108&gt;0,IF(様式１!$X108&lt;=集計用!H$5,IF(様式１!$AB108&gt;=集計用!H$5,"○",""),""),"")</f>
        <v/>
      </c>
      <c r="I101" s="287" t="str">
        <f>IF(様式１!$X108&gt;0,IF(様式１!$X108&lt;=集計用!I$5,IF(様式１!$AB108&gt;=集計用!I$5,"○",""),""),"")</f>
        <v/>
      </c>
      <c r="J101" s="287" t="str">
        <f>IF(様式１!$X108&gt;0,IF(様式１!$X108&lt;=集計用!J$5,IF(様式１!$AB108&gt;=集計用!J$5,"○",""),""),"")</f>
        <v/>
      </c>
      <c r="K101" s="287" t="str">
        <f>IF(様式１!$X108&gt;0,IF(様式１!$X108&lt;=集計用!K$5,IF(様式１!$AB108&gt;=集計用!K$5,"○",""),""),"")</f>
        <v/>
      </c>
      <c r="L101" t="str">
        <f>IF(基本情報入力シート!Y129="","",基本情報入力シート!Y129)</f>
        <v/>
      </c>
      <c r="M101" t="str">
        <f>IF(基本情報入力シート!R129="","",基本情報入力シート!R129)</f>
        <v/>
      </c>
      <c r="N101" t="str">
        <f>IF(基本情報入力シート!X129="","",基本情報入力シート!X129)</f>
        <v/>
      </c>
      <c r="O101" t="str">
        <f>IF(様式１!R108="","",様式１!R108)</f>
        <v/>
      </c>
      <c r="P101" t="str">
        <f>IF(様式１!S108="","",様式１!S108)</f>
        <v/>
      </c>
      <c r="Q101" t="str">
        <f>IF(様式１!T108="","",様式１!T108)</f>
        <v/>
      </c>
      <c r="R101" s="288" t="str">
        <f>IF(様式１!X108="","",様式１!X108)</f>
        <v/>
      </c>
      <c r="S101" s="288">
        <f>IF(様式１!AB108="","",様式１!AB108)</f>
        <v>9</v>
      </c>
      <c r="T101" s="289">
        <f>IF(様式１!AE108="","",様式１!AE108)</f>
        <v>10</v>
      </c>
      <c r="U101" t="str">
        <f>IF(様式１!AG108="","",様式１!AG108)</f>
        <v/>
      </c>
      <c r="V101" t="str">
        <f>IF(様式１!AH108="","",様式１!AH108)</f>
        <v/>
      </c>
      <c r="W101" t="str">
        <f>IF(様式１!AI108="","",様式１!AI108)</f>
        <v/>
      </c>
      <c r="X101" t="str">
        <f>IF(様式１!AJ108="","",様式１!AJ108)</f>
        <v/>
      </c>
      <c r="Y101" t="str">
        <f>IF(様式１!AK108="","",様式１!AK108)</f>
        <v/>
      </c>
    </row>
    <row r="102" spans="1:25">
      <c r="A102" s="287">
        <f>基本情報入力シート!B130</f>
        <v>97</v>
      </c>
      <c r="B102" s="287" t="str">
        <f>IF(基本情報入力シート!M130="宮城県",CONCATENATE(基本情報入力シート!C130,基本情報入力シート!D130,基本情報入力シート!E130,基本情報入力シート!F130,基本情報入力シート!G130,基本情報入力シート!H130,基本情報入力シート!I130,基本情報入力シート!J130,基本情報入力シート!K130,基本情報入力シート!L130,),IF(基本情報入力シート!M130="仙台市",CONCATENATE(基本情報入力シート!C130,基本情報入力シート!D130,基本情報入力シート!E130,基本情報入力シート!F130,基本情報入力シート!G130,基本情報入力シート!H130,基本情報入力シート!I130,基本情報入力シート!J130,基本情報入力シート!K130,基本情報入力シート!L130),"他都道府県"))</f>
        <v/>
      </c>
      <c r="C102" s="287" t="str">
        <f>IFERROR(INDEX(集計用!$A$110:$B$143,MATCH(基本情報入力シート!Y130,集計用!$B$110:$B$143,0),1),"")</f>
        <v/>
      </c>
      <c r="D102" s="287" t="str">
        <f>IF(様式１!$X109&gt;0,IF(様式１!$X109&lt;=集計用!D$5,IF(様式１!$AB109&gt;=集計用!D$5,"○",""),""),"")</f>
        <v/>
      </c>
      <c r="E102" s="287" t="str">
        <f>IF(様式１!$X109&gt;0,IF(様式１!$X109&lt;=集計用!E$5,IF(様式１!$AB109&gt;=集計用!E$5,"○",""),""),"")</f>
        <v/>
      </c>
      <c r="F102" s="287" t="str">
        <f>IF(様式１!$X109&gt;0,IF(様式１!$X109&lt;=集計用!F$5,IF(様式１!$AB109&gt;=集計用!F$5,"○",""),""),"")</f>
        <v/>
      </c>
      <c r="G102" s="287" t="str">
        <f>IF(様式１!$X109&gt;0,IF(様式１!$X109&lt;=集計用!G$5,IF(様式１!$AB109&gt;=集計用!G$5,"○",""),""),"")</f>
        <v/>
      </c>
      <c r="H102" s="287" t="str">
        <f>IF(様式１!$X109&gt;0,IF(様式１!$X109&lt;=集計用!H$5,IF(様式１!$AB109&gt;=集計用!H$5,"○",""),""),"")</f>
        <v/>
      </c>
      <c r="I102" s="287" t="str">
        <f>IF(様式１!$X109&gt;0,IF(様式１!$X109&lt;=集計用!I$5,IF(様式１!$AB109&gt;=集計用!I$5,"○",""),""),"")</f>
        <v/>
      </c>
      <c r="J102" s="287" t="str">
        <f>IF(様式１!$X109&gt;0,IF(様式１!$X109&lt;=集計用!J$5,IF(様式１!$AB109&gt;=集計用!J$5,"○",""),""),"")</f>
        <v/>
      </c>
      <c r="K102" s="287" t="str">
        <f>IF(様式１!$X109&gt;0,IF(様式１!$X109&lt;=集計用!K$5,IF(様式１!$AB109&gt;=集計用!K$5,"○",""),""),"")</f>
        <v/>
      </c>
      <c r="L102" t="str">
        <f>IF(基本情報入力シート!Y130="","",基本情報入力シート!Y130)</f>
        <v/>
      </c>
      <c r="M102" t="str">
        <f>IF(基本情報入力シート!R130="","",基本情報入力シート!R130)</f>
        <v/>
      </c>
      <c r="N102" t="str">
        <f>IF(基本情報入力シート!X130="","",基本情報入力シート!X130)</f>
        <v/>
      </c>
      <c r="O102" t="str">
        <f>IF(様式１!R109="","",様式１!R109)</f>
        <v/>
      </c>
      <c r="P102" t="str">
        <f>IF(様式１!S109="","",様式１!S109)</f>
        <v/>
      </c>
      <c r="Q102" t="str">
        <f>IF(様式１!T109="","",様式１!T109)</f>
        <v/>
      </c>
      <c r="R102" s="288" t="str">
        <f>IF(様式１!X109="","",様式１!X109)</f>
        <v/>
      </c>
      <c r="S102" s="288">
        <f>IF(様式１!AB109="","",様式１!AB109)</f>
        <v>9</v>
      </c>
      <c r="T102" s="289">
        <f>IF(様式１!AE109="","",様式１!AE109)</f>
        <v>10</v>
      </c>
      <c r="U102" t="str">
        <f>IF(様式１!AG109="","",様式１!AG109)</f>
        <v/>
      </c>
      <c r="V102" t="str">
        <f>IF(様式１!AH109="","",様式１!AH109)</f>
        <v/>
      </c>
      <c r="W102" t="str">
        <f>IF(様式１!AI109="","",様式１!AI109)</f>
        <v/>
      </c>
      <c r="X102" t="str">
        <f>IF(様式１!AJ109="","",様式１!AJ109)</f>
        <v/>
      </c>
      <c r="Y102" t="str">
        <f>IF(様式１!AK109="","",様式１!AK109)</f>
        <v/>
      </c>
    </row>
    <row r="103" spans="1:25">
      <c r="A103" s="287">
        <f>基本情報入力シート!B131</f>
        <v>98</v>
      </c>
      <c r="B103" s="287" t="str">
        <f>IF(基本情報入力シート!M131="宮城県",CONCATENATE(基本情報入力シート!C131,基本情報入力シート!D131,基本情報入力シート!E131,基本情報入力シート!F131,基本情報入力シート!G131,基本情報入力シート!H131,基本情報入力シート!I131,基本情報入力シート!J131,基本情報入力シート!K131,基本情報入力シート!L131,),IF(基本情報入力シート!M131="仙台市",CONCATENATE(基本情報入力シート!C131,基本情報入力シート!D131,基本情報入力シート!E131,基本情報入力シート!F131,基本情報入力シート!G131,基本情報入力シート!H131,基本情報入力シート!I131,基本情報入力シート!J131,基本情報入力シート!K131,基本情報入力シート!L131),"他都道府県"))</f>
        <v/>
      </c>
      <c r="C103" s="287" t="str">
        <f>IFERROR(INDEX(集計用!$A$110:$B$143,MATCH(基本情報入力シート!Y131,集計用!$B$110:$B$143,0),1),"")</f>
        <v/>
      </c>
      <c r="D103" s="287" t="str">
        <f>IF(様式１!$X110&gt;0,IF(様式１!$X110&lt;=集計用!D$5,IF(様式１!$AB110&gt;=集計用!D$5,"○",""),""),"")</f>
        <v/>
      </c>
      <c r="E103" s="287" t="str">
        <f>IF(様式１!$X110&gt;0,IF(様式１!$X110&lt;=集計用!E$5,IF(様式１!$AB110&gt;=集計用!E$5,"○",""),""),"")</f>
        <v/>
      </c>
      <c r="F103" s="287" t="str">
        <f>IF(様式１!$X110&gt;0,IF(様式１!$X110&lt;=集計用!F$5,IF(様式１!$AB110&gt;=集計用!F$5,"○",""),""),"")</f>
        <v/>
      </c>
      <c r="G103" s="287" t="str">
        <f>IF(様式１!$X110&gt;0,IF(様式１!$X110&lt;=集計用!G$5,IF(様式１!$AB110&gt;=集計用!G$5,"○",""),""),"")</f>
        <v/>
      </c>
      <c r="H103" s="287" t="str">
        <f>IF(様式１!$X110&gt;0,IF(様式１!$X110&lt;=集計用!H$5,IF(様式１!$AB110&gt;=集計用!H$5,"○",""),""),"")</f>
        <v/>
      </c>
      <c r="I103" s="287" t="str">
        <f>IF(様式１!$X110&gt;0,IF(様式１!$X110&lt;=集計用!I$5,IF(様式１!$AB110&gt;=集計用!I$5,"○",""),""),"")</f>
        <v/>
      </c>
      <c r="J103" s="287" t="str">
        <f>IF(様式１!$X110&gt;0,IF(様式１!$X110&lt;=集計用!J$5,IF(様式１!$AB110&gt;=集計用!J$5,"○",""),""),"")</f>
        <v/>
      </c>
      <c r="K103" s="287" t="str">
        <f>IF(様式１!$X110&gt;0,IF(様式１!$X110&lt;=集計用!K$5,IF(様式１!$AB110&gt;=集計用!K$5,"○",""),""),"")</f>
        <v/>
      </c>
      <c r="L103" t="str">
        <f>IF(基本情報入力シート!Y131="","",基本情報入力シート!Y131)</f>
        <v/>
      </c>
      <c r="M103" t="str">
        <f>IF(基本情報入力シート!R131="","",基本情報入力シート!R131)</f>
        <v/>
      </c>
      <c r="N103" t="str">
        <f>IF(基本情報入力シート!X131="","",基本情報入力シート!X131)</f>
        <v/>
      </c>
      <c r="O103" t="str">
        <f>IF(様式１!R110="","",様式１!R110)</f>
        <v/>
      </c>
      <c r="P103" t="str">
        <f>IF(様式１!S110="","",様式１!S110)</f>
        <v/>
      </c>
      <c r="Q103" t="str">
        <f>IF(様式１!T110="","",様式１!T110)</f>
        <v/>
      </c>
      <c r="R103" s="288" t="str">
        <f>IF(様式１!X110="","",様式１!X110)</f>
        <v/>
      </c>
      <c r="S103" s="288">
        <f>IF(様式１!AB110="","",様式１!AB110)</f>
        <v>9</v>
      </c>
      <c r="T103" s="289">
        <f>IF(様式１!AE110="","",様式１!AE110)</f>
        <v>10</v>
      </c>
      <c r="U103" t="str">
        <f>IF(様式１!AG110="","",様式１!AG110)</f>
        <v/>
      </c>
      <c r="V103" t="str">
        <f>IF(様式１!AH110="","",様式１!AH110)</f>
        <v/>
      </c>
      <c r="W103" t="str">
        <f>IF(様式１!AI110="","",様式１!AI110)</f>
        <v/>
      </c>
      <c r="X103" t="str">
        <f>IF(様式１!AJ110="","",様式１!AJ110)</f>
        <v/>
      </c>
      <c r="Y103" t="str">
        <f>IF(様式１!AK110="","",様式１!AK110)</f>
        <v/>
      </c>
    </row>
    <row r="104" spans="1:25">
      <c r="A104" s="287">
        <f>基本情報入力シート!B132</f>
        <v>99</v>
      </c>
      <c r="B104" s="287" t="str">
        <f>IF(基本情報入力シート!M132="宮城県",CONCATENATE(基本情報入力シート!C132,基本情報入力シート!D132,基本情報入力シート!E132,基本情報入力シート!F132,基本情報入力シート!G132,基本情報入力シート!H132,基本情報入力シート!I132,基本情報入力シート!J132,基本情報入力シート!K132,基本情報入力シート!L132,),IF(基本情報入力シート!M132="仙台市",CONCATENATE(基本情報入力シート!C132,基本情報入力シート!D132,基本情報入力シート!E132,基本情報入力シート!F132,基本情報入力シート!G132,基本情報入力シート!H132,基本情報入力シート!I132,基本情報入力シート!J132,基本情報入力シート!K132,基本情報入力シート!L132),"他都道府県"))</f>
        <v/>
      </c>
      <c r="C104" s="287" t="str">
        <f>IFERROR(INDEX(集計用!$A$110:$B$143,MATCH(基本情報入力シート!Y132,集計用!$B$110:$B$143,0),1),"")</f>
        <v/>
      </c>
      <c r="D104" s="287" t="str">
        <f>IF(様式１!$X111&gt;0,IF(様式１!$X111&lt;=集計用!D$5,IF(様式１!$AB111&gt;=集計用!D$5,"○",""),""),"")</f>
        <v/>
      </c>
      <c r="E104" s="287" t="str">
        <f>IF(様式１!$X111&gt;0,IF(様式１!$X111&lt;=集計用!E$5,IF(様式１!$AB111&gt;=集計用!E$5,"○",""),""),"")</f>
        <v/>
      </c>
      <c r="F104" s="287" t="str">
        <f>IF(様式１!$X111&gt;0,IF(様式１!$X111&lt;=集計用!F$5,IF(様式１!$AB111&gt;=集計用!F$5,"○",""),""),"")</f>
        <v/>
      </c>
      <c r="G104" s="287" t="str">
        <f>IF(様式１!$X111&gt;0,IF(様式１!$X111&lt;=集計用!G$5,IF(様式１!$AB111&gt;=集計用!G$5,"○",""),""),"")</f>
        <v/>
      </c>
      <c r="H104" s="287" t="str">
        <f>IF(様式１!$X111&gt;0,IF(様式１!$X111&lt;=集計用!H$5,IF(様式１!$AB111&gt;=集計用!H$5,"○",""),""),"")</f>
        <v/>
      </c>
      <c r="I104" s="287" t="str">
        <f>IF(様式１!$X111&gt;0,IF(様式１!$X111&lt;=集計用!I$5,IF(様式１!$AB111&gt;=集計用!I$5,"○",""),""),"")</f>
        <v/>
      </c>
      <c r="J104" s="287" t="str">
        <f>IF(様式１!$X111&gt;0,IF(様式１!$X111&lt;=集計用!J$5,IF(様式１!$AB111&gt;=集計用!J$5,"○",""),""),"")</f>
        <v/>
      </c>
      <c r="K104" s="287" t="str">
        <f>IF(様式１!$X111&gt;0,IF(様式１!$X111&lt;=集計用!K$5,IF(様式１!$AB111&gt;=集計用!K$5,"○",""),""),"")</f>
        <v/>
      </c>
      <c r="L104" t="str">
        <f>IF(基本情報入力シート!Y132="","",基本情報入力シート!Y132)</f>
        <v/>
      </c>
      <c r="M104" t="str">
        <f>IF(基本情報入力シート!R132="","",基本情報入力シート!R132)</f>
        <v/>
      </c>
      <c r="N104" t="str">
        <f>IF(基本情報入力シート!X132="","",基本情報入力シート!X132)</f>
        <v/>
      </c>
      <c r="O104" t="str">
        <f>IF(様式１!R111="","",様式１!R111)</f>
        <v/>
      </c>
      <c r="P104" t="str">
        <f>IF(様式１!S111="","",様式１!S111)</f>
        <v/>
      </c>
      <c r="Q104" t="str">
        <f>IF(様式１!T111="","",様式１!T111)</f>
        <v/>
      </c>
      <c r="R104" s="288" t="str">
        <f>IF(様式１!X111="","",様式１!X111)</f>
        <v/>
      </c>
      <c r="S104" s="288">
        <f>IF(様式１!AB111="","",様式１!AB111)</f>
        <v>9</v>
      </c>
      <c r="T104" s="289">
        <f>IF(様式１!AE111="","",様式１!AE111)</f>
        <v>10</v>
      </c>
      <c r="U104" t="str">
        <f>IF(様式１!AG111="","",様式１!AG111)</f>
        <v/>
      </c>
      <c r="V104" t="str">
        <f>IF(様式１!AH111="","",様式１!AH111)</f>
        <v/>
      </c>
      <c r="W104" t="str">
        <f>IF(様式１!AI111="","",様式１!AI111)</f>
        <v/>
      </c>
      <c r="X104" t="str">
        <f>IF(様式１!AJ111="","",様式１!AJ111)</f>
        <v/>
      </c>
      <c r="Y104" t="str">
        <f>IF(様式１!AK111="","",様式１!AK111)</f>
        <v/>
      </c>
    </row>
    <row r="105" spans="1:25">
      <c r="A105" s="287">
        <f>基本情報入力シート!B133</f>
        <v>100</v>
      </c>
      <c r="B105" s="287" t="str">
        <f>IF(基本情報入力シート!M133="宮城県",CONCATENATE(基本情報入力シート!C133,基本情報入力シート!D133,基本情報入力シート!E133,基本情報入力シート!F133,基本情報入力シート!G133,基本情報入力シート!H133,基本情報入力シート!I133,基本情報入力シート!J133,基本情報入力シート!K133,基本情報入力シート!L133,),IF(基本情報入力シート!M133="仙台市",CONCATENATE(基本情報入力シート!C133,基本情報入力シート!D133,基本情報入力シート!E133,基本情報入力シート!F133,基本情報入力シート!G133,基本情報入力シート!H133,基本情報入力シート!I133,基本情報入力シート!J133,基本情報入力シート!K133,基本情報入力シート!L133),"他都道府県"))</f>
        <v/>
      </c>
      <c r="C105" s="287" t="str">
        <f>IFERROR(INDEX(集計用!$A$110:$B$143,MATCH(基本情報入力シート!Y133,集計用!$B$110:$B$143,0),1),"")</f>
        <v/>
      </c>
      <c r="D105" s="287" t="str">
        <f>IF(様式１!$X112&gt;0,IF(様式１!$X112&lt;=集計用!D$5,IF(様式１!$AB112&gt;=集計用!D$5,"○",""),""),"")</f>
        <v/>
      </c>
      <c r="E105" s="287" t="str">
        <f>IF(様式１!$X112&gt;0,IF(様式１!$X112&lt;=集計用!E$5,IF(様式１!$AB112&gt;=集計用!E$5,"○",""),""),"")</f>
        <v/>
      </c>
      <c r="F105" s="287" t="str">
        <f>IF(様式１!$X112&gt;0,IF(様式１!$X112&lt;=集計用!F$5,IF(様式１!$AB112&gt;=集計用!F$5,"○",""),""),"")</f>
        <v/>
      </c>
      <c r="G105" s="287" t="str">
        <f>IF(様式１!$X112&gt;0,IF(様式１!$X112&lt;=集計用!G$5,IF(様式１!$AB112&gt;=集計用!G$5,"○",""),""),"")</f>
        <v/>
      </c>
      <c r="H105" s="287" t="str">
        <f>IF(様式１!$X112&gt;0,IF(様式１!$X112&lt;=集計用!H$5,IF(様式１!$AB112&gt;=集計用!H$5,"○",""),""),"")</f>
        <v/>
      </c>
      <c r="I105" s="287" t="str">
        <f>IF(様式１!$X112&gt;0,IF(様式１!$X112&lt;=集計用!I$5,IF(様式１!$AB112&gt;=集計用!I$5,"○",""),""),"")</f>
        <v/>
      </c>
      <c r="J105" s="287" t="str">
        <f>IF(様式１!$X112&gt;0,IF(様式１!$X112&lt;=集計用!J$5,IF(様式１!$AB112&gt;=集計用!J$5,"○",""),""),"")</f>
        <v/>
      </c>
      <c r="K105" s="287" t="str">
        <f>IF(様式１!$X112&gt;0,IF(様式１!$X112&lt;=集計用!K$5,IF(様式１!$AB112&gt;=集計用!K$5,"○",""),""),"")</f>
        <v/>
      </c>
      <c r="L105" t="str">
        <f>IF(基本情報入力シート!Y133="","",基本情報入力シート!Y133)</f>
        <v/>
      </c>
      <c r="M105" t="str">
        <f>IF(基本情報入力シート!R133="","",基本情報入力シート!R133)</f>
        <v/>
      </c>
      <c r="N105" t="str">
        <f>IF(基本情報入力シート!X133="","",基本情報入力シート!X133)</f>
        <v/>
      </c>
      <c r="O105" t="str">
        <f>IF(様式１!R112="","",様式１!R112)</f>
        <v/>
      </c>
      <c r="P105" t="str">
        <f>IF(様式１!S112="","",様式１!S112)</f>
        <v/>
      </c>
      <c r="Q105" t="str">
        <f>IF(様式１!T112="","",様式１!T112)</f>
        <v/>
      </c>
      <c r="R105" s="288" t="str">
        <f>IF(様式１!X112="","",様式１!X112)</f>
        <v/>
      </c>
      <c r="S105" s="288">
        <f>IF(様式１!AB112="","",様式１!AB112)</f>
        <v>9</v>
      </c>
      <c r="T105" s="289">
        <f>IF(様式１!AE112="","",様式１!AE112)</f>
        <v>10</v>
      </c>
      <c r="U105" t="str">
        <f>IF(様式１!AG112="","",様式１!AG112)</f>
        <v/>
      </c>
      <c r="V105" t="str">
        <f>IF(様式１!AH112="","",様式１!AH112)</f>
        <v/>
      </c>
      <c r="W105" t="str">
        <f>IF(様式１!AI112="","",様式１!AI112)</f>
        <v/>
      </c>
      <c r="X105" t="str">
        <f>IF(様式１!AJ112="","",様式１!AJ112)</f>
        <v/>
      </c>
      <c r="Y105" t="str">
        <f>IF(様式１!AK112="","",様式１!AK112)</f>
        <v/>
      </c>
    </row>
    <row r="108" spans="1:25">
      <c r="A108" t="s">
        <v>19080</v>
      </c>
    </row>
    <row r="109" spans="1:25">
      <c r="A109" t="s">
        <v>19081</v>
      </c>
      <c r="B109" t="s">
        <v>19082</v>
      </c>
    </row>
    <row r="110" spans="1:25">
      <c r="A110">
        <v>11</v>
      </c>
      <c r="B110" t="s">
        <v>99</v>
      </c>
    </row>
    <row r="111" spans="1:25">
      <c r="A111">
        <v>12</v>
      </c>
      <c r="B111" t="s">
        <v>101</v>
      </c>
    </row>
    <row r="112" spans="1:25">
      <c r="A112">
        <v>13</v>
      </c>
      <c r="B112" t="s">
        <v>102</v>
      </c>
    </row>
    <row r="113" spans="1:2">
      <c r="A113">
        <v>14</v>
      </c>
      <c r="B113" t="s">
        <v>106</v>
      </c>
    </row>
    <row r="114" spans="1:2">
      <c r="A114">
        <v>15</v>
      </c>
      <c r="B114" t="s">
        <v>126</v>
      </c>
    </row>
    <row r="115" spans="1:2">
      <c r="A115">
        <v>21</v>
      </c>
      <c r="B115" t="s">
        <v>103</v>
      </c>
    </row>
    <row r="116" spans="1:2">
      <c r="A116">
        <v>22</v>
      </c>
      <c r="B116" t="s">
        <v>105</v>
      </c>
    </row>
    <row r="117" spans="1:2">
      <c r="A117">
        <v>24</v>
      </c>
      <c r="B117" t="s">
        <v>277</v>
      </c>
    </row>
    <row r="118" spans="1:2">
      <c r="A118">
        <v>32</v>
      </c>
      <c r="B118" t="s">
        <v>107</v>
      </c>
    </row>
    <row r="119" spans="1:2">
      <c r="A119">
        <v>33</v>
      </c>
      <c r="B119" t="s">
        <v>13222</v>
      </c>
    </row>
    <row r="120" spans="1:2">
      <c r="A120">
        <v>34</v>
      </c>
      <c r="B120" t="s">
        <v>4478</v>
      </c>
    </row>
    <row r="121" spans="1:2">
      <c r="A121">
        <v>41</v>
      </c>
      <c r="B121" t="s">
        <v>189</v>
      </c>
    </row>
    <row r="122" spans="1:2">
      <c r="A122">
        <v>42</v>
      </c>
      <c r="B122" t="s">
        <v>108</v>
      </c>
    </row>
    <row r="123" spans="1:2">
      <c r="A123">
        <v>43</v>
      </c>
      <c r="B123" t="s">
        <v>109</v>
      </c>
    </row>
    <row r="124" spans="1:2">
      <c r="A124">
        <v>44</v>
      </c>
      <c r="B124" t="s">
        <v>19083</v>
      </c>
    </row>
    <row r="125" spans="1:2">
      <c r="A125">
        <v>45</v>
      </c>
      <c r="B125" t="s">
        <v>110</v>
      </c>
    </row>
    <row r="126" spans="1:2">
      <c r="A126">
        <v>46</v>
      </c>
      <c r="B126" t="s">
        <v>111</v>
      </c>
    </row>
    <row r="127" spans="1:2">
      <c r="A127">
        <v>61</v>
      </c>
      <c r="B127" t="s">
        <v>112</v>
      </c>
    </row>
    <row r="128" spans="1:2">
      <c r="A128">
        <v>62</v>
      </c>
      <c r="B128" t="s">
        <v>113</v>
      </c>
    </row>
    <row r="129" spans="1:2">
      <c r="A129">
        <v>63</v>
      </c>
      <c r="B129" t="s">
        <v>114</v>
      </c>
    </row>
    <row r="130" spans="1:2">
      <c r="A130">
        <v>64</v>
      </c>
      <c r="B130" t="s">
        <v>116</v>
      </c>
    </row>
    <row r="131" spans="1:2">
      <c r="A131">
        <v>65</v>
      </c>
      <c r="B131" t="s">
        <v>115</v>
      </c>
    </row>
    <row r="132" spans="1:2">
      <c r="A132">
        <v>71</v>
      </c>
      <c r="B132" t="s">
        <v>19084</v>
      </c>
    </row>
    <row r="133" spans="1:2">
      <c r="A133">
        <v>72</v>
      </c>
      <c r="B133" t="s">
        <v>19085</v>
      </c>
    </row>
    <row r="134" spans="1:2">
      <c r="A134">
        <v>22</v>
      </c>
      <c r="B134" t="s">
        <v>190</v>
      </c>
    </row>
    <row r="135" spans="1:2">
      <c r="A135">
        <v>41</v>
      </c>
      <c r="B135" t="s">
        <v>19099</v>
      </c>
    </row>
    <row r="136" spans="1:2">
      <c r="A136">
        <v>42</v>
      </c>
      <c r="B136" t="s">
        <v>191</v>
      </c>
    </row>
    <row r="137" spans="1:2">
      <c r="A137">
        <v>43</v>
      </c>
      <c r="B137" t="s">
        <v>19100</v>
      </c>
    </row>
    <row r="138" spans="1:2">
      <c r="A138">
        <v>45</v>
      </c>
      <c r="B138" t="s">
        <v>192</v>
      </c>
    </row>
    <row r="139" spans="1:2">
      <c r="A139">
        <v>46</v>
      </c>
      <c r="B139" t="s">
        <v>19101</v>
      </c>
    </row>
    <row r="140" spans="1:2">
      <c r="A140">
        <v>33</v>
      </c>
      <c r="B140" t="s">
        <v>136</v>
      </c>
    </row>
    <row r="141" spans="1:2">
      <c r="A141">
        <v>33</v>
      </c>
      <c r="B141" t="s">
        <v>133</v>
      </c>
    </row>
    <row r="142" spans="1:2">
      <c r="A142">
        <v>33</v>
      </c>
      <c r="B142" t="s">
        <v>134</v>
      </c>
    </row>
    <row r="143" spans="1:2">
      <c r="A143">
        <v>34</v>
      </c>
      <c r="B143" t="s">
        <v>19102</v>
      </c>
    </row>
  </sheetData>
  <sheetProtection password="84E1" sheet="1" objects="1" scenarios="1"/>
  <phoneticPr fontId="7"/>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view="pageBreakPreview" topLeftCell="C1" zoomScale="85" zoomScaleNormal="85" zoomScaleSheetLayoutView="85" workbookViewId="0">
      <selection activeCell="L7" sqref="L7"/>
    </sheetView>
  </sheetViews>
  <sheetFormatPr defaultColWidth="9" defaultRowHeight="13.5"/>
  <cols>
    <col min="1" max="1" width="21.75" style="2" customWidth="1"/>
    <col min="2" max="2" width="20.375" style="2" customWidth="1"/>
    <col min="3" max="5" width="10.75" style="2" customWidth="1"/>
    <col min="6" max="8" width="10.75" style="18" customWidth="1"/>
    <col min="9" max="9" width="19.25" style="2" bestFit="1" customWidth="1"/>
    <col min="10" max="10" width="17.375" style="2" customWidth="1"/>
    <col min="11" max="12" width="9" style="2"/>
    <col min="13" max="13" width="17.5" style="2" customWidth="1"/>
    <col min="14" max="14" width="15.625" style="2" customWidth="1"/>
    <col min="15" max="15" width="28.75" style="2" customWidth="1"/>
    <col min="16" max="16384" width="9" style="2"/>
  </cols>
  <sheetData>
    <row r="1" spans="1:15" ht="14.25" thickBot="1">
      <c r="A1" s="3" t="s">
        <v>36</v>
      </c>
      <c r="B1" s="3"/>
      <c r="C1" s="3"/>
      <c r="D1" s="3"/>
      <c r="E1" s="3"/>
      <c r="M1" s="2" t="s">
        <v>194</v>
      </c>
    </row>
    <row r="2" spans="1:15" ht="27.75" customHeight="1">
      <c r="A2" s="626" t="s">
        <v>94</v>
      </c>
      <c r="B2" s="627"/>
      <c r="C2" s="631" t="s">
        <v>95</v>
      </c>
      <c r="D2" s="631"/>
      <c r="E2" s="631"/>
      <c r="F2" s="623" t="s">
        <v>96</v>
      </c>
      <c r="G2" s="624"/>
      <c r="H2" s="624"/>
      <c r="I2" s="625"/>
      <c r="M2" s="614" t="s">
        <v>94</v>
      </c>
      <c r="N2" s="615"/>
      <c r="O2" s="620" t="s">
        <v>193</v>
      </c>
    </row>
    <row r="3" spans="1:15" ht="39" customHeight="1">
      <c r="A3" s="628"/>
      <c r="B3" s="617"/>
      <c r="C3" s="632" t="s">
        <v>119</v>
      </c>
      <c r="D3" s="632"/>
      <c r="E3" s="632"/>
      <c r="F3" s="633" t="s">
        <v>97</v>
      </c>
      <c r="G3" s="629"/>
      <c r="H3" s="629"/>
      <c r="I3" s="19" t="s">
        <v>98</v>
      </c>
      <c r="M3" s="616"/>
      <c r="N3" s="617"/>
      <c r="O3" s="621"/>
    </row>
    <row r="4" spans="1:15" ht="18" customHeight="1" thickBot="1">
      <c r="A4" s="629"/>
      <c r="B4" s="630"/>
      <c r="C4" s="19" t="s">
        <v>33</v>
      </c>
      <c r="D4" s="19" t="s">
        <v>34</v>
      </c>
      <c r="E4" s="19" t="s">
        <v>35</v>
      </c>
      <c r="F4" s="19" t="s">
        <v>16</v>
      </c>
      <c r="G4" s="20" t="s">
        <v>17</v>
      </c>
      <c r="H4" s="20" t="s">
        <v>122</v>
      </c>
      <c r="I4" s="19" t="s">
        <v>16</v>
      </c>
      <c r="J4" t="s">
        <v>202</v>
      </c>
      <c r="K4" s="28" t="s">
        <v>131</v>
      </c>
      <c r="M4" s="618"/>
      <c r="N4" s="619"/>
      <c r="O4" s="622"/>
    </row>
    <row r="5" spans="1:15" ht="16.899999999999999" customHeight="1">
      <c r="A5" s="21" t="s">
        <v>99</v>
      </c>
      <c r="B5" s="22"/>
      <c r="C5" s="23">
        <v>0.27400000000000002</v>
      </c>
      <c r="D5" s="23">
        <v>0.2</v>
      </c>
      <c r="E5" s="23">
        <v>0.111</v>
      </c>
      <c r="F5" s="23">
        <v>7.0000000000000007E-2</v>
      </c>
      <c r="G5" s="23">
        <v>5.5E-2</v>
      </c>
      <c r="H5" s="25" t="s">
        <v>123</v>
      </c>
      <c r="I5" s="29" t="s">
        <v>100</v>
      </c>
      <c r="J5" t="s">
        <v>203</v>
      </c>
      <c r="K5" s="2">
        <v>1</v>
      </c>
      <c r="L5" s="2" t="s">
        <v>19075</v>
      </c>
      <c r="M5" s="209" t="s">
        <v>99</v>
      </c>
      <c r="N5" s="210"/>
      <c r="O5" s="211">
        <v>3.5999999999999997E-2</v>
      </c>
    </row>
    <row r="6" spans="1:15" ht="16.899999999999999" customHeight="1">
      <c r="A6" s="21" t="s">
        <v>101</v>
      </c>
      <c r="B6" s="22"/>
      <c r="C6" s="23">
        <v>0.2</v>
      </c>
      <c r="D6" s="23">
        <v>0.14599999999999999</v>
      </c>
      <c r="E6" s="23">
        <v>8.1000000000000003E-2</v>
      </c>
      <c r="F6" s="23">
        <v>7.0000000000000007E-2</v>
      </c>
      <c r="G6" s="23">
        <v>5.5E-2</v>
      </c>
      <c r="H6" s="25" t="s">
        <v>123</v>
      </c>
      <c r="I6" s="29" t="s">
        <v>100</v>
      </c>
      <c r="J6" t="s">
        <v>204</v>
      </c>
      <c r="K6" s="2">
        <v>2</v>
      </c>
      <c r="L6" s="2" t="s">
        <v>19076</v>
      </c>
      <c r="M6" s="212" t="s">
        <v>101</v>
      </c>
      <c r="N6" s="213"/>
      <c r="O6" s="214">
        <v>3.5999999999999997E-2</v>
      </c>
    </row>
    <row r="7" spans="1:15" ht="16.899999999999999" customHeight="1">
      <c r="A7" s="21" t="s">
        <v>126</v>
      </c>
      <c r="B7" s="22"/>
      <c r="C7" s="23">
        <v>0.27400000000000002</v>
      </c>
      <c r="D7" s="23">
        <v>0.2</v>
      </c>
      <c r="E7" s="23">
        <v>0.111</v>
      </c>
      <c r="F7" s="23">
        <v>7.0000000000000007E-2</v>
      </c>
      <c r="G7" s="23">
        <v>5.5E-2</v>
      </c>
      <c r="H7" s="25" t="s">
        <v>123</v>
      </c>
      <c r="I7" s="29" t="s">
        <v>100</v>
      </c>
      <c r="J7" t="s">
        <v>205</v>
      </c>
      <c r="K7" s="2">
        <v>3</v>
      </c>
      <c r="M7" s="212" t="s">
        <v>126</v>
      </c>
      <c r="N7" s="213"/>
      <c r="O7" s="214">
        <v>3.5999999999999997E-2</v>
      </c>
    </row>
    <row r="8" spans="1:15" ht="16.899999999999999" customHeight="1">
      <c r="A8" s="21" t="s">
        <v>102</v>
      </c>
      <c r="B8" s="22"/>
      <c r="C8" s="23">
        <v>0.23899999999999999</v>
      </c>
      <c r="D8" s="23">
        <v>0.17499999999999999</v>
      </c>
      <c r="E8" s="23">
        <v>9.7000000000000003E-2</v>
      </c>
      <c r="F8" s="23">
        <v>7.0000000000000007E-2</v>
      </c>
      <c r="G8" s="23">
        <v>5.5E-2</v>
      </c>
      <c r="H8" s="25" t="s">
        <v>123</v>
      </c>
      <c r="I8" s="29" t="s">
        <v>100</v>
      </c>
      <c r="K8" s="2">
        <v>4</v>
      </c>
      <c r="M8" s="212" t="s">
        <v>102</v>
      </c>
      <c r="N8" s="213"/>
      <c r="O8" s="214">
        <v>3.5999999999999997E-2</v>
      </c>
    </row>
    <row r="9" spans="1:15" ht="16.899999999999999" customHeight="1">
      <c r="A9" s="21" t="s">
        <v>106</v>
      </c>
      <c r="B9" s="22"/>
      <c r="C9" s="23">
        <v>8.8999999999999996E-2</v>
      </c>
      <c r="D9" s="23">
        <v>6.5000000000000002E-2</v>
      </c>
      <c r="E9" s="23">
        <v>3.5999999999999997E-2</v>
      </c>
      <c r="F9" s="25" t="s">
        <v>128</v>
      </c>
      <c r="G9" s="25" t="s">
        <v>128</v>
      </c>
      <c r="H9" s="23">
        <v>6.0999999999999999E-2</v>
      </c>
      <c r="I9" s="29" t="s">
        <v>89</v>
      </c>
      <c r="K9" s="2">
        <v>5</v>
      </c>
      <c r="M9" s="212" t="s">
        <v>106</v>
      </c>
      <c r="N9" s="213"/>
      <c r="O9" s="214">
        <v>3.5999999999999997E-2</v>
      </c>
    </row>
    <row r="10" spans="1:15" ht="16.899999999999999" customHeight="1">
      <c r="A10" s="21" t="s">
        <v>105</v>
      </c>
      <c r="B10" s="22"/>
      <c r="C10" s="23">
        <v>4.3999999999999997E-2</v>
      </c>
      <c r="D10" s="23">
        <v>3.2000000000000001E-2</v>
      </c>
      <c r="E10" s="23">
        <v>1.7999999999999999E-2</v>
      </c>
      <c r="F10" s="23">
        <v>1.4E-2</v>
      </c>
      <c r="G10" s="23">
        <v>1.2999999999999999E-2</v>
      </c>
      <c r="H10" s="25" t="s">
        <v>123</v>
      </c>
      <c r="I10" s="29" t="s">
        <v>104</v>
      </c>
      <c r="K10" s="2">
        <v>6</v>
      </c>
      <c r="M10" s="212" t="s">
        <v>105</v>
      </c>
      <c r="N10" s="213"/>
      <c r="O10" s="214">
        <v>1.0999999999999999E-2</v>
      </c>
    </row>
    <row r="11" spans="1:15" ht="16.899999999999999" customHeight="1">
      <c r="A11" s="21" t="s">
        <v>107</v>
      </c>
      <c r="B11" s="22"/>
      <c r="C11" s="23">
        <v>8.5999999999999993E-2</v>
      </c>
      <c r="D11" s="23">
        <v>6.3E-2</v>
      </c>
      <c r="E11" s="23">
        <v>3.5000000000000003E-2</v>
      </c>
      <c r="F11" s="25" t="s">
        <v>123</v>
      </c>
      <c r="G11" s="25" t="s">
        <v>123</v>
      </c>
      <c r="H11" s="24">
        <v>2.1000000000000001E-2</v>
      </c>
      <c r="I11" s="29" t="s">
        <v>124</v>
      </c>
      <c r="K11" s="2">
        <v>7</v>
      </c>
      <c r="M11" s="212" t="s">
        <v>107</v>
      </c>
      <c r="N11" s="213"/>
      <c r="O11" s="214">
        <v>2.5999999999999999E-2</v>
      </c>
    </row>
    <row r="12" spans="1:15" ht="16.899999999999999" customHeight="1">
      <c r="A12" s="21" t="s">
        <v>127</v>
      </c>
      <c r="B12" s="22"/>
      <c r="C12" s="23">
        <v>8.5999999999999993E-2</v>
      </c>
      <c r="D12" s="23">
        <v>6.3E-2</v>
      </c>
      <c r="E12" s="23">
        <v>3.5000000000000003E-2</v>
      </c>
      <c r="F12" s="25" t="s">
        <v>123</v>
      </c>
      <c r="G12" s="25" t="s">
        <v>123</v>
      </c>
      <c r="H12" s="24">
        <v>2.1000000000000001E-2</v>
      </c>
      <c r="I12" s="29" t="s">
        <v>125</v>
      </c>
      <c r="K12" s="2">
        <v>8</v>
      </c>
      <c r="M12" s="212" t="s">
        <v>127</v>
      </c>
      <c r="N12" s="213"/>
      <c r="O12" s="214">
        <v>2.5999999999999999E-2</v>
      </c>
    </row>
    <row r="13" spans="1:15" ht="16.899999999999999" customHeight="1">
      <c r="A13" s="21" t="s">
        <v>103</v>
      </c>
      <c r="B13" s="22"/>
      <c r="C13" s="23">
        <v>6.4000000000000001E-2</v>
      </c>
      <c r="D13" s="23">
        <v>4.7E-2</v>
      </c>
      <c r="E13" s="23">
        <v>2.5999999999999999E-2</v>
      </c>
      <c r="F13" s="23">
        <v>2.1000000000000001E-2</v>
      </c>
      <c r="G13" s="23">
        <v>1.9E-2</v>
      </c>
      <c r="H13" s="25" t="s">
        <v>123</v>
      </c>
      <c r="I13" s="29" t="s">
        <v>104</v>
      </c>
      <c r="K13" s="2">
        <v>9</v>
      </c>
      <c r="M13" s="212" t="s">
        <v>103</v>
      </c>
      <c r="N13" s="213"/>
      <c r="O13" s="214">
        <v>2.5999999999999999E-2</v>
      </c>
    </row>
    <row r="14" spans="1:15" ht="16.899999999999999" customHeight="1">
      <c r="A14" s="21" t="s">
        <v>135</v>
      </c>
      <c r="B14" s="22"/>
      <c r="C14" s="23">
        <v>6.7000000000000004E-2</v>
      </c>
      <c r="D14" s="23">
        <v>4.9000000000000002E-2</v>
      </c>
      <c r="E14" s="23">
        <v>2.7E-2</v>
      </c>
      <c r="F14" s="23">
        <v>0.04</v>
      </c>
      <c r="G14" s="23">
        <v>3.5999999999999997E-2</v>
      </c>
      <c r="H14" s="25" t="s">
        <v>123</v>
      </c>
      <c r="I14" s="29" t="s">
        <v>104</v>
      </c>
      <c r="K14" s="2">
        <v>10</v>
      </c>
      <c r="M14" s="212" t="s">
        <v>189</v>
      </c>
      <c r="N14" s="213"/>
      <c r="O14" s="214">
        <v>1.7000000000000001E-2</v>
      </c>
    </row>
    <row r="15" spans="1:15" ht="16.899999999999999" customHeight="1">
      <c r="A15" s="21" t="s">
        <v>108</v>
      </c>
      <c r="B15" s="22"/>
      <c r="C15" s="23">
        <v>6.7000000000000004E-2</v>
      </c>
      <c r="D15" s="23">
        <v>4.9000000000000002E-2</v>
      </c>
      <c r="E15" s="23">
        <v>2.7E-2</v>
      </c>
      <c r="F15" s="23">
        <v>0.04</v>
      </c>
      <c r="G15" s="23">
        <v>3.5999999999999997E-2</v>
      </c>
      <c r="H15" s="25" t="s">
        <v>123</v>
      </c>
      <c r="I15" s="29" t="s">
        <v>104</v>
      </c>
      <c r="K15" s="2">
        <v>11</v>
      </c>
      <c r="M15" s="212" t="s">
        <v>19058</v>
      </c>
      <c r="N15" s="213"/>
      <c r="O15" s="214">
        <v>1.7000000000000001E-2</v>
      </c>
    </row>
    <row r="16" spans="1:15" ht="16.899999999999999" customHeight="1">
      <c r="A16" s="21" t="s">
        <v>109</v>
      </c>
      <c r="B16" s="22"/>
      <c r="C16" s="23">
        <v>6.4000000000000001E-2</v>
      </c>
      <c r="D16" s="23">
        <v>4.7E-2</v>
      </c>
      <c r="E16" s="23">
        <v>2.5999999999999999E-2</v>
      </c>
      <c r="F16" s="23">
        <v>1.7000000000000001E-2</v>
      </c>
      <c r="G16" s="23">
        <v>1.4999999999999999E-2</v>
      </c>
      <c r="H16" s="25" t="s">
        <v>123</v>
      </c>
      <c r="I16" s="29" t="s">
        <v>104</v>
      </c>
      <c r="K16" s="2">
        <v>12</v>
      </c>
      <c r="M16" s="212" t="s">
        <v>109</v>
      </c>
      <c r="N16" s="213"/>
      <c r="O16" s="214">
        <v>1.2999999999999999E-2</v>
      </c>
    </row>
    <row r="17" spans="1:15" ht="16.899999999999999" customHeight="1">
      <c r="A17" s="21" t="s">
        <v>110</v>
      </c>
      <c r="B17" s="22"/>
      <c r="C17" s="23">
        <v>5.7000000000000002E-2</v>
      </c>
      <c r="D17" s="23">
        <v>4.1000000000000002E-2</v>
      </c>
      <c r="E17" s="23">
        <v>2.3E-2</v>
      </c>
      <c r="F17" s="23">
        <v>1.7000000000000001E-2</v>
      </c>
      <c r="G17" s="23">
        <v>1.4999999999999999E-2</v>
      </c>
      <c r="H17" s="25" t="s">
        <v>123</v>
      </c>
      <c r="I17" s="29" t="s">
        <v>104</v>
      </c>
      <c r="M17" s="212" t="s">
        <v>19055</v>
      </c>
      <c r="N17" s="213"/>
      <c r="O17" s="214">
        <v>1.2999999999999999E-2</v>
      </c>
    </row>
    <row r="18" spans="1:15" ht="16.899999999999999" customHeight="1">
      <c r="A18" s="21" t="s">
        <v>111</v>
      </c>
      <c r="B18" s="22"/>
      <c r="C18" s="23">
        <v>5.3999999999999999E-2</v>
      </c>
      <c r="D18" s="23">
        <v>0.04</v>
      </c>
      <c r="E18" s="23">
        <v>2.1999999999999999E-2</v>
      </c>
      <c r="F18" s="23">
        <v>1.7000000000000001E-2</v>
      </c>
      <c r="G18" s="23">
        <v>1.4999999999999999E-2</v>
      </c>
      <c r="H18" s="25" t="s">
        <v>123</v>
      </c>
      <c r="I18" s="29" t="s">
        <v>104</v>
      </c>
      <c r="M18" s="212" t="s">
        <v>19056</v>
      </c>
      <c r="N18" s="213"/>
      <c r="O18" s="214">
        <v>1.2999999999999999E-2</v>
      </c>
    </row>
    <row r="19" spans="1:15" ht="16.899999999999999" customHeight="1">
      <c r="A19" s="21" t="s">
        <v>136</v>
      </c>
      <c r="B19" s="22"/>
      <c r="C19" s="23">
        <v>8.5999999999999993E-2</v>
      </c>
      <c r="D19" s="23">
        <v>6.3E-2</v>
      </c>
      <c r="E19" s="23">
        <v>3.5000000000000003E-2</v>
      </c>
      <c r="F19" s="23">
        <v>1.9E-2</v>
      </c>
      <c r="G19" s="23">
        <v>1.6E-2</v>
      </c>
      <c r="H19" s="25" t="s">
        <v>123</v>
      </c>
      <c r="I19" s="29" t="s">
        <v>104</v>
      </c>
      <c r="M19" s="212" t="s">
        <v>136</v>
      </c>
      <c r="N19" s="213"/>
      <c r="O19" s="214">
        <v>2.4E-2</v>
      </c>
    </row>
    <row r="20" spans="1:15" ht="16.899999999999999" customHeight="1">
      <c r="A20" s="21" t="s">
        <v>133</v>
      </c>
      <c r="B20" s="22"/>
      <c r="C20" s="23">
        <v>8.5999999999999993E-2</v>
      </c>
      <c r="D20" s="23">
        <v>6.3E-2</v>
      </c>
      <c r="E20" s="23">
        <v>3.5000000000000003E-2</v>
      </c>
      <c r="F20" s="23">
        <v>1.9E-2</v>
      </c>
      <c r="G20" s="23">
        <v>1.6E-2</v>
      </c>
      <c r="H20" s="25" t="s">
        <v>123</v>
      </c>
      <c r="I20" s="29" t="s">
        <v>104</v>
      </c>
      <c r="M20" s="212" t="s">
        <v>133</v>
      </c>
      <c r="N20" s="213"/>
      <c r="O20" s="214">
        <v>2.4E-2</v>
      </c>
    </row>
    <row r="21" spans="1:15" ht="16.899999999999999" customHeight="1">
      <c r="A21" s="21" t="s">
        <v>134</v>
      </c>
      <c r="B21" s="22"/>
      <c r="C21" s="23">
        <v>0.15</v>
      </c>
      <c r="D21" s="23">
        <v>0.11</v>
      </c>
      <c r="E21" s="23">
        <v>6.0999999999999999E-2</v>
      </c>
      <c r="F21" s="23">
        <v>1.9E-2</v>
      </c>
      <c r="G21" s="23">
        <v>1.6E-2</v>
      </c>
      <c r="H21" s="25" t="s">
        <v>123</v>
      </c>
      <c r="I21" s="29" t="s">
        <v>104</v>
      </c>
      <c r="M21" s="212" t="s">
        <v>134</v>
      </c>
      <c r="N21" s="213"/>
      <c r="O21" s="214">
        <v>2.4E-2</v>
      </c>
    </row>
    <row r="22" spans="1:15" ht="16.899999999999999" customHeight="1">
      <c r="A22" s="21" t="s">
        <v>112</v>
      </c>
      <c r="B22" s="22"/>
      <c r="C22" s="23">
        <v>8.1000000000000003E-2</v>
      </c>
      <c r="D22" s="23">
        <v>5.8999999999999997E-2</v>
      </c>
      <c r="E22" s="23">
        <v>3.3000000000000002E-2</v>
      </c>
      <c r="F22" s="23">
        <v>1.2999999999999999E-2</v>
      </c>
      <c r="G22" s="23">
        <v>0.01</v>
      </c>
      <c r="H22" s="25" t="s">
        <v>123</v>
      </c>
      <c r="I22" s="29" t="s">
        <v>104</v>
      </c>
      <c r="M22" s="212" t="s">
        <v>112</v>
      </c>
      <c r="N22" s="213"/>
      <c r="O22" s="214">
        <v>1.9E-2</v>
      </c>
    </row>
    <row r="23" spans="1:15" ht="16.899999999999999" customHeight="1">
      <c r="A23" s="21" t="s">
        <v>113</v>
      </c>
      <c r="B23" s="22"/>
      <c r="C23" s="23">
        <v>0.126</v>
      </c>
      <c r="D23" s="23">
        <v>9.1999999999999998E-2</v>
      </c>
      <c r="E23" s="23">
        <v>5.0999999999999997E-2</v>
      </c>
      <c r="F23" s="23">
        <v>1.2999999999999999E-2</v>
      </c>
      <c r="G23" s="23">
        <v>0.01</v>
      </c>
      <c r="H23" s="25" t="s">
        <v>123</v>
      </c>
      <c r="I23" s="29" t="s">
        <v>104</v>
      </c>
      <c r="M23" s="212" t="s">
        <v>113</v>
      </c>
      <c r="N23" s="213"/>
      <c r="O23" s="214">
        <v>1.9E-2</v>
      </c>
    </row>
    <row r="24" spans="1:15" ht="16.899999999999999" customHeight="1">
      <c r="A24" s="21" t="s">
        <v>114</v>
      </c>
      <c r="B24" s="22"/>
      <c r="C24" s="23">
        <v>8.4000000000000005E-2</v>
      </c>
      <c r="D24" s="23">
        <v>6.0999999999999999E-2</v>
      </c>
      <c r="E24" s="23">
        <v>3.4000000000000002E-2</v>
      </c>
      <c r="F24" s="23">
        <v>1.2999999999999999E-2</v>
      </c>
      <c r="G24" s="23">
        <v>0.01</v>
      </c>
      <c r="H24" s="25" t="s">
        <v>123</v>
      </c>
      <c r="I24" s="29" t="s">
        <v>104</v>
      </c>
      <c r="M24" s="212" t="s">
        <v>114</v>
      </c>
      <c r="N24" s="213"/>
      <c r="O24" s="214">
        <v>1.9E-2</v>
      </c>
    </row>
    <row r="25" spans="1:15" ht="16.899999999999999" customHeight="1">
      <c r="A25" s="21" t="s">
        <v>115</v>
      </c>
      <c r="B25" s="22"/>
      <c r="C25" s="23">
        <v>8.1000000000000003E-2</v>
      </c>
      <c r="D25" s="23">
        <v>5.8999999999999997E-2</v>
      </c>
      <c r="E25" s="23">
        <v>3.3000000000000002E-2</v>
      </c>
      <c r="F25" s="25" t="s">
        <v>123</v>
      </c>
      <c r="G25" s="25" t="s">
        <v>123</v>
      </c>
      <c r="H25" s="23">
        <v>1.0999999999999999E-2</v>
      </c>
      <c r="I25" s="29" t="s">
        <v>124</v>
      </c>
      <c r="M25" s="212" t="s">
        <v>115</v>
      </c>
      <c r="N25" s="213"/>
      <c r="O25" s="214">
        <v>1.9E-2</v>
      </c>
    </row>
    <row r="26" spans="1:15" ht="16.899999999999999" customHeight="1">
      <c r="A26" s="21" t="s">
        <v>116</v>
      </c>
      <c r="B26" s="22"/>
      <c r="C26" s="23">
        <v>8.1000000000000003E-2</v>
      </c>
      <c r="D26" s="23">
        <v>5.8999999999999997E-2</v>
      </c>
      <c r="E26" s="23">
        <v>3.3000000000000002E-2</v>
      </c>
      <c r="F26" s="25" t="s">
        <v>123</v>
      </c>
      <c r="G26" s="25" t="s">
        <v>123</v>
      </c>
      <c r="H26" s="23">
        <v>1.0999999999999999E-2</v>
      </c>
      <c r="I26" s="29" t="s">
        <v>89</v>
      </c>
      <c r="M26" s="212" t="s">
        <v>116</v>
      </c>
      <c r="N26" s="213"/>
      <c r="O26" s="214">
        <v>1.9E-2</v>
      </c>
    </row>
    <row r="27" spans="1:15" ht="16.899999999999999" customHeight="1">
      <c r="A27" s="21" t="s">
        <v>117</v>
      </c>
      <c r="B27" s="22"/>
      <c r="C27" s="23">
        <v>9.9000000000000005E-2</v>
      </c>
      <c r="D27" s="23">
        <v>7.1999999999999995E-2</v>
      </c>
      <c r="E27" s="23">
        <v>0.04</v>
      </c>
      <c r="F27" s="23">
        <v>4.2999999999999997E-2</v>
      </c>
      <c r="G27" s="23">
        <v>3.9E-2</v>
      </c>
      <c r="H27" s="25" t="s">
        <v>128</v>
      </c>
      <c r="I27" s="29" t="s">
        <v>104</v>
      </c>
      <c r="M27" s="215" t="s">
        <v>19064</v>
      </c>
      <c r="N27" s="210"/>
      <c r="O27" s="211">
        <v>3.5000000000000003E-2</v>
      </c>
    </row>
    <row r="28" spans="1:15" ht="16.899999999999999" customHeight="1" thickBot="1">
      <c r="A28" s="40" t="s">
        <v>118</v>
      </c>
      <c r="B28" s="41"/>
      <c r="C28" s="42">
        <v>7.9000000000000001E-2</v>
      </c>
      <c r="D28" s="42">
        <v>5.8000000000000003E-2</v>
      </c>
      <c r="E28" s="42">
        <v>3.2000000000000001E-2</v>
      </c>
      <c r="F28" s="42">
        <v>4.2999999999999997E-2</v>
      </c>
      <c r="G28" s="42">
        <v>3.9E-2</v>
      </c>
      <c r="H28" s="43" t="s">
        <v>128</v>
      </c>
      <c r="I28" s="44" t="s">
        <v>104</v>
      </c>
      <c r="M28" s="216" t="s">
        <v>19063</v>
      </c>
      <c r="N28" s="217"/>
      <c r="O28" s="218">
        <v>3.5000000000000003E-2</v>
      </c>
    </row>
    <row r="29" spans="1:15" s="30" customFormat="1" ht="17.100000000000001" customHeight="1" thickTop="1">
      <c r="A29" s="34" t="s">
        <v>139</v>
      </c>
      <c r="B29" s="35"/>
      <c r="C29" s="36">
        <v>6.1000000000000006E-2</v>
      </c>
      <c r="D29" s="36">
        <v>4.4000000000000004E-2</v>
      </c>
      <c r="E29" s="36">
        <v>2.5000000000000001E-2</v>
      </c>
      <c r="F29" s="37" t="s">
        <v>123</v>
      </c>
      <c r="G29" s="37" t="s">
        <v>123</v>
      </c>
      <c r="H29" s="38">
        <v>1.7000000000000001E-2</v>
      </c>
      <c r="I29" s="39" t="s">
        <v>138</v>
      </c>
      <c r="M29" s="219" t="s">
        <v>190</v>
      </c>
      <c r="N29" s="220"/>
      <c r="O29" s="214">
        <v>1.0999999999999999E-2</v>
      </c>
    </row>
    <row r="30" spans="1:15" s="30" customFormat="1" ht="17.100000000000001" customHeight="1">
      <c r="A30" s="21" t="s">
        <v>140</v>
      </c>
      <c r="B30" s="33"/>
      <c r="C30" s="31">
        <v>6.8000000000000005E-2</v>
      </c>
      <c r="D30" s="31">
        <v>0.05</v>
      </c>
      <c r="E30" s="31">
        <v>2.8000000000000001E-2</v>
      </c>
      <c r="F30" s="25" t="s">
        <v>123</v>
      </c>
      <c r="G30" s="25" t="s">
        <v>123</v>
      </c>
      <c r="H30" s="32">
        <v>2.5999999999999999E-2</v>
      </c>
      <c r="I30" s="29" t="s">
        <v>138</v>
      </c>
      <c r="M30" s="221" t="s">
        <v>19067</v>
      </c>
      <c r="N30" s="222"/>
      <c r="O30" s="214">
        <v>1.7000000000000001E-2</v>
      </c>
    </row>
    <row r="31" spans="1:15" s="30" customFormat="1" ht="17.100000000000001" customHeight="1">
      <c r="A31" s="21" t="s">
        <v>141</v>
      </c>
      <c r="B31" s="33"/>
      <c r="C31" s="31">
        <v>6.8000000000000005E-2</v>
      </c>
      <c r="D31" s="31">
        <v>0.05</v>
      </c>
      <c r="E31" s="31">
        <v>2.8000000000000001E-2</v>
      </c>
      <c r="F31" s="25" t="s">
        <v>123</v>
      </c>
      <c r="G31" s="25" t="s">
        <v>123</v>
      </c>
      <c r="H31" s="32">
        <v>2.5999999999999999E-2</v>
      </c>
      <c r="I31" s="29" t="s">
        <v>138</v>
      </c>
      <c r="M31" s="223" t="s">
        <v>191</v>
      </c>
      <c r="N31" s="224"/>
      <c r="O31" s="214">
        <v>1.7000000000000001E-2</v>
      </c>
    </row>
    <row r="32" spans="1:15" s="30" customFormat="1" ht="17.100000000000001" customHeight="1">
      <c r="A32" s="21" t="s">
        <v>142</v>
      </c>
      <c r="B32" s="33"/>
      <c r="C32" s="31">
        <v>6.7000000000000004E-2</v>
      </c>
      <c r="D32" s="31">
        <v>4.9000000000000002E-2</v>
      </c>
      <c r="E32" s="31">
        <v>2.7E-2</v>
      </c>
      <c r="F32" s="25" t="s">
        <v>123</v>
      </c>
      <c r="G32" s="25" t="s">
        <v>123</v>
      </c>
      <c r="H32" s="32">
        <v>1.7999999999999999E-2</v>
      </c>
      <c r="I32" s="29" t="s">
        <v>138</v>
      </c>
      <c r="M32" s="223" t="s">
        <v>19068</v>
      </c>
      <c r="N32" s="224"/>
      <c r="O32" s="214">
        <v>1.2999999999999999E-2</v>
      </c>
    </row>
    <row r="33" spans="1:15" s="30" customFormat="1" ht="17.100000000000001" customHeight="1">
      <c r="A33" s="21" t="s">
        <v>143</v>
      </c>
      <c r="B33" s="33"/>
      <c r="C33" s="31">
        <v>6.5000000000000002E-2</v>
      </c>
      <c r="D33" s="31">
        <v>4.7E-2</v>
      </c>
      <c r="E33" s="31">
        <v>2.6000000000000002E-2</v>
      </c>
      <c r="F33" s="25" t="s">
        <v>123</v>
      </c>
      <c r="G33" s="25" t="s">
        <v>123</v>
      </c>
      <c r="H33" s="32">
        <v>1.7999999999999999E-2</v>
      </c>
      <c r="I33" s="29" t="s">
        <v>138</v>
      </c>
      <c r="M33" s="223" t="s">
        <v>192</v>
      </c>
      <c r="N33" s="224"/>
      <c r="O33" s="214">
        <v>1.2999999999999999E-2</v>
      </c>
    </row>
    <row r="34" spans="1:15" s="30" customFormat="1" ht="17.100000000000001" customHeight="1" thickBot="1">
      <c r="A34" s="21" t="s">
        <v>144</v>
      </c>
      <c r="B34" s="33"/>
      <c r="C34" s="31">
        <v>6.4000000000000001E-2</v>
      </c>
      <c r="D34" s="31">
        <v>4.7E-2</v>
      </c>
      <c r="E34" s="31">
        <v>2.6000000000000002E-2</v>
      </c>
      <c r="F34" s="25" t="s">
        <v>123</v>
      </c>
      <c r="G34" s="25" t="s">
        <v>123</v>
      </c>
      <c r="H34" s="32">
        <v>1.7999999999999999E-2</v>
      </c>
      <c r="I34" s="29" t="s">
        <v>138</v>
      </c>
      <c r="M34" s="225" t="s">
        <v>19066</v>
      </c>
      <c r="N34" s="226"/>
      <c r="O34" s="218">
        <v>1.2999999999999999E-2</v>
      </c>
    </row>
  </sheetData>
  <mergeCells count="7">
    <mergeCell ref="M2:N4"/>
    <mergeCell ref="O2:O4"/>
    <mergeCell ref="F2:I2"/>
    <mergeCell ref="A2:B4"/>
    <mergeCell ref="C2:E2"/>
    <mergeCell ref="C3:E3"/>
    <mergeCell ref="F3:H3"/>
  </mergeCells>
  <phoneticPr fontId="7"/>
  <pageMargins left="0.74803149606299213" right="0.74803149606299213" top="0.74803149606299213" bottom="0.51181102362204722" header="0.51181102362204722" footer="0.27559055118110237"/>
  <pageSetup paperSize="9" scale="59" fitToWidth="0"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632"/>
  <sheetViews>
    <sheetView topLeftCell="AF1" zoomScale="70" zoomScaleNormal="70" workbookViewId="0">
      <pane ySplit="2" topLeftCell="A3" activePane="bottomLeft" state="frozen"/>
      <selection activeCell="I15" sqref="I15"/>
      <selection pane="bottomLeft" activeCell="I15" sqref="I15"/>
    </sheetView>
  </sheetViews>
  <sheetFormatPr defaultRowHeight="13.5"/>
  <cols>
    <col min="1" max="1" width="35.125" style="236" bestFit="1" customWidth="1"/>
    <col min="2" max="2" width="54.625" style="236" bestFit="1" customWidth="1"/>
    <col min="3" max="3" width="54.375" style="236" bestFit="1" customWidth="1"/>
    <col min="4" max="4" width="79.25" style="236" bestFit="1" customWidth="1"/>
    <col min="5" max="5" width="29" style="236" bestFit="1" customWidth="1"/>
    <col min="6" max="7" width="23" style="236" customWidth="1"/>
    <col min="8" max="8" width="77.125" style="236" bestFit="1" customWidth="1"/>
    <col min="9" max="9" width="72.75" style="236" bestFit="1" customWidth="1"/>
    <col min="10" max="10" width="23" style="236" bestFit="1" customWidth="1"/>
    <col min="11" max="11" width="22.5" style="236" bestFit="1" customWidth="1"/>
    <col min="12" max="12" width="21.375" style="236" bestFit="1" customWidth="1"/>
    <col min="13" max="13" width="27.5" style="236" bestFit="1" customWidth="1"/>
    <col min="14" max="14" width="74.5" style="236" bestFit="1" customWidth="1"/>
    <col min="15" max="15" width="70.625" style="236" bestFit="1" customWidth="1"/>
    <col min="16" max="17" width="27.5" style="236" bestFit="1" customWidth="1"/>
    <col min="18" max="18" width="85" style="236" bestFit="1" customWidth="1"/>
    <col min="19" max="19" width="27.5" style="236" bestFit="1" customWidth="1"/>
    <col min="20" max="20" width="27.125" style="236" bestFit="1" customWidth="1"/>
    <col min="21" max="21" width="11.625" style="236" bestFit="1" customWidth="1"/>
    <col min="22" max="22" width="32.25" style="236" bestFit="1" customWidth="1"/>
    <col min="23" max="23" width="15.125" style="236" bestFit="1" customWidth="1"/>
    <col min="24" max="24" width="20.75" style="236" bestFit="1" customWidth="1"/>
    <col min="25" max="25" width="74.5" style="236" bestFit="1" customWidth="1"/>
    <col min="26" max="26" width="71" style="236" bestFit="1" customWidth="1"/>
    <col min="27" max="27" width="101.75" style="236" bestFit="1" customWidth="1"/>
    <col min="28" max="28" width="15.125" style="236" bestFit="1" customWidth="1"/>
    <col min="29" max="30" width="21.25" style="236" bestFit="1" customWidth="1"/>
    <col min="31" max="31" width="17.375" style="236" bestFit="1" customWidth="1"/>
    <col min="32" max="32" width="83.75" style="236" bestFit="1" customWidth="1"/>
    <col min="33" max="33" width="83.75" style="236" customWidth="1"/>
    <col min="34" max="34" width="21.25" style="236" bestFit="1" customWidth="1"/>
    <col min="35" max="35" width="20.625" style="236" bestFit="1" customWidth="1"/>
    <col min="36" max="36" width="15" style="236" bestFit="1" customWidth="1"/>
    <col min="37" max="16384" width="9" style="236"/>
  </cols>
  <sheetData>
    <row r="1" spans="1:36">
      <c r="A1" s="235">
        <v>1</v>
      </c>
      <c r="B1" s="235">
        <v>2</v>
      </c>
      <c r="C1" s="235">
        <v>3</v>
      </c>
      <c r="D1" s="235">
        <v>4</v>
      </c>
      <c r="E1" s="235">
        <v>5</v>
      </c>
      <c r="F1" s="235">
        <v>6</v>
      </c>
      <c r="G1" s="235">
        <v>7</v>
      </c>
      <c r="H1" s="235">
        <v>8</v>
      </c>
      <c r="I1" s="235">
        <v>9</v>
      </c>
      <c r="J1" s="235">
        <v>10</v>
      </c>
      <c r="K1" s="235">
        <v>11</v>
      </c>
      <c r="L1" s="235">
        <v>12</v>
      </c>
      <c r="M1" s="235">
        <v>13</v>
      </c>
      <c r="N1" s="235">
        <v>14</v>
      </c>
      <c r="O1" s="235">
        <v>15</v>
      </c>
      <c r="P1" s="235">
        <v>16</v>
      </c>
      <c r="Q1" s="235">
        <v>17</v>
      </c>
      <c r="R1" s="235">
        <v>18</v>
      </c>
      <c r="S1" s="235">
        <v>19</v>
      </c>
      <c r="T1" s="235">
        <v>20</v>
      </c>
      <c r="U1" s="235">
        <v>21</v>
      </c>
      <c r="V1" s="235">
        <v>22</v>
      </c>
      <c r="W1" s="235">
        <v>23</v>
      </c>
      <c r="X1" s="235">
        <v>24</v>
      </c>
      <c r="Y1" s="235">
        <v>25</v>
      </c>
      <c r="Z1" s="235">
        <v>26</v>
      </c>
      <c r="AA1" s="235">
        <v>27</v>
      </c>
      <c r="AB1" s="235">
        <v>28</v>
      </c>
      <c r="AC1" s="235">
        <v>29</v>
      </c>
      <c r="AD1" s="235">
        <v>30</v>
      </c>
      <c r="AE1" s="235">
        <v>31</v>
      </c>
      <c r="AF1" s="235">
        <v>32</v>
      </c>
      <c r="AG1" s="235">
        <v>33</v>
      </c>
      <c r="AH1" s="235">
        <v>34</v>
      </c>
      <c r="AI1" s="235">
        <v>35</v>
      </c>
      <c r="AJ1" s="235">
        <v>36</v>
      </c>
    </row>
    <row r="2" spans="1:36" ht="38.25" customHeight="1">
      <c r="A2" s="237"/>
      <c r="B2" s="238" t="s">
        <v>207</v>
      </c>
      <c r="C2" s="238" t="s">
        <v>208</v>
      </c>
      <c r="D2" s="238" t="s">
        <v>209</v>
      </c>
      <c r="E2" s="238" t="s">
        <v>210</v>
      </c>
      <c r="F2" s="239" t="s">
        <v>211</v>
      </c>
      <c r="G2" s="239" t="s">
        <v>212</v>
      </c>
      <c r="H2" s="238" t="s">
        <v>213</v>
      </c>
      <c r="I2" s="238" t="s">
        <v>214</v>
      </c>
      <c r="J2" s="238" t="s">
        <v>215</v>
      </c>
      <c r="K2" s="238" t="s">
        <v>216</v>
      </c>
      <c r="L2" s="238" t="s">
        <v>217</v>
      </c>
      <c r="M2" s="238" t="s">
        <v>218</v>
      </c>
      <c r="N2" s="238" t="s">
        <v>219</v>
      </c>
      <c r="O2" s="238" t="s">
        <v>220</v>
      </c>
      <c r="P2" s="238" t="s">
        <v>221</v>
      </c>
      <c r="Q2" s="238" t="s">
        <v>222</v>
      </c>
      <c r="R2" s="238" t="s">
        <v>223</v>
      </c>
      <c r="S2" s="238" t="s">
        <v>224</v>
      </c>
      <c r="T2" s="238" t="s">
        <v>225</v>
      </c>
      <c r="U2" s="238" t="s">
        <v>226</v>
      </c>
      <c r="V2" s="238" t="s">
        <v>227</v>
      </c>
      <c r="W2" s="238" t="s">
        <v>228</v>
      </c>
      <c r="X2" s="238" t="s">
        <v>229</v>
      </c>
      <c r="Y2" s="238" t="s">
        <v>230</v>
      </c>
      <c r="Z2" s="238" t="s">
        <v>231</v>
      </c>
      <c r="AA2" s="238" t="s">
        <v>232</v>
      </c>
      <c r="AB2" s="238" t="s">
        <v>233</v>
      </c>
      <c r="AC2" s="239" t="s">
        <v>234</v>
      </c>
      <c r="AD2" s="239" t="s">
        <v>235</v>
      </c>
      <c r="AE2" s="238" t="s">
        <v>236</v>
      </c>
      <c r="AF2" s="238" t="s">
        <v>237</v>
      </c>
      <c r="AG2" s="238" t="s">
        <v>238</v>
      </c>
      <c r="AH2" s="238" t="s">
        <v>239</v>
      </c>
      <c r="AI2" s="238" t="s">
        <v>240</v>
      </c>
      <c r="AJ2" s="238" t="s">
        <v>241</v>
      </c>
    </row>
    <row r="3" spans="1:36">
      <c r="A3" s="237" t="str">
        <f>U3&amp;V3</f>
        <v>0410200026生活介護</v>
      </c>
      <c r="B3" s="237" t="s">
        <v>242</v>
      </c>
      <c r="C3" s="237" t="s">
        <v>243</v>
      </c>
      <c r="D3" s="237" t="str">
        <f>DBCS(C3)</f>
        <v>シャカイフクシホウジン　フレアイノサト</v>
      </c>
      <c r="E3" s="237" t="s">
        <v>244</v>
      </c>
      <c r="F3" s="237" t="str">
        <f>LEFT(E3,3)</f>
        <v>989</v>
      </c>
      <c r="G3" s="237" t="str">
        <f>RIGHT(E3,4)</f>
        <v>4601</v>
      </c>
      <c r="H3" s="237" t="s">
        <v>245</v>
      </c>
      <c r="I3" s="237" t="str">
        <f>SUBSTITUTE(H3,"宮城県","")</f>
        <v>登米市迫町新田字狼ノ欠20番地420</v>
      </c>
      <c r="J3" s="237" t="s">
        <v>246</v>
      </c>
      <c r="K3" s="237" t="s">
        <v>247</v>
      </c>
      <c r="L3" s="237" t="s">
        <v>248</v>
      </c>
      <c r="M3" s="237" t="s">
        <v>249</v>
      </c>
      <c r="N3" s="237" t="s">
        <v>250</v>
      </c>
      <c r="O3" s="237" t="s">
        <v>251</v>
      </c>
      <c r="P3" s="237" t="s">
        <v>252</v>
      </c>
      <c r="Q3" s="237" t="s">
        <v>253</v>
      </c>
      <c r="R3" s="237" t="s">
        <v>254</v>
      </c>
      <c r="S3" s="237" t="s">
        <v>255</v>
      </c>
      <c r="T3" s="237" t="s">
        <v>256</v>
      </c>
      <c r="U3" s="241" t="s">
        <v>19059</v>
      </c>
      <c r="V3" s="237" t="s">
        <v>105</v>
      </c>
      <c r="W3" s="237"/>
      <c r="X3" s="237"/>
      <c r="Y3" s="237" t="s">
        <v>258</v>
      </c>
      <c r="Z3" s="237" t="s">
        <v>259</v>
      </c>
      <c r="AA3" s="237" t="str">
        <f>DBCS(Z3)</f>
        <v>ザイタクショウガイシャタキノウシエンシセツラボラーレ</v>
      </c>
      <c r="AB3" s="237" t="s">
        <v>252</v>
      </c>
      <c r="AC3" s="237" t="str">
        <f>LEFT(AB3,3)</f>
        <v>986</v>
      </c>
      <c r="AD3" s="237" t="str">
        <f>RIGHT(AB3,4)</f>
        <v>0313</v>
      </c>
      <c r="AE3" s="237" t="s">
        <v>253</v>
      </c>
      <c r="AF3" s="237" t="s">
        <v>254</v>
      </c>
      <c r="AG3" s="237" t="str">
        <f>SUBSTITUTE(AF3,"宮城県","")</f>
        <v>石巻市桃生町中津山字八木54番</v>
      </c>
      <c r="AH3" s="237" t="s">
        <v>255</v>
      </c>
      <c r="AI3" s="237" t="s">
        <v>256</v>
      </c>
      <c r="AJ3" s="237" t="s">
        <v>260</v>
      </c>
    </row>
    <row r="4" spans="1:36">
      <c r="A4" s="237" t="str">
        <f t="shared" ref="A4:A67" si="0">U4&amp;V4</f>
        <v>0410200026自立訓練（生活訓練）</v>
      </c>
      <c r="B4" s="237" t="s">
        <v>242</v>
      </c>
      <c r="C4" s="237" t="s">
        <v>243</v>
      </c>
      <c r="D4" s="237" t="str">
        <f t="shared" ref="D4:D67" si="1">DBCS(C4)</f>
        <v>シャカイフクシホウジン　フレアイノサト</v>
      </c>
      <c r="E4" s="237" t="s">
        <v>244</v>
      </c>
      <c r="F4" s="237" t="str">
        <f t="shared" ref="F4:F67" si="2">LEFT(E4,3)</f>
        <v>989</v>
      </c>
      <c r="G4" s="237" t="str">
        <f t="shared" ref="G4:G67" si="3">RIGHT(E4,4)</f>
        <v>4601</v>
      </c>
      <c r="H4" s="237" t="s">
        <v>245</v>
      </c>
      <c r="I4" s="237" t="str">
        <f t="shared" ref="I4:I67" si="4">SUBSTITUTE(H4,"宮城県","")</f>
        <v>登米市迫町新田字狼ノ欠20番地420</v>
      </c>
      <c r="J4" s="237" t="s">
        <v>246</v>
      </c>
      <c r="K4" s="237" t="s">
        <v>247</v>
      </c>
      <c r="L4" s="237" t="s">
        <v>248</v>
      </c>
      <c r="M4" s="237" t="s">
        <v>249</v>
      </c>
      <c r="N4" s="237" t="s">
        <v>250</v>
      </c>
      <c r="O4" s="237" t="s">
        <v>251</v>
      </c>
      <c r="P4" s="237" t="s">
        <v>252</v>
      </c>
      <c r="Q4" s="237" t="s">
        <v>253</v>
      </c>
      <c r="R4" s="237" t="s">
        <v>254</v>
      </c>
      <c r="S4" s="237" t="s">
        <v>255</v>
      </c>
      <c r="T4" s="237" t="s">
        <v>256</v>
      </c>
      <c r="U4" s="237" t="s">
        <v>257</v>
      </c>
      <c r="V4" s="237" t="s">
        <v>108</v>
      </c>
      <c r="W4" s="237"/>
      <c r="X4" s="237"/>
      <c r="Y4" s="237" t="s">
        <v>258</v>
      </c>
      <c r="Z4" s="237" t="s">
        <v>259</v>
      </c>
      <c r="AA4" s="237" t="str">
        <f t="shared" ref="AA4:AA67" si="5">DBCS(Z4)</f>
        <v>ザイタクショウガイシャタキノウシエンシセツラボラーレ</v>
      </c>
      <c r="AB4" s="237" t="s">
        <v>252</v>
      </c>
      <c r="AC4" s="237" t="str">
        <f t="shared" ref="AC4:AC67" si="6">LEFT(AB4,3)</f>
        <v>986</v>
      </c>
      <c r="AD4" s="237" t="str">
        <f t="shared" ref="AD4:AD67" si="7">RIGHT(AB4,4)</f>
        <v>0313</v>
      </c>
      <c r="AE4" s="237" t="s">
        <v>253</v>
      </c>
      <c r="AF4" s="237" t="s">
        <v>254</v>
      </c>
      <c r="AG4" s="237" t="str">
        <f t="shared" ref="AG4:AG67" si="8">SUBSTITUTE(AF4,"宮城県","")</f>
        <v>石巻市桃生町中津山字八木54番</v>
      </c>
      <c r="AH4" s="237" t="s">
        <v>255</v>
      </c>
      <c r="AI4" s="237" t="s">
        <v>256</v>
      </c>
      <c r="AJ4" s="237" t="s">
        <v>260</v>
      </c>
    </row>
    <row r="5" spans="1:36">
      <c r="A5" s="237" t="str">
        <f t="shared" si="0"/>
        <v>0410200026就労移行支援</v>
      </c>
      <c r="B5" s="237" t="s">
        <v>242</v>
      </c>
      <c r="C5" s="237" t="s">
        <v>243</v>
      </c>
      <c r="D5" s="237" t="str">
        <f t="shared" si="1"/>
        <v>シャカイフクシホウジン　フレアイノサト</v>
      </c>
      <c r="E5" s="237" t="s">
        <v>244</v>
      </c>
      <c r="F5" s="237" t="str">
        <f t="shared" si="2"/>
        <v>989</v>
      </c>
      <c r="G5" s="237" t="str">
        <f t="shared" si="3"/>
        <v>4601</v>
      </c>
      <c r="H5" s="237" t="s">
        <v>245</v>
      </c>
      <c r="I5" s="237" t="str">
        <f t="shared" si="4"/>
        <v>登米市迫町新田字狼ノ欠20番地420</v>
      </c>
      <c r="J5" s="237" t="s">
        <v>246</v>
      </c>
      <c r="K5" s="237" t="s">
        <v>247</v>
      </c>
      <c r="L5" s="237" t="s">
        <v>248</v>
      </c>
      <c r="M5" s="237" t="s">
        <v>249</v>
      </c>
      <c r="N5" s="237" t="s">
        <v>250</v>
      </c>
      <c r="O5" s="237" t="s">
        <v>251</v>
      </c>
      <c r="P5" s="237" t="s">
        <v>252</v>
      </c>
      <c r="Q5" s="237" t="s">
        <v>253</v>
      </c>
      <c r="R5" s="237" t="s">
        <v>254</v>
      </c>
      <c r="S5" s="237" t="s">
        <v>255</v>
      </c>
      <c r="T5" s="237" t="s">
        <v>256</v>
      </c>
      <c r="U5" s="237" t="s">
        <v>257</v>
      </c>
      <c r="V5" s="237" t="s">
        <v>109</v>
      </c>
      <c r="W5" s="237"/>
      <c r="X5" s="237"/>
      <c r="Y5" s="237" t="s">
        <v>258</v>
      </c>
      <c r="Z5" s="237" t="s">
        <v>259</v>
      </c>
      <c r="AA5" s="237" t="str">
        <f t="shared" si="5"/>
        <v>ザイタクショウガイシャタキノウシエンシセツラボラーレ</v>
      </c>
      <c r="AB5" s="237" t="s">
        <v>252</v>
      </c>
      <c r="AC5" s="237" t="str">
        <f t="shared" si="6"/>
        <v>986</v>
      </c>
      <c r="AD5" s="237" t="str">
        <f t="shared" si="7"/>
        <v>0313</v>
      </c>
      <c r="AE5" s="237" t="s">
        <v>253</v>
      </c>
      <c r="AF5" s="237" t="s">
        <v>254</v>
      </c>
      <c r="AG5" s="237" t="str">
        <f t="shared" si="8"/>
        <v>石巻市桃生町中津山字八木54番</v>
      </c>
      <c r="AH5" s="237" t="s">
        <v>255</v>
      </c>
      <c r="AI5" s="237" t="s">
        <v>256</v>
      </c>
      <c r="AJ5" s="237" t="s">
        <v>261</v>
      </c>
    </row>
    <row r="6" spans="1:36">
      <c r="A6" s="237" t="str">
        <f t="shared" si="0"/>
        <v>0410200026就労継続支援Ｂ型</v>
      </c>
      <c r="B6" s="237" t="s">
        <v>242</v>
      </c>
      <c r="C6" s="237" t="s">
        <v>243</v>
      </c>
      <c r="D6" s="237" t="str">
        <f t="shared" si="1"/>
        <v>シャカイフクシホウジン　フレアイノサト</v>
      </c>
      <c r="E6" s="237" t="s">
        <v>244</v>
      </c>
      <c r="F6" s="237" t="str">
        <f t="shared" si="2"/>
        <v>989</v>
      </c>
      <c r="G6" s="237" t="str">
        <f t="shared" si="3"/>
        <v>4601</v>
      </c>
      <c r="H6" s="237" t="s">
        <v>245</v>
      </c>
      <c r="I6" s="237" t="str">
        <f t="shared" si="4"/>
        <v>登米市迫町新田字狼ノ欠20番地420</v>
      </c>
      <c r="J6" s="237" t="s">
        <v>246</v>
      </c>
      <c r="K6" s="237" t="s">
        <v>247</v>
      </c>
      <c r="L6" s="237" t="s">
        <v>248</v>
      </c>
      <c r="M6" s="237" t="s">
        <v>249</v>
      </c>
      <c r="N6" s="237" t="s">
        <v>250</v>
      </c>
      <c r="O6" s="237" t="s">
        <v>251</v>
      </c>
      <c r="P6" s="237" t="s">
        <v>252</v>
      </c>
      <c r="Q6" s="237" t="s">
        <v>253</v>
      </c>
      <c r="R6" s="237" t="s">
        <v>254</v>
      </c>
      <c r="S6" s="237" t="s">
        <v>255</v>
      </c>
      <c r="T6" s="237" t="s">
        <v>256</v>
      </c>
      <c r="U6" s="237" t="s">
        <v>257</v>
      </c>
      <c r="V6" s="237" t="s">
        <v>111</v>
      </c>
      <c r="W6" s="237"/>
      <c r="X6" s="237"/>
      <c r="Y6" s="237" t="s">
        <v>258</v>
      </c>
      <c r="Z6" s="237" t="s">
        <v>259</v>
      </c>
      <c r="AA6" s="237" t="str">
        <f t="shared" si="5"/>
        <v>ザイタクショウガイシャタキノウシエンシセツラボラーレ</v>
      </c>
      <c r="AB6" s="237" t="s">
        <v>252</v>
      </c>
      <c r="AC6" s="237" t="str">
        <f t="shared" si="6"/>
        <v>986</v>
      </c>
      <c r="AD6" s="237" t="str">
        <f t="shared" si="7"/>
        <v>0313</v>
      </c>
      <c r="AE6" s="237" t="s">
        <v>253</v>
      </c>
      <c r="AF6" s="237" t="s">
        <v>254</v>
      </c>
      <c r="AG6" s="237" t="str">
        <f t="shared" si="8"/>
        <v>石巻市桃生町中津山字八木54番</v>
      </c>
      <c r="AH6" s="237" t="s">
        <v>255</v>
      </c>
      <c r="AI6" s="237" t="s">
        <v>256</v>
      </c>
      <c r="AJ6" s="237" t="s">
        <v>260</v>
      </c>
    </row>
    <row r="7" spans="1:36">
      <c r="A7" s="237" t="str">
        <f t="shared" si="0"/>
        <v>0410200042障害者支援施設：生活介護</v>
      </c>
      <c r="B7" s="237" t="s">
        <v>262</v>
      </c>
      <c r="C7" s="237" t="s">
        <v>263</v>
      </c>
      <c r="D7" s="237" t="str">
        <f t="shared" si="1"/>
        <v>シャカイフクシホウジン　イシノマキショウシンカイ</v>
      </c>
      <c r="E7" s="237" t="s">
        <v>264</v>
      </c>
      <c r="F7" s="237" t="str">
        <f t="shared" si="2"/>
        <v>986</v>
      </c>
      <c r="G7" s="237" t="str">
        <f t="shared" si="3"/>
        <v>0853</v>
      </c>
      <c r="H7" s="237" t="s">
        <v>265</v>
      </c>
      <c r="I7" s="237" t="str">
        <f t="shared" si="4"/>
        <v>石巻市門脇字元捨喰５番の１</v>
      </c>
      <c r="J7" s="237" t="s">
        <v>266</v>
      </c>
      <c r="K7" s="237" t="s">
        <v>267</v>
      </c>
      <c r="L7" s="237" t="s">
        <v>248</v>
      </c>
      <c r="M7" s="237" t="s">
        <v>268</v>
      </c>
      <c r="N7" s="237" t="s">
        <v>269</v>
      </c>
      <c r="O7" s="237" t="s">
        <v>270</v>
      </c>
      <c r="P7" s="237" t="s">
        <v>264</v>
      </c>
      <c r="Q7" s="237" t="s">
        <v>253</v>
      </c>
      <c r="R7" s="237" t="s">
        <v>271</v>
      </c>
      <c r="S7" s="237" t="s">
        <v>272</v>
      </c>
      <c r="T7" s="237" t="s">
        <v>273</v>
      </c>
      <c r="U7" s="237" t="s">
        <v>274</v>
      </c>
      <c r="V7" s="237" t="s">
        <v>19065</v>
      </c>
      <c r="W7" s="237" t="s">
        <v>228</v>
      </c>
      <c r="X7" s="237"/>
      <c r="Y7" s="237" t="s">
        <v>275</v>
      </c>
      <c r="Z7" s="237" t="s">
        <v>276</v>
      </c>
      <c r="AA7" s="237" t="str">
        <f t="shared" si="5"/>
        <v>ショウガイシャシエンシセツ　ヒタカミエン</v>
      </c>
      <c r="AB7" s="237" t="s">
        <v>264</v>
      </c>
      <c r="AC7" s="237" t="str">
        <f t="shared" si="6"/>
        <v>986</v>
      </c>
      <c r="AD7" s="237" t="str">
        <f t="shared" si="7"/>
        <v>0853</v>
      </c>
      <c r="AE7" s="237" t="s">
        <v>253</v>
      </c>
      <c r="AF7" s="237" t="s">
        <v>271</v>
      </c>
      <c r="AG7" s="237" t="str">
        <f t="shared" si="8"/>
        <v>石巻市門脇字元捨喰5番の1</v>
      </c>
      <c r="AH7" s="237" t="s">
        <v>272</v>
      </c>
      <c r="AI7" s="237" t="s">
        <v>273</v>
      </c>
      <c r="AJ7" s="237" t="s">
        <v>260</v>
      </c>
    </row>
    <row r="8" spans="1:36">
      <c r="A8" s="237" t="str">
        <f t="shared" si="0"/>
        <v>0410200042短期入所</v>
      </c>
      <c r="B8" s="237" t="s">
        <v>262</v>
      </c>
      <c r="C8" s="237" t="s">
        <v>263</v>
      </c>
      <c r="D8" s="237" t="str">
        <f t="shared" si="1"/>
        <v>シャカイフクシホウジン　イシノマキショウシンカイ</v>
      </c>
      <c r="E8" s="237" t="s">
        <v>264</v>
      </c>
      <c r="F8" s="237" t="str">
        <f t="shared" si="2"/>
        <v>986</v>
      </c>
      <c r="G8" s="237" t="str">
        <f t="shared" si="3"/>
        <v>0853</v>
      </c>
      <c r="H8" s="237" t="s">
        <v>265</v>
      </c>
      <c r="I8" s="237" t="str">
        <f t="shared" si="4"/>
        <v>石巻市門脇字元捨喰５番の１</v>
      </c>
      <c r="J8" s="237" t="s">
        <v>266</v>
      </c>
      <c r="K8" s="237" t="s">
        <v>267</v>
      </c>
      <c r="L8" s="237" t="s">
        <v>248</v>
      </c>
      <c r="M8" s="237" t="s">
        <v>268</v>
      </c>
      <c r="N8" s="237" t="s">
        <v>269</v>
      </c>
      <c r="O8" s="237" t="s">
        <v>270</v>
      </c>
      <c r="P8" s="237" t="s">
        <v>264</v>
      </c>
      <c r="Q8" s="237" t="s">
        <v>253</v>
      </c>
      <c r="R8" s="237" t="s">
        <v>271</v>
      </c>
      <c r="S8" s="237" t="s">
        <v>272</v>
      </c>
      <c r="T8" s="237" t="s">
        <v>273</v>
      </c>
      <c r="U8" s="237" t="s">
        <v>274</v>
      </c>
      <c r="V8" s="237" t="s">
        <v>277</v>
      </c>
      <c r="W8" s="237"/>
      <c r="X8" s="237"/>
      <c r="Y8" s="237" t="s">
        <v>269</v>
      </c>
      <c r="Z8" s="237" t="s">
        <v>270</v>
      </c>
      <c r="AA8" s="237" t="str">
        <f t="shared" si="5"/>
        <v>ヒタカミエン</v>
      </c>
      <c r="AB8" s="237" t="s">
        <v>264</v>
      </c>
      <c r="AC8" s="237" t="str">
        <f t="shared" si="6"/>
        <v>986</v>
      </c>
      <c r="AD8" s="237" t="str">
        <f t="shared" si="7"/>
        <v>0853</v>
      </c>
      <c r="AE8" s="237" t="s">
        <v>253</v>
      </c>
      <c r="AF8" s="237" t="s">
        <v>278</v>
      </c>
      <c r="AG8" s="237" t="str">
        <f t="shared" si="8"/>
        <v>石巻市門脇字元捨喰５－１</v>
      </c>
      <c r="AH8" s="237" t="s">
        <v>272</v>
      </c>
      <c r="AI8" s="237" t="s">
        <v>273</v>
      </c>
      <c r="AJ8" s="237" t="s">
        <v>260</v>
      </c>
    </row>
    <row r="9" spans="1:36">
      <c r="A9" s="237" t="str">
        <f t="shared" si="0"/>
        <v>0410200042施設入所支援</v>
      </c>
      <c r="B9" s="237" t="s">
        <v>262</v>
      </c>
      <c r="C9" s="237" t="s">
        <v>263</v>
      </c>
      <c r="D9" s="237" t="str">
        <f t="shared" si="1"/>
        <v>シャカイフクシホウジン　イシノマキショウシンカイ</v>
      </c>
      <c r="E9" s="237" t="s">
        <v>264</v>
      </c>
      <c r="F9" s="237" t="str">
        <f t="shared" si="2"/>
        <v>986</v>
      </c>
      <c r="G9" s="237" t="str">
        <f t="shared" si="3"/>
        <v>0853</v>
      </c>
      <c r="H9" s="237" t="s">
        <v>265</v>
      </c>
      <c r="I9" s="237" t="str">
        <f t="shared" si="4"/>
        <v>石巻市門脇字元捨喰５番の１</v>
      </c>
      <c r="J9" s="237" t="s">
        <v>266</v>
      </c>
      <c r="K9" s="237" t="s">
        <v>267</v>
      </c>
      <c r="L9" s="237" t="s">
        <v>248</v>
      </c>
      <c r="M9" s="237" t="s">
        <v>268</v>
      </c>
      <c r="N9" s="237" t="s">
        <v>269</v>
      </c>
      <c r="O9" s="237" t="s">
        <v>270</v>
      </c>
      <c r="P9" s="237" t="s">
        <v>264</v>
      </c>
      <c r="Q9" s="237" t="s">
        <v>253</v>
      </c>
      <c r="R9" s="237" t="s">
        <v>271</v>
      </c>
      <c r="S9" s="237" t="s">
        <v>272</v>
      </c>
      <c r="T9" s="237" t="s">
        <v>273</v>
      </c>
      <c r="U9" s="237" t="s">
        <v>274</v>
      </c>
      <c r="V9" s="237" t="s">
        <v>107</v>
      </c>
      <c r="W9" s="237" t="s">
        <v>228</v>
      </c>
      <c r="X9" s="237"/>
      <c r="Y9" s="237" t="s">
        <v>275</v>
      </c>
      <c r="Z9" s="237" t="s">
        <v>276</v>
      </c>
      <c r="AA9" s="237" t="str">
        <f t="shared" si="5"/>
        <v>ショウガイシャシエンシセツ　ヒタカミエン</v>
      </c>
      <c r="AB9" s="237" t="s">
        <v>264</v>
      </c>
      <c r="AC9" s="237" t="str">
        <f t="shared" si="6"/>
        <v>986</v>
      </c>
      <c r="AD9" s="237" t="str">
        <f t="shared" si="7"/>
        <v>0853</v>
      </c>
      <c r="AE9" s="237" t="s">
        <v>253</v>
      </c>
      <c r="AF9" s="237" t="s">
        <v>271</v>
      </c>
      <c r="AG9" s="237" t="str">
        <f t="shared" si="8"/>
        <v>石巻市門脇字元捨喰5番の1</v>
      </c>
      <c r="AH9" s="237" t="s">
        <v>272</v>
      </c>
      <c r="AI9" s="237" t="s">
        <v>273</v>
      </c>
      <c r="AJ9" s="237" t="s">
        <v>260</v>
      </c>
    </row>
    <row r="10" spans="1:36">
      <c r="A10" s="237" t="str">
        <f t="shared" si="0"/>
        <v>0410200042知的障害者入所更生施設</v>
      </c>
      <c r="B10" s="237" t="s">
        <v>262</v>
      </c>
      <c r="C10" s="237" t="s">
        <v>263</v>
      </c>
      <c r="D10" s="237" t="str">
        <f t="shared" si="1"/>
        <v>シャカイフクシホウジン　イシノマキショウシンカイ</v>
      </c>
      <c r="E10" s="237" t="s">
        <v>264</v>
      </c>
      <c r="F10" s="237" t="str">
        <f t="shared" si="2"/>
        <v>986</v>
      </c>
      <c r="G10" s="237" t="str">
        <f t="shared" si="3"/>
        <v>0853</v>
      </c>
      <c r="H10" s="237" t="s">
        <v>265</v>
      </c>
      <c r="I10" s="237" t="str">
        <f t="shared" si="4"/>
        <v>石巻市門脇字元捨喰５番の１</v>
      </c>
      <c r="J10" s="237" t="s">
        <v>266</v>
      </c>
      <c r="K10" s="237" t="s">
        <v>267</v>
      </c>
      <c r="L10" s="237" t="s">
        <v>248</v>
      </c>
      <c r="M10" s="237" t="s">
        <v>268</v>
      </c>
      <c r="N10" s="237" t="s">
        <v>269</v>
      </c>
      <c r="O10" s="237" t="s">
        <v>270</v>
      </c>
      <c r="P10" s="237" t="s">
        <v>264</v>
      </c>
      <c r="Q10" s="237" t="s">
        <v>253</v>
      </c>
      <c r="R10" s="237" t="s">
        <v>271</v>
      </c>
      <c r="S10" s="237" t="s">
        <v>272</v>
      </c>
      <c r="T10" s="237" t="s">
        <v>273</v>
      </c>
      <c r="U10" s="237" t="s">
        <v>274</v>
      </c>
      <c r="V10" s="237" t="s">
        <v>279</v>
      </c>
      <c r="W10" s="237"/>
      <c r="X10" s="237"/>
      <c r="Y10" s="237" t="s">
        <v>269</v>
      </c>
      <c r="Z10" s="237" t="s">
        <v>270</v>
      </c>
      <c r="AA10" s="237" t="str">
        <f t="shared" si="5"/>
        <v>ヒタカミエン</v>
      </c>
      <c r="AB10" s="237" t="s">
        <v>264</v>
      </c>
      <c r="AC10" s="237" t="str">
        <f t="shared" si="6"/>
        <v>986</v>
      </c>
      <c r="AD10" s="237" t="str">
        <f t="shared" si="7"/>
        <v>0853</v>
      </c>
      <c r="AE10" s="237" t="s">
        <v>253</v>
      </c>
      <c r="AF10" s="237" t="s">
        <v>271</v>
      </c>
      <c r="AG10" s="237" t="str">
        <f t="shared" si="8"/>
        <v>石巻市門脇字元捨喰5番の1</v>
      </c>
      <c r="AH10" s="237" t="s">
        <v>272</v>
      </c>
      <c r="AI10" s="237" t="s">
        <v>273</v>
      </c>
      <c r="AJ10" s="237" t="s">
        <v>280</v>
      </c>
    </row>
    <row r="11" spans="1:36">
      <c r="A11" s="237" t="str">
        <f t="shared" si="0"/>
        <v>0410200059生活介護</v>
      </c>
      <c r="B11" s="237" t="s">
        <v>262</v>
      </c>
      <c r="C11" s="237" t="s">
        <v>263</v>
      </c>
      <c r="D11" s="237" t="str">
        <f t="shared" si="1"/>
        <v>シャカイフクシホウジン　イシノマキショウシンカイ</v>
      </c>
      <c r="E11" s="237" t="s">
        <v>264</v>
      </c>
      <c r="F11" s="237" t="str">
        <f t="shared" si="2"/>
        <v>986</v>
      </c>
      <c r="G11" s="237" t="str">
        <f t="shared" si="3"/>
        <v>0853</v>
      </c>
      <c r="H11" s="237" t="s">
        <v>265</v>
      </c>
      <c r="I11" s="237" t="str">
        <f t="shared" si="4"/>
        <v>石巻市門脇字元捨喰５番の１</v>
      </c>
      <c r="J11" s="237" t="s">
        <v>266</v>
      </c>
      <c r="K11" s="237" t="s">
        <v>267</v>
      </c>
      <c r="L11" s="237" t="s">
        <v>248</v>
      </c>
      <c r="M11" s="237" t="s">
        <v>268</v>
      </c>
      <c r="N11" s="237" t="s">
        <v>281</v>
      </c>
      <c r="O11" s="237" t="s">
        <v>282</v>
      </c>
      <c r="P11" s="237" t="s">
        <v>283</v>
      </c>
      <c r="Q11" s="237" t="s">
        <v>253</v>
      </c>
      <c r="R11" s="237" t="s">
        <v>284</v>
      </c>
      <c r="S11" s="237" t="s">
        <v>285</v>
      </c>
      <c r="T11" s="237" t="s">
        <v>286</v>
      </c>
      <c r="U11" s="237" t="s">
        <v>287</v>
      </c>
      <c r="V11" s="237" t="s">
        <v>105</v>
      </c>
      <c r="W11" s="237"/>
      <c r="X11" s="237"/>
      <c r="Y11" s="237" t="s">
        <v>281</v>
      </c>
      <c r="Z11" s="237" t="s">
        <v>282</v>
      </c>
      <c r="AA11" s="237" t="str">
        <f t="shared" si="5"/>
        <v>ダイ２ヒタカミエン</v>
      </c>
      <c r="AB11" s="237" t="s">
        <v>283</v>
      </c>
      <c r="AC11" s="237" t="str">
        <f t="shared" si="6"/>
        <v>986</v>
      </c>
      <c r="AD11" s="237" t="str">
        <f t="shared" si="7"/>
        <v>0861</v>
      </c>
      <c r="AE11" s="237" t="s">
        <v>253</v>
      </c>
      <c r="AF11" s="237" t="s">
        <v>288</v>
      </c>
      <c r="AG11" s="237" t="str">
        <f t="shared" si="8"/>
        <v>石巻市蛇田字小斎32-2</v>
      </c>
      <c r="AH11" s="237" t="s">
        <v>285</v>
      </c>
      <c r="AI11" s="237" t="s">
        <v>286</v>
      </c>
      <c r="AJ11" s="237" t="s">
        <v>260</v>
      </c>
    </row>
    <row r="12" spans="1:36">
      <c r="A12" s="237" t="str">
        <f t="shared" si="0"/>
        <v>0410200059短期入所</v>
      </c>
      <c r="B12" s="237" t="s">
        <v>262</v>
      </c>
      <c r="C12" s="237" t="s">
        <v>263</v>
      </c>
      <c r="D12" s="237" t="str">
        <f t="shared" si="1"/>
        <v>シャカイフクシホウジン　イシノマキショウシンカイ</v>
      </c>
      <c r="E12" s="237" t="s">
        <v>264</v>
      </c>
      <c r="F12" s="237" t="str">
        <f t="shared" si="2"/>
        <v>986</v>
      </c>
      <c r="G12" s="237" t="str">
        <f t="shared" si="3"/>
        <v>0853</v>
      </c>
      <c r="H12" s="237" t="s">
        <v>265</v>
      </c>
      <c r="I12" s="237" t="str">
        <f t="shared" si="4"/>
        <v>石巻市門脇字元捨喰５番の１</v>
      </c>
      <c r="J12" s="237" t="s">
        <v>266</v>
      </c>
      <c r="K12" s="237" t="s">
        <v>267</v>
      </c>
      <c r="L12" s="237" t="s">
        <v>248</v>
      </c>
      <c r="M12" s="237" t="s">
        <v>268</v>
      </c>
      <c r="N12" s="237" t="s">
        <v>281</v>
      </c>
      <c r="O12" s="237" t="s">
        <v>282</v>
      </c>
      <c r="P12" s="237" t="s">
        <v>283</v>
      </c>
      <c r="Q12" s="237" t="s">
        <v>253</v>
      </c>
      <c r="R12" s="237" t="s">
        <v>284</v>
      </c>
      <c r="S12" s="237" t="s">
        <v>285</v>
      </c>
      <c r="T12" s="237" t="s">
        <v>286</v>
      </c>
      <c r="U12" s="237" t="s">
        <v>287</v>
      </c>
      <c r="V12" s="237" t="s">
        <v>277</v>
      </c>
      <c r="W12" s="237"/>
      <c r="X12" s="237"/>
      <c r="Y12" s="237" t="s">
        <v>281</v>
      </c>
      <c r="Z12" s="237" t="s">
        <v>282</v>
      </c>
      <c r="AA12" s="237" t="str">
        <f t="shared" si="5"/>
        <v>ダイ２ヒタカミエン</v>
      </c>
      <c r="AB12" s="237" t="s">
        <v>283</v>
      </c>
      <c r="AC12" s="237" t="str">
        <f t="shared" si="6"/>
        <v>986</v>
      </c>
      <c r="AD12" s="237" t="str">
        <f t="shared" si="7"/>
        <v>0861</v>
      </c>
      <c r="AE12" s="237" t="s">
        <v>253</v>
      </c>
      <c r="AF12" s="237" t="s">
        <v>284</v>
      </c>
      <c r="AG12" s="237" t="str">
        <f t="shared" si="8"/>
        <v>石巻市蛇田字小斉２１番１</v>
      </c>
      <c r="AH12" s="237" t="s">
        <v>285</v>
      </c>
      <c r="AI12" s="237"/>
      <c r="AJ12" s="237" t="s">
        <v>260</v>
      </c>
    </row>
    <row r="13" spans="1:36">
      <c r="A13" s="237" t="str">
        <f t="shared" si="0"/>
        <v>0410200059知的障害者通所更生施設</v>
      </c>
      <c r="B13" s="237" t="s">
        <v>262</v>
      </c>
      <c r="C13" s="237" t="s">
        <v>263</v>
      </c>
      <c r="D13" s="237" t="str">
        <f t="shared" si="1"/>
        <v>シャカイフクシホウジン　イシノマキショウシンカイ</v>
      </c>
      <c r="E13" s="237" t="s">
        <v>264</v>
      </c>
      <c r="F13" s="237" t="str">
        <f t="shared" si="2"/>
        <v>986</v>
      </c>
      <c r="G13" s="237" t="str">
        <f t="shared" si="3"/>
        <v>0853</v>
      </c>
      <c r="H13" s="237" t="s">
        <v>265</v>
      </c>
      <c r="I13" s="237" t="str">
        <f t="shared" si="4"/>
        <v>石巻市門脇字元捨喰５番の１</v>
      </c>
      <c r="J13" s="237" t="s">
        <v>266</v>
      </c>
      <c r="K13" s="237" t="s">
        <v>267</v>
      </c>
      <c r="L13" s="237" t="s">
        <v>248</v>
      </c>
      <c r="M13" s="237" t="s">
        <v>268</v>
      </c>
      <c r="N13" s="237" t="s">
        <v>281</v>
      </c>
      <c r="O13" s="237" t="s">
        <v>282</v>
      </c>
      <c r="P13" s="237" t="s">
        <v>283</v>
      </c>
      <c r="Q13" s="237" t="s">
        <v>253</v>
      </c>
      <c r="R13" s="237" t="s">
        <v>284</v>
      </c>
      <c r="S13" s="237" t="s">
        <v>285</v>
      </c>
      <c r="T13" s="237" t="s">
        <v>286</v>
      </c>
      <c r="U13" s="237" t="s">
        <v>287</v>
      </c>
      <c r="V13" s="237" t="s">
        <v>289</v>
      </c>
      <c r="W13" s="237"/>
      <c r="X13" s="237"/>
      <c r="Y13" s="237" t="s">
        <v>281</v>
      </c>
      <c r="Z13" s="237" t="s">
        <v>282</v>
      </c>
      <c r="AA13" s="237" t="str">
        <f t="shared" si="5"/>
        <v>ダイ２ヒタカミエン</v>
      </c>
      <c r="AB13" s="237" t="s">
        <v>283</v>
      </c>
      <c r="AC13" s="237" t="str">
        <f t="shared" si="6"/>
        <v>986</v>
      </c>
      <c r="AD13" s="237" t="str">
        <f t="shared" si="7"/>
        <v>0861</v>
      </c>
      <c r="AE13" s="237" t="s">
        <v>253</v>
      </c>
      <c r="AF13" s="237" t="s">
        <v>290</v>
      </c>
      <c r="AG13" s="237" t="str">
        <f t="shared" si="8"/>
        <v>石巻市蛇田字小斉32-2</v>
      </c>
      <c r="AH13" s="237" t="s">
        <v>285</v>
      </c>
      <c r="AI13" s="237" t="s">
        <v>286</v>
      </c>
      <c r="AJ13" s="237" t="s">
        <v>280</v>
      </c>
    </row>
    <row r="14" spans="1:36">
      <c r="A14" s="237" t="str">
        <f t="shared" si="0"/>
        <v>0410200067短期入所</v>
      </c>
      <c r="B14" s="237" t="s">
        <v>291</v>
      </c>
      <c r="C14" s="237" t="s">
        <v>292</v>
      </c>
      <c r="D14" s="237" t="str">
        <f t="shared" si="1"/>
        <v>シャカイフクシホウジンキョクジュカイ</v>
      </c>
      <c r="E14" s="237" t="s">
        <v>293</v>
      </c>
      <c r="F14" s="237" t="str">
        <f t="shared" si="2"/>
        <v>987</v>
      </c>
      <c r="G14" s="237" t="str">
        <f t="shared" si="3"/>
        <v>1103</v>
      </c>
      <c r="H14" s="237" t="s">
        <v>294</v>
      </c>
      <c r="I14" s="237" t="str">
        <f t="shared" si="4"/>
        <v>石巻市北村字幕ヶ崎一１７番地２</v>
      </c>
      <c r="J14" s="237" t="s">
        <v>295</v>
      </c>
      <c r="K14" s="237" t="s">
        <v>296</v>
      </c>
      <c r="L14" s="237" t="s">
        <v>248</v>
      </c>
      <c r="M14" s="237" t="s">
        <v>297</v>
      </c>
      <c r="N14" s="237" t="s">
        <v>298</v>
      </c>
      <c r="O14" s="237" t="s">
        <v>299</v>
      </c>
      <c r="P14" s="237" t="s">
        <v>300</v>
      </c>
      <c r="Q14" s="237" t="s">
        <v>253</v>
      </c>
      <c r="R14" s="237" t="s">
        <v>301</v>
      </c>
      <c r="S14" s="237" t="s">
        <v>302</v>
      </c>
      <c r="T14" s="237" t="s">
        <v>303</v>
      </c>
      <c r="U14" s="237" t="s">
        <v>304</v>
      </c>
      <c r="V14" s="237" t="s">
        <v>277</v>
      </c>
      <c r="W14" s="237"/>
      <c r="X14" s="237"/>
      <c r="Y14" s="237" t="s">
        <v>298</v>
      </c>
      <c r="Z14" s="237" t="s">
        <v>299</v>
      </c>
      <c r="AA14" s="237" t="str">
        <f t="shared" si="5"/>
        <v>トクベツヨウゴロウジンホーム　ユウシンエン</v>
      </c>
      <c r="AB14" s="237" t="s">
        <v>300</v>
      </c>
      <c r="AC14" s="237" t="str">
        <f t="shared" si="6"/>
        <v>986</v>
      </c>
      <c r="AD14" s="237" t="str">
        <f t="shared" si="7"/>
        <v>1332</v>
      </c>
      <c r="AE14" s="237" t="s">
        <v>253</v>
      </c>
      <c r="AF14" s="237" t="s">
        <v>301</v>
      </c>
      <c r="AG14" s="237" t="str">
        <f t="shared" si="8"/>
        <v>石巻市雄勝町小島字和田123</v>
      </c>
      <c r="AH14" s="237" t="s">
        <v>302</v>
      </c>
      <c r="AI14" s="237" t="s">
        <v>303</v>
      </c>
      <c r="AJ14" s="237" t="s">
        <v>260</v>
      </c>
    </row>
    <row r="15" spans="1:36">
      <c r="A15" s="237" t="str">
        <f t="shared" si="0"/>
        <v>0410200075短期入所</v>
      </c>
      <c r="B15" s="237" t="s">
        <v>305</v>
      </c>
      <c r="C15" s="237" t="s">
        <v>306</v>
      </c>
      <c r="D15" s="237" t="str">
        <f t="shared" si="1"/>
        <v>シャカイフクシホウジントウホクフクシカイ</v>
      </c>
      <c r="E15" s="237" t="s">
        <v>307</v>
      </c>
      <c r="F15" s="237" t="str">
        <f t="shared" si="2"/>
        <v>989</v>
      </c>
      <c r="G15" s="237" t="str">
        <f t="shared" si="3"/>
        <v>3201</v>
      </c>
      <c r="H15" s="237" t="s">
        <v>308</v>
      </c>
      <c r="I15" s="237" t="str">
        <f t="shared" si="4"/>
        <v>仙台市青葉区国見ケ丘六丁目１４９番地1</v>
      </c>
      <c r="J15" s="237" t="s">
        <v>309</v>
      </c>
      <c r="K15" s="237" t="s">
        <v>310</v>
      </c>
      <c r="L15" s="237" t="s">
        <v>248</v>
      </c>
      <c r="M15" s="237" t="s">
        <v>311</v>
      </c>
      <c r="N15" s="237" t="s">
        <v>312</v>
      </c>
      <c r="O15" s="237" t="s">
        <v>313</v>
      </c>
      <c r="P15" s="237" t="s">
        <v>252</v>
      </c>
      <c r="Q15" s="237" t="s">
        <v>253</v>
      </c>
      <c r="R15" s="237" t="s">
        <v>314</v>
      </c>
      <c r="S15" s="237" t="s">
        <v>315</v>
      </c>
      <c r="T15" s="237" t="s">
        <v>316</v>
      </c>
      <c r="U15" s="237" t="s">
        <v>317</v>
      </c>
      <c r="V15" s="237" t="s">
        <v>277</v>
      </c>
      <c r="W15" s="237"/>
      <c r="X15" s="237"/>
      <c r="Y15" s="237" t="s">
        <v>312</v>
      </c>
      <c r="Z15" s="237" t="s">
        <v>313</v>
      </c>
      <c r="AA15" s="237" t="str">
        <f t="shared" si="5"/>
        <v>センダンノモリモノウタンキニュウショセイカツカイゴジギョウショ</v>
      </c>
      <c r="AB15" s="237" t="s">
        <v>252</v>
      </c>
      <c r="AC15" s="237" t="str">
        <f t="shared" si="6"/>
        <v>986</v>
      </c>
      <c r="AD15" s="237" t="str">
        <f t="shared" si="7"/>
        <v>0313</v>
      </c>
      <c r="AE15" s="237" t="s">
        <v>253</v>
      </c>
      <c r="AF15" s="237" t="s">
        <v>314</v>
      </c>
      <c r="AG15" s="237" t="str">
        <f t="shared" si="8"/>
        <v>石巻市桃生町中津山字八木46-3</v>
      </c>
      <c r="AH15" s="237" t="s">
        <v>315</v>
      </c>
      <c r="AI15" s="237" t="s">
        <v>316</v>
      </c>
      <c r="AJ15" s="237" t="s">
        <v>260</v>
      </c>
    </row>
    <row r="16" spans="1:36">
      <c r="A16" s="237" t="str">
        <f t="shared" si="0"/>
        <v>0410200083児童デイサービス</v>
      </c>
      <c r="B16" s="237" t="s">
        <v>253</v>
      </c>
      <c r="C16" s="237" t="s">
        <v>318</v>
      </c>
      <c r="D16" s="237" t="str">
        <f t="shared" si="1"/>
        <v>イシノマキシ</v>
      </c>
      <c r="E16" s="237" t="s">
        <v>319</v>
      </c>
      <c r="F16" s="237" t="str">
        <f t="shared" si="2"/>
        <v>986</v>
      </c>
      <c r="G16" s="237" t="str">
        <f t="shared" si="3"/>
        <v>0833</v>
      </c>
      <c r="H16" s="237" t="s">
        <v>320</v>
      </c>
      <c r="I16" s="237" t="str">
        <f t="shared" si="4"/>
        <v>石巻市日和が丘一丁目1番1号</v>
      </c>
      <c r="J16" s="237" t="s">
        <v>321</v>
      </c>
      <c r="K16" s="237" t="s">
        <v>322</v>
      </c>
      <c r="L16" s="237" t="s">
        <v>323</v>
      </c>
      <c r="M16" s="237" t="s">
        <v>324</v>
      </c>
      <c r="N16" s="237" t="s">
        <v>325</v>
      </c>
      <c r="O16" s="237" t="s">
        <v>326</v>
      </c>
      <c r="P16" s="237" t="s">
        <v>327</v>
      </c>
      <c r="Q16" s="237" t="s">
        <v>253</v>
      </c>
      <c r="R16" s="237" t="s">
        <v>328</v>
      </c>
      <c r="S16" s="237" t="s">
        <v>329</v>
      </c>
      <c r="T16" s="237" t="s">
        <v>329</v>
      </c>
      <c r="U16" s="237" t="s">
        <v>330</v>
      </c>
      <c r="V16" s="237" t="s">
        <v>331</v>
      </c>
      <c r="W16" s="237"/>
      <c r="X16" s="237"/>
      <c r="Y16" s="237" t="s">
        <v>325</v>
      </c>
      <c r="Z16" s="237" t="s">
        <v>326</v>
      </c>
      <c r="AA16" s="237" t="str">
        <f t="shared" si="5"/>
        <v>イシノマキシカモメガクエン</v>
      </c>
      <c r="AB16" s="237" t="s">
        <v>327</v>
      </c>
      <c r="AC16" s="237" t="str">
        <f t="shared" si="6"/>
        <v>986</v>
      </c>
      <c r="AD16" s="237" t="str">
        <f t="shared" si="7"/>
        <v>0863</v>
      </c>
      <c r="AE16" s="237" t="s">
        <v>253</v>
      </c>
      <c r="AF16" s="237" t="s">
        <v>328</v>
      </c>
      <c r="AG16" s="237" t="str">
        <f t="shared" si="8"/>
        <v>石巻市向陽町三丁目10番7号</v>
      </c>
      <c r="AH16" s="237" t="s">
        <v>329</v>
      </c>
      <c r="AI16" s="237" t="s">
        <v>329</v>
      </c>
      <c r="AJ16" s="237" t="s">
        <v>332</v>
      </c>
    </row>
    <row r="17" spans="1:36">
      <c r="A17" s="237" t="str">
        <f t="shared" si="0"/>
        <v>0410200125居宅介護</v>
      </c>
      <c r="B17" s="237" t="s">
        <v>333</v>
      </c>
      <c r="C17" s="237" t="s">
        <v>334</v>
      </c>
      <c r="D17" s="237" t="str">
        <f t="shared" si="1"/>
        <v>ユウゲンカイシャピー・エイチ・エス</v>
      </c>
      <c r="E17" s="237" t="s">
        <v>335</v>
      </c>
      <c r="F17" s="237" t="str">
        <f t="shared" si="2"/>
        <v>986</v>
      </c>
      <c r="G17" s="237" t="str">
        <f t="shared" si="3"/>
        <v>0865</v>
      </c>
      <c r="H17" s="237" t="s">
        <v>336</v>
      </c>
      <c r="I17" s="237" t="str">
        <f t="shared" si="4"/>
        <v>石巻市丸井戸三丁目３－８</v>
      </c>
      <c r="J17" s="237" t="s">
        <v>337</v>
      </c>
      <c r="K17" s="237" t="s">
        <v>338</v>
      </c>
      <c r="L17" s="237" t="s">
        <v>339</v>
      </c>
      <c r="M17" s="237" t="s">
        <v>340</v>
      </c>
      <c r="N17" s="237" t="s">
        <v>341</v>
      </c>
      <c r="O17" s="237" t="s">
        <v>342</v>
      </c>
      <c r="P17" s="237" t="s">
        <v>264</v>
      </c>
      <c r="Q17" s="237" t="s">
        <v>253</v>
      </c>
      <c r="R17" s="237" t="s">
        <v>343</v>
      </c>
      <c r="S17" s="237" t="s">
        <v>344</v>
      </c>
      <c r="T17" s="237" t="s">
        <v>345</v>
      </c>
      <c r="U17" s="237" t="s">
        <v>346</v>
      </c>
      <c r="V17" s="237" t="s">
        <v>99</v>
      </c>
      <c r="W17" s="237"/>
      <c r="X17" s="237"/>
      <c r="Y17" s="237" t="s">
        <v>341</v>
      </c>
      <c r="Z17" s="237" t="s">
        <v>342</v>
      </c>
      <c r="AA17" s="237" t="str">
        <f t="shared" si="5"/>
        <v>パンプキンカイゴセンターウェルキャブステーション</v>
      </c>
      <c r="AB17" s="237" t="s">
        <v>264</v>
      </c>
      <c r="AC17" s="237" t="str">
        <f t="shared" si="6"/>
        <v>986</v>
      </c>
      <c r="AD17" s="237" t="str">
        <f t="shared" si="7"/>
        <v>0853</v>
      </c>
      <c r="AE17" s="237" t="s">
        <v>253</v>
      </c>
      <c r="AF17" s="237" t="s">
        <v>343</v>
      </c>
      <c r="AG17" s="237" t="str">
        <f t="shared" si="8"/>
        <v>石巻市門脇字二番谷地１３番地２１</v>
      </c>
      <c r="AH17" s="237" t="s">
        <v>344</v>
      </c>
      <c r="AI17" s="237" t="s">
        <v>345</v>
      </c>
      <c r="AJ17" s="237" t="s">
        <v>260</v>
      </c>
    </row>
    <row r="18" spans="1:36">
      <c r="A18" s="237" t="str">
        <f t="shared" si="0"/>
        <v>0410200125重度訪問介護</v>
      </c>
      <c r="B18" s="237" t="s">
        <v>333</v>
      </c>
      <c r="C18" s="237" t="s">
        <v>334</v>
      </c>
      <c r="D18" s="237" t="str">
        <f t="shared" si="1"/>
        <v>ユウゲンカイシャピー・エイチ・エス</v>
      </c>
      <c r="E18" s="237" t="s">
        <v>335</v>
      </c>
      <c r="F18" s="237" t="str">
        <f t="shared" si="2"/>
        <v>986</v>
      </c>
      <c r="G18" s="237" t="str">
        <f t="shared" si="3"/>
        <v>0865</v>
      </c>
      <c r="H18" s="237" t="s">
        <v>336</v>
      </c>
      <c r="I18" s="237" t="str">
        <f t="shared" si="4"/>
        <v>石巻市丸井戸三丁目３－８</v>
      </c>
      <c r="J18" s="237" t="s">
        <v>337</v>
      </c>
      <c r="K18" s="237" t="s">
        <v>338</v>
      </c>
      <c r="L18" s="237" t="s">
        <v>339</v>
      </c>
      <c r="M18" s="237" t="s">
        <v>340</v>
      </c>
      <c r="N18" s="237" t="s">
        <v>341</v>
      </c>
      <c r="O18" s="237" t="s">
        <v>342</v>
      </c>
      <c r="P18" s="237" t="s">
        <v>264</v>
      </c>
      <c r="Q18" s="237" t="s">
        <v>253</v>
      </c>
      <c r="R18" s="237" t="s">
        <v>343</v>
      </c>
      <c r="S18" s="237" t="s">
        <v>344</v>
      </c>
      <c r="T18" s="237" t="s">
        <v>345</v>
      </c>
      <c r="U18" s="237" t="s">
        <v>346</v>
      </c>
      <c r="V18" s="237" t="s">
        <v>101</v>
      </c>
      <c r="W18" s="237"/>
      <c r="X18" s="237"/>
      <c r="Y18" s="237" t="s">
        <v>341</v>
      </c>
      <c r="Z18" s="237" t="s">
        <v>342</v>
      </c>
      <c r="AA18" s="237" t="str">
        <f t="shared" si="5"/>
        <v>パンプキンカイゴセンターウェルキャブステーション</v>
      </c>
      <c r="AB18" s="237" t="s">
        <v>264</v>
      </c>
      <c r="AC18" s="237" t="str">
        <f t="shared" si="6"/>
        <v>986</v>
      </c>
      <c r="AD18" s="237" t="str">
        <f t="shared" si="7"/>
        <v>0853</v>
      </c>
      <c r="AE18" s="237" t="s">
        <v>253</v>
      </c>
      <c r="AF18" s="237" t="s">
        <v>343</v>
      </c>
      <c r="AG18" s="237" t="str">
        <f t="shared" si="8"/>
        <v>石巻市門脇字二番谷地１３番地２１</v>
      </c>
      <c r="AH18" s="237" t="s">
        <v>344</v>
      </c>
      <c r="AI18" s="237" t="s">
        <v>345</v>
      </c>
      <c r="AJ18" s="237" t="s">
        <v>260</v>
      </c>
    </row>
    <row r="19" spans="1:36">
      <c r="A19" s="237" t="str">
        <f t="shared" si="0"/>
        <v>0410200125行動援護</v>
      </c>
      <c r="B19" s="237" t="s">
        <v>333</v>
      </c>
      <c r="C19" s="237" t="s">
        <v>334</v>
      </c>
      <c r="D19" s="237" t="str">
        <f t="shared" si="1"/>
        <v>ユウゲンカイシャピー・エイチ・エス</v>
      </c>
      <c r="E19" s="237" t="s">
        <v>335</v>
      </c>
      <c r="F19" s="237" t="str">
        <f t="shared" si="2"/>
        <v>986</v>
      </c>
      <c r="G19" s="237" t="str">
        <f t="shared" si="3"/>
        <v>0865</v>
      </c>
      <c r="H19" s="237" t="s">
        <v>336</v>
      </c>
      <c r="I19" s="237" t="str">
        <f t="shared" si="4"/>
        <v>石巻市丸井戸三丁目３－８</v>
      </c>
      <c r="J19" s="237" t="s">
        <v>337</v>
      </c>
      <c r="K19" s="237" t="s">
        <v>338</v>
      </c>
      <c r="L19" s="237" t="s">
        <v>339</v>
      </c>
      <c r="M19" s="237" t="s">
        <v>340</v>
      </c>
      <c r="N19" s="237" t="s">
        <v>341</v>
      </c>
      <c r="O19" s="237" t="s">
        <v>342</v>
      </c>
      <c r="P19" s="237" t="s">
        <v>264</v>
      </c>
      <c r="Q19" s="237" t="s">
        <v>253</v>
      </c>
      <c r="R19" s="237" t="s">
        <v>343</v>
      </c>
      <c r="S19" s="237" t="s">
        <v>344</v>
      </c>
      <c r="T19" s="237" t="s">
        <v>345</v>
      </c>
      <c r="U19" s="237" t="s">
        <v>346</v>
      </c>
      <c r="V19" s="237" t="s">
        <v>102</v>
      </c>
      <c r="W19" s="237"/>
      <c r="X19" s="237"/>
      <c r="Y19" s="237" t="s">
        <v>341</v>
      </c>
      <c r="Z19" s="237" t="s">
        <v>342</v>
      </c>
      <c r="AA19" s="237" t="str">
        <f t="shared" si="5"/>
        <v>パンプキンカイゴセンターウェルキャブステーション</v>
      </c>
      <c r="AB19" s="237" t="s">
        <v>335</v>
      </c>
      <c r="AC19" s="237" t="str">
        <f t="shared" si="6"/>
        <v>986</v>
      </c>
      <c r="AD19" s="237" t="str">
        <f t="shared" si="7"/>
        <v>0865</v>
      </c>
      <c r="AE19" s="237" t="s">
        <v>253</v>
      </c>
      <c r="AF19" s="237" t="s">
        <v>336</v>
      </c>
      <c r="AG19" s="237" t="str">
        <f t="shared" si="8"/>
        <v>石巻市丸井戸三丁目３－８</v>
      </c>
      <c r="AH19" s="237" t="s">
        <v>344</v>
      </c>
      <c r="AI19" s="237" t="s">
        <v>338</v>
      </c>
      <c r="AJ19" s="237" t="s">
        <v>332</v>
      </c>
    </row>
    <row r="20" spans="1:36">
      <c r="A20" s="237" t="str">
        <f t="shared" si="0"/>
        <v>0410200133居宅介護</v>
      </c>
      <c r="B20" s="237" t="s">
        <v>347</v>
      </c>
      <c r="C20" s="237" t="s">
        <v>348</v>
      </c>
      <c r="D20" s="237" t="str">
        <f t="shared" si="1"/>
        <v>シャカイフクシホウジンイシノマキシシャカイフクシキョウギカイ</v>
      </c>
      <c r="E20" s="237" t="s">
        <v>349</v>
      </c>
      <c r="F20" s="237" t="str">
        <f t="shared" si="2"/>
        <v>986</v>
      </c>
      <c r="G20" s="237" t="str">
        <f t="shared" si="3"/>
        <v>0825</v>
      </c>
      <c r="H20" s="237" t="s">
        <v>350</v>
      </c>
      <c r="I20" s="237" t="str">
        <f t="shared" si="4"/>
        <v>石巻市穀町１５番２号</v>
      </c>
      <c r="J20" s="237" t="s">
        <v>351</v>
      </c>
      <c r="K20" s="237" t="s">
        <v>352</v>
      </c>
      <c r="L20" s="237" t="s">
        <v>353</v>
      </c>
      <c r="M20" s="237" t="s">
        <v>354</v>
      </c>
      <c r="N20" s="237" t="s">
        <v>355</v>
      </c>
      <c r="O20" s="237" t="s">
        <v>356</v>
      </c>
      <c r="P20" s="237" t="s">
        <v>357</v>
      </c>
      <c r="Q20" s="237" t="s">
        <v>253</v>
      </c>
      <c r="R20" s="237" t="s">
        <v>358</v>
      </c>
      <c r="S20" s="237" t="s">
        <v>359</v>
      </c>
      <c r="T20" s="237" t="s">
        <v>360</v>
      </c>
      <c r="U20" s="237" t="s">
        <v>361</v>
      </c>
      <c r="V20" s="237" t="s">
        <v>99</v>
      </c>
      <c r="W20" s="237"/>
      <c r="X20" s="237"/>
      <c r="Y20" s="237" t="s">
        <v>355</v>
      </c>
      <c r="Z20" s="237" t="s">
        <v>356</v>
      </c>
      <c r="AA20" s="237" t="str">
        <f t="shared" si="5"/>
        <v>イシノマキシシャキョウホームヘルパーセンターキタカミ</v>
      </c>
      <c r="AB20" s="237" t="s">
        <v>357</v>
      </c>
      <c r="AC20" s="237" t="str">
        <f t="shared" si="6"/>
        <v>986</v>
      </c>
      <c r="AD20" s="237" t="str">
        <f t="shared" si="7"/>
        <v>0201</v>
      </c>
      <c r="AE20" s="237" t="s">
        <v>253</v>
      </c>
      <c r="AF20" s="237" t="s">
        <v>358</v>
      </c>
      <c r="AG20" s="237" t="str">
        <f t="shared" si="8"/>
        <v>石巻市北上町十三浜字吉浜266</v>
      </c>
      <c r="AH20" s="237" t="s">
        <v>359</v>
      </c>
      <c r="AI20" s="237" t="s">
        <v>360</v>
      </c>
      <c r="AJ20" s="237" t="s">
        <v>332</v>
      </c>
    </row>
    <row r="21" spans="1:36">
      <c r="A21" s="237" t="str">
        <f t="shared" si="0"/>
        <v>0410200133重度訪問介護</v>
      </c>
      <c r="B21" s="237" t="s">
        <v>347</v>
      </c>
      <c r="C21" s="237" t="s">
        <v>348</v>
      </c>
      <c r="D21" s="237" t="str">
        <f t="shared" si="1"/>
        <v>シャカイフクシホウジンイシノマキシシャカイフクシキョウギカイ</v>
      </c>
      <c r="E21" s="237" t="s">
        <v>349</v>
      </c>
      <c r="F21" s="237" t="str">
        <f t="shared" si="2"/>
        <v>986</v>
      </c>
      <c r="G21" s="237" t="str">
        <f t="shared" si="3"/>
        <v>0825</v>
      </c>
      <c r="H21" s="237" t="s">
        <v>350</v>
      </c>
      <c r="I21" s="237" t="str">
        <f t="shared" si="4"/>
        <v>石巻市穀町１５番２号</v>
      </c>
      <c r="J21" s="237" t="s">
        <v>351</v>
      </c>
      <c r="K21" s="237" t="s">
        <v>352</v>
      </c>
      <c r="L21" s="237" t="s">
        <v>353</v>
      </c>
      <c r="M21" s="237" t="s">
        <v>354</v>
      </c>
      <c r="N21" s="237" t="s">
        <v>355</v>
      </c>
      <c r="O21" s="237" t="s">
        <v>356</v>
      </c>
      <c r="P21" s="237" t="s">
        <v>357</v>
      </c>
      <c r="Q21" s="237" t="s">
        <v>253</v>
      </c>
      <c r="R21" s="237" t="s">
        <v>358</v>
      </c>
      <c r="S21" s="237" t="s">
        <v>359</v>
      </c>
      <c r="T21" s="237" t="s">
        <v>360</v>
      </c>
      <c r="U21" s="237" t="s">
        <v>361</v>
      </c>
      <c r="V21" s="237" t="s">
        <v>101</v>
      </c>
      <c r="W21" s="237"/>
      <c r="X21" s="237"/>
      <c r="Y21" s="237" t="s">
        <v>355</v>
      </c>
      <c r="Z21" s="237" t="s">
        <v>356</v>
      </c>
      <c r="AA21" s="237" t="str">
        <f t="shared" si="5"/>
        <v>イシノマキシシャキョウホームヘルパーセンターキタカミ</v>
      </c>
      <c r="AB21" s="237" t="s">
        <v>357</v>
      </c>
      <c r="AC21" s="237" t="str">
        <f t="shared" si="6"/>
        <v>986</v>
      </c>
      <c r="AD21" s="237" t="str">
        <f t="shared" si="7"/>
        <v>0201</v>
      </c>
      <c r="AE21" s="237" t="s">
        <v>253</v>
      </c>
      <c r="AF21" s="237" t="s">
        <v>358</v>
      </c>
      <c r="AG21" s="237" t="str">
        <f t="shared" si="8"/>
        <v>石巻市北上町十三浜字吉浜266</v>
      </c>
      <c r="AH21" s="237" t="s">
        <v>359</v>
      </c>
      <c r="AI21" s="237" t="s">
        <v>360</v>
      </c>
      <c r="AJ21" s="237" t="s">
        <v>332</v>
      </c>
    </row>
    <row r="22" spans="1:36">
      <c r="A22" s="237" t="str">
        <f t="shared" si="0"/>
        <v>0410200133行動援護</v>
      </c>
      <c r="B22" s="237" t="s">
        <v>347</v>
      </c>
      <c r="C22" s="237" t="s">
        <v>348</v>
      </c>
      <c r="D22" s="237" t="str">
        <f t="shared" si="1"/>
        <v>シャカイフクシホウジンイシノマキシシャカイフクシキョウギカイ</v>
      </c>
      <c r="E22" s="237" t="s">
        <v>349</v>
      </c>
      <c r="F22" s="237" t="str">
        <f t="shared" si="2"/>
        <v>986</v>
      </c>
      <c r="G22" s="237" t="str">
        <f t="shared" si="3"/>
        <v>0825</v>
      </c>
      <c r="H22" s="237" t="s">
        <v>350</v>
      </c>
      <c r="I22" s="237" t="str">
        <f t="shared" si="4"/>
        <v>石巻市穀町１５番２号</v>
      </c>
      <c r="J22" s="237" t="s">
        <v>351</v>
      </c>
      <c r="K22" s="237" t="s">
        <v>352</v>
      </c>
      <c r="L22" s="237" t="s">
        <v>353</v>
      </c>
      <c r="M22" s="237" t="s">
        <v>354</v>
      </c>
      <c r="N22" s="237" t="s">
        <v>355</v>
      </c>
      <c r="O22" s="237" t="s">
        <v>356</v>
      </c>
      <c r="P22" s="237" t="s">
        <v>357</v>
      </c>
      <c r="Q22" s="237" t="s">
        <v>253</v>
      </c>
      <c r="R22" s="237" t="s">
        <v>358</v>
      </c>
      <c r="S22" s="237" t="s">
        <v>359</v>
      </c>
      <c r="T22" s="237" t="s">
        <v>360</v>
      </c>
      <c r="U22" s="237" t="s">
        <v>361</v>
      </c>
      <c r="V22" s="237" t="s">
        <v>102</v>
      </c>
      <c r="W22" s="237"/>
      <c r="X22" s="237"/>
      <c r="Y22" s="237" t="s">
        <v>355</v>
      </c>
      <c r="Z22" s="237" t="s">
        <v>356</v>
      </c>
      <c r="AA22" s="237" t="str">
        <f t="shared" si="5"/>
        <v>イシノマキシシャキョウホームヘルパーセンターキタカミ</v>
      </c>
      <c r="AB22" s="237" t="s">
        <v>357</v>
      </c>
      <c r="AC22" s="237" t="str">
        <f t="shared" si="6"/>
        <v>986</v>
      </c>
      <c r="AD22" s="237" t="str">
        <f t="shared" si="7"/>
        <v>0201</v>
      </c>
      <c r="AE22" s="237" t="s">
        <v>253</v>
      </c>
      <c r="AF22" s="237" t="s">
        <v>358</v>
      </c>
      <c r="AG22" s="237" t="str">
        <f t="shared" si="8"/>
        <v>石巻市北上町十三浜字吉浜266</v>
      </c>
      <c r="AH22" s="237" t="s">
        <v>359</v>
      </c>
      <c r="AI22" s="237" t="s">
        <v>360</v>
      </c>
      <c r="AJ22" s="237" t="s">
        <v>332</v>
      </c>
    </row>
    <row r="23" spans="1:36">
      <c r="A23" s="237" t="str">
        <f t="shared" si="0"/>
        <v>0410200141居宅介護</v>
      </c>
      <c r="B23" s="237" t="s">
        <v>347</v>
      </c>
      <c r="C23" s="237" t="s">
        <v>348</v>
      </c>
      <c r="D23" s="237" t="str">
        <f t="shared" si="1"/>
        <v>シャカイフクシホウジンイシノマキシシャカイフクシキョウギカイ</v>
      </c>
      <c r="E23" s="237" t="s">
        <v>349</v>
      </c>
      <c r="F23" s="237" t="str">
        <f t="shared" si="2"/>
        <v>986</v>
      </c>
      <c r="G23" s="237" t="str">
        <f t="shared" si="3"/>
        <v>0825</v>
      </c>
      <c r="H23" s="237" t="s">
        <v>350</v>
      </c>
      <c r="I23" s="237" t="str">
        <f t="shared" si="4"/>
        <v>石巻市穀町１５番２号</v>
      </c>
      <c r="J23" s="237" t="s">
        <v>351</v>
      </c>
      <c r="K23" s="237" t="s">
        <v>352</v>
      </c>
      <c r="L23" s="237" t="s">
        <v>353</v>
      </c>
      <c r="M23" s="237" t="s">
        <v>354</v>
      </c>
      <c r="N23" s="237" t="s">
        <v>362</v>
      </c>
      <c r="O23" s="237" t="s">
        <v>363</v>
      </c>
      <c r="P23" s="237" t="s">
        <v>364</v>
      </c>
      <c r="Q23" s="237" t="s">
        <v>253</v>
      </c>
      <c r="R23" s="237" t="s">
        <v>365</v>
      </c>
      <c r="S23" s="237" t="s">
        <v>366</v>
      </c>
      <c r="T23" s="237" t="s">
        <v>367</v>
      </c>
      <c r="U23" s="237" t="s">
        <v>368</v>
      </c>
      <c r="V23" s="237" t="s">
        <v>99</v>
      </c>
      <c r="W23" s="237"/>
      <c r="X23" s="237"/>
      <c r="Y23" s="237" t="s">
        <v>362</v>
      </c>
      <c r="Z23" s="237" t="s">
        <v>363</v>
      </c>
      <c r="AA23" s="237" t="str">
        <f t="shared" si="5"/>
        <v>イシノマキシシャキョウホクブチクホームヘルパーセンター</v>
      </c>
      <c r="AB23" s="237" t="s">
        <v>364</v>
      </c>
      <c r="AC23" s="237" t="str">
        <f t="shared" si="6"/>
        <v>986</v>
      </c>
      <c r="AD23" s="237" t="str">
        <f t="shared" si="7"/>
        <v>0132</v>
      </c>
      <c r="AE23" s="237" t="s">
        <v>253</v>
      </c>
      <c r="AF23" s="237" t="s">
        <v>365</v>
      </c>
      <c r="AG23" s="237" t="str">
        <f t="shared" si="8"/>
        <v>石巻市小船越字山畑417-54</v>
      </c>
      <c r="AH23" s="237" t="s">
        <v>366</v>
      </c>
      <c r="AI23" s="237" t="s">
        <v>367</v>
      </c>
      <c r="AJ23" s="237" t="s">
        <v>260</v>
      </c>
    </row>
    <row r="24" spans="1:36">
      <c r="A24" s="237" t="str">
        <f t="shared" si="0"/>
        <v>0410200141重度訪問介護</v>
      </c>
      <c r="B24" s="237" t="s">
        <v>347</v>
      </c>
      <c r="C24" s="237" t="s">
        <v>348</v>
      </c>
      <c r="D24" s="237" t="str">
        <f t="shared" si="1"/>
        <v>シャカイフクシホウジンイシノマキシシャカイフクシキョウギカイ</v>
      </c>
      <c r="E24" s="237" t="s">
        <v>349</v>
      </c>
      <c r="F24" s="237" t="str">
        <f t="shared" si="2"/>
        <v>986</v>
      </c>
      <c r="G24" s="237" t="str">
        <f t="shared" si="3"/>
        <v>0825</v>
      </c>
      <c r="H24" s="237" t="s">
        <v>350</v>
      </c>
      <c r="I24" s="237" t="str">
        <f t="shared" si="4"/>
        <v>石巻市穀町１５番２号</v>
      </c>
      <c r="J24" s="237" t="s">
        <v>351</v>
      </c>
      <c r="K24" s="237" t="s">
        <v>352</v>
      </c>
      <c r="L24" s="237" t="s">
        <v>353</v>
      </c>
      <c r="M24" s="237" t="s">
        <v>354</v>
      </c>
      <c r="N24" s="237" t="s">
        <v>362</v>
      </c>
      <c r="O24" s="237" t="s">
        <v>363</v>
      </c>
      <c r="P24" s="237" t="s">
        <v>364</v>
      </c>
      <c r="Q24" s="237" t="s">
        <v>253</v>
      </c>
      <c r="R24" s="237" t="s">
        <v>365</v>
      </c>
      <c r="S24" s="237" t="s">
        <v>366</v>
      </c>
      <c r="T24" s="237" t="s">
        <v>367</v>
      </c>
      <c r="U24" s="237" t="s">
        <v>368</v>
      </c>
      <c r="V24" s="237" t="s">
        <v>101</v>
      </c>
      <c r="W24" s="237"/>
      <c r="X24" s="237"/>
      <c r="Y24" s="237" t="s">
        <v>369</v>
      </c>
      <c r="Z24" s="237" t="s">
        <v>370</v>
      </c>
      <c r="AA24" s="237" t="str">
        <f t="shared" si="5"/>
        <v>イシノマキシシャキョウホームヘルパーセンターカホク</v>
      </c>
      <c r="AB24" s="237" t="s">
        <v>364</v>
      </c>
      <c r="AC24" s="237" t="str">
        <f t="shared" si="6"/>
        <v>986</v>
      </c>
      <c r="AD24" s="237" t="str">
        <f t="shared" si="7"/>
        <v>0132</v>
      </c>
      <c r="AE24" s="237" t="s">
        <v>253</v>
      </c>
      <c r="AF24" s="237" t="s">
        <v>365</v>
      </c>
      <c r="AG24" s="237" t="str">
        <f t="shared" si="8"/>
        <v>石巻市小船越字山畑417-54</v>
      </c>
      <c r="AH24" s="237" t="s">
        <v>366</v>
      </c>
      <c r="AI24" s="237" t="s">
        <v>367</v>
      </c>
      <c r="AJ24" s="237" t="s">
        <v>332</v>
      </c>
    </row>
    <row r="25" spans="1:36">
      <c r="A25" s="237" t="str">
        <f t="shared" si="0"/>
        <v>0410200141行動援護</v>
      </c>
      <c r="B25" s="237" t="s">
        <v>347</v>
      </c>
      <c r="C25" s="237" t="s">
        <v>348</v>
      </c>
      <c r="D25" s="237" t="str">
        <f t="shared" si="1"/>
        <v>シャカイフクシホウジンイシノマキシシャカイフクシキョウギカイ</v>
      </c>
      <c r="E25" s="237" t="s">
        <v>349</v>
      </c>
      <c r="F25" s="237" t="str">
        <f t="shared" si="2"/>
        <v>986</v>
      </c>
      <c r="G25" s="237" t="str">
        <f t="shared" si="3"/>
        <v>0825</v>
      </c>
      <c r="H25" s="237" t="s">
        <v>350</v>
      </c>
      <c r="I25" s="237" t="str">
        <f t="shared" si="4"/>
        <v>石巻市穀町１５番２号</v>
      </c>
      <c r="J25" s="237" t="s">
        <v>351</v>
      </c>
      <c r="K25" s="237" t="s">
        <v>352</v>
      </c>
      <c r="L25" s="237" t="s">
        <v>353</v>
      </c>
      <c r="M25" s="237" t="s">
        <v>354</v>
      </c>
      <c r="N25" s="237" t="s">
        <v>362</v>
      </c>
      <c r="O25" s="237" t="s">
        <v>363</v>
      </c>
      <c r="P25" s="237" t="s">
        <v>364</v>
      </c>
      <c r="Q25" s="237" t="s">
        <v>253</v>
      </c>
      <c r="R25" s="237" t="s">
        <v>365</v>
      </c>
      <c r="S25" s="237" t="s">
        <v>366</v>
      </c>
      <c r="T25" s="237" t="s">
        <v>367</v>
      </c>
      <c r="U25" s="237" t="s">
        <v>368</v>
      </c>
      <c r="V25" s="237" t="s">
        <v>102</v>
      </c>
      <c r="W25" s="237"/>
      <c r="X25" s="237"/>
      <c r="Y25" s="237" t="s">
        <v>369</v>
      </c>
      <c r="Z25" s="237" t="s">
        <v>370</v>
      </c>
      <c r="AA25" s="237" t="str">
        <f t="shared" si="5"/>
        <v>イシノマキシシャキョウホームヘルパーセンターカホク</v>
      </c>
      <c r="AB25" s="237" t="s">
        <v>364</v>
      </c>
      <c r="AC25" s="237" t="str">
        <f t="shared" si="6"/>
        <v>986</v>
      </c>
      <c r="AD25" s="237" t="str">
        <f t="shared" si="7"/>
        <v>0132</v>
      </c>
      <c r="AE25" s="237" t="s">
        <v>253</v>
      </c>
      <c r="AF25" s="237" t="s">
        <v>365</v>
      </c>
      <c r="AG25" s="237" t="str">
        <f t="shared" si="8"/>
        <v>石巻市小船越字山畑417-54</v>
      </c>
      <c r="AH25" s="237" t="s">
        <v>366</v>
      </c>
      <c r="AI25" s="237" t="s">
        <v>367</v>
      </c>
      <c r="AJ25" s="237" t="s">
        <v>332</v>
      </c>
    </row>
    <row r="26" spans="1:36">
      <c r="A26" s="237" t="str">
        <f t="shared" si="0"/>
        <v>0410200158居宅介護</v>
      </c>
      <c r="B26" s="237" t="s">
        <v>347</v>
      </c>
      <c r="C26" s="237" t="s">
        <v>348</v>
      </c>
      <c r="D26" s="237" t="str">
        <f t="shared" si="1"/>
        <v>シャカイフクシホウジンイシノマキシシャカイフクシキョウギカイ</v>
      </c>
      <c r="E26" s="237" t="s">
        <v>349</v>
      </c>
      <c r="F26" s="237" t="str">
        <f t="shared" si="2"/>
        <v>986</v>
      </c>
      <c r="G26" s="237" t="str">
        <f t="shared" si="3"/>
        <v>0825</v>
      </c>
      <c r="H26" s="237" t="s">
        <v>350</v>
      </c>
      <c r="I26" s="237" t="str">
        <f t="shared" si="4"/>
        <v>石巻市穀町１５番２号</v>
      </c>
      <c r="J26" s="237" t="s">
        <v>351</v>
      </c>
      <c r="K26" s="237" t="s">
        <v>352</v>
      </c>
      <c r="L26" s="237" t="s">
        <v>353</v>
      </c>
      <c r="M26" s="237" t="s">
        <v>354</v>
      </c>
      <c r="N26" s="237" t="s">
        <v>371</v>
      </c>
      <c r="O26" s="237" t="s">
        <v>372</v>
      </c>
      <c r="P26" s="237" t="s">
        <v>373</v>
      </c>
      <c r="Q26" s="237" t="s">
        <v>253</v>
      </c>
      <c r="R26" s="237" t="s">
        <v>374</v>
      </c>
      <c r="S26" s="237" t="s">
        <v>375</v>
      </c>
      <c r="T26" s="237" t="s">
        <v>376</v>
      </c>
      <c r="U26" s="237" t="s">
        <v>377</v>
      </c>
      <c r="V26" s="237" t="s">
        <v>99</v>
      </c>
      <c r="W26" s="237"/>
      <c r="X26" s="237"/>
      <c r="Y26" s="237" t="s">
        <v>371</v>
      </c>
      <c r="Z26" s="237" t="s">
        <v>372</v>
      </c>
      <c r="AA26" s="237" t="str">
        <f t="shared" si="5"/>
        <v>イシノマキシシャキョウホームヘルパーセンターカナンモノウ</v>
      </c>
      <c r="AB26" s="237" t="s">
        <v>373</v>
      </c>
      <c r="AC26" s="237" t="str">
        <f t="shared" si="6"/>
        <v>987</v>
      </c>
      <c r="AD26" s="237" t="str">
        <f t="shared" si="7"/>
        <v>1101</v>
      </c>
      <c r="AE26" s="237" t="s">
        <v>253</v>
      </c>
      <c r="AF26" s="237" t="s">
        <v>374</v>
      </c>
      <c r="AG26" s="237" t="str">
        <f t="shared" si="8"/>
        <v>石巻市前谷地字黒沢前35</v>
      </c>
      <c r="AH26" s="237" t="s">
        <v>375</v>
      </c>
      <c r="AI26" s="237" t="s">
        <v>376</v>
      </c>
      <c r="AJ26" s="237" t="s">
        <v>332</v>
      </c>
    </row>
    <row r="27" spans="1:36">
      <c r="A27" s="237" t="str">
        <f t="shared" si="0"/>
        <v>0410200158重度訪問介護</v>
      </c>
      <c r="B27" s="237" t="s">
        <v>347</v>
      </c>
      <c r="C27" s="237" t="s">
        <v>348</v>
      </c>
      <c r="D27" s="237" t="str">
        <f t="shared" si="1"/>
        <v>シャカイフクシホウジンイシノマキシシャカイフクシキョウギカイ</v>
      </c>
      <c r="E27" s="237" t="s">
        <v>349</v>
      </c>
      <c r="F27" s="237" t="str">
        <f t="shared" si="2"/>
        <v>986</v>
      </c>
      <c r="G27" s="237" t="str">
        <f t="shared" si="3"/>
        <v>0825</v>
      </c>
      <c r="H27" s="237" t="s">
        <v>350</v>
      </c>
      <c r="I27" s="237" t="str">
        <f t="shared" si="4"/>
        <v>石巻市穀町１５番２号</v>
      </c>
      <c r="J27" s="237" t="s">
        <v>351</v>
      </c>
      <c r="K27" s="237" t="s">
        <v>352</v>
      </c>
      <c r="L27" s="237" t="s">
        <v>353</v>
      </c>
      <c r="M27" s="237" t="s">
        <v>354</v>
      </c>
      <c r="N27" s="237" t="s">
        <v>371</v>
      </c>
      <c r="O27" s="237" t="s">
        <v>372</v>
      </c>
      <c r="P27" s="237" t="s">
        <v>373</v>
      </c>
      <c r="Q27" s="237" t="s">
        <v>253</v>
      </c>
      <c r="R27" s="237" t="s">
        <v>374</v>
      </c>
      <c r="S27" s="237" t="s">
        <v>375</v>
      </c>
      <c r="T27" s="237" t="s">
        <v>376</v>
      </c>
      <c r="U27" s="237" t="s">
        <v>377</v>
      </c>
      <c r="V27" s="237" t="s">
        <v>101</v>
      </c>
      <c r="W27" s="237"/>
      <c r="X27" s="237"/>
      <c r="Y27" s="237" t="s">
        <v>371</v>
      </c>
      <c r="Z27" s="237" t="s">
        <v>372</v>
      </c>
      <c r="AA27" s="237" t="str">
        <f t="shared" si="5"/>
        <v>イシノマキシシャキョウホームヘルパーセンターカナンモノウ</v>
      </c>
      <c r="AB27" s="237" t="s">
        <v>373</v>
      </c>
      <c r="AC27" s="237" t="str">
        <f t="shared" si="6"/>
        <v>987</v>
      </c>
      <c r="AD27" s="237" t="str">
        <f t="shared" si="7"/>
        <v>1101</v>
      </c>
      <c r="AE27" s="237" t="s">
        <v>253</v>
      </c>
      <c r="AF27" s="237" t="s">
        <v>374</v>
      </c>
      <c r="AG27" s="237" t="str">
        <f t="shared" si="8"/>
        <v>石巻市前谷地字黒沢前35</v>
      </c>
      <c r="AH27" s="237" t="s">
        <v>375</v>
      </c>
      <c r="AI27" s="237" t="s">
        <v>376</v>
      </c>
      <c r="AJ27" s="237" t="s">
        <v>332</v>
      </c>
    </row>
    <row r="28" spans="1:36">
      <c r="A28" s="237" t="str">
        <f t="shared" si="0"/>
        <v>0410200158行動援護</v>
      </c>
      <c r="B28" s="237" t="s">
        <v>347</v>
      </c>
      <c r="C28" s="237" t="s">
        <v>348</v>
      </c>
      <c r="D28" s="237" t="str">
        <f t="shared" si="1"/>
        <v>シャカイフクシホウジンイシノマキシシャカイフクシキョウギカイ</v>
      </c>
      <c r="E28" s="237" t="s">
        <v>349</v>
      </c>
      <c r="F28" s="237" t="str">
        <f t="shared" si="2"/>
        <v>986</v>
      </c>
      <c r="G28" s="237" t="str">
        <f t="shared" si="3"/>
        <v>0825</v>
      </c>
      <c r="H28" s="237" t="s">
        <v>350</v>
      </c>
      <c r="I28" s="237" t="str">
        <f t="shared" si="4"/>
        <v>石巻市穀町１５番２号</v>
      </c>
      <c r="J28" s="237" t="s">
        <v>351</v>
      </c>
      <c r="K28" s="237" t="s">
        <v>352</v>
      </c>
      <c r="L28" s="237" t="s">
        <v>353</v>
      </c>
      <c r="M28" s="237" t="s">
        <v>354</v>
      </c>
      <c r="N28" s="237" t="s">
        <v>371</v>
      </c>
      <c r="O28" s="237" t="s">
        <v>372</v>
      </c>
      <c r="P28" s="237" t="s">
        <v>373</v>
      </c>
      <c r="Q28" s="237" t="s">
        <v>253</v>
      </c>
      <c r="R28" s="237" t="s">
        <v>374</v>
      </c>
      <c r="S28" s="237" t="s">
        <v>375</v>
      </c>
      <c r="T28" s="237" t="s">
        <v>376</v>
      </c>
      <c r="U28" s="237" t="s">
        <v>377</v>
      </c>
      <c r="V28" s="237" t="s">
        <v>102</v>
      </c>
      <c r="W28" s="237"/>
      <c r="X28" s="237"/>
      <c r="Y28" s="237" t="s">
        <v>371</v>
      </c>
      <c r="Z28" s="237" t="s">
        <v>372</v>
      </c>
      <c r="AA28" s="237" t="str">
        <f t="shared" si="5"/>
        <v>イシノマキシシャキョウホームヘルパーセンターカナンモノウ</v>
      </c>
      <c r="AB28" s="237" t="s">
        <v>373</v>
      </c>
      <c r="AC28" s="237" t="str">
        <f t="shared" si="6"/>
        <v>987</v>
      </c>
      <c r="AD28" s="237" t="str">
        <f t="shared" si="7"/>
        <v>1101</v>
      </c>
      <c r="AE28" s="237" t="s">
        <v>253</v>
      </c>
      <c r="AF28" s="237" t="s">
        <v>374</v>
      </c>
      <c r="AG28" s="237" t="str">
        <f t="shared" si="8"/>
        <v>石巻市前谷地字黒沢前35</v>
      </c>
      <c r="AH28" s="237" t="s">
        <v>375</v>
      </c>
      <c r="AI28" s="237" t="s">
        <v>376</v>
      </c>
      <c r="AJ28" s="237" t="s">
        <v>332</v>
      </c>
    </row>
    <row r="29" spans="1:36">
      <c r="A29" s="237" t="str">
        <f t="shared" si="0"/>
        <v>0410200166居宅介護</v>
      </c>
      <c r="B29" s="237" t="s">
        <v>347</v>
      </c>
      <c r="C29" s="237" t="s">
        <v>348</v>
      </c>
      <c r="D29" s="237" t="str">
        <f t="shared" si="1"/>
        <v>シャカイフクシホウジンイシノマキシシャカイフクシキョウギカイ</v>
      </c>
      <c r="E29" s="237" t="s">
        <v>349</v>
      </c>
      <c r="F29" s="237" t="str">
        <f t="shared" si="2"/>
        <v>986</v>
      </c>
      <c r="G29" s="237" t="str">
        <f t="shared" si="3"/>
        <v>0825</v>
      </c>
      <c r="H29" s="237" t="s">
        <v>350</v>
      </c>
      <c r="I29" s="237" t="str">
        <f t="shared" si="4"/>
        <v>石巻市穀町１５番２号</v>
      </c>
      <c r="J29" s="237" t="s">
        <v>351</v>
      </c>
      <c r="K29" s="237" t="s">
        <v>352</v>
      </c>
      <c r="L29" s="237" t="s">
        <v>353</v>
      </c>
      <c r="M29" s="237" t="s">
        <v>354</v>
      </c>
      <c r="N29" s="237" t="s">
        <v>378</v>
      </c>
      <c r="O29" s="237" t="s">
        <v>379</v>
      </c>
      <c r="P29" s="237" t="s">
        <v>300</v>
      </c>
      <c r="Q29" s="237" t="s">
        <v>253</v>
      </c>
      <c r="R29" s="237" t="s">
        <v>380</v>
      </c>
      <c r="S29" s="237" t="s">
        <v>381</v>
      </c>
      <c r="T29" s="237" t="s">
        <v>382</v>
      </c>
      <c r="U29" s="237" t="s">
        <v>383</v>
      </c>
      <c r="V29" s="237" t="s">
        <v>99</v>
      </c>
      <c r="W29" s="237"/>
      <c r="X29" s="237"/>
      <c r="Y29" s="237" t="s">
        <v>378</v>
      </c>
      <c r="Z29" s="237" t="s">
        <v>379</v>
      </c>
      <c r="AA29" s="237" t="str">
        <f t="shared" si="5"/>
        <v>イシノマキシシャキョウホームヘルパーセンターオガツ</v>
      </c>
      <c r="AB29" s="237" t="s">
        <v>300</v>
      </c>
      <c r="AC29" s="237" t="str">
        <f t="shared" si="6"/>
        <v>986</v>
      </c>
      <c r="AD29" s="237" t="str">
        <f t="shared" si="7"/>
        <v>1332</v>
      </c>
      <c r="AE29" s="237" t="s">
        <v>253</v>
      </c>
      <c r="AF29" s="237" t="s">
        <v>380</v>
      </c>
      <c r="AG29" s="237" t="str">
        <f t="shared" si="8"/>
        <v>石巻市雄勝町小島字和田１８番地１３</v>
      </c>
      <c r="AH29" s="237" t="s">
        <v>381</v>
      </c>
      <c r="AI29" s="237" t="s">
        <v>382</v>
      </c>
      <c r="AJ29" s="237" t="s">
        <v>332</v>
      </c>
    </row>
    <row r="30" spans="1:36">
      <c r="A30" s="237" t="str">
        <f t="shared" si="0"/>
        <v>0410200166重度訪問介護</v>
      </c>
      <c r="B30" s="237" t="s">
        <v>347</v>
      </c>
      <c r="C30" s="237" t="s">
        <v>348</v>
      </c>
      <c r="D30" s="237" t="str">
        <f t="shared" si="1"/>
        <v>シャカイフクシホウジンイシノマキシシャカイフクシキョウギカイ</v>
      </c>
      <c r="E30" s="237" t="s">
        <v>349</v>
      </c>
      <c r="F30" s="237" t="str">
        <f t="shared" si="2"/>
        <v>986</v>
      </c>
      <c r="G30" s="237" t="str">
        <f t="shared" si="3"/>
        <v>0825</v>
      </c>
      <c r="H30" s="237" t="s">
        <v>350</v>
      </c>
      <c r="I30" s="237" t="str">
        <f t="shared" si="4"/>
        <v>石巻市穀町１５番２号</v>
      </c>
      <c r="J30" s="237" t="s">
        <v>351</v>
      </c>
      <c r="K30" s="237" t="s">
        <v>352</v>
      </c>
      <c r="L30" s="237" t="s">
        <v>353</v>
      </c>
      <c r="M30" s="237" t="s">
        <v>354</v>
      </c>
      <c r="N30" s="237" t="s">
        <v>378</v>
      </c>
      <c r="O30" s="237" t="s">
        <v>379</v>
      </c>
      <c r="P30" s="237" t="s">
        <v>300</v>
      </c>
      <c r="Q30" s="237" t="s">
        <v>253</v>
      </c>
      <c r="R30" s="237" t="s">
        <v>380</v>
      </c>
      <c r="S30" s="237" t="s">
        <v>381</v>
      </c>
      <c r="T30" s="237" t="s">
        <v>382</v>
      </c>
      <c r="U30" s="237" t="s">
        <v>383</v>
      </c>
      <c r="V30" s="237" t="s">
        <v>101</v>
      </c>
      <c r="W30" s="237"/>
      <c r="X30" s="237"/>
      <c r="Y30" s="237" t="s">
        <v>378</v>
      </c>
      <c r="Z30" s="237" t="s">
        <v>379</v>
      </c>
      <c r="AA30" s="237" t="str">
        <f t="shared" si="5"/>
        <v>イシノマキシシャキョウホームヘルパーセンターオガツ</v>
      </c>
      <c r="AB30" s="237" t="s">
        <v>300</v>
      </c>
      <c r="AC30" s="237" t="str">
        <f t="shared" si="6"/>
        <v>986</v>
      </c>
      <c r="AD30" s="237" t="str">
        <f t="shared" si="7"/>
        <v>1332</v>
      </c>
      <c r="AE30" s="237" t="s">
        <v>253</v>
      </c>
      <c r="AF30" s="237" t="s">
        <v>384</v>
      </c>
      <c r="AG30" s="237" t="str">
        <f t="shared" si="8"/>
        <v>石巻市雄勝町小島字和田１２３</v>
      </c>
      <c r="AH30" s="237" t="s">
        <v>381</v>
      </c>
      <c r="AI30" s="237" t="s">
        <v>382</v>
      </c>
      <c r="AJ30" s="237" t="s">
        <v>332</v>
      </c>
    </row>
    <row r="31" spans="1:36">
      <c r="A31" s="237" t="str">
        <f t="shared" si="0"/>
        <v>0410200166行動援護</v>
      </c>
      <c r="B31" s="237" t="s">
        <v>347</v>
      </c>
      <c r="C31" s="237" t="s">
        <v>348</v>
      </c>
      <c r="D31" s="237" t="str">
        <f t="shared" si="1"/>
        <v>シャカイフクシホウジンイシノマキシシャカイフクシキョウギカイ</v>
      </c>
      <c r="E31" s="237" t="s">
        <v>349</v>
      </c>
      <c r="F31" s="237" t="str">
        <f t="shared" si="2"/>
        <v>986</v>
      </c>
      <c r="G31" s="237" t="str">
        <f t="shared" si="3"/>
        <v>0825</v>
      </c>
      <c r="H31" s="237" t="s">
        <v>350</v>
      </c>
      <c r="I31" s="237" t="str">
        <f t="shared" si="4"/>
        <v>石巻市穀町１５番２号</v>
      </c>
      <c r="J31" s="237" t="s">
        <v>351</v>
      </c>
      <c r="K31" s="237" t="s">
        <v>352</v>
      </c>
      <c r="L31" s="237" t="s">
        <v>353</v>
      </c>
      <c r="M31" s="237" t="s">
        <v>354</v>
      </c>
      <c r="N31" s="237" t="s">
        <v>378</v>
      </c>
      <c r="O31" s="237" t="s">
        <v>379</v>
      </c>
      <c r="P31" s="237" t="s">
        <v>300</v>
      </c>
      <c r="Q31" s="237" t="s">
        <v>253</v>
      </c>
      <c r="R31" s="237" t="s">
        <v>380</v>
      </c>
      <c r="S31" s="237" t="s">
        <v>381</v>
      </c>
      <c r="T31" s="237" t="s">
        <v>382</v>
      </c>
      <c r="U31" s="237" t="s">
        <v>383</v>
      </c>
      <c r="V31" s="237" t="s">
        <v>102</v>
      </c>
      <c r="W31" s="237"/>
      <c r="X31" s="237"/>
      <c r="Y31" s="237" t="s">
        <v>378</v>
      </c>
      <c r="Z31" s="237" t="s">
        <v>379</v>
      </c>
      <c r="AA31" s="237" t="str">
        <f t="shared" si="5"/>
        <v>イシノマキシシャキョウホームヘルパーセンターオガツ</v>
      </c>
      <c r="AB31" s="237" t="s">
        <v>300</v>
      </c>
      <c r="AC31" s="237" t="str">
        <f t="shared" si="6"/>
        <v>986</v>
      </c>
      <c r="AD31" s="237" t="str">
        <f t="shared" si="7"/>
        <v>1332</v>
      </c>
      <c r="AE31" s="237" t="s">
        <v>253</v>
      </c>
      <c r="AF31" s="237" t="s">
        <v>384</v>
      </c>
      <c r="AG31" s="237" t="str">
        <f t="shared" si="8"/>
        <v>石巻市雄勝町小島字和田１２３</v>
      </c>
      <c r="AH31" s="237" t="s">
        <v>381</v>
      </c>
      <c r="AI31" s="237" t="s">
        <v>382</v>
      </c>
      <c r="AJ31" s="237" t="s">
        <v>332</v>
      </c>
    </row>
    <row r="32" spans="1:36">
      <c r="A32" s="237" t="str">
        <f t="shared" si="0"/>
        <v>0410200174居宅介護</v>
      </c>
      <c r="B32" s="237" t="s">
        <v>347</v>
      </c>
      <c r="C32" s="237" t="s">
        <v>348</v>
      </c>
      <c r="D32" s="237" t="str">
        <f t="shared" si="1"/>
        <v>シャカイフクシホウジンイシノマキシシャカイフクシキョウギカイ</v>
      </c>
      <c r="E32" s="237" t="s">
        <v>349</v>
      </c>
      <c r="F32" s="237" t="str">
        <f t="shared" si="2"/>
        <v>986</v>
      </c>
      <c r="G32" s="237" t="str">
        <f t="shared" si="3"/>
        <v>0825</v>
      </c>
      <c r="H32" s="237" t="s">
        <v>350</v>
      </c>
      <c r="I32" s="237" t="str">
        <f t="shared" si="4"/>
        <v>石巻市穀町１５番２号</v>
      </c>
      <c r="J32" s="237" t="s">
        <v>351</v>
      </c>
      <c r="K32" s="237" t="s">
        <v>352</v>
      </c>
      <c r="L32" s="237" t="s">
        <v>353</v>
      </c>
      <c r="M32" s="237" t="s">
        <v>354</v>
      </c>
      <c r="N32" s="237" t="s">
        <v>385</v>
      </c>
      <c r="O32" s="237" t="s">
        <v>386</v>
      </c>
      <c r="P32" s="237" t="s">
        <v>387</v>
      </c>
      <c r="Q32" s="237" t="s">
        <v>253</v>
      </c>
      <c r="R32" s="237" t="s">
        <v>388</v>
      </c>
      <c r="S32" s="237" t="s">
        <v>351</v>
      </c>
      <c r="T32" s="237" t="s">
        <v>352</v>
      </c>
      <c r="U32" s="237" t="s">
        <v>389</v>
      </c>
      <c r="V32" s="237" t="s">
        <v>99</v>
      </c>
      <c r="W32" s="237"/>
      <c r="X32" s="237"/>
      <c r="Y32" s="237" t="s">
        <v>385</v>
      </c>
      <c r="Z32" s="237" t="s">
        <v>386</v>
      </c>
      <c r="AA32" s="237" t="str">
        <f t="shared" si="5"/>
        <v>イシノマキシシャキョウホームヘルパーセンター</v>
      </c>
      <c r="AB32" s="237" t="s">
        <v>387</v>
      </c>
      <c r="AC32" s="237" t="str">
        <f t="shared" si="6"/>
        <v>986</v>
      </c>
      <c r="AD32" s="237" t="str">
        <f t="shared" si="7"/>
        <v>0032</v>
      </c>
      <c r="AE32" s="237" t="s">
        <v>253</v>
      </c>
      <c r="AF32" s="237" t="s">
        <v>388</v>
      </c>
      <c r="AG32" s="237" t="str">
        <f t="shared" si="8"/>
        <v>石巻市開成１番２６</v>
      </c>
      <c r="AH32" s="237" t="s">
        <v>390</v>
      </c>
      <c r="AI32" s="237" t="s">
        <v>391</v>
      </c>
      <c r="AJ32" s="237" t="s">
        <v>260</v>
      </c>
    </row>
    <row r="33" spans="1:36">
      <c r="A33" s="237" t="str">
        <f t="shared" si="0"/>
        <v>0410200174重度訪問介護</v>
      </c>
      <c r="B33" s="237" t="s">
        <v>347</v>
      </c>
      <c r="C33" s="237" t="s">
        <v>348</v>
      </c>
      <c r="D33" s="237" t="str">
        <f t="shared" si="1"/>
        <v>シャカイフクシホウジンイシノマキシシャカイフクシキョウギカイ</v>
      </c>
      <c r="E33" s="237" t="s">
        <v>349</v>
      </c>
      <c r="F33" s="237" t="str">
        <f t="shared" si="2"/>
        <v>986</v>
      </c>
      <c r="G33" s="237" t="str">
        <f t="shared" si="3"/>
        <v>0825</v>
      </c>
      <c r="H33" s="237" t="s">
        <v>350</v>
      </c>
      <c r="I33" s="237" t="str">
        <f t="shared" si="4"/>
        <v>石巻市穀町１５番２号</v>
      </c>
      <c r="J33" s="237" t="s">
        <v>351</v>
      </c>
      <c r="K33" s="237" t="s">
        <v>352</v>
      </c>
      <c r="L33" s="237" t="s">
        <v>353</v>
      </c>
      <c r="M33" s="237" t="s">
        <v>354</v>
      </c>
      <c r="N33" s="237" t="s">
        <v>385</v>
      </c>
      <c r="O33" s="237" t="s">
        <v>386</v>
      </c>
      <c r="P33" s="237" t="s">
        <v>387</v>
      </c>
      <c r="Q33" s="237" t="s">
        <v>253</v>
      </c>
      <c r="R33" s="237" t="s">
        <v>388</v>
      </c>
      <c r="S33" s="237" t="s">
        <v>351</v>
      </c>
      <c r="T33" s="237" t="s">
        <v>352</v>
      </c>
      <c r="U33" s="237" t="s">
        <v>389</v>
      </c>
      <c r="V33" s="237" t="s">
        <v>101</v>
      </c>
      <c r="W33" s="237"/>
      <c r="X33" s="237"/>
      <c r="Y33" s="237" t="s">
        <v>385</v>
      </c>
      <c r="Z33" s="237" t="s">
        <v>386</v>
      </c>
      <c r="AA33" s="237" t="str">
        <f t="shared" si="5"/>
        <v>イシノマキシシャキョウホームヘルパーセンター</v>
      </c>
      <c r="AB33" s="237" t="s">
        <v>392</v>
      </c>
      <c r="AC33" s="237" t="str">
        <f t="shared" si="6"/>
        <v>986</v>
      </c>
      <c r="AD33" s="237" t="str">
        <f t="shared" si="7"/>
        <v>0822</v>
      </c>
      <c r="AE33" s="237" t="s">
        <v>253</v>
      </c>
      <c r="AF33" s="237" t="s">
        <v>393</v>
      </c>
      <c r="AG33" s="237" t="str">
        <f t="shared" si="8"/>
        <v>石巻市中央2丁目4-20</v>
      </c>
      <c r="AH33" s="237" t="s">
        <v>390</v>
      </c>
      <c r="AI33" s="237" t="s">
        <v>391</v>
      </c>
      <c r="AJ33" s="237" t="s">
        <v>332</v>
      </c>
    </row>
    <row r="34" spans="1:36">
      <c r="A34" s="237" t="str">
        <f t="shared" si="0"/>
        <v>0410200174行動援護</v>
      </c>
      <c r="B34" s="237" t="s">
        <v>347</v>
      </c>
      <c r="C34" s="237" t="s">
        <v>348</v>
      </c>
      <c r="D34" s="237" t="str">
        <f t="shared" si="1"/>
        <v>シャカイフクシホウジンイシノマキシシャカイフクシキョウギカイ</v>
      </c>
      <c r="E34" s="237" t="s">
        <v>349</v>
      </c>
      <c r="F34" s="237" t="str">
        <f t="shared" si="2"/>
        <v>986</v>
      </c>
      <c r="G34" s="237" t="str">
        <f t="shared" si="3"/>
        <v>0825</v>
      </c>
      <c r="H34" s="237" t="s">
        <v>350</v>
      </c>
      <c r="I34" s="237" t="str">
        <f t="shared" si="4"/>
        <v>石巻市穀町１５番２号</v>
      </c>
      <c r="J34" s="237" t="s">
        <v>351</v>
      </c>
      <c r="K34" s="237" t="s">
        <v>352</v>
      </c>
      <c r="L34" s="237" t="s">
        <v>353</v>
      </c>
      <c r="M34" s="237" t="s">
        <v>354</v>
      </c>
      <c r="N34" s="237" t="s">
        <v>385</v>
      </c>
      <c r="O34" s="237" t="s">
        <v>386</v>
      </c>
      <c r="P34" s="237" t="s">
        <v>387</v>
      </c>
      <c r="Q34" s="237" t="s">
        <v>253</v>
      </c>
      <c r="R34" s="237" t="s">
        <v>388</v>
      </c>
      <c r="S34" s="237" t="s">
        <v>351</v>
      </c>
      <c r="T34" s="237" t="s">
        <v>352</v>
      </c>
      <c r="U34" s="237" t="s">
        <v>389</v>
      </c>
      <c r="V34" s="237" t="s">
        <v>102</v>
      </c>
      <c r="W34" s="237"/>
      <c r="X34" s="237"/>
      <c r="Y34" s="237" t="s">
        <v>385</v>
      </c>
      <c r="Z34" s="237" t="s">
        <v>386</v>
      </c>
      <c r="AA34" s="237" t="str">
        <f t="shared" si="5"/>
        <v>イシノマキシシャキョウホームヘルパーセンター</v>
      </c>
      <c r="AB34" s="237" t="s">
        <v>392</v>
      </c>
      <c r="AC34" s="237" t="str">
        <f t="shared" si="6"/>
        <v>986</v>
      </c>
      <c r="AD34" s="237" t="str">
        <f t="shared" si="7"/>
        <v>0822</v>
      </c>
      <c r="AE34" s="237" t="s">
        <v>253</v>
      </c>
      <c r="AF34" s="237" t="s">
        <v>393</v>
      </c>
      <c r="AG34" s="237" t="str">
        <f t="shared" si="8"/>
        <v>石巻市中央2丁目4-20</v>
      </c>
      <c r="AH34" s="237" t="s">
        <v>390</v>
      </c>
      <c r="AI34" s="237" t="s">
        <v>391</v>
      </c>
      <c r="AJ34" s="237" t="s">
        <v>332</v>
      </c>
    </row>
    <row r="35" spans="1:36">
      <c r="A35" s="237" t="str">
        <f t="shared" si="0"/>
        <v>0410200182居宅介護</v>
      </c>
      <c r="B35" s="237" t="s">
        <v>394</v>
      </c>
      <c r="C35" s="237" t="s">
        <v>395</v>
      </c>
      <c r="D35" s="237" t="str">
        <f t="shared" si="1"/>
        <v>パンプキンカブシキカイシャ</v>
      </c>
      <c r="E35" s="237" t="s">
        <v>335</v>
      </c>
      <c r="F35" s="237" t="str">
        <f t="shared" si="2"/>
        <v>986</v>
      </c>
      <c r="G35" s="237" t="str">
        <f t="shared" si="3"/>
        <v>0865</v>
      </c>
      <c r="H35" s="237" t="s">
        <v>396</v>
      </c>
      <c r="I35" s="237" t="str">
        <f t="shared" si="4"/>
        <v>石巻市丸井戸３丁目３番８号</v>
      </c>
      <c r="J35" s="237" t="s">
        <v>397</v>
      </c>
      <c r="K35" s="237" t="s">
        <v>398</v>
      </c>
      <c r="L35" s="237" t="s">
        <v>339</v>
      </c>
      <c r="M35" s="237" t="s">
        <v>399</v>
      </c>
      <c r="N35" s="237" t="s">
        <v>400</v>
      </c>
      <c r="O35" s="237" t="s">
        <v>401</v>
      </c>
      <c r="P35" s="237" t="s">
        <v>402</v>
      </c>
      <c r="Q35" s="237" t="s">
        <v>253</v>
      </c>
      <c r="R35" s="237" t="s">
        <v>403</v>
      </c>
      <c r="S35" s="237" t="s">
        <v>404</v>
      </c>
      <c r="T35" s="237" t="s">
        <v>405</v>
      </c>
      <c r="U35" s="237" t="s">
        <v>406</v>
      </c>
      <c r="V35" s="237" t="s">
        <v>99</v>
      </c>
      <c r="W35" s="237"/>
      <c r="X35" s="237"/>
      <c r="Y35" s="237" t="s">
        <v>400</v>
      </c>
      <c r="Z35" s="237" t="s">
        <v>401</v>
      </c>
      <c r="AA35" s="237" t="str">
        <f t="shared" si="5"/>
        <v>パンプキンカイゴセンター　ヘルパーステーションパンプキン</v>
      </c>
      <c r="AB35" s="237" t="s">
        <v>402</v>
      </c>
      <c r="AC35" s="237" t="str">
        <f t="shared" si="6"/>
        <v>986</v>
      </c>
      <c r="AD35" s="237" t="str">
        <f t="shared" si="7"/>
        <v>0856</v>
      </c>
      <c r="AE35" s="237" t="s">
        <v>253</v>
      </c>
      <c r="AF35" s="237" t="s">
        <v>407</v>
      </c>
      <c r="AG35" s="237" t="str">
        <f t="shared" si="8"/>
        <v>石巻市大街道南五丁目２番２８号</v>
      </c>
      <c r="AH35" s="237" t="s">
        <v>404</v>
      </c>
      <c r="AI35" s="237" t="s">
        <v>405</v>
      </c>
      <c r="AJ35" s="237" t="s">
        <v>260</v>
      </c>
    </row>
    <row r="36" spans="1:36">
      <c r="A36" s="237" t="str">
        <f t="shared" si="0"/>
        <v>0410200182重度訪問介護</v>
      </c>
      <c r="B36" s="237" t="s">
        <v>394</v>
      </c>
      <c r="C36" s="237" t="s">
        <v>395</v>
      </c>
      <c r="D36" s="237" t="str">
        <f t="shared" si="1"/>
        <v>パンプキンカブシキカイシャ</v>
      </c>
      <c r="E36" s="237" t="s">
        <v>335</v>
      </c>
      <c r="F36" s="237" t="str">
        <f t="shared" si="2"/>
        <v>986</v>
      </c>
      <c r="G36" s="237" t="str">
        <f t="shared" si="3"/>
        <v>0865</v>
      </c>
      <c r="H36" s="237" t="s">
        <v>396</v>
      </c>
      <c r="I36" s="237" t="str">
        <f t="shared" si="4"/>
        <v>石巻市丸井戸３丁目３番８号</v>
      </c>
      <c r="J36" s="237" t="s">
        <v>397</v>
      </c>
      <c r="K36" s="237" t="s">
        <v>398</v>
      </c>
      <c r="L36" s="237" t="s">
        <v>339</v>
      </c>
      <c r="M36" s="237" t="s">
        <v>399</v>
      </c>
      <c r="N36" s="237" t="s">
        <v>400</v>
      </c>
      <c r="O36" s="237" t="s">
        <v>401</v>
      </c>
      <c r="P36" s="237" t="s">
        <v>402</v>
      </c>
      <c r="Q36" s="237" t="s">
        <v>253</v>
      </c>
      <c r="R36" s="237" t="s">
        <v>403</v>
      </c>
      <c r="S36" s="237" t="s">
        <v>404</v>
      </c>
      <c r="T36" s="237" t="s">
        <v>405</v>
      </c>
      <c r="U36" s="237" t="s">
        <v>406</v>
      </c>
      <c r="V36" s="237" t="s">
        <v>101</v>
      </c>
      <c r="W36" s="237"/>
      <c r="X36" s="237"/>
      <c r="Y36" s="237" t="s">
        <v>400</v>
      </c>
      <c r="Z36" s="237" t="s">
        <v>401</v>
      </c>
      <c r="AA36" s="237" t="str">
        <f t="shared" si="5"/>
        <v>パンプキンカイゴセンター　ヘルパーステーションパンプキン</v>
      </c>
      <c r="AB36" s="237" t="s">
        <v>402</v>
      </c>
      <c r="AC36" s="237" t="str">
        <f t="shared" si="6"/>
        <v>986</v>
      </c>
      <c r="AD36" s="237" t="str">
        <f t="shared" si="7"/>
        <v>0856</v>
      </c>
      <c r="AE36" s="237" t="s">
        <v>253</v>
      </c>
      <c r="AF36" s="237" t="s">
        <v>407</v>
      </c>
      <c r="AG36" s="237" t="str">
        <f t="shared" si="8"/>
        <v>石巻市大街道南五丁目２番２８号</v>
      </c>
      <c r="AH36" s="237" t="s">
        <v>404</v>
      </c>
      <c r="AI36" s="237" t="s">
        <v>405</v>
      </c>
      <c r="AJ36" s="237" t="s">
        <v>260</v>
      </c>
    </row>
    <row r="37" spans="1:36">
      <c r="A37" s="237" t="str">
        <f t="shared" si="0"/>
        <v>0410200182行動援護</v>
      </c>
      <c r="B37" s="237" t="s">
        <v>394</v>
      </c>
      <c r="C37" s="237" t="s">
        <v>395</v>
      </c>
      <c r="D37" s="237" t="str">
        <f t="shared" si="1"/>
        <v>パンプキンカブシキカイシャ</v>
      </c>
      <c r="E37" s="237" t="s">
        <v>335</v>
      </c>
      <c r="F37" s="237" t="str">
        <f t="shared" si="2"/>
        <v>986</v>
      </c>
      <c r="G37" s="237" t="str">
        <f t="shared" si="3"/>
        <v>0865</v>
      </c>
      <c r="H37" s="237" t="s">
        <v>396</v>
      </c>
      <c r="I37" s="237" t="str">
        <f t="shared" si="4"/>
        <v>石巻市丸井戸３丁目３番８号</v>
      </c>
      <c r="J37" s="237" t="s">
        <v>397</v>
      </c>
      <c r="K37" s="237" t="s">
        <v>398</v>
      </c>
      <c r="L37" s="237" t="s">
        <v>339</v>
      </c>
      <c r="M37" s="237" t="s">
        <v>399</v>
      </c>
      <c r="N37" s="237" t="s">
        <v>400</v>
      </c>
      <c r="O37" s="237" t="s">
        <v>401</v>
      </c>
      <c r="P37" s="237" t="s">
        <v>402</v>
      </c>
      <c r="Q37" s="237" t="s">
        <v>253</v>
      </c>
      <c r="R37" s="237" t="s">
        <v>403</v>
      </c>
      <c r="S37" s="237" t="s">
        <v>404</v>
      </c>
      <c r="T37" s="237" t="s">
        <v>405</v>
      </c>
      <c r="U37" s="237" t="s">
        <v>406</v>
      </c>
      <c r="V37" s="237" t="s">
        <v>102</v>
      </c>
      <c r="W37" s="237"/>
      <c r="X37" s="237"/>
      <c r="Y37" s="237" t="s">
        <v>400</v>
      </c>
      <c r="Z37" s="237" t="s">
        <v>401</v>
      </c>
      <c r="AA37" s="237" t="str">
        <f t="shared" si="5"/>
        <v>パンプキンカイゴセンター　ヘルパーステーションパンプキン</v>
      </c>
      <c r="AB37" s="237" t="s">
        <v>283</v>
      </c>
      <c r="AC37" s="237" t="str">
        <f t="shared" si="6"/>
        <v>986</v>
      </c>
      <c r="AD37" s="237" t="str">
        <f t="shared" si="7"/>
        <v>0861</v>
      </c>
      <c r="AE37" s="237" t="s">
        <v>253</v>
      </c>
      <c r="AF37" s="237" t="s">
        <v>408</v>
      </c>
      <c r="AG37" s="237" t="str">
        <f t="shared" si="8"/>
        <v>石巻市蛇田字新金沼３６３番地</v>
      </c>
      <c r="AH37" s="237" t="s">
        <v>404</v>
      </c>
      <c r="AI37" s="237" t="s">
        <v>405</v>
      </c>
      <c r="AJ37" s="237" t="s">
        <v>332</v>
      </c>
    </row>
    <row r="38" spans="1:36">
      <c r="A38" s="237" t="str">
        <f t="shared" si="0"/>
        <v>0410200190居宅介護</v>
      </c>
      <c r="B38" s="237" t="s">
        <v>394</v>
      </c>
      <c r="C38" s="237" t="s">
        <v>395</v>
      </c>
      <c r="D38" s="237" t="str">
        <f t="shared" si="1"/>
        <v>パンプキンカブシキカイシャ</v>
      </c>
      <c r="E38" s="237" t="s">
        <v>335</v>
      </c>
      <c r="F38" s="237" t="str">
        <f t="shared" si="2"/>
        <v>986</v>
      </c>
      <c r="G38" s="237" t="str">
        <f t="shared" si="3"/>
        <v>0865</v>
      </c>
      <c r="H38" s="237" t="s">
        <v>396</v>
      </c>
      <c r="I38" s="237" t="str">
        <f t="shared" si="4"/>
        <v>石巻市丸井戸３丁目３番８号</v>
      </c>
      <c r="J38" s="237" t="s">
        <v>397</v>
      </c>
      <c r="K38" s="237" t="s">
        <v>398</v>
      </c>
      <c r="L38" s="237" t="s">
        <v>339</v>
      </c>
      <c r="M38" s="237" t="s">
        <v>399</v>
      </c>
      <c r="N38" s="237" t="s">
        <v>409</v>
      </c>
      <c r="O38" s="237" t="s">
        <v>410</v>
      </c>
      <c r="P38" s="237" t="s">
        <v>411</v>
      </c>
      <c r="Q38" s="237" t="s">
        <v>253</v>
      </c>
      <c r="R38" s="237" t="s">
        <v>412</v>
      </c>
      <c r="S38" s="237" t="s">
        <v>413</v>
      </c>
      <c r="T38" s="237" t="s">
        <v>414</v>
      </c>
      <c r="U38" s="237" t="s">
        <v>415</v>
      </c>
      <c r="V38" s="237" t="s">
        <v>99</v>
      </c>
      <c r="W38" s="237"/>
      <c r="X38" s="237"/>
      <c r="Y38" s="237" t="s">
        <v>409</v>
      </c>
      <c r="Z38" s="237" t="s">
        <v>410</v>
      </c>
      <c r="AA38" s="237" t="str">
        <f t="shared" si="5"/>
        <v>パンプキンカイゴセンター　ヘルパーステーションオシカ</v>
      </c>
      <c r="AB38" s="237" t="s">
        <v>411</v>
      </c>
      <c r="AC38" s="237" t="str">
        <f t="shared" si="6"/>
        <v>986</v>
      </c>
      <c r="AD38" s="237" t="str">
        <f t="shared" si="7"/>
        <v>2523</v>
      </c>
      <c r="AE38" s="237" t="s">
        <v>253</v>
      </c>
      <c r="AF38" s="237" t="s">
        <v>412</v>
      </c>
      <c r="AG38" s="237" t="str">
        <f t="shared" si="8"/>
        <v>石巻市鮎川浜湊川１番１２</v>
      </c>
      <c r="AH38" s="237" t="s">
        <v>416</v>
      </c>
      <c r="AI38" s="237" t="s">
        <v>417</v>
      </c>
      <c r="AJ38" s="237" t="s">
        <v>332</v>
      </c>
    </row>
    <row r="39" spans="1:36">
      <c r="A39" s="237" t="str">
        <f t="shared" si="0"/>
        <v>0410200190重度訪問介護</v>
      </c>
      <c r="B39" s="237" t="s">
        <v>394</v>
      </c>
      <c r="C39" s="237" t="s">
        <v>395</v>
      </c>
      <c r="D39" s="237" t="str">
        <f t="shared" si="1"/>
        <v>パンプキンカブシキカイシャ</v>
      </c>
      <c r="E39" s="237" t="s">
        <v>335</v>
      </c>
      <c r="F39" s="237" t="str">
        <f t="shared" si="2"/>
        <v>986</v>
      </c>
      <c r="G39" s="237" t="str">
        <f t="shared" si="3"/>
        <v>0865</v>
      </c>
      <c r="H39" s="237" t="s">
        <v>396</v>
      </c>
      <c r="I39" s="237" t="str">
        <f t="shared" si="4"/>
        <v>石巻市丸井戸３丁目３番８号</v>
      </c>
      <c r="J39" s="237" t="s">
        <v>397</v>
      </c>
      <c r="K39" s="237" t="s">
        <v>398</v>
      </c>
      <c r="L39" s="237" t="s">
        <v>339</v>
      </c>
      <c r="M39" s="237" t="s">
        <v>399</v>
      </c>
      <c r="N39" s="237" t="s">
        <v>409</v>
      </c>
      <c r="O39" s="237" t="s">
        <v>410</v>
      </c>
      <c r="P39" s="237" t="s">
        <v>411</v>
      </c>
      <c r="Q39" s="237" t="s">
        <v>253</v>
      </c>
      <c r="R39" s="237" t="s">
        <v>412</v>
      </c>
      <c r="S39" s="237" t="s">
        <v>413</v>
      </c>
      <c r="T39" s="237" t="s">
        <v>414</v>
      </c>
      <c r="U39" s="237" t="s">
        <v>415</v>
      </c>
      <c r="V39" s="237" t="s">
        <v>101</v>
      </c>
      <c r="W39" s="237"/>
      <c r="X39" s="237"/>
      <c r="Y39" s="237" t="s">
        <v>409</v>
      </c>
      <c r="Z39" s="237" t="s">
        <v>410</v>
      </c>
      <c r="AA39" s="237" t="str">
        <f t="shared" si="5"/>
        <v>パンプキンカイゴセンター　ヘルパーステーションオシカ</v>
      </c>
      <c r="AB39" s="237" t="s">
        <v>411</v>
      </c>
      <c r="AC39" s="237" t="str">
        <f t="shared" si="6"/>
        <v>986</v>
      </c>
      <c r="AD39" s="237" t="str">
        <f t="shared" si="7"/>
        <v>2523</v>
      </c>
      <c r="AE39" s="237" t="s">
        <v>253</v>
      </c>
      <c r="AF39" s="237" t="s">
        <v>412</v>
      </c>
      <c r="AG39" s="237" t="str">
        <f t="shared" si="8"/>
        <v>石巻市鮎川浜湊川１番１２</v>
      </c>
      <c r="AH39" s="237" t="s">
        <v>416</v>
      </c>
      <c r="AI39" s="237" t="s">
        <v>417</v>
      </c>
      <c r="AJ39" s="237" t="s">
        <v>332</v>
      </c>
    </row>
    <row r="40" spans="1:36">
      <c r="A40" s="237" t="str">
        <f t="shared" si="0"/>
        <v>0410200190行動援護</v>
      </c>
      <c r="B40" s="237" t="s">
        <v>394</v>
      </c>
      <c r="C40" s="237" t="s">
        <v>395</v>
      </c>
      <c r="D40" s="237" t="str">
        <f t="shared" si="1"/>
        <v>パンプキンカブシキカイシャ</v>
      </c>
      <c r="E40" s="237" t="s">
        <v>335</v>
      </c>
      <c r="F40" s="237" t="str">
        <f t="shared" si="2"/>
        <v>986</v>
      </c>
      <c r="G40" s="237" t="str">
        <f t="shared" si="3"/>
        <v>0865</v>
      </c>
      <c r="H40" s="237" t="s">
        <v>396</v>
      </c>
      <c r="I40" s="237" t="str">
        <f t="shared" si="4"/>
        <v>石巻市丸井戸３丁目３番８号</v>
      </c>
      <c r="J40" s="237" t="s">
        <v>397</v>
      </c>
      <c r="K40" s="237" t="s">
        <v>398</v>
      </c>
      <c r="L40" s="237" t="s">
        <v>339</v>
      </c>
      <c r="M40" s="237" t="s">
        <v>399</v>
      </c>
      <c r="N40" s="237" t="s">
        <v>409</v>
      </c>
      <c r="O40" s="237" t="s">
        <v>410</v>
      </c>
      <c r="P40" s="237" t="s">
        <v>411</v>
      </c>
      <c r="Q40" s="237" t="s">
        <v>253</v>
      </c>
      <c r="R40" s="237" t="s">
        <v>412</v>
      </c>
      <c r="S40" s="237" t="s">
        <v>413</v>
      </c>
      <c r="T40" s="237" t="s">
        <v>414</v>
      </c>
      <c r="U40" s="237" t="s">
        <v>415</v>
      </c>
      <c r="V40" s="237" t="s">
        <v>102</v>
      </c>
      <c r="W40" s="237"/>
      <c r="X40" s="237"/>
      <c r="Y40" s="237" t="s">
        <v>409</v>
      </c>
      <c r="Z40" s="237" t="s">
        <v>410</v>
      </c>
      <c r="AA40" s="237" t="str">
        <f t="shared" si="5"/>
        <v>パンプキンカイゴセンター　ヘルパーステーションオシカ</v>
      </c>
      <c r="AB40" s="237" t="s">
        <v>411</v>
      </c>
      <c r="AC40" s="237" t="str">
        <f t="shared" si="6"/>
        <v>986</v>
      </c>
      <c r="AD40" s="237" t="str">
        <f t="shared" si="7"/>
        <v>2523</v>
      </c>
      <c r="AE40" s="237" t="s">
        <v>253</v>
      </c>
      <c r="AF40" s="237" t="s">
        <v>412</v>
      </c>
      <c r="AG40" s="237" t="str">
        <f t="shared" si="8"/>
        <v>石巻市鮎川浜湊川１番１２</v>
      </c>
      <c r="AH40" s="237" t="s">
        <v>416</v>
      </c>
      <c r="AI40" s="237" t="s">
        <v>417</v>
      </c>
      <c r="AJ40" s="237" t="s">
        <v>332</v>
      </c>
    </row>
    <row r="41" spans="1:36">
      <c r="A41" s="237" t="str">
        <f t="shared" si="0"/>
        <v>0410200208居宅介護</v>
      </c>
      <c r="B41" s="237" t="s">
        <v>418</v>
      </c>
      <c r="C41" s="237" t="s">
        <v>419</v>
      </c>
      <c r="D41" s="237" t="str">
        <f t="shared" si="1"/>
        <v>トクテイヒエイリカツドウホウジン　ケア・サポートヌクモリ</v>
      </c>
      <c r="E41" s="237" t="s">
        <v>420</v>
      </c>
      <c r="F41" s="237" t="str">
        <f t="shared" si="2"/>
        <v>986</v>
      </c>
      <c r="G41" s="237" t="str">
        <f t="shared" si="3"/>
        <v>1111</v>
      </c>
      <c r="H41" s="237" t="s">
        <v>421</v>
      </c>
      <c r="I41" s="237" t="str">
        <f t="shared" si="4"/>
        <v>石巻市鹿又字中ノ待井48</v>
      </c>
      <c r="J41" s="237" t="s">
        <v>422</v>
      </c>
      <c r="K41" s="237" t="s">
        <v>422</v>
      </c>
      <c r="L41" s="237" t="s">
        <v>423</v>
      </c>
      <c r="M41" s="237" t="s">
        <v>424</v>
      </c>
      <c r="N41" s="237" t="s">
        <v>425</v>
      </c>
      <c r="O41" s="237" t="s">
        <v>426</v>
      </c>
      <c r="P41" s="237" t="s">
        <v>420</v>
      </c>
      <c r="Q41" s="237" t="s">
        <v>253</v>
      </c>
      <c r="R41" s="237" t="s">
        <v>427</v>
      </c>
      <c r="S41" s="237" t="s">
        <v>422</v>
      </c>
      <c r="T41" s="237" t="s">
        <v>422</v>
      </c>
      <c r="U41" s="237" t="s">
        <v>428</v>
      </c>
      <c r="V41" s="237" t="s">
        <v>99</v>
      </c>
      <c r="W41" s="237"/>
      <c r="X41" s="237"/>
      <c r="Y41" s="237" t="s">
        <v>425</v>
      </c>
      <c r="Z41" s="237" t="s">
        <v>426</v>
      </c>
      <c r="AA41" s="237" t="str">
        <f t="shared" si="5"/>
        <v>トクテイヒエイリカツドウホウジン　ケア、サポートヌクモリ</v>
      </c>
      <c r="AB41" s="237" t="s">
        <v>420</v>
      </c>
      <c r="AC41" s="237" t="str">
        <f t="shared" si="6"/>
        <v>986</v>
      </c>
      <c r="AD41" s="237" t="str">
        <f t="shared" si="7"/>
        <v>1111</v>
      </c>
      <c r="AE41" s="237" t="s">
        <v>253</v>
      </c>
      <c r="AF41" s="237" t="s">
        <v>427</v>
      </c>
      <c r="AG41" s="237" t="str">
        <f t="shared" si="8"/>
        <v>石巻市鹿又字町浦１３－２</v>
      </c>
      <c r="AH41" s="237" t="s">
        <v>422</v>
      </c>
      <c r="AI41" s="237" t="s">
        <v>422</v>
      </c>
      <c r="AJ41" s="237" t="s">
        <v>332</v>
      </c>
    </row>
    <row r="42" spans="1:36">
      <c r="A42" s="237" t="str">
        <f t="shared" si="0"/>
        <v>0410200208重度訪問介護</v>
      </c>
      <c r="B42" s="237" t="s">
        <v>418</v>
      </c>
      <c r="C42" s="237" t="s">
        <v>419</v>
      </c>
      <c r="D42" s="237" t="str">
        <f t="shared" si="1"/>
        <v>トクテイヒエイリカツドウホウジン　ケア・サポートヌクモリ</v>
      </c>
      <c r="E42" s="237" t="s">
        <v>420</v>
      </c>
      <c r="F42" s="237" t="str">
        <f t="shared" si="2"/>
        <v>986</v>
      </c>
      <c r="G42" s="237" t="str">
        <f t="shared" si="3"/>
        <v>1111</v>
      </c>
      <c r="H42" s="237" t="s">
        <v>421</v>
      </c>
      <c r="I42" s="237" t="str">
        <f t="shared" si="4"/>
        <v>石巻市鹿又字中ノ待井48</v>
      </c>
      <c r="J42" s="237" t="s">
        <v>422</v>
      </c>
      <c r="K42" s="237" t="s">
        <v>422</v>
      </c>
      <c r="L42" s="237" t="s">
        <v>423</v>
      </c>
      <c r="M42" s="237" t="s">
        <v>424</v>
      </c>
      <c r="N42" s="237" t="s">
        <v>425</v>
      </c>
      <c r="O42" s="237" t="s">
        <v>426</v>
      </c>
      <c r="P42" s="237" t="s">
        <v>420</v>
      </c>
      <c r="Q42" s="237" t="s">
        <v>253</v>
      </c>
      <c r="R42" s="237" t="s">
        <v>427</v>
      </c>
      <c r="S42" s="237" t="s">
        <v>422</v>
      </c>
      <c r="T42" s="237" t="s">
        <v>422</v>
      </c>
      <c r="U42" s="237" t="s">
        <v>428</v>
      </c>
      <c r="V42" s="237" t="s">
        <v>101</v>
      </c>
      <c r="W42" s="237"/>
      <c r="X42" s="237"/>
      <c r="Y42" s="237" t="s">
        <v>425</v>
      </c>
      <c r="Z42" s="237" t="s">
        <v>426</v>
      </c>
      <c r="AA42" s="237" t="str">
        <f t="shared" si="5"/>
        <v>トクテイヒエイリカツドウホウジン　ケア、サポートヌクモリ</v>
      </c>
      <c r="AB42" s="237" t="s">
        <v>420</v>
      </c>
      <c r="AC42" s="237" t="str">
        <f t="shared" si="6"/>
        <v>986</v>
      </c>
      <c r="AD42" s="237" t="str">
        <f t="shared" si="7"/>
        <v>1111</v>
      </c>
      <c r="AE42" s="237" t="s">
        <v>253</v>
      </c>
      <c r="AF42" s="237" t="s">
        <v>427</v>
      </c>
      <c r="AG42" s="237" t="str">
        <f t="shared" si="8"/>
        <v>石巻市鹿又字町浦１３－２</v>
      </c>
      <c r="AH42" s="237" t="s">
        <v>422</v>
      </c>
      <c r="AI42" s="237" t="s">
        <v>422</v>
      </c>
      <c r="AJ42" s="237" t="s">
        <v>332</v>
      </c>
    </row>
    <row r="43" spans="1:36">
      <c r="A43" s="237" t="str">
        <f t="shared" si="0"/>
        <v>0410200216居宅介護</v>
      </c>
      <c r="B43" s="237" t="s">
        <v>429</v>
      </c>
      <c r="C43" s="237" t="s">
        <v>430</v>
      </c>
      <c r="D43" s="237" t="str">
        <f t="shared" si="1"/>
        <v>シャカイフクシホウジンイッシドウジンカイ</v>
      </c>
      <c r="E43" s="237" t="s">
        <v>420</v>
      </c>
      <c r="F43" s="237" t="str">
        <f t="shared" si="2"/>
        <v>986</v>
      </c>
      <c r="G43" s="237" t="str">
        <f t="shared" si="3"/>
        <v>1111</v>
      </c>
      <c r="H43" s="237" t="s">
        <v>431</v>
      </c>
      <c r="I43" s="237" t="str">
        <f t="shared" si="4"/>
        <v>石巻市鹿又字八幡前１５</v>
      </c>
      <c r="J43" s="237" t="s">
        <v>432</v>
      </c>
      <c r="K43" s="237" t="s">
        <v>433</v>
      </c>
      <c r="L43" s="237" t="s">
        <v>248</v>
      </c>
      <c r="M43" s="237" t="s">
        <v>434</v>
      </c>
      <c r="N43" s="237" t="s">
        <v>435</v>
      </c>
      <c r="O43" s="237" t="s">
        <v>436</v>
      </c>
      <c r="P43" s="237" t="s">
        <v>420</v>
      </c>
      <c r="Q43" s="237" t="s">
        <v>253</v>
      </c>
      <c r="R43" s="237" t="s">
        <v>431</v>
      </c>
      <c r="S43" s="237" t="s">
        <v>432</v>
      </c>
      <c r="T43" s="237" t="s">
        <v>433</v>
      </c>
      <c r="U43" s="237" t="s">
        <v>437</v>
      </c>
      <c r="V43" s="237" t="s">
        <v>99</v>
      </c>
      <c r="W43" s="237"/>
      <c r="X43" s="237"/>
      <c r="Y43" s="237" t="s">
        <v>435</v>
      </c>
      <c r="Z43" s="237" t="s">
        <v>436</v>
      </c>
      <c r="AA43" s="237" t="str">
        <f t="shared" si="5"/>
        <v>ハナミズキカイゴセンター</v>
      </c>
      <c r="AB43" s="237" t="s">
        <v>420</v>
      </c>
      <c r="AC43" s="237" t="str">
        <f t="shared" si="6"/>
        <v>986</v>
      </c>
      <c r="AD43" s="237" t="str">
        <f t="shared" si="7"/>
        <v>1111</v>
      </c>
      <c r="AE43" s="237" t="s">
        <v>253</v>
      </c>
      <c r="AF43" s="237" t="s">
        <v>431</v>
      </c>
      <c r="AG43" s="237" t="str">
        <f t="shared" si="8"/>
        <v>石巻市鹿又字八幡前１５</v>
      </c>
      <c r="AH43" s="237" t="s">
        <v>432</v>
      </c>
      <c r="AI43" s="237" t="s">
        <v>433</v>
      </c>
      <c r="AJ43" s="237" t="s">
        <v>332</v>
      </c>
    </row>
    <row r="44" spans="1:36">
      <c r="A44" s="237" t="str">
        <f t="shared" si="0"/>
        <v>0410200216重度訪問介護</v>
      </c>
      <c r="B44" s="237" t="s">
        <v>429</v>
      </c>
      <c r="C44" s="237" t="s">
        <v>430</v>
      </c>
      <c r="D44" s="237" t="str">
        <f t="shared" si="1"/>
        <v>シャカイフクシホウジンイッシドウジンカイ</v>
      </c>
      <c r="E44" s="237" t="s">
        <v>420</v>
      </c>
      <c r="F44" s="237" t="str">
        <f t="shared" si="2"/>
        <v>986</v>
      </c>
      <c r="G44" s="237" t="str">
        <f t="shared" si="3"/>
        <v>1111</v>
      </c>
      <c r="H44" s="237" t="s">
        <v>431</v>
      </c>
      <c r="I44" s="237" t="str">
        <f t="shared" si="4"/>
        <v>石巻市鹿又字八幡前１５</v>
      </c>
      <c r="J44" s="237" t="s">
        <v>432</v>
      </c>
      <c r="K44" s="237" t="s">
        <v>433</v>
      </c>
      <c r="L44" s="237" t="s">
        <v>248</v>
      </c>
      <c r="M44" s="237" t="s">
        <v>434</v>
      </c>
      <c r="N44" s="237" t="s">
        <v>435</v>
      </c>
      <c r="O44" s="237" t="s">
        <v>436</v>
      </c>
      <c r="P44" s="237" t="s">
        <v>420</v>
      </c>
      <c r="Q44" s="237" t="s">
        <v>253</v>
      </c>
      <c r="R44" s="237" t="s">
        <v>431</v>
      </c>
      <c r="S44" s="237" t="s">
        <v>432</v>
      </c>
      <c r="T44" s="237" t="s">
        <v>433</v>
      </c>
      <c r="U44" s="237" t="s">
        <v>437</v>
      </c>
      <c r="V44" s="237" t="s">
        <v>101</v>
      </c>
      <c r="W44" s="237"/>
      <c r="X44" s="237"/>
      <c r="Y44" s="237" t="s">
        <v>435</v>
      </c>
      <c r="Z44" s="237" t="s">
        <v>436</v>
      </c>
      <c r="AA44" s="237" t="str">
        <f t="shared" si="5"/>
        <v>ハナミズキカイゴセンター</v>
      </c>
      <c r="AB44" s="237" t="s">
        <v>420</v>
      </c>
      <c r="AC44" s="237" t="str">
        <f t="shared" si="6"/>
        <v>986</v>
      </c>
      <c r="AD44" s="237" t="str">
        <f t="shared" si="7"/>
        <v>1111</v>
      </c>
      <c r="AE44" s="237" t="s">
        <v>253</v>
      </c>
      <c r="AF44" s="237" t="s">
        <v>431</v>
      </c>
      <c r="AG44" s="237" t="str">
        <f t="shared" si="8"/>
        <v>石巻市鹿又字八幡前１５</v>
      </c>
      <c r="AH44" s="237" t="s">
        <v>432</v>
      </c>
      <c r="AI44" s="237" t="s">
        <v>433</v>
      </c>
      <c r="AJ44" s="237" t="s">
        <v>332</v>
      </c>
    </row>
    <row r="45" spans="1:36">
      <c r="A45" s="237" t="str">
        <f t="shared" si="0"/>
        <v>0410200224居宅介護</v>
      </c>
      <c r="B45" s="237" t="s">
        <v>262</v>
      </c>
      <c r="C45" s="237" t="s">
        <v>263</v>
      </c>
      <c r="D45" s="237" t="str">
        <f t="shared" si="1"/>
        <v>シャカイフクシホウジン　イシノマキショウシンカイ</v>
      </c>
      <c r="E45" s="237" t="s">
        <v>264</v>
      </c>
      <c r="F45" s="237" t="str">
        <f t="shared" si="2"/>
        <v>986</v>
      </c>
      <c r="G45" s="237" t="str">
        <f t="shared" si="3"/>
        <v>0853</v>
      </c>
      <c r="H45" s="237" t="s">
        <v>265</v>
      </c>
      <c r="I45" s="237" t="str">
        <f t="shared" si="4"/>
        <v>石巻市門脇字元捨喰５番の１</v>
      </c>
      <c r="J45" s="237" t="s">
        <v>266</v>
      </c>
      <c r="K45" s="237" t="s">
        <v>267</v>
      </c>
      <c r="L45" s="237" t="s">
        <v>248</v>
      </c>
      <c r="M45" s="237" t="s">
        <v>268</v>
      </c>
      <c r="N45" s="237" t="s">
        <v>438</v>
      </c>
      <c r="O45" s="237" t="s">
        <v>439</v>
      </c>
      <c r="P45" s="237" t="s">
        <v>264</v>
      </c>
      <c r="Q45" s="237" t="s">
        <v>253</v>
      </c>
      <c r="R45" s="237" t="s">
        <v>440</v>
      </c>
      <c r="S45" s="237" t="s">
        <v>441</v>
      </c>
      <c r="T45" s="237" t="s">
        <v>442</v>
      </c>
      <c r="U45" s="237" t="s">
        <v>443</v>
      </c>
      <c r="V45" s="237" t="s">
        <v>99</v>
      </c>
      <c r="W45" s="237"/>
      <c r="X45" s="237"/>
      <c r="Y45" s="237" t="s">
        <v>438</v>
      </c>
      <c r="Z45" s="237" t="s">
        <v>439</v>
      </c>
      <c r="AA45" s="237" t="str">
        <f t="shared" si="5"/>
        <v>ヘルプグループ”カイ”</v>
      </c>
      <c r="AB45" s="237" t="s">
        <v>264</v>
      </c>
      <c r="AC45" s="237" t="str">
        <f t="shared" si="6"/>
        <v>986</v>
      </c>
      <c r="AD45" s="237" t="str">
        <f t="shared" si="7"/>
        <v>0853</v>
      </c>
      <c r="AE45" s="237" t="s">
        <v>253</v>
      </c>
      <c r="AF45" s="237" t="s">
        <v>444</v>
      </c>
      <c r="AG45" s="237" t="str">
        <f t="shared" si="8"/>
        <v>石巻市門脇字元拾喰5番の4</v>
      </c>
      <c r="AH45" s="237" t="s">
        <v>445</v>
      </c>
      <c r="AI45" s="237" t="s">
        <v>442</v>
      </c>
      <c r="AJ45" s="237" t="s">
        <v>260</v>
      </c>
    </row>
    <row r="46" spans="1:36">
      <c r="A46" s="237" t="str">
        <f t="shared" si="0"/>
        <v>0410200224重度訪問介護</v>
      </c>
      <c r="B46" s="237" t="s">
        <v>262</v>
      </c>
      <c r="C46" s="237" t="s">
        <v>263</v>
      </c>
      <c r="D46" s="237" t="str">
        <f t="shared" si="1"/>
        <v>シャカイフクシホウジン　イシノマキショウシンカイ</v>
      </c>
      <c r="E46" s="237" t="s">
        <v>264</v>
      </c>
      <c r="F46" s="237" t="str">
        <f t="shared" si="2"/>
        <v>986</v>
      </c>
      <c r="G46" s="237" t="str">
        <f t="shared" si="3"/>
        <v>0853</v>
      </c>
      <c r="H46" s="237" t="s">
        <v>265</v>
      </c>
      <c r="I46" s="237" t="str">
        <f t="shared" si="4"/>
        <v>石巻市門脇字元捨喰５番の１</v>
      </c>
      <c r="J46" s="237" t="s">
        <v>266</v>
      </c>
      <c r="K46" s="237" t="s">
        <v>267</v>
      </c>
      <c r="L46" s="237" t="s">
        <v>248</v>
      </c>
      <c r="M46" s="237" t="s">
        <v>268</v>
      </c>
      <c r="N46" s="237" t="s">
        <v>438</v>
      </c>
      <c r="O46" s="237" t="s">
        <v>439</v>
      </c>
      <c r="P46" s="237" t="s">
        <v>264</v>
      </c>
      <c r="Q46" s="237" t="s">
        <v>253</v>
      </c>
      <c r="R46" s="237" t="s">
        <v>440</v>
      </c>
      <c r="S46" s="237" t="s">
        <v>441</v>
      </c>
      <c r="T46" s="237" t="s">
        <v>442</v>
      </c>
      <c r="U46" s="237" t="s">
        <v>443</v>
      </c>
      <c r="V46" s="237" t="s">
        <v>101</v>
      </c>
      <c r="W46" s="237"/>
      <c r="X46" s="237"/>
      <c r="Y46" s="237" t="s">
        <v>438</v>
      </c>
      <c r="Z46" s="237" t="s">
        <v>439</v>
      </c>
      <c r="AA46" s="237" t="str">
        <f t="shared" si="5"/>
        <v>ヘルプグループ”カイ”</v>
      </c>
      <c r="AB46" s="237" t="s">
        <v>264</v>
      </c>
      <c r="AC46" s="237" t="str">
        <f t="shared" si="6"/>
        <v>986</v>
      </c>
      <c r="AD46" s="237" t="str">
        <f t="shared" si="7"/>
        <v>0853</v>
      </c>
      <c r="AE46" s="237" t="s">
        <v>253</v>
      </c>
      <c r="AF46" s="237" t="s">
        <v>444</v>
      </c>
      <c r="AG46" s="237" t="str">
        <f t="shared" si="8"/>
        <v>石巻市門脇字元拾喰5番の4</v>
      </c>
      <c r="AH46" s="237" t="s">
        <v>445</v>
      </c>
      <c r="AI46" s="237" t="s">
        <v>442</v>
      </c>
      <c r="AJ46" s="237" t="s">
        <v>260</v>
      </c>
    </row>
    <row r="47" spans="1:36">
      <c r="A47" s="237" t="str">
        <f t="shared" si="0"/>
        <v>0410200224行動援護</v>
      </c>
      <c r="B47" s="237" t="s">
        <v>262</v>
      </c>
      <c r="C47" s="237" t="s">
        <v>263</v>
      </c>
      <c r="D47" s="237" t="str">
        <f t="shared" si="1"/>
        <v>シャカイフクシホウジン　イシノマキショウシンカイ</v>
      </c>
      <c r="E47" s="237" t="s">
        <v>264</v>
      </c>
      <c r="F47" s="237" t="str">
        <f t="shared" si="2"/>
        <v>986</v>
      </c>
      <c r="G47" s="237" t="str">
        <f t="shared" si="3"/>
        <v>0853</v>
      </c>
      <c r="H47" s="237" t="s">
        <v>265</v>
      </c>
      <c r="I47" s="237" t="str">
        <f t="shared" si="4"/>
        <v>石巻市門脇字元捨喰５番の１</v>
      </c>
      <c r="J47" s="237" t="s">
        <v>266</v>
      </c>
      <c r="K47" s="237" t="s">
        <v>267</v>
      </c>
      <c r="L47" s="237" t="s">
        <v>248</v>
      </c>
      <c r="M47" s="237" t="s">
        <v>268</v>
      </c>
      <c r="N47" s="237" t="s">
        <v>438</v>
      </c>
      <c r="O47" s="237" t="s">
        <v>439</v>
      </c>
      <c r="P47" s="237" t="s">
        <v>264</v>
      </c>
      <c r="Q47" s="237" t="s">
        <v>253</v>
      </c>
      <c r="R47" s="237" t="s">
        <v>440</v>
      </c>
      <c r="S47" s="237" t="s">
        <v>441</v>
      </c>
      <c r="T47" s="237" t="s">
        <v>442</v>
      </c>
      <c r="U47" s="237" t="s">
        <v>443</v>
      </c>
      <c r="V47" s="237" t="s">
        <v>102</v>
      </c>
      <c r="W47" s="237"/>
      <c r="X47" s="237"/>
      <c r="Y47" s="237" t="s">
        <v>438</v>
      </c>
      <c r="Z47" s="237" t="s">
        <v>439</v>
      </c>
      <c r="AA47" s="237" t="str">
        <f t="shared" si="5"/>
        <v>ヘルプグループ”カイ”</v>
      </c>
      <c r="AB47" s="237" t="s">
        <v>264</v>
      </c>
      <c r="AC47" s="237" t="str">
        <f t="shared" si="6"/>
        <v>986</v>
      </c>
      <c r="AD47" s="237" t="str">
        <f t="shared" si="7"/>
        <v>0853</v>
      </c>
      <c r="AE47" s="237" t="s">
        <v>253</v>
      </c>
      <c r="AF47" s="237" t="s">
        <v>444</v>
      </c>
      <c r="AG47" s="237" t="str">
        <f t="shared" si="8"/>
        <v>石巻市門脇字元拾喰5番の4</v>
      </c>
      <c r="AH47" s="237" t="s">
        <v>445</v>
      </c>
      <c r="AI47" s="237" t="s">
        <v>442</v>
      </c>
      <c r="AJ47" s="237" t="s">
        <v>260</v>
      </c>
    </row>
    <row r="48" spans="1:36">
      <c r="A48" s="237" t="str">
        <f t="shared" si="0"/>
        <v>0410200232居宅介護</v>
      </c>
      <c r="B48" s="237" t="s">
        <v>446</v>
      </c>
      <c r="C48" s="237" t="s">
        <v>447</v>
      </c>
      <c r="D48" s="237" t="str">
        <f t="shared" si="1"/>
        <v>イリョウホウジンシャダンケンイクカイ</v>
      </c>
      <c r="E48" s="237" t="s">
        <v>448</v>
      </c>
      <c r="F48" s="237" t="str">
        <f t="shared" si="2"/>
        <v>174</v>
      </c>
      <c r="G48" s="237" t="str">
        <f t="shared" si="3"/>
        <v>0075</v>
      </c>
      <c r="H48" s="237" t="s">
        <v>449</v>
      </c>
      <c r="I48" s="237" t="str">
        <f t="shared" si="4"/>
        <v>東京都板橋区桜川２丁目１９番１号</v>
      </c>
      <c r="J48" s="237" t="s">
        <v>450</v>
      </c>
      <c r="K48" s="237" t="s">
        <v>451</v>
      </c>
      <c r="L48" s="237" t="s">
        <v>248</v>
      </c>
      <c r="M48" s="237" t="s">
        <v>452</v>
      </c>
      <c r="N48" s="237" t="s">
        <v>453</v>
      </c>
      <c r="O48" s="237" t="s">
        <v>454</v>
      </c>
      <c r="P48" s="237" t="s">
        <v>455</v>
      </c>
      <c r="Q48" s="237" t="s">
        <v>253</v>
      </c>
      <c r="R48" s="237" t="s">
        <v>456</v>
      </c>
      <c r="S48" s="237" t="s">
        <v>457</v>
      </c>
      <c r="T48" s="237" t="s">
        <v>458</v>
      </c>
      <c r="U48" s="237" t="s">
        <v>459</v>
      </c>
      <c r="V48" s="237" t="s">
        <v>99</v>
      </c>
      <c r="W48" s="237"/>
      <c r="X48" s="237"/>
      <c r="Y48" s="237" t="s">
        <v>453</v>
      </c>
      <c r="Z48" s="237" t="s">
        <v>454</v>
      </c>
      <c r="AA48" s="237" t="str">
        <f t="shared" si="5"/>
        <v>イリョウホウジン　シャダンケンイクカイ　ヒマワリザイタクケアステーション</v>
      </c>
      <c r="AB48" s="237" t="s">
        <v>455</v>
      </c>
      <c r="AC48" s="237" t="str">
        <f t="shared" si="6"/>
        <v>986</v>
      </c>
      <c r="AD48" s="237" t="str">
        <f t="shared" si="7"/>
        <v>0859</v>
      </c>
      <c r="AE48" s="237" t="s">
        <v>253</v>
      </c>
      <c r="AF48" s="237" t="s">
        <v>456</v>
      </c>
      <c r="AG48" s="237" t="str">
        <f t="shared" si="8"/>
        <v>石巻市大街道西３丁目１番２８号</v>
      </c>
      <c r="AH48" s="237" t="s">
        <v>457</v>
      </c>
      <c r="AI48" s="237" t="s">
        <v>458</v>
      </c>
      <c r="AJ48" s="237" t="s">
        <v>260</v>
      </c>
    </row>
    <row r="49" spans="1:36">
      <c r="A49" s="237" t="str">
        <f t="shared" si="0"/>
        <v>0410200232重度訪問介護</v>
      </c>
      <c r="B49" s="237" t="s">
        <v>446</v>
      </c>
      <c r="C49" s="237" t="s">
        <v>447</v>
      </c>
      <c r="D49" s="237" t="str">
        <f t="shared" si="1"/>
        <v>イリョウホウジンシャダンケンイクカイ</v>
      </c>
      <c r="E49" s="237" t="s">
        <v>448</v>
      </c>
      <c r="F49" s="237" t="str">
        <f t="shared" si="2"/>
        <v>174</v>
      </c>
      <c r="G49" s="237" t="str">
        <f t="shared" si="3"/>
        <v>0075</v>
      </c>
      <c r="H49" s="237" t="s">
        <v>449</v>
      </c>
      <c r="I49" s="237" t="str">
        <f t="shared" si="4"/>
        <v>東京都板橋区桜川２丁目１９番１号</v>
      </c>
      <c r="J49" s="237" t="s">
        <v>450</v>
      </c>
      <c r="K49" s="237" t="s">
        <v>451</v>
      </c>
      <c r="L49" s="237" t="s">
        <v>248</v>
      </c>
      <c r="M49" s="237" t="s">
        <v>452</v>
      </c>
      <c r="N49" s="237" t="s">
        <v>453</v>
      </c>
      <c r="O49" s="237" t="s">
        <v>454</v>
      </c>
      <c r="P49" s="237" t="s">
        <v>455</v>
      </c>
      <c r="Q49" s="237" t="s">
        <v>253</v>
      </c>
      <c r="R49" s="237" t="s">
        <v>456</v>
      </c>
      <c r="S49" s="237" t="s">
        <v>457</v>
      </c>
      <c r="T49" s="237" t="s">
        <v>458</v>
      </c>
      <c r="U49" s="237" t="s">
        <v>459</v>
      </c>
      <c r="V49" s="237" t="s">
        <v>101</v>
      </c>
      <c r="W49" s="237"/>
      <c r="X49" s="237"/>
      <c r="Y49" s="237" t="s">
        <v>453</v>
      </c>
      <c r="Z49" s="237" t="s">
        <v>454</v>
      </c>
      <c r="AA49" s="237" t="str">
        <f t="shared" si="5"/>
        <v>イリョウホウジン　シャダンケンイクカイ　ヒマワリザイタクケアステーション</v>
      </c>
      <c r="AB49" s="237" t="s">
        <v>455</v>
      </c>
      <c r="AC49" s="237" t="str">
        <f t="shared" si="6"/>
        <v>986</v>
      </c>
      <c r="AD49" s="237" t="str">
        <f t="shared" si="7"/>
        <v>0859</v>
      </c>
      <c r="AE49" s="237" t="s">
        <v>253</v>
      </c>
      <c r="AF49" s="237" t="s">
        <v>456</v>
      </c>
      <c r="AG49" s="237" t="str">
        <f t="shared" si="8"/>
        <v>石巻市大街道西３丁目１番２８号</v>
      </c>
      <c r="AH49" s="237" t="s">
        <v>457</v>
      </c>
      <c r="AI49" s="237" t="s">
        <v>458</v>
      </c>
      <c r="AJ49" s="237" t="s">
        <v>260</v>
      </c>
    </row>
    <row r="50" spans="1:36">
      <c r="A50" s="237" t="str">
        <f t="shared" si="0"/>
        <v>0410200240居宅介護</v>
      </c>
      <c r="B50" s="237" t="s">
        <v>460</v>
      </c>
      <c r="C50" s="237" t="s">
        <v>461</v>
      </c>
      <c r="D50" s="237" t="str">
        <f t="shared" si="1"/>
        <v>キギョウクミアイイシノマキチホウチュウコウネンコヨウフクシジギョウダン</v>
      </c>
      <c r="E50" s="237" t="s">
        <v>462</v>
      </c>
      <c r="F50" s="237" t="str">
        <f t="shared" si="2"/>
        <v>986</v>
      </c>
      <c r="G50" s="237" t="str">
        <f t="shared" si="3"/>
        <v>0862</v>
      </c>
      <c r="H50" s="237" t="s">
        <v>463</v>
      </c>
      <c r="I50" s="237" t="str">
        <f t="shared" si="4"/>
        <v>石巻市あけぼの３丁目１３－８</v>
      </c>
      <c r="J50" s="237" t="s">
        <v>464</v>
      </c>
      <c r="K50" s="237" t="s">
        <v>465</v>
      </c>
      <c r="L50" s="237" t="s">
        <v>248</v>
      </c>
      <c r="M50" s="237" t="s">
        <v>466</v>
      </c>
      <c r="N50" s="237" t="s">
        <v>467</v>
      </c>
      <c r="O50" s="237" t="s">
        <v>468</v>
      </c>
      <c r="P50" s="237" t="s">
        <v>462</v>
      </c>
      <c r="Q50" s="237" t="s">
        <v>253</v>
      </c>
      <c r="R50" s="237" t="s">
        <v>463</v>
      </c>
      <c r="S50" s="237" t="s">
        <v>464</v>
      </c>
      <c r="T50" s="237" t="s">
        <v>465</v>
      </c>
      <c r="U50" s="237" t="s">
        <v>469</v>
      </c>
      <c r="V50" s="237" t="s">
        <v>99</v>
      </c>
      <c r="W50" s="237"/>
      <c r="X50" s="237"/>
      <c r="Y50" s="237" t="s">
        <v>467</v>
      </c>
      <c r="Z50" s="237" t="s">
        <v>468</v>
      </c>
      <c r="AA50" s="237" t="str">
        <f t="shared" si="5"/>
        <v>キギョウクミアイイシノマキチホウチュウコウネンコヨウフクシジギョウダンカイゴサービスハマカゼ</v>
      </c>
      <c r="AB50" s="237" t="s">
        <v>462</v>
      </c>
      <c r="AC50" s="237" t="str">
        <f t="shared" si="6"/>
        <v>986</v>
      </c>
      <c r="AD50" s="237" t="str">
        <f t="shared" si="7"/>
        <v>0862</v>
      </c>
      <c r="AE50" s="237" t="s">
        <v>253</v>
      </c>
      <c r="AF50" s="237" t="s">
        <v>463</v>
      </c>
      <c r="AG50" s="237" t="str">
        <f t="shared" si="8"/>
        <v>石巻市あけぼの３丁目１３－８</v>
      </c>
      <c r="AH50" s="237" t="s">
        <v>464</v>
      </c>
      <c r="AI50" s="237" t="s">
        <v>464</v>
      </c>
      <c r="AJ50" s="237" t="s">
        <v>470</v>
      </c>
    </row>
    <row r="51" spans="1:36">
      <c r="A51" s="237" t="str">
        <f t="shared" si="0"/>
        <v>0410200240重度訪問介護</v>
      </c>
      <c r="B51" s="237" t="s">
        <v>460</v>
      </c>
      <c r="C51" s="237" t="s">
        <v>461</v>
      </c>
      <c r="D51" s="237" t="str">
        <f t="shared" si="1"/>
        <v>キギョウクミアイイシノマキチホウチュウコウネンコヨウフクシジギョウダン</v>
      </c>
      <c r="E51" s="237" t="s">
        <v>462</v>
      </c>
      <c r="F51" s="237" t="str">
        <f t="shared" si="2"/>
        <v>986</v>
      </c>
      <c r="G51" s="237" t="str">
        <f t="shared" si="3"/>
        <v>0862</v>
      </c>
      <c r="H51" s="237" t="s">
        <v>463</v>
      </c>
      <c r="I51" s="237" t="str">
        <f t="shared" si="4"/>
        <v>石巻市あけぼの３丁目１３－８</v>
      </c>
      <c r="J51" s="237" t="s">
        <v>464</v>
      </c>
      <c r="K51" s="237" t="s">
        <v>465</v>
      </c>
      <c r="L51" s="237" t="s">
        <v>248</v>
      </c>
      <c r="M51" s="237" t="s">
        <v>466</v>
      </c>
      <c r="N51" s="237" t="s">
        <v>467</v>
      </c>
      <c r="O51" s="237" t="s">
        <v>468</v>
      </c>
      <c r="P51" s="237" t="s">
        <v>462</v>
      </c>
      <c r="Q51" s="237" t="s">
        <v>253</v>
      </c>
      <c r="R51" s="237" t="s">
        <v>463</v>
      </c>
      <c r="S51" s="237" t="s">
        <v>464</v>
      </c>
      <c r="T51" s="237" t="s">
        <v>465</v>
      </c>
      <c r="U51" s="237" t="s">
        <v>469</v>
      </c>
      <c r="V51" s="237" t="s">
        <v>101</v>
      </c>
      <c r="W51" s="237"/>
      <c r="X51" s="237"/>
      <c r="Y51" s="237" t="s">
        <v>467</v>
      </c>
      <c r="Z51" s="237" t="s">
        <v>468</v>
      </c>
      <c r="AA51" s="237" t="str">
        <f t="shared" si="5"/>
        <v>キギョウクミアイイシノマキチホウチュウコウネンコヨウフクシジギョウダンカイゴサービスハマカゼ</v>
      </c>
      <c r="AB51" s="237" t="s">
        <v>462</v>
      </c>
      <c r="AC51" s="237" t="str">
        <f t="shared" si="6"/>
        <v>986</v>
      </c>
      <c r="AD51" s="237" t="str">
        <f t="shared" si="7"/>
        <v>0862</v>
      </c>
      <c r="AE51" s="237" t="s">
        <v>253</v>
      </c>
      <c r="AF51" s="237" t="s">
        <v>463</v>
      </c>
      <c r="AG51" s="237" t="str">
        <f t="shared" si="8"/>
        <v>石巻市あけぼの３丁目１３－８</v>
      </c>
      <c r="AH51" s="237" t="s">
        <v>464</v>
      </c>
      <c r="AI51" s="237" t="s">
        <v>464</v>
      </c>
      <c r="AJ51" s="237" t="s">
        <v>470</v>
      </c>
    </row>
    <row r="52" spans="1:36">
      <c r="A52" s="237" t="str">
        <f t="shared" si="0"/>
        <v>0410200257居宅介護</v>
      </c>
      <c r="B52" s="237" t="s">
        <v>471</v>
      </c>
      <c r="C52" s="237" t="s">
        <v>472</v>
      </c>
      <c r="D52" s="237" t="str">
        <f t="shared" si="1"/>
        <v>カブシキガイシャＨＣＭ</v>
      </c>
      <c r="E52" s="237" t="s">
        <v>473</v>
      </c>
      <c r="F52" s="237" t="str">
        <f t="shared" si="2"/>
        <v>106</v>
      </c>
      <c r="G52" s="237" t="str">
        <f t="shared" si="3"/>
        <v>0044</v>
      </c>
      <c r="H52" s="237" t="s">
        <v>474</v>
      </c>
      <c r="I52" s="237" t="str">
        <f t="shared" si="4"/>
        <v>東京都港区東麻布１丁目２８番１３号</v>
      </c>
      <c r="J52" s="237" t="s">
        <v>475</v>
      </c>
      <c r="K52" s="237" t="s">
        <v>476</v>
      </c>
      <c r="L52" s="237" t="s">
        <v>339</v>
      </c>
      <c r="M52" s="237" t="s">
        <v>477</v>
      </c>
      <c r="N52" s="237" t="s">
        <v>478</v>
      </c>
      <c r="O52" s="237" t="s">
        <v>479</v>
      </c>
      <c r="P52" s="237" t="s">
        <v>335</v>
      </c>
      <c r="Q52" s="237" t="s">
        <v>253</v>
      </c>
      <c r="R52" s="237" t="s">
        <v>480</v>
      </c>
      <c r="S52" s="237" t="s">
        <v>481</v>
      </c>
      <c r="T52" s="237" t="s">
        <v>482</v>
      </c>
      <c r="U52" s="237" t="s">
        <v>483</v>
      </c>
      <c r="V52" s="237" t="s">
        <v>99</v>
      </c>
      <c r="W52" s="237"/>
      <c r="X52" s="237"/>
      <c r="Y52" s="237" t="s">
        <v>478</v>
      </c>
      <c r="Z52" s="237" t="s">
        <v>479</v>
      </c>
      <c r="AA52" s="237" t="str">
        <f t="shared" si="5"/>
        <v>アミカイシノマキカイゴセンター</v>
      </c>
      <c r="AB52" s="237" t="s">
        <v>335</v>
      </c>
      <c r="AC52" s="237" t="str">
        <f t="shared" si="6"/>
        <v>986</v>
      </c>
      <c r="AD52" s="237" t="str">
        <f t="shared" si="7"/>
        <v>0865</v>
      </c>
      <c r="AE52" s="237" t="s">
        <v>253</v>
      </c>
      <c r="AF52" s="237" t="s">
        <v>480</v>
      </c>
      <c r="AG52" s="237" t="str">
        <f t="shared" si="8"/>
        <v>石巻市丸井戸1丁目6番18</v>
      </c>
      <c r="AH52" s="237" t="s">
        <v>481</v>
      </c>
      <c r="AI52" s="237" t="s">
        <v>482</v>
      </c>
      <c r="AJ52" s="237" t="s">
        <v>332</v>
      </c>
    </row>
    <row r="53" spans="1:36">
      <c r="A53" s="237" t="str">
        <f t="shared" si="0"/>
        <v>0410200257重度訪問介護</v>
      </c>
      <c r="B53" s="237" t="s">
        <v>471</v>
      </c>
      <c r="C53" s="237" t="s">
        <v>472</v>
      </c>
      <c r="D53" s="237" t="str">
        <f t="shared" si="1"/>
        <v>カブシキガイシャＨＣＭ</v>
      </c>
      <c r="E53" s="237" t="s">
        <v>473</v>
      </c>
      <c r="F53" s="237" t="str">
        <f t="shared" si="2"/>
        <v>106</v>
      </c>
      <c r="G53" s="237" t="str">
        <f t="shared" si="3"/>
        <v>0044</v>
      </c>
      <c r="H53" s="237" t="s">
        <v>474</v>
      </c>
      <c r="I53" s="237" t="str">
        <f t="shared" si="4"/>
        <v>東京都港区東麻布１丁目２８番１３号</v>
      </c>
      <c r="J53" s="237" t="s">
        <v>475</v>
      </c>
      <c r="K53" s="237" t="s">
        <v>476</v>
      </c>
      <c r="L53" s="237" t="s">
        <v>339</v>
      </c>
      <c r="M53" s="237" t="s">
        <v>477</v>
      </c>
      <c r="N53" s="237" t="s">
        <v>478</v>
      </c>
      <c r="O53" s="237" t="s">
        <v>479</v>
      </c>
      <c r="P53" s="237" t="s">
        <v>335</v>
      </c>
      <c r="Q53" s="237" t="s">
        <v>253</v>
      </c>
      <c r="R53" s="237" t="s">
        <v>480</v>
      </c>
      <c r="S53" s="237" t="s">
        <v>481</v>
      </c>
      <c r="T53" s="237" t="s">
        <v>482</v>
      </c>
      <c r="U53" s="237" t="s">
        <v>483</v>
      </c>
      <c r="V53" s="237" t="s">
        <v>101</v>
      </c>
      <c r="W53" s="237"/>
      <c r="X53" s="237"/>
      <c r="Y53" s="237" t="s">
        <v>478</v>
      </c>
      <c r="Z53" s="237" t="s">
        <v>479</v>
      </c>
      <c r="AA53" s="237" t="str">
        <f t="shared" si="5"/>
        <v>アミカイシノマキカイゴセンター</v>
      </c>
      <c r="AB53" s="237" t="s">
        <v>335</v>
      </c>
      <c r="AC53" s="237" t="str">
        <f t="shared" si="6"/>
        <v>986</v>
      </c>
      <c r="AD53" s="237" t="str">
        <f t="shared" si="7"/>
        <v>0865</v>
      </c>
      <c r="AE53" s="237" t="s">
        <v>253</v>
      </c>
      <c r="AF53" s="237" t="s">
        <v>480</v>
      </c>
      <c r="AG53" s="237" t="str">
        <f t="shared" si="8"/>
        <v>石巻市丸井戸1丁目6番18</v>
      </c>
      <c r="AH53" s="237" t="s">
        <v>481</v>
      </c>
      <c r="AI53" s="237" t="s">
        <v>482</v>
      </c>
      <c r="AJ53" s="237" t="s">
        <v>332</v>
      </c>
    </row>
    <row r="54" spans="1:36">
      <c r="A54" s="237" t="str">
        <f t="shared" si="0"/>
        <v>0410200265居宅介護</v>
      </c>
      <c r="B54" s="237" t="s">
        <v>484</v>
      </c>
      <c r="C54" s="237" t="s">
        <v>485</v>
      </c>
      <c r="D54" s="237" t="str">
        <f t="shared" si="1"/>
        <v>カブシキガイシャコムスン</v>
      </c>
      <c r="E54" s="237" t="s">
        <v>486</v>
      </c>
      <c r="F54" s="237" t="str">
        <f t="shared" si="2"/>
        <v>106</v>
      </c>
      <c r="G54" s="237" t="str">
        <f t="shared" si="3"/>
        <v>6153</v>
      </c>
      <c r="H54" s="237" t="s">
        <v>487</v>
      </c>
      <c r="I54" s="237" t="str">
        <f t="shared" si="4"/>
        <v>東京都港区六本木六丁目１０番１号六本木ヒルズ森タワー</v>
      </c>
      <c r="J54" s="237" t="s">
        <v>488</v>
      </c>
      <c r="K54" s="237" t="s">
        <v>489</v>
      </c>
      <c r="L54" s="237" t="s">
        <v>339</v>
      </c>
      <c r="M54" s="237" t="s">
        <v>490</v>
      </c>
      <c r="N54" s="237" t="s">
        <v>491</v>
      </c>
      <c r="O54" s="237" t="s">
        <v>492</v>
      </c>
      <c r="P54" s="237" t="s">
        <v>387</v>
      </c>
      <c r="Q54" s="237" t="s">
        <v>253</v>
      </c>
      <c r="R54" s="237" t="s">
        <v>493</v>
      </c>
      <c r="S54" s="237" t="s">
        <v>494</v>
      </c>
      <c r="T54" s="237" t="s">
        <v>495</v>
      </c>
      <c r="U54" s="237" t="s">
        <v>496</v>
      </c>
      <c r="V54" s="237" t="s">
        <v>99</v>
      </c>
      <c r="W54" s="237"/>
      <c r="X54" s="237"/>
      <c r="Y54" s="237" t="s">
        <v>491</v>
      </c>
      <c r="Z54" s="237" t="s">
        <v>492</v>
      </c>
      <c r="AA54" s="237" t="str">
        <f t="shared" si="5"/>
        <v>カブシキガイシャコムスン　イシノマキチュウオウケアセンター</v>
      </c>
      <c r="AB54" s="237" t="s">
        <v>497</v>
      </c>
      <c r="AC54" s="237" t="str">
        <f t="shared" si="6"/>
        <v>986</v>
      </c>
      <c r="AD54" s="237" t="str">
        <f t="shared" si="7"/>
        <v>0115</v>
      </c>
      <c r="AE54" s="237" t="s">
        <v>253</v>
      </c>
      <c r="AF54" s="237" t="s">
        <v>498</v>
      </c>
      <c r="AG54" s="237" t="str">
        <f t="shared" si="8"/>
        <v>石巻市開成1-35石巻ルネッサンス館１Ｆ</v>
      </c>
      <c r="AH54" s="237" t="s">
        <v>494</v>
      </c>
      <c r="AI54" s="237" t="s">
        <v>495</v>
      </c>
      <c r="AJ54" s="237" t="s">
        <v>332</v>
      </c>
    </row>
    <row r="55" spans="1:36">
      <c r="A55" s="237" t="str">
        <f t="shared" si="0"/>
        <v>0410200265重度訪問介護</v>
      </c>
      <c r="B55" s="237" t="s">
        <v>484</v>
      </c>
      <c r="C55" s="237" t="s">
        <v>485</v>
      </c>
      <c r="D55" s="237" t="str">
        <f t="shared" si="1"/>
        <v>カブシキガイシャコムスン</v>
      </c>
      <c r="E55" s="237" t="s">
        <v>486</v>
      </c>
      <c r="F55" s="237" t="str">
        <f t="shared" si="2"/>
        <v>106</v>
      </c>
      <c r="G55" s="237" t="str">
        <f t="shared" si="3"/>
        <v>6153</v>
      </c>
      <c r="H55" s="237" t="s">
        <v>487</v>
      </c>
      <c r="I55" s="237" t="str">
        <f t="shared" si="4"/>
        <v>東京都港区六本木六丁目１０番１号六本木ヒルズ森タワー</v>
      </c>
      <c r="J55" s="237" t="s">
        <v>488</v>
      </c>
      <c r="K55" s="237" t="s">
        <v>489</v>
      </c>
      <c r="L55" s="237" t="s">
        <v>339</v>
      </c>
      <c r="M55" s="237" t="s">
        <v>490</v>
      </c>
      <c r="N55" s="237" t="s">
        <v>491</v>
      </c>
      <c r="O55" s="237" t="s">
        <v>492</v>
      </c>
      <c r="P55" s="237" t="s">
        <v>387</v>
      </c>
      <c r="Q55" s="237" t="s">
        <v>253</v>
      </c>
      <c r="R55" s="237" t="s">
        <v>493</v>
      </c>
      <c r="S55" s="237" t="s">
        <v>494</v>
      </c>
      <c r="T55" s="237" t="s">
        <v>495</v>
      </c>
      <c r="U55" s="237" t="s">
        <v>496</v>
      </c>
      <c r="V55" s="237" t="s">
        <v>101</v>
      </c>
      <c r="W55" s="237"/>
      <c r="X55" s="237"/>
      <c r="Y55" s="237" t="s">
        <v>491</v>
      </c>
      <c r="Z55" s="237" t="s">
        <v>492</v>
      </c>
      <c r="AA55" s="237" t="str">
        <f t="shared" si="5"/>
        <v>カブシキガイシャコムスン　イシノマキチュウオウケアセンター</v>
      </c>
      <c r="AB55" s="237" t="s">
        <v>497</v>
      </c>
      <c r="AC55" s="237" t="str">
        <f t="shared" si="6"/>
        <v>986</v>
      </c>
      <c r="AD55" s="237" t="str">
        <f t="shared" si="7"/>
        <v>0115</v>
      </c>
      <c r="AE55" s="237" t="s">
        <v>253</v>
      </c>
      <c r="AF55" s="237" t="s">
        <v>498</v>
      </c>
      <c r="AG55" s="237" t="str">
        <f t="shared" si="8"/>
        <v>石巻市開成1-35石巻ルネッサンス館１Ｆ</v>
      </c>
      <c r="AH55" s="237" t="s">
        <v>494</v>
      </c>
      <c r="AI55" s="237" t="s">
        <v>495</v>
      </c>
      <c r="AJ55" s="237" t="s">
        <v>332</v>
      </c>
    </row>
    <row r="56" spans="1:36">
      <c r="A56" s="237" t="str">
        <f t="shared" si="0"/>
        <v>0410200265行動援護</v>
      </c>
      <c r="B56" s="237" t="s">
        <v>484</v>
      </c>
      <c r="C56" s="237" t="s">
        <v>485</v>
      </c>
      <c r="D56" s="237" t="str">
        <f t="shared" si="1"/>
        <v>カブシキガイシャコムスン</v>
      </c>
      <c r="E56" s="237" t="s">
        <v>486</v>
      </c>
      <c r="F56" s="237" t="str">
        <f t="shared" si="2"/>
        <v>106</v>
      </c>
      <c r="G56" s="237" t="str">
        <f t="shared" si="3"/>
        <v>6153</v>
      </c>
      <c r="H56" s="237" t="s">
        <v>487</v>
      </c>
      <c r="I56" s="237" t="str">
        <f t="shared" si="4"/>
        <v>東京都港区六本木六丁目１０番１号六本木ヒルズ森タワー</v>
      </c>
      <c r="J56" s="237" t="s">
        <v>488</v>
      </c>
      <c r="K56" s="237" t="s">
        <v>489</v>
      </c>
      <c r="L56" s="237" t="s">
        <v>339</v>
      </c>
      <c r="M56" s="237" t="s">
        <v>490</v>
      </c>
      <c r="N56" s="237" t="s">
        <v>491</v>
      </c>
      <c r="O56" s="237" t="s">
        <v>492</v>
      </c>
      <c r="P56" s="237" t="s">
        <v>387</v>
      </c>
      <c r="Q56" s="237" t="s">
        <v>253</v>
      </c>
      <c r="R56" s="237" t="s">
        <v>493</v>
      </c>
      <c r="S56" s="237" t="s">
        <v>494</v>
      </c>
      <c r="T56" s="237" t="s">
        <v>495</v>
      </c>
      <c r="U56" s="237" t="s">
        <v>496</v>
      </c>
      <c r="V56" s="237" t="s">
        <v>102</v>
      </c>
      <c r="W56" s="237"/>
      <c r="X56" s="237"/>
      <c r="Y56" s="237" t="s">
        <v>491</v>
      </c>
      <c r="Z56" s="237" t="s">
        <v>492</v>
      </c>
      <c r="AA56" s="237" t="str">
        <f t="shared" si="5"/>
        <v>カブシキガイシャコムスン　イシノマキチュウオウケアセンター</v>
      </c>
      <c r="AB56" s="237" t="s">
        <v>497</v>
      </c>
      <c r="AC56" s="237" t="str">
        <f t="shared" si="6"/>
        <v>986</v>
      </c>
      <c r="AD56" s="237" t="str">
        <f t="shared" si="7"/>
        <v>0115</v>
      </c>
      <c r="AE56" s="237" t="s">
        <v>253</v>
      </c>
      <c r="AF56" s="237" t="s">
        <v>498</v>
      </c>
      <c r="AG56" s="237" t="str">
        <f t="shared" si="8"/>
        <v>石巻市開成1-35石巻ルネッサンス館１Ｆ</v>
      </c>
      <c r="AH56" s="237" t="s">
        <v>494</v>
      </c>
      <c r="AI56" s="237" t="s">
        <v>495</v>
      </c>
      <c r="AJ56" s="237" t="s">
        <v>332</v>
      </c>
    </row>
    <row r="57" spans="1:36">
      <c r="A57" s="237" t="str">
        <f t="shared" si="0"/>
        <v>0410200273居宅介護</v>
      </c>
      <c r="B57" s="237" t="s">
        <v>484</v>
      </c>
      <c r="C57" s="237" t="s">
        <v>485</v>
      </c>
      <c r="D57" s="237" t="str">
        <f t="shared" si="1"/>
        <v>カブシキガイシャコムスン</v>
      </c>
      <c r="E57" s="237" t="s">
        <v>486</v>
      </c>
      <c r="F57" s="237" t="str">
        <f t="shared" si="2"/>
        <v>106</v>
      </c>
      <c r="G57" s="237" t="str">
        <f t="shared" si="3"/>
        <v>6153</v>
      </c>
      <c r="H57" s="237" t="s">
        <v>487</v>
      </c>
      <c r="I57" s="237" t="str">
        <f t="shared" si="4"/>
        <v>東京都港区六本木六丁目１０番１号六本木ヒルズ森タワー</v>
      </c>
      <c r="J57" s="237" t="s">
        <v>488</v>
      </c>
      <c r="K57" s="237" t="s">
        <v>489</v>
      </c>
      <c r="L57" s="237" t="s">
        <v>339</v>
      </c>
      <c r="M57" s="237" t="s">
        <v>490</v>
      </c>
      <c r="N57" s="237" t="s">
        <v>499</v>
      </c>
      <c r="O57" s="237" t="s">
        <v>500</v>
      </c>
      <c r="P57" s="237" t="s">
        <v>501</v>
      </c>
      <c r="Q57" s="237" t="s">
        <v>253</v>
      </c>
      <c r="R57" s="237" t="s">
        <v>502</v>
      </c>
      <c r="S57" s="237" t="s">
        <v>503</v>
      </c>
      <c r="T57" s="237" t="s">
        <v>504</v>
      </c>
      <c r="U57" s="237" t="s">
        <v>505</v>
      </c>
      <c r="V57" s="237" t="s">
        <v>99</v>
      </c>
      <c r="W57" s="237"/>
      <c r="X57" s="237"/>
      <c r="Y57" s="237" t="s">
        <v>499</v>
      </c>
      <c r="Z57" s="237" t="s">
        <v>500</v>
      </c>
      <c r="AA57" s="237" t="str">
        <f t="shared" si="5"/>
        <v>カブシキガイシャコムスン　イシノマキヒガシケアセンター</v>
      </c>
      <c r="AB57" s="237" t="s">
        <v>501</v>
      </c>
      <c r="AC57" s="237" t="str">
        <f t="shared" si="6"/>
        <v>986</v>
      </c>
      <c r="AD57" s="237" t="str">
        <f t="shared" si="7"/>
        <v>2135</v>
      </c>
      <c r="AE57" s="237" t="s">
        <v>253</v>
      </c>
      <c r="AF57" s="237" t="s">
        <v>502</v>
      </c>
      <c r="AG57" s="237" t="str">
        <f t="shared" si="8"/>
        <v>石巻市渡波字旭ヶ浦103</v>
      </c>
      <c r="AH57" s="237" t="s">
        <v>503</v>
      </c>
      <c r="AI57" s="237" t="s">
        <v>504</v>
      </c>
      <c r="AJ57" s="237" t="s">
        <v>332</v>
      </c>
    </row>
    <row r="58" spans="1:36">
      <c r="A58" s="237" t="str">
        <f t="shared" si="0"/>
        <v>0410200273重度訪問介護</v>
      </c>
      <c r="B58" s="237" t="s">
        <v>484</v>
      </c>
      <c r="C58" s="237" t="s">
        <v>485</v>
      </c>
      <c r="D58" s="237" t="str">
        <f t="shared" si="1"/>
        <v>カブシキガイシャコムスン</v>
      </c>
      <c r="E58" s="237" t="s">
        <v>486</v>
      </c>
      <c r="F58" s="237" t="str">
        <f t="shared" si="2"/>
        <v>106</v>
      </c>
      <c r="G58" s="237" t="str">
        <f t="shared" si="3"/>
        <v>6153</v>
      </c>
      <c r="H58" s="237" t="s">
        <v>487</v>
      </c>
      <c r="I58" s="237" t="str">
        <f t="shared" si="4"/>
        <v>東京都港区六本木六丁目１０番１号六本木ヒルズ森タワー</v>
      </c>
      <c r="J58" s="237" t="s">
        <v>488</v>
      </c>
      <c r="K58" s="237" t="s">
        <v>489</v>
      </c>
      <c r="L58" s="237" t="s">
        <v>339</v>
      </c>
      <c r="M58" s="237" t="s">
        <v>490</v>
      </c>
      <c r="N58" s="237" t="s">
        <v>499</v>
      </c>
      <c r="O58" s="237" t="s">
        <v>500</v>
      </c>
      <c r="P58" s="237" t="s">
        <v>501</v>
      </c>
      <c r="Q58" s="237" t="s">
        <v>253</v>
      </c>
      <c r="R58" s="237" t="s">
        <v>502</v>
      </c>
      <c r="S58" s="237" t="s">
        <v>503</v>
      </c>
      <c r="T58" s="237" t="s">
        <v>504</v>
      </c>
      <c r="U58" s="237" t="s">
        <v>505</v>
      </c>
      <c r="V58" s="237" t="s">
        <v>101</v>
      </c>
      <c r="W58" s="237"/>
      <c r="X58" s="237"/>
      <c r="Y58" s="237" t="s">
        <v>499</v>
      </c>
      <c r="Z58" s="237" t="s">
        <v>500</v>
      </c>
      <c r="AA58" s="237" t="str">
        <f t="shared" si="5"/>
        <v>カブシキガイシャコムスン　イシノマキヒガシケアセンター</v>
      </c>
      <c r="AB58" s="237" t="s">
        <v>501</v>
      </c>
      <c r="AC58" s="237" t="str">
        <f t="shared" si="6"/>
        <v>986</v>
      </c>
      <c r="AD58" s="237" t="str">
        <f t="shared" si="7"/>
        <v>2135</v>
      </c>
      <c r="AE58" s="237" t="s">
        <v>253</v>
      </c>
      <c r="AF58" s="237" t="s">
        <v>502</v>
      </c>
      <c r="AG58" s="237" t="str">
        <f t="shared" si="8"/>
        <v>石巻市渡波字旭ヶ浦103</v>
      </c>
      <c r="AH58" s="237" t="s">
        <v>503</v>
      </c>
      <c r="AI58" s="237" t="s">
        <v>504</v>
      </c>
      <c r="AJ58" s="237" t="s">
        <v>332</v>
      </c>
    </row>
    <row r="59" spans="1:36">
      <c r="A59" s="237" t="str">
        <f t="shared" si="0"/>
        <v>0410200281居宅介護</v>
      </c>
      <c r="B59" s="237" t="s">
        <v>484</v>
      </c>
      <c r="C59" s="237" t="s">
        <v>485</v>
      </c>
      <c r="D59" s="237" t="str">
        <f t="shared" si="1"/>
        <v>カブシキガイシャコムスン</v>
      </c>
      <c r="E59" s="237" t="s">
        <v>486</v>
      </c>
      <c r="F59" s="237" t="str">
        <f t="shared" si="2"/>
        <v>106</v>
      </c>
      <c r="G59" s="237" t="str">
        <f t="shared" si="3"/>
        <v>6153</v>
      </c>
      <c r="H59" s="237" t="s">
        <v>487</v>
      </c>
      <c r="I59" s="237" t="str">
        <f t="shared" si="4"/>
        <v>東京都港区六本木六丁目１０番１号六本木ヒルズ森タワー</v>
      </c>
      <c r="J59" s="237" t="s">
        <v>488</v>
      </c>
      <c r="K59" s="237" t="s">
        <v>489</v>
      </c>
      <c r="L59" s="237" t="s">
        <v>339</v>
      </c>
      <c r="M59" s="237" t="s">
        <v>490</v>
      </c>
      <c r="N59" s="237" t="s">
        <v>506</v>
      </c>
      <c r="O59" s="237" t="s">
        <v>507</v>
      </c>
      <c r="P59" s="237" t="s">
        <v>373</v>
      </c>
      <c r="Q59" s="237" t="s">
        <v>253</v>
      </c>
      <c r="R59" s="237" t="s">
        <v>508</v>
      </c>
      <c r="S59" s="237" t="s">
        <v>509</v>
      </c>
      <c r="T59" s="237" t="s">
        <v>510</v>
      </c>
      <c r="U59" s="237" t="s">
        <v>511</v>
      </c>
      <c r="V59" s="237" t="s">
        <v>99</v>
      </c>
      <c r="W59" s="237"/>
      <c r="X59" s="237"/>
      <c r="Y59" s="237" t="s">
        <v>506</v>
      </c>
      <c r="Z59" s="237" t="s">
        <v>507</v>
      </c>
      <c r="AA59" s="237" t="str">
        <f t="shared" si="5"/>
        <v>カブシキガイシャコムスンイシノマキニシケアセンター</v>
      </c>
      <c r="AB59" s="237" t="s">
        <v>373</v>
      </c>
      <c r="AC59" s="237" t="str">
        <f t="shared" si="6"/>
        <v>987</v>
      </c>
      <c r="AD59" s="237" t="str">
        <f t="shared" si="7"/>
        <v>1101</v>
      </c>
      <c r="AE59" s="237" t="s">
        <v>253</v>
      </c>
      <c r="AF59" s="237" t="s">
        <v>508</v>
      </c>
      <c r="AG59" s="237" t="str">
        <f t="shared" si="8"/>
        <v>石巻市前谷地字二間堀76番地</v>
      </c>
      <c r="AH59" s="237" t="s">
        <v>509</v>
      </c>
      <c r="AI59" s="237" t="s">
        <v>510</v>
      </c>
      <c r="AJ59" s="237" t="s">
        <v>332</v>
      </c>
    </row>
    <row r="60" spans="1:36">
      <c r="A60" s="237" t="str">
        <f t="shared" si="0"/>
        <v>0410200281重度訪問介護</v>
      </c>
      <c r="B60" s="237" t="s">
        <v>484</v>
      </c>
      <c r="C60" s="237" t="s">
        <v>485</v>
      </c>
      <c r="D60" s="237" t="str">
        <f t="shared" si="1"/>
        <v>カブシキガイシャコムスン</v>
      </c>
      <c r="E60" s="237" t="s">
        <v>486</v>
      </c>
      <c r="F60" s="237" t="str">
        <f t="shared" si="2"/>
        <v>106</v>
      </c>
      <c r="G60" s="237" t="str">
        <f t="shared" si="3"/>
        <v>6153</v>
      </c>
      <c r="H60" s="237" t="s">
        <v>487</v>
      </c>
      <c r="I60" s="237" t="str">
        <f t="shared" si="4"/>
        <v>東京都港区六本木六丁目１０番１号六本木ヒルズ森タワー</v>
      </c>
      <c r="J60" s="237" t="s">
        <v>488</v>
      </c>
      <c r="K60" s="237" t="s">
        <v>489</v>
      </c>
      <c r="L60" s="237" t="s">
        <v>339</v>
      </c>
      <c r="M60" s="237" t="s">
        <v>490</v>
      </c>
      <c r="N60" s="237" t="s">
        <v>506</v>
      </c>
      <c r="O60" s="237" t="s">
        <v>507</v>
      </c>
      <c r="P60" s="237" t="s">
        <v>373</v>
      </c>
      <c r="Q60" s="237" t="s">
        <v>253</v>
      </c>
      <c r="R60" s="237" t="s">
        <v>508</v>
      </c>
      <c r="S60" s="237" t="s">
        <v>509</v>
      </c>
      <c r="T60" s="237" t="s">
        <v>510</v>
      </c>
      <c r="U60" s="237" t="s">
        <v>511</v>
      </c>
      <c r="V60" s="237" t="s">
        <v>101</v>
      </c>
      <c r="W60" s="237"/>
      <c r="X60" s="237"/>
      <c r="Y60" s="237" t="s">
        <v>506</v>
      </c>
      <c r="Z60" s="237" t="s">
        <v>507</v>
      </c>
      <c r="AA60" s="237" t="str">
        <f t="shared" si="5"/>
        <v>カブシキガイシャコムスンイシノマキニシケアセンター</v>
      </c>
      <c r="AB60" s="237" t="s">
        <v>373</v>
      </c>
      <c r="AC60" s="237" t="str">
        <f t="shared" si="6"/>
        <v>987</v>
      </c>
      <c r="AD60" s="237" t="str">
        <f t="shared" si="7"/>
        <v>1101</v>
      </c>
      <c r="AE60" s="237" t="s">
        <v>253</v>
      </c>
      <c r="AF60" s="237" t="s">
        <v>508</v>
      </c>
      <c r="AG60" s="237" t="str">
        <f t="shared" si="8"/>
        <v>石巻市前谷地字二間堀76番地</v>
      </c>
      <c r="AH60" s="237" t="s">
        <v>509</v>
      </c>
      <c r="AI60" s="237" t="s">
        <v>510</v>
      </c>
      <c r="AJ60" s="237" t="s">
        <v>332</v>
      </c>
    </row>
    <row r="61" spans="1:36">
      <c r="A61" s="237" t="str">
        <f t="shared" si="0"/>
        <v>0410200299居宅介護</v>
      </c>
      <c r="B61" s="237" t="s">
        <v>512</v>
      </c>
      <c r="C61" s="237" t="s">
        <v>513</v>
      </c>
      <c r="D61" s="237" t="str">
        <f t="shared" si="1"/>
        <v>シャカイフクシホウジン　コープフクシカイ</v>
      </c>
      <c r="E61" s="237" t="s">
        <v>514</v>
      </c>
      <c r="F61" s="237" t="str">
        <f t="shared" si="2"/>
        <v>981</v>
      </c>
      <c r="G61" s="237" t="str">
        <f t="shared" si="3"/>
        <v>0961</v>
      </c>
      <c r="H61" s="237" t="s">
        <v>515</v>
      </c>
      <c r="I61" s="237" t="str">
        <f t="shared" si="4"/>
        <v>仙台市青葉区桜ケ丘二丁目20-1</v>
      </c>
      <c r="J61" s="237" t="s">
        <v>516</v>
      </c>
      <c r="K61" s="237" t="s">
        <v>517</v>
      </c>
      <c r="L61" s="237" t="s">
        <v>248</v>
      </c>
      <c r="M61" s="237" t="s">
        <v>518</v>
      </c>
      <c r="N61" s="237" t="s">
        <v>519</v>
      </c>
      <c r="O61" s="237" t="s">
        <v>520</v>
      </c>
      <c r="P61" s="237" t="s">
        <v>327</v>
      </c>
      <c r="Q61" s="237" t="s">
        <v>253</v>
      </c>
      <c r="R61" s="237" t="s">
        <v>521</v>
      </c>
      <c r="S61" s="237" t="s">
        <v>522</v>
      </c>
      <c r="T61" s="237" t="s">
        <v>523</v>
      </c>
      <c r="U61" s="237" t="s">
        <v>524</v>
      </c>
      <c r="V61" s="237" t="s">
        <v>99</v>
      </c>
      <c r="W61" s="237"/>
      <c r="X61" s="237"/>
      <c r="Y61" s="237" t="s">
        <v>519</v>
      </c>
      <c r="Z61" s="237" t="s">
        <v>520</v>
      </c>
      <c r="AA61" s="237" t="str">
        <f t="shared" si="5"/>
        <v>コープノオウチイシノマキヘルパーステーション</v>
      </c>
      <c r="AB61" s="237" t="s">
        <v>327</v>
      </c>
      <c r="AC61" s="237" t="str">
        <f t="shared" si="6"/>
        <v>986</v>
      </c>
      <c r="AD61" s="237" t="str">
        <f t="shared" si="7"/>
        <v>0863</v>
      </c>
      <c r="AE61" s="237" t="s">
        <v>253</v>
      </c>
      <c r="AF61" s="237" t="s">
        <v>521</v>
      </c>
      <c r="AG61" s="237" t="str">
        <f t="shared" si="8"/>
        <v>石巻市向陽町三丁目26-1</v>
      </c>
      <c r="AH61" s="237" t="s">
        <v>522</v>
      </c>
      <c r="AI61" s="237" t="s">
        <v>523</v>
      </c>
      <c r="AJ61" s="237" t="s">
        <v>332</v>
      </c>
    </row>
    <row r="62" spans="1:36">
      <c r="A62" s="237" t="str">
        <f t="shared" si="0"/>
        <v>0410200299重度訪問介護</v>
      </c>
      <c r="B62" s="237" t="s">
        <v>512</v>
      </c>
      <c r="C62" s="237" t="s">
        <v>513</v>
      </c>
      <c r="D62" s="237" t="str">
        <f t="shared" si="1"/>
        <v>シャカイフクシホウジン　コープフクシカイ</v>
      </c>
      <c r="E62" s="237" t="s">
        <v>514</v>
      </c>
      <c r="F62" s="237" t="str">
        <f t="shared" si="2"/>
        <v>981</v>
      </c>
      <c r="G62" s="237" t="str">
        <f t="shared" si="3"/>
        <v>0961</v>
      </c>
      <c r="H62" s="237" t="s">
        <v>515</v>
      </c>
      <c r="I62" s="237" t="str">
        <f t="shared" si="4"/>
        <v>仙台市青葉区桜ケ丘二丁目20-1</v>
      </c>
      <c r="J62" s="237" t="s">
        <v>516</v>
      </c>
      <c r="K62" s="237" t="s">
        <v>517</v>
      </c>
      <c r="L62" s="237" t="s">
        <v>248</v>
      </c>
      <c r="M62" s="237" t="s">
        <v>518</v>
      </c>
      <c r="N62" s="237" t="s">
        <v>519</v>
      </c>
      <c r="O62" s="237" t="s">
        <v>520</v>
      </c>
      <c r="P62" s="237" t="s">
        <v>327</v>
      </c>
      <c r="Q62" s="237" t="s">
        <v>253</v>
      </c>
      <c r="R62" s="237" t="s">
        <v>521</v>
      </c>
      <c r="S62" s="237" t="s">
        <v>522</v>
      </c>
      <c r="T62" s="237" t="s">
        <v>523</v>
      </c>
      <c r="U62" s="237" t="s">
        <v>524</v>
      </c>
      <c r="V62" s="237" t="s">
        <v>101</v>
      </c>
      <c r="W62" s="237"/>
      <c r="X62" s="237"/>
      <c r="Y62" s="237" t="s">
        <v>519</v>
      </c>
      <c r="Z62" s="237" t="s">
        <v>520</v>
      </c>
      <c r="AA62" s="237" t="str">
        <f t="shared" si="5"/>
        <v>コープノオウチイシノマキヘルパーステーション</v>
      </c>
      <c r="AB62" s="237" t="s">
        <v>327</v>
      </c>
      <c r="AC62" s="237" t="str">
        <f t="shared" si="6"/>
        <v>986</v>
      </c>
      <c r="AD62" s="237" t="str">
        <f t="shared" si="7"/>
        <v>0863</v>
      </c>
      <c r="AE62" s="237" t="s">
        <v>253</v>
      </c>
      <c r="AF62" s="237" t="s">
        <v>521</v>
      </c>
      <c r="AG62" s="237" t="str">
        <f t="shared" si="8"/>
        <v>石巻市向陽町三丁目26-1</v>
      </c>
      <c r="AH62" s="237" t="s">
        <v>522</v>
      </c>
      <c r="AI62" s="237" t="s">
        <v>523</v>
      </c>
      <c r="AJ62" s="237" t="s">
        <v>332</v>
      </c>
    </row>
    <row r="63" spans="1:36">
      <c r="A63" s="237" t="str">
        <f t="shared" si="0"/>
        <v>0410200307居宅介護</v>
      </c>
      <c r="B63" s="237" t="s">
        <v>525</v>
      </c>
      <c r="C63" s="237" t="s">
        <v>526</v>
      </c>
      <c r="D63" s="237" t="str">
        <f t="shared" si="1"/>
        <v>カブシキガイシャニホンエルダリーケアサービス</v>
      </c>
      <c r="E63" s="237" t="s">
        <v>527</v>
      </c>
      <c r="F63" s="237" t="str">
        <f t="shared" si="2"/>
        <v>154</v>
      </c>
      <c r="G63" s="237" t="str">
        <f t="shared" si="3"/>
        <v>0004</v>
      </c>
      <c r="H63" s="237" t="s">
        <v>528</v>
      </c>
      <c r="I63" s="237" t="str">
        <f t="shared" si="4"/>
        <v>東京都世田谷区太子堂２－１６－５さいとうビル6階</v>
      </c>
      <c r="J63" s="237" t="s">
        <v>529</v>
      </c>
      <c r="K63" s="237" t="s">
        <v>530</v>
      </c>
      <c r="L63" s="237" t="s">
        <v>339</v>
      </c>
      <c r="M63" s="237" t="s">
        <v>531</v>
      </c>
      <c r="N63" s="237" t="s">
        <v>532</v>
      </c>
      <c r="O63" s="237" t="s">
        <v>533</v>
      </c>
      <c r="P63" s="237" t="s">
        <v>534</v>
      </c>
      <c r="Q63" s="237" t="s">
        <v>253</v>
      </c>
      <c r="R63" s="237" t="s">
        <v>535</v>
      </c>
      <c r="S63" s="237" t="s">
        <v>536</v>
      </c>
      <c r="T63" s="237" t="s">
        <v>537</v>
      </c>
      <c r="U63" s="237" t="s">
        <v>538</v>
      </c>
      <c r="V63" s="237" t="s">
        <v>99</v>
      </c>
      <c r="W63" s="237"/>
      <c r="X63" s="237"/>
      <c r="Y63" s="237" t="s">
        <v>532</v>
      </c>
      <c r="Z63" s="237" t="s">
        <v>533</v>
      </c>
      <c r="AA63" s="237" t="str">
        <f t="shared" si="5"/>
        <v>クリスタルカイゴセンターイシノマキ</v>
      </c>
      <c r="AB63" s="237" t="s">
        <v>534</v>
      </c>
      <c r="AC63" s="237" t="str">
        <f t="shared" si="6"/>
        <v>986</v>
      </c>
      <c r="AD63" s="237" t="str">
        <f t="shared" si="7"/>
        <v>0874</v>
      </c>
      <c r="AE63" s="237" t="s">
        <v>253</v>
      </c>
      <c r="AF63" s="237" t="s">
        <v>535</v>
      </c>
      <c r="AG63" s="237" t="str">
        <f t="shared" si="8"/>
        <v>石巻市双葉町３－３２－２</v>
      </c>
      <c r="AH63" s="237" t="s">
        <v>536</v>
      </c>
      <c r="AI63" s="237" t="s">
        <v>537</v>
      </c>
      <c r="AJ63" s="237" t="s">
        <v>332</v>
      </c>
    </row>
    <row r="64" spans="1:36">
      <c r="A64" s="237" t="str">
        <f t="shared" si="0"/>
        <v>0410200307重度訪問介護</v>
      </c>
      <c r="B64" s="237" t="s">
        <v>525</v>
      </c>
      <c r="C64" s="237" t="s">
        <v>526</v>
      </c>
      <c r="D64" s="237" t="str">
        <f t="shared" si="1"/>
        <v>カブシキガイシャニホンエルダリーケアサービス</v>
      </c>
      <c r="E64" s="237" t="s">
        <v>527</v>
      </c>
      <c r="F64" s="237" t="str">
        <f t="shared" si="2"/>
        <v>154</v>
      </c>
      <c r="G64" s="237" t="str">
        <f t="shared" si="3"/>
        <v>0004</v>
      </c>
      <c r="H64" s="237" t="s">
        <v>528</v>
      </c>
      <c r="I64" s="237" t="str">
        <f t="shared" si="4"/>
        <v>東京都世田谷区太子堂２－１６－５さいとうビル6階</v>
      </c>
      <c r="J64" s="237" t="s">
        <v>529</v>
      </c>
      <c r="K64" s="237" t="s">
        <v>530</v>
      </c>
      <c r="L64" s="237" t="s">
        <v>339</v>
      </c>
      <c r="M64" s="237" t="s">
        <v>531</v>
      </c>
      <c r="N64" s="237" t="s">
        <v>532</v>
      </c>
      <c r="O64" s="237" t="s">
        <v>533</v>
      </c>
      <c r="P64" s="237" t="s">
        <v>534</v>
      </c>
      <c r="Q64" s="237" t="s">
        <v>253</v>
      </c>
      <c r="R64" s="237" t="s">
        <v>535</v>
      </c>
      <c r="S64" s="237" t="s">
        <v>536</v>
      </c>
      <c r="T64" s="237" t="s">
        <v>537</v>
      </c>
      <c r="U64" s="237" t="s">
        <v>538</v>
      </c>
      <c r="V64" s="237" t="s">
        <v>101</v>
      </c>
      <c r="W64" s="237"/>
      <c r="X64" s="237"/>
      <c r="Y64" s="237" t="s">
        <v>532</v>
      </c>
      <c r="Z64" s="237" t="s">
        <v>533</v>
      </c>
      <c r="AA64" s="237" t="str">
        <f t="shared" si="5"/>
        <v>クリスタルカイゴセンターイシノマキ</v>
      </c>
      <c r="AB64" s="237" t="s">
        <v>534</v>
      </c>
      <c r="AC64" s="237" t="str">
        <f t="shared" si="6"/>
        <v>986</v>
      </c>
      <c r="AD64" s="237" t="str">
        <f t="shared" si="7"/>
        <v>0874</v>
      </c>
      <c r="AE64" s="237" t="s">
        <v>253</v>
      </c>
      <c r="AF64" s="237" t="s">
        <v>535</v>
      </c>
      <c r="AG64" s="237" t="str">
        <f t="shared" si="8"/>
        <v>石巻市双葉町３－３２－２</v>
      </c>
      <c r="AH64" s="237" t="s">
        <v>536</v>
      </c>
      <c r="AI64" s="237" t="s">
        <v>537</v>
      </c>
      <c r="AJ64" s="237" t="s">
        <v>332</v>
      </c>
    </row>
    <row r="65" spans="1:36">
      <c r="A65" s="237" t="str">
        <f t="shared" si="0"/>
        <v>0410200315居宅介護</v>
      </c>
      <c r="B65" s="237" t="s">
        <v>539</v>
      </c>
      <c r="C65" s="237" t="s">
        <v>540</v>
      </c>
      <c r="D65" s="237" t="str">
        <f t="shared" si="1"/>
        <v>エーエーカイゴユウゲンガイシャ</v>
      </c>
      <c r="E65" s="237" t="s">
        <v>283</v>
      </c>
      <c r="F65" s="237" t="str">
        <f t="shared" si="2"/>
        <v>986</v>
      </c>
      <c r="G65" s="237" t="str">
        <f t="shared" si="3"/>
        <v>0861</v>
      </c>
      <c r="H65" s="237" t="s">
        <v>541</v>
      </c>
      <c r="I65" s="237" t="str">
        <f t="shared" si="4"/>
        <v>石巻市蛇田字南久林14-3　ユニバーサル1-2</v>
      </c>
      <c r="J65" s="237" t="s">
        <v>542</v>
      </c>
      <c r="K65" s="237" t="s">
        <v>543</v>
      </c>
      <c r="L65" s="237" t="s">
        <v>339</v>
      </c>
      <c r="M65" s="237" t="s">
        <v>544</v>
      </c>
      <c r="N65" s="237" t="s">
        <v>539</v>
      </c>
      <c r="O65" s="237" t="s">
        <v>540</v>
      </c>
      <c r="P65" s="237" t="s">
        <v>283</v>
      </c>
      <c r="Q65" s="237" t="s">
        <v>253</v>
      </c>
      <c r="R65" s="237" t="s">
        <v>541</v>
      </c>
      <c r="S65" s="237" t="s">
        <v>542</v>
      </c>
      <c r="T65" s="237" t="s">
        <v>543</v>
      </c>
      <c r="U65" s="237" t="s">
        <v>545</v>
      </c>
      <c r="V65" s="237" t="s">
        <v>99</v>
      </c>
      <c r="W65" s="237"/>
      <c r="X65" s="237"/>
      <c r="Y65" s="237" t="s">
        <v>539</v>
      </c>
      <c r="Z65" s="237" t="s">
        <v>540</v>
      </c>
      <c r="AA65" s="237" t="str">
        <f t="shared" si="5"/>
        <v>エーエーカイゴユウゲンガイシャ</v>
      </c>
      <c r="AB65" s="237" t="s">
        <v>283</v>
      </c>
      <c r="AC65" s="237" t="str">
        <f t="shared" si="6"/>
        <v>986</v>
      </c>
      <c r="AD65" s="237" t="str">
        <f t="shared" si="7"/>
        <v>0861</v>
      </c>
      <c r="AE65" s="237" t="s">
        <v>253</v>
      </c>
      <c r="AF65" s="237" t="s">
        <v>546</v>
      </c>
      <c r="AG65" s="237" t="str">
        <f t="shared" si="8"/>
        <v>石巻市蛇田字沖２５</v>
      </c>
      <c r="AH65" s="237" t="s">
        <v>542</v>
      </c>
      <c r="AI65" s="237" t="s">
        <v>543</v>
      </c>
      <c r="AJ65" s="237" t="s">
        <v>332</v>
      </c>
    </row>
    <row r="66" spans="1:36">
      <c r="A66" s="237" t="str">
        <f t="shared" si="0"/>
        <v>0410200315重度訪問介護</v>
      </c>
      <c r="B66" s="237" t="s">
        <v>539</v>
      </c>
      <c r="C66" s="237" t="s">
        <v>540</v>
      </c>
      <c r="D66" s="237" t="str">
        <f t="shared" si="1"/>
        <v>エーエーカイゴユウゲンガイシャ</v>
      </c>
      <c r="E66" s="237" t="s">
        <v>283</v>
      </c>
      <c r="F66" s="237" t="str">
        <f t="shared" si="2"/>
        <v>986</v>
      </c>
      <c r="G66" s="237" t="str">
        <f t="shared" si="3"/>
        <v>0861</v>
      </c>
      <c r="H66" s="237" t="s">
        <v>541</v>
      </c>
      <c r="I66" s="237" t="str">
        <f t="shared" si="4"/>
        <v>石巻市蛇田字南久林14-3　ユニバーサル1-2</v>
      </c>
      <c r="J66" s="237" t="s">
        <v>542</v>
      </c>
      <c r="K66" s="237" t="s">
        <v>543</v>
      </c>
      <c r="L66" s="237" t="s">
        <v>339</v>
      </c>
      <c r="M66" s="237" t="s">
        <v>544</v>
      </c>
      <c r="N66" s="237" t="s">
        <v>539</v>
      </c>
      <c r="O66" s="237" t="s">
        <v>540</v>
      </c>
      <c r="P66" s="237" t="s">
        <v>283</v>
      </c>
      <c r="Q66" s="237" t="s">
        <v>253</v>
      </c>
      <c r="R66" s="237" t="s">
        <v>541</v>
      </c>
      <c r="S66" s="237" t="s">
        <v>542</v>
      </c>
      <c r="T66" s="237" t="s">
        <v>543</v>
      </c>
      <c r="U66" s="237" t="s">
        <v>545</v>
      </c>
      <c r="V66" s="237" t="s">
        <v>101</v>
      </c>
      <c r="W66" s="237"/>
      <c r="X66" s="237"/>
      <c r="Y66" s="237" t="s">
        <v>539</v>
      </c>
      <c r="Z66" s="237" t="s">
        <v>540</v>
      </c>
      <c r="AA66" s="237" t="str">
        <f t="shared" si="5"/>
        <v>エーエーカイゴユウゲンガイシャ</v>
      </c>
      <c r="AB66" s="237" t="s">
        <v>283</v>
      </c>
      <c r="AC66" s="237" t="str">
        <f t="shared" si="6"/>
        <v>986</v>
      </c>
      <c r="AD66" s="237" t="str">
        <f t="shared" si="7"/>
        <v>0861</v>
      </c>
      <c r="AE66" s="237" t="s">
        <v>253</v>
      </c>
      <c r="AF66" s="237" t="s">
        <v>546</v>
      </c>
      <c r="AG66" s="237" t="str">
        <f t="shared" si="8"/>
        <v>石巻市蛇田字沖２５</v>
      </c>
      <c r="AH66" s="237" t="s">
        <v>542</v>
      </c>
      <c r="AI66" s="237" t="s">
        <v>543</v>
      </c>
      <c r="AJ66" s="237" t="s">
        <v>332</v>
      </c>
    </row>
    <row r="67" spans="1:36">
      <c r="A67" s="237" t="str">
        <f t="shared" si="0"/>
        <v>0410200349居宅介護</v>
      </c>
      <c r="B67" s="237" t="s">
        <v>547</v>
      </c>
      <c r="C67" s="237" t="s">
        <v>548</v>
      </c>
      <c r="D67" s="237" t="str">
        <f t="shared" si="1"/>
        <v>ユウゲンガイシャココロケアサービス</v>
      </c>
      <c r="E67" s="237" t="s">
        <v>264</v>
      </c>
      <c r="F67" s="237" t="str">
        <f t="shared" si="2"/>
        <v>986</v>
      </c>
      <c r="G67" s="237" t="str">
        <f t="shared" si="3"/>
        <v>0853</v>
      </c>
      <c r="H67" s="237" t="s">
        <v>549</v>
      </c>
      <c r="I67" s="237" t="str">
        <f t="shared" si="4"/>
        <v>石巻市門脇字青葉西４７番地の３</v>
      </c>
      <c r="J67" s="237" t="s">
        <v>550</v>
      </c>
      <c r="K67" s="237" t="s">
        <v>551</v>
      </c>
      <c r="L67" s="237" t="s">
        <v>552</v>
      </c>
      <c r="M67" s="237" t="s">
        <v>553</v>
      </c>
      <c r="N67" s="237" t="s">
        <v>547</v>
      </c>
      <c r="O67" s="237" t="s">
        <v>548</v>
      </c>
      <c r="P67" s="237" t="s">
        <v>264</v>
      </c>
      <c r="Q67" s="237" t="s">
        <v>253</v>
      </c>
      <c r="R67" s="237" t="s">
        <v>549</v>
      </c>
      <c r="S67" s="237" t="s">
        <v>550</v>
      </c>
      <c r="T67" s="237" t="s">
        <v>551</v>
      </c>
      <c r="U67" s="237" t="s">
        <v>554</v>
      </c>
      <c r="V67" s="237" t="s">
        <v>99</v>
      </c>
      <c r="W67" s="237"/>
      <c r="X67" s="237"/>
      <c r="Y67" s="237" t="s">
        <v>547</v>
      </c>
      <c r="Z67" s="237" t="s">
        <v>548</v>
      </c>
      <c r="AA67" s="237" t="str">
        <f t="shared" si="5"/>
        <v>ユウゲンガイシャココロケアサービス</v>
      </c>
      <c r="AB67" s="237" t="s">
        <v>264</v>
      </c>
      <c r="AC67" s="237" t="str">
        <f t="shared" si="6"/>
        <v>986</v>
      </c>
      <c r="AD67" s="237" t="str">
        <f t="shared" si="7"/>
        <v>0853</v>
      </c>
      <c r="AE67" s="237" t="s">
        <v>253</v>
      </c>
      <c r="AF67" s="237" t="s">
        <v>549</v>
      </c>
      <c r="AG67" s="237" t="str">
        <f t="shared" si="8"/>
        <v>石巻市門脇字青葉西４７番地の３</v>
      </c>
      <c r="AH67" s="237" t="s">
        <v>550</v>
      </c>
      <c r="AI67" s="237" t="s">
        <v>551</v>
      </c>
      <c r="AJ67" s="237" t="s">
        <v>332</v>
      </c>
    </row>
    <row r="68" spans="1:36">
      <c r="A68" s="237" t="str">
        <f t="shared" ref="A68:A131" si="9">U68&amp;V68</f>
        <v>0410200349重度訪問介護</v>
      </c>
      <c r="B68" s="237" t="s">
        <v>547</v>
      </c>
      <c r="C68" s="237" t="s">
        <v>548</v>
      </c>
      <c r="D68" s="237" t="str">
        <f t="shared" ref="D68:D131" si="10">DBCS(C68)</f>
        <v>ユウゲンガイシャココロケアサービス</v>
      </c>
      <c r="E68" s="237" t="s">
        <v>264</v>
      </c>
      <c r="F68" s="237" t="str">
        <f t="shared" ref="F68:F131" si="11">LEFT(E68,3)</f>
        <v>986</v>
      </c>
      <c r="G68" s="237" t="str">
        <f t="shared" ref="G68:G131" si="12">RIGHT(E68,4)</f>
        <v>0853</v>
      </c>
      <c r="H68" s="237" t="s">
        <v>549</v>
      </c>
      <c r="I68" s="237" t="str">
        <f t="shared" ref="I68:I131" si="13">SUBSTITUTE(H68,"宮城県","")</f>
        <v>石巻市門脇字青葉西４７番地の３</v>
      </c>
      <c r="J68" s="237" t="s">
        <v>550</v>
      </c>
      <c r="K68" s="237" t="s">
        <v>551</v>
      </c>
      <c r="L68" s="237" t="s">
        <v>552</v>
      </c>
      <c r="M68" s="237" t="s">
        <v>553</v>
      </c>
      <c r="N68" s="237" t="s">
        <v>547</v>
      </c>
      <c r="O68" s="237" t="s">
        <v>548</v>
      </c>
      <c r="P68" s="237" t="s">
        <v>264</v>
      </c>
      <c r="Q68" s="237" t="s">
        <v>253</v>
      </c>
      <c r="R68" s="237" t="s">
        <v>549</v>
      </c>
      <c r="S68" s="237" t="s">
        <v>550</v>
      </c>
      <c r="T68" s="237" t="s">
        <v>551</v>
      </c>
      <c r="U68" s="237" t="s">
        <v>554</v>
      </c>
      <c r="V68" s="237" t="s">
        <v>101</v>
      </c>
      <c r="W68" s="237"/>
      <c r="X68" s="237"/>
      <c r="Y68" s="237" t="s">
        <v>547</v>
      </c>
      <c r="Z68" s="237" t="s">
        <v>548</v>
      </c>
      <c r="AA68" s="237" t="str">
        <f t="shared" ref="AA68:AA131" si="14">DBCS(Z68)</f>
        <v>ユウゲンガイシャココロケアサービス</v>
      </c>
      <c r="AB68" s="237" t="s">
        <v>264</v>
      </c>
      <c r="AC68" s="237" t="str">
        <f t="shared" ref="AC68:AC131" si="15">LEFT(AB68,3)</f>
        <v>986</v>
      </c>
      <c r="AD68" s="237" t="str">
        <f t="shared" ref="AD68:AD131" si="16">RIGHT(AB68,4)</f>
        <v>0853</v>
      </c>
      <c r="AE68" s="237" t="s">
        <v>253</v>
      </c>
      <c r="AF68" s="237" t="s">
        <v>549</v>
      </c>
      <c r="AG68" s="237" t="str">
        <f t="shared" ref="AG68:AG131" si="17">SUBSTITUTE(AF68,"宮城県","")</f>
        <v>石巻市門脇字青葉西４７番地の３</v>
      </c>
      <c r="AH68" s="237" t="s">
        <v>550</v>
      </c>
      <c r="AI68" s="237" t="s">
        <v>551</v>
      </c>
      <c r="AJ68" s="237" t="s">
        <v>332</v>
      </c>
    </row>
    <row r="69" spans="1:36">
      <c r="A69" s="237" t="str">
        <f t="shared" si="9"/>
        <v>0410200349行動援護</v>
      </c>
      <c r="B69" s="237" t="s">
        <v>547</v>
      </c>
      <c r="C69" s="237" t="s">
        <v>548</v>
      </c>
      <c r="D69" s="237" t="str">
        <f t="shared" si="10"/>
        <v>ユウゲンガイシャココロケアサービス</v>
      </c>
      <c r="E69" s="237" t="s">
        <v>264</v>
      </c>
      <c r="F69" s="237" t="str">
        <f t="shared" si="11"/>
        <v>986</v>
      </c>
      <c r="G69" s="237" t="str">
        <f t="shared" si="12"/>
        <v>0853</v>
      </c>
      <c r="H69" s="237" t="s">
        <v>549</v>
      </c>
      <c r="I69" s="237" t="str">
        <f t="shared" si="13"/>
        <v>石巻市門脇字青葉西４７番地の３</v>
      </c>
      <c r="J69" s="237" t="s">
        <v>550</v>
      </c>
      <c r="K69" s="237" t="s">
        <v>551</v>
      </c>
      <c r="L69" s="237" t="s">
        <v>552</v>
      </c>
      <c r="M69" s="237" t="s">
        <v>553</v>
      </c>
      <c r="N69" s="237" t="s">
        <v>547</v>
      </c>
      <c r="O69" s="237" t="s">
        <v>548</v>
      </c>
      <c r="P69" s="237" t="s">
        <v>264</v>
      </c>
      <c r="Q69" s="237" t="s">
        <v>253</v>
      </c>
      <c r="R69" s="237" t="s">
        <v>549</v>
      </c>
      <c r="S69" s="237" t="s">
        <v>550</v>
      </c>
      <c r="T69" s="237" t="s">
        <v>551</v>
      </c>
      <c r="U69" s="237" t="s">
        <v>554</v>
      </c>
      <c r="V69" s="237" t="s">
        <v>102</v>
      </c>
      <c r="W69" s="237"/>
      <c r="X69" s="237"/>
      <c r="Y69" s="237" t="s">
        <v>547</v>
      </c>
      <c r="Z69" s="237" t="s">
        <v>548</v>
      </c>
      <c r="AA69" s="237" t="str">
        <f t="shared" si="14"/>
        <v>ユウゲンガイシャココロケアサービス</v>
      </c>
      <c r="AB69" s="237" t="s">
        <v>264</v>
      </c>
      <c r="AC69" s="237" t="str">
        <f t="shared" si="15"/>
        <v>986</v>
      </c>
      <c r="AD69" s="237" t="str">
        <f t="shared" si="16"/>
        <v>0853</v>
      </c>
      <c r="AE69" s="237" t="s">
        <v>253</v>
      </c>
      <c r="AF69" s="237" t="s">
        <v>549</v>
      </c>
      <c r="AG69" s="237" t="str">
        <f t="shared" si="17"/>
        <v>石巻市門脇字青葉西４７番地の３</v>
      </c>
      <c r="AH69" s="237" t="s">
        <v>550</v>
      </c>
      <c r="AI69" s="237" t="s">
        <v>551</v>
      </c>
      <c r="AJ69" s="237" t="s">
        <v>332</v>
      </c>
    </row>
    <row r="70" spans="1:36">
      <c r="A70" s="237" t="str">
        <f t="shared" si="9"/>
        <v>0410200356生活介護</v>
      </c>
      <c r="B70" s="237" t="s">
        <v>262</v>
      </c>
      <c r="C70" s="237" t="s">
        <v>263</v>
      </c>
      <c r="D70" s="237" t="str">
        <f t="shared" si="10"/>
        <v>シャカイフクシホウジン　イシノマキショウシンカイ</v>
      </c>
      <c r="E70" s="237" t="s">
        <v>264</v>
      </c>
      <c r="F70" s="237" t="str">
        <f t="shared" si="11"/>
        <v>986</v>
      </c>
      <c r="G70" s="237" t="str">
        <f t="shared" si="12"/>
        <v>0853</v>
      </c>
      <c r="H70" s="237" t="s">
        <v>265</v>
      </c>
      <c r="I70" s="237" t="str">
        <f t="shared" si="13"/>
        <v>石巻市門脇字元捨喰５番の１</v>
      </c>
      <c r="J70" s="237" t="s">
        <v>266</v>
      </c>
      <c r="K70" s="237" t="s">
        <v>267</v>
      </c>
      <c r="L70" s="237" t="s">
        <v>248</v>
      </c>
      <c r="M70" s="237" t="s">
        <v>268</v>
      </c>
      <c r="N70" s="237" t="s">
        <v>555</v>
      </c>
      <c r="O70" s="237" t="s">
        <v>556</v>
      </c>
      <c r="P70" s="237" t="s">
        <v>283</v>
      </c>
      <c r="Q70" s="237" t="s">
        <v>253</v>
      </c>
      <c r="R70" s="237" t="s">
        <v>557</v>
      </c>
      <c r="S70" s="237" t="s">
        <v>558</v>
      </c>
      <c r="T70" s="237" t="s">
        <v>559</v>
      </c>
      <c r="U70" s="237" t="s">
        <v>560</v>
      </c>
      <c r="V70" s="237" t="s">
        <v>105</v>
      </c>
      <c r="W70" s="237"/>
      <c r="X70" s="237"/>
      <c r="Y70" s="237" t="s">
        <v>555</v>
      </c>
      <c r="Z70" s="237" t="s">
        <v>556</v>
      </c>
      <c r="AA70" s="237" t="str">
        <f t="shared" si="14"/>
        <v>サンネットナゴミ</v>
      </c>
      <c r="AB70" s="237" t="s">
        <v>283</v>
      </c>
      <c r="AC70" s="237" t="str">
        <f t="shared" si="15"/>
        <v>986</v>
      </c>
      <c r="AD70" s="237" t="str">
        <f t="shared" si="16"/>
        <v>0861</v>
      </c>
      <c r="AE70" s="237" t="s">
        <v>253</v>
      </c>
      <c r="AF70" s="237" t="s">
        <v>557</v>
      </c>
      <c r="AG70" s="237" t="str">
        <f t="shared" si="17"/>
        <v>石巻市蛇田字小斉２９</v>
      </c>
      <c r="AH70" s="237" t="s">
        <v>558</v>
      </c>
      <c r="AI70" s="237" t="s">
        <v>559</v>
      </c>
      <c r="AJ70" s="237" t="s">
        <v>260</v>
      </c>
    </row>
    <row r="71" spans="1:36">
      <c r="A71" s="237" t="str">
        <f t="shared" si="9"/>
        <v>0410200356自立訓練（生活訓練）</v>
      </c>
      <c r="B71" s="237" t="s">
        <v>262</v>
      </c>
      <c r="C71" s="237" t="s">
        <v>263</v>
      </c>
      <c r="D71" s="237" t="str">
        <f t="shared" si="10"/>
        <v>シャカイフクシホウジン　イシノマキショウシンカイ</v>
      </c>
      <c r="E71" s="237" t="s">
        <v>264</v>
      </c>
      <c r="F71" s="237" t="str">
        <f t="shared" si="11"/>
        <v>986</v>
      </c>
      <c r="G71" s="237" t="str">
        <f t="shared" si="12"/>
        <v>0853</v>
      </c>
      <c r="H71" s="237" t="s">
        <v>265</v>
      </c>
      <c r="I71" s="237" t="str">
        <f t="shared" si="13"/>
        <v>石巻市門脇字元捨喰５番の１</v>
      </c>
      <c r="J71" s="237" t="s">
        <v>266</v>
      </c>
      <c r="K71" s="237" t="s">
        <v>267</v>
      </c>
      <c r="L71" s="237" t="s">
        <v>248</v>
      </c>
      <c r="M71" s="237" t="s">
        <v>268</v>
      </c>
      <c r="N71" s="237" t="s">
        <v>555</v>
      </c>
      <c r="O71" s="237" t="s">
        <v>556</v>
      </c>
      <c r="P71" s="237" t="s">
        <v>283</v>
      </c>
      <c r="Q71" s="237" t="s">
        <v>253</v>
      </c>
      <c r="R71" s="237" t="s">
        <v>557</v>
      </c>
      <c r="S71" s="237" t="s">
        <v>558</v>
      </c>
      <c r="T71" s="237" t="s">
        <v>559</v>
      </c>
      <c r="U71" s="237" t="s">
        <v>560</v>
      </c>
      <c r="V71" s="237" t="s">
        <v>108</v>
      </c>
      <c r="W71" s="237"/>
      <c r="X71" s="237"/>
      <c r="Y71" s="237" t="s">
        <v>555</v>
      </c>
      <c r="Z71" s="237" t="s">
        <v>556</v>
      </c>
      <c r="AA71" s="237" t="str">
        <f t="shared" si="14"/>
        <v>サンネットナゴミ</v>
      </c>
      <c r="AB71" s="237" t="s">
        <v>283</v>
      </c>
      <c r="AC71" s="237" t="str">
        <f t="shared" si="15"/>
        <v>986</v>
      </c>
      <c r="AD71" s="237" t="str">
        <f t="shared" si="16"/>
        <v>0861</v>
      </c>
      <c r="AE71" s="237" t="s">
        <v>253</v>
      </c>
      <c r="AF71" s="237" t="s">
        <v>557</v>
      </c>
      <c r="AG71" s="237" t="str">
        <f t="shared" si="17"/>
        <v>石巻市蛇田字小斉２９</v>
      </c>
      <c r="AH71" s="237" t="s">
        <v>558</v>
      </c>
      <c r="AI71" s="237" t="s">
        <v>559</v>
      </c>
      <c r="AJ71" s="237" t="s">
        <v>261</v>
      </c>
    </row>
    <row r="72" spans="1:36">
      <c r="A72" s="237" t="str">
        <f t="shared" si="9"/>
        <v>0410200356就労継続支援Ｂ型</v>
      </c>
      <c r="B72" s="237" t="s">
        <v>262</v>
      </c>
      <c r="C72" s="237" t="s">
        <v>263</v>
      </c>
      <c r="D72" s="237" t="str">
        <f t="shared" si="10"/>
        <v>シャカイフクシホウジン　イシノマキショウシンカイ</v>
      </c>
      <c r="E72" s="237" t="s">
        <v>264</v>
      </c>
      <c r="F72" s="237" t="str">
        <f t="shared" si="11"/>
        <v>986</v>
      </c>
      <c r="G72" s="237" t="str">
        <f t="shared" si="12"/>
        <v>0853</v>
      </c>
      <c r="H72" s="237" t="s">
        <v>265</v>
      </c>
      <c r="I72" s="237" t="str">
        <f t="shared" si="13"/>
        <v>石巻市門脇字元捨喰５番の１</v>
      </c>
      <c r="J72" s="237" t="s">
        <v>266</v>
      </c>
      <c r="K72" s="237" t="s">
        <v>267</v>
      </c>
      <c r="L72" s="237" t="s">
        <v>248</v>
      </c>
      <c r="M72" s="237" t="s">
        <v>268</v>
      </c>
      <c r="N72" s="237" t="s">
        <v>555</v>
      </c>
      <c r="O72" s="237" t="s">
        <v>556</v>
      </c>
      <c r="P72" s="237" t="s">
        <v>283</v>
      </c>
      <c r="Q72" s="237" t="s">
        <v>253</v>
      </c>
      <c r="R72" s="237" t="s">
        <v>557</v>
      </c>
      <c r="S72" s="237" t="s">
        <v>558</v>
      </c>
      <c r="T72" s="237" t="s">
        <v>559</v>
      </c>
      <c r="U72" s="237" t="s">
        <v>560</v>
      </c>
      <c r="V72" s="237" t="s">
        <v>111</v>
      </c>
      <c r="W72" s="237"/>
      <c r="X72" s="237"/>
      <c r="Y72" s="237" t="s">
        <v>555</v>
      </c>
      <c r="Z72" s="237" t="s">
        <v>556</v>
      </c>
      <c r="AA72" s="237" t="str">
        <f t="shared" si="14"/>
        <v>サンネットナゴミ</v>
      </c>
      <c r="AB72" s="237" t="s">
        <v>283</v>
      </c>
      <c r="AC72" s="237" t="str">
        <f t="shared" si="15"/>
        <v>986</v>
      </c>
      <c r="AD72" s="237" t="str">
        <f t="shared" si="16"/>
        <v>0861</v>
      </c>
      <c r="AE72" s="237" t="s">
        <v>253</v>
      </c>
      <c r="AF72" s="237" t="s">
        <v>557</v>
      </c>
      <c r="AG72" s="237" t="str">
        <f t="shared" si="17"/>
        <v>石巻市蛇田字小斉２９</v>
      </c>
      <c r="AH72" s="237" t="s">
        <v>558</v>
      </c>
      <c r="AI72" s="237" t="s">
        <v>559</v>
      </c>
      <c r="AJ72" s="237" t="s">
        <v>260</v>
      </c>
    </row>
    <row r="73" spans="1:36">
      <c r="A73" s="237" t="str">
        <f t="shared" si="9"/>
        <v>0410200356知的障害者通所授産施設</v>
      </c>
      <c r="B73" s="237" t="s">
        <v>262</v>
      </c>
      <c r="C73" s="237" t="s">
        <v>263</v>
      </c>
      <c r="D73" s="237" t="str">
        <f t="shared" si="10"/>
        <v>シャカイフクシホウジン　イシノマキショウシンカイ</v>
      </c>
      <c r="E73" s="237" t="s">
        <v>264</v>
      </c>
      <c r="F73" s="237" t="str">
        <f t="shared" si="11"/>
        <v>986</v>
      </c>
      <c r="G73" s="237" t="str">
        <f t="shared" si="12"/>
        <v>0853</v>
      </c>
      <c r="H73" s="237" t="s">
        <v>265</v>
      </c>
      <c r="I73" s="237" t="str">
        <f t="shared" si="13"/>
        <v>石巻市門脇字元捨喰５番の１</v>
      </c>
      <c r="J73" s="237" t="s">
        <v>266</v>
      </c>
      <c r="K73" s="237" t="s">
        <v>267</v>
      </c>
      <c r="L73" s="237" t="s">
        <v>248</v>
      </c>
      <c r="M73" s="237" t="s">
        <v>268</v>
      </c>
      <c r="N73" s="237" t="s">
        <v>555</v>
      </c>
      <c r="O73" s="237" t="s">
        <v>556</v>
      </c>
      <c r="P73" s="237" t="s">
        <v>283</v>
      </c>
      <c r="Q73" s="237" t="s">
        <v>253</v>
      </c>
      <c r="R73" s="237" t="s">
        <v>557</v>
      </c>
      <c r="S73" s="237" t="s">
        <v>558</v>
      </c>
      <c r="T73" s="237" t="s">
        <v>559</v>
      </c>
      <c r="U73" s="237" t="s">
        <v>560</v>
      </c>
      <c r="V73" s="237" t="s">
        <v>561</v>
      </c>
      <c r="W73" s="237"/>
      <c r="X73" s="237"/>
      <c r="Y73" s="237" t="s">
        <v>555</v>
      </c>
      <c r="Z73" s="237" t="s">
        <v>556</v>
      </c>
      <c r="AA73" s="237" t="str">
        <f t="shared" si="14"/>
        <v>サンネットナゴミ</v>
      </c>
      <c r="AB73" s="237" t="s">
        <v>283</v>
      </c>
      <c r="AC73" s="237" t="str">
        <f t="shared" si="15"/>
        <v>986</v>
      </c>
      <c r="AD73" s="237" t="str">
        <f t="shared" si="16"/>
        <v>0861</v>
      </c>
      <c r="AE73" s="237" t="s">
        <v>253</v>
      </c>
      <c r="AF73" s="237" t="s">
        <v>557</v>
      </c>
      <c r="AG73" s="237" t="str">
        <f t="shared" si="17"/>
        <v>石巻市蛇田字小斉２９</v>
      </c>
      <c r="AH73" s="237" t="s">
        <v>558</v>
      </c>
      <c r="AI73" s="237" t="s">
        <v>559</v>
      </c>
      <c r="AJ73" s="237" t="s">
        <v>280</v>
      </c>
    </row>
    <row r="74" spans="1:36">
      <c r="A74" s="237" t="str">
        <f t="shared" si="9"/>
        <v>0410200364就労継続支援Ｂ型</v>
      </c>
      <c r="B74" s="237" t="s">
        <v>262</v>
      </c>
      <c r="C74" s="237" t="s">
        <v>263</v>
      </c>
      <c r="D74" s="237" t="str">
        <f t="shared" si="10"/>
        <v>シャカイフクシホウジン　イシノマキショウシンカイ</v>
      </c>
      <c r="E74" s="237" t="s">
        <v>264</v>
      </c>
      <c r="F74" s="237" t="str">
        <f t="shared" si="11"/>
        <v>986</v>
      </c>
      <c r="G74" s="237" t="str">
        <f t="shared" si="12"/>
        <v>0853</v>
      </c>
      <c r="H74" s="237" t="s">
        <v>265</v>
      </c>
      <c r="I74" s="237" t="str">
        <f t="shared" si="13"/>
        <v>石巻市門脇字元捨喰５番の１</v>
      </c>
      <c r="J74" s="237" t="s">
        <v>266</v>
      </c>
      <c r="K74" s="237" t="s">
        <v>267</v>
      </c>
      <c r="L74" s="237" t="s">
        <v>248</v>
      </c>
      <c r="M74" s="237" t="s">
        <v>268</v>
      </c>
      <c r="N74" s="237" t="s">
        <v>562</v>
      </c>
      <c r="O74" s="237" t="s">
        <v>563</v>
      </c>
      <c r="P74" s="237" t="s">
        <v>564</v>
      </c>
      <c r="Q74" s="237" t="s">
        <v>253</v>
      </c>
      <c r="R74" s="237" t="s">
        <v>565</v>
      </c>
      <c r="S74" s="237" t="s">
        <v>566</v>
      </c>
      <c r="T74" s="237" t="s">
        <v>567</v>
      </c>
      <c r="U74" s="237" t="s">
        <v>568</v>
      </c>
      <c r="V74" s="237" t="s">
        <v>111</v>
      </c>
      <c r="W74" s="237"/>
      <c r="X74" s="237"/>
      <c r="Y74" s="237" t="s">
        <v>562</v>
      </c>
      <c r="Z74" s="237" t="s">
        <v>563</v>
      </c>
      <c r="AA74" s="237" t="str">
        <f t="shared" si="14"/>
        <v>ワークスツバサ</v>
      </c>
      <c r="AB74" s="237" t="s">
        <v>564</v>
      </c>
      <c r="AC74" s="237" t="str">
        <f t="shared" si="15"/>
        <v>986</v>
      </c>
      <c r="AD74" s="237" t="str">
        <f t="shared" si="16"/>
        <v>2102</v>
      </c>
      <c r="AE74" s="237" t="s">
        <v>253</v>
      </c>
      <c r="AF74" s="237" t="s">
        <v>565</v>
      </c>
      <c r="AG74" s="237" t="str">
        <f t="shared" si="17"/>
        <v>石巻市沢田字広見山１３－１</v>
      </c>
      <c r="AH74" s="237" t="s">
        <v>566</v>
      </c>
      <c r="AI74" s="237" t="s">
        <v>567</v>
      </c>
      <c r="AJ74" s="237" t="s">
        <v>260</v>
      </c>
    </row>
    <row r="75" spans="1:36">
      <c r="A75" s="237" t="str">
        <f t="shared" si="9"/>
        <v>0410200364知的障害者通所授産施設</v>
      </c>
      <c r="B75" s="237" t="s">
        <v>262</v>
      </c>
      <c r="C75" s="237" t="s">
        <v>263</v>
      </c>
      <c r="D75" s="237" t="str">
        <f t="shared" si="10"/>
        <v>シャカイフクシホウジン　イシノマキショウシンカイ</v>
      </c>
      <c r="E75" s="237" t="s">
        <v>264</v>
      </c>
      <c r="F75" s="237" t="str">
        <f t="shared" si="11"/>
        <v>986</v>
      </c>
      <c r="G75" s="237" t="str">
        <f t="shared" si="12"/>
        <v>0853</v>
      </c>
      <c r="H75" s="237" t="s">
        <v>265</v>
      </c>
      <c r="I75" s="237" t="str">
        <f t="shared" si="13"/>
        <v>石巻市門脇字元捨喰５番の１</v>
      </c>
      <c r="J75" s="237" t="s">
        <v>266</v>
      </c>
      <c r="K75" s="237" t="s">
        <v>267</v>
      </c>
      <c r="L75" s="237" t="s">
        <v>248</v>
      </c>
      <c r="M75" s="237" t="s">
        <v>268</v>
      </c>
      <c r="N75" s="237" t="s">
        <v>562</v>
      </c>
      <c r="O75" s="237" t="s">
        <v>563</v>
      </c>
      <c r="P75" s="237" t="s">
        <v>564</v>
      </c>
      <c r="Q75" s="237" t="s">
        <v>253</v>
      </c>
      <c r="R75" s="237" t="s">
        <v>565</v>
      </c>
      <c r="S75" s="237" t="s">
        <v>566</v>
      </c>
      <c r="T75" s="237" t="s">
        <v>567</v>
      </c>
      <c r="U75" s="237" t="s">
        <v>568</v>
      </c>
      <c r="V75" s="237" t="s">
        <v>561</v>
      </c>
      <c r="W75" s="237"/>
      <c r="X75" s="237"/>
      <c r="Y75" s="237" t="s">
        <v>562</v>
      </c>
      <c r="Z75" s="237" t="s">
        <v>563</v>
      </c>
      <c r="AA75" s="237" t="str">
        <f t="shared" si="14"/>
        <v>ワークスツバサ</v>
      </c>
      <c r="AB75" s="237" t="s">
        <v>564</v>
      </c>
      <c r="AC75" s="237" t="str">
        <f t="shared" si="15"/>
        <v>986</v>
      </c>
      <c r="AD75" s="237" t="str">
        <f t="shared" si="16"/>
        <v>2102</v>
      </c>
      <c r="AE75" s="237" t="s">
        <v>253</v>
      </c>
      <c r="AF75" s="237" t="s">
        <v>565</v>
      </c>
      <c r="AG75" s="237" t="str">
        <f t="shared" si="17"/>
        <v>石巻市沢田字広見山１３－１</v>
      </c>
      <c r="AH75" s="237" t="s">
        <v>566</v>
      </c>
      <c r="AI75" s="237" t="s">
        <v>567</v>
      </c>
      <c r="AJ75" s="237" t="s">
        <v>280</v>
      </c>
    </row>
    <row r="76" spans="1:36">
      <c r="A76" s="237" t="str">
        <f t="shared" si="9"/>
        <v>0410200372就労継続支援Ｂ型</v>
      </c>
      <c r="B76" s="237" t="s">
        <v>262</v>
      </c>
      <c r="C76" s="237" t="s">
        <v>263</v>
      </c>
      <c r="D76" s="237" t="str">
        <f t="shared" si="10"/>
        <v>シャカイフクシホウジン　イシノマキショウシンカイ</v>
      </c>
      <c r="E76" s="237" t="s">
        <v>264</v>
      </c>
      <c r="F76" s="237" t="str">
        <f t="shared" si="11"/>
        <v>986</v>
      </c>
      <c r="G76" s="237" t="str">
        <f t="shared" si="12"/>
        <v>0853</v>
      </c>
      <c r="H76" s="237" t="s">
        <v>265</v>
      </c>
      <c r="I76" s="237" t="str">
        <f t="shared" si="13"/>
        <v>石巻市門脇字元捨喰５番の１</v>
      </c>
      <c r="J76" s="237" t="s">
        <v>266</v>
      </c>
      <c r="K76" s="237" t="s">
        <v>267</v>
      </c>
      <c r="L76" s="237" t="s">
        <v>248</v>
      </c>
      <c r="M76" s="237" t="s">
        <v>268</v>
      </c>
      <c r="N76" s="237" t="s">
        <v>569</v>
      </c>
      <c r="O76" s="237" t="s">
        <v>570</v>
      </c>
      <c r="P76" s="237" t="s">
        <v>571</v>
      </c>
      <c r="Q76" s="237" t="s">
        <v>253</v>
      </c>
      <c r="R76" s="237" t="s">
        <v>572</v>
      </c>
      <c r="S76" s="237" t="s">
        <v>573</v>
      </c>
      <c r="T76" s="237" t="s">
        <v>574</v>
      </c>
      <c r="U76" s="237" t="s">
        <v>575</v>
      </c>
      <c r="V76" s="237" t="s">
        <v>111</v>
      </c>
      <c r="W76" s="237"/>
      <c r="X76" s="237"/>
      <c r="Y76" s="237" t="s">
        <v>569</v>
      </c>
      <c r="Z76" s="237" t="s">
        <v>570</v>
      </c>
      <c r="AA76" s="237" t="str">
        <f t="shared" si="14"/>
        <v>カナン</v>
      </c>
      <c r="AB76" s="237" t="s">
        <v>571</v>
      </c>
      <c r="AC76" s="237" t="str">
        <f t="shared" si="15"/>
        <v>987</v>
      </c>
      <c r="AD76" s="237" t="str">
        <f t="shared" si="16"/>
        <v>1102</v>
      </c>
      <c r="AE76" s="237" t="s">
        <v>253</v>
      </c>
      <c r="AF76" s="237" t="s">
        <v>572</v>
      </c>
      <c r="AG76" s="237" t="str">
        <f t="shared" si="17"/>
        <v>石巻市和渕字笈入前１－１</v>
      </c>
      <c r="AH76" s="237" t="s">
        <v>573</v>
      </c>
      <c r="AI76" s="237" t="s">
        <v>574</v>
      </c>
      <c r="AJ76" s="237" t="s">
        <v>260</v>
      </c>
    </row>
    <row r="77" spans="1:36">
      <c r="A77" s="237" t="str">
        <f t="shared" si="9"/>
        <v>0410200372知的障害者通所授産施設</v>
      </c>
      <c r="B77" s="237" t="s">
        <v>262</v>
      </c>
      <c r="C77" s="237" t="s">
        <v>263</v>
      </c>
      <c r="D77" s="237" t="str">
        <f t="shared" si="10"/>
        <v>シャカイフクシホウジン　イシノマキショウシンカイ</v>
      </c>
      <c r="E77" s="237" t="s">
        <v>264</v>
      </c>
      <c r="F77" s="237" t="str">
        <f t="shared" si="11"/>
        <v>986</v>
      </c>
      <c r="G77" s="237" t="str">
        <f t="shared" si="12"/>
        <v>0853</v>
      </c>
      <c r="H77" s="237" t="s">
        <v>265</v>
      </c>
      <c r="I77" s="237" t="str">
        <f t="shared" si="13"/>
        <v>石巻市門脇字元捨喰５番の１</v>
      </c>
      <c r="J77" s="237" t="s">
        <v>266</v>
      </c>
      <c r="K77" s="237" t="s">
        <v>267</v>
      </c>
      <c r="L77" s="237" t="s">
        <v>248</v>
      </c>
      <c r="M77" s="237" t="s">
        <v>268</v>
      </c>
      <c r="N77" s="237" t="s">
        <v>569</v>
      </c>
      <c r="O77" s="237" t="s">
        <v>570</v>
      </c>
      <c r="P77" s="237" t="s">
        <v>571</v>
      </c>
      <c r="Q77" s="237" t="s">
        <v>253</v>
      </c>
      <c r="R77" s="237" t="s">
        <v>572</v>
      </c>
      <c r="S77" s="237" t="s">
        <v>573</v>
      </c>
      <c r="T77" s="237" t="s">
        <v>574</v>
      </c>
      <c r="U77" s="237" t="s">
        <v>575</v>
      </c>
      <c r="V77" s="237" t="s">
        <v>561</v>
      </c>
      <c r="W77" s="237"/>
      <c r="X77" s="237"/>
      <c r="Y77" s="237" t="s">
        <v>569</v>
      </c>
      <c r="Z77" s="237" t="s">
        <v>570</v>
      </c>
      <c r="AA77" s="237" t="str">
        <f t="shared" si="14"/>
        <v>カナン</v>
      </c>
      <c r="AB77" s="237" t="s">
        <v>571</v>
      </c>
      <c r="AC77" s="237" t="str">
        <f t="shared" si="15"/>
        <v>987</v>
      </c>
      <c r="AD77" s="237" t="str">
        <f t="shared" si="16"/>
        <v>1102</v>
      </c>
      <c r="AE77" s="237" t="s">
        <v>253</v>
      </c>
      <c r="AF77" s="237" t="s">
        <v>576</v>
      </c>
      <c r="AG77" s="237" t="str">
        <f t="shared" si="17"/>
        <v>石巻市和渕笈入前１－１</v>
      </c>
      <c r="AH77" s="237" t="s">
        <v>573</v>
      </c>
      <c r="AI77" s="237" t="s">
        <v>574</v>
      </c>
      <c r="AJ77" s="237" t="s">
        <v>280</v>
      </c>
    </row>
    <row r="78" spans="1:36">
      <c r="A78" s="237" t="str">
        <f t="shared" si="9"/>
        <v>0410200380居宅介護</v>
      </c>
      <c r="B78" s="237" t="s">
        <v>305</v>
      </c>
      <c r="C78" s="237" t="s">
        <v>306</v>
      </c>
      <c r="D78" s="237" t="str">
        <f t="shared" si="10"/>
        <v>シャカイフクシホウジントウホクフクシカイ</v>
      </c>
      <c r="E78" s="237" t="s">
        <v>307</v>
      </c>
      <c r="F78" s="237" t="str">
        <f t="shared" si="11"/>
        <v>989</v>
      </c>
      <c r="G78" s="237" t="str">
        <f t="shared" si="12"/>
        <v>3201</v>
      </c>
      <c r="H78" s="237" t="s">
        <v>308</v>
      </c>
      <c r="I78" s="237" t="str">
        <f t="shared" si="13"/>
        <v>仙台市青葉区国見ケ丘六丁目１４９番地1</v>
      </c>
      <c r="J78" s="237" t="s">
        <v>309</v>
      </c>
      <c r="K78" s="237" t="s">
        <v>310</v>
      </c>
      <c r="L78" s="237" t="s">
        <v>248</v>
      </c>
      <c r="M78" s="237" t="s">
        <v>311</v>
      </c>
      <c r="N78" s="237" t="s">
        <v>577</v>
      </c>
      <c r="O78" s="237" t="s">
        <v>578</v>
      </c>
      <c r="P78" s="237" t="s">
        <v>252</v>
      </c>
      <c r="Q78" s="237" t="s">
        <v>253</v>
      </c>
      <c r="R78" s="237" t="s">
        <v>314</v>
      </c>
      <c r="S78" s="237" t="s">
        <v>315</v>
      </c>
      <c r="T78" s="237" t="s">
        <v>316</v>
      </c>
      <c r="U78" s="237" t="s">
        <v>579</v>
      </c>
      <c r="V78" s="237" t="s">
        <v>99</v>
      </c>
      <c r="W78" s="237"/>
      <c r="X78" s="237"/>
      <c r="Y78" s="237" t="s">
        <v>577</v>
      </c>
      <c r="Z78" s="237" t="s">
        <v>578</v>
      </c>
      <c r="AA78" s="237" t="str">
        <f t="shared" si="14"/>
        <v>センダンノモリモノウホウモンカイゴジギョウショ</v>
      </c>
      <c r="AB78" s="237" t="s">
        <v>252</v>
      </c>
      <c r="AC78" s="237" t="str">
        <f t="shared" si="15"/>
        <v>986</v>
      </c>
      <c r="AD78" s="237" t="str">
        <f t="shared" si="16"/>
        <v>0313</v>
      </c>
      <c r="AE78" s="237" t="s">
        <v>253</v>
      </c>
      <c r="AF78" s="237" t="s">
        <v>314</v>
      </c>
      <c r="AG78" s="237" t="str">
        <f t="shared" si="17"/>
        <v>石巻市桃生町中津山字八木46-3</v>
      </c>
      <c r="AH78" s="237" t="s">
        <v>315</v>
      </c>
      <c r="AI78" s="237" t="s">
        <v>316</v>
      </c>
      <c r="AJ78" s="237" t="s">
        <v>260</v>
      </c>
    </row>
    <row r="79" spans="1:36">
      <c r="A79" s="237" t="str">
        <f t="shared" si="9"/>
        <v>0410200380重度訪問介護</v>
      </c>
      <c r="B79" s="237" t="s">
        <v>305</v>
      </c>
      <c r="C79" s="237" t="s">
        <v>306</v>
      </c>
      <c r="D79" s="237" t="str">
        <f t="shared" si="10"/>
        <v>シャカイフクシホウジントウホクフクシカイ</v>
      </c>
      <c r="E79" s="237" t="s">
        <v>307</v>
      </c>
      <c r="F79" s="237" t="str">
        <f t="shared" si="11"/>
        <v>989</v>
      </c>
      <c r="G79" s="237" t="str">
        <f t="shared" si="12"/>
        <v>3201</v>
      </c>
      <c r="H79" s="237" t="s">
        <v>308</v>
      </c>
      <c r="I79" s="237" t="str">
        <f t="shared" si="13"/>
        <v>仙台市青葉区国見ケ丘六丁目１４９番地1</v>
      </c>
      <c r="J79" s="237" t="s">
        <v>309</v>
      </c>
      <c r="K79" s="237" t="s">
        <v>310</v>
      </c>
      <c r="L79" s="237" t="s">
        <v>248</v>
      </c>
      <c r="M79" s="237" t="s">
        <v>311</v>
      </c>
      <c r="N79" s="237" t="s">
        <v>577</v>
      </c>
      <c r="O79" s="237" t="s">
        <v>578</v>
      </c>
      <c r="P79" s="237" t="s">
        <v>252</v>
      </c>
      <c r="Q79" s="237" t="s">
        <v>253</v>
      </c>
      <c r="R79" s="237" t="s">
        <v>314</v>
      </c>
      <c r="S79" s="237" t="s">
        <v>315</v>
      </c>
      <c r="T79" s="237" t="s">
        <v>316</v>
      </c>
      <c r="U79" s="237" t="s">
        <v>579</v>
      </c>
      <c r="V79" s="237" t="s">
        <v>101</v>
      </c>
      <c r="W79" s="237"/>
      <c r="X79" s="237"/>
      <c r="Y79" s="237" t="s">
        <v>577</v>
      </c>
      <c r="Z79" s="237" t="s">
        <v>578</v>
      </c>
      <c r="AA79" s="237" t="str">
        <f t="shared" si="14"/>
        <v>センダンノモリモノウホウモンカイゴジギョウショ</v>
      </c>
      <c r="AB79" s="237" t="s">
        <v>252</v>
      </c>
      <c r="AC79" s="237" t="str">
        <f t="shared" si="15"/>
        <v>986</v>
      </c>
      <c r="AD79" s="237" t="str">
        <f t="shared" si="16"/>
        <v>0313</v>
      </c>
      <c r="AE79" s="237" t="s">
        <v>253</v>
      </c>
      <c r="AF79" s="237" t="s">
        <v>314</v>
      </c>
      <c r="AG79" s="237" t="str">
        <f t="shared" si="17"/>
        <v>石巻市桃生町中津山字八木46-3</v>
      </c>
      <c r="AH79" s="237" t="s">
        <v>315</v>
      </c>
      <c r="AI79" s="237" t="s">
        <v>316</v>
      </c>
      <c r="AJ79" s="237" t="s">
        <v>332</v>
      </c>
    </row>
    <row r="80" spans="1:36">
      <c r="A80" s="237" t="str">
        <f t="shared" si="9"/>
        <v>0410200398生活介護</v>
      </c>
      <c r="B80" s="237" t="s">
        <v>580</v>
      </c>
      <c r="C80" s="237" t="s">
        <v>581</v>
      </c>
      <c r="D80" s="237" t="str">
        <f t="shared" si="10"/>
        <v>トクテイヒエイリカツドウホウジン　ユメミノサト</v>
      </c>
      <c r="E80" s="237" t="s">
        <v>582</v>
      </c>
      <c r="F80" s="237" t="str">
        <f t="shared" si="11"/>
        <v>986</v>
      </c>
      <c r="G80" s="237" t="str">
        <f t="shared" si="12"/>
        <v>0805</v>
      </c>
      <c r="H80" s="237" t="s">
        <v>583</v>
      </c>
      <c r="I80" s="237" t="str">
        <f t="shared" si="13"/>
        <v>石巻市大橋３丁目７番６号</v>
      </c>
      <c r="J80" s="237" t="s">
        <v>584</v>
      </c>
      <c r="K80" s="237" t="s">
        <v>584</v>
      </c>
      <c r="L80" s="237" t="s">
        <v>248</v>
      </c>
      <c r="M80" s="237" t="s">
        <v>585</v>
      </c>
      <c r="N80" s="237" t="s">
        <v>586</v>
      </c>
      <c r="O80" s="237" t="s">
        <v>587</v>
      </c>
      <c r="P80" s="237" t="s">
        <v>571</v>
      </c>
      <c r="Q80" s="237" t="s">
        <v>253</v>
      </c>
      <c r="R80" s="237" t="s">
        <v>588</v>
      </c>
      <c r="S80" s="237" t="s">
        <v>584</v>
      </c>
      <c r="T80" s="237" t="s">
        <v>584</v>
      </c>
      <c r="U80" s="237" t="s">
        <v>589</v>
      </c>
      <c r="V80" s="237" t="s">
        <v>105</v>
      </c>
      <c r="W80" s="237"/>
      <c r="X80" s="237"/>
      <c r="Y80" s="237" t="s">
        <v>586</v>
      </c>
      <c r="Z80" s="237" t="s">
        <v>587</v>
      </c>
      <c r="AA80" s="237" t="str">
        <f t="shared" si="14"/>
        <v>デイサービスセンターコモレビ</v>
      </c>
      <c r="AB80" s="237" t="s">
        <v>571</v>
      </c>
      <c r="AC80" s="237" t="str">
        <f t="shared" si="15"/>
        <v>987</v>
      </c>
      <c r="AD80" s="237" t="str">
        <f t="shared" si="16"/>
        <v>1102</v>
      </c>
      <c r="AE80" s="237" t="s">
        <v>253</v>
      </c>
      <c r="AF80" s="237" t="s">
        <v>588</v>
      </c>
      <c r="AG80" s="237" t="str">
        <f t="shared" si="17"/>
        <v>石巻市和渕字笈入13-2</v>
      </c>
      <c r="AH80" s="237" t="s">
        <v>584</v>
      </c>
      <c r="AI80" s="237" t="s">
        <v>584</v>
      </c>
      <c r="AJ80" s="237" t="s">
        <v>332</v>
      </c>
    </row>
    <row r="81" spans="1:36">
      <c r="A81" s="237" t="str">
        <f t="shared" si="9"/>
        <v>0410200406自立訓練（生活訓練）</v>
      </c>
      <c r="B81" s="237" t="s">
        <v>262</v>
      </c>
      <c r="C81" s="237" t="s">
        <v>263</v>
      </c>
      <c r="D81" s="237" t="str">
        <f t="shared" si="10"/>
        <v>シャカイフクシホウジン　イシノマキショウシンカイ</v>
      </c>
      <c r="E81" s="237" t="s">
        <v>264</v>
      </c>
      <c r="F81" s="237" t="str">
        <f t="shared" si="11"/>
        <v>986</v>
      </c>
      <c r="G81" s="237" t="str">
        <f t="shared" si="12"/>
        <v>0853</v>
      </c>
      <c r="H81" s="237" t="s">
        <v>265</v>
      </c>
      <c r="I81" s="237" t="str">
        <f t="shared" si="13"/>
        <v>石巻市門脇字元捨喰５番の１</v>
      </c>
      <c r="J81" s="237" t="s">
        <v>266</v>
      </c>
      <c r="K81" s="237" t="s">
        <v>267</v>
      </c>
      <c r="L81" s="237" t="s">
        <v>248</v>
      </c>
      <c r="M81" s="237" t="s">
        <v>268</v>
      </c>
      <c r="N81" s="237" t="s">
        <v>590</v>
      </c>
      <c r="O81" s="237" t="s">
        <v>591</v>
      </c>
      <c r="P81" s="237" t="s">
        <v>283</v>
      </c>
      <c r="Q81" s="237" t="s">
        <v>253</v>
      </c>
      <c r="R81" s="237" t="s">
        <v>592</v>
      </c>
      <c r="S81" s="237" t="s">
        <v>593</v>
      </c>
      <c r="T81" s="237"/>
      <c r="U81" s="237" t="s">
        <v>594</v>
      </c>
      <c r="V81" s="237" t="s">
        <v>108</v>
      </c>
      <c r="W81" s="237"/>
      <c r="X81" s="237"/>
      <c r="Y81" s="237" t="s">
        <v>590</v>
      </c>
      <c r="Z81" s="237" t="s">
        <v>591</v>
      </c>
      <c r="AA81" s="237" t="str">
        <f t="shared" si="14"/>
        <v>シュウロウジリツシエンセンターコスモス</v>
      </c>
      <c r="AB81" s="237" t="s">
        <v>283</v>
      </c>
      <c r="AC81" s="237" t="str">
        <f t="shared" si="15"/>
        <v>986</v>
      </c>
      <c r="AD81" s="237" t="str">
        <f t="shared" si="16"/>
        <v>0861</v>
      </c>
      <c r="AE81" s="237" t="s">
        <v>253</v>
      </c>
      <c r="AF81" s="237" t="s">
        <v>592</v>
      </c>
      <c r="AG81" s="237" t="str">
        <f t="shared" si="17"/>
        <v>石巻市蛇田字小斎２４－１</v>
      </c>
      <c r="AH81" s="237" t="s">
        <v>593</v>
      </c>
      <c r="AI81" s="237" t="s">
        <v>595</v>
      </c>
      <c r="AJ81" s="237" t="s">
        <v>332</v>
      </c>
    </row>
    <row r="82" spans="1:36">
      <c r="A82" s="237" t="str">
        <f t="shared" si="9"/>
        <v>0410200406就労移行支援</v>
      </c>
      <c r="B82" s="237" t="s">
        <v>262</v>
      </c>
      <c r="C82" s="237" t="s">
        <v>263</v>
      </c>
      <c r="D82" s="237" t="str">
        <f t="shared" si="10"/>
        <v>シャカイフクシホウジン　イシノマキショウシンカイ</v>
      </c>
      <c r="E82" s="237" t="s">
        <v>264</v>
      </c>
      <c r="F82" s="237" t="str">
        <f t="shared" si="11"/>
        <v>986</v>
      </c>
      <c r="G82" s="237" t="str">
        <f t="shared" si="12"/>
        <v>0853</v>
      </c>
      <c r="H82" s="237" t="s">
        <v>265</v>
      </c>
      <c r="I82" s="237" t="str">
        <f t="shared" si="13"/>
        <v>石巻市門脇字元捨喰５番の１</v>
      </c>
      <c r="J82" s="237" t="s">
        <v>266</v>
      </c>
      <c r="K82" s="237" t="s">
        <v>267</v>
      </c>
      <c r="L82" s="237" t="s">
        <v>248</v>
      </c>
      <c r="M82" s="237" t="s">
        <v>268</v>
      </c>
      <c r="N82" s="237" t="s">
        <v>590</v>
      </c>
      <c r="O82" s="237" t="s">
        <v>591</v>
      </c>
      <c r="P82" s="237" t="s">
        <v>283</v>
      </c>
      <c r="Q82" s="237" t="s">
        <v>253</v>
      </c>
      <c r="R82" s="237" t="s">
        <v>592</v>
      </c>
      <c r="S82" s="237" t="s">
        <v>593</v>
      </c>
      <c r="T82" s="237"/>
      <c r="U82" s="237" t="s">
        <v>594</v>
      </c>
      <c r="V82" s="237" t="s">
        <v>109</v>
      </c>
      <c r="W82" s="237"/>
      <c r="X82" s="237"/>
      <c r="Y82" s="237" t="s">
        <v>590</v>
      </c>
      <c r="Z82" s="237" t="s">
        <v>591</v>
      </c>
      <c r="AA82" s="237" t="str">
        <f t="shared" si="14"/>
        <v>シュウロウジリツシエンセンターコスモス</v>
      </c>
      <c r="AB82" s="237" t="s">
        <v>283</v>
      </c>
      <c r="AC82" s="237" t="str">
        <f t="shared" si="15"/>
        <v>986</v>
      </c>
      <c r="AD82" s="237" t="str">
        <f t="shared" si="16"/>
        <v>0861</v>
      </c>
      <c r="AE82" s="237" t="s">
        <v>253</v>
      </c>
      <c r="AF82" s="237" t="s">
        <v>592</v>
      </c>
      <c r="AG82" s="237" t="str">
        <f t="shared" si="17"/>
        <v>石巻市蛇田字小斎２４－１</v>
      </c>
      <c r="AH82" s="237" t="s">
        <v>593</v>
      </c>
      <c r="AI82" s="237" t="s">
        <v>595</v>
      </c>
      <c r="AJ82" s="237" t="s">
        <v>332</v>
      </c>
    </row>
    <row r="83" spans="1:36">
      <c r="A83" s="237" t="str">
        <f t="shared" si="9"/>
        <v>0410200414居宅介護</v>
      </c>
      <c r="B83" s="237" t="s">
        <v>596</v>
      </c>
      <c r="C83" s="237" t="s">
        <v>597</v>
      </c>
      <c r="D83" s="237" t="str">
        <f t="shared" si="10"/>
        <v>トクテイヒエイリカツドウホウジン　ココロ</v>
      </c>
      <c r="E83" s="237" t="s">
        <v>373</v>
      </c>
      <c r="F83" s="237" t="str">
        <f t="shared" si="11"/>
        <v>987</v>
      </c>
      <c r="G83" s="237" t="str">
        <f t="shared" si="12"/>
        <v>1101</v>
      </c>
      <c r="H83" s="237" t="s">
        <v>598</v>
      </c>
      <c r="I83" s="237" t="str">
        <f t="shared" si="13"/>
        <v>石巻市前谷地字河原南135</v>
      </c>
      <c r="J83" s="237" t="s">
        <v>599</v>
      </c>
      <c r="K83" s="237" t="s">
        <v>600</v>
      </c>
      <c r="L83" s="237" t="s">
        <v>248</v>
      </c>
      <c r="M83" s="237" t="s">
        <v>601</v>
      </c>
      <c r="N83" s="237" t="s">
        <v>602</v>
      </c>
      <c r="O83" s="237" t="s">
        <v>603</v>
      </c>
      <c r="P83" s="237" t="s">
        <v>373</v>
      </c>
      <c r="Q83" s="237" t="s">
        <v>253</v>
      </c>
      <c r="R83" s="237" t="s">
        <v>604</v>
      </c>
      <c r="S83" s="237" t="s">
        <v>599</v>
      </c>
      <c r="T83" s="237" t="s">
        <v>600</v>
      </c>
      <c r="U83" s="237" t="s">
        <v>605</v>
      </c>
      <c r="V83" s="237" t="s">
        <v>99</v>
      </c>
      <c r="W83" s="237"/>
      <c r="X83" s="237"/>
      <c r="Y83" s="237" t="s">
        <v>602</v>
      </c>
      <c r="Z83" s="237" t="s">
        <v>603</v>
      </c>
      <c r="AA83" s="237" t="str">
        <f t="shared" si="14"/>
        <v>エヌピーオーホウジン　カイゴセンター　ココロ</v>
      </c>
      <c r="AB83" s="237" t="s">
        <v>373</v>
      </c>
      <c r="AC83" s="237" t="str">
        <f t="shared" si="15"/>
        <v>987</v>
      </c>
      <c r="AD83" s="237" t="str">
        <f t="shared" si="16"/>
        <v>1101</v>
      </c>
      <c r="AE83" s="237" t="s">
        <v>253</v>
      </c>
      <c r="AF83" s="237" t="s">
        <v>604</v>
      </c>
      <c r="AG83" s="237" t="str">
        <f t="shared" si="17"/>
        <v>石巻市前谷地字河原南135番地</v>
      </c>
      <c r="AH83" s="237" t="s">
        <v>599</v>
      </c>
      <c r="AI83" s="237" t="s">
        <v>600</v>
      </c>
      <c r="AJ83" s="237" t="s">
        <v>332</v>
      </c>
    </row>
    <row r="84" spans="1:36">
      <c r="A84" s="237" t="str">
        <f t="shared" si="9"/>
        <v>0410200422居宅介護</v>
      </c>
      <c r="B84" s="237" t="s">
        <v>606</v>
      </c>
      <c r="C84" s="237" t="s">
        <v>607</v>
      </c>
      <c r="D84" s="237" t="str">
        <f t="shared" si="10"/>
        <v>トクテイヒエイリカツドウホウジンサンケア</v>
      </c>
      <c r="E84" s="237" t="s">
        <v>608</v>
      </c>
      <c r="F84" s="237" t="str">
        <f t="shared" si="11"/>
        <v>980</v>
      </c>
      <c r="G84" s="237" t="str">
        <f t="shared" si="12"/>
        <v>0003</v>
      </c>
      <c r="H84" s="237" t="s">
        <v>609</v>
      </c>
      <c r="I84" s="237" t="str">
        <f t="shared" si="13"/>
        <v>仙台市青葉区小田原4丁目2番9号</v>
      </c>
      <c r="J84" s="237" t="s">
        <v>610</v>
      </c>
      <c r="K84" s="237" t="s">
        <v>611</v>
      </c>
      <c r="L84" s="237" t="s">
        <v>248</v>
      </c>
      <c r="M84" s="237" t="s">
        <v>612</v>
      </c>
      <c r="N84" s="237" t="s">
        <v>613</v>
      </c>
      <c r="O84" s="237" t="s">
        <v>614</v>
      </c>
      <c r="P84" s="237" t="s">
        <v>264</v>
      </c>
      <c r="Q84" s="237" t="s">
        <v>253</v>
      </c>
      <c r="R84" s="237" t="s">
        <v>615</v>
      </c>
      <c r="S84" s="237" t="s">
        <v>616</v>
      </c>
      <c r="T84" s="237" t="s">
        <v>617</v>
      </c>
      <c r="U84" s="237" t="s">
        <v>618</v>
      </c>
      <c r="V84" s="237" t="s">
        <v>99</v>
      </c>
      <c r="W84" s="237"/>
      <c r="X84" s="237"/>
      <c r="Y84" s="237" t="s">
        <v>613</v>
      </c>
      <c r="Z84" s="237" t="s">
        <v>614</v>
      </c>
      <c r="AA84" s="237" t="str">
        <f t="shared" si="14"/>
        <v>ケアサービスヒヨリ</v>
      </c>
      <c r="AB84" s="237" t="s">
        <v>264</v>
      </c>
      <c r="AC84" s="237" t="str">
        <f t="shared" si="15"/>
        <v>986</v>
      </c>
      <c r="AD84" s="237" t="str">
        <f t="shared" si="16"/>
        <v>0853</v>
      </c>
      <c r="AE84" s="237" t="s">
        <v>253</v>
      </c>
      <c r="AF84" s="237" t="s">
        <v>615</v>
      </c>
      <c r="AG84" s="237" t="str">
        <f t="shared" si="17"/>
        <v>石巻市中浦１丁目２番６２号</v>
      </c>
      <c r="AH84" s="237" t="s">
        <v>616</v>
      </c>
      <c r="AI84" s="237" t="s">
        <v>617</v>
      </c>
      <c r="AJ84" s="237" t="s">
        <v>332</v>
      </c>
    </row>
    <row r="85" spans="1:36">
      <c r="A85" s="237" t="str">
        <f t="shared" si="9"/>
        <v>0410200430居宅介護</v>
      </c>
      <c r="B85" s="237" t="s">
        <v>619</v>
      </c>
      <c r="C85" s="237" t="s">
        <v>620</v>
      </c>
      <c r="D85" s="237" t="str">
        <f t="shared" si="10"/>
        <v>ユウゲンガイシャタタミイシカンコウ</v>
      </c>
      <c r="E85" s="237" t="s">
        <v>621</v>
      </c>
      <c r="F85" s="237" t="str">
        <f t="shared" si="11"/>
        <v>987</v>
      </c>
      <c r="G85" s="237" t="str">
        <f t="shared" si="12"/>
        <v>1221</v>
      </c>
      <c r="H85" s="237" t="s">
        <v>622</v>
      </c>
      <c r="I85" s="237" t="str">
        <f t="shared" si="13"/>
        <v>石巻市須江字畳石５０番地の２</v>
      </c>
      <c r="J85" s="237" t="s">
        <v>623</v>
      </c>
      <c r="K85" s="237" t="s">
        <v>624</v>
      </c>
      <c r="L85" s="237" t="s">
        <v>339</v>
      </c>
      <c r="M85" s="237" t="s">
        <v>625</v>
      </c>
      <c r="N85" s="237" t="s">
        <v>626</v>
      </c>
      <c r="O85" s="237" t="s">
        <v>627</v>
      </c>
      <c r="P85" s="237" t="s">
        <v>621</v>
      </c>
      <c r="Q85" s="237" t="s">
        <v>253</v>
      </c>
      <c r="R85" s="237" t="s">
        <v>622</v>
      </c>
      <c r="S85" s="237" t="s">
        <v>623</v>
      </c>
      <c r="T85" s="237" t="s">
        <v>624</v>
      </c>
      <c r="U85" s="237" t="s">
        <v>628</v>
      </c>
      <c r="V85" s="237" t="s">
        <v>99</v>
      </c>
      <c r="W85" s="237"/>
      <c r="X85" s="237"/>
      <c r="Y85" s="237" t="s">
        <v>626</v>
      </c>
      <c r="Z85" s="237" t="s">
        <v>627</v>
      </c>
      <c r="AA85" s="237" t="str">
        <f t="shared" si="14"/>
        <v>タタミイシショウガイシエンセンター</v>
      </c>
      <c r="AB85" s="237" t="s">
        <v>621</v>
      </c>
      <c r="AC85" s="237" t="str">
        <f t="shared" si="15"/>
        <v>987</v>
      </c>
      <c r="AD85" s="237" t="str">
        <f t="shared" si="16"/>
        <v>1221</v>
      </c>
      <c r="AE85" s="237" t="s">
        <v>253</v>
      </c>
      <c r="AF85" s="237" t="s">
        <v>622</v>
      </c>
      <c r="AG85" s="237" t="str">
        <f t="shared" si="17"/>
        <v>石巻市須江字畳石５０番地の２</v>
      </c>
      <c r="AH85" s="237" t="s">
        <v>623</v>
      </c>
      <c r="AI85" s="237" t="s">
        <v>624</v>
      </c>
      <c r="AJ85" s="237" t="s">
        <v>332</v>
      </c>
    </row>
    <row r="86" spans="1:36">
      <c r="A86" s="237" t="str">
        <f t="shared" si="9"/>
        <v>0410200430重度訪問介護</v>
      </c>
      <c r="B86" s="237" t="s">
        <v>619</v>
      </c>
      <c r="C86" s="237" t="s">
        <v>620</v>
      </c>
      <c r="D86" s="237" t="str">
        <f t="shared" si="10"/>
        <v>ユウゲンガイシャタタミイシカンコウ</v>
      </c>
      <c r="E86" s="237" t="s">
        <v>621</v>
      </c>
      <c r="F86" s="237" t="str">
        <f t="shared" si="11"/>
        <v>987</v>
      </c>
      <c r="G86" s="237" t="str">
        <f t="shared" si="12"/>
        <v>1221</v>
      </c>
      <c r="H86" s="237" t="s">
        <v>622</v>
      </c>
      <c r="I86" s="237" t="str">
        <f t="shared" si="13"/>
        <v>石巻市須江字畳石５０番地の２</v>
      </c>
      <c r="J86" s="237" t="s">
        <v>623</v>
      </c>
      <c r="K86" s="237" t="s">
        <v>624</v>
      </c>
      <c r="L86" s="237" t="s">
        <v>339</v>
      </c>
      <c r="M86" s="237" t="s">
        <v>625</v>
      </c>
      <c r="N86" s="237" t="s">
        <v>626</v>
      </c>
      <c r="O86" s="237" t="s">
        <v>627</v>
      </c>
      <c r="P86" s="237" t="s">
        <v>621</v>
      </c>
      <c r="Q86" s="237" t="s">
        <v>253</v>
      </c>
      <c r="R86" s="237" t="s">
        <v>622</v>
      </c>
      <c r="S86" s="237" t="s">
        <v>623</v>
      </c>
      <c r="T86" s="237" t="s">
        <v>624</v>
      </c>
      <c r="U86" s="237" t="s">
        <v>628</v>
      </c>
      <c r="V86" s="237" t="s">
        <v>101</v>
      </c>
      <c r="W86" s="237"/>
      <c r="X86" s="237"/>
      <c r="Y86" s="237" t="s">
        <v>626</v>
      </c>
      <c r="Z86" s="237" t="s">
        <v>627</v>
      </c>
      <c r="AA86" s="237" t="str">
        <f t="shared" si="14"/>
        <v>タタミイシショウガイシエンセンター</v>
      </c>
      <c r="AB86" s="237" t="s">
        <v>621</v>
      </c>
      <c r="AC86" s="237" t="str">
        <f t="shared" si="15"/>
        <v>987</v>
      </c>
      <c r="AD86" s="237" t="str">
        <f t="shared" si="16"/>
        <v>1221</v>
      </c>
      <c r="AE86" s="237" t="s">
        <v>253</v>
      </c>
      <c r="AF86" s="237" t="s">
        <v>622</v>
      </c>
      <c r="AG86" s="237" t="str">
        <f t="shared" si="17"/>
        <v>石巻市須江字畳石５０番地の２</v>
      </c>
      <c r="AH86" s="237" t="s">
        <v>623</v>
      </c>
      <c r="AI86" s="237" t="s">
        <v>624</v>
      </c>
      <c r="AJ86" s="237" t="s">
        <v>332</v>
      </c>
    </row>
    <row r="87" spans="1:36">
      <c r="A87" s="237" t="str">
        <f t="shared" si="9"/>
        <v>0410200430行動援護</v>
      </c>
      <c r="B87" s="237" t="s">
        <v>619</v>
      </c>
      <c r="C87" s="237" t="s">
        <v>620</v>
      </c>
      <c r="D87" s="237" t="str">
        <f t="shared" si="10"/>
        <v>ユウゲンガイシャタタミイシカンコウ</v>
      </c>
      <c r="E87" s="237" t="s">
        <v>621</v>
      </c>
      <c r="F87" s="237" t="str">
        <f t="shared" si="11"/>
        <v>987</v>
      </c>
      <c r="G87" s="237" t="str">
        <f t="shared" si="12"/>
        <v>1221</v>
      </c>
      <c r="H87" s="237" t="s">
        <v>622</v>
      </c>
      <c r="I87" s="237" t="str">
        <f t="shared" si="13"/>
        <v>石巻市須江字畳石５０番地の２</v>
      </c>
      <c r="J87" s="237" t="s">
        <v>623</v>
      </c>
      <c r="K87" s="237" t="s">
        <v>624</v>
      </c>
      <c r="L87" s="237" t="s">
        <v>339</v>
      </c>
      <c r="M87" s="237" t="s">
        <v>625</v>
      </c>
      <c r="N87" s="237" t="s">
        <v>626</v>
      </c>
      <c r="O87" s="237" t="s">
        <v>627</v>
      </c>
      <c r="P87" s="237" t="s">
        <v>621</v>
      </c>
      <c r="Q87" s="237" t="s">
        <v>253</v>
      </c>
      <c r="R87" s="237" t="s">
        <v>622</v>
      </c>
      <c r="S87" s="237" t="s">
        <v>623</v>
      </c>
      <c r="T87" s="237" t="s">
        <v>624</v>
      </c>
      <c r="U87" s="237" t="s">
        <v>628</v>
      </c>
      <c r="V87" s="237" t="s">
        <v>102</v>
      </c>
      <c r="W87" s="237"/>
      <c r="X87" s="237"/>
      <c r="Y87" s="237" t="s">
        <v>626</v>
      </c>
      <c r="Z87" s="237" t="s">
        <v>627</v>
      </c>
      <c r="AA87" s="237" t="str">
        <f t="shared" si="14"/>
        <v>タタミイシショウガイシエンセンター</v>
      </c>
      <c r="AB87" s="237" t="s">
        <v>621</v>
      </c>
      <c r="AC87" s="237" t="str">
        <f t="shared" si="15"/>
        <v>987</v>
      </c>
      <c r="AD87" s="237" t="str">
        <f t="shared" si="16"/>
        <v>1221</v>
      </c>
      <c r="AE87" s="237" t="s">
        <v>253</v>
      </c>
      <c r="AF87" s="237" t="s">
        <v>622</v>
      </c>
      <c r="AG87" s="237" t="str">
        <f t="shared" si="17"/>
        <v>石巻市須江字畳石５０番地の２</v>
      </c>
      <c r="AH87" s="237" t="s">
        <v>623</v>
      </c>
      <c r="AI87" s="237" t="s">
        <v>624</v>
      </c>
      <c r="AJ87" s="237" t="s">
        <v>332</v>
      </c>
    </row>
    <row r="88" spans="1:36">
      <c r="A88" s="237" t="str">
        <f t="shared" si="9"/>
        <v>0410200448居宅介護</v>
      </c>
      <c r="B88" s="237" t="s">
        <v>629</v>
      </c>
      <c r="C88" s="237" t="s">
        <v>630</v>
      </c>
      <c r="D88" s="237" t="str">
        <f t="shared" si="10"/>
        <v>カブシキガイシャニチイガッカン</v>
      </c>
      <c r="E88" s="237" t="s">
        <v>631</v>
      </c>
      <c r="F88" s="237" t="str">
        <f t="shared" si="11"/>
        <v>101</v>
      </c>
      <c r="G88" s="237" t="str">
        <f t="shared" si="12"/>
        <v>8688</v>
      </c>
      <c r="H88" s="237" t="s">
        <v>632</v>
      </c>
      <c r="I88" s="237" t="str">
        <f t="shared" si="13"/>
        <v>東京都千代田区神田駿河台２丁目９</v>
      </c>
      <c r="J88" s="237" t="s">
        <v>633</v>
      </c>
      <c r="K88" s="237" t="s">
        <v>634</v>
      </c>
      <c r="L88" s="237" t="s">
        <v>635</v>
      </c>
      <c r="M88" s="237" t="s">
        <v>636</v>
      </c>
      <c r="N88" s="237" t="s">
        <v>637</v>
      </c>
      <c r="O88" s="237" t="s">
        <v>638</v>
      </c>
      <c r="P88" s="237" t="s">
        <v>639</v>
      </c>
      <c r="Q88" s="237" t="s">
        <v>253</v>
      </c>
      <c r="R88" s="237" t="s">
        <v>640</v>
      </c>
      <c r="S88" s="237" t="s">
        <v>641</v>
      </c>
      <c r="T88" s="237" t="s">
        <v>642</v>
      </c>
      <c r="U88" s="237" t="s">
        <v>643</v>
      </c>
      <c r="V88" s="237" t="s">
        <v>99</v>
      </c>
      <c r="W88" s="237"/>
      <c r="X88" s="237"/>
      <c r="Y88" s="237" t="s">
        <v>637</v>
      </c>
      <c r="Z88" s="237" t="s">
        <v>638</v>
      </c>
      <c r="AA88" s="237" t="str">
        <f t="shared" si="14"/>
        <v>ニチイケアセンターイシノマキ</v>
      </c>
      <c r="AB88" s="237" t="s">
        <v>639</v>
      </c>
      <c r="AC88" s="237" t="str">
        <f t="shared" si="15"/>
        <v>986</v>
      </c>
      <c r="AD88" s="237" t="str">
        <f t="shared" si="16"/>
        <v>0033</v>
      </c>
      <c r="AE88" s="237" t="s">
        <v>253</v>
      </c>
      <c r="AF88" s="237" t="s">
        <v>640</v>
      </c>
      <c r="AG88" s="237" t="str">
        <f t="shared" si="17"/>
        <v>石巻市美園三丁目３番地３</v>
      </c>
      <c r="AH88" s="237" t="s">
        <v>641</v>
      </c>
      <c r="AI88" s="237" t="s">
        <v>642</v>
      </c>
      <c r="AJ88" s="237" t="s">
        <v>260</v>
      </c>
    </row>
    <row r="89" spans="1:36">
      <c r="A89" s="237" t="str">
        <f t="shared" si="9"/>
        <v>0410200448重度訪問介護</v>
      </c>
      <c r="B89" s="237" t="s">
        <v>629</v>
      </c>
      <c r="C89" s="237" t="s">
        <v>630</v>
      </c>
      <c r="D89" s="237" t="str">
        <f t="shared" si="10"/>
        <v>カブシキガイシャニチイガッカン</v>
      </c>
      <c r="E89" s="237" t="s">
        <v>631</v>
      </c>
      <c r="F89" s="237" t="str">
        <f t="shared" si="11"/>
        <v>101</v>
      </c>
      <c r="G89" s="237" t="str">
        <f t="shared" si="12"/>
        <v>8688</v>
      </c>
      <c r="H89" s="237" t="s">
        <v>632</v>
      </c>
      <c r="I89" s="237" t="str">
        <f t="shared" si="13"/>
        <v>東京都千代田区神田駿河台２丁目９</v>
      </c>
      <c r="J89" s="237" t="s">
        <v>633</v>
      </c>
      <c r="K89" s="237" t="s">
        <v>634</v>
      </c>
      <c r="L89" s="237" t="s">
        <v>635</v>
      </c>
      <c r="M89" s="237" t="s">
        <v>636</v>
      </c>
      <c r="N89" s="237" t="s">
        <v>637</v>
      </c>
      <c r="O89" s="237" t="s">
        <v>638</v>
      </c>
      <c r="P89" s="237" t="s">
        <v>639</v>
      </c>
      <c r="Q89" s="237" t="s">
        <v>253</v>
      </c>
      <c r="R89" s="237" t="s">
        <v>640</v>
      </c>
      <c r="S89" s="237" t="s">
        <v>641</v>
      </c>
      <c r="T89" s="237" t="s">
        <v>642</v>
      </c>
      <c r="U89" s="237" t="s">
        <v>643</v>
      </c>
      <c r="V89" s="237" t="s">
        <v>101</v>
      </c>
      <c r="W89" s="237"/>
      <c r="X89" s="237"/>
      <c r="Y89" s="237" t="s">
        <v>637</v>
      </c>
      <c r="Z89" s="237" t="s">
        <v>638</v>
      </c>
      <c r="AA89" s="237" t="str">
        <f t="shared" si="14"/>
        <v>ニチイケアセンターイシノマキ</v>
      </c>
      <c r="AB89" s="237" t="s">
        <v>639</v>
      </c>
      <c r="AC89" s="237" t="str">
        <f t="shared" si="15"/>
        <v>986</v>
      </c>
      <c r="AD89" s="237" t="str">
        <f t="shared" si="16"/>
        <v>0033</v>
      </c>
      <c r="AE89" s="237" t="s">
        <v>253</v>
      </c>
      <c r="AF89" s="237" t="s">
        <v>640</v>
      </c>
      <c r="AG89" s="237" t="str">
        <f t="shared" si="17"/>
        <v>石巻市美園三丁目３番地３</v>
      </c>
      <c r="AH89" s="237" t="s">
        <v>641</v>
      </c>
      <c r="AI89" s="237" t="s">
        <v>642</v>
      </c>
      <c r="AJ89" s="237" t="s">
        <v>260</v>
      </c>
    </row>
    <row r="90" spans="1:36">
      <c r="A90" s="237" t="str">
        <f t="shared" si="9"/>
        <v>0410200448同行援護</v>
      </c>
      <c r="B90" s="237" t="s">
        <v>629</v>
      </c>
      <c r="C90" s="237" t="s">
        <v>630</v>
      </c>
      <c r="D90" s="237" t="str">
        <f t="shared" si="10"/>
        <v>カブシキガイシャニチイガッカン</v>
      </c>
      <c r="E90" s="237" t="s">
        <v>631</v>
      </c>
      <c r="F90" s="237" t="str">
        <f t="shared" si="11"/>
        <v>101</v>
      </c>
      <c r="G90" s="237" t="str">
        <f t="shared" si="12"/>
        <v>8688</v>
      </c>
      <c r="H90" s="237" t="s">
        <v>632</v>
      </c>
      <c r="I90" s="237" t="str">
        <f t="shared" si="13"/>
        <v>東京都千代田区神田駿河台２丁目９</v>
      </c>
      <c r="J90" s="237" t="s">
        <v>633</v>
      </c>
      <c r="K90" s="237" t="s">
        <v>634</v>
      </c>
      <c r="L90" s="237" t="s">
        <v>635</v>
      </c>
      <c r="M90" s="237" t="s">
        <v>636</v>
      </c>
      <c r="N90" s="237" t="s">
        <v>637</v>
      </c>
      <c r="O90" s="237" t="s">
        <v>638</v>
      </c>
      <c r="P90" s="237" t="s">
        <v>639</v>
      </c>
      <c r="Q90" s="237" t="s">
        <v>253</v>
      </c>
      <c r="R90" s="237" t="s">
        <v>640</v>
      </c>
      <c r="S90" s="237" t="s">
        <v>641</v>
      </c>
      <c r="T90" s="237" t="s">
        <v>642</v>
      </c>
      <c r="U90" s="237" t="s">
        <v>643</v>
      </c>
      <c r="V90" s="237" t="s">
        <v>126</v>
      </c>
      <c r="W90" s="237"/>
      <c r="X90" s="237"/>
      <c r="Y90" s="237" t="s">
        <v>637</v>
      </c>
      <c r="Z90" s="237" t="s">
        <v>638</v>
      </c>
      <c r="AA90" s="237" t="str">
        <f t="shared" si="14"/>
        <v>ニチイケアセンターイシノマキ</v>
      </c>
      <c r="AB90" s="237" t="s">
        <v>639</v>
      </c>
      <c r="AC90" s="237" t="str">
        <f t="shared" si="15"/>
        <v>986</v>
      </c>
      <c r="AD90" s="237" t="str">
        <f t="shared" si="16"/>
        <v>0033</v>
      </c>
      <c r="AE90" s="237" t="s">
        <v>253</v>
      </c>
      <c r="AF90" s="237" t="s">
        <v>640</v>
      </c>
      <c r="AG90" s="237" t="str">
        <f t="shared" si="17"/>
        <v>石巻市美園三丁目３番地３</v>
      </c>
      <c r="AH90" s="237" t="s">
        <v>641</v>
      </c>
      <c r="AI90" s="237" t="s">
        <v>642</v>
      </c>
      <c r="AJ90" s="237" t="s">
        <v>260</v>
      </c>
    </row>
    <row r="91" spans="1:36">
      <c r="A91" s="237" t="str">
        <f t="shared" si="9"/>
        <v>0410200455居宅介護</v>
      </c>
      <c r="B91" s="237" t="s">
        <v>644</v>
      </c>
      <c r="C91" s="237" t="s">
        <v>645</v>
      </c>
      <c r="D91" s="237" t="str">
        <f t="shared" si="10"/>
        <v>セントケアミヤギカブシキガイシャ</v>
      </c>
      <c r="E91" s="237" t="s">
        <v>646</v>
      </c>
      <c r="F91" s="237" t="str">
        <f t="shared" si="11"/>
        <v>980</v>
      </c>
      <c r="G91" s="237" t="str">
        <f t="shared" si="12"/>
        <v>0014</v>
      </c>
      <c r="H91" s="237" t="s">
        <v>647</v>
      </c>
      <c r="I91" s="237" t="str">
        <f t="shared" si="13"/>
        <v>仙台市青葉区本町１丁目１１番１１号</v>
      </c>
      <c r="J91" s="237" t="s">
        <v>648</v>
      </c>
      <c r="K91" s="237" t="s">
        <v>649</v>
      </c>
      <c r="L91" s="237" t="s">
        <v>635</v>
      </c>
      <c r="M91" s="237" t="s">
        <v>650</v>
      </c>
      <c r="N91" s="237" t="s">
        <v>651</v>
      </c>
      <c r="O91" s="237" t="s">
        <v>652</v>
      </c>
      <c r="P91" s="237" t="s">
        <v>387</v>
      </c>
      <c r="Q91" s="237" t="s">
        <v>253</v>
      </c>
      <c r="R91" s="237" t="s">
        <v>653</v>
      </c>
      <c r="S91" s="237" t="s">
        <v>494</v>
      </c>
      <c r="T91" s="237" t="s">
        <v>495</v>
      </c>
      <c r="U91" s="237" t="s">
        <v>654</v>
      </c>
      <c r="V91" s="237" t="s">
        <v>99</v>
      </c>
      <c r="W91" s="237"/>
      <c r="X91" s="237"/>
      <c r="Y91" s="237" t="s">
        <v>651</v>
      </c>
      <c r="Z91" s="237" t="s">
        <v>652</v>
      </c>
      <c r="AA91" s="237" t="str">
        <f t="shared" si="14"/>
        <v>セントケアイシノマキチュウオウ</v>
      </c>
      <c r="AB91" s="237" t="s">
        <v>387</v>
      </c>
      <c r="AC91" s="237" t="str">
        <f t="shared" si="15"/>
        <v>986</v>
      </c>
      <c r="AD91" s="237" t="str">
        <f t="shared" si="16"/>
        <v>0032</v>
      </c>
      <c r="AE91" s="237" t="s">
        <v>253</v>
      </c>
      <c r="AF91" s="237" t="s">
        <v>653</v>
      </c>
      <c r="AG91" s="237" t="str">
        <f t="shared" si="17"/>
        <v>石巻市開成１番地３５　石巻ルネッサンス館１Ｆ</v>
      </c>
      <c r="AH91" s="237" t="s">
        <v>494</v>
      </c>
      <c r="AI91" s="237" t="s">
        <v>495</v>
      </c>
      <c r="AJ91" s="237" t="s">
        <v>260</v>
      </c>
    </row>
    <row r="92" spans="1:36">
      <c r="A92" s="237" t="str">
        <f t="shared" si="9"/>
        <v>0410200455重度訪問介護</v>
      </c>
      <c r="B92" s="237" t="s">
        <v>644</v>
      </c>
      <c r="C92" s="237" t="s">
        <v>645</v>
      </c>
      <c r="D92" s="237" t="str">
        <f t="shared" si="10"/>
        <v>セントケアミヤギカブシキガイシャ</v>
      </c>
      <c r="E92" s="237" t="s">
        <v>646</v>
      </c>
      <c r="F92" s="237" t="str">
        <f t="shared" si="11"/>
        <v>980</v>
      </c>
      <c r="G92" s="237" t="str">
        <f t="shared" si="12"/>
        <v>0014</v>
      </c>
      <c r="H92" s="237" t="s">
        <v>647</v>
      </c>
      <c r="I92" s="237" t="str">
        <f t="shared" si="13"/>
        <v>仙台市青葉区本町１丁目１１番１１号</v>
      </c>
      <c r="J92" s="237" t="s">
        <v>648</v>
      </c>
      <c r="K92" s="237" t="s">
        <v>649</v>
      </c>
      <c r="L92" s="237" t="s">
        <v>635</v>
      </c>
      <c r="M92" s="237" t="s">
        <v>650</v>
      </c>
      <c r="N92" s="237" t="s">
        <v>651</v>
      </c>
      <c r="O92" s="237" t="s">
        <v>652</v>
      </c>
      <c r="P92" s="237" t="s">
        <v>387</v>
      </c>
      <c r="Q92" s="237" t="s">
        <v>253</v>
      </c>
      <c r="R92" s="237" t="s">
        <v>653</v>
      </c>
      <c r="S92" s="237" t="s">
        <v>494</v>
      </c>
      <c r="T92" s="237" t="s">
        <v>495</v>
      </c>
      <c r="U92" s="237" t="s">
        <v>654</v>
      </c>
      <c r="V92" s="237" t="s">
        <v>101</v>
      </c>
      <c r="W92" s="237"/>
      <c r="X92" s="237"/>
      <c r="Y92" s="237" t="s">
        <v>651</v>
      </c>
      <c r="Z92" s="237" t="s">
        <v>652</v>
      </c>
      <c r="AA92" s="237" t="str">
        <f t="shared" si="14"/>
        <v>セントケアイシノマキチュウオウ</v>
      </c>
      <c r="AB92" s="237" t="s">
        <v>387</v>
      </c>
      <c r="AC92" s="237" t="str">
        <f t="shared" si="15"/>
        <v>986</v>
      </c>
      <c r="AD92" s="237" t="str">
        <f t="shared" si="16"/>
        <v>0032</v>
      </c>
      <c r="AE92" s="237" t="s">
        <v>253</v>
      </c>
      <c r="AF92" s="237" t="s">
        <v>653</v>
      </c>
      <c r="AG92" s="237" t="str">
        <f t="shared" si="17"/>
        <v>石巻市開成１番地３５　石巻ルネッサンス館１Ｆ</v>
      </c>
      <c r="AH92" s="237" t="s">
        <v>494</v>
      </c>
      <c r="AI92" s="237" t="s">
        <v>495</v>
      </c>
      <c r="AJ92" s="237" t="s">
        <v>260</v>
      </c>
    </row>
    <row r="93" spans="1:36">
      <c r="A93" s="237" t="str">
        <f t="shared" si="9"/>
        <v>0410200455同行援護</v>
      </c>
      <c r="B93" s="237" t="s">
        <v>644</v>
      </c>
      <c r="C93" s="237" t="s">
        <v>645</v>
      </c>
      <c r="D93" s="237" t="str">
        <f t="shared" si="10"/>
        <v>セントケアミヤギカブシキガイシャ</v>
      </c>
      <c r="E93" s="237" t="s">
        <v>646</v>
      </c>
      <c r="F93" s="237" t="str">
        <f t="shared" si="11"/>
        <v>980</v>
      </c>
      <c r="G93" s="237" t="str">
        <f t="shared" si="12"/>
        <v>0014</v>
      </c>
      <c r="H93" s="237" t="s">
        <v>647</v>
      </c>
      <c r="I93" s="237" t="str">
        <f t="shared" si="13"/>
        <v>仙台市青葉区本町１丁目１１番１１号</v>
      </c>
      <c r="J93" s="237" t="s">
        <v>648</v>
      </c>
      <c r="K93" s="237" t="s">
        <v>649</v>
      </c>
      <c r="L93" s="237" t="s">
        <v>635</v>
      </c>
      <c r="M93" s="237" t="s">
        <v>650</v>
      </c>
      <c r="N93" s="237" t="s">
        <v>651</v>
      </c>
      <c r="O93" s="237" t="s">
        <v>652</v>
      </c>
      <c r="P93" s="237" t="s">
        <v>387</v>
      </c>
      <c r="Q93" s="237" t="s">
        <v>253</v>
      </c>
      <c r="R93" s="237" t="s">
        <v>653</v>
      </c>
      <c r="S93" s="237" t="s">
        <v>494</v>
      </c>
      <c r="T93" s="237" t="s">
        <v>495</v>
      </c>
      <c r="U93" s="237" t="s">
        <v>654</v>
      </c>
      <c r="V93" s="237" t="s">
        <v>126</v>
      </c>
      <c r="W93" s="237"/>
      <c r="X93" s="237"/>
      <c r="Y93" s="237" t="s">
        <v>651</v>
      </c>
      <c r="Z93" s="237" t="s">
        <v>652</v>
      </c>
      <c r="AA93" s="237" t="str">
        <f t="shared" si="14"/>
        <v>セントケアイシノマキチュウオウ</v>
      </c>
      <c r="AB93" s="237" t="s">
        <v>387</v>
      </c>
      <c r="AC93" s="237" t="str">
        <f t="shared" si="15"/>
        <v>986</v>
      </c>
      <c r="AD93" s="237" t="str">
        <f t="shared" si="16"/>
        <v>0032</v>
      </c>
      <c r="AE93" s="237" t="s">
        <v>253</v>
      </c>
      <c r="AF93" s="237" t="s">
        <v>653</v>
      </c>
      <c r="AG93" s="237" t="str">
        <f t="shared" si="17"/>
        <v>石巻市開成１番地３５　石巻ルネッサンス館１Ｆ</v>
      </c>
      <c r="AH93" s="237" t="s">
        <v>494</v>
      </c>
      <c r="AI93" s="237" t="s">
        <v>495</v>
      </c>
      <c r="AJ93" s="237" t="s">
        <v>332</v>
      </c>
    </row>
    <row r="94" spans="1:36">
      <c r="A94" s="237" t="str">
        <f t="shared" si="9"/>
        <v>0410200463居宅介護</v>
      </c>
      <c r="B94" s="237" t="s">
        <v>644</v>
      </c>
      <c r="C94" s="237" t="s">
        <v>645</v>
      </c>
      <c r="D94" s="237" t="str">
        <f t="shared" si="10"/>
        <v>セントケアミヤギカブシキガイシャ</v>
      </c>
      <c r="E94" s="237" t="s">
        <v>646</v>
      </c>
      <c r="F94" s="237" t="str">
        <f t="shared" si="11"/>
        <v>980</v>
      </c>
      <c r="G94" s="237" t="str">
        <f t="shared" si="12"/>
        <v>0014</v>
      </c>
      <c r="H94" s="237" t="s">
        <v>647</v>
      </c>
      <c r="I94" s="237" t="str">
        <f t="shared" si="13"/>
        <v>仙台市青葉区本町１丁目１１番１１号</v>
      </c>
      <c r="J94" s="237" t="s">
        <v>648</v>
      </c>
      <c r="K94" s="237" t="s">
        <v>649</v>
      </c>
      <c r="L94" s="237" t="s">
        <v>635</v>
      </c>
      <c r="M94" s="237" t="s">
        <v>650</v>
      </c>
      <c r="N94" s="237" t="s">
        <v>655</v>
      </c>
      <c r="O94" s="237" t="s">
        <v>656</v>
      </c>
      <c r="P94" s="237" t="s">
        <v>657</v>
      </c>
      <c r="Q94" s="237" t="s">
        <v>253</v>
      </c>
      <c r="R94" s="237" t="s">
        <v>658</v>
      </c>
      <c r="S94" s="237" t="s">
        <v>659</v>
      </c>
      <c r="T94" s="237" t="s">
        <v>660</v>
      </c>
      <c r="U94" s="237" t="s">
        <v>661</v>
      </c>
      <c r="V94" s="237" t="s">
        <v>99</v>
      </c>
      <c r="W94" s="237"/>
      <c r="X94" s="237"/>
      <c r="Y94" s="237" t="s">
        <v>655</v>
      </c>
      <c r="Z94" s="237" t="s">
        <v>656</v>
      </c>
      <c r="AA94" s="237" t="str">
        <f t="shared" si="14"/>
        <v>セントケアイシノマキヒガシ</v>
      </c>
      <c r="AB94" s="237" t="s">
        <v>657</v>
      </c>
      <c r="AC94" s="237" t="str">
        <f t="shared" si="15"/>
        <v>986</v>
      </c>
      <c r="AD94" s="237" t="str">
        <f t="shared" si="16"/>
        <v>2104</v>
      </c>
      <c r="AE94" s="237" t="s">
        <v>253</v>
      </c>
      <c r="AF94" s="237" t="s">
        <v>658</v>
      </c>
      <c r="AG94" s="237" t="str">
        <f t="shared" si="17"/>
        <v>石巻市垂水町一丁目６－６</v>
      </c>
      <c r="AH94" s="237" t="s">
        <v>659</v>
      </c>
      <c r="AI94" s="237" t="s">
        <v>660</v>
      </c>
      <c r="AJ94" s="237" t="s">
        <v>260</v>
      </c>
    </row>
    <row r="95" spans="1:36">
      <c r="A95" s="237" t="str">
        <f t="shared" si="9"/>
        <v>0410200463重度訪問介護</v>
      </c>
      <c r="B95" s="237" t="s">
        <v>644</v>
      </c>
      <c r="C95" s="237" t="s">
        <v>645</v>
      </c>
      <c r="D95" s="237" t="str">
        <f t="shared" si="10"/>
        <v>セントケアミヤギカブシキガイシャ</v>
      </c>
      <c r="E95" s="237" t="s">
        <v>646</v>
      </c>
      <c r="F95" s="237" t="str">
        <f t="shared" si="11"/>
        <v>980</v>
      </c>
      <c r="G95" s="237" t="str">
        <f t="shared" si="12"/>
        <v>0014</v>
      </c>
      <c r="H95" s="237" t="s">
        <v>647</v>
      </c>
      <c r="I95" s="237" t="str">
        <f t="shared" si="13"/>
        <v>仙台市青葉区本町１丁目１１番１１号</v>
      </c>
      <c r="J95" s="237" t="s">
        <v>648</v>
      </c>
      <c r="K95" s="237" t="s">
        <v>649</v>
      </c>
      <c r="L95" s="237" t="s">
        <v>635</v>
      </c>
      <c r="M95" s="237" t="s">
        <v>650</v>
      </c>
      <c r="N95" s="237" t="s">
        <v>655</v>
      </c>
      <c r="O95" s="237" t="s">
        <v>656</v>
      </c>
      <c r="P95" s="237" t="s">
        <v>657</v>
      </c>
      <c r="Q95" s="237" t="s">
        <v>253</v>
      </c>
      <c r="R95" s="237" t="s">
        <v>658</v>
      </c>
      <c r="S95" s="237" t="s">
        <v>659</v>
      </c>
      <c r="T95" s="237" t="s">
        <v>660</v>
      </c>
      <c r="U95" s="237" t="s">
        <v>661</v>
      </c>
      <c r="V95" s="237" t="s">
        <v>101</v>
      </c>
      <c r="W95" s="237"/>
      <c r="X95" s="237"/>
      <c r="Y95" s="237" t="s">
        <v>655</v>
      </c>
      <c r="Z95" s="237" t="s">
        <v>656</v>
      </c>
      <c r="AA95" s="237" t="str">
        <f t="shared" si="14"/>
        <v>セントケアイシノマキヒガシ</v>
      </c>
      <c r="AB95" s="237" t="s">
        <v>657</v>
      </c>
      <c r="AC95" s="237" t="str">
        <f t="shared" si="15"/>
        <v>986</v>
      </c>
      <c r="AD95" s="237" t="str">
        <f t="shared" si="16"/>
        <v>2104</v>
      </c>
      <c r="AE95" s="237" t="s">
        <v>253</v>
      </c>
      <c r="AF95" s="237" t="s">
        <v>658</v>
      </c>
      <c r="AG95" s="237" t="str">
        <f t="shared" si="17"/>
        <v>石巻市垂水町一丁目６－６</v>
      </c>
      <c r="AH95" s="237" t="s">
        <v>659</v>
      </c>
      <c r="AI95" s="237" t="s">
        <v>660</v>
      </c>
      <c r="AJ95" s="237" t="s">
        <v>260</v>
      </c>
    </row>
    <row r="96" spans="1:36">
      <c r="A96" s="237" t="str">
        <f t="shared" si="9"/>
        <v>0410200463同行援護</v>
      </c>
      <c r="B96" s="237" t="s">
        <v>644</v>
      </c>
      <c r="C96" s="237" t="s">
        <v>645</v>
      </c>
      <c r="D96" s="237" t="str">
        <f t="shared" si="10"/>
        <v>セントケアミヤギカブシキガイシャ</v>
      </c>
      <c r="E96" s="237" t="s">
        <v>646</v>
      </c>
      <c r="F96" s="237" t="str">
        <f t="shared" si="11"/>
        <v>980</v>
      </c>
      <c r="G96" s="237" t="str">
        <f t="shared" si="12"/>
        <v>0014</v>
      </c>
      <c r="H96" s="237" t="s">
        <v>647</v>
      </c>
      <c r="I96" s="237" t="str">
        <f t="shared" si="13"/>
        <v>仙台市青葉区本町１丁目１１番１１号</v>
      </c>
      <c r="J96" s="237" t="s">
        <v>648</v>
      </c>
      <c r="K96" s="237" t="s">
        <v>649</v>
      </c>
      <c r="L96" s="237" t="s">
        <v>635</v>
      </c>
      <c r="M96" s="237" t="s">
        <v>650</v>
      </c>
      <c r="N96" s="237" t="s">
        <v>655</v>
      </c>
      <c r="O96" s="237" t="s">
        <v>656</v>
      </c>
      <c r="P96" s="237" t="s">
        <v>657</v>
      </c>
      <c r="Q96" s="237" t="s">
        <v>253</v>
      </c>
      <c r="R96" s="237" t="s">
        <v>658</v>
      </c>
      <c r="S96" s="237" t="s">
        <v>659</v>
      </c>
      <c r="T96" s="237" t="s">
        <v>660</v>
      </c>
      <c r="U96" s="237" t="s">
        <v>661</v>
      </c>
      <c r="V96" s="237" t="s">
        <v>126</v>
      </c>
      <c r="W96" s="237"/>
      <c r="X96" s="237"/>
      <c r="Y96" s="237" t="s">
        <v>655</v>
      </c>
      <c r="Z96" s="237" t="s">
        <v>656</v>
      </c>
      <c r="AA96" s="237" t="str">
        <f t="shared" si="14"/>
        <v>セントケアイシノマキヒガシ</v>
      </c>
      <c r="AB96" s="237" t="s">
        <v>657</v>
      </c>
      <c r="AC96" s="237" t="str">
        <f t="shared" si="15"/>
        <v>986</v>
      </c>
      <c r="AD96" s="237" t="str">
        <f t="shared" si="16"/>
        <v>2104</v>
      </c>
      <c r="AE96" s="237" t="s">
        <v>253</v>
      </c>
      <c r="AF96" s="237" t="s">
        <v>658</v>
      </c>
      <c r="AG96" s="237" t="str">
        <f t="shared" si="17"/>
        <v>石巻市垂水町一丁目６－６</v>
      </c>
      <c r="AH96" s="237" t="s">
        <v>659</v>
      </c>
      <c r="AI96" s="237" t="s">
        <v>660</v>
      </c>
      <c r="AJ96" s="237" t="s">
        <v>332</v>
      </c>
    </row>
    <row r="97" spans="1:36">
      <c r="A97" s="237" t="str">
        <f t="shared" si="9"/>
        <v>0410200471居宅介護</v>
      </c>
      <c r="B97" s="237" t="s">
        <v>644</v>
      </c>
      <c r="C97" s="237" t="s">
        <v>645</v>
      </c>
      <c r="D97" s="237" t="str">
        <f t="shared" si="10"/>
        <v>セントケアミヤギカブシキガイシャ</v>
      </c>
      <c r="E97" s="237" t="s">
        <v>646</v>
      </c>
      <c r="F97" s="237" t="str">
        <f t="shared" si="11"/>
        <v>980</v>
      </c>
      <c r="G97" s="237" t="str">
        <f t="shared" si="12"/>
        <v>0014</v>
      </c>
      <c r="H97" s="237" t="s">
        <v>647</v>
      </c>
      <c r="I97" s="237" t="str">
        <f t="shared" si="13"/>
        <v>仙台市青葉区本町１丁目１１番１１号</v>
      </c>
      <c r="J97" s="237" t="s">
        <v>648</v>
      </c>
      <c r="K97" s="237" t="s">
        <v>649</v>
      </c>
      <c r="L97" s="237" t="s">
        <v>635</v>
      </c>
      <c r="M97" s="237" t="s">
        <v>650</v>
      </c>
      <c r="N97" s="237" t="s">
        <v>662</v>
      </c>
      <c r="O97" s="237" t="s">
        <v>663</v>
      </c>
      <c r="P97" s="237" t="s">
        <v>373</v>
      </c>
      <c r="Q97" s="237" t="s">
        <v>253</v>
      </c>
      <c r="R97" s="237" t="s">
        <v>664</v>
      </c>
      <c r="S97" s="237" t="s">
        <v>509</v>
      </c>
      <c r="T97" s="237" t="s">
        <v>510</v>
      </c>
      <c r="U97" s="237" t="s">
        <v>665</v>
      </c>
      <c r="V97" s="237" t="s">
        <v>99</v>
      </c>
      <c r="W97" s="237"/>
      <c r="X97" s="237"/>
      <c r="Y97" s="237" t="s">
        <v>662</v>
      </c>
      <c r="Z97" s="237" t="s">
        <v>663</v>
      </c>
      <c r="AA97" s="237" t="str">
        <f t="shared" si="14"/>
        <v>セントケアイシノマキニシ</v>
      </c>
      <c r="AB97" s="237" t="s">
        <v>373</v>
      </c>
      <c r="AC97" s="237" t="str">
        <f t="shared" si="15"/>
        <v>987</v>
      </c>
      <c r="AD97" s="237" t="str">
        <f t="shared" si="16"/>
        <v>1101</v>
      </c>
      <c r="AE97" s="237" t="s">
        <v>253</v>
      </c>
      <c r="AF97" s="237" t="s">
        <v>664</v>
      </c>
      <c r="AG97" s="237" t="str">
        <f t="shared" si="17"/>
        <v>石巻市前谷地字二間掘７６番地</v>
      </c>
      <c r="AH97" s="237" t="s">
        <v>509</v>
      </c>
      <c r="AI97" s="237" t="s">
        <v>510</v>
      </c>
      <c r="AJ97" s="237" t="s">
        <v>332</v>
      </c>
    </row>
    <row r="98" spans="1:36">
      <c r="A98" s="237" t="str">
        <f t="shared" si="9"/>
        <v>0410200471重度訪問介護</v>
      </c>
      <c r="B98" s="237" t="s">
        <v>644</v>
      </c>
      <c r="C98" s="237" t="s">
        <v>645</v>
      </c>
      <c r="D98" s="237" t="str">
        <f t="shared" si="10"/>
        <v>セントケアミヤギカブシキガイシャ</v>
      </c>
      <c r="E98" s="237" t="s">
        <v>646</v>
      </c>
      <c r="F98" s="237" t="str">
        <f t="shared" si="11"/>
        <v>980</v>
      </c>
      <c r="G98" s="237" t="str">
        <f t="shared" si="12"/>
        <v>0014</v>
      </c>
      <c r="H98" s="237" t="s">
        <v>647</v>
      </c>
      <c r="I98" s="237" t="str">
        <f t="shared" si="13"/>
        <v>仙台市青葉区本町１丁目１１番１１号</v>
      </c>
      <c r="J98" s="237" t="s">
        <v>648</v>
      </c>
      <c r="K98" s="237" t="s">
        <v>649</v>
      </c>
      <c r="L98" s="237" t="s">
        <v>635</v>
      </c>
      <c r="M98" s="237" t="s">
        <v>650</v>
      </c>
      <c r="N98" s="237" t="s">
        <v>662</v>
      </c>
      <c r="O98" s="237" t="s">
        <v>663</v>
      </c>
      <c r="P98" s="237" t="s">
        <v>373</v>
      </c>
      <c r="Q98" s="237" t="s">
        <v>253</v>
      </c>
      <c r="R98" s="237" t="s">
        <v>664</v>
      </c>
      <c r="S98" s="237" t="s">
        <v>509</v>
      </c>
      <c r="T98" s="237" t="s">
        <v>510</v>
      </c>
      <c r="U98" s="237" t="s">
        <v>665</v>
      </c>
      <c r="V98" s="237" t="s">
        <v>101</v>
      </c>
      <c r="W98" s="237"/>
      <c r="X98" s="237"/>
      <c r="Y98" s="237" t="s">
        <v>662</v>
      </c>
      <c r="Z98" s="237" t="s">
        <v>663</v>
      </c>
      <c r="AA98" s="237" t="str">
        <f t="shared" si="14"/>
        <v>セントケアイシノマキニシ</v>
      </c>
      <c r="AB98" s="237" t="s">
        <v>373</v>
      </c>
      <c r="AC98" s="237" t="str">
        <f t="shared" si="15"/>
        <v>987</v>
      </c>
      <c r="AD98" s="237" t="str">
        <f t="shared" si="16"/>
        <v>1101</v>
      </c>
      <c r="AE98" s="237" t="s">
        <v>253</v>
      </c>
      <c r="AF98" s="237" t="s">
        <v>664</v>
      </c>
      <c r="AG98" s="237" t="str">
        <f t="shared" si="17"/>
        <v>石巻市前谷地字二間掘７６番地</v>
      </c>
      <c r="AH98" s="237" t="s">
        <v>509</v>
      </c>
      <c r="AI98" s="237" t="s">
        <v>510</v>
      </c>
      <c r="AJ98" s="237" t="s">
        <v>332</v>
      </c>
    </row>
    <row r="99" spans="1:36">
      <c r="A99" s="237" t="str">
        <f t="shared" si="9"/>
        <v>0410200489居宅介護</v>
      </c>
      <c r="B99" s="237" t="s">
        <v>666</v>
      </c>
      <c r="C99" s="237" t="s">
        <v>667</v>
      </c>
      <c r="D99" s="237" t="str">
        <f t="shared" si="10"/>
        <v>ユウゲンカイシャライフサポートタカハシ</v>
      </c>
      <c r="E99" s="237" t="s">
        <v>283</v>
      </c>
      <c r="F99" s="237" t="str">
        <f t="shared" si="11"/>
        <v>986</v>
      </c>
      <c r="G99" s="237" t="str">
        <f t="shared" si="12"/>
        <v>0861</v>
      </c>
      <c r="H99" s="237" t="s">
        <v>668</v>
      </c>
      <c r="I99" s="237" t="str">
        <f t="shared" si="13"/>
        <v>石巻市蛇田字中埣１番地</v>
      </c>
      <c r="J99" s="237" t="s">
        <v>669</v>
      </c>
      <c r="K99" s="237" t="s">
        <v>670</v>
      </c>
      <c r="L99" s="237" t="s">
        <v>339</v>
      </c>
      <c r="M99" s="237" t="s">
        <v>671</v>
      </c>
      <c r="N99" s="237" t="s">
        <v>666</v>
      </c>
      <c r="O99" s="237" t="s">
        <v>667</v>
      </c>
      <c r="P99" s="237" t="s">
        <v>283</v>
      </c>
      <c r="Q99" s="237" t="s">
        <v>253</v>
      </c>
      <c r="R99" s="237" t="s">
        <v>668</v>
      </c>
      <c r="S99" s="237" t="s">
        <v>669</v>
      </c>
      <c r="T99" s="237" t="s">
        <v>670</v>
      </c>
      <c r="U99" s="237" t="s">
        <v>672</v>
      </c>
      <c r="V99" s="237" t="s">
        <v>99</v>
      </c>
      <c r="W99" s="237"/>
      <c r="X99" s="237"/>
      <c r="Y99" s="237" t="s">
        <v>666</v>
      </c>
      <c r="Z99" s="237" t="s">
        <v>667</v>
      </c>
      <c r="AA99" s="237" t="str">
        <f t="shared" si="14"/>
        <v>ユウゲンカイシャライフサポートタカハシ</v>
      </c>
      <c r="AB99" s="237" t="s">
        <v>283</v>
      </c>
      <c r="AC99" s="237" t="str">
        <f t="shared" si="15"/>
        <v>986</v>
      </c>
      <c r="AD99" s="237" t="str">
        <f t="shared" si="16"/>
        <v>0861</v>
      </c>
      <c r="AE99" s="237" t="s">
        <v>253</v>
      </c>
      <c r="AF99" s="237" t="s">
        <v>668</v>
      </c>
      <c r="AG99" s="237" t="str">
        <f t="shared" si="17"/>
        <v>石巻市蛇田字中埣１番地</v>
      </c>
      <c r="AH99" s="237" t="s">
        <v>669</v>
      </c>
      <c r="AI99" s="237" t="s">
        <v>670</v>
      </c>
      <c r="AJ99" s="237" t="s">
        <v>332</v>
      </c>
    </row>
    <row r="100" spans="1:36">
      <c r="A100" s="237" t="str">
        <f t="shared" si="9"/>
        <v>0410200489重度訪問介護</v>
      </c>
      <c r="B100" s="237" t="s">
        <v>666</v>
      </c>
      <c r="C100" s="237" t="s">
        <v>667</v>
      </c>
      <c r="D100" s="237" t="str">
        <f t="shared" si="10"/>
        <v>ユウゲンカイシャライフサポートタカハシ</v>
      </c>
      <c r="E100" s="237" t="s">
        <v>283</v>
      </c>
      <c r="F100" s="237" t="str">
        <f t="shared" si="11"/>
        <v>986</v>
      </c>
      <c r="G100" s="237" t="str">
        <f t="shared" si="12"/>
        <v>0861</v>
      </c>
      <c r="H100" s="237" t="s">
        <v>668</v>
      </c>
      <c r="I100" s="237" t="str">
        <f t="shared" si="13"/>
        <v>石巻市蛇田字中埣１番地</v>
      </c>
      <c r="J100" s="237" t="s">
        <v>669</v>
      </c>
      <c r="K100" s="237" t="s">
        <v>670</v>
      </c>
      <c r="L100" s="237" t="s">
        <v>339</v>
      </c>
      <c r="M100" s="237" t="s">
        <v>671</v>
      </c>
      <c r="N100" s="237" t="s">
        <v>666</v>
      </c>
      <c r="O100" s="237" t="s">
        <v>667</v>
      </c>
      <c r="P100" s="237" t="s">
        <v>283</v>
      </c>
      <c r="Q100" s="237" t="s">
        <v>253</v>
      </c>
      <c r="R100" s="237" t="s">
        <v>668</v>
      </c>
      <c r="S100" s="237" t="s">
        <v>669</v>
      </c>
      <c r="T100" s="237" t="s">
        <v>670</v>
      </c>
      <c r="U100" s="237" t="s">
        <v>672</v>
      </c>
      <c r="V100" s="237" t="s">
        <v>101</v>
      </c>
      <c r="W100" s="237"/>
      <c r="X100" s="237"/>
      <c r="Y100" s="237" t="s">
        <v>666</v>
      </c>
      <c r="Z100" s="237" t="s">
        <v>667</v>
      </c>
      <c r="AA100" s="237" t="str">
        <f t="shared" si="14"/>
        <v>ユウゲンカイシャライフサポートタカハシ</v>
      </c>
      <c r="AB100" s="237" t="s">
        <v>283</v>
      </c>
      <c r="AC100" s="237" t="str">
        <f t="shared" si="15"/>
        <v>986</v>
      </c>
      <c r="AD100" s="237" t="str">
        <f t="shared" si="16"/>
        <v>0861</v>
      </c>
      <c r="AE100" s="237" t="s">
        <v>253</v>
      </c>
      <c r="AF100" s="237" t="s">
        <v>668</v>
      </c>
      <c r="AG100" s="237" t="str">
        <f t="shared" si="17"/>
        <v>石巻市蛇田字中埣１番地</v>
      </c>
      <c r="AH100" s="237" t="s">
        <v>669</v>
      </c>
      <c r="AI100" s="237" t="s">
        <v>670</v>
      </c>
      <c r="AJ100" s="237" t="s">
        <v>332</v>
      </c>
    </row>
    <row r="101" spans="1:36">
      <c r="A101" s="237" t="str">
        <f t="shared" si="9"/>
        <v>0410200505居宅介護</v>
      </c>
      <c r="B101" s="237" t="s">
        <v>673</v>
      </c>
      <c r="C101" s="237" t="s">
        <v>674</v>
      </c>
      <c r="D101" s="237" t="str">
        <f t="shared" si="10"/>
        <v>ユウゲンガイシャタンポポノサトモノウ</v>
      </c>
      <c r="E101" s="237" t="s">
        <v>675</v>
      </c>
      <c r="F101" s="237" t="str">
        <f t="shared" si="11"/>
        <v>986</v>
      </c>
      <c r="G101" s="237" t="str">
        <f t="shared" si="12"/>
        <v>0312</v>
      </c>
      <c r="H101" s="237" t="s">
        <v>676</v>
      </c>
      <c r="I101" s="237" t="str">
        <f t="shared" si="13"/>
        <v>石巻市桃生町城内字舘下111番地</v>
      </c>
      <c r="J101" s="237" t="s">
        <v>677</v>
      </c>
      <c r="K101" s="237" t="s">
        <v>677</v>
      </c>
      <c r="L101" s="237" t="s">
        <v>552</v>
      </c>
      <c r="M101" s="237" t="s">
        <v>678</v>
      </c>
      <c r="N101" s="237" t="s">
        <v>679</v>
      </c>
      <c r="O101" s="237" t="s">
        <v>680</v>
      </c>
      <c r="P101" s="237" t="s">
        <v>675</v>
      </c>
      <c r="Q101" s="237" t="s">
        <v>253</v>
      </c>
      <c r="R101" s="237" t="s">
        <v>676</v>
      </c>
      <c r="S101" s="237" t="s">
        <v>677</v>
      </c>
      <c r="T101" s="237" t="s">
        <v>677</v>
      </c>
      <c r="U101" s="237" t="s">
        <v>681</v>
      </c>
      <c r="V101" s="237" t="s">
        <v>99</v>
      </c>
      <c r="W101" s="237"/>
      <c r="X101" s="237"/>
      <c r="Y101" s="237" t="s">
        <v>679</v>
      </c>
      <c r="Z101" s="237" t="s">
        <v>680</v>
      </c>
      <c r="AA101" s="237" t="str">
        <f t="shared" si="14"/>
        <v>ユウゲンガイシャ　タンポポノサト　モノウ</v>
      </c>
      <c r="AB101" s="237" t="s">
        <v>675</v>
      </c>
      <c r="AC101" s="237" t="str">
        <f t="shared" si="15"/>
        <v>986</v>
      </c>
      <c r="AD101" s="237" t="str">
        <f t="shared" si="16"/>
        <v>0312</v>
      </c>
      <c r="AE101" s="237" t="s">
        <v>253</v>
      </c>
      <c r="AF101" s="237" t="s">
        <v>676</v>
      </c>
      <c r="AG101" s="237" t="str">
        <f t="shared" si="17"/>
        <v>石巻市桃生町城内字舘下111番地</v>
      </c>
      <c r="AH101" s="237" t="s">
        <v>677</v>
      </c>
      <c r="AI101" s="237" t="s">
        <v>677</v>
      </c>
      <c r="AJ101" s="237" t="s">
        <v>332</v>
      </c>
    </row>
    <row r="102" spans="1:36">
      <c r="A102" s="237" t="str">
        <f t="shared" si="9"/>
        <v>0410200505重度訪問介護</v>
      </c>
      <c r="B102" s="237" t="s">
        <v>673</v>
      </c>
      <c r="C102" s="237" t="s">
        <v>674</v>
      </c>
      <c r="D102" s="237" t="str">
        <f t="shared" si="10"/>
        <v>ユウゲンガイシャタンポポノサトモノウ</v>
      </c>
      <c r="E102" s="237" t="s">
        <v>675</v>
      </c>
      <c r="F102" s="237" t="str">
        <f t="shared" si="11"/>
        <v>986</v>
      </c>
      <c r="G102" s="237" t="str">
        <f t="shared" si="12"/>
        <v>0312</v>
      </c>
      <c r="H102" s="237" t="s">
        <v>676</v>
      </c>
      <c r="I102" s="237" t="str">
        <f t="shared" si="13"/>
        <v>石巻市桃生町城内字舘下111番地</v>
      </c>
      <c r="J102" s="237" t="s">
        <v>677</v>
      </c>
      <c r="K102" s="237" t="s">
        <v>677</v>
      </c>
      <c r="L102" s="237" t="s">
        <v>552</v>
      </c>
      <c r="M102" s="237" t="s">
        <v>678</v>
      </c>
      <c r="N102" s="237" t="s">
        <v>679</v>
      </c>
      <c r="O102" s="237" t="s">
        <v>680</v>
      </c>
      <c r="P102" s="237" t="s">
        <v>675</v>
      </c>
      <c r="Q102" s="237" t="s">
        <v>253</v>
      </c>
      <c r="R102" s="237" t="s">
        <v>676</v>
      </c>
      <c r="S102" s="237" t="s">
        <v>677</v>
      </c>
      <c r="T102" s="237" t="s">
        <v>677</v>
      </c>
      <c r="U102" s="237" t="s">
        <v>681</v>
      </c>
      <c r="V102" s="237" t="s">
        <v>101</v>
      </c>
      <c r="W102" s="237"/>
      <c r="X102" s="237"/>
      <c r="Y102" s="237" t="s">
        <v>679</v>
      </c>
      <c r="Z102" s="237" t="s">
        <v>680</v>
      </c>
      <c r="AA102" s="237" t="str">
        <f t="shared" si="14"/>
        <v>ユウゲンガイシャ　タンポポノサト　モノウ</v>
      </c>
      <c r="AB102" s="237" t="s">
        <v>675</v>
      </c>
      <c r="AC102" s="237" t="str">
        <f t="shared" si="15"/>
        <v>986</v>
      </c>
      <c r="AD102" s="237" t="str">
        <f t="shared" si="16"/>
        <v>0312</v>
      </c>
      <c r="AE102" s="237" t="s">
        <v>253</v>
      </c>
      <c r="AF102" s="237" t="s">
        <v>676</v>
      </c>
      <c r="AG102" s="237" t="str">
        <f t="shared" si="17"/>
        <v>石巻市桃生町城内字舘下111番地</v>
      </c>
      <c r="AH102" s="237" t="s">
        <v>677</v>
      </c>
      <c r="AI102" s="237" t="s">
        <v>677</v>
      </c>
      <c r="AJ102" s="237" t="s">
        <v>332</v>
      </c>
    </row>
    <row r="103" spans="1:36">
      <c r="A103" s="237" t="str">
        <f t="shared" si="9"/>
        <v>0410200513生活介護</v>
      </c>
      <c r="B103" s="237" t="s">
        <v>580</v>
      </c>
      <c r="C103" s="237" t="s">
        <v>581</v>
      </c>
      <c r="D103" s="237" t="str">
        <f t="shared" si="10"/>
        <v>トクテイヒエイリカツドウホウジン　ユメミノサト</v>
      </c>
      <c r="E103" s="237" t="s">
        <v>582</v>
      </c>
      <c r="F103" s="237" t="str">
        <f t="shared" si="11"/>
        <v>986</v>
      </c>
      <c r="G103" s="237" t="str">
        <f t="shared" si="12"/>
        <v>0805</v>
      </c>
      <c r="H103" s="237" t="s">
        <v>583</v>
      </c>
      <c r="I103" s="237" t="str">
        <f t="shared" si="13"/>
        <v>石巻市大橋３丁目７番６号</v>
      </c>
      <c r="J103" s="237" t="s">
        <v>584</v>
      </c>
      <c r="K103" s="237" t="s">
        <v>584</v>
      </c>
      <c r="L103" s="237" t="s">
        <v>248</v>
      </c>
      <c r="M103" s="237" t="s">
        <v>585</v>
      </c>
      <c r="N103" s="237" t="s">
        <v>682</v>
      </c>
      <c r="O103" s="237" t="s">
        <v>683</v>
      </c>
      <c r="P103" s="237" t="s">
        <v>684</v>
      </c>
      <c r="Q103" s="237" t="s">
        <v>253</v>
      </c>
      <c r="R103" s="237" t="s">
        <v>685</v>
      </c>
      <c r="S103" s="237" t="s">
        <v>686</v>
      </c>
      <c r="T103" s="237"/>
      <c r="U103" s="237" t="s">
        <v>687</v>
      </c>
      <c r="V103" s="237" t="s">
        <v>105</v>
      </c>
      <c r="W103" s="237"/>
      <c r="X103" s="237"/>
      <c r="Y103" s="237" t="s">
        <v>682</v>
      </c>
      <c r="Z103" s="237" t="s">
        <v>683</v>
      </c>
      <c r="AA103" s="237" t="str">
        <f t="shared" si="14"/>
        <v>デイサービスセンター　サクラ・サクラ</v>
      </c>
      <c r="AB103" s="237" t="s">
        <v>684</v>
      </c>
      <c r="AC103" s="237" t="str">
        <f t="shared" si="15"/>
        <v>986</v>
      </c>
      <c r="AD103" s="237" t="str">
        <f t="shared" si="16"/>
        <v>0803</v>
      </c>
      <c r="AE103" s="237" t="s">
        <v>253</v>
      </c>
      <c r="AF103" s="237" t="s">
        <v>685</v>
      </c>
      <c r="AG103" s="237" t="str">
        <f t="shared" si="17"/>
        <v>石巻市水押二丁目9番　市営住宅４号棟１２号</v>
      </c>
      <c r="AH103" s="237" t="s">
        <v>686</v>
      </c>
      <c r="AI103" s="237"/>
      <c r="AJ103" s="237" t="s">
        <v>332</v>
      </c>
    </row>
    <row r="104" spans="1:36">
      <c r="A104" s="237" t="str">
        <f t="shared" si="9"/>
        <v>0410200521居宅介護</v>
      </c>
      <c r="B104" s="237" t="s">
        <v>688</v>
      </c>
      <c r="C104" s="237" t="s">
        <v>689</v>
      </c>
      <c r="D104" s="237" t="str">
        <f t="shared" si="10"/>
        <v>カブシキガイシャイコール</v>
      </c>
      <c r="E104" s="237" t="s">
        <v>690</v>
      </c>
      <c r="F104" s="237" t="str">
        <f t="shared" si="11"/>
        <v>038</v>
      </c>
      <c r="G104" s="237" t="str">
        <f t="shared" si="12"/>
        <v>1311</v>
      </c>
      <c r="H104" s="237" t="s">
        <v>691</v>
      </c>
      <c r="I104" s="237" t="str">
        <f t="shared" si="13"/>
        <v>青森県青森市浪岡大字浪岡字佐野２９－１８</v>
      </c>
      <c r="J104" s="237" t="s">
        <v>692</v>
      </c>
      <c r="K104" s="237" t="s">
        <v>693</v>
      </c>
      <c r="L104" s="237" t="s">
        <v>339</v>
      </c>
      <c r="M104" s="237" t="s">
        <v>694</v>
      </c>
      <c r="N104" s="237" t="s">
        <v>695</v>
      </c>
      <c r="O104" s="237" t="s">
        <v>696</v>
      </c>
      <c r="P104" s="237" t="s">
        <v>455</v>
      </c>
      <c r="Q104" s="237" t="s">
        <v>253</v>
      </c>
      <c r="R104" s="237" t="s">
        <v>697</v>
      </c>
      <c r="S104" s="237" t="s">
        <v>698</v>
      </c>
      <c r="T104" s="237" t="s">
        <v>699</v>
      </c>
      <c r="U104" s="237" t="s">
        <v>700</v>
      </c>
      <c r="V104" s="237" t="s">
        <v>99</v>
      </c>
      <c r="W104" s="237"/>
      <c r="X104" s="237"/>
      <c r="Y104" s="237" t="s">
        <v>695</v>
      </c>
      <c r="Z104" s="237" t="s">
        <v>696</v>
      </c>
      <c r="AA104" s="237" t="str">
        <f t="shared" si="14"/>
        <v>ナノハナキョタクカイゴセンター</v>
      </c>
      <c r="AB104" s="237" t="s">
        <v>455</v>
      </c>
      <c r="AC104" s="237" t="str">
        <f t="shared" si="15"/>
        <v>986</v>
      </c>
      <c r="AD104" s="237" t="str">
        <f t="shared" si="16"/>
        <v>0859</v>
      </c>
      <c r="AE104" s="237" t="s">
        <v>253</v>
      </c>
      <c r="AF104" s="237" t="s">
        <v>697</v>
      </c>
      <c r="AG104" s="237" t="str">
        <f t="shared" si="17"/>
        <v>石巻市大街道西１丁目４－７　ソラーナ参番館１０１号</v>
      </c>
      <c r="AH104" s="237" t="s">
        <v>698</v>
      </c>
      <c r="AI104" s="237" t="s">
        <v>699</v>
      </c>
      <c r="AJ104" s="237" t="s">
        <v>260</v>
      </c>
    </row>
    <row r="105" spans="1:36">
      <c r="A105" s="237" t="str">
        <f t="shared" si="9"/>
        <v>0410200521重度訪問介護</v>
      </c>
      <c r="B105" s="237" t="s">
        <v>688</v>
      </c>
      <c r="C105" s="237" t="s">
        <v>689</v>
      </c>
      <c r="D105" s="237" t="str">
        <f t="shared" si="10"/>
        <v>カブシキガイシャイコール</v>
      </c>
      <c r="E105" s="237" t="s">
        <v>690</v>
      </c>
      <c r="F105" s="237" t="str">
        <f t="shared" si="11"/>
        <v>038</v>
      </c>
      <c r="G105" s="237" t="str">
        <f t="shared" si="12"/>
        <v>1311</v>
      </c>
      <c r="H105" s="237" t="s">
        <v>691</v>
      </c>
      <c r="I105" s="237" t="str">
        <f t="shared" si="13"/>
        <v>青森県青森市浪岡大字浪岡字佐野２９－１８</v>
      </c>
      <c r="J105" s="237" t="s">
        <v>692</v>
      </c>
      <c r="K105" s="237" t="s">
        <v>693</v>
      </c>
      <c r="L105" s="237" t="s">
        <v>339</v>
      </c>
      <c r="M105" s="237" t="s">
        <v>694</v>
      </c>
      <c r="N105" s="237" t="s">
        <v>695</v>
      </c>
      <c r="O105" s="237" t="s">
        <v>696</v>
      </c>
      <c r="P105" s="237" t="s">
        <v>455</v>
      </c>
      <c r="Q105" s="237" t="s">
        <v>253</v>
      </c>
      <c r="R105" s="237" t="s">
        <v>697</v>
      </c>
      <c r="S105" s="237" t="s">
        <v>698</v>
      </c>
      <c r="T105" s="237" t="s">
        <v>699</v>
      </c>
      <c r="U105" s="237" t="s">
        <v>700</v>
      </c>
      <c r="V105" s="237" t="s">
        <v>101</v>
      </c>
      <c r="W105" s="237"/>
      <c r="X105" s="237"/>
      <c r="Y105" s="237" t="s">
        <v>695</v>
      </c>
      <c r="Z105" s="237" t="s">
        <v>696</v>
      </c>
      <c r="AA105" s="237" t="str">
        <f t="shared" si="14"/>
        <v>ナノハナキョタクカイゴセンター</v>
      </c>
      <c r="AB105" s="237" t="s">
        <v>455</v>
      </c>
      <c r="AC105" s="237" t="str">
        <f t="shared" si="15"/>
        <v>986</v>
      </c>
      <c r="AD105" s="237" t="str">
        <f t="shared" si="16"/>
        <v>0859</v>
      </c>
      <c r="AE105" s="237" t="s">
        <v>253</v>
      </c>
      <c r="AF105" s="237" t="s">
        <v>697</v>
      </c>
      <c r="AG105" s="237" t="str">
        <f t="shared" si="17"/>
        <v>石巻市大街道西１丁目４－７　ソラーナ参番館１０１号</v>
      </c>
      <c r="AH105" s="237" t="s">
        <v>698</v>
      </c>
      <c r="AI105" s="237" t="s">
        <v>699</v>
      </c>
      <c r="AJ105" s="237" t="s">
        <v>260</v>
      </c>
    </row>
    <row r="106" spans="1:36">
      <c r="A106" s="237" t="str">
        <f t="shared" si="9"/>
        <v>0410200539生活介護</v>
      </c>
      <c r="B106" s="237" t="s">
        <v>262</v>
      </c>
      <c r="C106" s="237" t="s">
        <v>263</v>
      </c>
      <c r="D106" s="237" t="str">
        <f t="shared" si="10"/>
        <v>シャカイフクシホウジン　イシノマキショウシンカイ</v>
      </c>
      <c r="E106" s="237" t="s">
        <v>264</v>
      </c>
      <c r="F106" s="237" t="str">
        <f t="shared" si="11"/>
        <v>986</v>
      </c>
      <c r="G106" s="237" t="str">
        <f t="shared" si="12"/>
        <v>0853</v>
      </c>
      <c r="H106" s="237" t="s">
        <v>265</v>
      </c>
      <c r="I106" s="237" t="str">
        <f t="shared" si="13"/>
        <v>石巻市門脇字元捨喰５番の１</v>
      </c>
      <c r="J106" s="237" t="s">
        <v>266</v>
      </c>
      <c r="K106" s="237" t="s">
        <v>267</v>
      </c>
      <c r="L106" s="237" t="s">
        <v>248</v>
      </c>
      <c r="M106" s="237" t="s">
        <v>268</v>
      </c>
      <c r="N106" s="237" t="s">
        <v>701</v>
      </c>
      <c r="O106" s="237" t="s">
        <v>702</v>
      </c>
      <c r="P106" s="237" t="s">
        <v>411</v>
      </c>
      <c r="Q106" s="237" t="s">
        <v>253</v>
      </c>
      <c r="R106" s="237" t="s">
        <v>703</v>
      </c>
      <c r="S106" s="237" t="s">
        <v>704</v>
      </c>
      <c r="T106" s="237" t="s">
        <v>705</v>
      </c>
      <c r="U106" s="237" t="s">
        <v>706</v>
      </c>
      <c r="V106" s="237" t="s">
        <v>105</v>
      </c>
      <c r="W106" s="237"/>
      <c r="X106" s="237"/>
      <c r="Y106" s="237" t="s">
        <v>701</v>
      </c>
      <c r="Z106" s="237" t="s">
        <v>702</v>
      </c>
      <c r="AA106" s="237" t="str">
        <f t="shared" si="14"/>
        <v>クジラノシッポ</v>
      </c>
      <c r="AB106" s="237" t="s">
        <v>411</v>
      </c>
      <c r="AC106" s="237" t="str">
        <f t="shared" si="15"/>
        <v>986</v>
      </c>
      <c r="AD106" s="237" t="str">
        <f t="shared" si="16"/>
        <v>2523</v>
      </c>
      <c r="AE106" s="237" t="s">
        <v>253</v>
      </c>
      <c r="AF106" s="237" t="s">
        <v>707</v>
      </c>
      <c r="AG106" s="237" t="str">
        <f t="shared" si="17"/>
        <v>石巻市鮎川浜清崎山７番</v>
      </c>
      <c r="AH106" s="237" t="s">
        <v>704</v>
      </c>
      <c r="AI106" s="237" t="s">
        <v>705</v>
      </c>
      <c r="AJ106" s="237" t="s">
        <v>260</v>
      </c>
    </row>
    <row r="107" spans="1:36">
      <c r="A107" s="237" t="str">
        <f t="shared" si="9"/>
        <v>0410200539就労継続支援Ｂ型</v>
      </c>
      <c r="B107" s="237" t="s">
        <v>262</v>
      </c>
      <c r="C107" s="237" t="s">
        <v>263</v>
      </c>
      <c r="D107" s="237" t="str">
        <f t="shared" si="10"/>
        <v>シャカイフクシホウジン　イシノマキショウシンカイ</v>
      </c>
      <c r="E107" s="237" t="s">
        <v>264</v>
      </c>
      <c r="F107" s="237" t="str">
        <f t="shared" si="11"/>
        <v>986</v>
      </c>
      <c r="G107" s="237" t="str">
        <f t="shared" si="12"/>
        <v>0853</v>
      </c>
      <c r="H107" s="237" t="s">
        <v>265</v>
      </c>
      <c r="I107" s="237" t="str">
        <f t="shared" si="13"/>
        <v>石巻市門脇字元捨喰５番の１</v>
      </c>
      <c r="J107" s="237" t="s">
        <v>266</v>
      </c>
      <c r="K107" s="237" t="s">
        <v>267</v>
      </c>
      <c r="L107" s="237" t="s">
        <v>248</v>
      </c>
      <c r="M107" s="237" t="s">
        <v>268</v>
      </c>
      <c r="N107" s="237" t="s">
        <v>701</v>
      </c>
      <c r="O107" s="237" t="s">
        <v>702</v>
      </c>
      <c r="P107" s="237" t="s">
        <v>411</v>
      </c>
      <c r="Q107" s="237" t="s">
        <v>253</v>
      </c>
      <c r="R107" s="237" t="s">
        <v>703</v>
      </c>
      <c r="S107" s="237" t="s">
        <v>704</v>
      </c>
      <c r="T107" s="237" t="s">
        <v>705</v>
      </c>
      <c r="U107" s="237" t="s">
        <v>706</v>
      </c>
      <c r="V107" s="237" t="s">
        <v>111</v>
      </c>
      <c r="W107" s="237"/>
      <c r="X107" s="237"/>
      <c r="Y107" s="237" t="s">
        <v>701</v>
      </c>
      <c r="Z107" s="237" t="s">
        <v>702</v>
      </c>
      <c r="AA107" s="237" t="str">
        <f t="shared" si="14"/>
        <v>クジラノシッポ</v>
      </c>
      <c r="AB107" s="237" t="s">
        <v>411</v>
      </c>
      <c r="AC107" s="237" t="str">
        <f t="shared" si="15"/>
        <v>986</v>
      </c>
      <c r="AD107" s="237" t="str">
        <f t="shared" si="16"/>
        <v>2523</v>
      </c>
      <c r="AE107" s="237" t="s">
        <v>253</v>
      </c>
      <c r="AF107" s="237" t="s">
        <v>707</v>
      </c>
      <c r="AG107" s="237" t="str">
        <f t="shared" si="17"/>
        <v>石巻市鮎川浜清崎山７番</v>
      </c>
      <c r="AH107" s="237" t="s">
        <v>704</v>
      </c>
      <c r="AI107" s="237" t="s">
        <v>705</v>
      </c>
      <c r="AJ107" s="237" t="s">
        <v>332</v>
      </c>
    </row>
    <row r="108" spans="1:36">
      <c r="A108" s="237" t="str">
        <f t="shared" si="9"/>
        <v>0410200547居宅介護</v>
      </c>
      <c r="B108" s="237" t="s">
        <v>708</v>
      </c>
      <c r="C108" s="237" t="s">
        <v>709</v>
      </c>
      <c r="D108" s="237" t="str">
        <f t="shared" si="10"/>
        <v>カブシキガイシャレインボー</v>
      </c>
      <c r="E108" s="237" t="s">
        <v>283</v>
      </c>
      <c r="F108" s="237" t="str">
        <f t="shared" si="11"/>
        <v>986</v>
      </c>
      <c r="G108" s="237" t="str">
        <f t="shared" si="12"/>
        <v>0861</v>
      </c>
      <c r="H108" s="237" t="s">
        <v>710</v>
      </c>
      <c r="I108" s="237" t="str">
        <f t="shared" si="13"/>
        <v>石巻市蛇田字中埣２１番地</v>
      </c>
      <c r="J108" s="237" t="s">
        <v>711</v>
      </c>
      <c r="K108" s="237" t="s">
        <v>712</v>
      </c>
      <c r="L108" s="237" t="s">
        <v>339</v>
      </c>
      <c r="M108" s="237" t="s">
        <v>713</v>
      </c>
      <c r="N108" s="237" t="s">
        <v>714</v>
      </c>
      <c r="O108" s="237" t="s">
        <v>715</v>
      </c>
      <c r="P108" s="237" t="s">
        <v>283</v>
      </c>
      <c r="Q108" s="237" t="s">
        <v>253</v>
      </c>
      <c r="R108" s="237" t="s">
        <v>716</v>
      </c>
      <c r="S108" s="237" t="s">
        <v>711</v>
      </c>
      <c r="T108" s="237" t="s">
        <v>712</v>
      </c>
      <c r="U108" s="237" t="s">
        <v>717</v>
      </c>
      <c r="V108" s="237" t="s">
        <v>99</v>
      </c>
      <c r="W108" s="237"/>
      <c r="X108" s="237"/>
      <c r="Y108" s="237" t="s">
        <v>714</v>
      </c>
      <c r="Z108" s="237" t="s">
        <v>715</v>
      </c>
      <c r="AA108" s="237" t="str">
        <f t="shared" si="14"/>
        <v>シチフクホウモンカイゴ</v>
      </c>
      <c r="AB108" s="237" t="s">
        <v>283</v>
      </c>
      <c r="AC108" s="237" t="str">
        <f t="shared" si="15"/>
        <v>986</v>
      </c>
      <c r="AD108" s="237" t="str">
        <f t="shared" si="16"/>
        <v>0861</v>
      </c>
      <c r="AE108" s="237" t="s">
        <v>253</v>
      </c>
      <c r="AF108" s="237" t="s">
        <v>716</v>
      </c>
      <c r="AG108" s="237" t="str">
        <f t="shared" si="17"/>
        <v>石巻市蛇田字中埣２１－３</v>
      </c>
      <c r="AH108" s="237" t="s">
        <v>711</v>
      </c>
      <c r="AI108" s="237" t="s">
        <v>712</v>
      </c>
      <c r="AJ108" s="237" t="s">
        <v>332</v>
      </c>
    </row>
    <row r="109" spans="1:36">
      <c r="A109" s="237" t="str">
        <f t="shared" si="9"/>
        <v>0410200547重度訪問介護</v>
      </c>
      <c r="B109" s="237" t="s">
        <v>708</v>
      </c>
      <c r="C109" s="237" t="s">
        <v>709</v>
      </c>
      <c r="D109" s="237" t="str">
        <f t="shared" si="10"/>
        <v>カブシキガイシャレインボー</v>
      </c>
      <c r="E109" s="237" t="s">
        <v>283</v>
      </c>
      <c r="F109" s="237" t="str">
        <f t="shared" si="11"/>
        <v>986</v>
      </c>
      <c r="G109" s="237" t="str">
        <f t="shared" si="12"/>
        <v>0861</v>
      </c>
      <c r="H109" s="237" t="s">
        <v>710</v>
      </c>
      <c r="I109" s="237" t="str">
        <f t="shared" si="13"/>
        <v>石巻市蛇田字中埣２１番地</v>
      </c>
      <c r="J109" s="237" t="s">
        <v>711</v>
      </c>
      <c r="K109" s="237" t="s">
        <v>712</v>
      </c>
      <c r="L109" s="237" t="s">
        <v>339</v>
      </c>
      <c r="M109" s="237" t="s">
        <v>713</v>
      </c>
      <c r="N109" s="237" t="s">
        <v>714</v>
      </c>
      <c r="O109" s="237" t="s">
        <v>715</v>
      </c>
      <c r="P109" s="237" t="s">
        <v>283</v>
      </c>
      <c r="Q109" s="237" t="s">
        <v>253</v>
      </c>
      <c r="R109" s="237" t="s">
        <v>716</v>
      </c>
      <c r="S109" s="237" t="s">
        <v>711</v>
      </c>
      <c r="T109" s="237" t="s">
        <v>712</v>
      </c>
      <c r="U109" s="237" t="s">
        <v>717</v>
      </c>
      <c r="V109" s="237" t="s">
        <v>101</v>
      </c>
      <c r="W109" s="237"/>
      <c r="X109" s="237"/>
      <c r="Y109" s="237" t="s">
        <v>714</v>
      </c>
      <c r="Z109" s="237" t="s">
        <v>715</v>
      </c>
      <c r="AA109" s="237" t="str">
        <f t="shared" si="14"/>
        <v>シチフクホウモンカイゴ</v>
      </c>
      <c r="AB109" s="237" t="s">
        <v>283</v>
      </c>
      <c r="AC109" s="237" t="str">
        <f t="shared" si="15"/>
        <v>986</v>
      </c>
      <c r="AD109" s="237" t="str">
        <f t="shared" si="16"/>
        <v>0861</v>
      </c>
      <c r="AE109" s="237" t="s">
        <v>253</v>
      </c>
      <c r="AF109" s="237" t="s">
        <v>716</v>
      </c>
      <c r="AG109" s="237" t="str">
        <f t="shared" si="17"/>
        <v>石巻市蛇田字中埣２１－３</v>
      </c>
      <c r="AH109" s="237" t="s">
        <v>711</v>
      </c>
      <c r="AI109" s="237" t="s">
        <v>712</v>
      </c>
      <c r="AJ109" s="237" t="s">
        <v>332</v>
      </c>
    </row>
    <row r="110" spans="1:36">
      <c r="A110" s="237" t="str">
        <f t="shared" si="9"/>
        <v>0410200554居宅介護</v>
      </c>
      <c r="B110" s="237" t="s">
        <v>718</v>
      </c>
      <c r="C110" s="237" t="s">
        <v>719</v>
      </c>
      <c r="D110" s="237" t="str">
        <f t="shared" si="10"/>
        <v>トクテイヒエイリカツドウホウジン　アオゾラ</v>
      </c>
      <c r="E110" s="237" t="s">
        <v>335</v>
      </c>
      <c r="F110" s="237" t="str">
        <f t="shared" si="11"/>
        <v>986</v>
      </c>
      <c r="G110" s="237" t="str">
        <f t="shared" si="12"/>
        <v>0865</v>
      </c>
      <c r="H110" s="237" t="s">
        <v>720</v>
      </c>
      <c r="I110" s="237" t="str">
        <f t="shared" si="13"/>
        <v>石巻市丸井戸三丁目１７番１８号</v>
      </c>
      <c r="J110" s="237" t="s">
        <v>721</v>
      </c>
      <c r="K110" s="237" t="s">
        <v>721</v>
      </c>
      <c r="L110" s="237" t="s">
        <v>248</v>
      </c>
      <c r="M110" s="237" t="s">
        <v>722</v>
      </c>
      <c r="N110" s="237" t="s">
        <v>723</v>
      </c>
      <c r="O110" s="237" t="s">
        <v>724</v>
      </c>
      <c r="P110" s="237" t="s">
        <v>335</v>
      </c>
      <c r="Q110" s="237" t="s">
        <v>253</v>
      </c>
      <c r="R110" s="237" t="s">
        <v>720</v>
      </c>
      <c r="S110" s="237" t="s">
        <v>721</v>
      </c>
      <c r="T110" s="237" t="s">
        <v>721</v>
      </c>
      <c r="U110" s="237" t="s">
        <v>725</v>
      </c>
      <c r="V110" s="237" t="s">
        <v>99</v>
      </c>
      <c r="W110" s="237"/>
      <c r="X110" s="237"/>
      <c r="Y110" s="237" t="s">
        <v>723</v>
      </c>
      <c r="Z110" s="237" t="s">
        <v>724</v>
      </c>
      <c r="AA110" s="237" t="str">
        <f t="shared" si="14"/>
        <v>トクテイヒエイリカツドウホウジン　アオゾラ　アオゾラヘルパーステーション</v>
      </c>
      <c r="AB110" s="237" t="s">
        <v>335</v>
      </c>
      <c r="AC110" s="237" t="str">
        <f t="shared" si="15"/>
        <v>986</v>
      </c>
      <c r="AD110" s="237" t="str">
        <f t="shared" si="16"/>
        <v>0865</v>
      </c>
      <c r="AE110" s="237" t="s">
        <v>253</v>
      </c>
      <c r="AF110" s="237" t="s">
        <v>720</v>
      </c>
      <c r="AG110" s="237" t="str">
        <f t="shared" si="17"/>
        <v>石巻市丸井戸三丁目１７番１８号</v>
      </c>
      <c r="AH110" s="237" t="s">
        <v>721</v>
      </c>
      <c r="AI110" s="237" t="s">
        <v>721</v>
      </c>
      <c r="AJ110" s="237" t="s">
        <v>332</v>
      </c>
    </row>
    <row r="111" spans="1:36">
      <c r="A111" s="237" t="str">
        <f t="shared" si="9"/>
        <v>0410200554重度訪問介護</v>
      </c>
      <c r="B111" s="237" t="s">
        <v>718</v>
      </c>
      <c r="C111" s="237" t="s">
        <v>719</v>
      </c>
      <c r="D111" s="237" t="str">
        <f t="shared" si="10"/>
        <v>トクテイヒエイリカツドウホウジン　アオゾラ</v>
      </c>
      <c r="E111" s="237" t="s">
        <v>335</v>
      </c>
      <c r="F111" s="237" t="str">
        <f t="shared" si="11"/>
        <v>986</v>
      </c>
      <c r="G111" s="237" t="str">
        <f t="shared" si="12"/>
        <v>0865</v>
      </c>
      <c r="H111" s="237" t="s">
        <v>720</v>
      </c>
      <c r="I111" s="237" t="str">
        <f t="shared" si="13"/>
        <v>石巻市丸井戸三丁目１７番１８号</v>
      </c>
      <c r="J111" s="237" t="s">
        <v>721</v>
      </c>
      <c r="K111" s="237" t="s">
        <v>721</v>
      </c>
      <c r="L111" s="237" t="s">
        <v>248</v>
      </c>
      <c r="M111" s="237" t="s">
        <v>722</v>
      </c>
      <c r="N111" s="237" t="s">
        <v>723</v>
      </c>
      <c r="O111" s="237" t="s">
        <v>724</v>
      </c>
      <c r="P111" s="237" t="s">
        <v>335</v>
      </c>
      <c r="Q111" s="237" t="s">
        <v>253</v>
      </c>
      <c r="R111" s="237" t="s">
        <v>720</v>
      </c>
      <c r="S111" s="237" t="s">
        <v>721</v>
      </c>
      <c r="T111" s="237" t="s">
        <v>721</v>
      </c>
      <c r="U111" s="237" t="s">
        <v>725</v>
      </c>
      <c r="V111" s="237" t="s">
        <v>101</v>
      </c>
      <c r="W111" s="237"/>
      <c r="X111" s="237"/>
      <c r="Y111" s="237" t="s">
        <v>723</v>
      </c>
      <c r="Z111" s="237" t="s">
        <v>724</v>
      </c>
      <c r="AA111" s="237" t="str">
        <f t="shared" si="14"/>
        <v>トクテイヒエイリカツドウホウジン　アオゾラ　アオゾラヘルパーステーション</v>
      </c>
      <c r="AB111" s="237" t="s">
        <v>335</v>
      </c>
      <c r="AC111" s="237" t="str">
        <f t="shared" si="15"/>
        <v>986</v>
      </c>
      <c r="AD111" s="237" t="str">
        <f t="shared" si="16"/>
        <v>0865</v>
      </c>
      <c r="AE111" s="237" t="s">
        <v>253</v>
      </c>
      <c r="AF111" s="237" t="s">
        <v>720</v>
      </c>
      <c r="AG111" s="237" t="str">
        <f t="shared" si="17"/>
        <v>石巻市丸井戸三丁目１７番１８号</v>
      </c>
      <c r="AH111" s="237" t="s">
        <v>721</v>
      </c>
      <c r="AI111" s="237" t="s">
        <v>721</v>
      </c>
      <c r="AJ111" s="237" t="s">
        <v>332</v>
      </c>
    </row>
    <row r="112" spans="1:36">
      <c r="A112" s="237" t="str">
        <f t="shared" si="9"/>
        <v>0410200554行動援護</v>
      </c>
      <c r="B112" s="237" t="s">
        <v>718</v>
      </c>
      <c r="C112" s="237" t="s">
        <v>719</v>
      </c>
      <c r="D112" s="237" t="str">
        <f t="shared" si="10"/>
        <v>トクテイヒエイリカツドウホウジン　アオゾラ</v>
      </c>
      <c r="E112" s="237" t="s">
        <v>335</v>
      </c>
      <c r="F112" s="237" t="str">
        <f t="shared" si="11"/>
        <v>986</v>
      </c>
      <c r="G112" s="237" t="str">
        <f t="shared" si="12"/>
        <v>0865</v>
      </c>
      <c r="H112" s="237" t="s">
        <v>720</v>
      </c>
      <c r="I112" s="237" t="str">
        <f t="shared" si="13"/>
        <v>石巻市丸井戸三丁目１７番１８号</v>
      </c>
      <c r="J112" s="237" t="s">
        <v>721</v>
      </c>
      <c r="K112" s="237" t="s">
        <v>721</v>
      </c>
      <c r="L112" s="237" t="s">
        <v>248</v>
      </c>
      <c r="M112" s="237" t="s">
        <v>722</v>
      </c>
      <c r="N112" s="237" t="s">
        <v>723</v>
      </c>
      <c r="O112" s="237" t="s">
        <v>724</v>
      </c>
      <c r="P112" s="237" t="s">
        <v>335</v>
      </c>
      <c r="Q112" s="237" t="s">
        <v>253</v>
      </c>
      <c r="R112" s="237" t="s">
        <v>720</v>
      </c>
      <c r="S112" s="237" t="s">
        <v>721</v>
      </c>
      <c r="T112" s="237" t="s">
        <v>721</v>
      </c>
      <c r="U112" s="237" t="s">
        <v>725</v>
      </c>
      <c r="V112" s="237" t="s">
        <v>102</v>
      </c>
      <c r="W112" s="237"/>
      <c r="X112" s="237"/>
      <c r="Y112" s="237" t="s">
        <v>723</v>
      </c>
      <c r="Z112" s="237" t="s">
        <v>724</v>
      </c>
      <c r="AA112" s="237" t="str">
        <f t="shared" si="14"/>
        <v>トクテイヒエイリカツドウホウジン　アオゾラ　アオゾラヘルパーステーション</v>
      </c>
      <c r="AB112" s="237" t="s">
        <v>335</v>
      </c>
      <c r="AC112" s="237" t="str">
        <f t="shared" si="15"/>
        <v>986</v>
      </c>
      <c r="AD112" s="237" t="str">
        <f t="shared" si="16"/>
        <v>0865</v>
      </c>
      <c r="AE112" s="237" t="s">
        <v>253</v>
      </c>
      <c r="AF112" s="237" t="s">
        <v>720</v>
      </c>
      <c r="AG112" s="237" t="str">
        <f t="shared" si="17"/>
        <v>石巻市丸井戸三丁目１７番１８号</v>
      </c>
      <c r="AH112" s="237" t="s">
        <v>721</v>
      </c>
      <c r="AI112" s="237" t="s">
        <v>721</v>
      </c>
      <c r="AJ112" s="237" t="s">
        <v>332</v>
      </c>
    </row>
    <row r="113" spans="1:36">
      <c r="A113" s="237" t="str">
        <f t="shared" si="9"/>
        <v>0410200562居宅介護</v>
      </c>
      <c r="B113" s="237" t="s">
        <v>726</v>
      </c>
      <c r="C113" s="237" t="s">
        <v>727</v>
      </c>
      <c r="D113" s="237" t="str">
        <f t="shared" si="10"/>
        <v>アースサポートカブシキガイシャ</v>
      </c>
      <c r="E113" s="237" t="s">
        <v>728</v>
      </c>
      <c r="F113" s="237" t="str">
        <f t="shared" si="11"/>
        <v>151</v>
      </c>
      <c r="G113" s="237" t="str">
        <f t="shared" si="12"/>
        <v>0071</v>
      </c>
      <c r="H113" s="237" t="s">
        <v>729</v>
      </c>
      <c r="I113" s="237" t="str">
        <f t="shared" si="13"/>
        <v>東京都渋谷区本町１丁目４番１４号</v>
      </c>
      <c r="J113" s="237" t="s">
        <v>730</v>
      </c>
      <c r="K113" s="237" t="s">
        <v>731</v>
      </c>
      <c r="L113" s="237" t="s">
        <v>339</v>
      </c>
      <c r="M113" s="237" t="s">
        <v>732</v>
      </c>
      <c r="N113" s="237" t="s">
        <v>733</v>
      </c>
      <c r="O113" s="237" t="s">
        <v>734</v>
      </c>
      <c r="P113" s="237" t="s">
        <v>283</v>
      </c>
      <c r="Q113" s="237" t="s">
        <v>253</v>
      </c>
      <c r="R113" s="237" t="s">
        <v>735</v>
      </c>
      <c r="S113" s="237" t="s">
        <v>736</v>
      </c>
      <c r="T113" s="237" t="s">
        <v>737</v>
      </c>
      <c r="U113" s="237" t="s">
        <v>738</v>
      </c>
      <c r="V113" s="237" t="s">
        <v>99</v>
      </c>
      <c r="W113" s="237"/>
      <c r="X113" s="237"/>
      <c r="Y113" s="237" t="s">
        <v>733</v>
      </c>
      <c r="Z113" s="237" t="s">
        <v>734</v>
      </c>
      <c r="AA113" s="237" t="str">
        <f t="shared" si="14"/>
        <v>アースサポートイシノマキ</v>
      </c>
      <c r="AB113" s="237" t="s">
        <v>283</v>
      </c>
      <c r="AC113" s="237" t="str">
        <f t="shared" si="15"/>
        <v>986</v>
      </c>
      <c r="AD113" s="237" t="str">
        <f t="shared" si="16"/>
        <v>0861</v>
      </c>
      <c r="AE113" s="237" t="s">
        <v>253</v>
      </c>
      <c r="AF113" s="237" t="s">
        <v>735</v>
      </c>
      <c r="AG113" s="237" t="str">
        <f t="shared" si="17"/>
        <v>石巻市蛇田字下谷地１番地６</v>
      </c>
      <c r="AH113" s="237" t="s">
        <v>736</v>
      </c>
      <c r="AI113" s="237" t="s">
        <v>737</v>
      </c>
      <c r="AJ113" s="237" t="s">
        <v>260</v>
      </c>
    </row>
    <row r="114" spans="1:36">
      <c r="A114" s="237" t="str">
        <f t="shared" si="9"/>
        <v>0410200562重度訪問介護</v>
      </c>
      <c r="B114" s="237" t="s">
        <v>726</v>
      </c>
      <c r="C114" s="237" t="s">
        <v>727</v>
      </c>
      <c r="D114" s="237" t="str">
        <f t="shared" si="10"/>
        <v>アースサポートカブシキガイシャ</v>
      </c>
      <c r="E114" s="237" t="s">
        <v>728</v>
      </c>
      <c r="F114" s="237" t="str">
        <f t="shared" si="11"/>
        <v>151</v>
      </c>
      <c r="G114" s="237" t="str">
        <f t="shared" si="12"/>
        <v>0071</v>
      </c>
      <c r="H114" s="237" t="s">
        <v>729</v>
      </c>
      <c r="I114" s="237" t="str">
        <f t="shared" si="13"/>
        <v>東京都渋谷区本町１丁目４番１４号</v>
      </c>
      <c r="J114" s="237" t="s">
        <v>730</v>
      </c>
      <c r="K114" s="237" t="s">
        <v>731</v>
      </c>
      <c r="L114" s="237" t="s">
        <v>339</v>
      </c>
      <c r="M114" s="237" t="s">
        <v>732</v>
      </c>
      <c r="N114" s="237" t="s">
        <v>733</v>
      </c>
      <c r="O114" s="237" t="s">
        <v>734</v>
      </c>
      <c r="P114" s="237" t="s">
        <v>283</v>
      </c>
      <c r="Q114" s="237" t="s">
        <v>253</v>
      </c>
      <c r="R114" s="237" t="s">
        <v>735</v>
      </c>
      <c r="S114" s="237" t="s">
        <v>736</v>
      </c>
      <c r="T114" s="237" t="s">
        <v>737</v>
      </c>
      <c r="U114" s="237" t="s">
        <v>738</v>
      </c>
      <c r="V114" s="237" t="s">
        <v>101</v>
      </c>
      <c r="W114" s="237"/>
      <c r="X114" s="237"/>
      <c r="Y114" s="237" t="s">
        <v>733</v>
      </c>
      <c r="Z114" s="237" t="s">
        <v>734</v>
      </c>
      <c r="AA114" s="237" t="str">
        <f t="shared" si="14"/>
        <v>アースサポートイシノマキ</v>
      </c>
      <c r="AB114" s="237" t="s">
        <v>283</v>
      </c>
      <c r="AC114" s="237" t="str">
        <f t="shared" si="15"/>
        <v>986</v>
      </c>
      <c r="AD114" s="237" t="str">
        <f t="shared" si="16"/>
        <v>0861</v>
      </c>
      <c r="AE114" s="237" t="s">
        <v>253</v>
      </c>
      <c r="AF114" s="237" t="s">
        <v>735</v>
      </c>
      <c r="AG114" s="237" t="str">
        <f t="shared" si="17"/>
        <v>石巻市蛇田字下谷地１番地６</v>
      </c>
      <c r="AH114" s="237" t="s">
        <v>736</v>
      </c>
      <c r="AI114" s="237" t="s">
        <v>737</v>
      </c>
      <c r="AJ114" s="237" t="s">
        <v>260</v>
      </c>
    </row>
    <row r="115" spans="1:36">
      <c r="A115" s="237" t="str">
        <f t="shared" si="9"/>
        <v>0410200562同行援護</v>
      </c>
      <c r="B115" s="237" t="s">
        <v>726</v>
      </c>
      <c r="C115" s="237" t="s">
        <v>727</v>
      </c>
      <c r="D115" s="237" t="str">
        <f t="shared" si="10"/>
        <v>アースサポートカブシキガイシャ</v>
      </c>
      <c r="E115" s="237" t="s">
        <v>728</v>
      </c>
      <c r="F115" s="237" t="str">
        <f t="shared" si="11"/>
        <v>151</v>
      </c>
      <c r="G115" s="237" t="str">
        <f t="shared" si="12"/>
        <v>0071</v>
      </c>
      <c r="H115" s="237" t="s">
        <v>729</v>
      </c>
      <c r="I115" s="237" t="str">
        <f t="shared" si="13"/>
        <v>東京都渋谷区本町１丁目４番１４号</v>
      </c>
      <c r="J115" s="237" t="s">
        <v>730</v>
      </c>
      <c r="K115" s="237" t="s">
        <v>731</v>
      </c>
      <c r="L115" s="237" t="s">
        <v>339</v>
      </c>
      <c r="M115" s="237" t="s">
        <v>732</v>
      </c>
      <c r="N115" s="237" t="s">
        <v>733</v>
      </c>
      <c r="O115" s="237" t="s">
        <v>734</v>
      </c>
      <c r="P115" s="237" t="s">
        <v>283</v>
      </c>
      <c r="Q115" s="237" t="s">
        <v>253</v>
      </c>
      <c r="R115" s="237" t="s">
        <v>735</v>
      </c>
      <c r="S115" s="237" t="s">
        <v>736</v>
      </c>
      <c r="T115" s="237" t="s">
        <v>737</v>
      </c>
      <c r="U115" s="237" t="s">
        <v>738</v>
      </c>
      <c r="V115" s="237" t="s">
        <v>126</v>
      </c>
      <c r="W115" s="237"/>
      <c r="X115" s="237"/>
      <c r="Y115" s="237" t="s">
        <v>733</v>
      </c>
      <c r="Z115" s="237" t="s">
        <v>734</v>
      </c>
      <c r="AA115" s="237" t="str">
        <f t="shared" si="14"/>
        <v>アースサポートイシノマキ</v>
      </c>
      <c r="AB115" s="237" t="s">
        <v>283</v>
      </c>
      <c r="AC115" s="237" t="str">
        <f t="shared" si="15"/>
        <v>986</v>
      </c>
      <c r="AD115" s="237" t="str">
        <f t="shared" si="16"/>
        <v>0861</v>
      </c>
      <c r="AE115" s="237" t="s">
        <v>253</v>
      </c>
      <c r="AF115" s="237" t="s">
        <v>735</v>
      </c>
      <c r="AG115" s="237" t="str">
        <f t="shared" si="17"/>
        <v>石巻市蛇田字下谷地１番地６</v>
      </c>
      <c r="AH115" s="237" t="s">
        <v>736</v>
      </c>
      <c r="AI115" s="237" t="s">
        <v>737</v>
      </c>
      <c r="AJ115" s="237" t="s">
        <v>332</v>
      </c>
    </row>
    <row r="116" spans="1:36">
      <c r="A116" s="237" t="str">
        <f t="shared" si="9"/>
        <v>0410200570生活介護</v>
      </c>
      <c r="B116" s="237" t="s">
        <v>262</v>
      </c>
      <c r="C116" s="237" t="s">
        <v>263</v>
      </c>
      <c r="D116" s="237" t="str">
        <f t="shared" si="10"/>
        <v>シャカイフクシホウジン　イシノマキショウシンカイ</v>
      </c>
      <c r="E116" s="237" t="s">
        <v>264</v>
      </c>
      <c r="F116" s="237" t="str">
        <f t="shared" si="11"/>
        <v>986</v>
      </c>
      <c r="G116" s="237" t="str">
        <f t="shared" si="12"/>
        <v>0853</v>
      </c>
      <c r="H116" s="237" t="s">
        <v>265</v>
      </c>
      <c r="I116" s="237" t="str">
        <f t="shared" si="13"/>
        <v>石巻市門脇字元捨喰５番の１</v>
      </c>
      <c r="J116" s="237" t="s">
        <v>266</v>
      </c>
      <c r="K116" s="237" t="s">
        <v>267</v>
      </c>
      <c r="L116" s="237" t="s">
        <v>248</v>
      </c>
      <c r="M116" s="237" t="s">
        <v>268</v>
      </c>
      <c r="N116" s="237" t="s">
        <v>739</v>
      </c>
      <c r="O116" s="237" t="s">
        <v>740</v>
      </c>
      <c r="P116" s="237" t="s">
        <v>420</v>
      </c>
      <c r="Q116" s="237" t="s">
        <v>253</v>
      </c>
      <c r="R116" s="237" t="s">
        <v>741</v>
      </c>
      <c r="S116" s="237" t="s">
        <v>742</v>
      </c>
      <c r="T116" s="237" t="s">
        <v>742</v>
      </c>
      <c r="U116" s="237" t="s">
        <v>743</v>
      </c>
      <c r="V116" s="237" t="s">
        <v>105</v>
      </c>
      <c r="W116" s="237"/>
      <c r="X116" s="237"/>
      <c r="Y116" s="237" t="s">
        <v>739</v>
      </c>
      <c r="Z116" s="237" t="s">
        <v>740</v>
      </c>
      <c r="AA116" s="237" t="str">
        <f t="shared" si="14"/>
        <v>ツクシ</v>
      </c>
      <c r="AB116" s="237" t="s">
        <v>420</v>
      </c>
      <c r="AC116" s="237" t="str">
        <f t="shared" si="15"/>
        <v>986</v>
      </c>
      <c r="AD116" s="237" t="str">
        <f t="shared" si="16"/>
        <v>1111</v>
      </c>
      <c r="AE116" s="237" t="s">
        <v>253</v>
      </c>
      <c r="AF116" s="237" t="s">
        <v>741</v>
      </c>
      <c r="AG116" s="237" t="str">
        <f t="shared" si="17"/>
        <v>石巻市鹿又字扇平123</v>
      </c>
      <c r="AH116" s="237" t="s">
        <v>742</v>
      </c>
      <c r="AI116" s="237" t="s">
        <v>742</v>
      </c>
      <c r="AJ116" s="237" t="s">
        <v>260</v>
      </c>
    </row>
    <row r="117" spans="1:36">
      <c r="A117" s="237" t="str">
        <f t="shared" si="9"/>
        <v>0410200596生活介護</v>
      </c>
      <c r="B117" s="237" t="s">
        <v>744</v>
      </c>
      <c r="C117" s="237" t="s">
        <v>745</v>
      </c>
      <c r="D117" s="237" t="str">
        <f t="shared" si="10"/>
        <v>シャカイフクシホウジン　ユメミノサト</v>
      </c>
      <c r="E117" s="237" t="s">
        <v>746</v>
      </c>
      <c r="F117" s="237" t="str">
        <f t="shared" si="11"/>
        <v>986</v>
      </c>
      <c r="G117" s="237" t="str">
        <f t="shared" si="12"/>
        <v>0834</v>
      </c>
      <c r="H117" s="237" t="s">
        <v>747</v>
      </c>
      <c r="I117" s="237" t="str">
        <f t="shared" si="13"/>
        <v>石巻市門脇町1丁目2－21</v>
      </c>
      <c r="J117" s="237" t="s">
        <v>748</v>
      </c>
      <c r="K117" s="237" t="s">
        <v>748</v>
      </c>
      <c r="L117" s="237" t="s">
        <v>248</v>
      </c>
      <c r="M117" s="237" t="s">
        <v>749</v>
      </c>
      <c r="N117" s="237" t="s">
        <v>682</v>
      </c>
      <c r="O117" s="237" t="s">
        <v>683</v>
      </c>
      <c r="P117" s="237" t="s">
        <v>283</v>
      </c>
      <c r="Q117" s="237" t="s">
        <v>253</v>
      </c>
      <c r="R117" s="237" t="s">
        <v>750</v>
      </c>
      <c r="S117" s="237" t="s">
        <v>751</v>
      </c>
      <c r="T117" s="237" t="s">
        <v>751</v>
      </c>
      <c r="U117" s="237" t="s">
        <v>752</v>
      </c>
      <c r="V117" s="237" t="s">
        <v>105</v>
      </c>
      <c r="W117" s="237"/>
      <c r="X117" s="237"/>
      <c r="Y117" s="237" t="s">
        <v>682</v>
      </c>
      <c r="Z117" s="237" t="s">
        <v>683</v>
      </c>
      <c r="AA117" s="237" t="str">
        <f t="shared" si="14"/>
        <v>デイサービスセンター　サクラ・サクラ</v>
      </c>
      <c r="AB117" s="237" t="s">
        <v>283</v>
      </c>
      <c r="AC117" s="237" t="str">
        <f t="shared" si="15"/>
        <v>986</v>
      </c>
      <c r="AD117" s="237" t="str">
        <f t="shared" si="16"/>
        <v>0861</v>
      </c>
      <c r="AE117" s="237" t="s">
        <v>253</v>
      </c>
      <c r="AF117" s="237" t="s">
        <v>750</v>
      </c>
      <c r="AG117" s="237" t="str">
        <f t="shared" si="17"/>
        <v>石巻市蛇田字北経塚２６番１号</v>
      </c>
      <c r="AH117" s="237" t="s">
        <v>751</v>
      </c>
      <c r="AI117" s="237" t="s">
        <v>751</v>
      </c>
      <c r="AJ117" s="237" t="s">
        <v>260</v>
      </c>
    </row>
    <row r="118" spans="1:36">
      <c r="A118" s="237" t="str">
        <f t="shared" si="9"/>
        <v>0410200596就労継続支援Ｂ型</v>
      </c>
      <c r="B118" s="237" t="s">
        <v>744</v>
      </c>
      <c r="C118" s="237" t="s">
        <v>745</v>
      </c>
      <c r="D118" s="237" t="str">
        <f t="shared" si="10"/>
        <v>シャカイフクシホウジン　ユメミノサト</v>
      </c>
      <c r="E118" s="237" t="s">
        <v>746</v>
      </c>
      <c r="F118" s="237" t="str">
        <f t="shared" si="11"/>
        <v>986</v>
      </c>
      <c r="G118" s="237" t="str">
        <f t="shared" si="12"/>
        <v>0834</v>
      </c>
      <c r="H118" s="237" t="s">
        <v>747</v>
      </c>
      <c r="I118" s="237" t="str">
        <f t="shared" si="13"/>
        <v>石巻市門脇町1丁目2－21</v>
      </c>
      <c r="J118" s="237" t="s">
        <v>748</v>
      </c>
      <c r="K118" s="237" t="s">
        <v>748</v>
      </c>
      <c r="L118" s="237" t="s">
        <v>248</v>
      </c>
      <c r="M118" s="237" t="s">
        <v>749</v>
      </c>
      <c r="N118" s="237" t="s">
        <v>682</v>
      </c>
      <c r="O118" s="237" t="s">
        <v>683</v>
      </c>
      <c r="P118" s="237" t="s">
        <v>283</v>
      </c>
      <c r="Q118" s="237" t="s">
        <v>253</v>
      </c>
      <c r="R118" s="237" t="s">
        <v>750</v>
      </c>
      <c r="S118" s="237" t="s">
        <v>751</v>
      </c>
      <c r="T118" s="237" t="s">
        <v>751</v>
      </c>
      <c r="U118" s="237" t="s">
        <v>752</v>
      </c>
      <c r="V118" s="237" t="s">
        <v>111</v>
      </c>
      <c r="W118" s="237"/>
      <c r="X118" s="237"/>
      <c r="Y118" s="237" t="s">
        <v>753</v>
      </c>
      <c r="Z118" s="237" t="s">
        <v>754</v>
      </c>
      <c r="AA118" s="237" t="str">
        <f t="shared" si="14"/>
        <v>シュウロウケイゾクシエンセンターサクラ・サクラ</v>
      </c>
      <c r="AB118" s="237" t="s">
        <v>283</v>
      </c>
      <c r="AC118" s="237" t="str">
        <f t="shared" si="15"/>
        <v>986</v>
      </c>
      <c r="AD118" s="237" t="str">
        <f t="shared" si="16"/>
        <v>0861</v>
      </c>
      <c r="AE118" s="237" t="s">
        <v>253</v>
      </c>
      <c r="AF118" s="237" t="s">
        <v>750</v>
      </c>
      <c r="AG118" s="237" t="str">
        <f t="shared" si="17"/>
        <v>石巻市蛇田字北経塚２６番１号</v>
      </c>
      <c r="AH118" s="237" t="s">
        <v>755</v>
      </c>
      <c r="AI118" s="237" t="s">
        <v>755</v>
      </c>
      <c r="AJ118" s="237" t="s">
        <v>260</v>
      </c>
    </row>
    <row r="119" spans="1:36">
      <c r="A119" s="237" t="str">
        <f t="shared" si="9"/>
        <v>0410200612生活介護</v>
      </c>
      <c r="B119" s="237" t="s">
        <v>744</v>
      </c>
      <c r="C119" s="237" t="s">
        <v>745</v>
      </c>
      <c r="D119" s="237" t="str">
        <f t="shared" si="10"/>
        <v>シャカイフクシホウジン　ユメミノサト</v>
      </c>
      <c r="E119" s="237" t="s">
        <v>746</v>
      </c>
      <c r="F119" s="237" t="str">
        <f t="shared" si="11"/>
        <v>986</v>
      </c>
      <c r="G119" s="237" t="str">
        <f t="shared" si="12"/>
        <v>0834</v>
      </c>
      <c r="H119" s="237" t="s">
        <v>747</v>
      </c>
      <c r="I119" s="237" t="str">
        <f t="shared" si="13"/>
        <v>石巻市門脇町1丁目2－21</v>
      </c>
      <c r="J119" s="237" t="s">
        <v>748</v>
      </c>
      <c r="K119" s="237" t="s">
        <v>748</v>
      </c>
      <c r="L119" s="237" t="s">
        <v>248</v>
      </c>
      <c r="M119" s="237" t="s">
        <v>749</v>
      </c>
      <c r="N119" s="237" t="s">
        <v>756</v>
      </c>
      <c r="O119" s="237" t="s">
        <v>757</v>
      </c>
      <c r="P119" s="237" t="s">
        <v>571</v>
      </c>
      <c r="Q119" s="237" t="s">
        <v>253</v>
      </c>
      <c r="R119" s="237" t="s">
        <v>588</v>
      </c>
      <c r="S119" s="237" t="s">
        <v>584</v>
      </c>
      <c r="T119" s="237"/>
      <c r="U119" s="237" t="s">
        <v>758</v>
      </c>
      <c r="V119" s="237" t="s">
        <v>105</v>
      </c>
      <c r="W119" s="237"/>
      <c r="X119" s="237"/>
      <c r="Y119" s="237" t="s">
        <v>756</v>
      </c>
      <c r="Z119" s="237" t="s">
        <v>757</v>
      </c>
      <c r="AA119" s="237" t="str">
        <f t="shared" si="14"/>
        <v>デイサービスセンター　コモレビ</v>
      </c>
      <c r="AB119" s="237" t="s">
        <v>571</v>
      </c>
      <c r="AC119" s="237" t="str">
        <f t="shared" si="15"/>
        <v>987</v>
      </c>
      <c r="AD119" s="237" t="str">
        <f t="shared" si="16"/>
        <v>1102</v>
      </c>
      <c r="AE119" s="237" t="s">
        <v>253</v>
      </c>
      <c r="AF119" s="237" t="s">
        <v>588</v>
      </c>
      <c r="AG119" s="237" t="str">
        <f t="shared" si="17"/>
        <v>石巻市和渕字笈入13-2</v>
      </c>
      <c r="AH119" s="237" t="s">
        <v>584</v>
      </c>
      <c r="AI119" s="237"/>
      <c r="AJ119" s="237" t="s">
        <v>260</v>
      </c>
    </row>
    <row r="120" spans="1:36">
      <c r="A120" s="237" t="str">
        <f t="shared" si="9"/>
        <v>0410200638児童デイサービス</v>
      </c>
      <c r="B120" s="237" t="s">
        <v>580</v>
      </c>
      <c r="C120" s="237" t="s">
        <v>581</v>
      </c>
      <c r="D120" s="237" t="str">
        <f t="shared" si="10"/>
        <v>トクテイヒエイリカツドウホウジン　ユメミノサト</v>
      </c>
      <c r="E120" s="237" t="s">
        <v>582</v>
      </c>
      <c r="F120" s="237" t="str">
        <f t="shared" si="11"/>
        <v>986</v>
      </c>
      <c r="G120" s="237" t="str">
        <f t="shared" si="12"/>
        <v>0805</v>
      </c>
      <c r="H120" s="237" t="s">
        <v>583</v>
      </c>
      <c r="I120" s="237" t="str">
        <f t="shared" si="13"/>
        <v>石巻市大橋３丁目７番６号</v>
      </c>
      <c r="J120" s="237" t="s">
        <v>584</v>
      </c>
      <c r="K120" s="237" t="s">
        <v>584</v>
      </c>
      <c r="L120" s="237" t="s">
        <v>248</v>
      </c>
      <c r="M120" s="237" t="s">
        <v>585</v>
      </c>
      <c r="N120" s="237" t="s">
        <v>759</v>
      </c>
      <c r="O120" s="237" t="s">
        <v>760</v>
      </c>
      <c r="P120" s="237" t="s">
        <v>582</v>
      </c>
      <c r="Q120" s="237" t="s">
        <v>253</v>
      </c>
      <c r="R120" s="237" t="s">
        <v>583</v>
      </c>
      <c r="S120" s="237" t="s">
        <v>686</v>
      </c>
      <c r="T120" s="237" t="s">
        <v>686</v>
      </c>
      <c r="U120" s="237" t="s">
        <v>761</v>
      </c>
      <c r="V120" s="237" t="s">
        <v>331</v>
      </c>
      <c r="W120" s="237"/>
      <c r="X120" s="237"/>
      <c r="Y120" s="237" t="s">
        <v>759</v>
      </c>
      <c r="Z120" s="237" t="s">
        <v>760</v>
      </c>
      <c r="AA120" s="237" t="str">
        <f t="shared" si="14"/>
        <v>ジドウデイサービス　ガクドウクラブピノッチオ</v>
      </c>
      <c r="AB120" s="237" t="s">
        <v>582</v>
      </c>
      <c r="AC120" s="237" t="str">
        <f t="shared" si="15"/>
        <v>986</v>
      </c>
      <c r="AD120" s="237" t="str">
        <f t="shared" si="16"/>
        <v>0805</v>
      </c>
      <c r="AE120" s="237" t="s">
        <v>253</v>
      </c>
      <c r="AF120" s="237" t="s">
        <v>583</v>
      </c>
      <c r="AG120" s="237" t="str">
        <f t="shared" si="17"/>
        <v>石巻市大橋３丁目７番６号</v>
      </c>
      <c r="AH120" s="237" t="s">
        <v>686</v>
      </c>
      <c r="AI120" s="237" t="s">
        <v>686</v>
      </c>
      <c r="AJ120" s="237" t="s">
        <v>332</v>
      </c>
    </row>
    <row r="121" spans="1:36">
      <c r="A121" s="237" t="str">
        <f t="shared" si="9"/>
        <v>0410200646就労継続支援Ａ型</v>
      </c>
      <c r="B121" s="237" t="s">
        <v>762</v>
      </c>
      <c r="C121" s="237" t="s">
        <v>763</v>
      </c>
      <c r="D121" s="237" t="str">
        <f t="shared" si="10"/>
        <v>カブシキガイシャキタカミノサト</v>
      </c>
      <c r="E121" s="237" t="s">
        <v>420</v>
      </c>
      <c r="F121" s="237" t="str">
        <f t="shared" si="11"/>
        <v>986</v>
      </c>
      <c r="G121" s="237" t="str">
        <f t="shared" si="12"/>
        <v>1111</v>
      </c>
      <c r="H121" s="237" t="s">
        <v>764</v>
      </c>
      <c r="I121" s="237" t="str">
        <f t="shared" si="13"/>
        <v>石巻市鹿又字山下東５１番</v>
      </c>
      <c r="J121" s="237" t="s">
        <v>765</v>
      </c>
      <c r="K121" s="237"/>
      <c r="L121" s="237" t="s">
        <v>339</v>
      </c>
      <c r="M121" s="237" t="s">
        <v>766</v>
      </c>
      <c r="N121" s="237" t="s">
        <v>767</v>
      </c>
      <c r="O121" s="237" t="s">
        <v>768</v>
      </c>
      <c r="P121" s="237" t="s">
        <v>420</v>
      </c>
      <c r="Q121" s="237" t="s">
        <v>253</v>
      </c>
      <c r="R121" s="237" t="s">
        <v>764</v>
      </c>
      <c r="S121" s="237" t="s">
        <v>769</v>
      </c>
      <c r="T121" s="237"/>
      <c r="U121" s="237" t="s">
        <v>770</v>
      </c>
      <c r="V121" s="237" t="s">
        <v>110</v>
      </c>
      <c r="W121" s="237"/>
      <c r="X121" s="237"/>
      <c r="Y121" s="237" t="s">
        <v>767</v>
      </c>
      <c r="Z121" s="237" t="s">
        <v>768</v>
      </c>
      <c r="AA121" s="237" t="str">
        <f t="shared" si="14"/>
        <v>キタカミノサト</v>
      </c>
      <c r="AB121" s="237" t="s">
        <v>420</v>
      </c>
      <c r="AC121" s="237" t="str">
        <f t="shared" si="15"/>
        <v>986</v>
      </c>
      <c r="AD121" s="237" t="str">
        <f t="shared" si="16"/>
        <v>1111</v>
      </c>
      <c r="AE121" s="237" t="s">
        <v>253</v>
      </c>
      <c r="AF121" s="237" t="s">
        <v>764</v>
      </c>
      <c r="AG121" s="237" t="str">
        <f t="shared" si="17"/>
        <v>石巻市鹿又字山下東５１番</v>
      </c>
      <c r="AH121" s="237" t="s">
        <v>769</v>
      </c>
      <c r="AI121" s="237" t="s">
        <v>771</v>
      </c>
      <c r="AJ121" s="237" t="s">
        <v>260</v>
      </c>
    </row>
    <row r="122" spans="1:36">
      <c r="A122" s="237" t="str">
        <f t="shared" si="9"/>
        <v>0410200653居宅介護</v>
      </c>
      <c r="B122" s="237" t="s">
        <v>772</v>
      </c>
      <c r="C122" s="237" t="s">
        <v>773</v>
      </c>
      <c r="D122" s="237" t="str">
        <f t="shared" si="10"/>
        <v>カブシキガイシャフィール・ライフ</v>
      </c>
      <c r="E122" s="237" t="s">
        <v>774</v>
      </c>
      <c r="F122" s="237" t="str">
        <f t="shared" si="11"/>
        <v>038</v>
      </c>
      <c r="G122" s="237" t="str">
        <f t="shared" si="12"/>
        <v>3802</v>
      </c>
      <c r="H122" s="237" t="s">
        <v>775</v>
      </c>
      <c r="I122" s="237" t="str">
        <f t="shared" si="13"/>
        <v>青森県南津軽郡藤崎町大字藤崎字西村井３２－１</v>
      </c>
      <c r="J122" s="237" t="s">
        <v>776</v>
      </c>
      <c r="K122" s="237" t="s">
        <v>777</v>
      </c>
      <c r="L122" s="237" t="s">
        <v>339</v>
      </c>
      <c r="M122" s="237" t="s">
        <v>778</v>
      </c>
      <c r="N122" s="237" t="s">
        <v>779</v>
      </c>
      <c r="O122" s="237" t="s">
        <v>780</v>
      </c>
      <c r="P122" s="237" t="s">
        <v>455</v>
      </c>
      <c r="Q122" s="237" t="s">
        <v>253</v>
      </c>
      <c r="R122" s="237" t="s">
        <v>781</v>
      </c>
      <c r="S122" s="237" t="s">
        <v>782</v>
      </c>
      <c r="T122" s="237" t="s">
        <v>783</v>
      </c>
      <c r="U122" s="237" t="s">
        <v>784</v>
      </c>
      <c r="V122" s="237" t="s">
        <v>99</v>
      </c>
      <c r="W122" s="237"/>
      <c r="X122" s="237"/>
      <c r="Y122" s="237" t="s">
        <v>779</v>
      </c>
      <c r="Z122" s="237" t="s">
        <v>780</v>
      </c>
      <c r="AA122" s="237" t="str">
        <f t="shared" si="14"/>
        <v>キョタクカイゴセンター　フィール・ライフ</v>
      </c>
      <c r="AB122" s="237" t="s">
        <v>455</v>
      </c>
      <c r="AC122" s="237" t="str">
        <f t="shared" si="15"/>
        <v>986</v>
      </c>
      <c r="AD122" s="237" t="str">
        <f t="shared" si="16"/>
        <v>0859</v>
      </c>
      <c r="AE122" s="237" t="s">
        <v>253</v>
      </c>
      <c r="AF122" s="237" t="s">
        <v>781</v>
      </c>
      <c r="AG122" s="237" t="str">
        <f t="shared" si="17"/>
        <v>石巻市大街道西一丁目4-8　ソラーナ参番館１０１号</v>
      </c>
      <c r="AH122" s="237" t="s">
        <v>782</v>
      </c>
      <c r="AI122" s="237" t="s">
        <v>783</v>
      </c>
      <c r="AJ122" s="237" t="s">
        <v>260</v>
      </c>
    </row>
    <row r="123" spans="1:36">
      <c r="A123" s="237" t="str">
        <f t="shared" si="9"/>
        <v>0410200653重度訪問介護</v>
      </c>
      <c r="B123" s="237" t="s">
        <v>772</v>
      </c>
      <c r="C123" s="237" t="s">
        <v>773</v>
      </c>
      <c r="D123" s="237" t="str">
        <f t="shared" si="10"/>
        <v>カブシキガイシャフィール・ライフ</v>
      </c>
      <c r="E123" s="237" t="s">
        <v>774</v>
      </c>
      <c r="F123" s="237" t="str">
        <f t="shared" si="11"/>
        <v>038</v>
      </c>
      <c r="G123" s="237" t="str">
        <f t="shared" si="12"/>
        <v>3802</v>
      </c>
      <c r="H123" s="237" t="s">
        <v>775</v>
      </c>
      <c r="I123" s="237" t="str">
        <f t="shared" si="13"/>
        <v>青森県南津軽郡藤崎町大字藤崎字西村井３２－１</v>
      </c>
      <c r="J123" s="237" t="s">
        <v>776</v>
      </c>
      <c r="K123" s="237" t="s">
        <v>777</v>
      </c>
      <c r="L123" s="237" t="s">
        <v>339</v>
      </c>
      <c r="M123" s="237" t="s">
        <v>778</v>
      </c>
      <c r="N123" s="237" t="s">
        <v>779</v>
      </c>
      <c r="O123" s="237" t="s">
        <v>780</v>
      </c>
      <c r="P123" s="237" t="s">
        <v>455</v>
      </c>
      <c r="Q123" s="237" t="s">
        <v>253</v>
      </c>
      <c r="R123" s="237" t="s">
        <v>781</v>
      </c>
      <c r="S123" s="237" t="s">
        <v>782</v>
      </c>
      <c r="T123" s="237" t="s">
        <v>783</v>
      </c>
      <c r="U123" s="237" t="s">
        <v>784</v>
      </c>
      <c r="V123" s="237" t="s">
        <v>101</v>
      </c>
      <c r="W123" s="237"/>
      <c r="X123" s="237"/>
      <c r="Y123" s="237" t="s">
        <v>779</v>
      </c>
      <c r="Z123" s="237" t="s">
        <v>780</v>
      </c>
      <c r="AA123" s="237" t="str">
        <f t="shared" si="14"/>
        <v>キョタクカイゴセンター　フィール・ライフ</v>
      </c>
      <c r="AB123" s="237" t="s">
        <v>455</v>
      </c>
      <c r="AC123" s="237" t="str">
        <f t="shared" si="15"/>
        <v>986</v>
      </c>
      <c r="AD123" s="237" t="str">
        <f t="shared" si="16"/>
        <v>0859</v>
      </c>
      <c r="AE123" s="237" t="s">
        <v>253</v>
      </c>
      <c r="AF123" s="237" t="s">
        <v>781</v>
      </c>
      <c r="AG123" s="237" t="str">
        <f t="shared" si="17"/>
        <v>石巻市大街道西一丁目4-8　ソラーナ参番館１０１号</v>
      </c>
      <c r="AH123" s="237" t="s">
        <v>782</v>
      </c>
      <c r="AI123" s="237" t="s">
        <v>783</v>
      </c>
      <c r="AJ123" s="237" t="s">
        <v>260</v>
      </c>
    </row>
    <row r="124" spans="1:36">
      <c r="A124" s="237" t="str">
        <f t="shared" si="9"/>
        <v>0410200661就労移行支援</v>
      </c>
      <c r="B124" s="237" t="s">
        <v>762</v>
      </c>
      <c r="C124" s="237" t="s">
        <v>763</v>
      </c>
      <c r="D124" s="237" t="str">
        <f t="shared" si="10"/>
        <v>カブシキガイシャキタカミノサト</v>
      </c>
      <c r="E124" s="237" t="s">
        <v>420</v>
      </c>
      <c r="F124" s="237" t="str">
        <f t="shared" si="11"/>
        <v>986</v>
      </c>
      <c r="G124" s="237" t="str">
        <f t="shared" si="12"/>
        <v>1111</v>
      </c>
      <c r="H124" s="237" t="s">
        <v>764</v>
      </c>
      <c r="I124" s="237" t="str">
        <f t="shared" si="13"/>
        <v>石巻市鹿又字山下東５１番</v>
      </c>
      <c r="J124" s="237" t="s">
        <v>765</v>
      </c>
      <c r="K124" s="237"/>
      <c r="L124" s="237" t="s">
        <v>339</v>
      </c>
      <c r="M124" s="237" t="s">
        <v>766</v>
      </c>
      <c r="N124" s="237" t="s">
        <v>785</v>
      </c>
      <c r="O124" s="237" t="s">
        <v>786</v>
      </c>
      <c r="P124" s="237" t="s">
        <v>420</v>
      </c>
      <c r="Q124" s="237" t="s">
        <v>253</v>
      </c>
      <c r="R124" s="237" t="s">
        <v>764</v>
      </c>
      <c r="S124" s="237" t="s">
        <v>787</v>
      </c>
      <c r="T124" s="237" t="s">
        <v>787</v>
      </c>
      <c r="U124" s="237" t="s">
        <v>788</v>
      </c>
      <c r="V124" s="237" t="s">
        <v>109</v>
      </c>
      <c r="W124" s="237"/>
      <c r="X124" s="237"/>
      <c r="Y124" s="237" t="s">
        <v>785</v>
      </c>
      <c r="Z124" s="237" t="s">
        <v>786</v>
      </c>
      <c r="AA124" s="237" t="str">
        <f t="shared" si="14"/>
        <v>シュウロウシエンセンターアカリ</v>
      </c>
      <c r="AB124" s="237" t="s">
        <v>420</v>
      </c>
      <c r="AC124" s="237" t="str">
        <f t="shared" si="15"/>
        <v>986</v>
      </c>
      <c r="AD124" s="237" t="str">
        <f t="shared" si="16"/>
        <v>1111</v>
      </c>
      <c r="AE124" s="237" t="s">
        <v>253</v>
      </c>
      <c r="AF124" s="237" t="s">
        <v>764</v>
      </c>
      <c r="AG124" s="237" t="str">
        <f t="shared" si="17"/>
        <v>石巻市鹿又字山下東５１番</v>
      </c>
      <c r="AH124" s="237" t="s">
        <v>787</v>
      </c>
      <c r="AI124" s="237" t="s">
        <v>771</v>
      </c>
      <c r="AJ124" s="237" t="s">
        <v>332</v>
      </c>
    </row>
    <row r="125" spans="1:36">
      <c r="A125" s="237" t="str">
        <f t="shared" si="9"/>
        <v>0410200661就労継続支援Ｂ型</v>
      </c>
      <c r="B125" s="237" t="s">
        <v>762</v>
      </c>
      <c r="C125" s="237" t="s">
        <v>763</v>
      </c>
      <c r="D125" s="237" t="str">
        <f t="shared" si="10"/>
        <v>カブシキガイシャキタカミノサト</v>
      </c>
      <c r="E125" s="237" t="s">
        <v>420</v>
      </c>
      <c r="F125" s="237" t="str">
        <f t="shared" si="11"/>
        <v>986</v>
      </c>
      <c r="G125" s="237" t="str">
        <f t="shared" si="12"/>
        <v>1111</v>
      </c>
      <c r="H125" s="237" t="s">
        <v>764</v>
      </c>
      <c r="I125" s="237" t="str">
        <f t="shared" si="13"/>
        <v>石巻市鹿又字山下東５１番</v>
      </c>
      <c r="J125" s="237" t="s">
        <v>765</v>
      </c>
      <c r="K125" s="237"/>
      <c r="L125" s="237" t="s">
        <v>339</v>
      </c>
      <c r="M125" s="237" t="s">
        <v>766</v>
      </c>
      <c r="N125" s="237" t="s">
        <v>785</v>
      </c>
      <c r="O125" s="237" t="s">
        <v>786</v>
      </c>
      <c r="P125" s="237" t="s">
        <v>420</v>
      </c>
      <c r="Q125" s="237" t="s">
        <v>253</v>
      </c>
      <c r="R125" s="237" t="s">
        <v>764</v>
      </c>
      <c r="S125" s="237" t="s">
        <v>787</v>
      </c>
      <c r="T125" s="237" t="s">
        <v>787</v>
      </c>
      <c r="U125" s="237" t="s">
        <v>788</v>
      </c>
      <c r="V125" s="237" t="s">
        <v>111</v>
      </c>
      <c r="W125" s="237"/>
      <c r="X125" s="237"/>
      <c r="Y125" s="237" t="s">
        <v>785</v>
      </c>
      <c r="Z125" s="237" t="s">
        <v>786</v>
      </c>
      <c r="AA125" s="237" t="str">
        <f t="shared" si="14"/>
        <v>シュウロウシエンセンターアカリ</v>
      </c>
      <c r="AB125" s="237" t="s">
        <v>420</v>
      </c>
      <c r="AC125" s="237" t="str">
        <f t="shared" si="15"/>
        <v>986</v>
      </c>
      <c r="AD125" s="237" t="str">
        <f t="shared" si="16"/>
        <v>1111</v>
      </c>
      <c r="AE125" s="237" t="s">
        <v>253</v>
      </c>
      <c r="AF125" s="237" t="s">
        <v>764</v>
      </c>
      <c r="AG125" s="237" t="str">
        <f t="shared" si="17"/>
        <v>石巻市鹿又字山下東５１番</v>
      </c>
      <c r="AH125" s="237" t="s">
        <v>787</v>
      </c>
      <c r="AI125" s="237" t="s">
        <v>771</v>
      </c>
      <c r="AJ125" s="237" t="s">
        <v>260</v>
      </c>
    </row>
    <row r="126" spans="1:36">
      <c r="A126" s="237" t="str">
        <f t="shared" si="9"/>
        <v>0410200661就労定着支援</v>
      </c>
      <c r="B126" s="237" t="s">
        <v>762</v>
      </c>
      <c r="C126" s="237" t="s">
        <v>763</v>
      </c>
      <c r="D126" s="237" t="str">
        <f t="shared" si="10"/>
        <v>カブシキガイシャキタカミノサト</v>
      </c>
      <c r="E126" s="237" t="s">
        <v>420</v>
      </c>
      <c r="F126" s="237" t="str">
        <f t="shared" si="11"/>
        <v>986</v>
      </c>
      <c r="G126" s="237" t="str">
        <f t="shared" si="12"/>
        <v>1111</v>
      </c>
      <c r="H126" s="237" t="s">
        <v>764</v>
      </c>
      <c r="I126" s="237" t="str">
        <f t="shared" si="13"/>
        <v>石巻市鹿又字山下東５１番</v>
      </c>
      <c r="J126" s="237" t="s">
        <v>765</v>
      </c>
      <c r="K126" s="237"/>
      <c r="L126" s="237" t="s">
        <v>339</v>
      </c>
      <c r="M126" s="237" t="s">
        <v>766</v>
      </c>
      <c r="N126" s="237" t="s">
        <v>785</v>
      </c>
      <c r="O126" s="237" t="s">
        <v>786</v>
      </c>
      <c r="P126" s="237" t="s">
        <v>420</v>
      </c>
      <c r="Q126" s="237" t="s">
        <v>253</v>
      </c>
      <c r="R126" s="237" t="s">
        <v>764</v>
      </c>
      <c r="S126" s="237" t="s">
        <v>787</v>
      </c>
      <c r="T126" s="237" t="s">
        <v>787</v>
      </c>
      <c r="U126" s="237" t="s">
        <v>788</v>
      </c>
      <c r="V126" s="237" t="s">
        <v>789</v>
      </c>
      <c r="W126" s="237"/>
      <c r="X126" s="237"/>
      <c r="Y126" s="237" t="s">
        <v>785</v>
      </c>
      <c r="Z126" s="237" t="s">
        <v>786</v>
      </c>
      <c r="AA126" s="237" t="str">
        <f t="shared" si="14"/>
        <v>シュウロウシエンセンターアカリ</v>
      </c>
      <c r="AB126" s="237" t="s">
        <v>420</v>
      </c>
      <c r="AC126" s="237" t="str">
        <f t="shared" si="15"/>
        <v>986</v>
      </c>
      <c r="AD126" s="237" t="str">
        <f t="shared" si="16"/>
        <v>1111</v>
      </c>
      <c r="AE126" s="237" t="s">
        <v>253</v>
      </c>
      <c r="AF126" s="237" t="s">
        <v>764</v>
      </c>
      <c r="AG126" s="237" t="str">
        <f t="shared" si="17"/>
        <v>石巻市鹿又字山下東５１番</v>
      </c>
      <c r="AH126" s="237" t="s">
        <v>787</v>
      </c>
      <c r="AI126" s="237" t="s">
        <v>771</v>
      </c>
      <c r="AJ126" s="237" t="s">
        <v>260</v>
      </c>
    </row>
    <row r="127" spans="1:36">
      <c r="A127" s="237" t="str">
        <f t="shared" si="9"/>
        <v>0410200679就労継続支援Ａ型</v>
      </c>
      <c r="B127" s="237" t="s">
        <v>790</v>
      </c>
      <c r="C127" s="237" t="s">
        <v>791</v>
      </c>
      <c r="D127" s="237" t="str">
        <f t="shared" si="10"/>
        <v>カブシキガイシャキボウノヒカリ</v>
      </c>
      <c r="E127" s="237" t="s">
        <v>420</v>
      </c>
      <c r="F127" s="237" t="str">
        <f t="shared" si="11"/>
        <v>986</v>
      </c>
      <c r="G127" s="237" t="str">
        <f t="shared" si="12"/>
        <v>1111</v>
      </c>
      <c r="H127" s="237" t="s">
        <v>792</v>
      </c>
      <c r="I127" s="237" t="str">
        <f t="shared" si="13"/>
        <v>石巻市鹿又字新八幡前6番地</v>
      </c>
      <c r="J127" s="237" t="s">
        <v>793</v>
      </c>
      <c r="K127" s="237" t="s">
        <v>793</v>
      </c>
      <c r="L127" s="237" t="s">
        <v>339</v>
      </c>
      <c r="M127" s="237" t="s">
        <v>794</v>
      </c>
      <c r="N127" s="237" t="s">
        <v>795</v>
      </c>
      <c r="O127" s="237" t="s">
        <v>796</v>
      </c>
      <c r="P127" s="237" t="s">
        <v>797</v>
      </c>
      <c r="Q127" s="237" t="s">
        <v>253</v>
      </c>
      <c r="R127" s="237" t="s">
        <v>798</v>
      </c>
      <c r="S127" s="237" t="s">
        <v>799</v>
      </c>
      <c r="T127" s="237" t="s">
        <v>800</v>
      </c>
      <c r="U127" s="237" t="s">
        <v>801</v>
      </c>
      <c r="V127" s="237" t="s">
        <v>110</v>
      </c>
      <c r="W127" s="237"/>
      <c r="X127" s="237"/>
      <c r="Y127" s="237" t="s">
        <v>795</v>
      </c>
      <c r="Z127" s="237" t="s">
        <v>796</v>
      </c>
      <c r="AA127" s="237" t="str">
        <f t="shared" si="14"/>
        <v>キボウ</v>
      </c>
      <c r="AB127" s="237" t="s">
        <v>797</v>
      </c>
      <c r="AC127" s="237" t="str">
        <f t="shared" si="15"/>
        <v>986</v>
      </c>
      <c r="AD127" s="237" t="str">
        <f t="shared" si="16"/>
        <v>0323</v>
      </c>
      <c r="AE127" s="237" t="s">
        <v>253</v>
      </c>
      <c r="AF127" s="237" t="s">
        <v>798</v>
      </c>
      <c r="AG127" s="237" t="str">
        <f t="shared" si="17"/>
        <v>石巻市桃生町神取字堤外４番１番地４</v>
      </c>
      <c r="AH127" s="237" t="s">
        <v>799</v>
      </c>
      <c r="AI127" s="237" t="s">
        <v>800</v>
      </c>
      <c r="AJ127" s="237" t="s">
        <v>332</v>
      </c>
    </row>
    <row r="128" spans="1:36">
      <c r="A128" s="237" t="str">
        <f t="shared" si="9"/>
        <v>0410200695就労継続支援Ｂ型</v>
      </c>
      <c r="B128" s="237" t="s">
        <v>262</v>
      </c>
      <c r="C128" s="237" t="s">
        <v>263</v>
      </c>
      <c r="D128" s="237" t="str">
        <f t="shared" si="10"/>
        <v>シャカイフクシホウジン　イシノマキショウシンカイ</v>
      </c>
      <c r="E128" s="237" t="s">
        <v>264</v>
      </c>
      <c r="F128" s="237" t="str">
        <f t="shared" si="11"/>
        <v>986</v>
      </c>
      <c r="G128" s="237" t="str">
        <f t="shared" si="12"/>
        <v>0853</v>
      </c>
      <c r="H128" s="237" t="s">
        <v>265</v>
      </c>
      <c r="I128" s="237" t="str">
        <f t="shared" si="13"/>
        <v>石巻市門脇字元捨喰５番の１</v>
      </c>
      <c r="J128" s="237" t="s">
        <v>266</v>
      </c>
      <c r="K128" s="237" t="s">
        <v>267</v>
      </c>
      <c r="L128" s="237" t="s">
        <v>248</v>
      </c>
      <c r="M128" s="237" t="s">
        <v>268</v>
      </c>
      <c r="N128" s="237" t="s">
        <v>802</v>
      </c>
      <c r="O128" s="237" t="s">
        <v>803</v>
      </c>
      <c r="P128" s="237" t="s">
        <v>804</v>
      </c>
      <c r="Q128" s="237" t="s">
        <v>253</v>
      </c>
      <c r="R128" s="237" t="s">
        <v>805</v>
      </c>
      <c r="S128" s="237" t="s">
        <v>806</v>
      </c>
      <c r="T128" s="237" t="s">
        <v>807</v>
      </c>
      <c r="U128" s="237" t="s">
        <v>808</v>
      </c>
      <c r="V128" s="237" t="s">
        <v>111</v>
      </c>
      <c r="W128" s="237"/>
      <c r="X128" s="237"/>
      <c r="Y128" s="237" t="s">
        <v>802</v>
      </c>
      <c r="Z128" s="237" t="s">
        <v>803</v>
      </c>
      <c r="AA128" s="237" t="str">
        <f t="shared" si="14"/>
        <v>アトリエミナト</v>
      </c>
      <c r="AB128" s="237" t="s">
        <v>804</v>
      </c>
      <c r="AC128" s="237" t="str">
        <f t="shared" si="15"/>
        <v>986</v>
      </c>
      <c r="AD128" s="237" t="str">
        <f t="shared" si="16"/>
        <v>0025</v>
      </c>
      <c r="AE128" s="237" t="s">
        <v>253</v>
      </c>
      <c r="AF128" s="237" t="s">
        <v>805</v>
      </c>
      <c r="AG128" s="237" t="str">
        <f t="shared" si="17"/>
        <v>石巻市湊町鳥井崎１－８</v>
      </c>
      <c r="AH128" s="237" t="s">
        <v>806</v>
      </c>
      <c r="AI128" s="237" t="s">
        <v>807</v>
      </c>
      <c r="AJ128" s="237" t="s">
        <v>332</v>
      </c>
    </row>
    <row r="129" spans="1:36">
      <c r="A129" s="237" t="str">
        <f t="shared" si="9"/>
        <v>0410200703居宅介護</v>
      </c>
      <c r="B129" s="237" t="s">
        <v>809</v>
      </c>
      <c r="C129" s="237" t="s">
        <v>810</v>
      </c>
      <c r="D129" s="237" t="str">
        <f t="shared" si="10"/>
        <v>カブシキガイシャワンハートサービス</v>
      </c>
      <c r="E129" s="237" t="s">
        <v>811</v>
      </c>
      <c r="F129" s="237" t="str">
        <f t="shared" si="11"/>
        <v>986</v>
      </c>
      <c r="G129" s="237" t="str">
        <f t="shared" si="12"/>
        <v>0867</v>
      </c>
      <c r="H129" s="237" t="s">
        <v>812</v>
      </c>
      <c r="I129" s="237" t="str">
        <f t="shared" si="13"/>
        <v>石巻市わかば三丁目１１番地２</v>
      </c>
      <c r="J129" s="237" t="s">
        <v>813</v>
      </c>
      <c r="K129" s="237" t="s">
        <v>814</v>
      </c>
      <c r="L129" s="237" t="s">
        <v>339</v>
      </c>
      <c r="M129" s="237" t="s">
        <v>815</v>
      </c>
      <c r="N129" s="237" t="s">
        <v>809</v>
      </c>
      <c r="O129" s="237" t="s">
        <v>810</v>
      </c>
      <c r="P129" s="237" t="s">
        <v>811</v>
      </c>
      <c r="Q129" s="237" t="s">
        <v>253</v>
      </c>
      <c r="R129" s="237" t="s">
        <v>812</v>
      </c>
      <c r="S129" s="237" t="s">
        <v>813</v>
      </c>
      <c r="T129" s="237" t="s">
        <v>814</v>
      </c>
      <c r="U129" s="237" t="s">
        <v>816</v>
      </c>
      <c r="V129" s="237" t="s">
        <v>99</v>
      </c>
      <c r="W129" s="237"/>
      <c r="X129" s="237"/>
      <c r="Y129" s="237" t="s">
        <v>809</v>
      </c>
      <c r="Z129" s="237" t="s">
        <v>810</v>
      </c>
      <c r="AA129" s="237" t="str">
        <f t="shared" si="14"/>
        <v>カブシキガイシャワンハートサービス</v>
      </c>
      <c r="AB129" s="237" t="s">
        <v>811</v>
      </c>
      <c r="AC129" s="237" t="str">
        <f t="shared" si="15"/>
        <v>986</v>
      </c>
      <c r="AD129" s="237" t="str">
        <f t="shared" si="16"/>
        <v>0867</v>
      </c>
      <c r="AE129" s="237" t="s">
        <v>253</v>
      </c>
      <c r="AF129" s="237" t="s">
        <v>812</v>
      </c>
      <c r="AG129" s="237" t="str">
        <f t="shared" si="17"/>
        <v>石巻市わかば三丁目１１番地２</v>
      </c>
      <c r="AH129" s="237" t="s">
        <v>813</v>
      </c>
      <c r="AI129" s="237" t="s">
        <v>814</v>
      </c>
      <c r="AJ129" s="237" t="s">
        <v>470</v>
      </c>
    </row>
    <row r="130" spans="1:36">
      <c r="A130" s="237" t="str">
        <f t="shared" si="9"/>
        <v>0410200703重度訪問介護</v>
      </c>
      <c r="B130" s="237" t="s">
        <v>809</v>
      </c>
      <c r="C130" s="237" t="s">
        <v>810</v>
      </c>
      <c r="D130" s="237" t="str">
        <f t="shared" si="10"/>
        <v>カブシキガイシャワンハートサービス</v>
      </c>
      <c r="E130" s="237" t="s">
        <v>811</v>
      </c>
      <c r="F130" s="237" t="str">
        <f t="shared" si="11"/>
        <v>986</v>
      </c>
      <c r="G130" s="237" t="str">
        <f t="shared" si="12"/>
        <v>0867</v>
      </c>
      <c r="H130" s="237" t="s">
        <v>812</v>
      </c>
      <c r="I130" s="237" t="str">
        <f t="shared" si="13"/>
        <v>石巻市わかば三丁目１１番地２</v>
      </c>
      <c r="J130" s="237" t="s">
        <v>813</v>
      </c>
      <c r="K130" s="237" t="s">
        <v>814</v>
      </c>
      <c r="L130" s="237" t="s">
        <v>339</v>
      </c>
      <c r="M130" s="237" t="s">
        <v>815</v>
      </c>
      <c r="N130" s="237" t="s">
        <v>809</v>
      </c>
      <c r="O130" s="237" t="s">
        <v>810</v>
      </c>
      <c r="P130" s="237" t="s">
        <v>811</v>
      </c>
      <c r="Q130" s="237" t="s">
        <v>253</v>
      </c>
      <c r="R130" s="237" t="s">
        <v>812</v>
      </c>
      <c r="S130" s="237" t="s">
        <v>813</v>
      </c>
      <c r="T130" s="237" t="s">
        <v>814</v>
      </c>
      <c r="U130" s="237" t="s">
        <v>816</v>
      </c>
      <c r="V130" s="237" t="s">
        <v>101</v>
      </c>
      <c r="W130" s="237"/>
      <c r="X130" s="237"/>
      <c r="Y130" s="237" t="s">
        <v>809</v>
      </c>
      <c r="Z130" s="237" t="s">
        <v>810</v>
      </c>
      <c r="AA130" s="237" t="str">
        <f t="shared" si="14"/>
        <v>カブシキガイシャワンハートサービス</v>
      </c>
      <c r="AB130" s="237" t="s">
        <v>811</v>
      </c>
      <c r="AC130" s="237" t="str">
        <f t="shared" si="15"/>
        <v>986</v>
      </c>
      <c r="AD130" s="237" t="str">
        <f t="shared" si="16"/>
        <v>0867</v>
      </c>
      <c r="AE130" s="237" t="s">
        <v>253</v>
      </c>
      <c r="AF130" s="237" t="s">
        <v>812</v>
      </c>
      <c r="AG130" s="237" t="str">
        <f t="shared" si="17"/>
        <v>石巻市わかば三丁目１１番地２</v>
      </c>
      <c r="AH130" s="237" t="s">
        <v>813</v>
      </c>
      <c r="AI130" s="237" t="s">
        <v>814</v>
      </c>
      <c r="AJ130" s="237" t="s">
        <v>470</v>
      </c>
    </row>
    <row r="131" spans="1:36">
      <c r="A131" s="237" t="str">
        <f t="shared" si="9"/>
        <v>0410200737居宅介護</v>
      </c>
      <c r="B131" s="237" t="s">
        <v>817</v>
      </c>
      <c r="C131" s="237" t="s">
        <v>818</v>
      </c>
      <c r="D131" s="237" t="str">
        <f t="shared" si="10"/>
        <v>アイカワショウカイゴウドウガイシャ</v>
      </c>
      <c r="E131" s="237" t="s">
        <v>402</v>
      </c>
      <c r="F131" s="237" t="str">
        <f t="shared" si="11"/>
        <v>986</v>
      </c>
      <c r="G131" s="237" t="str">
        <f t="shared" si="12"/>
        <v>0856</v>
      </c>
      <c r="H131" s="237" t="s">
        <v>819</v>
      </c>
      <c r="I131" s="237" t="str">
        <f t="shared" si="13"/>
        <v>石巻市大街道南４丁目４番４３号</v>
      </c>
      <c r="J131" s="237" t="s">
        <v>820</v>
      </c>
      <c r="K131" s="237" t="s">
        <v>820</v>
      </c>
      <c r="L131" s="237" t="s">
        <v>821</v>
      </c>
      <c r="M131" s="237" t="s">
        <v>822</v>
      </c>
      <c r="N131" s="237" t="s">
        <v>823</v>
      </c>
      <c r="O131" s="237" t="s">
        <v>824</v>
      </c>
      <c r="P131" s="237" t="s">
        <v>402</v>
      </c>
      <c r="Q131" s="237" t="s">
        <v>253</v>
      </c>
      <c r="R131" s="237" t="s">
        <v>819</v>
      </c>
      <c r="S131" s="237" t="s">
        <v>820</v>
      </c>
      <c r="T131" s="237" t="s">
        <v>820</v>
      </c>
      <c r="U131" s="237" t="s">
        <v>825</v>
      </c>
      <c r="V131" s="237" t="s">
        <v>99</v>
      </c>
      <c r="W131" s="237"/>
      <c r="X131" s="237"/>
      <c r="Y131" s="237" t="s">
        <v>823</v>
      </c>
      <c r="Z131" s="237" t="s">
        <v>824</v>
      </c>
      <c r="AA131" s="237" t="str">
        <f t="shared" si="14"/>
        <v>ヘルパーステーション　スカイクリエイト</v>
      </c>
      <c r="AB131" s="237" t="s">
        <v>402</v>
      </c>
      <c r="AC131" s="237" t="str">
        <f t="shared" si="15"/>
        <v>986</v>
      </c>
      <c r="AD131" s="237" t="str">
        <f t="shared" si="16"/>
        <v>0856</v>
      </c>
      <c r="AE131" s="237" t="s">
        <v>253</v>
      </c>
      <c r="AF131" s="237" t="s">
        <v>819</v>
      </c>
      <c r="AG131" s="237" t="str">
        <f t="shared" si="17"/>
        <v>石巻市大街道南４丁目４番４３号</v>
      </c>
      <c r="AH131" s="237" t="s">
        <v>820</v>
      </c>
      <c r="AI131" s="237" t="s">
        <v>820</v>
      </c>
      <c r="AJ131" s="237" t="s">
        <v>260</v>
      </c>
    </row>
    <row r="132" spans="1:36">
      <c r="A132" s="237" t="str">
        <f t="shared" ref="A132:A195" si="18">U132&amp;V132</f>
        <v>0410200737重度訪問介護</v>
      </c>
      <c r="B132" s="237" t="s">
        <v>817</v>
      </c>
      <c r="C132" s="237" t="s">
        <v>818</v>
      </c>
      <c r="D132" s="237" t="str">
        <f t="shared" ref="D132:D195" si="19">DBCS(C132)</f>
        <v>アイカワショウカイゴウドウガイシャ</v>
      </c>
      <c r="E132" s="237" t="s">
        <v>402</v>
      </c>
      <c r="F132" s="237" t="str">
        <f t="shared" ref="F132:F195" si="20">LEFT(E132,3)</f>
        <v>986</v>
      </c>
      <c r="G132" s="237" t="str">
        <f t="shared" ref="G132:G195" si="21">RIGHT(E132,4)</f>
        <v>0856</v>
      </c>
      <c r="H132" s="237" t="s">
        <v>819</v>
      </c>
      <c r="I132" s="237" t="str">
        <f t="shared" ref="I132:I195" si="22">SUBSTITUTE(H132,"宮城県","")</f>
        <v>石巻市大街道南４丁目４番４３号</v>
      </c>
      <c r="J132" s="237" t="s">
        <v>820</v>
      </c>
      <c r="K132" s="237" t="s">
        <v>820</v>
      </c>
      <c r="L132" s="237" t="s">
        <v>821</v>
      </c>
      <c r="M132" s="237" t="s">
        <v>822</v>
      </c>
      <c r="N132" s="237" t="s">
        <v>823</v>
      </c>
      <c r="O132" s="237" t="s">
        <v>824</v>
      </c>
      <c r="P132" s="237" t="s">
        <v>402</v>
      </c>
      <c r="Q132" s="237" t="s">
        <v>253</v>
      </c>
      <c r="R132" s="237" t="s">
        <v>819</v>
      </c>
      <c r="S132" s="237" t="s">
        <v>820</v>
      </c>
      <c r="T132" s="237" t="s">
        <v>820</v>
      </c>
      <c r="U132" s="237" t="s">
        <v>825</v>
      </c>
      <c r="V132" s="237" t="s">
        <v>101</v>
      </c>
      <c r="W132" s="237"/>
      <c r="X132" s="237"/>
      <c r="Y132" s="237" t="s">
        <v>823</v>
      </c>
      <c r="Z132" s="237" t="s">
        <v>824</v>
      </c>
      <c r="AA132" s="237" t="str">
        <f t="shared" ref="AA132:AA195" si="23">DBCS(Z132)</f>
        <v>ヘルパーステーション　スカイクリエイト</v>
      </c>
      <c r="AB132" s="237" t="s">
        <v>402</v>
      </c>
      <c r="AC132" s="237" t="str">
        <f t="shared" ref="AC132:AC195" si="24">LEFT(AB132,3)</f>
        <v>986</v>
      </c>
      <c r="AD132" s="237" t="str">
        <f t="shared" ref="AD132:AD195" si="25">RIGHT(AB132,4)</f>
        <v>0856</v>
      </c>
      <c r="AE132" s="237" t="s">
        <v>253</v>
      </c>
      <c r="AF132" s="237" t="s">
        <v>819</v>
      </c>
      <c r="AG132" s="237" t="str">
        <f t="shared" ref="AG132:AG195" si="26">SUBSTITUTE(AF132,"宮城県","")</f>
        <v>石巻市大街道南４丁目４番４３号</v>
      </c>
      <c r="AH132" s="237" t="s">
        <v>820</v>
      </c>
      <c r="AI132" s="237" t="s">
        <v>820</v>
      </c>
      <c r="AJ132" s="237" t="s">
        <v>260</v>
      </c>
    </row>
    <row r="133" spans="1:36">
      <c r="A133" s="237" t="str">
        <f t="shared" si="18"/>
        <v>0410200745児童デイサービス</v>
      </c>
      <c r="B133" s="237" t="s">
        <v>762</v>
      </c>
      <c r="C133" s="237" t="s">
        <v>763</v>
      </c>
      <c r="D133" s="237" t="str">
        <f t="shared" si="19"/>
        <v>カブシキガイシャキタカミノサト</v>
      </c>
      <c r="E133" s="237" t="s">
        <v>420</v>
      </c>
      <c r="F133" s="237" t="str">
        <f t="shared" si="20"/>
        <v>986</v>
      </c>
      <c r="G133" s="237" t="str">
        <f t="shared" si="21"/>
        <v>1111</v>
      </c>
      <c r="H133" s="237" t="s">
        <v>764</v>
      </c>
      <c r="I133" s="237" t="str">
        <f t="shared" si="22"/>
        <v>石巻市鹿又字山下東５１番</v>
      </c>
      <c r="J133" s="237" t="s">
        <v>765</v>
      </c>
      <c r="K133" s="237"/>
      <c r="L133" s="237" t="s">
        <v>339</v>
      </c>
      <c r="M133" s="237" t="s">
        <v>766</v>
      </c>
      <c r="N133" s="237" t="s">
        <v>826</v>
      </c>
      <c r="O133" s="237" t="s">
        <v>827</v>
      </c>
      <c r="P133" s="237" t="s">
        <v>392</v>
      </c>
      <c r="Q133" s="237" t="s">
        <v>253</v>
      </c>
      <c r="R133" s="237" t="s">
        <v>828</v>
      </c>
      <c r="S133" s="237" t="s">
        <v>829</v>
      </c>
      <c r="T133" s="237" t="s">
        <v>830</v>
      </c>
      <c r="U133" s="237" t="s">
        <v>831</v>
      </c>
      <c r="V133" s="237" t="s">
        <v>331</v>
      </c>
      <c r="W133" s="237"/>
      <c r="X133" s="237"/>
      <c r="Y133" s="237" t="s">
        <v>826</v>
      </c>
      <c r="Z133" s="237" t="s">
        <v>827</v>
      </c>
      <c r="AA133" s="237" t="str">
        <f t="shared" si="23"/>
        <v>ジドウデイサービスセンター　ミライ</v>
      </c>
      <c r="AB133" s="237" t="s">
        <v>392</v>
      </c>
      <c r="AC133" s="237" t="str">
        <f t="shared" si="24"/>
        <v>986</v>
      </c>
      <c r="AD133" s="237" t="str">
        <f t="shared" si="25"/>
        <v>0822</v>
      </c>
      <c r="AE133" s="237" t="s">
        <v>253</v>
      </c>
      <c r="AF133" s="237" t="s">
        <v>828</v>
      </c>
      <c r="AG133" s="237" t="str">
        <f t="shared" si="26"/>
        <v>石巻市中央２丁目９－６</v>
      </c>
      <c r="AH133" s="237" t="s">
        <v>829</v>
      </c>
      <c r="AI133" s="237" t="s">
        <v>830</v>
      </c>
      <c r="AJ133" s="237" t="s">
        <v>332</v>
      </c>
    </row>
    <row r="134" spans="1:36">
      <c r="A134" s="237" t="str">
        <f t="shared" si="18"/>
        <v>0410210058生活介護</v>
      </c>
      <c r="B134" s="237" t="s">
        <v>744</v>
      </c>
      <c r="C134" s="237" t="s">
        <v>745</v>
      </c>
      <c r="D134" s="237" t="str">
        <f t="shared" si="19"/>
        <v>シャカイフクシホウジン　ユメミノサト</v>
      </c>
      <c r="E134" s="237" t="s">
        <v>746</v>
      </c>
      <c r="F134" s="237" t="str">
        <f t="shared" si="20"/>
        <v>986</v>
      </c>
      <c r="G134" s="237" t="str">
        <f t="shared" si="21"/>
        <v>0834</v>
      </c>
      <c r="H134" s="237" t="s">
        <v>747</v>
      </c>
      <c r="I134" s="237" t="str">
        <f t="shared" si="22"/>
        <v>石巻市門脇町1丁目2－21</v>
      </c>
      <c r="J134" s="237" t="s">
        <v>748</v>
      </c>
      <c r="K134" s="237" t="s">
        <v>748</v>
      </c>
      <c r="L134" s="237" t="s">
        <v>248</v>
      </c>
      <c r="M134" s="237" t="s">
        <v>749</v>
      </c>
      <c r="N134" s="237" t="s">
        <v>832</v>
      </c>
      <c r="O134" s="237" t="s">
        <v>833</v>
      </c>
      <c r="P134" s="237" t="s">
        <v>834</v>
      </c>
      <c r="Q134" s="237" t="s">
        <v>253</v>
      </c>
      <c r="R134" s="237" t="s">
        <v>835</v>
      </c>
      <c r="S134" s="237" t="s">
        <v>836</v>
      </c>
      <c r="T134" s="237" t="s">
        <v>836</v>
      </c>
      <c r="U134" s="237" t="s">
        <v>837</v>
      </c>
      <c r="V134" s="237" t="s">
        <v>105</v>
      </c>
      <c r="W134" s="237"/>
      <c r="X134" s="237"/>
      <c r="Y134" s="237" t="s">
        <v>832</v>
      </c>
      <c r="Z134" s="237" t="s">
        <v>833</v>
      </c>
      <c r="AA134" s="237" t="str">
        <f t="shared" si="23"/>
        <v>トータルサポートセンター　ミンナノユメヒロバ</v>
      </c>
      <c r="AB134" s="237" t="s">
        <v>834</v>
      </c>
      <c r="AC134" s="237" t="str">
        <f t="shared" si="24"/>
        <v>986</v>
      </c>
      <c r="AD134" s="237" t="str">
        <f t="shared" si="25"/>
        <v>0042</v>
      </c>
      <c r="AE134" s="237" t="s">
        <v>253</v>
      </c>
      <c r="AF134" s="237" t="s">
        <v>835</v>
      </c>
      <c r="AG134" s="237" t="str">
        <f t="shared" si="26"/>
        <v>石巻市鹿妻南一丁目１６－１７</v>
      </c>
      <c r="AH134" s="237" t="s">
        <v>836</v>
      </c>
      <c r="AI134" s="237" t="s">
        <v>836</v>
      </c>
      <c r="AJ134" s="237" t="s">
        <v>260</v>
      </c>
    </row>
    <row r="135" spans="1:36">
      <c r="A135" s="237" t="str">
        <f t="shared" si="18"/>
        <v>0410210058短期入所</v>
      </c>
      <c r="B135" s="237" t="s">
        <v>744</v>
      </c>
      <c r="C135" s="237" t="s">
        <v>745</v>
      </c>
      <c r="D135" s="237" t="str">
        <f t="shared" si="19"/>
        <v>シャカイフクシホウジン　ユメミノサト</v>
      </c>
      <c r="E135" s="237" t="s">
        <v>746</v>
      </c>
      <c r="F135" s="237" t="str">
        <f t="shared" si="20"/>
        <v>986</v>
      </c>
      <c r="G135" s="237" t="str">
        <f t="shared" si="21"/>
        <v>0834</v>
      </c>
      <c r="H135" s="237" t="s">
        <v>747</v>
      </c>
      <c r="I135" s="237" t="str">
        <f t="shared" si="22"/>
        <v>石巻市門脇町1丁目2－21</v>
      </c>
      <c r="J135" s="237" t="s">
        <v>748</v>
      </c>
      <c r="K135" s="237" t="s">
        <v>748</v>
      </c>
      <c r="L135" s="237" t="s">
        <v>248</v>
      </c>
      <c r="M135" s="237" t="s">
        <v>749</v>
      </c>
      <c r="N135" s="237" t="s">
        <v>832</v>
      </c>
      <c r="O135" s="237" t="s">
        <v>833</v>
      </c>
      <c r="P135" s="237" t="s">
        <v>834</v>
      </c>
      <c r="Q135" s="237" t="s">
        <v>253</v>
      </c>
      <c r="R135" s="237" t="s">
        <v>835</v>
      </c>
      <c r="S135" s="237" t="s">
        <v>836</v>
      </c>
      <c r="T135" s="237" t="s">
        <v>836</v>
      </c>
      <c r="U135" s="237" t="s">
        <v>837</v>
      </c>
      <c r="V135" s="237" t="s">
        <v>277</v>
      </c>
      <c r="W135" s="237"/>
      <c r="X135" s="237"/>
      <c r="Y135" s="237" t="s">
        <v>832</v>
      </c>
      <c r="Z135" s="237" t="s">
        <v>833</v>
      </c>
      <c r="AA135" s="237" t="str">
        <f t="shared" si="23"/>
        <v>トータルサポートセンター　ミンナノユメヒロバ</v>
      </c>
      <c r="AB135" s="237" t="s">
        <v>834</v>
      </c>
      <c r="AC135" s="237" t="str">
        <f t="shared" si="24"/>
        <v>986</v>
      </c>
      <c r="AD135" s="237" t="str">
        <f t="shared" si="25"/>
        <v>0042</v>
      </c>
      <c r="AE135" s="237" t="s">
        <v>253</v>
      </c>
      <c r="AF135" s="237" t="s">
        <v>835</v>
      </c>
      <c r="AG135" s="237" t="str">
        <f t="shared" si="26"/>
        <v>石巻市鹿妻南一丁目１６－１７</v>
      </c>
      <c r="AH135" s="237" t="s">
        <v>836</v>
      </c>
      <c r="AI135" s="237" t="s">
        <v>836</v>
      </c>
      <c r="AJ135" s="237" t="s">
        <v>260</v>
      </c>
    </row>
    <row r="136" spans="1:36">
      <c r="A136" s="237" t="str">
        <f t="shared" si="18"/>
        <v>0410210058自立訓練（生活訓練）</v>
      </c>
      <c r="B136" s="237" t="s">
        <v>744</v>
      </c>
      <c r="C136" s="237" t="s">
        <v>745</v>
      </c>
      <c r="D136" s="237" t="str">
        <f t="shared" si="19"/>
        <v>シャカイフクシホウジン　ユメミノサト</v>
      </c>
      <c r="E136" s="237" t="s">
        <v>746</v>
      </c>
      <c r="F136" s="237" t="str">
        <f t="shared" si="20"/>
        <v>986</v>
      </c>
      <c r="G136" s="237" t="str">
        <f t="shared" si="21"/>
        <v>0834</v>
      </c>
      <c r="H136" s="237" t="s">
        <v>747</v>
      </c>
      <c r="I136" s="237" t="str">
        <f t="shared" si="22"/>
        <v>石巻市門脇町1丁目2－21</v>
      </c>
      <c r="J136" s="237" t="s">
        <v>748</v>
      </c>
      <c r="K136" s="237" t="s">
        <v>748</v>
      </c>
      <c r="L136" s="237" t="s">
        <v>248</v>
      </c>
      <c r="M136" s="237" t="s">
        <v>749</v>
      </c>
      <c r="N136" s="237" t="s">
        <v>832</v>
      </c>
      <c r="O136" s="237" t="s">
        <v>833</v>
      </c>
      <c r="P136" s="237" t="s">
        <v>834</v>
      </c>
      <c r="Q136" s="237" t="s">
        <v>253</v>
      </c>
      <c r="R136" s="237" t="s">
        <v>835</v>
      </c>
      <c r="S136" s="237" t="s">
        <v>836</v>
      </c>
      <c r="T136" s="237" t="s">
        <v>836</v>
      </c>
      <c r="U136" s="237" t="s">
        <v>837</v>
      </c>
      <c r="V136" s="237" t="s">
        <v>108</v>
      </c>
      <c r="W136" s="237"/>
      <c r="X136" s="237"/>
      <c r="Y136" s="237" t="s">
        <v>832</v>
      </c>
      <c r="Z136" s="237" t="s">
        <v>833</v>
      </c>
      <c r="AA136" s="237" t="str">
        <f t="shared" si="23"/>
        <v>トータルサポートセンター　ミンナノユメヒロバ</v>
      </c>
      <c r="AB136" s="237" t="s">
        <v>834</v>
      </c>
      <c r="AC136" s="237" t="str">
        <f t="shared" si="24"/>
        <v>986</v>
      </c>
      <c r="AD136" s="237" t="str">
        <f t="shared" si="25"/>
        <v>0042</v>
      </c>
      <c r="AE136" s="237" t="s">
        <v>253</v>
      </c>
      <c r="AF136" s="237" t="s">
        <v>835</v>
      </c>
      <c r="AG136" s="237" t="str">
        <f t="shared" si="26"/>
        <v>石巻市鹿妻南一丁目１６－１７</v>
      </c>
      <c r="AH136" s="237" t="s">
        <v>836</v>
      </c>
      <c r="AI136" s="237" t="s">
        <v>836</v>
      </c>
      <c r="AJ136" s="237" t="s">
        <v>332</v>
      </c>
    </row>
    <row r="137" spans="1:36">
      <c r="A137" s="237" t="str">
        <f t="shared" si="18"/>
        <v>0410210058就労継続支援Ｂ型</v>
      </c>
      <c r="B137" s="237" t="s">
        <v>744</v>
      </c>
      <c r="C137" s="237" t="s">
        <v>745</v>
      </c>
      <c r="D137" s="237" t="str">
        <f t="shared" si="19"/>
        <v>シャカイフクシホウジン　ユメミノサト</v>
      </c>
      <c r="E137" s="237" t="s">
        <v>746</v>
      </c>
      <c r="F137" s="237" t="str">
        <f t="shared" si="20"/>
        <v>986</v>
      </c>
      <c r="G137" s="237" t="str">
        <f t="shared" si="21"/>
        <v>0834</v>
      </c>
      <c r="H137" s="237" t="s">
        <v>747</v>
      </c>
      <c r="I137" s="237" t="str">
        <f t="shared" si="22"/>
        <v>石巻市門脇町1丁目2－21</v>
      </c>
      <c r="J137" s="237" t="s">
        <v>748</v>
      </c>
      <c r="K137" s="237" t="s">
        <v>748</v>
      </c>
      <c r="L137" s="237" t="s">
        <v>248</v>
      </c>
      <c r="M137" s="237" t="s">
        <v>749</v>
      </c>
      <c r="N137" s="237" t="s">
        <v>832</v>
      </c>
      <c r="O137" s="237" t="s">
        <v>833</v>
      </c>
      <c r="P137" s="237" t="s">
        <v>834</v>
      </c>
      <c r="Q137" s="237" t="s">
        <v>253</v>
      </c>
      <c r="R137" s="237" t="s">
        <v>835</v>
      </c>
      <c r="S137" s="237" t="s">
        <v>836</v>
      </c>
      <c r="T137" s="237" t="s">
        <v>836</v>
      </c>
      <c r="U137" s="237" t="s">
        <v>837</v>
      </c>
      <c r="V137" s="237" t="s">
        <v>111</v>
      </c>
      <c r="W137" s="237"/>
      <c r="X137" s="237"/>
      <c r="Y137" s="237" t="s">
        <v>832</v>
      </c>
      <c r="Z137" s="237" t="s">
        <v>833</v>
      </c>
      <c r="AA137" s="237" t="str">
        <f t="shared" si="23"/>
        <v>トータルサポートセンター　ミンナノユメヒロバ</v>
      </c>
      <c r="AB137" s="237" t="s">
        <v>834</v>
      </c>
      <c r="AC137" s="237" t="str">
        <f t="shared" si="24"/>
        <v>986</v>
      </c>
      <c r="AD137" s="237" t="str">
        <f t="shared" si="25"/>
        <v>0042</v>
      </c>
      <c r="AE137" s="237" t="s">
        <v>253</v>
      </c>
      <c r="AF137" s="237" t="s">
        <v>835</v>
      </c>
      <c r="AG137" s="237" t="str">
        <f t="shared" si="26"/>
        <v>石巻市鹿妻南一丁目１６－１７</v>
      </c>
      <c r="AH137" s="237" t="s">
        <v>836</v>
      </c>
      <c r="AI137" s="237" t="s">
        <v>836</v>
      </c>
      <c r="AJ137" s="237" t="s">
        <v>260</v>
      </c>
    </row>
    <row r="138" spans="1:36">
      <c r="A138" s="237" t="str">
        <f t="shared" si="18"/>
        <v>0410210074就労継続支援Ｂ型</v>
      </c>
      <c r="B138" s="237" t="s">
        <v>262</v>
      </c>
      <c r="C138" s="237" t="s">
        <v>263</v>
      </c>
      <c r="D138" s="237" t="str">
        <f t="shared" si="19"/>
        <v>シャカイフクシホウジン　イシノマキショウシンカイ</v>
      </c>
      <c r="E138" s="237" t="s">
        <v>264</v>
      </c>
      <c r="F138" s="237" t="str">
        <f t="shared" si="20"/>
        <v>986</v>
      </c>
      <c r="G138" s="237" t="str">
        <f t="shared" si="21"/>
        <v>0853</v>
      </c>
      <c r="H138" s="237" t="s">
        <v>265</v>
      </c>
      <c r="I138" s="237" t="str">
        <f t="shared" si="22"/>
        <v>石巻市門脇字元捨喰５番の１</v>
      </c>
      <c r="J138" s="237" t="s">
        <v>266</v>
      </c>
      <c r="K138" s="237" t="s">
        <v>267</v>
      </c>
      <c r="L138" s="237" t="s">
        <v>248</v>
      </c>
      <c r="M138" s="237" t="s">
        <v>268</v>
      </c>
      <c r="N138" s="237" t="s">
        <v>838</v>
      </c>
      <c r="O138" s="237" t="s">
        <v>839</v>
      </c>
      <c r="P138" s="237" t="s">
        <v>621</v>
      </c>
      <c r="Q138" s="237" t="s">
        <v>253</v>
      </c>
      <c r="R138" s="237" t="s">
        <v>840</v>
      </c>
      <c r="S138" s="237" t="s">
        <v>841</v>
      </c>
      <c r="T138" s="237"/>
      <c r="U138" s="237" t="s">
        <v>842</v>
      </c>
      <c r="V138" s="237" t="s">
        <v>111</v>
      </c>
      <c r="W138" s="237"/>
      <c r="X138" s="237"/>
      <c r="Y138" s="237" t="s">
        <v>838</v>
      </c>
      <c r="Z138" s="237" t="s">
        <v>839</v>
      </c>
      <c r="AA138" s="237" t="str">
        <f t="shared" si="23"/>
        <v>オグニノサト</v>
      </c>
      <c r="AB138" s="237" t="s">
        <v>621</v>
      </c>
      <c r="AC138" s="237" t="str">
        <f t="shared" si="24"/>
        <v>987</v>
      </c>
      <c r="AD138" s="237" t="str">
        <f t="shared" si="25"/>
        <v>1221</v>
      </c>
      <c r="AE138" s="237" t="s">
        <v>253</v>
      </c>
      <c r="AF138" s="237" t="s">
        <v>840</v>
      </c>
      <c r="AG138" s="237" t="str">
        <f t="shared" si="26"/>
        <v>石巻市須江字小国68</v>
      </c>
      <c r="AH138" s="237" t="s">
        <v>841</v>
      </c>
      <c r="AI138" s="237"/>
      <c r="AJ138" s="237" t="s">
        <v>260</v>
      </c>
    </row>
    <row r="139" spans="1:36">
      <c r="A139" s="237" t="str">
        <f t="shared" si="18"/>
        <v>0410210082就労継続支援Ｂ型</v>
      </c>
      <c r="B139" s="237" t="s">
        <v>347</v>
      </c>
      <c r="C139" s="237" t="s">
        <v>348</v>
      </c>
      <c r="D139" s="237" t="str">
        <f t="shared" si="19"/>
        <v>シャカイフクシホウジンイシノマキシシャカイフクシキョウギカイ</v>
      </c>
      <c r="E139" s="237" t="s">
        <v>349</v>
      </c>
      <c r="F139" s="237" t="str">
        <f t="shared" si="20"/>
        <v>986</v>
      </c>
      <c r="G139" s="237" t="str">
        <f t="shared" si="21"/>
        <v>0825</v>
      </c>
      <c r="H139" s="237" t="s">
        <v>350</v>
      </c>
      <c r="I139" s="237" t="str">
        <f t="shared" si="22"/>
        <v>石巻市穀町１５番２号</v>
      </c>
      <c r="J139" s="237" t="s">
        <v>351</v>
      </c>
      <c r="K139" s="237" t="s">
        <v>352</v>
      </c>
      <c r="L139" s="237" t="s">
        <v>353</v>
      </c>
      <c r="M139" s="237" t="s">
        <v>354</v>
      </c>
      <c r="N139" s="237" t="s">
        <v>843</v>
      </c>
      <c r="O139" s="237" t="s">
        <v>844</v>
      </c>
      <c r="P139" s="237" t="s">
        <v>845</v>
      </c>
      <c r="Q139" s="237" t="s">
        <v>253</v>
      </c>
      <c r="R139" s="237" t="s">
        <v>846</v>
      </c>
      <c r="S139" s="237" t="s">
        <v>847</v>
      </c>
      <c r="T139" s="237" t="s">
        <v>848</v>
      </c>
      <c r="U139" s="237" t="s">
        <v>849</v>
      </c>
      <c r="V139" s="237" t="s">
        <v>111</v>
      </c>
      <c r="W139" s="237"/>
      <c r="X139" s="237"/>
      <c r="Y139" s="237" t="s">
        <v>843</v>
      </c>
      <c r="Z139" s="237" t="s">
        <v>844</v>
      </c>
      <c r="AA139" s="237" t="str">
        <f t="shared" si="23"/>
        <v>イシノマキシシャキョウミドリエン</v>
      </c>
      <c r="AB139" s="237" t="s">
        <v>845</v>
      </c>
      <c r="AC139" s="237" t="str">
        <f t="shared" si="24"/>
        <v>986</v>
      </c>
      <c r="AD139" s="237" t="str">
        <f t="shared" si="25"/>
        <v>0017</v>
      </c>
      <c r="AE139" s="237" t="s">
        <v>253</v>
      </c>
      <c r="AF139" s="237" t="s">
        <v>846</v>
      </c>
      <c r="AG139" s="237" t="str">
        <f t="shared" si="26"/>
        <v>石巻市不動町一丁目13番27号</v>
      </c>
      <c r="AH139" s="237" t="s">
        <v>847</v>
      </c>
      <c r="AI139" s="237" t="s">
        <v>848</v>
      </c>
      <c r="AJ139" s="237" t="s">
        <v>260</v>
      </c>
    </row>
    <row r="140" spans="1:36">
      <c r="A140" s="237" t="str">
        <f t="shared" si="18"/>
        <v>0410210090就労継続支援Ｂ型</v>
      </c>
      <c r="B140" s="237" t="s">
        <v>347</v>
      </c>
      <c r="C140" s="237" t="s">
        <v>348</v>
      </c>
      <c r="D140" s="237" t="str">
        <f t="shared" si="19"/>
        <v>シャカイフクシホウジンイシノマキシシャカイフクシキョウギカイ</v>
      </c>
      <c r="E140" s="237" t="s">
        <v>349</v>
      </c>
      <c r="F140" s="237" t="str">
        <f t="shared" si="20"/>
        <v>986</v>
      </c>
      <c r="G140" s="237" t="str">
        <f t="shared" si="21"/>
        <v>0825</v>
      </c>
      <c r="H140" s="237" t="s">
        <v>350</v>
      </c>
      <c r="I140" s="237" t="str">
        <f t="shared" si="22"/>
        <v>石巻市穀町１５番２号</v>
      </c>
      <c r="J140" s="237" t="s">
        <v>351</v>
      </c>
      <c r="K140" s="237" t="s">
        <v>352</v>
      </c>
      <c r="L140" s="237" t="s">
        <v>353</v>
      </c>
      <c r="M140" s="237" t="s">
        <v>354</v>
      </c>
      <c r="N140" s="237" t="s">
        <v>850</v>
      </c>
      <c r="O140" s="237" t="s">
        <v>851</v>
      </c>
      <c r="P140" s="237" t="s">
        <v>364</v>
      </c>
      <c r="Q140" s="237" t="s">
        <v>253</v>
      </c>
      <c r="R140" s="237" t="s">
        <v>365</v>
      </c>
      <c r="S140" s="237" t="s">
        <v>852</v>
      </c>
      <c r="T140" s="237" t="s">
        <v>367</v>
      </c>
      <c r="U140" s="237" t="s">
        <v>853</v>
      </c>
      <c r="V140" s="237" t="s">
        <v>111</v>
      </c>
      <c r="W140" s="237"/>
      <c r="X140" s="237"/>
      <c r="Y140" s="237" t="s">
        <v>850</v>
      </c>
      <c r="Z140" s="237" t="s">
        <v>851</v>
      </c>
      <c r="AA140" s="237" t="str">
        <f t="shared" si="23"/>
        <v>イシノマキシシャキョウカシワホーム</v>
      </c>
      <c r="AB140" s="237" t="s">
        <v>364</v>
      </c>
      <c r="AC140" s="237" t="str">
        <f t="shared" si="24"/>
        <v>986</v>
      </c>
      <c r="AD140" s="237" t="str">
        <f t="shared" si="25"/>
        <v>0132</v>
      </c>
      <c r="AE140" s="237" t="s">
        <v>253</v>
      </c>
      <c r="AF140" s="237" t="s">
        <v>365</v>
      </c>
      <c r="AG140" s="237" t="str">
        <f t="shared" si="26"/>
        <v>石巻市小船越字山畑417-54</v>
      </c>
      <c r="AH140" s="237" t="s">
        <v>852</v>
      </c>
      <c r="AI140" s="237" t="s">
        <v>367</v>
      </c>
      <c r="AJ140" s="237" t="s">
        <v>260</v>
      </c>
    </row>
    <row r="141" spans="1:36">
      <c r="A141" s="237" t="str">
        <f t="shared" si="18"/>
        <v>0410210124居宅介護</v>
      </c>
      <c r="B141" s="237" t="s">
        <v>854</v>
      </c>
      <c r="C141" s="237" t="s">
        <v>855</v>
      </c>
      <c r="D141" s="237" t="str">
        <f t="shared" si="19"/>
        <v>カブシキガイシャＭｉｂｕサニーケア</v>
      </c>
      <c r="E141" s="237" t="s">
        <v>856</v>
      </c>
      <c r="F141" s="237" t="str">
        <f t="shared" si="20"/>
        <v>986</v>
      </c>
      <c r="G141" s="237" t="str">
        <f t="shared" si="21"/>
        <v>0801</v>
      </c>
      <c r="H141" s="237" t="s">
        <v>857</v>
      </c>
      <c r="I141" s="237" t="str">
        <f t="shared" si="22"/>
        <v>石巻市水明北１丁目１０番２８号グランデール水明北Ⅳ２０１号</v>
      </c>
      <c r="J141" s="237" t="s">
        <v>858</v>
      </c>
      <c r="K141" s="237" t="s">
        <v>859</v>
      </c>
      <c r="L141" s="237" t="s">
        <v>339</v>
      </c>
      <c r="M141" s="237" t="s">
        <v>860</v>
      </c>
      <c r="N141" s="237" t="s">
        <v>854</v>
      </c>
      <c r="O141" s="237" t="s">
        <v>855</v>
      </c>
      <c r="P141" s="237" t="s">
        <v>856</v>
      </c>
      <c r="Q141" s="237" t="s">
        <v>253</v>
      </c>
      <c r="R141" s="237" t="s">
        <v>857</v>
      </c>
      <c r="S141" s="237" t="s">
        <v>858</v>
      </c>
      <c r="T141" s="237" t="s">
        <v>859</v>
      </c>
      <c r="U141" s="237" t="s">
        <v>861</v>
      </c>
      <c r="V141" s="237" t="s">
        <v>99</v>
      </c>
      <c r="W141" s="237"/>
      <c r="X141" s="237"/>
      <c r="Y141" s="237" t="s">
        <v>854</v>
      </c>
      <c r="Z141" s="237" t="s">
        <v>855</v>
      </c>
      <c r="AA141" s="237" t="str">
        <f t="shared" si="23"/>
        <v>カブシキガイシャＭｉｂｕサニーケア</v>
      </c>
      <c r="AB141" s="237" t="s">
        <v>856</v>
      </c>
      <c r="AC141" s="237" t="str">
        <f t="shared" si="24"/>
        <v>986</v>
      </c>
      <c r="AD141" s="237" t="str">
        <f t="shared" si="25"/>
        <v>0801</v>
      </c>
      <c r="AE141" s="237" t="s">
        <v>253</v>
      </c>
      <c r="AF141" s="237" t="s">
        <v>857</v>
      </c>
      <c r="AG141" s="237" t="str">
        <f t="shared" si="26"/>
        <v>石巻市水明北１丁目１０番２８号グランデール水明北Ⅳ２０１号</v>
      </c>
      <c r="AH141" s="237" t="s">
        <v>858</v>
      </c>
      <c r="AI141" s="237" t="s">
        <v>859</v>
      </c>
      <c r="AJ141" s="237" t="s">
        <v>332</v>
      </c>
    </row>
    <row r="142" spans="1:36">
      <c r="A142" s="237" t="str">
        <f t="shared" si="18"/>
        <v>0410210124重度訪問介護</v>
      </c>
      <c r="B142" s="237" t="s">
        <v>854</v>
      </c>
      <c r="C142" s="237" t="s">
        <v>855</v>
      </c>
      <c r="D142" s="237" t="str">
        <f t="shared" si="19"/>
        <v>カブシキガイシャＭｉｂｕサニーケア</v>
      </c>
      <c r="E142" s="237" t="s">
        <v>856</v>
      </c>
      <c r="F142" s="237" t="str">
        <f t="shared" si="20"/>
        <v>986</v>
      </c>
      <c r="G142" s="237" t="str">
        <f t="shared" si="21"/>
        <v>0801</v>
      </c>
      <c r="H142" s="237" t="s">
        <v>857</v>
      </c>
      <c r="I142" s="237" t="str">
        <f t="shared" si="22"/>
        <v>石巻市水明北１丁目１０番２８号グランデール水明北Ⅳ２０１号</v>
      </c>
      <c r="J142" s="237" t="s">
        <v>858</v>
      </c>
      <c r="K142" s="237" t="s">
        <v>859</v>
      </c>
      <c r="L142" s="237" t="s">
        <v>339</v>
      </c>
      <c r="M142" s="237" t="s">
        <v>860</v>
      </c>
      <c r="N142" s="237" t="s">
        <v>854</v>
      </c>
      <c r="O142" s="237" t="s">
        <v>855</v>
      </c>
      <c r="P142" s="237" t="s">
        <v>856</v>
      </c>
      <c r="Q142" s="237" t="s">
        <v>253</v>
      </c>
      <c r="R142" s="237" t="s">
        <v>857</v>
      </c>
      <c r="S142" s="237" t="s">
        <v>858</v>
      </c>
      <c r="T142" s="237" t="s">
        <v>859</v>
      </c>
      <c r="U142" s="237" t="s">
        <v>861</v>
      </c>
      <c r="V142" s="237" t="s">
        <v>101</v>
      </c>
      <c r="W142" s="237"/>
      <c r="X142" s="237"/>
      <c r="Y142" s="237" t="s">
        <v>854</v>
      </c>
      <c r="Z142" s="237" t="s">
        <v>855</v>
      </c>
      <c r="AA142" s="237" t="str">
        <f t="shared" si="23"/>
        <v>カブシキガイシャＭｉｂｕサニーケア</v>
      </c>
      <c r="AB142" s="237" t="s">
        <v>856</v>
      </c>
      <c r="AC142" s="237" t="str">
        <f t="shared" si="24"/>
        <v>986</v>
      </c>
      <c r="AD142" s="237" t="str">
        <f t="shared" si="25"/>
        <v>0801</v>
      </c>
      <c r="AE142" s="237" t="s">
        <v>253</v>
      </c>
      <c r="AF142" s="237" t="s">
        <v>857</v>
      </c>
      <c r="AG142" s="237" t="str">
        <f t="shared" si="26"/>
        <v>石巻市水明北１丁目１０番２８号グランデール水明北Ⅳ２０１号</v>
      </c>
      <c r="AH142" s="237" t="s">
        <v>858</v>
      </c>
      <c r="AI142" s="237" t="s">
        <v>859</v>
      </c>
      <c r="AJ142" s="237" t="s">
        <v>332</v>
      </c>
    </row>
    <row r="143" spans="1:36">
      <c r="A143" s="237" t="str">
        <f t="shared" si="18"/>
        <v>0410210132就労移行支援</v>
      </c>
      <c r="B143" s="237" t="s">
        <v>862</v>
      </c>
      <c r="C143" s="237" t="s">
        <v>863</v>
      </c>
      <c r="D143" s="237" t="str">
        <f t="shared" si="19"/>
        <v>アイサンサンタクショクカブシキガイシャ</v>
      </c>
      <c r="E143" s="237" t="s">
        <v>864</v>
      </c>
      <c r="F143" s="237" t="str">
        <f t="shared" si="20"/>
        <v>985</v>
      </c>
      <c r="G143" s="237" t="str">
        <f t="shared" si="21"/>
        <v>0052</v>
      </c>
      <c r="H143" s="237" t="s">
        <v>865</v>
      </c>
      <c r="I143" s="237" t="str">
        <f t="shared" si="22"/>
        <v>塩竈市本町１２－５</v>
      </c>
      <c r="J143" s="237" t="s">
        <v>866</v>
      </c>
      <c r="K143" s="237" t="s">
        <v>867</v>
      </c>
      <c r="L143" s="237" t="s">
        <v>339</v>
      </c>
      <c r="M143" s="237" t="s">
        <v>868</v>
      </c>
      <c r="N143" s="237" t="s">
        <v>869</v>
      </c>
      <c r="O143" s="237" t="s">
        <v>870</v>
      </c>
      <c r="P143" s="237" t="s">
        <v>402</v>
      </c>
      <c r="Q143" s="237" t="s">
        <v>253</v>
      </c>
      <c r="R143" s="237" t="s">
        <v>871</v>
      </c>
      <c r="S143" s="237" t="s">
        <v>872</v>
      </c>
      <c r="T143" s="237" t="s">
        <v>873</v>
      </c>
      <c r="U143" s="237" t="s">
        <v>874</v>
      </c>
      <c r="V143" s="237" t="s">
        <v>109</v>
      </c>
      <c r="W143" s="237"/>
      <c r="X143" s="237"/>
      <c r="Y143" s="237" t="s">
        <v>869</v>
      </c>
      <c r="Z143" s="237" t="s">
        <v>875</v>
      </c>
      <c r="AA143" s="237" t="str">
        <f t="shared" si="23"/>
        <v>フクシヒトザイヨウセイガクイン　イシノマキイシノマキ</v>
      </c>
      <c r="AB143" s="237" t="s">
        <v>402</v>
      </c>
      <c r="AC143" s="237" t="str">
        <f t="shared" si="24"/>
        <v>986</v>
      </c>
      <c r="AD143" s="237" t="str">
        <f t="shared" si="25"/>
        <v>0856</v>
      </c>
      <c r="AE143" s="237" t="s">
        <v>253</v>
      </c>
      <c r="AF143" s="237" t="s">
        <v>871</v>
      </c>
      <c r="AG143" s="237" t="str">
        <f t="shared" si="26"/>
        <v>石巻市大街道南４丁目６－２０</v>
      </c>
      <c r="AH143" s="237" t="s">
        <v>872</v>
      </c>
      <c r="AI143" s="237" t="s">
        <v>873</v>
      </c>
      <c r="AJ143" s="237" t="s">
        <v>260</v>
      </c>
    </row>
    <row r="144" spans="1:36">
      <c r="A144" s="237" t="str">
        <f t="shared" si="18"/>
        <v>0410210132就労継続支援Ａ型</v>
      </c>
      <c r="B144" s="237" t="s">
        <v>862</v>
      </c>
      <c r="C144" s="237" t="s">
        <v>863</v>
      </c>
      <c r="D144" s="237" t="str">
        <f t="shared" si="19"/>
        <v>アイサンサンタクショクカブシキガイシャ</v>
      </c>
      <c r="E144" s="237" t="s">
        <v>864</v>
      </c>
      <c r="F144" s="237" t="str">
        <f t="shared" si="20"/>
        <v>985</v>
      </c>
      <c r="G144" s="237" t="str">
        <f t="shared" si="21"/>
        <v>0052</v>
      </c>
      <c r="H144" s="237" t="s">
        <v>865</v>
      </c>
      <c r="I144" s="237" t="str">
        <f t="shared" si="22"/>
        <v>塩竈市本町１２－５</v>
      </c>
      <c r="J144" s="237" t="s">
        <v>866</v>
      </c>
      <c r="K144" s="237" t="s">
        <v>867</v>
      </c>
      <c r="L144" s="237" t="s">
        <v>339</v>
      </c>
      <c r="M144" s="237" t="s">
        <v>868</v>
      </c>
      <c r="N144" s="237" t="s">
        <v>869</v>
      </c>
      <c r="O144" s="237" t="s">
        <v>870</v>
      </c>
      <c r="P144" s="237" t="s">
        <v>402</v>
      </c>
      <c r="Q144" s="237" t="s">
        <v>253</v>
      </c>
      <c r="R144" s="237" t="s">
        <v>871</v>
      </c>
      <c r="S144" s="237" t="s">
        <v>872</v>
      </c>
      <c r="T144" s="237" t="s">
        <v>873</v>
      </c>
      <c r="U144" s="237" t="s">
        <v>874</v>
      </c>
      <c r="V144" s="237" t="s">
        <v>110</v>
      </c>
      <c r="W144" s="237"/>
      <c r="X144" s="237"/>
      <c r="Y144" s="237" t="s">
        <v>876</v>
      </c>
      <c r="Z144" s="237" t="s">
        <v>877</v>
      </c>
      <c r="AA144" s="237" t="str">
        <f t="shared" si="23"/>
        <v>アイサンサン</v>
      </c>
      <c r="AB144" s="237" t="s">
        <v>402</v>
      </c>
      <c r="AC144" s="237" t="str">
        <f t="shared" si="24"/>
        <v>986</v>
      </c>
      <c r="AD144" s="237" t="str">
        <f t="shared" si="25"/>
        <v>0856</v>
      </c>
      <c r="AE144" s="237" t="s">
        <v>253</v>
      </c>
      <c r="AF144" s="237" t="s">
        <v>871</v>
      </c>
      <c r="AG144" s="237" t="str">
        <f t="shared" si="26"/>
        <v>石巻市大街道南４丁目６－２０</v>
      </c>
      <c r="AH144" s="237" t="s">
        <v>872</v>
      </c>
      <c r="AI144" s="237" t="s">
        <v>873</v>
      </c>
      <c r="AJ144" s="237" t="s">
        <v>332</v>
      </c>
    </row>
    <row r="145" spans="1:36">
      <c r="A145" s="237" t="str">
        <f t="shared" si="18"/>
        <v>0410210132就労継続支援Ｂ型</v>
      </c>
      <c r="B145" s="237" t="s">
        <v>862</v>
      </c>
      <c r="C145" s="237" t="s">
        <v>863</v>
      </c>
      <c r="D145" s="237" t="str">
        <f t="shared" si="19"/>
        <v>アイサンサンタクショクカブシキガイシャ</v>
      </c>
      <c r="E145" s="237" t="s">
        <v>864</v>
      </c>
      <c r="F145" s="237" t="str">
        <f t="shared" si="20"/>
        <v>985</v>
      </c>
      <c r="G145" s="237" t="str">
        <f t="shared" si="21"/>
        <v>0052</v>
      </c>
      <c r="H145" s="237" t="s">
        <v>865</v>
      </c>
      <c r="I145" s="237" t="str">
        <f t="shared" si="22"/>
        <v>塩竈市本町１２－５</v>
      </c>
      <c r="J145" s="237" t="s">
        <v>866</v>
      </c>
      <c r="K145" s="237" t="s">
        <v>867</v>
      </c>
      <c r="L145" s="237" t="s">
        <v>339</v>
      </c>
      <c r="M145" s="237" t="s">
        <v>868</v>
      </c>
      <c r="N145" s="237" t="s">
        <v>869</v>
      </c>
      <c r="O145" s="237" t="s">
        <v>870</v>
      </c>
      <c r="P145" s="237" t="s">
        <v>402</v>
      </c>
      <c r="Q145" s="237" t="s">
        <v>253</v>
      </c>
      <c r="R145" s="237" t="s">
        <v>871</v>
      </c>
      <c r="S145" s="237" t="s">
        <v>872</v>
      </c>
      <c r="T145" s="237" t="s">
        <v>873</v>
      </c>
      <c r="U145" s="237" t="s">
        <v>874</v>
      </c>
      <c r="V145" s="237" t="s">
        <v>111</v>
      </c>
      <c r="W145" s="237"/>
      <c r="X145" s="237"/>
      <c r="Y145" s="237" t="s">
        <v>878</v>
      </c>
      <c r="Z145" s="237" t="s">
        <v>879</v>
      </c>
      <c r="AA145" s="237" t="str">
        <f t="shared" si="23"/>
        <v>アイサンサン　イシノマキジギョウショ</v>
      </c>
      <c r="AB145" s="237" t="s">
        <v>402</v>
      </c>
      <c r="AC145" s="237" t="str">
        <f t="shared" si="24"/>
        <v>986</v>
      </c>
      <c r="AD145" s="237" t="str">
        <f t="shared" si="25"/>
        <v>0856</v>
      </c>
      <c r="AE145" s="237" t="s">
        <v>253</v>
      </c>
      <c r="AF145" s="237" t="s">
        <v>871</v>
      </c>
      <c r="AG145" s="237" t="str">
        <f t="shared" si="26"/>
        <v>石巻市大街道南４丁目６－２０</v>
      </c>
      <c r="AH145" s="237" t="s">
        <v>872</v>
      </c>
      <c r="AI145" s="237" t="s">
        <v>873</v>
      </c>
      <c r="AJ145" s="237" t="s">
        <v>260</v>
      </c>
    </row>
    <row r="146" spans="1:36">
      <c r="A146" s="237" t="str">
        <f t="shared" si="18"/>
        <v>0410210140生活介護</v>
      </c>
      <c r="B146" s="237" t="s">
        <v>744</v>
      </c>
      <c r="C146" s="237" t="s">
        <v>745</v>
      </c>
      <c r="D146" s="237" t="str">
        <f t="shared" si="19"/>
        <v>シャカイフクシホウジン　ユメミノサト</v>
      </c>
      <c r="E146" s="237" t="s">
        <v>746</v>
      </c>
      <c r="F146" s="237" t="str">
        <f t="shared" si="20"/>
        <v>986</v>
      </c>
      <c r="G146" s="237" t="str">
        <f t="shared" si="21"/>
        <v>0834</v>
      </c>
      <c r="H146" s="237" t="s">
        <v>747</v>
      </c>
      <c r="I146" s="237" t="str">
        <f t="shared" si="22"/>
        <v>石巻市門脇町1丁目2－21</v>
      </c>
      <c r="J146" s="237" t="s">
        <v>748</v>
      </c>
      <c r="K146" s="237" t="s">
        <v>748</v>
      </c>
      <c r="L146" s="237" t="s">
        <v>248</v>
      </c>
      <c r="M146" s="237" t="s">
        <v>749</v>
      </c>
      <c r="N146" s="237" t="s">
        <v>880</v>
      </c>
      <c r="O146" s="237" t="s">
        <v>881</v>
      </c>
      <c r="P146" s="237" t="s">
        <v>834</v>
      </c>
      <c r="Q146" s="237" t="s">
        <v>253</v>
      </c>
      <c r="R146" s="237" t="s">
        <v>882</v>
      </c>
      <c r="S146" s="237" t="s">
        <v>883</v>
      </c>
      <c r="T146" s="237" t="s">
        <v>884</v>
      </c>
      <c r="U146" s="237" t="s">
        <v>885</v>
      </c>
      <c r="V146" s="237" t="s">
        <v>105</v>
      </c>
      <c r="W146" s="237"/>
      <c r="X146" s="237"/>
      <c r="Y146" s="237" t="s">
        <v>880</v>
      </c>
      <c r="Z146" s="237" t="s">
        <v>881</v>
      </c>
      <c r="AA146" s="237" t="str">
        <f t="shared" si="23"/>
        <v>キョウセイガタフクシシセツ　ハピネスプラザ</v>
      </c>
      <c r="AB146" s="237" t="s">
        <v>834</v>
      </c>
      <c r="AC146" s="237" t="str">
        <f t="shared" si="24"/>
        <v>986</v>
      </c>
      <c r="AD146" s="237" t="str">
        <f t="shared" si="25"/>
        <v>0042</v>
      </c>
      <c r="AE146" s="237" t="s">
        <v>253</v>
      </c>
      <c r="AF146" s="237" t="s">
        <v>882</v>
      </c>
      <c r="AG146" s="237" t="str">
        <f t="shared" si="26"/>
        <v>石巻市鹿妻南2丁目2番8号</v>
      </c>
      <c r="AH146" s="237" t="s">
        <v>883</v>
      </c>
      <c r="AI146" s="237" t="s">
        <v>884</v>
      </c>
      <c r="AJ146" s="237" t="s">
        <v>260</v>
      </c>
    </row>
    <row r="147" spans="1:36">
      <c r="A147" s="237" t="str">
        <f t="shared" si="18"/>
        <v>0410210157居宅介護</v>
      </c>
      <c r="B147" s="237" t="s">
        <v>886</v>
      </c>
      <c r="C147" s="237" t="s">
        <v>887</v>
      </c>
      <c r="D147" s="237" t="str">
        <f t="shared" si="19"/>
        <v>カブシキガイシャフレンド</v>
      </c>
      <c r="E147" s="237" t="s">
        <v>455</v>
      </c>
      <c r="F147" s="237" t="str">
        <f t="shared" si="20"/>
        <v>986</v>
      </c>
      <c r="G147" s="237" t="str">
        <f t="shared" si="21"/>
        <v>0859</v>
      </c>
      <c r="H147" s="237" t="s">
        <v>888</v>
      </c>
      <c r="I147" s="237" t="str">
        <f t="shared" si="22"/>
        <v>石巻市大街道西1丁目12番69号コーポ大街道201号室</v>
      </c>
      <c r="J147" s="237" t="s">
        <v>889</v>
      </c>
      <c r="K147" s="237" t="s">
        <v>890</v>
      </c>
      <c r="L147" s="237" t="s">
        <v>339</v>
      </c>
      <c r="M147" s="237" t="s">
        <v>891</v>
      </c>
      <c r="N147" s="237" t="s">
        <v>892</v>
      </c>
      <c r="O147" s="237" t="s">
        <v>893</v>
      </c>
      <c r="P147" s="237" t="s">
        <v>455</v>
      </c>
      <c r="Q147" s="237" t="s">
        <v>253</v>
      </c>
      <c r="R147" s="237" t="s">
        <v>888</v>
      </c>
      <c r="S147" s="237" t="s">
        <v>889</v>
      </c>
      <c r="T147" s="237" t="s">
        <v>890</v>
      </c>
      <c r="U147" s="237" t="s">
        <v>894</v>
      </c>
      <c r="V147" s="237" t="s">
        <v>99</v>
      </c>
      <c r="W147" s="237"/>
      <c r="X147" s="237"/>
      <c r="Y147" s="237" t="s">
        <v>892</v>
      </c>
      <c r="Z147" s="237" t="s">
        <v>893</v>
      </c>
      <c r="AA147" s="237" t="str">
        <f t="shared" si="23"/>
        <v>ホットケア</v>
      </c>
      <c r="AB147" s="237" t="s">
        <v>455</v>
      </c>
      <c r="AC147" s="237" t="str">
        <f t="shared" si="24"/>
        <v>986</v>
      </c>
      <c r="AD147" s="237" t="str">
        <f t="shared" si="25"/>
        <v>0859</v>
      </c>
      <c r="AE147" s="237" t="s">
        <v>253</v>
      </c>
      <c r="AF147" s="237" t="s">
        <v>895</v>
      </c>
      <c r="AG147" s="237" t="str">
        <f t="shared" si="26"/>
        <v>石巻市大街道西1丁目12番69号</v>
      </c>
      <c r="AH147" s="237" t="s">
        <v>889</v>
      </c>
      <c r="AI147" s="237" t="s">
        <v>890</v>
      </c>
      <c r="AJ147" s="237" t="s">
        <v>332</v>
      </c>
    </row>
    <row r="148" spans="1:36">
      <c r="A148" s="237" t="str">
        <f t="shared" si="18"/>
        <v>0410210165就労継続支援Ａ型</v>
      </c>
      <c r="B148" s="237" t="s">
        <v>896</v>
      </c>
      <c r="C148" s="237" t="s">
        <v>897</v>
      </c>
      <c r="D148" s="237" t="str">
        <f t="shared" si="19"/>
        <v>イッパンシャダンホウジン　マゴコロ</v>
      </c>
      <c r="E148" s="237" t="s">
        <v>283</v>
      </c>
      <c r="F148" s="237" t="str">
        <f t="shared" si="20"/>
        <v>986</v>
      </c>
      <c r="G148" s="237" t="str">
        <f t="shared" si="21"/>
        <v>0861</v>
      </c>
      <c r="H148" s="237" t="s">
        <v>898</v>
      </c>
      <c r="I148" s="237" t="str">
        <f t="shared" si="22"/>
        <v>石巻市蛇田北経塚１０２－３</v>
      </c>
      <c r="J148" s="237" t="s">
        <v>899</v>
      </c>
      <c r="K148" s="237" t="s">
        <v>900</v>
      </c>
      <c r="L148" s="237" t="s">
        <v>901</v>
      </c>
      <c r="M148" s="237" t="s">
        <v>902</v>
      </c>
      <c r="N148" s="237" t="s">
        <v>903</v>
      </c>
      <c r="O148" s="237" t="s">
        <v>904</v>
      </c>
      <c r="P148" s="237" t="s">
        <v>283</v>
      </c>
      <c r="Q148" s="237" t="s">
        <v>253</v>
      </c>
      <c r="R148" s="237" t="s">
        <v>898</v>
      </c>
      <c r="S148" s="237" t="s">
        <v>899</v>
      </c>
      <c r="T148" s="237" t="s">
        <v>900</v>
      </c>
      <c r="U148" s="237" t="s">
        <v>905</v>
      </c>
      <c r="V148" s="237" t="s">
        <v>110</v>
      </c>
      <c r="W148" s="237"/>
      <c r="X148" s="237"/>
      <c r="Y148" s="237" t="s">
        <v>903</v>
      </c>
      <c r="Z148" s="237" t="s">
        <v>904</v>
      </c>
      <c r="AA148" s="237" t="str">
        <f t="shared" si="23"/>
        <v>マゴコロ</v>
      </c>
      <c r="AB148" s="237" t="s">
        <v>283</v>
      </c>
      <c r="AC148" s="237" t="str">
        <f t="shared" si="24"/>
        <v>986</v>
      </c>
      <c r="AD148" s="237" t="str">
        <f t="shared" si="25"/>
        <v>0861</v>
      </c>
      <c r="AE148" s="237" t="s">
        <v>253</v>
      </c>
      <c r="AF148" s="237" t="s">
        <v>898</v>
      </c>
      <c r="AG148" s="237" t="str">
        <f t="shared" si="26"/>
        <v>石巻市蛇田北経塚１０２－３</v>
      </c>
      <c r="AH148" s="237" t="s">
        <v>899</v>
      </c>
      <c r="AI148" s="237" t="s">
        <v>900</v>
      </c>
      <c r="AJ148" s="237" t="s">
        <v>332</v>
      </c>
    </row>
    <row r="149" spans="1:36">
      <c r="A149" s="237" t="str">
        <f t="shared" si="18"/>
        <v>0410210173自立訓練（生活訓練）</v>
      </c>
      <c r="B149" s="237" t="s">
        <v>790</v>
      </c>
      <c r="C149" s="237" t="s">
        <v>791</v>
      </c>
      <c r="D149" s="237" t="str">
        <f t="shared" si="19"/>
        <v>カブシキガイシャキボウノヒカリ</v>
      </c>
      <c r="E149" s="237" t="s">
        <v>420</v>
      </c>
      <c r="F149" s="237" t="str">
        <f t="shared" si="20"/>
        <v>986</v>
      </c>
      <c r="G149" s="237" t="str">
        <f t="shared" si="21"/>
        <v>1111</v>
      </c>
      <c r="H149" s="237" t="s">
        <v>792</v>
      </c>
      <c r="I149" s="237" t="str">
        <f t="shared" si="22"/>
        <v>石巻市鹿又字新八幡前6番地</v>
      </c>
      <c r="J149" s="237" t="s">
        <v>793</v>
      </c>
      <c r="K149" s="237" t="s">
        <v>793</v>
      </c>
      <c r="L149" s="237" t="s">
        <v>339</v>
      </c>
      <c r="M149" s="237" t="s">
        <v>794</v>
      </c>
      <c r="N149" s="237" t="s">
        <v>906</v>
      </c>
      <c r="O149" s="237" t="s">
        <v>907</v>
      </c>
      <c r="P149" s="237" t="s">
        <v>797</v>
      </c>
      <c r="Q149" s="237" t="s">
        <v>253</v>
      </c>
      <c r="R149" s="237" t="s">
        <v>908</v>
      </c>
      <c r="S149" s="237" t="s">
        <v>909</v>
      </c>
      <c r="T149" s="237" t="s">
        <v>910</v>
      </c>
      <c r="U149" s="237" t="s">
        <v>911</v>
      </c>
      <c r="V149" s="237" t="s">
        <v>108</v>
      </c>
      <c r="W149" s="237"/>
      <c r="X149" s="237"/>
      <c r="Y149" s="237" t="s">
        <v>906</v>
      </c>
      <c r="Z149" s="237" t="s">
        <v>907</v>
      </c>
      <c r="AA149" s="237" t="str">
        <f t="shared" si="23"/>
        <v>ノゾミ</v>
      </c>
      <c r="AB149" s="237" t="s">
        <v>797</v>
      </c>
      <c r="AC149" s="237" t="str">
        <f t="shared" si="24"/>
        <v>986</v>
      </c>
      <c r="AD149" s="237" t="str">
        <f t="shared" si="25"/>
        <v>0323</v>
      </c>
      <c r="AE149" s="237" t="s">
        <v>253</v>
      </c>
      <c r="AF149" s="237" t="s">
        <v>908</v>
      </c>
      <c r="AG149" s="237" t="str">
        <f t="shared" si="26"/>
        <v>石巻市桃生町神取字山下４４番地１</v>
      </c>
      <c r="AH149" s="237" t="s">
        <v>909</v>
      </c>
      <c r="AI149" s="237" t="s">
        <v>910</v>
      </c>
      <c r="AJ149" s="237" t="s">
        <v>261</v>
      </c>
    </row>
    <row r="150" spans="1:36">
      <c r="A150" s="237" t="str">
        <f t="shared" si="18"/>
        <v>0410210173就労移行支援</v>
      </c>
      <c r="B150" s="237" t="s">
        <v>790</v>
      </c>
      <c r="C150" s="237" t="s">
        <v>791</v>
      </c>
      <c r="D150" s="237" t="str">
        <f t="shared" si="19"/>
        <v>カブシキガイシャキボウノヒカリ</v>
      </c>
      <c r="E150" s="237" t="s">
        <v>420</v>
      </c>
      <c r="F150" s="237" t="str">
        <f t="shared" si="20"/>
        <v>986</v>
      </c>
      <c r="G150" s="237" t="str">
        <f t="shared" si="21"/>
        <v>1111</v>
      </c>
      <c r="H150" s="237" t="s">
        <v>792</v>
      </c>
      <c r="I150" s="237" t="str">
        <f t="shared" si="22"/>
        <v>石巻市鹿又字新八幡前6番地</v>
      </c>
      <c r="J150" s="237" t="s">
        <v>793</v>
      </c>
      <c r="K150" s="237" t="s">
        <v>793</v>
      </c>
      <c r="L150" s="237" t="s">
        <v>339</v>
      </c>
      <c r="M150" s="237" t="s">
        <v>794</v>
      </c>
      <c r="N150" s="237" t="s">
        <v>906</v>
      </c>
      <c r="O150" s="237" t="s">
        <v>907</v>
      </c>
      <c r="P150" s="237" t="s">
        <v>797</v>
      </c>
      <c r="Q150" s="237" t="s">
        <v>253</v>
      </c>
      <c r="R150" s="237" t="s">
        <v>908</v>
      </c>
      <c r="S150" s="237" t="s">
        <v>909</v>
      </c>
      <c r="T150" s="237" t="s">
        <v>910</v>
      </c>
      <c r="U150" s="237" t="s">
        <v>911</v>
      </c>
      <c r="V150" s="237" t="s">
        <v>109</v>
      </c>
      <c r="W150" s="237"/>
      <c r="X150" s="237"/>
      <c r="Y150" s="237" t="s">
        <v>906</v>
      </c>
      <c r="Z150" s="237" t="s">
        <v>907</v>
      </c>
      <c r="AA150" s="237" t="str">
        <f t="shared" si="23"/>
        <v>ノゾミ</v>
      </c>
      <c r="AB150" s="237" t="s">
        <v>797</v>
      </c>
      <c r="AC150" s="237" t="str">
        <f t="shared" si="24"/>
        <v>986</v>
      </c>
      <c r="AD150" s="237" t="str">
        <f t="shared" si="25"/>
        <v>0323</v>
      </c>
      <c r="AE150" s="237" t="s">
        <v>253</v>
      </c>
      <c r="AF150" s="237" t="s">
        <v>908</v>
      </c>
      <c r="AG150" s="237" t="str">
        <f t="shared" si="26"/>
        <v>石巻市桃生町神取字山下４４番地１</v>
      </c>
      <c r="AH150" s="237" t="s">
        <v>909</v>
      </c>
      <c r="AI150" s="237" t="s">
        <v>910</v>
      </c>
      <c r="AJ150" s="237" t="s">
        <v>261</v>
      </c>
    </row>
    <row r="151" spans="1:36">
      <c r="A151" s="237" t="str">
        <f t="shared" si="18"/>
        <v>0410210173就労継続支援Ｂ型</v>
      </c>
      <c r="B151" s="237" t="s">
        <v>790</v>
      </c>
      <c r="C151" s="237" t="s">
        <v>791</v>
      </c>
      <c r="D151" s="237" t="str">
        <f t="shared" si="19"/>
        <v>カブシキガイシャキボウノヒカリ</v>
      </c>
      <c r="E151" s="237" t="s">
        <v>420</v>
      </c>
      <c r="F151" s="237" t="str">
        <f t="shared" si="20"/>
        <v>986</v>
      </c>
      <c r="G151" s="237" t="str">
        <f t="shared" si="21"/>
        <v>1111</v>
      </c>
      <c r="H151" s="237" t="s">
        <v>792</v>
      </c>
      <c r="I151" s="237" t="str">
        <f t="shared" si="22"/>
        <v>石巻市鹿又字新八幡前6番地</v>
      </c>
      <c r="J151" s="237" t="s">
        <v>793</v>
      </c>
      <c r="K151" s="237" t="s">
        <v>793</v>
      </c>
      <c r="L151" s="237" t="s">
        <v>339</v>
      </c>
      <c r="M151" s="237" t="s">
        <v>794</v>
      </c>
      <c r="N151" s="237" t="s">
        <v>906</v>
      </c>
      <c r="O151" s="237" t="s">
        <v>907</v>
      </c>
      <c r="P151" s="237" t="s">
        <v>797</v>
      </c>
      <c r="Q151" s="237" t="s">
        <v>253</v>
      </c>
      <c r="R151" s="237" t="s">
        <v>908</v>
      </c>
      <c r="S151" s="237" t="s">
        <v>909</v>
      </c>
      <c r="T151" s="237" t="s">
        <v>910</v>
      </c>
      <c r="U151" s="237" t="s">
        <v>911</v>
      </c>
      <c r="V151" s="237" t="s">
        <v>111</v>
      </c>
      <c r="W151" s="237"/>
      <c r="X151" s="237"/>
      <c r="Y151" s="237" t="s">
        <v>906</v>
      </c>
      <c r="Z151" s="237" t="s">
        <v>907</v>
      </c>
      <c r="AA151" s="237" t="str">
        <f t="shared" si="23"/>
        <v>ノゾミ</v>
      </c>
      <c r="AB151" s="237" t="s">
        <v>797</v>
      </c>
      <c r="AC151" s="237" t="str">
        <f t="shared" si="24"/>
        <v>986</v>
      </c>
      <c r="AD151" s="237" t="str">
        <f t="shared" si="25"/>
        <v>0323</v>
      </c>
      <c r="AE151" s="237" t="s">
        <v>253</v>
      </c>
      <c r="AF151" s="237" t="s">
        <v>908</v>
      </c>
      <c r="AG151" s="237" t="str">
        <f t="shared" si="26"/>
        <v>石巻市桃生町神取字山下４４番地１</v>
      </c>
      <c r="AH151" s="237" t="s">
        <v>909</v>
      </c>
      <c r="AI151" s="237" t="s">
        <v>910</v>
      </c>
      <c r="AJ151" s="237" t="s">
        <v>261</v>
      </c>
    </row>
    <row r="152" spans="1:36">
      <c r="A152" s="237" t="str">
        <f t="shared" si="18"/>
        <v>0410210181居宅介護</v>
      </c>
      <c r="B152" s="237" t="s">
        <v>912</v>
      </c>
      <c r="C152" s="237" t="s">
        <v>913</v>
      </c>
      <c r="D152" s="237" t="str">
        <f t="shared" si="19"/>
        <v>カブシキガイシャ　チジンカイ</v>
      </c>
      <c r="E152" s="237" t="s">
        <v>402</v>
      </c>
      <c r="F152" s="237" t="str">
        <f t="shared" si="20"/>
        <v>986</v>
      </c>
      <c r="G152" s="237" t="str">
        <f t="shared" si="21"/>
        <v>0856</v>
      </c>
      <c r="H152" s="237" t="s">
        <v>914</v>
      </c>
      <c r="I152" s="237" t="str">
        <f t="shared" si="22"/>
        <v>石巻市大街道南４丁目６番２０号</v>
      </c>
      <c r="J152" s="237" t="s">
        <v>915</v>
      </c>
      <c r="K152" s="237" t="s">
        <v>916</v>
      </c>
      <c r="L152" s="237" t="s">
        <v>339</v>
      </c>
      <c r="M152" s="237" t="s">
        <v>917</v>
      </c>
      <c r="N152" s="237" t="s">
        <v>918</v>
      </c>
      <c r="O152" s="237" t="s">
        <v>919</v>
      </c>
      <c r="P152" s="237" t="s">
        <v>402</v>
      </c>
      <c r="Q152" s="237" t="s">
        <v>253</v>
      </c>
      <c r="R152" s="237" t="s">
        <v>914</v>
      </c>
      <c r="S152" s="237" t="s">
        <v>915</v>
      </c>
      <c r="T152" s="237" t="s">
        <v>916</v>
      </c>
      <c r="U152" s="237" t="s">
        <v>920</v>
      </c>
      <c r="V152" s="237" t="s">
        <v>99</v>
      </c>
      <c r="W152" s="237"/>
      <c r="X152" s="237"/>
      <c r="Y152" s="237" t="s">
        <v>918</v>
      </c>
      <c r="Z152" s="237" t="s">
        <v>919</v>
      </c>
      <c r="AA152" s="237" t="str">
        <f t="shared" si="23"/>
        <v>ヤチヨホウモンカイゴステーションーイシノマキオオカイドウー</v>
      </c>
      <c r="AB152" s="237" t="s">
        <v>402</v>
      </c>
      <c r="AC152" s="237" t="str">
        <f t="shared" si="24"/>
        <v>986</v>
      </c>
      <c r="AD152" s="237" t="str">
        <f t="shared" si="25"/>
        <v>0856</v>
      </c>
      <c r="AE152" s="237" t="s">
        <v>253</v>
      </c>
      <c r="AF152" s="237" t="s">
        <v>914</v>
      </c>
      <c r="AG152" s="237" t="str">
        <f t="shared" si="26"/>
        <v>石巻市大街道南４丁目６番２０号</v>
      </c>
      <c r="AH152" s="237" t="s">
        <v>915</v>
      </c>
      <c r="AI152" s="237" t="s">
        <v>916</v>
      </c>
      <c r="AJ152" s="237" t="s">
        <v>332</v>
      </c>
    </row>
    <row r="153" spans="1:36">
      <c r="A153" s="237" t="str">
        <f t="shared" si="18"/>
        <v>0410210199自立訓練（生活訓練）</v>
      </c>
      <c r="B153" s="237" t="s">
        <v>921</v>
      </c>
      <c r="C153" s="237" t="s">
        <v>922</v>
      </c>
      <c r="D153" s="237" t="str">
        <f t="shared" si="19"/>
        <v>トクテイヒエイリカツドウホウジンＳｗｉｔｃｈ</v>
      </c>
      <c r="E153" s="237" t="s">
        <v>923</v>
      </c>
      <c r="F153" s="237" t="str">
        <f t="shared" si="20"/>
        <v>983</v>
      </c>
      <c r="G153" s="237" t="str">
        <f t="shared" si="21"/>
        <v>0852</v>
      </c>
      <c r="H153" s="237" t="s">
        <v>924</v>
      </c>
      <c r="I153" s="237" t="str">
        <f t="shared" si="22"/>
        <v>仙台市宮城野区榴岡1丁目6番3号－602</v>
      </c>
      <c r="J153" s="237" t="s">
        <v>925</v>
      </c>
      <c r="K153" s="237" t="s">
        <v>926</v>
      </c>
      <c r="L153" s="237" t="s">
        <v>248</v>
      </c>
      <c r="M153" s="237" t="s">
        <v>927</v>
      </c>
      <c r="N153" s="237" t="s">
        <v>928</v>
      </c>
      <c r="O153" s="237" t="s">
        <v>929</v>
      </c>
      <c r="P153" s="237" t="s">
        <v>930</v>
      </c>
      <c r="Q153" s="237" t="s">
        <v>253</v>
      </c>
      <c r="R153" s="237" t="s">
        <v>931</v>
      </c>
      <c r="S153" s="237" t="s">
        <v>932</v>
      </c>
      <c r="T153" s="237" t="s">
        <v>933</v>
      </c>
      <c r="U153" s="237" t="s">
        <v>934</v>
      </c>
      <c r="V153" s="237" t="s">
        <v>108</v>
      </c>
      <c r="W153" s="237"/>
      <c r="X153" s="237"/>
      <c r="Y153" s="237" t="s">
        <v>928</v>
      </c>
      <c r="Z153" s="237" t="s">
        <v>929</v>
      </c>
      <c r="AA153" s="237" t="str">
        <f t="shared" si="23"/>
        <v>スイッチ・イシノマキ</v>
      </c>
      <c r="AB153" s="237" t="s">
        <v>930</v>
      </c>
      <c r="AC153" s="237" t="str">
        <f t="shared" si="24"/>
        <v>986</v>
      </c>
      <c r="AD153" s="237" t="str">
        <f t="shared" si="25"/>
        <v>0826</v>
      </c>
      <c r="AE153" s="237" t="s">
        <v>253</v>
      </c>
      <c r="AF153" s="237" t="s">
        <v>931</v>
      </c>
      <c r="AG153" s="237" t="str">
        <f t="shared" si="26"/>
        <v>石巻市鋳銭場1-9ペガサスビル2階</v>
      </c>
      <c r="AH153" s="237" t="s">
        <v>932</v>
      </c>
      <c r="AI153" s="237" t="s">
        <v>933</v>
      </c>
      <c r="AJ153" s="237" t="s">
        <v>260</v>
      </c>
    </row>
    <row r="154" spans="1:36">
      <c r="A154" s="237" t="str">
        <f t="shared" si="18"/>
        <v>0410210231就労継続支援Ａ型</v>
      </c>
      <c r="B154" s="237" t="s">
        <v>935</v>
      </c>
      <c r="C154" s="237" t="s">
        <v>936</v>
      </c>
      <c r="D154" s="237" t="str">
        <f t="shared" si="19"/>
        <v>カブシキガイシャダンライフ</v>
      </c>
      <c r="E154" s="237" t="s">
        <v>373</v>
      </c>
      <c r="F154" s="237" t="str">
        <f t="shared" si="20"/>
        <v>987</v>
      </c>
      <c r="G154" s="237" t="str">
        <f t="shared" si="21"/>
        <v>1101</v>
      </c>
      <c r="H154" s="237" t="s">
        <v>937</v>
      </c>
      <c r="I154" s="237" t="str">
        <f t="shared" si="22"/>
        <v>石巻市鹿又字役場前４３番３</v>
      </c>
      <c r="J154" s="237" t="s">
        <v>938</v>
      </c>
      <c r="K154" s="237" t="s">
        <v>939</v>
      </c>
      <c r="L154" s="237" t="s">
        <v>339</v>
      </c>
      <c r="M154" s="237" t="s">
        <v>940</v>
      </c>
      <c r="N154" s="237" t="s">
        <v>941</v>
      </c>
      <c r="O154" s="237" t="s">
        <v>942</v>
      </c>
      <c r="P154" s="237" t="s">
        <v>373</v>
      </c>
      <c r="Q154" s="237" t="s">
        <v>253</v>
      </c>
      <c r="R154" s="237" t="s">
        <v>937</v>
      </c>
      <c r="S154" s="237" t="s">
        <v>938</v>
      </c>
      <c r="T154" s="237" t="s">
        <v>939</v>
      </c>
      <c r="U154" s="237" t="s">
        <v>943</v>
      </c>
      <c r="V154" s="237" t="s">
        <v>110</v>
      </c>
      <c r="W154" s="237"/>
      <c r="X154" s="237"/>
      <c r="Y154" s="237" t="s">
        <v>941</v>
      </c>
      <c r="Z154" s="237" t="s">
        <v>942</v>
      </c>
      <c r="AA154" s="237" t="str">
        <f t="shared" si="23"/>
        <v>ダンライフ</v>
      </c>
      <c r="AB154" s="237" t="s">
        <v>420</v>
      </c>
      <c r="AC154" s="237" t="str">
        <f t="shared" si="24"/>
        <v>986</v>
      </c>
      <c r="AD154" s="237" t="str">
        <f t="shared" si="25"/>
        <v>1111</v>
      </c>
      <c r="AE154" s="237" t="s">
        <v>253</v>
      </c>
      <c r="AF154" s="237" t="s">
        <v>944</v>
      </c>
      <c r="AG154" s="237" t="str">
        <f t="shared" si="26"/>
        <v>石巻市鹿又字役場前43番地3</v>
      </c>
      <c r="AH154" s="237" t="s">
        <v>945</v>
      </c>
      <c r="AI154" s="237" t="s">
        <v>946</v>
      </c>
      <c r="AJ154" s="237" t="s">
        <v>260</v>
      </c>
    </row>
    <row r="155" spans="1:36">
      <c r="A155" s="237" t="str">
        <f t="shared" si="18"/>
        <v>0410210249就労移行支援</v>
      </c>
      <c r="B155" s="237" t="s">
        <v>947</v>
      </c>
      <c r="C155" s="237" t="s">
        <v>948</v>
      </c>
      <c r="D155" s="237" t="str">
        <f t="shared" si="19"/>
        <v>トクテイヒエイリカツドウホウジンワーカーズコープ</v>
      </c>
      <c r="E155" s="237" t="s">
        <v>949</v>
      </c>
      <c r="F155" s="237" t="str">
        <f t="shared" si="20"/>
        <v>170</v>
      </c>
      <c r="G155" s="237" t="str">
        <f t="shared" si="21"/>
        <v>0013</v>
      </c>
      <c r="H155" s="237" t="s">
        <v>950</v>
      </c>
      <c r="I155" s="237" t="str">
        <f t="shared" si="22"/>
        <v>東京都豊島区東池袋１丁目４４－３池袋ＩＳＰタマビル</v>
      </c>
      <c r="J155" s="237" t="s">
        <v>951</v>
      </c>
      <c r="K155" s="237" t="s">
        <v>952</v>
      </c>
      <c r="L155" s="237" t="s">
        <v>901</v>
      </c>
      <c r="M155" s="237" t="s">
        <v>953</v>
      </c>
      <c r="N155" s="237" t="s">
        <v>954</v>
      </c>
      <c r="O155" s="237" t="s">
        <v>955</v>
      </c>
      <c r="P155" s="237" t="s">
        <v>956</v>
      </c>
      <c r="Q155" s="237" t="s">
        <v>253</v>
      </c>
      <c r="R155" s="237" t="s">
        <v>957</v>
      </c>
      <c r="S155" s="237" t="s">
        <v>958</v>
      </c>
      <c r="T155" s="237" t="s">
        <v>959</v>
      </c>
      <c r="U155" s="237" t="s">
        <v>960</v>
      </c>
      <c r="V155" s="237" t="s">
        <v>109</v>
      </c>
      <c r="W155" s="237"/>
      <c r="X155" s="237"/>
      <c r="Y155" s="237" t="s">
        <v>961</v>
      </c>
      <c r="Z155" s="237" t="s">
        <v>962</v>
      </c>
      <c r="AA155" s="237" t="str">
        <f t="shared" si="23"/>
        <v>タキノウガタジギョウショ　ユッタリ</v>
      </c>
      <c r="AB155" s="237" t="s">
        <v>956</v>
      </c>
      <c r="AC155" s="237" t="str">
        <f t="shared" si="24"/>
        <v>986</v>
      </c>
      <c r="AD155" s="237" t="str">
        <f t="shared" si="25"/>
        <v>0121</v>
      </c>
      <c r="AE155" s="237" t="s">
        <v>253</v>
      </c>
      <c r="AF155" s="237" t="s">
        <v>957</v>
      </c>
      <c r="AG155" s="237" t="str">
        <f t="shared" si="26"/>
        <v>石巻市大森字的場５３－５</v>
      </c>
      <c r="AH155" s="237" t="s">
        <v>958</v>
      </c>
      <c r="AI155" s="237" t="s">
        <v>959</v>
      </c>
      <c r="AJ155" s="237" t="s">
        <v>332</v>
      </c>
    </row>
    <row r="156" spans="1:36">
      <c r="A156" s="237" t="str">
        <f t="shared" si="18"/>
        <v>0410210249就労継続支援Ｂ型</v>
      </c>
      <c r="B156" s="237" t="s">
        <v>947</v>
      </c>
      <c r="C156" s="237" t="s">
        <v>948</v>
      </c>
      <c r="D156" s="237" t="str">
        <f t="shared" si="19"/>
        <v>トクテイヒエイリカツドウホウジンワーカーズコープ</v>
      </c>
      <c r="E156" s="237" t="s">
        <v>949</v>
      </c>
      <c r="F156" s="237" t="str">
        <f t="shared" si="20"/>
        <v>170</v>
      </c>
      <c r="G156" s="237" t="str">
        <f t="shared" si="21"/>
        <v>0013</v>
      </c>
      <c r="H156" s="237" t="s">
        <v>950</v>
      </c>
      <c r="I156" s="237" t="str">
        <f t="shared" si="22"/>
        <v>東京都豊島区東池袋１丁目４４－３池袋ＩＳＰタマビル</v>
      </c>
      <c r="J156" s="237" t="s">
        <v>951</v>
      </c>
      <c r="K156" s="237" t="s">
        <v>952</v>
      </c>
      <c r="L156" s="237" t="s">
        <v>901</v>
      </c>
      <c r="M156" s="237" t="s">
        <v>953</v>
      </c>
      <c r="N156" s="237" t="s">
        <v>954</v>
      </c>
      <c r="O156" s="237" t="s">
        <v>955</v>
      </c>
      <c r="P156" s="237" t="s">
        <v>956</v>
      </c>
      <c r="Q156" s="237" t="s">
        <v>253</v>
      </c>
      <c r="R156" s="237" t="s">
        <v>957</v>
      </c>
      <c r="S156" s="237" t="s">
        <v>958</v>
      </c>
      <c r="T156" s="237" t="s">
        <v>959</v>
      </c>
      <c r="U156" s="237" t="s">
        <v>960</v>
      </c>
      <c r="V156" s="237" t="s">
        <v>111</v>
      </c>
      <c r="W156" s="237"/>
      <c r="X156" s="237"/>
      <c r="Y156" s="237" t="s">
        <v>961</v>
      </c>
      <c r="Z156" s="237" t="s">
        <v>962</v>
      </c>
      <c r="AA156" s="237" t="str">
        <f t="shared" si="23"/>
        <v>タキノウガタジギョウショ　ユッタリ</v>
      </c>
      <c r="AB156" s="237" t="s">
        <v>956</v>
      </c>
      <c r="AC156" s="237" t="str">
        <f t="shared" si="24"/>
        <v>986</v>
      </c>
      <c r="AD156" s="237" t="str">
        <f t="shared" si="25"/>
        <v>0121</v>
      </c>
      <c r="AE156" s="237" t="s">
        <v>253</v>
      </c>
      <c r="AF156" s="237" t="s">
        <v>957</v>
      </c>
      <c r="AG156" s="237" t="str">
        <f t="shared" si="26"/>
        <v>石巻市大森字的場５３－５</v>
      </c>
      <c r="AH156" s="237" t="s">
        <v>958</v>
      </c>
      <c r="AI156" s="237" t="s">
        <v>959</v>
      </c>
      <c r="AJ156" s="237" t="s">
        <v>260</v>
      </c>
    </row>
    <row r="157" spans="1:36">
      <c r="A157" s="237" t="str">
        <f t="shared" si="18"/>
        <v>0410210256居宅介護</v>
      </c>
      <c r="B157" s="237" t="s">
        <v>963</v>
      </c>
      <c r="C157" s="237" t="s">
        <v>964</v>
      </c>
      <c r="D157" s="237" t="str">
        <f t="shared" si="19"/>
        <v>カブシキガイシャジョウセイ</v>
      </c>
      <c r="E157" s="237" t="s">
        <v>834</v>
      </c>
      <c r="F157" s="237" t="str">
        <f t="shared" si="20"/>
        <v>986</v>
      </c>
      <c r="G157" s="237" t="str">
        <f t="shared" si="21"/>
        <v>0042</v>
      </c>
      <c r="H157" s="237" t="s">
        <v>965</v>
      </c>
      <c r="I157" s="237" t="str">
        <f t="shared" si="22"/>
        <v>石巻市鹿妻南４丁目５番地４５号</v>
      </c>
      <c r="J157" s="237" t="s">
        <v>966</v>
      </c>
      <c r="K157" s="237" t="s">
        <v>966</v>
      </c>
      <c r="L157" s="237" t="s">
        <v>339</v>
      </c>
      <c r="M157" s="237" t="s">
        <v>967</v>
      </c>
      <c r="N157" s="237" t="s">
        <v>968</v>
      </c>
      <c r="O157" s="237" t="s">
        <v>969</v>
      </c>
      <c r="P157" s="237" t="s">
        <v>283</v>
      </c>
      <c r="Q157" s="237" t="s">
        <v>253</v>
      </c>
      <c r="R157" s="237" t="s">
        <v>970</v>
      </c>
      <c r="S157" s="237" t="s">
        <v>966</v>
      </c>
      <c r="T157" s="237" t="s">
        <v>966</v>
      </c>
      <c r="U157" s="237" t="s">
        <v>971</v>
      </c>
      <c r="V157" s="237" t="s">
        <v>99</v>
      </c>
      <c r="W157" s="237"/>
      <c r="X157" s="237"/>
      <c r="Y157" s="237" t="s">
        <v>968</v>
      </c>
      <c r="Z157" s="237" t="s">
        <v>969</v>
      </c>
      <c r="AA157" s="237" t="str">
        <f t="shared" si="23"/>
        <v>カヅマホームケアサービス</v>
      </c>
      <c r="AB157" s="237" t="s">
        <v>283</v>
      </c>
      <c r="AC157" s="237" t="str">
        <f t="shared" si="24"/>
        <v>986</v>
      </c>
      <c r="AD157" s="237" t="str">
        <f t="shared" si="25"/>
        <v>0861</v>
      </c>
      <c r="AE157" s="237" t="s">
        <v>253</v>
      </c>
      <c r="AF157" s="237" t="s">
        <v>970</v>
      </c>
      <c r="AG157" s="237" t="str">
        <f t="shared" si="26"/>
        <v>石巻市蛇田字西境谷地14－2セゾンソレイユⅥ号室</v>
      </c>
      <c r="AH157" s="237" t="s">
        <v>966</v>
      </c>
      <c r="AI157" s="237" t="s">
        <v>966</v>
      </c>
      <c r="AJ157" s="237" t="s">
        <v>260</v>
      </c>
    </row>
    <row r="158" spans="1:36">
      <c r="A158" s="237" t="str">
        <f t="shared" si="18"/>
        <v>0410210256重度訪問介護</v>
      </c>
      <c r="B158" s="237" t="s">
        <v>963</v>
      </c>
      <c r="C158" s="237" t="s">
        <v>964</v>
      </c>
      <c r="D158" s="237" t="str">
        <f t="shared" si="19"/>
        <v>カブシキガイシャジョウセイ</v>
      </c>
      <c r="E158" s="237" t="s">
        <v>834</v>
      </c>
      <c r="F158" s="237" t="str">
        <f t="shared" si="20"/>
        <v>986</v>
      </c>
      <c r="G158" s="237" t="str">
        <f t="shared" si="21"/>
        <v>0042</v>
      </c>
      <c r="H158" s="237" t="s">
        <v>965</v>
      </c>
      <c r="I158" s="237" t="str">
        <f t="shared" si="22"/>
        <v>石巻市鹿妻南４丁目５番地４５号</v>
      </c>
      <c r="J158" s="237" t="s">
        <v>966</v>
      </c>
      <c r="K158" s="237" t="s">
        <v>966</v>
      </c>
      <c r="L158" s="237" t="s">
        <v>339</v>
      </c>
      <c r="M158" s="237" t="s">
        <v>967</v>
      </c>
      <c r="N158" s="237" t="s">
        <v>968</v>
      </c>
      <c r="O158" s="237" t="s">
        <v>969</v>
      </c>
      <c r="P158" s="237" t="s">
        <v>283</v>
      </c>
      <c r="Q158" s="237" t="s">
        <v>253</v>
      </c>
      <c r="R158" s="237" t="s">
        <v>970</v>
      </c>
      <c r="S158" s="237" t="s">
        <v>966</v>
      </c>
      <c r="T158" s="237" t="s">
        <v>966</v>
      </c>
      <c r="U158" s="237" t="s">
        <v>971</v>
      </c>
      <c r="V158" s="237" t="s">
        <v>101</v>
      </c>
      <c r="W158" s="237"/>
      <c r="X158" s="237"/>
      <c r="Y158" s="237" t="s">
        <v>968</v>
      </c>
      <c r="Z158" s="237" t="s">
        <v>969</v>
      </c>
      <c r="AA158" s="237" t="str">
        <f t="shared" si="23"/>
        <v>カヅマホームケアサービス</v>
      </c>
      <c r="AB158" s="237" t="s">
        <v>283</v>
      </c>
      <c r="AC158" s="237" t="str">
        <f t="shared" si="24"/>
        <v>986</v>
      </c>
      <c r="AD158" s="237" t="str">
        <f t="shared" si="25"/>
        <v>0861</v>
      </c>
      <c r="AE158" s="237" t="s">
        <v>253</v>
      </c>
      <c r="AF158" s="237" t="s">
        <v>970</v>
      </c>
      <c r="AG158" s="237" t="str">
        <f t="shared" si="26"/>
        <v>石巻市蛇田字西境谷地14－2セゾンソレイユⅥ号室</v>
      </c>
      <c r="AH158" s="237" t="s">
        <v>966</v>
      </c>
      <c r="AI158" s="237" t="s">
        <v>966</v>
      </c>
      <c r="AJ158" s="237" t="s">
        <v>260</v>
      </c>
    </row>
    <row r="159" spans="1:36">
      <c r="A159" s="237" t="str">
        <f t="shared" si="18"/>
        <v>0410210264就労継続支援Ｂ型</v>
      </c>
      <c r="B159" s="237" t="s">
        <v>972</v>
      </c>
      <c r="C159" s="237" t="s">
        <v>973</v>
      </c>
      <c r="D159" s="237" t="str">
        <f t="shared" si="19"/>
        <v>トクテイヒエイリカツドウホウジンカガヤクナカマチャレンジド</v>
      </c>
      <c r="E159" s="237" t="s">
        <v>974</v>
      </c>
      <c r="F159" s="237" t="str">
        <f t="shared" si="20"/>
        <v>986</v>
      </c>
      <c r="G159" s="237" t="str">
        <f t="shared" si="21"/>
        <v>0847</v>
      </c>
      <c r="H159" s="237" t="s">
        <v>975</v>
      </c>
      <c r="I159" s="237" t="str">
        <f t="shared" si="22"/>
        <v>石巻市中浦一丁目2番62号</v>
      </c>
      <c r="J159" s="237" t="s">
        <v>976</v>
      </c>
      <c r="K159" s="237" t="s">
        <v>976</v>
      </c>
      <c r="L159" s="237" t="s">
        <v>248</v>
      </c>
      <c r="M159" s="237" t="s">
        <v>977</v>
      </c>
      <c r="N159" s="237" t="s">
        <v>978</v>
      </c>
      <c r="O159" s="237" t="s">
        <v>979</v>
      </c>
      <c r="P159" s="237" t="s">
        <v>974</v>
      </c>
      <c r="Q159" s="237" t="s">
        <v>253</v>
      </c>
      <c r="R159" s="237" t="s">
        <v>980</v>
      </c>
      <c r="S159" s="237"/>
      <c r="T159" s="237"/>
      <c r="U159" s="237" t="s">
        <v>981</v>
      </c>
      <c r="V159" s="237" t="s">
        <v>111</v>
      </c>
      <c r="W159" s="237"/>
      <c r="X159" s="237"/>
      <c r="Y159" s="237" t="s">
        <v>978</v>
      </c>
      <c r="Z159" s="237" t="s">
        <v>979</v>
      </c>
      <c r="AA159" s="237" t="str">
        <f t="shared" si="23"/>
        <v>オリオン</v>
      </c>
      <c r="AB159" s="237" t="s">
        <v>974</v>
      </c>
      <c r="AC159" s="237" t="str">
        <f t="shared" si="24"/>
        <v>986</v>
      </c>
      <c r="AD159" s="237" t="str">
        <f t="shared" si="25"/>
        <v>0847</v>
      </c>
      <c r="AE159" s="237" t="s">
        <v>253</v>
      </c>
      <c r="AF159" s="237" t="s">
        <v>980</v>
      </c>
      <c r="AG159" s="237" t="str">
        <f t="shared" si="26"/>
        <v>石巻市中浦一丁目２番地６２</v>
      </c>
      <c r="AH159" s="237" t="s">
        <v>976</v>
      </c>
      <c r="AI159" s="237" t="s">
        <v>976</v>
      </c>
      <c r="AJ159" s="237" t="s">
        <v>260</v>
      </c>
    </row>
    <row r="160" spans="1:36">
      <c r="A160" s="237" t="str">
        <f t="shared" si="18"/>
        <v>0410210272居宅介護</v>
      </c>
      <c r="B160" s="237" t="s">
        <v>862</v>
      </c>
      <c r="C160" s="237" t="s">
        <v>863</v>
      </c>
      <c r="D160" s="237" t="str">
        <f t="shared" si="19"/>
        <v>アイサンサンタクショクカブシキガイシャ</v>
      </c>
      <c r="E160" s="237" t="s">
        <v>864</v>
      </c>
      <c r="F160" s="237" t="str">
        <f t="shared" si="20"/>
        <v>985</v>
      </c>
      <c r="G160" s="237" t="str">
        <f t="shared" si="21"/>
        <v>0052</v>
      </c>
      <c r="H160" s="237" t="s">
        <v>865</v>
      </c>
      <c r="I160" s="237" t="str">
        <f t="shared" si="22"/>
        <v>塩竈市本町１２－５</v>
      </c>
      <c r="J160" s="237" t="s">
        <v>866</v>
      </c>
      <c r="K160" s="237" t="s">
        <v>867</v>
      </c>
      <c r="L160" s="237" t="s">
        <v>339</v>
      </c>
      <c r="M160" s="237" t="s">
        <v>868</v>
      </c>
      <c r="N160" s="237" t="s">
        <v>982</v>
      </c>
      <c r="O160" s="237" t="s">
        <v>983</v>
      </c>
      <c r="P160" s="237" t="s">
        <v>402</v>
      </c>
      <c r="Q160" s="237" t="s">
        <v>253</v>
      </c>
      <c r="R160" s="237" t="s">
        <v>984</v>
      </c>
      <c r="S160" s="237" t="s">
        <v>872</v>
      </c>
      <c r="T160" s="237" t="s">
        <v>873</v>
      </c>
      <c r="U160" s="237" t="s">
        <v>985</v>
      </c>
      <c r="V160" s="237" t="s">
        <v>99</v>
      </c>
      <c r="W160" s="237"/>
      <c r="X160" s="237"/>
      <c r="Y160" s="237" t="s">
        <v>986</v>
      </c>
      <c r="Z160" s="237" t="s">
        <v>987</v>
      </c>
      <c r="AA160" s="237" t="str">
        <f t="shared" si="23"/>
        <v>アイサンサンホウモンカイゴ　イシノマキ</v>
      </c>
      <c r="AB160" s="237" t="s">
        <v>402</v>
      </c>
      <c r="AC160" s="237" t="str">
        <f t="shared" si="24"/>
        <v>986</v>
      </c>
      <c r="AD160" s="237" t="str">
        <f t="shared" si="25"/>
        <v>0856</v>
      </c>
      <c r="AE160" s="237" t="s">
        <v>253</v>
      </c>
      <c r="AF160" s="237" t="s">
        <v>988</v>
      </c>
      <c r="AG160" s="237" t="str">
        <f t="shared" si="26"/>
        <v>石巻市大街道南四丁目6-20</v>
      </c>
      <c r="AH160" s="237" t="s">
        <v>872</v>
      </c>
      <c r="AI160" s="237" t="s">
        <v>873</v>
      </c>
      <c r="AJ160" s="237" t="s">
        <v>332</v>
      </c>
    </row>
    <row r="161" spans="1:36">
      <c r="A161" s="237" t="str">
        <f t="shared" si="18"/>
        <v>0410210272重度訪問介護</v>
      </c>
      <c r="B161" s="237" t="s">
        <v>862</v>
      </c>
      <c r="C161" s="237" t="s">
        <v>863</v>
      </c>
      <c r="D161" s="237" t="str">
        <f t="shared" si="19"/>
        <v>アイサンサンタクショクカブシキガイシャ</v>
      </c>
      <c r="E161" s="237" t="s">
        <v>864</v>
      </c>
      <c r="F161" s="237" t="str">
        <f t="shared" si="20"/>
        <v>985</v>
      </c>
      <c r="G161" s="237" t="str">
        <f t="shared" si="21"/>
        <v>0052</v>
      </c>
      <c r="H161" s="237" t="s">
        <v>865</v>
      </c>
      <c r="I161" s="237" t="str">
        <f t="shared" si="22"/>
        <v>塩竈市本町１２－５</v>
      </c>
      <c r="J161" s="237" t="s">
        <v>866</v>
      </c>
      <c r="K161" s="237" t="s">
        <v>867</v>
      </c>
      <c r="L161" s="237" t="s">
        <v>339</v>
      </c>
      <c r="M161" s="237" t="s">
        <v>868</v>
      </c>
      <c r="N161" s="237" t="s">
        <v>982</v>
      </c>
      <c r="O161" s="237" t="s">
        <v>983</v>
      </c>
      <c r="P161" s="237" t="s">
        <v>402</v>
      </c>
      <c r="Q161" s="237" t="s">
        <v>253</v>
      </c>
      <c r="R161" s="237" t="s">
        <v>984</v>
      </c>
      <c r="S161" s="237" t="s">
        <v>872</v>
      </c>
      <c r="T161" s="237" t="s">
        <v>873</v>
      </c>
      <c r="U161" s="237" t="s">
        <v>985</v>
      </c>
      <c r="V161" s="237" t="s">
        <v>101</v>
      </c>
      <c r="W161" s="237"/>
      <c r="X161" s="237"/>
      <c r="Y161" s="237" t="s">
        <v>986</v>
      </c>
      <c r="Z161" s="237" t="s">
        <v>987</v>
      </c>
      <c r="AA161" s="237" t="str">
        <f t="shared" si="23"/>
        <v>アイサンサンホウモンカイゴ　イシノマキ</v>
      </c>
      <c r="AB161" s="237" t="s">
        <v>402</v>
      </c>
      <c r="AC161" s="237" t="str">
        <f t="shared" si="24"/>
        <v>986</v>
      </c>
      <c r="AD161" s="237" t="str">
        <f t="shared" si="25"/>
        <v>0856</v>
      </c>
      <c r="AE161" s="237" t="s">
        <v>253</v>
      </c>
      <c r="AF161" s="237" t="s">
        <v>988</v>
      </c>
      <c r="AG161" s="237" t="str">
        <f t="shared" si="26"/>
        <v>石巻市大街道南四丁目6-20</v>
      </c>
      <c r="AH161" s="237" t="s">
        <v>872</v>
      </c>
      <c r="AI161" s="237" t="s">
        <v>873</v>
      </c>
      <c r="AJ161" s="237" t="s">
        <v>332</v>
      </c>
    </row>
    <row r="162" spans="1:36">
      <c r="A162" s="237" t="str">
        <f t="shared" si="18"/>
        <v>0410210272同行援護</v>
      </c>
      <c r="B162" s="237" t="s">
        <v>862</v>
      </c>
      <c r="C162" s="237" t="s">
        <v>863</v>
      </c>
      <c r="D162" s="237" t="str">
        <f t="shared" si="19"/>
        <v>アイサンサンタクショクカブシキガイシャ</v>
      </c>
      <c r="E162" s="237" t="s">
        <v>864</v>
      </c>
      <c r="F162" s="237" t="str">
        <f t="shared" si="20"/>
        <v>985</v>
      </c>
      <c r="G162" s="237" t="str">
        <f t="shared" si="21"/>
        <v>0052</v>
      </c>
      <c r="H162" s="237" t="s">
        <v>865</v>
      </c>
      <c r="I162" s="237" t="str">
        <f t="shared" si="22"/>
        <v>塩竈市本町１２－５</v>
      </c>
      <c r="J162" s="237" t="s">
        <v>866</v>
      </c>
      <c r="K162" s="237" t="s">
        <v>867</v>
      </c>
      <c r="L162" s="237" t="s">
        <v>339</v>
      </c>
      <c r="M162" s="237" t="s">
        <v>868</v>
      </c>
      <c r="N162" s="237" t="s">
        <v>982</v>
      </c>
      <c r="O162" s="237" t="s">
        <v>983</v>
      </c>
      <c r="P162" s="237" t="s">
        <v>402</v>
      </c>
      <c r="Q162" s="237" t="s">
        <v>253</v>
      </c>
      <c r="R162" s="237" t="s">
        <v>984</v>
      </c>
      <c r="S162" s="237" t="s">
        <v>872</v>
      </c>
      <c r="T162" s="237" t="s">
        <v>873</v>
      </c>
      <c r="U162" s="237" t="s">
        <v>985</v>
      </c>
      <c r="V162" s="237" t="s">
        <v>126</v>
      </c>
      <c r="W162" s="237"/>
      <c r="X162" s="237"/>
      <c r="Y162" s="237" t="s">
        <v>986</v>
      </c>
      <c r="Z162" s="237" t="s">
        <v>987</v>
      </c>
      <c r="AA162" s="237" t="str">
        <f t="shared" si="23"/>
        <v>アイサンサンホウモンカイゴ　イシノマキ</v>
      </c>
      <c r="AB162" s="237" t="s">
        <v>402</v>
      </c>
      <c r="AC162" s="237" t="str">
        <f t="shared" si="24"/>
        <v>986</v>
      </c>
      <c r="AD162" s="237" t="str">
        <f t="shared" si="25"/>
        <v>0856</v>
      </c>
      <c r="AE162" s="237" t="s">
        <v>253</v>
      </c>
      <c r="AF162" s="237" t="s">
        <v>988</v>
      </c>
      <c r="AG162" s="237" t="str">
        <f t="shared" si="26"/>
        <v>石巻市大街道南四丁目6-20</v>
      </c>
      <c r="AH162" s="237" t="s">
        <v>872</v>
      </c>
      <c r="AI162" s="237" t="s">
        <v>873</v>
      </c>
      <c r="AJ162" s="237" t="s">
        <v>332</v>
      </c>
    </row>
    <row r="163" spans="1:36">
      <c r="A163" s="237" t="str">
        <f t="shared" si="18"/>
        <v>0410210314就労移行支援</v>
      </c>
      <c r="B163" s="237" t="s">
        <v>989</v>
      </c>
      <c r="C163" s="237" t="s">
        <v>990</v>
      </c>
      <c r="D163" s="237" t="str">
        <f t="shared" si="19"/>
        <v>エスアンドウィングスカブシキガイシャ</v>
      </c>
      <c r="E163" s="237" t="s">
        <v>608</v>
      </c>
      <c r="F163" s="237" t="str">
        <f t="shared" si="20"/>
        <v>980</v>
      </c>
      <c r="G163" s="237" t="str">
        <f t="shared" si="21"/>
        <v>0003</v>
      </c>
      <c r="H163" s="237" t="s">
        <v>991</v>
      </c>
      <c r="I163" s="237" t="str">
        <f t="shared" si="22"/>
        <v>仙台市青葉区小田原４丁目６番３号</v>
      </c>
      <c r="J163" s="237" t="s">
        <v>992</v>
      </c>
      <c r="K163" s="237"/>
      <c r="L163" s="237" t="s">
        <v>339</v>
      </c>
      <c r="M163" s="237" t="s">
        <v>993</v>
      </c>
      <c r="N163" s="237" t="s">
        <v>994</v>
      </c>
      <c r="O163" s="237" t="s">
        <v>995</v>
      </c>
      <c r="P163" s="237" t="s">
        <v>996</v>
      </c>
      <c r="Q163" s="237" t="s">
        <v>253</v>
      </c>
      <c r="R163" s="237" t="s">
        <v>997</v>
      </c>
      <c r="S163" s="237" t="s">
        <v>998</v>
      </c>
      <c r="T163" s="237"/>
      <c r="U163" s="237" t="s">
        <v>999</v>
      </c>
      <c r="V163" s="237" t="s">
        <v>109</v>
      </c>
      <c r="W163" s="237"/>
      <c r="X163" s="237"/>
      <c r="Y163" s="237" t="s">
        <v>994</v>
      </c>
      <c r="Z163" s="237" t="s">
        <v>995</v>
      </c>
      <c r="AA163" s="237" t="str">
        <f t="shared" si="23"/>
        <v>マナビーイシノマキエキマエジギョウショ</v>
      </c>
      <c r="AB163" s="237" t="s">
        <v>996</v>
      </c>
      <c r="AC163" s="237" t="str">
        <f t="shared" si="24"/>
        <v>986</v>
      </c>
      <c r="AD163" s="237" t="str">
        <f t="shared" si="25"/>
        <v>0871</v>
      </c>
      <c r="AE163" s="237" t="s">
        <v>253</v>
      </c>
      <c r="AF163" s="237" t="s">
        <v>997</v>
      </c>
      <c r="AG163" s="237" t="str">
        <f t="shared" si="26"/>
        <v>石巻市清水町一丁目１番２号ニューシティビルニイヌマ１Ｆ</v>
      </c>
      <c r="AH163" s="237" t="s">
        <v>998</v>
      </c>
      <c r="AI163" s="237"/>
      <c r="AJ163" s="237" t="s">
        <v>332</v>
      </c>
    </row>
    <row r="164" spans="1:36">
      <c r="A164" s="237" t="str">
        <f t="shared" si="18"/>
        <v>0410210322生活介護</v>
      </c>
      <c r="B164" s="237" t="s">
        <v>262</v>
      </c>
      <c r="C164" s="237" t="s">
        <v>263</v>
      </c>
      <c r="D164" s="237" t="str">
        <f t="shared" si="19"/>
        <v>シャカイフクシホウジン　イシノマキショウシンカイ</v>
      </c>
      <c r="E164" s="237" t="s">
        <v>264</v>
      </c>
      <c r="F164" s="237" t="str">
        <f t="shared" si="20"/>
        <v>986</v>
      </c>
      <c r="G164" s="237" t="str">
        <f t="shared" si="21"/>
        <v>0853</v>
      </c>
      <c r="H164" s="237" t="s">
        <v>265</v>
      </c>
      <c r="I164" s="237" t="str">
        <f t="shared" si="22"/>
        <v>石巻市門脇字元捨喰５番の１</v>
      </c>
      <c r="J164" s="237" t="s">
        <v>266</v>
      </c>
      <c r="K164" s="237" t="s">
        <v>267</v>
      </c>
      <c r="L164" s="237" t="s">
        <v>248</v>
      </c>
      <c r="M164" s="237" t="s">
        <v>268</v>
      </c>
      <c r="N164" s="237" t="s">
        <v>1000</v>
      </c>
      <c r="O164" s="237" t="s">
        <v>1001</v>
      </c>
      <c r="P164" s="237" t="s">
        <v>501</v>
      </c>
      <c r="Q164" s="237" t="s">
        <v>253</v>
      </c>
      <c r="R164" s="237" t="s">
        <v>1002</v>
      </c>
      <c r="S164" s="237" t="s">
        <v>266</v>
      </c>
      <c r="T164" s="237" t="s">
        <v>267</v>
      </c>
      <c r="U164" s="237" t="s">
        <v>1003</v>
      </c>
      <c r="V164" s="237" t="s">
        <v>105</v>
      </c>
      <c r="W164" s="237"/>
      <c r="X164" s="237"/>
      <c r="Y164" s="237" t="s">
        <v>1000</v>
      </c>
      <c r="Z164" s="237" t="s">
        <v>1001</v>
      </c>
      <c r="AA164" s="237" t="str">
        <f t="shared" si="23"/>
        <v>ヨツバ</v>
      </c>
      <c r="AB164" s="237" t="s">
        <v>501</v>
      </c>
      <c r="AC164" s="237" t="str">
        <f t="shared" si="24"/>
        <v>986</v>
      </c>
      <c r="AD164" s="237" t="str">
        <f t="shared" si="25"/>
        <v>2135</v>
      </c>
      <c r="AE164" s="237" t="s">
        <v>253</v>
      </c>
      <c r="AF164" s="237" t="s">
        <v>1002</v>
      </c>
      <c r="AG164" s="237" t="str">
        <f t="shared" si="26"/>
        <v>石巻市渡波字新千刈４８番地</v>
      </c>
      <c r="AH164" s="237" t="s">
        <v>266</v>
      </c>
      <c r="AI164" s="237" t="s">
        <v>267</v>
      </c>
      <c r="AJ164" s="237" t="s">
        <v>260</v>
      </c>
    </row>
    <row r="165" spans="1:36">
      <c r="A165" s="237" t="str">
        <f t="shared" si="18"/>
        <v>0410210330居宅介護</v>
      </c>
      <c r="B165" s="237" t="s">
        <v>1004</v>
      </c>
      <c r="C165" s="237" t="s">
        <v>1005</v>
      </c>
      <c r="D165" s="237" t="str">
        <f t="shared" si="19"/>
        <v>アイサンサンビレッジカブシキガイシャ</v>
      </c>
      <c r="E165" s="237" t="s">
        <v>402</v>
      </c>
      <c r="F165" s="237" t="str">
        <f t="shared" si="20"/>
        <v>986</v>
      </c>
      <c r="G165" s="237" t="str">
        <f t="shared" si="21"/>
        <v>0856</v>
      </c>
      <c r="H165" s="237" t="s">
        <v>914</v>
      </c>
      <c r="I165" s="237" t="str">
        <f t="shared" si="22"/>
        <v>石巻市大街道南４丁目６番２０号</v>
      </c>
      <c r="J165" s="237" t="s">
        <v>866</v>
      </c>
      <c r="K165" s="237" t="s">
        <v>867</v>
      </c>
      <c r="L165" s="237" t="s">
        <v>339</v>
      </c>
      <c r="M165" s="237" t="s">
        <v>868</v>
      </c>
      <c r="N165" s="237" t="s">
        <v>982</v>
      </c>
      <c r="O165" s="237" t="s">
        <v>983</v>
      </c>
      <c r="P165" s="237" t="s">
        <v>1006</v>
      </c>
      <c r="Q165" s="237" t="s">
        <v>253</v>
      </c>
      <c r="R165" s="237" t="s">
        <v>1007</v>
      </c>
      <c r="S165" s="237" t="s">
        <v>872</v>
      </c>
      <c r="T165" s="237" t="s">
        <v>873</v>
      </c>
      <c r="U165" s="237" t="s">
        <v>1008</v>
      </c>
      <c r="V165" s="237" t="s">
        <v>99</v>
      </c>
      <c r="W165" s="237"/>
      <c r="X165" s="237"/>
      <c r="Y165" s="237" t="s">
        <v>982</v>
      </c>
      <c r="Z165" s="237" t="s">
        <v>983</v>
      </c>
      <c r="AA165" s="237" t="str">
        <f t="shared" si="23"/>
        <v>アイサンサンホウモンカイゴ　イシノマキ（ショウ）</v>
      </c>
      <c r="AB165" s="237" t="s">
        <v>402</v>
      </c>
      <c r="AC165" s="237" t="str">
        <f t="shared" si="24"/>
        <v>986</v>
      </c>
      <c r="AD165" s="237" t="str">
        <f t="shared" si="25"/>
        <v>0856</v>
      </c>
      <c r="AE165" s="237" t="s">
        <v>253</v>
      </c>
      <c r="AF165" s="237" t="s">
        <v>1009</v>
      </c>
      <c r="AG165" s="237" t="str">
        <f t="shared" si="26"/>
        <v>石巻市大街道南4-6-20</v>
      </c>
      <c r="AH165" s="237" t="s">
        <v>872</v>
      </c>
      <c r="AI165" s="237" t="s">
        <v>873</v>
      </c>
      <c r="AJ165" s="237" t="s">
        <v>260</v>
      </c>
    </row>
    <row r="166" spans="1:36">
      <c r="A166" s="237" t="str">
        <f t="shared" si="18"/>
        <v>0410210330重度訪問介護</v>
      </c>
      <c r="B166" s="237" t="s">
        <v>1004</v>
      </c>
      <c r="C166" s="237" t="s">
        <v>1005</v>
      </c>
      <c r="D166" s="237" t="str">
        <f t="shared" si="19"/>
        <v>アイサンサンビレッジカブシキガイシャ</v>
      </c>
      <c r="E166" s="237" t="s">
        <v>402</v>
      </c>
      <c r="F166" s="237" t="str">
        <f t="shared" si="20"/>
        <v>986</v>
      </c>
      <c r="G166" s="237" t="str">
        <f t="shared" si="21"/>
        <v>0856</v>
      </c>
      <c r="H166" s="237" t="s">
        <v>914</v>
      </c>
      <c r="I166" s="237" t="str">
        <f t="shared" si="22"/>
        <v>石巻市大街道南４丁目６番２０号</v>
      </c>
      <c r="J166" s="237" t="s">
        <v>866</v>
      </c>
      <c r="K166" s="237" t="s">
        <v>867</v>
      </c>
      <c r="L166" s="237" t="s">
        <v>339</v>
      </c>
      <c r="M166" s="237" t="s">
        <v>868</v>
      </c>
      <c r="N166" s="237" t="s">
        <v>982</v>
      </c>
      <c r="O166" s="237" t="s">
        <v>983</v>
      </c>
      <c r="P166" s="237" t="s">
        <v>1006</v>
      </c>
      <c r="Q166" s="237" t="s">
        <v>253</v>
      </c>
      <c r="R166" s="237" t="s">
        <v>1007</v>
      </c>
      <c r="S166" s="237" t="s">
        <v>872</v>
      </c>
      <c r="T166" s="237" t="s">
        <v>873</v>
      </c>
      <c r="U166" s="237" t="s">
        <v>1008</v>
      </c>
      <c r="V166" s="237" t="s">
        <v>101</v>
      </c>
      <c r="W166" s="237"/>
      <c r="X166" s="237"/>
      <c r="Y166" s="237" t="s">
        <v>982</v>
      </c>
      <c r="Z166" s="237" t="s">
        <v>983</v>
      </c>
      <c r="AA166" s="237" t="str">
        <f t="shared" si="23"/>
        <v>アイサンサンホウモンカイゴ　イシノマキ（ショウ）</v>
      </c>
      <c r="AB166" s="237" t="s">
        <v>402</v>
      </c>
      <c r="AC166" s="237" t="str">
        <f t="shared" si="24"/>
        <v>986</v>
      </c>
      <c r="AD166" s="237" t="str">
        <f t="shared" si="25"/>
        <v>0856</v>
      </c>
      <c r="AE166" s="237" t="s">
        <v>253</v>
      </c>
      <c r="AF166" s="237" t="s">
        <v>1009</v>
      </c>
      <c r="AG166" s="237" t="str">
        <f t="shared" si="26"/>
        <v>石巻市大街道南4-6-20</v>
      </c>
      <c r="AH166" s="237" t="s">
        <v>872</v>
      </c>
      <c r="AI166" s="237" t="s">
        <v>873</v>
      </c>
      <c r="AJ166" s="237" t="s">
        <v>260</v>
      </c>
    </row>
    <row r="167" spans="1:36">
      <c r="A167" s="237" t="str">
        <f t="shared" si="18"/>
        <v>0410210330同行援護</v>
      </c>
      <c r="B167" s="237" t="s">
        <v>1004</v>
      </c>
      <c r="C167" s="237" t="s">
        <v>1005</v>
      </c>
      <c r="D167" s="237" t="str">
        <f t="shared" si="19"/>
        <v>アイサンサンビレッジカブシキガイシャ</v>
      </c>
      <c r="E167" s="237" t="s">
        <v>402</v>
      </c>
      <c r="F167" s="237" t="str">
        <f t="shared" si="20"/>
        <v>986</v>
      </c>
      <c r="G167" s="237" t="str">
        <f t="shared" si="21"/>
        <v>0856</v>
      </c>
      <c r="H167" s="237" t="s">
        <v>914</v>
      </c>
      <c r="I167" s="237" t="str">
        <f t="shared" si="22"/>
        <v>石巻市大街道南４丁目６番２０号</v>
      </c>
      <c r="J167" s="237" t="s">
        <v>866</v>
      </c>
      <c r="K167" s="237" t="s">
        <v>867</v>
      </c>
      <c r="L167" s="237" t="s">
        <v>339</v>
      </c>
      <c r="M167" s="237" t="s">
        <v>868</v>
      </c>
      <c r="N167" s="237" t="s">
        <v>982</v>
      </c>
      <c r="O167" s="237" t="s">
        <v>983</v>
      </c>
      <c r="P167" s="237" t="s">
        <v>1006</v>
      </c>
      <c r="Q167" s="237" t="s">
        <v>253</v>
      </c>
      <c r="R167" s="237" t="s">
        <v>1007</v>
      </c>
      <c r="S167" s="237" t="s">
        <v>872</v>
      </c>
      <c r="T167" s="237" t="s">
        <v>873</v>
      </c>
      <c r="U167" s="237" t="s">
        <v>1008</v>
      </c>
      <c r="V167" s="237" t="s">
        <v>126</v>
      </c>
      <c r="W167" s="237"/>
      <c r="X167" s="237"/>
      <c r="Y167" s="237" t="s">
        <v>982</v>
      </c>
      <c r="Z167" s="237" t="s">
        <v>983</v>
      </c>
      <c r="AA167" s="237" t="str">
        <f t="shared" si="23"/>
        <v>アイサンサンホウモンカイゴ　イシノマキ（ショウ）</v>
      </c>
      <c r="AB167" s="237" t="s">
        <v>402</v>
      </c>
      <c r="AC167" s="237" t="str">
        <f t="shared" si="24"/>
        <v>986</v>
      </c>
      <c r="AD167" s="237" t="str">
        <f t="shared" si="25"/>
        <v>0856</v>
      </c>
      <c r="AE167" s="237" t="s">
        <v>253</v>
      </c>
      <c r="AF167" s="237" t="s">
        <v>1009</v>
      </c>
      <c r="AG167" s="237" t="str">
        <f t="shared" si="26"/>
        <v>石巻市大街道南4-6-20</v>
      </c>
      <c r="AH167" s="237" t="s">
        <v>872</v>
      </c>
      <c r="AI167" s="237" t="s">
        <v>873</v>
      </c>
      <c r="AJ167" s="237" t="s">
        <v>332</v>
      </c>
    </row>
    <row r="168" spans="1:36">
      <c r="A168" s="237" t="str">
        <f t="shared" si="18"/>
        <v>0410210348短期入所</v>
      </c>
      <c r="B168" s="237" t="s">
        <v>262</v>
      </c>
      <c r="C168" s="237" t="s">
        <v>263</v>
      </c>
      <c r="D168" s="237" t="str">
        <f t="shared" si="19"/>
        <v>シャカイフクシホウジン　イシノマキショウシンカイ</v>
      </c>
      <c r="E168" s="237" t="s">
        <v>264</v>
      </c>
      <c r="F168" s="237" t="str">
        <f t="shared" si="20"/>
        <v>986</v>
      </c>
      <c r="G168" s="237" t="str">
        <f t="shared" si="21"/>
        <v>0853</v>
      </c>
      <c r="H168" s="237" t="s">
        <v>265</v>
      </c>
      <c r="I168" s="237" t="str">
        <f t="shared" si="22"/>
        <v>石巻市門脇字元捨喰５番の１</v>
      </c>
      <c r="J168" s="237" t="s">
        <v>266</v>
      </c>
      <c r="K168" s="237" t="s">
        <v>267</v>
      </c>
      <c r="L168" s="237" t="s">
        <v>248</v>
      </c>
      <c r="M168" s="237" t="s">
        <v>268</v>
      </c>
      <c r="N168" s="237" t="s">
        <v>1010</v>
      </c>
      <c r="O168" s="237" t="s">
        <v>1011</v>
      </c>
      <c r="P168" s="237" t="s">
        <v>621</v>
      </c>
      <c r="Q168" s="237" t="s">
        <v>253</v>
      </c>
      <c r="R168" s="237" t="s">
        <v>1012</v>
      </c>
      <c r="S168" s="237" t="s">
        <v>1013</v>
      </c>
      <c r="T168" s="237"/>
      <c r="U168" s="237" t="s">
        <v>1014</v>
      </c>
      <c r="V168" s="237" t="s">
        <v>277</v>
      </c>
      <c r="W168" s="237"/>
      <c r="X168" s="237"/>
      <c r="Y168" s="237" t="s">
        <v>1015</v>
      </c>
      <c r="Z168" s="237" t="s">
        <v>1016</v>
      </c>
      <c r="AA168" s="237" t="str">
        <f t="shared" si="23"/>
        <v>”トオム”　ヘビタ</v>
      </c>
      <c r="AB168" s="237" t="s">
        <v>283</v>
      </c>
      <c r="AC168" s="237" t="str">
        <f t="shared" si="24"/>
        <v>986</v>
      </c>
      <c r="AD168" s="237" t="str">
        <f t="shared" si="25"/>
        <v>0861</v>
      </c>
      <c r="AE168" s="237" t="s">
        <v>253</v>
      </c>
      <c r="AF168" s="237" t="s">
        <v>1017</v>
      </c>
      <c r="AG168" s="237" t="str">
        <f t="shared" si="26"/>
        <v>石巻市蛇田字小斉２１－１</v>
      </c>
      <c r="AH168" s="237" t="s">
        <v>1013</v>
      </c>
      <c r="AI168" s="237" t="s">
        <v>442</v>
      </c>
      <c r="AJ168" s="237" t="s">
        <v>332</v>
      </c>
    </row>
    <row r="169" spans="1:36">
      <c r="A169" s="237" t="str">
        <f t="shared" si="18"/>
        <v>0410210355就労継続支援Ｂ型</v>
      </c>
      <c r="B169" s="237" t="s">
        <v>1018</v>
      </c>
      <c r="C169" s="237" t="s">
        <v>1019</v>
      </c>
      <c r="D169" s="237" t="str">
        <f t="shared" si="19"/>
        <v>カブシキガイシャキタムラショウテン</v>
      </c>
      <c r="E169" s="237" t="s">
        <v>1020</v>
      </c>
      <c r="F169" s="237" t="str">
        <f t="shared" si="20"/>
        <v>987</v>
      </c>
      <c r="G169" s="237" t="str">
        <f t="shared" si="21"/>
        <v>0512</v>
      </c>
      <c r="H169" s="237" t="s">
        <v>1021</v>
      </c>
      <c r="I169" s="237" t="str">
        <f t="shared" si="22"/>
        <v>登米市迫町森字東表３６番地</v>
      </c>
      <c r="J169" s="237" t="s">
        <v>1022</v>
      </c>
      <c r="K169" s="237"/>
      <c r="L169" s="237" t="s">
        <v>339</v>
      </c>
      <c r="M169" s="237" t="s">
        <v>1023</v>
      </c>
      <c r="N169" s="237" t="s">
        <v>1024</v>
      </c>
      <c r="O169" s="237" t="s">
        <v>1025</v>
      </c>
      <c r="P169" s="237" t="s">
        <v>392</v>
      </c>
      <c r="Q169" s="237" t="s">
        <v>253</v>
      </c>
      <c r="R169" s="237" t="s">
        <v>1026</v>
      </c>
      <c r="S169" s="237" t="s">
        <v>1027</v>
      </c>
      <c r="T169" s="237" t="s">
        <v>1028</v>
      </c>
      <c r="U169" s="237" t="s">
        <v>1029</v>
      </c>
      <c r="V169" s="237" t="s">
        <v>111</v>
      </c>
      <c r="W169" s="237"/>
      <c r="X169" s="237"/>
      <c r="Y169" s="237" t="s">
        <v>1024</v>
      </c>
      <c r="Z169" s="237" t="s">
        <v>1025</v>
      </c>
      <c r="AA169" s="237" t="str">
        <f t="shared" si="23"/>
        <v>キュウ</v>
      </c>
      <c r="AB169" s="237" t="s">
        <v>392</v>
      </c>
      <c r="AC169" s="237" t="str">
        <f t="shared" si="24"/>
        <v>986</v>
      </c>
      <c r="AD169" s="237" t="str">
        <f t="shared" si="25"/>
        <v>0822</v>
      </c>
      <c r="AE169" s="237" t="s">
        <v>253</v>
      </c>
      <c r="AF169" s="237" t="s">
        <v>1026</v>
      </c>
      <c r="AG169" s="237" t="str">
        <f t="shared" si="26"/>
        <v>石巻市中央２丁目７番６号開北ビル１階</v>
      </c>
      <c r="AH169" s="237" t="s">
        <v>1027</v>
      </c>
      <c r="AI169" s="237" t="s">
        <v>1028</v>
      </c>
      <c r="AJ169" s="237" t="s">
        <v>260</v>
      </c>
    </row>
    <row r="170" spans="1:36">
      <c r="A170" s="237" t="str">
        <f t="shared" si="18"/>
        <v>0410210363生活介護</v>
      </c>
      <c r="B170" s="237" t="s">
        <v>1030</v>
      </c>
      <c r="C170" s="237" t="s">
        <v>1031</v>
      </c>
      <c r="D170" s="237" t="str">
        <f t="shared" si="19"/>
        <v>トクテイヒエイリカツドウホウジンタカハシエン</v>
      </c>
      <c r="E170" s="237" t="s">
        <v>392</v>
      </c>
      <c r="F170" s="237" t="str">
        <f t="shared" si="20"/>
        <v>986</v>
      </c>
      <c r="G170" s="237" t="str">
        <f t="shared" si="21"/>
        <v>0822</v>
      </c>
      <c r="H170" s="237" t="s">
        <v>1032</v>
      </c>
      <c r="I170" s="237" t="str">
        <f t="shared" si="22"/>
        <v>石巻市中央３丁目１番３２号</v>
      </c>
      <c r="J170" s="237" t="s">
        <v>1033</v>
      </c>
      <c r="K170" s="237" t="s">
        <v>1033</v>
      </c>
      <c r="L170" s="237" t="s">
        <v>248</v>
      </c>
      <c r="M170" s="237" t="s">
        <v>1034</v>
      </c>
      <c r="N170" s="237" t="s">
        <v>1035</v>
      </c>
      <c r="O170" s="237" t="s">
        <v>1036</v>
      </c>
      <c r="P170" s="237" t="s">
        <v>392</v>
      </c>
      <c r="Q170" s="237" t="s">
        <v>253</v>
      </c>
      <c r="R170" s="237" t="s">
        <v>1032</v>
      </c>
      <c r="S170" s="237" t="s">
        <v>1033</v>
      </c>
      <c r="T170" s="237" t="s">
        <v>1033</v>
      </c>
      <c r="U170" s="237" t="s">
        <v>1037</v>
      </c>
      <c r="V170" s="237" t="s">
        <v>105</v>
      </c>
      <c r="W170" s="237"/>
      <c r="X170" s="237"/>
      <c r="Y170" s="237" t="s">
        <v>1035</v>
      </c>
      <c r="Z170" s="237" t="s">
        <v>1036</v>
      </c>
      <c r="AA170" s="237" t="str">
        <f t="shared" si="23"/>
        <v>ミッチャンチ</v>
      </c>
      <c r="AB170" s="237" t="s">
        <v>392</v>
      </c>
      <c r="AC170" s="237" t="str">
        <f t="shared" si="24"/>
        <v>986</v>
      </c>
      <c r="AD170" s="237" t="str">
        <f t="shared" si="25"/>
        <v>0822</v>
      </c>
      <c r="AE170" s="237" t="s">
        <v>253</v>
      </c>
      <c r="AF170" s="237" t="s">
        <v>1032</v>
      </c>
      <c r="AG170" s="237" t="str">
        <f t="shared" si="26"/>
        <v>石巻市中央３丁目１番３２号</v>
      </c>
      <c r="AH170" s="237" t="s">
        <v>1033</v>
      </c>
      <c r="AI170" s="237" t="s">
        <v>1033</v>
      </c>
      <c r="AJ170" s="237" t="s">
        <v>260</v>
      </c>
    </row>
    <row r="171" spans="1:36">
      <c r="A171" s="237" t="str">
        <f t="shared" si="18"/>
        <v>0410210371就労移行支援</v>
      </c>
      <c r="B171" s="237" t="s">
        <v>1038</v>
      </c>
      <c r="C171" s="237" t="s">
        <v>1039</v>
      </c>
      <c r="D171" s="237" t="str">
        <f t="shared" si="19"/>
        <v>イッパンシャダンホウジンチイキショウガイシャコヨウソクシンキョウカイＮサポート・ミヤギ</v>
      </c>
      <c r="E171" s="237" t="s">
        <v>387</v>
      </c>
      <c r="F171" s="237" t="str">
        <f t="shared" si="20"/>
        <v>986</v>
      </c>
      <c r="G171" s="237" t="str">
        <f t="shared" si="21"/>
        <v>0032</v>
      </c>
      <c r="H171" s="237" t="s">
        <v>1040</v>
      </c>
      <c r="I171" s="237" t="str">
        <f t="shared" si="22"/>
        <v>石巻市開成１－２０　メディアテック株式会社様内</v>
      </c>
      <c r="J171" s="237" t="s">
        <v>1041</v>
      </c>
      <c r="K171" s="237" t="s">
        <v>1042</v>
      </c>
      <c r="L171" s="237" t="s">
        <v>901</v>
      </c>
      <c r="M171" s="237" t="s">
        <v>1043</v>
      </c>
      <c r="N171" s="237" t="s">
        <v>1044</v>
      </c>
      <c r="O171" s="237" t="s">
        <v>1045</v>
      </c>
      <c r="P171" s="237" t="s">
        <v>1046</v>
      </c>
      <c r="Q171" s="237" t="s">
        <v>253</v>
      </c>
      <c r="R171" s="237" t="s">
        <v>1047</v>
      </c>
      <c r="S171" s="237" t="s">
        <v>1048</v>
      </c>
      <c r="T171" s="237" t="s">
        <v>1049</v>
      </c>
      <c r="U171" s="237" t="s">
        <v>1050</v>
      </c>
      <c r="V171" s="237" t="s">
        <v>109</v>
      </c>
      <c r="W171" s="237"/>
      <c r="X171" s="237"/>
      <c r="Y171" s="237" t="s">
        <v>1044</v>
      </c>
      <c r="Z171" s="237" t="s">
        <v>1045</v>
      </c>
      <c r="AA171" s="237" t="str">
        <f t="shared" si="23"/>
        <v>シュウロウシエンカレッジ　ピュア・サポート</v>
      </c>
      <c r="AB171" s="237" t="s">
        <v>1046</v>
      </c>
      <c r="AC171" s="237" t="str">
        <f t="shared" si="24"/>
        <v>986</v>
      </c>
      <c r="AD171" s="237" t="str">
        <f t="shared" si="25"/>
        <v>0812</v>
      </c>
      <c r="AE171" s="237" t="s">
        <v>253</v>
      </c>
      <c r="AF171" s="237" t="s">
        <v>1047</v>
      </c>
      <c r="AG171" s="237" t="str">
        <f t="shared" si="26"/>
        <v>石巻市開成１番地２０</v>
      </c>
      <c r="AH171" s="237" t="s">
        <v>1051</v>
      </c>
      <c r="AI171" s="237" t="s">
        <v>1042</v>
      </c>
      <c r="AJ171" s="237" t="s">
        <v>260</v>
      </c>
    </row>
    <row r="172" spans="1:36">
      <c r="A172" s="237" t="str">
        <f t="shared" si="18"/>
        <v>0410210389就労継続支援Ｂ型</v>
      </c>
      <c r="B172" s="237" t="s">
        <v>1052</v>
      </c>
      <c r="C172" s="237" t="s">
        <v>1053</v>
      </c>
      <c r="D172" s="237" t="str">
        <f t="shared" si="19"/>
        <v>イッパンシャダンホウジンイシノマキグリーフサポート</v>
      </c>
      <c r="E172" s="237" t="s">
        <v>373</v>
      </c>
      <c r="F172" s="237" t="str">
        <f t="shared" si="20"/>
        <v>987</v>
      </c>
      <c r="G172" s="237" t="str">
        <f t="shared" si="21"/>
        <v>1101</v>
      </c>
      <c r="H172" s="237" t="s">
        <v>1054</v>
      </c>
      <c r="I172" s="237" t="str">
        <f t="shared" si="22"/>
        <v>石巻市前谷地字小谷地８０番地</v>
      </c>
      <c r="J172" s="237" t="s">
        <v>1055</v>
      </c>
      <c r="K172" s="237" t="s">
        <v>1056</v>
      </c>
      <c r="L172" s="237" t="s">
        <v>901</v>
      </c>
      <c r="M172" s="237" t="s">
        <v>1057</v>
      </c>
      <c r="N172" s="237" t="s">
        <v>1058</v>
      </c>
      <c r="O172" s="237" t="s">
        <v>1059</v>
      </c>
      <c r="P172" s="237" t="s">
        <v>373</v>
      </c>
      <c r="Q172" s="237" t="s">
        <v>253</v>
      </c>
      <c r="R172" s="237" t="s">
        <v>1060</v>
      </c>
      <c r="S172" s="237" t="s">
        <v>1061</v>
      </c>
      <c r="T172" s="237"/>
      <c r="U172" s="237" t="s">
        <v>1062</v>
      </c>
      <c r="V172" s="237" t="s">
        <v>111</v>
      </c>
      <c r="W172" s="237"/>
      <c r="X172" s="237"/>
      <c r="Y172" s="237" t="s">
        <v>1058</v>
      </c>
      <c r="Z172" s="237" t="s">
        <v>1059</v>
      </c>
      <c r="AA172" s="237" t="str">
        <f t="shared" si="23"/>
        <v>パーラーヤマトタンボ</v>
      </c>
      <c r="AB172" s="237" t="s">
        <v>373</v>
      </c>
      <c r="AC172" s="237" t="str">
        <f t="shared" si="24"/>
        <v>987</v>
      </c>
      <c r="AD172" s="237" t="str">
        <f t="shared" si="25"/>
        <v>1101</v>
      </c>
      <c r="AE172" s="237" t="s">
        <v>253</v>
      </c>
      <c r="AF172" s="237" t="s">
        <v>1060</v>
      </c>
      <c r="AG172" s="237" t="str">
        <f t="shared" si="26"/>
        <v>石巻市前谷地字黒沢前８４番地３</v>
      </c>
      <c r="AH172" s="237" t="s">
        <v>1061</v>
      </c>
      <c r="AI172" s="237"/>
      <c r="AJ172" s="237" t="s">
        <v>260</v>
      </c>
    </row>
    <row r="173" spans="1:36">
      <c r="A173" s="237" t="str">
        <f t="shared" si="18"/>
        <v>0410210405短期入所</v>
      </c>
      <c r="B173" s="237" t="s">
        <v>253</v>
      </c>
      <c r="C173" s="237" t="s">
        <v>318</v>
      </c>
      <c r="D173" s="237" t="str">
        <f t="shared" si="19"/>
        <v>イシノマキシ</v>
      </c>
      <c r="E173" s="237" t="s">
        <v>746</v>
      </c>
      <c r="F173" s="237" t="str">
        <f t="shared" si="20"/>
        <v>986</v>
      </c>
      <c r="G173" s="237" t="str">
        <f t="shared" si="21"/>
        <v>0834</v>
      </c>
      <c r="H173" s="237" t="s">
        <v>1063</v>
      </c>
      <c r="I173" s="237" t="str">
        <f t="shared" si="22"/>
        <v>石巻市門脇町一丁目２－２１</v>
      </c>
      <c r="J173" s="237" t="s">
        <v>748</v>
      </c>
      <c r="K173" s="237" t="s">
        <v>1064</v>
      </c>
      <c r="L173" s="237" t="s">
        <v>248</v>
      </c>
      <c r="M173" s="237" t="s">
        <v>749</v>
      </c>
      <c r="N173" s="237" t="s">
        <v>1065</v>
      </c>
      <c r="O173" s="237" t="s">
        <v>1066</v>
      </c>
      <c r="P173" s="237" t="s">
        <v>349</v>
      </c>
      <c r="Q173" s="237" t="s">
        <v>253</v>
      </c>
      <c r="R173" s="237" t="s">
        <v>1067</v>
      </c>
      <c r="S173" s="237" t="s">
        <v>1068</v>
      </c>
      <c r="T173" s="237" t="s">
        <v>1069</v>
      </c>
      <c r="U173" s="237" t="s">
        <v>1070</v>
      </c>
      <c r="V173" s="237" t="s">
        <v>277</v>
      </c>
      <c r="W173" s="237"/>
      <c r="X173" s="237"/>
      <c r="Y173" s="237" t="s">
        <v>1065</v>
      </c>
      <c r="Z173" s="237" t="s">
        <v>1066</v>
      </c>
      <c r="AA173" s="237" t="str">
        <f t="shared" si="23"/>
        <v>イシノマキシリツビョウイン</v>
      </c>
      <c r="AB173" s="237" t="s">
        <v>349</v>
      </c>
      <c r="AC173" s="237" t="str">
        <f t="shared" si="24"/>
        <v>986</v>
      </c>
      <c r="AD173" s="237" t="str">
        <f t="shared" si="25"/>
        <v>0825</v>
      </c>
      <c r="AE173" s="237" t="s">
        <v>253</v>
      </c>
      <c r="AF173" s="237" t="s">
        <v>1067</v>
      </c>
      <c r="AG173" s="237" t="str">
        <f t="shared" si="26"/>
        <v>石巻市穀町15番1号</v>
      </c>
      <c r="AH173" s="237" t="s">
        <v>1068</v>
      </c>
      <c r="AI173" s="237" t="s">
        <v>1069</v>
      </c>
      <c r="AJ173" s="237" t="s">
        <v>260</v>
      </c>
    </row>
    <row r="174" spans="1:36">
      <c r="A174" s="237" t="str">
        <f t="shared" si="18"/>
        <v>0410210413就労継続支援Ｂ型</v>
      </c>
      <c r="B174" s="237" t="s">
        <v>1071</v>
      </c>
      <c r="C174" s="237" t="s">
        <v>1072</v>
      </c>
      <c r="D174" s="237" t="str">
        <f t="shared" si="19"/>
        <v>イッパンシャダンホウジンシャロームイシノマキ</v>
      </c>
      <c r="E174" s="237" t="s">
        <v>1073</v>
      </c>
      <c r="F174" s="237" t="str">
        <f t="shared" si="20"/>
        <v>986</v>
      </c>
      <c r="G174" s="237" t="str">
        <f t="shared" si="21"/>
        <v>0877</v>
      </c>
      <c r="H174" s="237" t="s">
        <v>1074</v>
      </c>
      <c r="I174" s="237" t="str">
        <f t="shared" si="22"/>
        <v>石巻市錦町５番５号</v>
      </c>
      <c r="J174" s="237" t="s">
        <v>1075</v>
      </c>
      <c r="K174" s="237" t="s">
        <v>1076</v>
      </c>
      <c r="L174" s="237" t="s">
        <v>248</v>
      </c>
      <c r="M174" s="237" t="s">
        <v>1077</v>
      </c>
      <c r="N174" s="237" t="s">
        <v>1078</v>
      </c>
      <c r="O174" s="237" t="s">
        <v>1079</v>
      </c>
      <c r="P174" s="237" t="s">
        <v>1080</v>
      </c>
      <c r="Q174" s="237" t="s">
        <v>253</v>
      </c>
      <c r="R174" s="237" t="s">
        <v>1081</v>
      </c>
      <c r="S174" s="237" t="s">
        <v>1075</v>
      </c>
      <c r="T174" s="237" t="s">
        <v>1076</v>
      </c>
      <c r="U174" s="237" t="s">
        <v>1082</v>
      </c>
      <c r="V174" s="237" t="s">
        <v>111</v>
      </c>
      <c r="W174" s="237"/>
      <c r="X174" s="237"/>
      <c r="Y174" s="237" t="s">
        <v>1078</v>
      </c>
      <c r="Z174" s="237" t="s">
        <v>1079</v>
      </c>
      <c r="AA174" s="237" t="str">
        <f t="shared" si="23"/>
        <v>シュウロウサポートセンター　ベテルノカゼ</v>
      </c>
      <c r="AB174" s="237" t="s">
        <v>1080</v>
      </c>
      <c r="AC174" s="237" t="str">
        <f t="shared" si="24"/>
        <v>986</v>
      </c>
      <c r="AD174" s="237" t="str">
        <f t="shared" si="25"/>
        <v>2103</v>
      </c>
      <c r="AE174" s="237" t="s">
        <v>253</v>
      </c>
      <c r="AF174" s="237" t="s">
        <v>1081</v>
      </c>
      <c r="AG174" s="237" t="str">
        <f t="shared" si="26"/>
        <v>石巻市流留字二番囲６１番地２１</v>
      </c>
      <c r="AH174" s="237" t="s">
        <v>1075</v>
      </c>
      <c r="AI174" s="237" t="s">
        <v>1076</v>
      </c>
      <c r="AJ174" s="237" t="s">
        <v>260</v>
      </c>
    </row>
    <row r="175" spans="1:36">
      <c r="A175" s="237" t="str">
        <f t="shared" si="18"/>
        <v>0410210421居宅介護</v>
      </c>
      <c r="B175" s="237" t="s">
        <v>1083</v>
      </c>
      <c r="C175" s="237" t="s">
        <v>1084</v>
      </c>
      <c r="D175" s="237" t="str">
        <f t="shared" si="19"/>
        <v>カブシキカイシャコスモスホウモンカイゴイシノマキ</v>
      </c>
      <c r="E175" s="237" t="s">
        <v>1085</v>
      </c>
      <c r="F175" s="237" t="str">
        <f t="shared" si="20"/>
        <v>986</v>
      </c>
      <c r="G175" s="237" t="str">
        <f t="shared" si="21"/>
        <v>0854</v>
      </c>
      <c r="H175" s="237" t="s">
        <v>1086</v>
      </c>
      <c r="I175" s="237" t="str">
        <f t="shared" si="22"/>
        <v>石巻市大街道北三丁目４番８０号</v>
      </c>
      <c r="J175" s="237" t="s">
        <v>1087</v>
      </c>
      <c r="K175" s="237" t="s">
        <v>1087</v>
      </c>
      <c r="L175" s="237" t="s">
        <v>339</v>
      </c>
      <c r="M175" s="237" t="s">
        <v>1088</v>
      </c>
      <c r="N175" s="237" t="s">
        <v>1089</v>
      </c>
      <c r="O175" s="237" t="s">
        <v>1090</v>
      </c>
      <c r="P175" s="237" t="s">
        <v>1085</v>
      </c>
      <c r="Q175" s="237" t="s">
        <v>253</v>
      </c>
      <c r="R175" s="237" t="s">
        <v>1086</v>
      </c>
      <c r="S175" s="237" t="s">
        <v>1087</v>
      </c>
      <c r="T175" s="237" t="s">
        <v>1087</v>
      </c>
      <c r="U175" s="237" t="s">
        <v>1091</v>
      </c>
      <c r="V175" s="237" t="s">
        <v>99</v>
      </c>
      <c r="W175" s="237"/>
      <c r="X175" s="237"/>
      <c r="Y175" s="237" t="s">
        <v>1089</v>
      </c>
      <c r="Z175" s="237" t="s">
        <v>1090</v>
      </c>
      <c r="AA175" s="237" t="str">
        <f t="shared" si="23"/>
        <v>ホウモンカイゴコスモス</v>
      </c>
      <c r="AB175" s="237" t="s">
        <v>1085</v>
      </c>
      <c r="AC175" s="237" t="str">
        <f t="shared" si="24"/>
        <v>986</v>
      </c>
      <c r="AD175" s="237" t="str">
        <f t="shared" si="25"/>
        <v>0854</v>
      </c>
      <c r="AE175" s="237" t="s">
        <v>253</v>
      </c>
      <c r="AF175" s="237" t="s">
        <v>1086</v>
      </c>
      <c r="AG175" s="237" t="str">
        <f t="shared" si="26"/>
        <v>石巻市大街道北三丁目４番８０号</v>
      </c>
      <c r="AH175" s="237" t="s">
        <v>1087</v>
      </c>
      <c r="AI175" s="237" t="s">
        <v>1087</v>
      </c>
      <c r="AJ175" s="237" t="s">
        <v>260</v>
      </c>
    </row>
    <row r="176" spans="1:36">
      <c r="A176" s="237" t="str">
        <f t="shared" si="18"/>
        <v>0410210439生活介護</v>
      </c>
      <c r="B176" s="237" t="s">
        <v>744</v>
      </c>
      <c r="C176" s="237" t="s">
        <v>745</v>
      </c>
      <c r="D176" s="237" t="str">
        <f t="shared" si="19"/>
        <v>シャカイフクシホウジン　ユメミノサト</v>
      </c>
      <c r="E176" s="237" t="s">
        <v>746</v>
      </c>
      <c r="F176" s="237" t="str">
        <f t="shared" si="20"/>
        <v>986</v>
      </c>
      <c r="G176" s="237" t="str">
        <f t="shared" si="21"/>
        <v>0834</v>
      </c>
      <c r="H176" s="237" t="s">
        <v>747</v>
      </c>
      <c r="I176" s="237" t="str">
        <f t="shared" si="22"/>
        <v>石巻市門脇町1丁目2－21</v>
      </c>
      <c r="J176" s="237" t="s">
        <v>748</v>
      </c>
      <c r="K176" s="237" t="s">
        <v>748</v>
      </c>
      <c r="L176" s="237" t="s">
        <v>248</v>
      </c>
      <c r="M176" s="237" t="s">
        <v>749</v>
      </c>
      <c r="N176" s="237" t="s">
        <v>1092</v>
      </c>
      <c r="O176" s="237" t="s">
        <v>1093</v>
      </c>
      <c r="P176" s="237" t="s">
        <v>746</v>
      </c>
      <c r="Q176" s="237" t="s">
        <v>253</v>
      </c>
      <c r="R176" s="237" t="s">
        <v>1094</v>
      </c>
      <c r="S176" s="237" t="s">
        <v>1095</v>
      </c>
      <c r="T176" s="237" t="s">
        <v>1095</v>
      </c>
      <c r="U176" s="237" t="s">
        <v>1096</v>
      </c>
      <c r="V176" s="237" t="s">
        <v>105</v>
      </c>
      <c r="W176" s="237"/>
      <c r="X176" s="237"/>
      <c r="Y176" s="237" t="s">
        <v>1092</v>
      </c>
      <c r="Z176" s="237" t="s">
        <v>1093</v>
      </c>
      <c r="AA176" s="237" t="str">
        <f t="shared" si="23"/>
        <v>ユニバーサルプラザ</v>
      </c>
      <c r="AB176" s="237" t="s">
        <v>746</v>
      </c>
      <c r="AC176" s="237" t="str">
        <f t="shared" si="24"/>
        <v>986</v>
      </c>
      <c r="AD176" s="237" t="str">
        <f t="shared" si="25"/>
        <v>0834</v>
      </c>
      <c r="AE176" s="237" t="s">
        <v>253</v>
      </c>
      <c r="AF176" s="237" t="s">
        <v>1094</v>
      </c>
      <c r="AG176" s="237" t="str">
        <f t="shared" si="26"/>
        <v>石巻市門脇町一丁目2－21</v>
      </c>
      <c r="AH176" s="237" t="s">
        <v>1095</v>
      </c>
      <c r="AI176" s="237" t="s">
        <v>1095</v>
      </c>
      <c r="AJ176" s="237" t="s">
        <v>260</v>
      </c>
    </row>
    <row r="177" spans="1:36">
      <c r="A177" s="237" t="str">
        <f t="shared" si="18"/>
        <v>0410210439就労継続支援Ｂ型</v>
      </c>
      <c r="B177" s="237" t="s">
        <v>744</v>
      </c>
      <c r="C177" s="237" t="s">
        <v>745</v>
      </c>
      <c r="D177" s="237" t="str">
        <f t="shared" si="19"/>
        <v>シャカイフクシホウジン　ユメミノサト</v>
      </c>
      <c r="E177" s="237" t="s">
        <v>746</v>
      </c>
      <c r="F177" s="237" t="str">
        <f t="shared" si="20"/>
        <v>986</v>
      </c>
      <c r="G177" s="237" t="str">
        <f t="shared" si="21"/>
        <v>0834</v>
      </c>
      <c r="H177" s="237" t="s">
        <v>747</v>
      </c>
      <c r="I177" s="237" t="str">
        <f t="shared" si="22"/>
        <v>石巻市門脇町1丁目2－21</v>
      </c>
      <c r="J177" s="237" t="s">
        <v>748</v>
      </c>
      <c r="K177" s="237" t="s">
        <v>748</v>
      </c>
      <c r="L177" s="237" t="s">
        <v>248</v>
      </c>
      <c r="M177" s="237" t="s">
        <v>749</v>
      </c>
      <c r="N177" s="237" t="s">
        <v>1092</v>
      </c>
      <c r="O177" s="237" t="s">
        <v>1093</v>
      </c>
      <c r="P177" s="237" t="s">
        <v>746</v>
      </c>
      <c r="Q177" s="237" t="s">
        <v>253</v>
      </c>
      <c r="R177" s="237" t="s">
        <v>1094</v>
      </c>
      <c r="S177" s="237" t="s">
        <v>1095</v>
      </c>
      <c r="T177" s="237" t="s">
        <v>1095</v>
      </c>
      <c r="U177" s="237" t="s">
        <v>1096</v>
      </c>
      <c r="V177" s="237" t="s">
        <v>111</v>
      </c>
      <c r="W177" s="237"/>
      <c r="X177" s="237"/>
      <c r="Y177" s="237" t="s">
        <v>1092</v>
      </c>
      <c r="Z177" s="237" t="s">
        <v>1093</v>
      </c>
      <c r="AA177" s="237" t="str">
        <f t="shared" si="23"/>
        <v>ユニバーサルプラザ</v>
      </c>
      <c r="AB177" s="237" t="s">
        <v>746</v>
      </c>
      <c r="AC177" s="237" t="str">
        <f t="shared" si="24"/>
        <v>986</v>
      </c>
      <c r="AD177" s="237" t="str">
        <f t="shared" si="25"/>
        <v>0834</v>
      </c>
      <c r="AE177" s="237" t="s">
        <v>253</v>
      </c>
      <c r="AF177" s="237" t="s">
        <v>1094</v>
      </c>
      <c r="AG177" s="237" t="str">
        <f t="shared" si="26"/>
        <v>石巻市門脇町一丁目2－21</v>
      </c>
      <c r="AH177" s="237" t="s">
        <v>1095</v>
      </c>
      <c r="AI177" s="237" t="s">
        <v>1095</v>
      </c>
      <c r="AJ177" s="237" t="s">
        <v>260</v>
      </c>
    </row>
    <row r="178" spans="1:36">
      <c r="A178" s="237" t="str">
        <f t="shared" si="18"/>
        <v>0410210447就労継続支援Ａ型</v>
      </c>
      <c r="B178" s="237" t="s">
        <v>1097</v>
      </c>
      <c r="C178" s="237" t="s">
        <v>1098</v>
      </c>
      <c r="D178" s="237" t="str">
        <f t="shared" si="19"/>
        <v>ボルラボゴウドウガイシャ</v>
      </c>
      <c r="E178" s="237" t="s">
        <v>373</v>
      </c>
      <c r="F178" s="237" t="str">
        <f t="shared" si="20"/>
        <v>987</v>
      </c>
      <c r="G178" s="237" t="str">
        <f t="shared" si="21"/>
        <v>1101</v>
      </c>
      <c r="H178" s="237" t="s">
        <v>1099</v>
      </c>
      <c r="I178" s="237" t="str">
        <f t="shared" si="22"/>
        <v>石巻市前谷地字中埣１３８番地２</v>
      </c>
      <c r="J178" s="237" t="s">
        <v>1100</v>
      </c>
      <c r="K178" s="237" t="s">
        <v>1101</v>
      </c>
      <c r="L178" s="237" t="s">
        <v>821</v>
      </c>
      <c r="M178" s="237" t="s">
        <v>1102</v>
      </c>
      <c r="N178" s="237" t="s">
        <v>1103</v>
      </c>
      <c r="O178" s="237" t="s">
        <v>1104</v>
      </c>
      <c r="P178" s="237" t="s">
        <v>373</v>
      </c>
      <c r="Q178" s="237" t="s">
        <v>253</v>
      </c>
      <c r="R178" s="237" t="s">
        <v>1099</v>
      </c>
      <c r="S178" s="237" t="s">
        <v>1100</v>
      </c>
      <c r="T178" s="237" t="s">
        <v>1101</v>
      </c>
      <c r="U178" s="237" t="s">
        <v>1105</v>
      </c>
      <c r="V178" s="237" t="s">
        <v>110</v>
      </c>
      <c r="W178" s="237"/>
      <c r="X178" s="237"/>
      <c r="Y178" s="237" t="s">
        <v>1103</v>
      </c>
      <c r="Z178" s="237" t="s">
        <v>1104</v>
      </c>
      <c r="AA178" s="237" t="str">
        <f t="shared" si="23"/>
        <v>マイスタ</v>
      </c>
      <c r="AB178" s="237" t="s">
        <v>373</v>
      </c>
      <c r="AC178" s="237" t="str">
        <f t="shared" si="24"/>
        <v>987</v>
      </c>
      <c r="AD178" s="237" t="str">
        <f t="shared" si="25"/>
        <v>1101</v>
      </c>
      <c r="AE178" s="237" t="s">
        <v>253</v>
      </c>
      <c r="AF178" s="237" t="s">
        <v>1099</v>
      </c>
      <c r="AG178" s="237" t="str">
        <f t="shared" si="26"/>
        <v>石巻市前谷地字中埣１３８番地２</v>
      </c>
      <c r="AH178" s="237" t="s">
        <v>1100</v>
      </c>
      <c r="AI178" s="237" t="s">
        <v>1101</v>
      </c>
      <c r="AJ178" s="237" t="s">
        <v>332</v>
      </c>
    </row>
    <row r="179" spans="1:36">
      <c r="A179" s="237" t="str">
        <f t="shared" si="18"/>
        <v>0410210462居宅介護</v>
      </c>
      <c r="B179" s="237" t="s">
        <v>1106</v>
      </c>
      <c r="C179" s="237" t="s">
        <v>1107</v>
      </c>
      <c r="D179" s="237" t="str">
        <f t="shared" si="19"/>
        <v>カブシキカイシャ　コウジュ</v>
      </c>
      <c r="E179" s="237" t="s">
        <v>420</v>
      </c>
      <c r="F179" s="237" t="str">
        <f t="shared" si="20"/>
        <v>986</v>
      </c>
      <c r="G179" s="237" t="str">
        <f t="shared" si="21"/>
        <v>1111</v>
      </c>
      <c r="H179" s="237" t="s">
        <v>1108</v>
      </c>
      <c r="I179" s="237" t="str">
        <f t="shared" si="22"/>
        <v>石巻市鹿又字曽波神前190番地1</v>
      </c>
      <c r="J179" s="237" t="s">
        <v>1109</v>
      </c>
      <c r="K179" s="237" t="s">
        <v>1110</v>
      </c>
      <c r="L179" s="237" t="s">
        <v>339</v>
      </c>
      <c r="M179" s="237" t="s">
        <v>1111</v>
      </c>
      <c r="N179" s="237" t="s">
        <v>1112</v>
      </c>
      <c r="O179" s="237" t="s">
        <v>1113</v>
      </c>
      <c r="P179" s="237" t="s">
        <v>420</v>
      </c>
      <c r="Q179" s="237" t="s">
        <v>253</v>
      </c>
      <c r="R179" s="237" t="s">
        <v>1108</v>
      </c>
      <c r="S179" s="237" t="s">
        <v>1109</v>
      </c>
      <c r="T179" s="237" t="s">
        <v>1110</v>
      </c>
      <c r="U179" s="237" t="s">
        <v>1114</v>
      </c>
      <c r="V179" s="237" t="s">
        <v>99</v>
      </c>
      <c r="W179" s="237"/>
      <c r="X179" s="237"/>
      <c r="Y179" s="237" t="s">
        <v>1112</v>
      </c>
      <c r="Z179" s="237" t="s">
        <v>1113</v>
      </c>
      <c r="AA179" s="237" t="str">
        <f t="shared" si="23"/>
        <v>ミノリケアサポート</v>
      </c>
      <c r="AB179" s="237" t="s">
        <v>420</v>
      </c>
      <c r="AC179" s="237" t="str">
        <f t="shared" si="24"/>
        <v>986</v>
      </c>
      <c r="AD179" s="237" t="str">
        <f t="shared" si="25"/>
        <v>1111</v>
      </c>
      <c r="AE179" s="237" t="s">
        <v>253</v>
      </c>
      <c r="AF179" s="237" t="s">
        <v>1108</v>
      </c>
      <c r="AG179" s="237" t="str">
        <f t="shared" si="26"/>
        <v>石巻市鹿又字曽波神前190番地1</v>
      </c>
      <c r="AH179" s="237" t="s">
        <v>1109</v>
      </c>
      <c r="AI179" s="237" t="s">
        <v>1110</v>
      </c>
      <c r="AJ179" s="237" t="s">
        <v>260</v>
      </c>
    </row>
    <row r="180" spans="1:36">
      <c r="A180" s="237" t="str">
        <f t="shared" si="18"/>
        <v>0410210462重度訪問介護</v>
      </c>
      <c r="B180" s="237" t="s">
        <v>1106</v>
      </c>
      <c r="C180" s="237" t="s">
        <v>1107</v>
      </c>
      <c r="D180" s="237" t="str">
        <f t="shared" si="19"/>
        <v>カブシキカイシャ　コウジュ</v>
      </c>
      <c r="E180" s="237" t="s">
        <v>420</v>
      </c>
      <c r="F180" s="237" t="str">
        <f t="shared" si="20"/>
        <v>986</v>
      </c>
      <c r="G180" s="237" t="str">
        <f t="shared" si="21"/>
        <v>1111</v>
      </c>
      <c r="H180" s="237" t="s">
        <v>1108</v>
      </c>
      <c r="I180" s="237" t="str">
        <f t="shared" si="22"/>
        <v>石巻市鹿又字曽波神前190番地1</v>
      </c>
      <c r="J180" s="237" t="s">
        <v>1109</v>
      </c>
      <c r="K180" s="237" t="s">
        <v>1110</v>
      </c>
      <c r="L180" s="237" t="s">
        <v>339</v>
      </c>
      <c r="M180" s="237" t="s">
        <v>1111</v>
      </c>
      <c r="N180" s="237" t="s">
        <v>1112</v>
      </c>
      <c r="O180" s="237" t="s">
        <v>1113</v>
      </c>
      <c r="P180" s="237" t="s">
        <v>420</v>
      </c>
      <c r="Q180" s="237" t="s">
        <v>253</v>
      </c>
      <c r="R180" s="237" t="s">
        <v>1108</v>
      </c>
      <c r="S180" s="237" t="s">
        <v>1109</v>
      </c>
      <c r="T180" s="237" t="s">
        <v>1110</v>
      </c>
      <c r="U180" s="237" t="s">
        <v>1114</v>
      </c>
      <c r="V180" s="237" t="s">
        <v>101</v>
      </c>
      <c r="W180" s="237"/>
      <c r="X180" s="237"/>
      <c r="Y180" s="237" t="s">
        <v>1112</v>
      </c>
      <c r="Z180" s="237" t="s">
        <v>1113</v>
      </c>
      <c r="AA180" s="237" t="str">
        <f t="shared" si="23"/>
        <v>ミノリケアサポート</v>
      </c>
      <c r="AB180" s="237" t="s">
        <v>420</v>
      </c>
      <c r="AC180" s="237" t="str">
        <f t="shared" si="24"/>
        <v>986</v>
      </c>
      <c r="AD180" s="237" t="str">
        <f t="shared" si="25"/>
        <v>1111</v>
      </c>
      <c r="AE180" s="237" t="s">
        <v>253</v>
      </c>
      <c r="AF180" s="237" t="s">
        <v>1108</v>
      </c>
      <c r="AG180" s="237" t="str">
        <f t="shared" si="26"/>
        <v>石巻市鹿又字曽波神前190番地1</v>
      </c>
      <c r="AH180" s="237" t="s">
        <v>1109</v>
      </c>
      <c r="AI180" s="237" t="s">
        <v>1110</v>
      </c>
      <c r="AJ180" s="237" t="s">
        <v>260</v>
      </c>
    </row>
    <row r="181" spans="1:36">
      <c r="A181" s="237" t="str">
        <f t="shared" si="18"/>
        <v>0410210470生活介護</v>
      </c>
      <c r="B181" s="237" t="s">
        <v>1115</v>
      </c>
      <c r="C181" s="237" t="s">
        <v>1116</v>
      </c>
      <c r="D181" s="237" t="str">
        <f t="shared" si="19"/>
        <v>ユウゲンガイシャタイヨウカイゴサービス</v>
      </c>
      <c r="E181" s="237" t="s">
        <v>1117</v>
      </c>
      <c r="F181" s="237" t="str">
        <f t="shared" si="20"/>
        <v>986</v>
      </c>
      <c r="G181" s="237" t="str">
        <f t="shared" si="21"/>
        <v>0849</v>
      </c>
      <c r="H181" s="237" t="s">
        <v>1118</v>
      </c>
      <c r="I181" s="237" t="str">
        <f t="shared" si="22"/>
        <v>石巻市中屋敷１丁目４番１１号</v>
      </c>
      <c r="J181" s="237" t="s">
        <v>1119</v>
      </c>
      <c r="K181" s="237" t="s">
        <v>1120</v>
      </c>
      <c r="L181" s="237" t="s">
        <v>635</v>
      </c>
      <c r="M181" s="237" t="s">
        <v>1121</v>
      </c>
      <c r="N181" s="237" t="s">
        <v>1122</v>
      </c>
      <c r="O181" s="237" t="s">
        <v>1123</v>
      </c>
      <c r="P181" s="237" t="s">
        <v>420</v>
      </c>
      <c r="Q181" s="237" t="s">
        <v>253</v>
      </c>
      <c r="R181" s="237" t="s">
        <v>1124</v>
      </c>
      <c r="S181" s="237" t="s">
        <v>1125</v>
      </c>
      <c r="T181" s="237" t="s">
        <v>1126</v>
      </c>
      <c r="U181" s="237" t="s">
        <v>1127</v>
      </c>
      <c r="V181" s="237" t="s">
        <v>105</v>
      </c>
      <c r="W181" s="237"/>
      <c r="X181" s="237"/>
      <c r="Y181" s="237" t="s">
        <v>1122</v>
      </c>
      <c r="Z181" s="237" t="s">
        <v>1123</v>
      </c>
      <c r="AA181" s="237" t="str">
        <f t="shared" si="23"/>
        <v>デイサービスセンターワタボウシ</v>
      </c>
      <c r="AB181" s="237" t="s">
        <v>420</v>
      </c>
      <c r="AC181" s="237" t="str">
        <f t="shared" si="24"/>
        <v>986</v>
      </c>
      <c r="AD181" s="237" t="str">
        <f t="shared" si="25"/>
        <v>1111</v>
      </c>
      <c r="AE181" s="237" t="s">
        <v>253</v>
      </c>
      <c r="AF181" s="237" t="s">
        <v>1124</v>
      </c>
      <c r="AG181" s="237" t="str">
        <f t="shared" si="26"/>
        <v>石巻市鹿又字蓬莱275番地</v>
      </c>
      <c r="AH181" s="237" t="s">
        <v>1125</v>
      </c>
      <c r="AI181" s="237" t="s">
        <v>1126</v>
      </c>
      <c r="AJ181" s="237" t="s">
        <v>260</v>
      </c>
    </row>
    <row r="182" spans="1:36">
      <c r="A182" s="237" t="str">
        <f t="shared" si="18"/>
        <v>0410210470自立訓練（生活訓練）</v>
      </c>
      <c r="B182" s="237" t="s">
        <v>1115</v>
      </c>
      <c r="C182" s="237" t="s">
        <v>1116</v>
      </c>
      <c r="D182" s="237" t="str">
        <f t="shared" si="19"/>
        <v>ユウゲンガイシャタイヨウカイゴサービス</v>
      </c>
      <c r="E182" s="237" t="s">
        <v>1117</v>
      </c>
      <c r="F182" s="237" t="str">
        <f t="shared" si="20"/>
        <v>986</v>
      </c>
      <c r="G182" s="237" t="str">
        <f t="shared" si="21"/>
        <v>0849</v>
      </c>
      <c r="H182" s="237" t="s">
        <v>1118</v>
      </c>
      <c r="I182" s="237" t="str">
        <f t="shared" si="22"/>
        <v>石巻市中屋敷１丁目４番１１号</v>
      </c>
      <c r="J182" s="237" t="s">
        <v>1119</v>
      </c>
      <c r="K182" s="237" t="s">
        <v>1120</v>
      </c>
      <c r="L182" s="237" t="s">
        <v>635</v>
      </c>
      <c r="M182" s="237" t="s">
        <v>1121</v>
      </c>
      <c r="N182" s="237" t="s">
        <v>1122</v>
      </c>
      <c r="O182" s="237" t="s">
        <v>1123</v>
      </c>
      <c r="P182" s="237" t="s">
        <v>420</v>
      </c>
      <c r="Q182" s="237" t="s">
        <v>253</v>
      </c>
      <c r="R182" s="237" t="s">
        <v>1124</v>
      </c>
      <c r="S182" s="237" t="s">
        <v>1125</v>
      </c>
      <c r="T182" s="237" t="s">
        <v>1126</v>
      </c>
      <c r="U182" s="237" t="s">
        <v>1127</v>
      </c>
      <c r="V182" s="237" t="s">
        <v>108</v>
      </c>
      <c r="W182" s="237"/>
      <c r="X182" s="237"/>
      <c r="Y182" s="237" t="s">
        <v>1122</v>
      </c>
      <c r="Z182" s="237" t="s">
        <v>1123</v>
      </c>
      <c r="AA182" s="237" t="str">
        <f t="shared" si="23"/>
        <v>デイサービスセンターワタボウシ</v>
      </c>
      <c r="AB182" s="237" t="s">
        <v>420</v>
      </c>
      <c r="AC182" s="237" t="str">
        <f t="shared" si="24"/>
        <v>986</v>
      </c>
      <c r="AD182" s="237" t="str">
        <f t="shared" si="25"/>
        <v>1111</v>
      </c>
      <c r="AE182" s="237" t="s">
        <v>253</v>
      </c>
      <c r="AF182" s="237" t="s">
        <v>1124</v>
      </c>
      <c r="AG182" s="237" t="str">
        <f t="shared" si="26"/>
        <v>石巻市鹿又字蓬莱275番地</v>
      </c>
      <c r="AH182" s="237" t="s">
        <v>1125</v>
      </c>
      <c r="AI182" s="237" t="s">
        <v>1126</v>
      </c>
      <c r="AJ182" s="237" t="s">
        <v>260</v>
      </c>
    </row>
    <row r="183" spans="1:36">
      <c r="A183" s="237" t="str">
        <f t="shared" si="18"/>
        <v>0410210504居宅介護</v>
      </c>
      <c r="B183" s="237" t="s">
        <v>629</v>
      </c>
      <c r="C183" s="237" t="s">
        <v>630</v>
      </c>
      <c r="D183" s="237" t="str">
        <f t="shared" si="19"/>
        <v>カブシキガイシャニチイガッカン</v>
      </c>
      <c r="E183" s="237" t="s">
        <v>631</v>
      </c>
      <c r="F183" s="237" t="str">
        <f t="shared" si="20"/>
        <v>101</v>
      </c>
      <c r="G183" s="237" t="str">
        <f t="shared" si="21"/>
        <v>8688</v>
      </c>
      <c r="H183" s="237" t="s">
        <v>632</v>
      </c>
      <c r="I183" s="237" t="str">
        <f t="shared" si="22"/>
        <v>東京都千代田区神田駿河台２丁目９</v>
      </c>
      <c r="J183" s="237" t="s">
        <v>633</v>
      </c>
      <c r="K183" s="237" t="s">
        <v>634</v>
      </c>
      <c r="L183" s="237" t="s">
        <v>635</v>
      </c>
      <c r="M183" s="237" t="s">
        <v>636</v>
      </c>
      <c r="N183" s="237" t="s">
        <v>1128</v>
      </c>
      <c r="O183" s="237" t="s">
        <v>1129</v>
      </c>
      <c r="P183" s="237" t="s">
        <v>1130</v>
      </c>
      <c r="Q183" s="237" t="s">
        <v>253</v>
      </c>
      <c r="R183" s="237" t="s">
        <v>1131</v>
      </c>
      <c r="S183" s="237" t="s">
        <v>1132</v>
      </c>
      <c r="T183" s="237" t="s">
        <v>1133</v>
      </c>
      <c r="U183" s="237" t="s">
        <v>1134</v>
      </c>
      <c r="V183" s="237" t="s">
        <v>99</v>
      </c>
      <c r="W183" s="237"/>
      <c r="X183" s="237"/>
      <c r="Y183" s="237" t="s">
        <v>1128</v>
      </c>
      <c r="Z183" s="237" t="s">
        <v>1129</v>
      </c>
      <c r="AA183" s="237" t="str">
        <f t="shared" si="23"/>
        <v>ニチイケアセンターアユミノ</v>
      </c>
      <c r="AB183" s="237" t="s">
        <v>1130</v>
      </c>
      <c r="AC183" s="237" t="str">
        <f t="shared" si="24"/>
        <v>986</v>
      </c>
      <c r="AD183" s="237" t="str">
        <f t="shared" si="25"/>
        <v>0850</v>
      </c>
      <c r="AE183" s="237" t="s">
        <v>253</v>
      </c>
      <c r="AF183" s="237" t="s">
        <v>1131</v>
      </c>
      <c r="AG183" s="237" t="str">
        <f t="shared" si="26"/>
        <v>石巻市あゆみ野三丁目２－１４ヤマホンあゆみ野ビル２階</v>
      </c>
      <c r="AH183" s="237" t="s">
        <v>1132</v>
      </c>
      <c r="AI183" s="237" t="s">
        <v>1133</v>
      </c>
      <c r="AJ183" s="237" t="s">
        <v>260</v>
      </c>
    </row>
    <row r="184" spans="1:36">
      <c r="A184" s="237" t="str">
        <f t="shared" si="18"/>
        <v>0410210504重度訪問介護</v>
      </c>
      <c r="B184" s="237" t="s">
        <v>629</v>
      </c>
      <c r="C184" s="237" t="s">
        <v>630</v>
      </c>
      <c r="D184" s="237" t="str">
        <f t="shared" si="19"/>
        <v>カブシキガイシャニチイガッカン</v>
      </c>
      <c r="E184" s="237" t="s">
        <v>631</v>
      </c>
      <c r="F184" s="237" t="str">
        <f t="shared" si="20"/>
        <v>101</v>
      </c>
      <c r="G184" s="237" t="str">
        <f t="shared" si="21"/>
        <v>8688</v>
      </c>
      <c r="H184" s="237" t="s">
        <v>632</v>
      </c>
      <c r="I184" s="237" t="str">
        <f t="shared" si="22"/>
        <v>東京都千代田区神田駿河台２丁目９</v>
      </c>
      <c r="J184" s="237" t="s">
        <v>633</v>
      </c>
      <c r="K184" s="237" t="s">
        <v>634</v>
      </c>
      <c r="L184" s="237" t="s">
        <v>635</v>
      </c>
      <c r="M184" s="237" t="s">
        <v>636</v>
      </c>
      <c r="N184" s="237" t="s">
        <v>1128</v>
      </c>
      <c r="O184" s="237" t="s">
        <v>1129</v>
      </c>
      <c r="P184" s="237" t="s">
        <v>1130</v>
      </c>
      <c r="Q184" s="237" t="s">
        <v>253</v>
      </c>
      <c r="R184" s="237" t="s">
        <v>1131</v>
      </c>
      <c r="S184" s="237" t="s">
        <v>1132</v>
      </c>
      <c r="T184" s="237" t="s">
        <v>1133</v>
      </c>
      <c r="U184" s="237" t="s">
        <v>1134</v>
      </c>
      <c r="V184" s="237" t="s">
        <v>101</v>
      </c>
      <c r="W184" s="237"/>
      <c r="X184" s="237"/>
      <c r="Y184" s="237" t="s">
        <v>1128</v>
      </c>
      <c r="Z184" s="237" t="s">
        <v>1129</v>
      </c>
      <c r="AA184" s="237" t="str">
        <f t="shared" si="23"/>
        <v>ニチイケアセンターアユミノ</v>
      </c>
      <c r="AB184" s="237" t="s">
        <v>1130</v>
      </c>
      <c r="AC184" s="237" t="str">
        <f t="shared" si="24"/>
        <v>986</v>
      </c>
      <c r="AD184" s="237" t="str">
        <f t="shared" si="25"/>
        <v>0850</v>
      </c>
      <c r="AE184" s="237" t="s">
        <v>253</v>
      </c>
      <c r="AF184" s="237" t="s">
        <v>1131</v>
      </c>
      <c r="AG184" s="237" t="str">
        <f t="shared" si="26"/>
        <v>石巻市あゆみ野三丁目２－１４ヤマホンあゆみ野ビル２階</v>
      </c>
      <c r="AH184" s="237" t="s">
        <v>1132</v>
      </c>
      <c r="AI184" s="237" t="s">
        <v>1133</v>
      </c>
      <c r="AJ184" s="237" t="s">
        <v>260</v>
      </c>
    </row>
    <row r="185" spans="1:36">
      <c r="A185" s="237" t="str">
        <f t="shared" si="18"/>
        <v>0410210512就労継続支援Ｂ型</v>
      </c>
      <c r="B185" s="237" t="s">
        <v>1135</v>
      </c>
      <c r="C185" s="237" t="s">
        <v>1136</v>
      </c>
      <c r="D185" s="237" t="str">
        <f t="shared" si="19"/>
        <v>カブシキカイシャメダカ</v>
      </c>
      <c r="E185" s="237" t="s">
        <v>283</v>
      </c>
      <c r="F185" s="237" t="str">
        <f t="shared" si="20"/>
        <v>986</v>
      </c>
      <c r="G185" s="237" t="str">
        <f t="shared" si="21"/>
        <v>0861</v>
      </c>
      <c r="H185" s="237" t="s">
        <v>1137</v>
      </c>
      <c r="I185" s="237" t="str">
        <f t="shared" si="22"/>
        <v>石巻市蛇田字土和田山４５番地１</v>
      </c>
      <c r="J185" s="237" t="s">
        <v>1138</v>
      </c>
      <c r="K185" s="237" t="s">
        <v>1139</v>
      </c>
      <c r="L185" s="237" t="s">
        <v>1140</v>
      </c>
      <c r="M185" s="237" t="s">
        <v>1141</v>
      </c>
      <c r="N185" s="237" t="s">
        <v>1142</v>
      </c>
      <c r="O185" s="237" t="s">
        <v>1143</v>
      </c>
      <c r="P185" s="237" t="s">
        <v>283</v>
      </c>
      <c r="Q185" s="237" t="s">
        <v>253</v>
      </c>
      <c r="R185" s="237" t="s">
        <v>1144</v>
      </c>
      <c r="S185" s="237"/>
      <c r="T185" s="237"/>
      <c r="U185" s="237" t="s">
        <v>1145</v>
      </c>
      <c r="V185" s="237" t="s">
        <v>111</v>
      </c>
      <c r="W185" s="237"/>
      <c r="X185" s="237"/>
      <c r="Y185" s="237" t="s">
        <v>1142</v>
      </c>
      <c r="Z185" s="237" t="s">
        <v>1143</v>
      </c>
      <c r="AA185" s="237" t="str">
        <f t="shared" si="23"/>
        <v>メダカノタイヨウ</v>
      </c>
      <c r="AB185" s="237" t="s">
        <v>283</v>
      </c>
      <c r="AC185" s="237" t="str">
        <f t="shared" si="24"/>
        <v>986</v>
      </c>
      <c r="AD185" s="237" t="str">
        <f t="shared" si="25"/>
        <v>0861</v>
      </c>
      <c r="AE185" s="237" t="s">
        <v>253</v>
      </c>
      <c r="AF185" s="237" t="s">
        <v>1144</v>
      </c>
      <c r="AG185" s="237" t="str">
        <f t="shared" si="26"/>
        <v>石巻市蛇田字小斎８０</v>
      </c>
      <c r="AH185" s="237" t="s">
        <v>1138</v>
      </c>
      <c r="AI185" s="237"/>
      <c r="AJ185" s="237" t="s">
        <v>260</v>
      </c>
    </row>
    <row r="186" spans="1:36">
      <c r="A186" s="237" t="str">
        <f t="shared" si="18"/>
        <v>0410210520就労移行支援</v>
      </c>
      <c r="B186" s="237" t="s">
        <v>1146</v>
      </c>
      <c r="C186" s="237" t="s">
        <v>1147</v>
      </c>
      <c r="D186" s="237" t="str">
        <f t="shared" si="19"/>
        <v>カブシキカイシャマナビー</v>
      </c>
      <c r="E186" s="237" t="s">
        <v>923</v>
      </c>
      <c r="F186" s="237" t="str">
        <f t="shared" si="20"/>
        <v>983</v>
      </c>
      <c r="G186" s="237" t="str">
        <f t="shared" si="21"/>
        <v>0852</v>
      </c>
      <c r="H186" s="237" t="s">
        <v>1148</v>
      </c>
      <c r="I186" s="237" t="str">
        <f t="shared" si="22"/>
        <v>仙台市宮城野区榴岡1-6-30　ディーグランツ仙台ビル５F</v>
      </c>
      <c r="J186" s="237" t="s">
        <v>1149</v>
      </c>
      <c r="K186" s="237" t="s">
        <v>1150</v>
      </c>
      <c r="L186" s="237" t="s">
        <v>339</v>
      </c>
      <c r="M186" s="237" t="s">
        <v>1151</v>
      </c>
      <c r="N186" s="237" t="s">
        <v>994</v>
      </c>
      <c r="O186" s="237" t="s">
        <v>995</v>
      </c>
      <c r="P186" s="237" t="s">
        <v>996</v>
      </c>
      <c r="Q186" s="237" t="s">
        <v>253</v>
      </c>
      <c r="R186" s="237" t="s">
        <v>1152</v>
      </c>
      <c r="S186" s="237" t="s">
        <v>1153</v>
      </c>
      <c r="T186" s="237" t="s">
        <v>1154</v>
      </c>
      <c r="U186" s="237" t="s">
        <v>1155</v>
      </c>
      <c r="V186" s="237" t="s">
        <v>109</v>
      </c>
      <c r="W186" s="237"/>
      <c r="X186" s="237"/>
      <c r="Y186" s="237" t="s">
        <v>994</v>
      </c>
      <c r="Z186" s="237" t="s">
        <v>1156</v>
      </c>
      <c r="AA186" s="237" t="str">
        <f t="shared" si="23"/>
        <v>ｍａｎａｂｙイシノマキエキマエジギョウショ</v>
      </c>
      <c r="AB186" s="237" t="s">
        <v>996</v>
      </c>
      <c r="AC186" s="237" t="str">
        <f t="shared" si="24"/>
        <v>986</v>
      </c>
      <c r="AD186" s="237" t="str">
        <f t="shared" si="25"/>
        <v>0871</v>
      </c>
      <c r="AE186" s="237" t="s">
        <v>253</v>
      </c>
      <c r="AF186" s="237" t="s">
        <v>1152</v>
      </c>
      <c r="AG186" s="237" t="str">
        <f t="shared" si="26"/>
        <v>石巻市清水町１丁目１－２ニューシティビルニイヌマ１Ｆ</v>
      </c>
      <c r="AH186" s="237" t="s">
        <v>1153</v>
      </c>
      <c r="AI186" s="237" t="s">
        <v>1154</v>
      </c>
      <c r="AJ186" s="237" t="s">
        <v>260</v>
      </c>
    </row>
    <row r="187" spans="1:36">
      <c r="A187" s="237" t="str">
        <f t="shared" si="18"/>
        <v>0410210538就労継続支援Ｂ型</v>
      </c>
      <c r="B187" s="237" t="s">
        <v>744</v>
      </c>
      <c r="C187" s="237" t="s">
        <v>745</v>
      </c>
      <c r="D187" s="237" t="str">
        <f t="shared" si="19"/>
        <v>シャカイフクシホウジン　ユメミノサト</v>
      </c>
      <c r="E187" s="237" t="s">
        <v>746</v>
      </c>
      <c r="F187" s="237" t="str">
        <f t="shared" si="20"/>
        <v>986</v>
      </c>
      <c r="G187" s="237" t="str">
        <f t="shared" si="21"/>
        <v>0834</v>
      </c>
      <c r="H187" s="237" t="s">
        <v>747</v>
      </c>
      <c r="I187" s="237" t="str">
        <f t="shared" si="22"/>
        <v>石巻市門脇町1丁目2－21</v>
      </c>
      <c r="J187" s="237" t="s">
        <v>748</v>
      </c>
      <c r="K187" s="237" t="s">
        <v>748</v>
      </c>
      <c r="L187" s="237" t="s">
        <v>248</v>
      </c>
      <c r="M187" s="237" t="s">
        <v>749</v>
      </c>
      <c r="N187" s="237" t="s">
        <v>1157</v>
      </c>
      <c r="O187" s="237" t="s">
        <v>1158</v>
      </c>
      <c r="P187" s="237" t="s">
        <v>1159</v>
      </c>
      <c r="Q187" s="237" t="s">
        <v>253</v>
      </c>
      <c r="R187" s="237" t="s">
        <v>1160</v>
      </c>
      <c r="S187" s="237"/>
      <c r="T187" s="237"/>
      <c r="U187" s="237" t="s">
        <v>1161</v>
      </c>
      <c r="V187" s="237" t="s">
        <v>111</v>
      </c>
      <c r="W187" s="237"/>
      <c r="X187" s="237"/>
      <c r="Y187" s="237" t="s">
        <v>1157</v>
      </c>
      <c r="Z187" s="237" t="s">
        <v>1158</v>
      </c>
      <c r="AA187" s="237" t="str">
        <f t="shared" si="23"/>
        <v>Ｅｃｏリサイクルマツナミコウジョウ</v>
      </c>
      <c r="AB187" s="237" t="s">
        <v>1159</v>
      </c>
      <c r="AC187" s="237" t="str">
        <f t="shared" si="24"/>
        <v>986</v>
      </c>
      <c r="AD187" s="237" t="str">
        <f t="shared" si="25"/>
        <v>0028</v>
      </c>
      <c r="AE187" s="237" t="s">
        <v>253</v>
      </c>
      <c r="AF187" s="237" t="s">
        <v>1160</v>
      </c>
      <c r="AG187" s="237" t="str">
        <f t="shared" si="26"/>
        <v>石巻市松並２丁目１４番３</v>
      </c>
      <c r="AH187" s="237" t="s">
        <v>748</v>
      </c>
      <c r="AI187" s="237" t="s">
        <v>1064</v>
      </c>
      <c r="AJ187" s="237" t="s">
        <v>260</v>
      </c>
    </row>
    <row r="188" spans="1:36">
      <c r="A188" s="237" t="str">
        <f t="shared" si="18"/>
        <v>0410210546居宅介護</v>
      </c>
      <c r="B188" s="237" t="s">
        <v>629</v>
      </c>
      <c r="C188" s="237" t="s">
        <v>630</v>
      </c>
      <c r="D188" s="237" t="str">
        <f t="shared" si="19"/>
        <v>カブシキガイシャニチイガッカン</v>
      </c>
      <c r="E188" s="237" t="s">
        <v>631</v>
      </c>
      <c r="F188" s="237" t="str">
        <f t="shared" si="20"/>
        <v>101</v>
      </c>
      <c r="G188" s="237" t="str">
        <f t="shared" si="21"/>
        <v>8688</v>
      </c>
      <c r="H188" s="237" t="s">
        <v>632</v>
      </c>
      <c r="I188" s="237" t="str">
        <f t="shared" si="22"/>
        <v>東京都千代田区神田駿河台２丁目９</v>
      </c>
      <c r="J188" s="237" t="s">
        <v>633</v>
      </c>
      <c r="K188" s="237" t="s">
        <v>634</v>
      </c>
      <c r="L188" s="237" t="s">
        <v>635</v>
      </c>
      <c r="M188" s="237" t="s">
        <v>636</v>
      </c>
      <c r="N188" s="237" t="s">
        <v>1162</v>
      </c>
      <c r="O188" s="237" t="s">
        <v>1163</v>
      </c>
      <c r="P188" s="237" t="s">
        <v>501</v>
      </c>
      <c r="Q188" s="237" t="s">
        <v>253</v>
      </c>
      <c r="R188" s="237" t="s">
        <v>1164</v>
      </c>
      <c r="S188" s="237" t="s">
        <v>1165</v>
      </c>
      <c r="T188" s="237" t="s">
        <v>1166</v>
      </c>
      <c r="U188" s="237" t="s">
        <v>1167</v>
      </c>
      <c r="V188" s="237" t="s">
        <v>99</v>
      </c>
      <c r="W188" s="237"/>
      <c r="X188" s="237"/>
      <c r="Y188" s="237" t="s">
        <v>1162</v>
      </c>
      <c r="Z188" s="237" t="s">
        <v>1163</v>
      </c>
      <c r="AA188" s="237" t="str">
        <f t="shared" si="23"/>
        <v>ニチイケアセンターワタノハ</v>
      </c>
      <c r="AB188" s="237" t="s">
        <v>501</v>
      </c>
      <c r="AC188" s="237" t="str">
        <f t="shared" si="24"/>
        <v>986</v>
      </c>
      <c r="AD188" s="237" t="str">
        <f t="shared" si="25"/>
        <v>2135</v>
      </c>
      <c r="AE188" s="237" t="s">
        <v>253</v>
      </c>
      <c r="AF188" s="237" t="s">
        <v>1164</v>
      </c>
      <c r="AG188" s="237" t="str">
        <f t="shared" si="26"/>
        <v>石巻市渡波字旭ヶ浦１４７番地</v>
      </c>
      <c r="AH188" s="237" t="s">
        <v>1165</v>
      </c>
      <c r="AI188" s="237" t="s">
        <v>1166</v>
      </c>
      <c r="AJ188" s="237" t="s">
        <v>260</v>
      </c>
    </row>
    <row r="189" spans="1:36">
      <c r="A189" s="237" t="str">
        <f t="shared" si="18"/>
        <v>0410210546重度訪問介護</v>
      </c>
      <c r="B189" s="237" t="s">
        <v>629</v>
      </c>
      <c r="C189" s="237" t="s">
        <v>630</v>
      </c>
      <c r="D189" s="237" t="str">
        <f t="shared" si="19"/>
        <v>カブシキガイシャニチイガッカン</v>
      </c>
      <c r="E189" s="237" t="s">
        <v>631</v>
      </c>
      <c r="F189" s="237" t="str">
        <f t="shared" si="20"/>
        <v>101</v>
      </c>
      <c r="G189" s="237" t="str">
        <f t="shared" si="21"/>
        <v>8688</v>
      </c>
      <c r="H189" s="237" t="s">
        <v>632</v>
      </c>
      <c r="I189" s="237" t="str">
        <f t="shared" si="22"/>
        <v>東京都千代田区神田駿河台２丁目９</v>
      </c>
      <c r="J189" s="237" t="s">
        <v>633</v>
      </c>
      <c r="K189" s="237" t="s">
        <v>634</v>
      </c>
      <c r="L189" s="237" t="s">
        <v>635</v>
      </c>
      <c r="M189" s="237" t="s">
        <v>636</v>
      </c>
      <c r="N189" s="237" t="s">
        <v>1162</v>
      </c>
      <c r="O189" s="237" t="s">
        <v>1163</v>
      </c>
      <c r="P189" s="237" t="s">
        <v>501</v>
      </c>
      <c r="Q189" s="237" t="s">
        <v>253</v>
      </c>
      <c r="R189" s="237" t="s">
        <v>1164</v>
      </c>
      <c r="S189" s="237" t="s">
        <v>1165</v>
      </c>
      <c r="T189" s="237" t="s">
        <v>1166</v>
      </c>
      <c r="U189" s="237" t="s">
        <v>1167</v>
      </c>
      <c r="V189" s="237" t="s">
        <v>101</v>
      </c>
      <c r="W189" s="237"/>
      <c r="X189" s="237"/>
      <c r="Y189" s="237" t="s">
        <v>1162</v>
      </c>
      <c r="Z189" s="237" t="s">
        <v>1163</v>
      </c>
      <c r="AA189" s="237" t="str">
        <f t="shared" si="23"/>
        <v>ニチイケアセンターワタノハ</v>
      </c>
      <c r="AB189" s="237" t="s">
        <v>501</v>
      </c>
      <c r="AC189" s="237" t="str">
        <f t="shared" si="24"/>
        <v>986</v>
      </c>
      <c r="AD189" s="237" t="str">
        <f t="shared" si="25"/>
        <v>2135</v>
      </c>
      <c r="AE189" s="237" t="s">
        <v>253</v>
      </c>
      <c r="AF189" s="237" t="s">
        <v>1164</v>
      </c>
      <c r="AG189" s="237" t="str">
        <f t="shared" si="26"/>
        <v>石巻市渡波字旭ヶ浦１４７番地</v>
      </c>
      <c r="AH189" s="237" t="s">
        <v>1165</v>
      </c>
      <c r="AI189" s="237" t="s">
        <v>1166</v>
      </c>
      <c r="AJ189" s="237" t="s">
        <v>260</v>
      </c>
    </row>
    <row r="190" spans="1:36">
      <c r="A190" s="237" t="str">
        <f t="shared" si="18"/>
        <v>0410210553居宅介護</v>
      </c>
      <c r="B190" s="237" t="s">
        <v>1168</v>
      </c>
      <c r="C190" s="237" t="s">
        <v>1169</v>
      </c>
      <c r="D190" s="237" t="str">
        <f t="shared" si="19"/>
        <v>ユウゲンカイシャシラサギエン</v>
      </c>
      <c r="E190" s="237" t="s">
        <v>621</v>
      </c>
      <c r="F190" s="237" t="str">
        <f t="shared" si="20"/>
        <v>987</v>
      </c>
      <c r="G190" s="237" t="str">
        <f t="shared" si="21"/>
        <v>1221</v>
      </c>
      <c r="H190" s="237" t="s">
        <v>1170</v>
      </c>
      <c r="I190" s="237" t="str">
        <f t="shared" si="22"/>
        <v>石巻市須江字しらさぎ台３－２１－３</v>
      </c>
      <c r="J190" s="237" t="s">
        <v>1171</v>
      </c>
      <c r="K190" s="237" t="s">
        <v>1172</v>
      </c>
      <c r="L190" s="237" t="s">
        <v>339</v>
      </c>
      <c r="M190" s="237" t="s">
        <v>1173</v>
      </c>
      <c r="N190" s="237" t="s">
        <v>1174</v>
      </c>
      <c r="O190" s="237" t="s">
        <v>1175</v>
      </c>
      <c r="P190" s="237" t="s">
        <v>621</v>
      </c>
      <c r="Q190" s="237" t="s">
        <v>253</v>
      </c>
      <c r="R190" s="237" t="s">
        <v>1170</v>
      </c>
      <c r="S190" s="237" t="s">
        <v>1171</v>
      </c>
      <c r="T190" s="237" t="s">
        <v>1172</v>
      </c>
      <c r="U190" s="237" t="s">
        <v>1176</v>
      </c>
      <c r="V190" s="237" t="s">
        <v>99</v>
      </c>
      <c r="W190" s="237"/>
      <c r="X190" s="237"/>
      <c r="Y190" s="237" t="s">
        <v>1174</v>
      </c>
      <c r="Z190" s="237" t="s">
        <v>1175</v>
      </c>
      <c r="AA190" s="237" t="str">
        <f t="shared" si="23"/>
        <v>ホウモンカイゴジギョウショ　スエノモリ</v>
      </c>
      <c r="AB190" s="237" t="s">
        <v>621</v>
      </c>
      <c r="AC190" s="237" t="str">
        <f t="shared" si="24"/>
        <v>987</v>
      </c>
      <c r="AD190" s="237" t="str">
        <f t="shared" si="25"/>
        <v>1221</v>
      </c>
      <c r="AE190" s="237" t="s">
        <v>253</v>
      </c>
      <c r="AF190" s="237" t="s">
        <v>1170</v>
      </c>
      <c r="AG190" s="237" t="str">
        <f t="shared" si="26"/>
        <v>石巻市須江字しらさぎ台３－２１－３</v>
      </c>
      <c r="AH190" s="237" t="s">
        <v>1171</v>
      </c>
      <c r="AI190" s="237" t="s">
        <v>1172</v>
      </c>
      <c r="AJ190" s="237" t="s">
        <v>261</v>
      </c>
    </row>
    <row r="191" spans="1:36">
      <c r="A191" s="237" t="str">
        <f t="shared" si="18"/>
        <v>0410210561居宅介護</v>
      </c>
      <c r="B191" s="237" t="s">
        <v>1177</v>
      </c>
      <c r="C191" s="237" t="s">
        <v>1178</v>
      </c>
      <c r="D191" s="237" t="str">
        <f t="shared" si="19"/>
        <v>カブシキカイシャツチヤ</v>
      </c>
      <c r="E191" s="237" t="s">
        <v>1179</v>
      </c>
      <c r="F191" s="237" t="str">
        <f t="shared" si="20"/>
        <v>715</v>
      </c>
      <c r="G191" s="237" t="str">
        <f t="shared" si="21"/>
        <v>0002</v>
      </c>
      <c r="H191" s="237" t="s">
        <v>1180</v>
      </c>
      <c r="I191" s="237" t="str">
        <f t="shared" si="22"/>
        <v>岡山県井原市神代町６６１番地１</v>
      </c>
      <c r="J191" s="237" t="s">
        <v>1181</v>
      </c>
      <c r="K191" s="237" t="s">
        <v>1182</v>
      </c>
      <c r="L191" s="237" t="s">
        <v>339</v>
      </c>
      <c r="M191" s="237" t="s">
        <v>1183</v>
      </c>
      <c r="N191" s="237" t="s">
        <v>1184</v>
      </c>
      <c r="O191" s="237" t="s">
        <v>1185</v>
      </c>
      <c r="P191" s="237" t="s">
        <v>1186</v>
      </c>
      <c r="Q191" s="237" t="s">
        <v>253</v>
      </c>
      <c r="R191" s="237" t="s">
        <v>1187</v>
      </c>
      <c r="S191" s="237" t="s">
        <v>1188</v>
      </c>
      <c r="T191" s="237" t="s">
        <v>1189</v>
      </c>
      <c r="U191" s="237" t="s">
        <v>1190</v>
      </c>
      <c r="V191" s="237" t="s">
        <v>99</v>
      </c>
      <c r="W191" s="237"/>
      <c r="X191" s="237"/>
      <c r="Y191" s="237" t="s">
        <v>1184</v>
      </c>
      <c r="Z191" s="237" t="s">
        <v>1185</v>
      </c>
      <c r="AA191" s="237" t="str">
        <f t="shared" si="23"/>
        <v>ホームケアツチヤ　トウホク</v>
      </c>
      <c r="AB191" s="237" t="s">
        <v>1186</v>
      </c>
      <c r="AC191" s="237" t="str">
        <f t="shared" si="24"/>
        <v>986</v>
      </c>
      <c r="AD191" s="237" t="str">
        <f t="shared" si="25"/>
        <v>0827</v>
      </c>
      <c r="AE191" s="237" t="s">
        <v>253</v>
      </c>
      <c r="AF191" s="237" t="s">
        <v>1187</v>
      </c>
      <c r="AG191" s="237" t="str">
        <f t="shared" si="26"/>
        <v>石巻市千石町２－４６昭和マンション千石町２０２号</v>
      </c>
      <c r="AH191" s="237" t="s">
        <v>1188</v>
      </c>
      <c r="AI191" s="237" t="s">
        <v>1189</v>
      </c>
      <c r="AJ191" s="237" t="s">
        <v>332</v>
      </c>
    </row>
    <row r="192" spans="1:36">
      <c r="A192" s="237" t="str">
        <f t="shared" si="18"/>
        <v>0410210561重度訪問介護</v>
      </c>
      <c r="B192" s="237" t="s">
        <v>1177</v>
      </c>
      <c r="C192" s="237" t="s">
        <v>1178</v>
      </c>
      <c r="D192" s="237" t="str">
        <f t="shared" si="19"/>
        <v>カブシキカイシャツチヤ</v>
      </c>
      <c r="E192" s="237" t="s">
        <v>1179</v>
      </c>
      <c r="F192" s="237" t="str">
        <f t="shared" si="20"/>
        <v>715</v>
      </c>
      <c r="G192" s="237" t="str">
        <f t="shared" si="21"/>
        <v>0002</v>
      </c>
      <c r="H192" s="237" t="s">
        <v>1180</v>
      </c>
      <c r="I192" s="237" t="str">
        <f t="shared" si="22"/>
        <v>岡山県井原市神代町６６１番地１</v>
      </c>
      <c r="J192" s="237" t="s">
        <v>1181</v>
      </c>
      <c r="K192" s="237" t="s">
        <v>1182</v>
      </c>
      <c r="L192" s="237" t="s">
        <v>339</v>
      </c>
      <c r="M192" s="237" t="s">
        <v>1183</v>
      </c>
      <c r="N192" s="237" t="s">
        <v>1184</v>
      </c>
      <c r="O192" s="237" t="s">
        <v>1185</v>
      </c>
      <c r="P192" s="237" t="s">
        <v>1186</v>
      </c>
      <c r="Q192" s="237" t="s">
        <v>253</v>
      </c>
      <c r="R192" s="237" t="s">
        <v>1187</v>
      </c>
      <c r="S192" s="237" t="s">
        <v>1188</v>
      </c>
      <c r="T192" s="237" t="s">
        <v>1189</v>
      </c>
      <c r="U192" s="237" t="s">
        <v>1190</v>
      </c>
      <c r="V192" s="237" t="s">
        <v>101</v>
      </c>
      <c r="W192" s="237"/>
      <c r="X192" s="237"/>
      <c r="Y192" s="237" t="s">
        <v>1184</v>
      </c>
      <c r="Z192" s="237" t="s">
        <v>1185</v>
      </c>
      <c r="AA192" s="237" t="str">
        <f t="shared" si="23"/>
        <v>ホームケアツチヤ　トウホク</v>
      </c>
      <c r="AB192" s="237" t="s">
        <v>1186</v>
      </c>
      <c r="AC192" s="237" t="str">
        <f t="shared" si="24"/>
        <v>986</v>
      </c>
      <c r="AD192" s="237" t="str">
        <f t="shared" si="25"/>
        <v>0827</v>
      </c>
      <c r="AE192" s="237" t="s">
        <v>253</v>
      </c>
      <c r="AF192" s="237" t="s">
        <v>1187</v>
      </c>
      <c r="AG192" s="237" t="str">
        <f t="shared" si="26"/>
        <v>石巻市千石町２－４６昭和マンション千石町２０２号</v>
      </c>
      <c r="AH192" s="237" t="s">
        <v>1188</v>
      </c>
      <c r="AI192" s="237" t="s">
        <v>1189</v>
      </c>
      <c r="AJ192" s="237" t="s">
        <v>332</v>
      </c>
    </row>
    <row r="193" spans="1:36">
      <c r="A193" s="237" t="str">
        <f t="shared" si="18"/>
        <v>0410210587生活介護</v>
      </c>
      <c r="B193" s="237" t="s">
        <v>262</v>
      </c>
      <c r="C193" s="237" t="s">
        <v>263</v>
      </c>
      <c r="D193" s="237" t="str">
        <f t="shared" si="19"/>
        <v>シャカイフクシホウジン　イシノマキショウシンカイ</v>
      </c>
      <c r="E193" s="237" t="s">
        <v>264</v>
      </c>
      <c r="F193" s="237" t="str">
        <f t="shared" si="20"/>
        <v>986</v>
      </c>
      <c r="G193" s="237" t="str">
        <f t="shared" si="21"/>
        <v>0853</v>
      </c>
      <c r="H193" s="237" t="s">
        <v>265</v>
      </c>
      <c r="I193" s="237" t="str">
        <f t="shared" si="22"/>
        <v>石巻市門脇字元捨喰５番の１</v>
      </c>
      <c r="J193" s="237" t="s">
        <v>266</v>
      </c>
      <c r="K193" s="237" t="s">
        <v>267</v>
      </c>
      <c r="L193" s="237" t="s">
        <v>248</v>
      </c>
      <c r="M193" s="237" t="s">
        <v>268</v>
      </c>
      <c r="N193" s="237" t="s">
        <v>1191</v>
      </c>
      <c r="O193" s="237" t="s">
        <v>1192</v>
      </c>
      <c r="P193" s="237" t="s">
        <v>621</v>
      </c>
      <c r="Q193" s="237" t="s">
        <v>253</v>
      </c>
      <c r="R193" s="237" t="s">
        <v>1193</v>
      </c>
      <c r="S193" s="237" t="s">
        <v>1194</v>
      </c>
      <c r="T193" s="237" t="s">
        <v>1195</v>
      </c>
      <c r="U193" s="237" t="s">
        <v>1196</v>
      </c>
      <c r="V193" s="237" t="s">
        <v>105</v>
      </c>
      <c r="W193" s="237"/>
      <c r="X193" s="237"/>
      <c r="Y193" s="237" t="s">
        <v>1191</v>
      </c>
      <c r="Z193" s="237" t="s">
        <v>1192</v>
      </c>
      <c r="AA193" s="237" t="str">
        <f t="shared" si="23"/>
        <v>ツムギ</v>
      </c>
      <c r="AB193" s="237" t="s">
        <v>621</v>
      </c>
      <c r="AC193" s="237" t="str">
        <f t="shared" si="24"/>
        <v>987</v>
      </c>
      <c r="AD193" s="237" t="str">
        <f t="shared" si="25"/>
        <v>1221</v>
      </c>
      <c r="AE193" s="237" t="s">
        <v>253</v>
      </c>
      <c r="AF193" s="237" t="s">
        <v>1193</v>
      </c>
      <c r="AG193" s="237" t="str">
        <f t="shared" si="26"/>
        <v>石巻市須江字中埣145-1</v>
      </c>
      <c r="AH193" s="237" t="s">
        <v>1194</v>
      </c>
      <c r="AI193" s="237" t="s">
        <v>1195</v>
      </c>
      <c r="AJ193" s="237" t="s">
        <v>260</v>
      </c>
    </row>
    <row r="194" spans="1:36">
      <c r="A194" s="237" t="str">
        <f t="shared" si="18"/>
        <v>0410210595自立訓練（生活訓練）</v>
      </c>
      <c r="B194" s="237" t="s">
        <v>1197</v>
      </c>
      <c r="C194" s="237" t="s">
        <v>1198</v>
      </c>
      <c r="D194" s="237" t="str">
        <f t="shared" si="19"/>
        <v>カブシキカイシャアップルファーム</v>
      </c>
      <c r="E194" s="237" t="s">
        <v>1199</v>
      </c>
      <c r="F194" s="237" t="str">
        <f t="shared" si="20"/>
        <v>984</v>
      </c>
      <c r="G194" s="237" t="str">
        <f t="shared" si="21"/>
        <v>0031</v>
      </c>
      <c r="H194" s="237" t="s">
        <v>1200</v>
      </c>
      <c r="I194" s="237" t="str">
        <f t="shared" si="22"/>
        <v>仙台市若林区六丁目字南97-3</v>
      </c>
      <c r="J194" s="237" t="s">
        <v>1201</v>
      </c>
      <c r="K194" s="237" t="s">
        <v>1202</v>
      </c>
      <c r="L194" s="237" t="s">
        <v>339</v>
      </c>
      <c r="M194" s="237" t="s">
        <v>1203</v>
      </c>
      <c r="N194" s="237" t="s">
        <v>1204</v>
      </c>
      <c r="O194" s="237" t="s">
        <v>1205</v>
      </c>
      <c r="P194" s="237" t="s">
        <v>1206</v>
      </c>
      <c r="Q194" s="237" t="s">
        <v>253</v>
      </c>
      <c r="R194" s="237" t="s">
        <v>1207</v>
      </c>
      <c r="S194" s="237" t="s">
        <v>1201</v>
      </c>
      <c r="T194" s="237" t="s">
        <v>1202</v>
      </c>
      <c r="U194" s="237" t="s">
        <v>1208</v>
      </c>
      <c r="V194" s="237" t="s">
        <v>108</v>
      </c>
      <c r="W194" s="237"/>
      <c r="X194" s="237"/>
      <c r="Y194" s="237" t="s">
        <v>1204</v>
      </c>
      <c r="Z194" s="237" t="s">
        <v>1205</v>
      </c>
      <c r="AA194" s="237" t="str">
        <f t="shared" si="23"/>
        <v>アップルプラス</v>
      </c>
      <c r="AB194" s="237" t="s">
        <v>1206</v>
      </c>
      <c r="AC194" s="237" t="str">
        <f t="shared" si="24"/>
        <v>986</v>
      </c>
      <c r="AD194" s="237" t="str">
        <f t="shared" si="25"/>
        <v>0813</v>
      </c>
      <c r="AE194" s="237" t="s">
        <v>253</v>
      </c>
      <c r="AF194" s="237" t="s">
        <v>1207</v>
      </c>
      <c r="AG194" s="237" t="str">
        <f t="shared" si="26"/>
        <v>石巻市駅前北通り2丁目12-17</v>
      </c>
      <c r="AH194" s="237" t="s">
        <v>1201</v>
      </c>
      <c r="AI194" s="237" t="s">
        <v>1202</v>
      </c>
      <c r="AJ194" s="237" t="s">
        <v>260</v>
      </c>
    </row>
    <row r="195" spans="1:36">
      <c r="A195" s="237" t="str">
        <f t="shared" si="18"/>
        <v>0410210595就労継続支援Ｂ型</v>
      </c>
      <c r="B195" s="237" t="s">
        <v>1197</v>
      </c>
      <c r="C195" s="237" t="s">
        <v>1198</v>
      </c>
      <c r="D195" s="237" t="str">
        <f t="shared" si="19"/>
        <v>カブシキカイシャアップルファーム</v>
      </c>
      <c r="E195" s="237" t="s">
        <v>1199</v>
      </c>
      <c r="F195" s="237" t="str">
        <f t="shared" si="20"/>
        <v>984</v>
      </c>
      <c r="G195" s="237" t="str">
        <f t="shared" si="21"/>
        <v>0031</v>
      </c>
      <c r="H195" s="237" t="s">
        <v>1200</v>
      </c>
      <c r="I195" s="237" t="str">
        <f t="shared" si="22"/>
        <v>仙台市若林区六丁目字南97-3</v>
      </c>
      <c r="J195" s="237" t="s">
        <v>1201</v>
      </c>
      <c r="K195" s="237" t="s">
        <v>1202</v>
      </c>
      <c r="L195" s="237" t="s">
        <v>339</v>
      </c>
      <c r="M195" s="237" t="s">
        <v>1203</v>
      </c>
      <c r="N195" s="237" t="s">
        <v>1204</v>
      </c>
      <c r="O195" s="237" t="s">
        <v>1205</v>
      </c>
      <c r="P195" s="237" t="s">
        <v>1206</v>
      </c>
      <c r="Q195" s="237" t="s">
        <v>253</v>
      </c>
      <c r="R195" s="237" t="s">
        <v>1207</v>
      </c>
      <c r="S195" s="237" t="s">
        <v>1201</v>
      </c>
      <c r="T195" s="237" t="s">
        <v>1202</v>
      </c>
      <c r="U195" s="237" t="s">
        <v>1208</v>
      </c>
      <c r="V195" s="237" t="s">
        <v>111</v>
      </c>
      <c r="W195" s="237"/>
      <c r="X195" s="237"/>
      <c r="Y195" s="237" t="s">
        <v>1204</v>
      </c>
      <c r="Z195" s="237" t="s">
        <v>1205</v>
      </c>
      <c r="AA195" s="237" t="str">
        <f t="shared" si="23"/>
        <v>アップルプラス</v>
      </c>
      <c r="AB195" s="237" t="s">
        <v>1206</v>
      </c>
      <c r="AC195" s="237" t="str">
        <f t="shared" si="24"/>
        <v>986</v>
      </c>
      <c r="AD195" s="237" t="str">
        <f t="shared" si="25"/>
        <v>0813</v>
      </c>
      <c r="AE195" s="237" t="s">
        <v>253</v>
      </c>
      <c r="AF195" s="237" t="s">
        <v>1207</v>
      </c>
      <c r="AG195" s="237" t="str">
        <f t="shared" si="26"/>
        <v>石巻市駅前北通り2丁目12-17</v>
      </c>
      <c r="AH195" s="237" t="s">
        <v>1201</v>
      </c>
      <c r="AI195" s="237" t="s">
        <v>1202</v>
      </c>
      <c r="AJ195" s="237" t="s">
        <v>260</v>
      </c>
    </row>
    <row r="196" spans="1:36">
      <c r="A196" s="237" t="str">
        <f t="shared" ref="A196:A259" si="27">U196&amp;V196</f>
        <v>0410210603就労継続支援Ｂ型</v>
      </c>
      <c r="B196" s="237" t="s">
        <v>262</v>
      </c>
      <c r="C196" s="237" t="s">
        <v>263</v>
      </c>
      <c r="D196" s="237" t="str">
        <f t="shared" ref="D196:D259" si="28">DBCS(C196)</f>
        <v>シャカイフクシホウジン　イシノマキショウシンカイ</v>
      </c>
      <c r="E196" s="237" t="s">
        <v>264</v>
      </c>
      <c r="F196" s="237" t="str">
        <f t="shared" ref="F196:F259" si="29">LEFT(E196,3)</f>
        <v>986</v>
      </c>
      <c r="G196" s="237" t="str">
        <f t="shared" ref="G196:G259" si="30">RIGHT(E196,4)</f>
        <v>0853</v>
      </c>
      <c r="H196" s="237" t="s">
        <v>265</v>
      </c>
      <c r="I196" s="237" t="str">
        <f t="shared" ref="I196:I259" si="31">SUBSTITUTE(H196,"宮城県","")</f>
        <v>石巻市門脇字元捨喰５番の１</v>
      </c>
      <c r="J196" s="237" t="s">
        <v>266</v>
      </c>
      <c r="K196" s="237" t="s">
        <v>267</v>
      </c>
      <c r="L196" s="237" t="s">
        <v>248</v>
      </c>
      <c r="M196" s="237" t="s">
        <v>268</v>
      </c>
      <c r="N196" s="237" t="s">
        <v>1209</v>
      </c>
      <c r="O196" s="237" t="s">
        <v>1210</v>
      </c>
      <c r="P196" s="237" t="s">
        <v>1211</v>
      </c>
      <c r="Q196" s="237" t="s">
        <v>253</v>
      </c>
      <c r="R196" s="237" t="s">
        <v>1212</v>
      </c>
      <c r="S196" s="237" t="s">
        <v>1213</v>
      </c>
      <c r="T196" s="237" t="s">
        <v>1214</v>
      </c>
      <c r="U196" s="237" t="s">
        <v>1215</v>
      </c>
      <c r="V196" s="237" t="s">
        <v>111</v>
      </c>
      <c r="W196" s="237"/>
      <c r="X196" s="237"/>
      <c r="Y196" s="237" t="s">
        <v>1209</v>
      </c>
      <c r="Z196" s="237" t="s">
        <v>1210</v>
      </c>
      <c r="AA196" s="237" t="str">
        <f t="shared" ref="AA196:AA259" si="32">DBCS(Z196)</f>
        <v>イシノマキメンテナンスセンター</v>
      </c>
      <c r="AB196" s="237" t="s">
        <v>1211</v>
      </c>
      <c r="AC196" s="237" t="str">
        <f t="shared" ref="AC196:AC259" si="33">LEFT(AB196,3)</f>
        <v>986</v>
      </c>
      <c r="AD196" s="237" t="str">
        <f t="shared" ref="AD196:AD259" si="34">RIGHT(AB196,4)</f>
        <v>0011</v>
      </c>
      <c r="AE196" s="237" t="s">
        <v>253</v>
      </c>
      <c r="AF196" s="237" t="s">
        <v>1212</v>
      </c>
      <c r="AG196" s="237" t="str">
        <f t="shared" ref="AG196:AG259" si="35">SUBSTITUTE(AF196,"宮城県","")</f>
        <v>石巻市湊字鳥井崎１－１</v>
      </c>
      <c r="AH196" s="237" t="s">
        <v>1213</v>
      </c>
      <c r="AI196" s="237" t="s">
        <v>1214</v>
      </c>
      <c r="AJ196" s="237" t="s">
        <v>260</v>
      </c>
    </row>
    <row r="197" spans="1:36">
      <c r="A197" s="237" t="str">
        <f t="shared" si="27"/>
        <v>0410210611短期入所</v>
      </c>
      <c r="B197" s="237" t="s">
        <v>262</v>
      </c>
      <c r="C197" s="237" t="s">
        <v>1216</v>
      </c>
      <c r="D197" s="237" t="str">
        <f t="shared" si="28"/>
        <v>シャカイフクシホウジンイシノマキショウシンカイ</v>
      </c>
      <c r="E197" s="237" t="s">
        <v>283</v>
      </c>
      <c r="F197" s="237" t="str">
        <f t="shared" si="29"/>
        <v>986</v>
      </c>
      <c r="G197" s="237" t="str">
        <f t="shared" si="30"/>
        <v>0861</v>
      </c>
      <c r="H197" s="237" t="s">
        <v>265</v>
      </c>
      <c r="I197" s="237" t="str">
        <f t="shared" si="31"/>
        <v>石巻市門脇字元捨喰５番の１</v>
      </c>
      <c r="J197" s="237" t="s">
        <v>266</v>
      </c>
      <c r="K197" s="237" t="s">
        <v>267</v>
      </c>
      <c r="L197" s="237" t="s">
        <v>248</v>
      </c>
      <c r="M197" s="237" t="s">
        <v>268</v>
      </c>
      <c r="N197" s="237" t="s">
        <v>1217</v>
      </c>
      <c r="O197" s="237" t="s">
        <v>1218</v>
      </c>
      <c r="P197" s="237" t="s">
        <v>283</v>
      </c>
      <c r="Q197" s="237" t="s">
        <v>253</v>
      </c>
      <c r="R197" s="237" t="s">
        <v>1017</v>
      </c>
      <c r="S197" s="237" t="s">
        <v>1219</v>
      </c>
      <c r="T197" s="237" t="s">
        <v>1195</v>
      </c>
      <c r="U197" s="237" t="s">
        <v>1220</v>
      </c>
      <c r="V197" s="237" t="s">
        <v>277</v>
      </c>
      <c r="W197" s="237"/>
      <c r="X197" s="237"/>
      <c r="Y197" s="237" t="s">
        <v>1217</v>
      </c>
      <c r="Z197" s="237" t="s">
        <v>1218</v>
      </c>
      <c r="AA197" s="237" t="str">
        <f t="shared" si="32"/>
        <v>テノヒラ</v>
      </c>
      <c r="AB197" s="237" t="s">
        <v>283</v>
      </c>
      <c r="AC197" s="237" t="str">
        <f t="shared" si="33"/>
        <v>986</v>
      </c>
      <c r="AD197" s="237" t="str">
        <f t="shared" si="34"/>
        <v>0861</v>
      </c>
      <c r="AE197" s="237" t="s">
        <v>253</v>
      </c>
      <c r="AF197" s="237" t="s">
        <v>1017</v>
      </c>
      <c r="AG197" s="237" t="str">
        <f t="shared" si="35"/>
        <v>石巻市蛇田字小斉２１－１</v>
      </c>
      <c r="AH197" s="237" t="s">
        <v>1219</v>
      </c>
      <c r="AI197" s="237" t="s">
        <v>1195</v>
      </c>
      <c r="AJ197" s="237" t="s">
        <v>260</v>
      </c>
    </row>
    <row r="198" spans="1:36">
      <c r="A198" s="237" t="str">
        <f t="shared" si="27"/>
        <v>0410210645自立生活援助</v>
      </c>
      <c r="B198" s="237" t="s">
        <v>1221</v>
      </c>
      <c r="C198" s="237" t="s">
        <v>1222</v>
      </c>
      <c r="D198" s="237" t="str">
        <f t="shared" si="28"/>
        <v>イッパンシャダンホウジンシンサイココロノケアテンネットワークミヤギ</v>
      </c>
      <c r="E198" s="237" t="s">
        <v>930</v>
      </c>
      <c r="F198" s="237" t="str">
        <f t="shared" si="29"/>
        <v>986</v>
      </c>
      <c r="G198" s="237" t="str">
        <f t="shared" si="30"/>
        <v>0826</v>
      </c>
      <c r="H198" s="237" t="s">
        <v>1223</v>
      </c>
      <c r="I198" s="237" t="str">
        <f t="shared" si="31"/>
        <v>石巻市鋳銭場３番地１９号　秋田屋ビル１階</v>
      </c>
      <c r="J198" s="237" t="s">
        <v>1224</v>
      </c>
      <c r="K198" s="237" t="s">
        <v>1225</v>
      </c>
      <c r="L198" s="237" t="s">
        <v>901</v>
      </c>
      <c r="M198" s="237" t="s">
        <v>1226</v>
      </c>
      <c r="N198" s="237" t="s">
        <v>1227</v>
      </c>
      <c r="O198" s="237" t="s">
        <v>1228</v>
      </c>
      <c r="P198" s="237" t="s">
        <v>930</v>
      </c>
      <c r="Q198" s="237" t="s">
        <v>253</v>
      </c>
      <c r="R198" s="237" t="s">
        <v>1223</v>
      </c>
      <c r="S198" s="237" t="s">
        <v>1224</v>
      </c>
      <c r="T198" s="237" t="s">
        <v>1225</v>
      </c>
      <c r="U198" s="237" t="s">
        <v>1229</v>
      </c>
      <c r="V198" s="237" t="s">
        <v>1230</v>
      </c>
      <c r="W198" s="237"/>
      <c r="X198" s="237"/>
      <c r="Y198" s="237" t="s">
        <v>1227</v>
      </c>
      <c r="Z198" s="237" t="s">
        <v>1228</v>
      </c>
      <c r="AA198" s="237" t="str">
        <f t="shared" si="32"/>
        <v>ジリツセイカツエンジョセンターカラコロ</v>
      </c>
      <c r="AB198" s="237" t="s">
        <v>930</v>
      </c>
      <c r="AC198" s="237" t="str">
        <f t="shared" si="33"/>
        <v>986</v>
      </c>
      <c r="AD198" s="237" t="str">
        <f t="shared" si="34"/>
        <v>0826</v>
      </c>
      <c r="AE198" s="237" t="s">
        <v>253</v>
      </c>
      <c r="AF198" s="237" t="s">
        <v>1223</v>
      </c>
      <c r="AG198" s="237" t="str">
        <f t="shared" si="35"/>
        <v>石巻市鋳銭場３番地１９号　秋田屋ビル１階</v>
      </c>
      <c r="AH198" s="237" t="s">
        <v>1224</v>
      </c>
      <c r="AI198" s="237" t="s">
        <v>1225</v>
      </c>
      <c r="AJ198" s="237" t="s">
        <v>260</v>
      </c>
    </row>
    <row r="199" spans="1:36">
      <c r="A199" s="237" t="str">
        <f t="shared" si="27"/>
        <v>0410210652生活介護</v>
      </c>
      <c r="B199" s="237" t="s">
        <v>1231</v>
      </c>
      <c r="C199" s="237" t="s">
        <v>1232</v>
      </c>
      <c r="D199" s="237" t="str">
        <f t="shared" si="28"/>
        <v>プリケアカブシキガイシャ</v>
      </c>
      <c r="E199" s="237" t="s">
        <v>283</v>
      </c>
      <c r="F199" s="237" t="str">
        <f t="shared" si="29"/>
        <v>986</v>
      </c>
      <c r="G199" s="237" t="str">
        <f t="shared" si="30"/>
        <v>0861</v>
      </c>
      <c r="H199" s="237" t="s">
        <v>1233</v>
      </c>
      <c r="I199" s="237" t="str">
        <f t="shared" si="31"/>
        <v>石巻市蛇田字南久林14-3ユニバーサルⅠ-102</v>
      </c>
      <c r="J199" s="237" t="s">
        <v>1234</v>
      </c>
      <c r="K199" s="237" t="s">
        <v>1234</v>
      </c>
      <c r="L199" s="237" t="s">
        <v>339</v>
      </c>
      <c r="M199" s="237" t="s">
        <v>1235</v>
      </c>
      <c r="N199" s="237" t="s">
        <v>1236</v>
      </c>
      <c r="O199" s="237" t="s">
        <v>1237</v>
      </c>
      <c r="P199" s="237" t="s">
        <v>1206</v>
      </c>
      <c r="Q199" s="237" t="s">
        <v>253</v>
      </c>
      <c r="R199" s="237" t="s">
        <v>1238</v>
      </c>
      <c r="S199" s="237"/>
      <c r="T199" s="237"/>
      <c r="U199" s="237" t="s">
        <v>1239</v>
      </c>
      <c r="V199" s="237" t="s">
        <v>105</v>
      </c>
      <c r="W199" s="237"/>
      <c r="X199" s="237"/>
      <c r="Y199" s="237" t="s">
        <v>1236</v>
      </c>
      <c r="Z199" s="237" t="s">
        <v>1237</v>
      </c>
      <c r="AA199" s="237" t="str">
        <f t="shared" si="32"/>
        <v>プリケアデイサービス</v>
      </c>
      <c r="AB199" s="237" t="s">
        <v>1206</v>
      </c>
      <c r="AC199" s="237" t="str">
        <f t="shared" si="33"/>
        <v>986</v>
      </c>
      <c r="AD199" s="237" t="str">
        <f t="shared" si="34"/>
        <v>0813</v>
      </c>
      <c r="AE199" s="237" t="s">
        <v>253</v>
      </c>
      <c r="AF199" s="237" t="s">
        <v>1238</v>
      </c>
      <c r="AG199" s="237" t="str">
        <f t="shared" si="35"/>
        <v>石巻市駅前北通り1-14-29ダルセーニョ壱番館2階</v>
      </c>
      <c r="AH199" s="237" t="s">
        <v>1234</v>
      </c>
      <c r="AI199" s="237"/>
      <c r="AJ199" s="237" t="s">
        <v>260</v>
      </c>
    </row>
    <row r="200" spans="1:36">
      <c r="A200" s="237" t="str">
        <f t="shared" si="27"/>
        <v>0410210660短期入所</v>
      </c>
      <c r="B200" s="237" t="s">
        <v>1240</v>
      </c>
      <c r="C200" s="237" t="s">
        <v>1241</v>
      </c>
      <c r="D200" s="237" t="str">
        <f t="shared" si="28"/>
        <v>シャカイフクシホウジンユメミノサト</v>
      </c>
      <c r="E200" s="237" t="s">
        <v>684</v>
      </c>
      <c r="F200" s="237" t="str">
        <f t="shared" si="29"/>
        <v>986</v>
      </c>
      <c r="G200" s="237" t="str">
        <f t="shared" si="30"/>
        <v>0803</v>
      </c>
      <c r="H200" s="237" t="s">
        <v>1242</v>
      </c>
      <c r="I200" s="237" t="str">
        <f t="shared" si="31"/>
        <v>石巻市水押２丁目１－３６</v>
      </c>
      <c r="J200" s="237" t="s">
        <v>1243</v>
      </c>
      <c r="K200" s="237" t="s">
        <v>1244</v>
      </c>
      <c r="L200" s="237" t="s">
        <v>248</v>
      </c>
      <c r="M200" s="237" t="s">
        <v>749</v>
      </c>
      <c r="N200" s="237" t="s">
        <v>1245</v>
      </c>
      <c r="O200" s="237" t="s">
        <v>1246</v>
      </c>
      <c r="P200" s="237" t="s">
        <v>684</v>
      </c>
      <c r="Q200" s="237" t="s">
        <v>253</v>
      </c>
      <c r="R200" s="237" t="s">
        <v>1242</v>
      </c>
      <c r="S200" s="237" t="s">
        <v>1243</v>
      </c>
      <c r="T200" s="237" t="s">
        <v>1244</v>
      </c>
      <c r="U200" s="237" t="s">
        <v>1247</v>
      </c>
      <c r="V200" s="237" t="s">
        <v>277</v>
      </c>
      <c r="W200" s="237"/>
      <c r="X200" s="237"/>
      <c r="Y200" s="237" t="s">
        <v>1245</v>
      </c>
      <c r="Z200" s="237" t="s">
        <v>1246</v>
      </c>
      <c r="AA200" s="237" t="str">
        <f t="shared" si="32"/>
        <v>タンキニュウショジギョウショアジサイカン</v>
      </c>
      <c r="AB200" s="237" t="s">
        <v>684</v>
      </c>
      <c r="AC200" s="237" t="str">
        <f t="shared" si="33"/>
        <v>986</v>
      </c>
      <c r="AD200" s="237" t="str">
        <f t="shared" si="34"/>
        <v>0803</v>
      </c>
      <c r="AE200" s="237" t="s">
        <v>253</v>
      </c>
      <c r="AF200" s="237" t="s">
        <v>1242</v>
      </c>
      <c r="AG200" s="237" t="str">
        <f t="shared" si="35"/>
        <v>石巻市水押２丁目１－３６</v>
      </c>
      <c r="AH200" s="237" t="s">
        <v>1243</v>
      </c>
      <c r="AI200" s="237" t="s">
        <v>1244</v>
      </c>
      <c r="AJ200" s="237" t="s">
        <v>260</v>
      </c>
    </row>
    <row r="201" spans="1:36">
      <c r="A201" s="237" t="str">
        <f t="shared" si="27"/>
        <v>0410210678短期入所</v>
      </c>
      <c r="B201" s="237" t="s">
        <v>1248</v>
      </c>
      <c r="C201" s="237" t="s">
        <v>1249</v>
      </c>
      <c r="D201" s="237" t="str">
        <f t="shared" si="28"/>
        <v>カブシキカイシャラシエル</v>
      </c>
      <c r="E201" s="237" t="s">
        <v>349</v>
      </c>
      <c r="F201" s="237" t="str">
        <f t="shared" si="29"/>
        <v>986</v>
      </c>
      <c r="G201" s="237" t="str">
        <f t="shared" si="30"/>
        <v>0825</v>
      </c>
      <c r="H201" s="237" t="s">
        <v>1250</v>
      </c>
      <c r="I201" s="237" t="str">
        <f t="shared" si="31"/>
        <v>石巻市穀町１０番４５号</v>
      </c>
      <c r="J201" s="237" t="s">
        <v>1251</v>
      </c>
      <c r="K201" s="237" t="s">
        <v>1252</v>
      </c>
      <c r="L201" s="237" t="s">
        <v>339</v>
      </c>
      <c r="M201" s="237" t="s">
        <v>1253</v>
      </c>
      <c r="N201" s="237" t="s">
        <v>1254</v>
      </c>
      <c r="O201" s="237" t="s">
        <v>1255</v>
      </c>
      <c r="P201" s="237" t="s">
        <v>349</v>
      </c>
      <c r="Q201" s="237" t="s">
        <v>253</v>
      </c>
      <c r="R201" s="237" t="s">
        <v>1250</v>
      </c>
      <c r="S201" s="237" t="s">
        <v>1251</v>
      </c>
      <c r="T201" s="237" t="s">
        <v>1256</v>
      </c>
      <c r="U201" s="237" t="s">
        <v>1257</v>
      </c>
      <c r="V201" s="237" t="s">
        <v>277</v>
      </c>
      <c r="W201" s="237"/>
      <c r="X201" s="237"/>
      <c r="Y201" s="237" t="s">
        <v>1254</v>
      </c>
      <c r="Z201" s="237" t="s">
        <v>1255</v>
      </c>
      <c r="AA201" s="237" t="str">
        <f t="shared" si="32"/>
        <v>グループホームラシエルイシノマキ</v>
      </c>
      <c r="AB201" s="237" t="s">
        <v>349</v>
      </c>
      <c r="AC201" s="237" t="str">
        <f t="shared" si="33"/>
        <v>986</v>
      </c>
      <c r="AD201" s="237" t="str">
        <f t="shared" si="34"/>
        <v>0825</v>
      </c>
      <c r="AE201" s="237" t="s">
        <v>253</v>
      </c>
      <c r="AF201" s="237" t="s">
        <v>1250</v>
      </c>
      <c r="AG201" s="237" t="str">
        <f t="shared" si="35"/>
        <v>石巻市穀町１０番４５号</v>
      </c>
      <c r="AH201" s="237" t="s">
        <v>1251</v>
      </c>
      <c r="AI201" s="237" t="s">
        <v>1256</v>
      </c>
      <c r="AJ201" s="237" t="s">
        <v>260</v>
      </c>
    </row>
    <row r="202" spans="1:36">
      <c r="A202" s="237" t="str">
        <f t="shared" si="27"/>
        <v>0410210686短期入所</v>
      </c>
      <c r="B202" s="237" t="s">
        <v>1258</v>
      </c>
      <c r="C202" s="237" t="s">
        <v>1259</v>
      </c>
      <c r="D202" s="237" t="str">
        <f t="shared" si="28"/>
        <v>ソーシャルインクルーカブシキカイシャ</v>
      </c>
      <c r="E202" s="237" t="s">
        <v>1260</v>
      </c>
      <c r="F202" s="237" t="str">
        <f t="shared" si="29"/>
        <v>140</v>
      </c>
      <c r="G202" s="237" t="str">
        <f t="shared" si="30"/>
        <v>0014</v>
      </c>
      <c r="H202" s="237" t="s">
        <v>1261</v>
      </c>
      <c r="I202" s="237" t="str">
        <f t="shared" si="31"/>
        <v>東京都品川区南大井六丁目２５番３号</v>
      </c>
      <c r="J202" s="237" t="s">
        <v>1262</v>
      </c>
      <c r="K202" s="237" t="s">
        <v>1263</v>
      </c>
      <c r="L202" s="237" t="s">
        <v>339</v>
      </c>
      <c r="M202" s="237" t="s">
        <v>1264</v>
      </c>
      <c r="N202" s="237" t="s">
        <v>1265</v>
      </c>
      <c r="O202" s="237" t="s">
        <v>1266</v>
      </c>
      <c r="P202" s="237" t="s">
        <v>283</v>
      </c>
      <c r="Q202" s="237" t="s">
        <v>253</v>
      </c>
      <c r="R202" s="237" t="s">
        <v>1267</v>
      </c>
      <c r="S202" s="237" t="s">
        <v>1268</v>
      </c>
      <c r="T202" s="237" t="s">
        <v>1269</v>
      </c>
      <c r="U202" s="237" t="s">
        <v>1270</v>
      </c>
      <c r="V202" s="237" t="s">
        <v>277</v>
      </c>
      <c r="W202" s="237"/>
      <c r="X202" s="237"/>
      <c r="Y202" s="237" t="s">
        <v>1271</v>
      </c>
      <c r="Z202" s="237" t="s">
        <v>1272</v>
      </c>
      <c r="AA202" s="237" t="str">
        <f t="shared" si="32"/>
        <v>タンキニュウショ　イシマキヘビタ</v>
      </c>
      <c r="AB202" s="237" t="s">
        <v>283</v>
      </c>
      <c r="AC202" s="237" t="str">
        <f t="shared" si="33"/>
        <v>986</v>
      </c>
      <c r="AD202" s="237" t="str">
        <f t="shared" si="34"/>
        <v>0861</v>
      </c>
      <c r="AE202" s="237" t="s">
        <v>253</v>
      </c>
      <c r="AF202" s="237" t="s">
        <v>1267</v>
      </c>
      <c r="AG202" s="237" t="str">
        <f t="shared" si="35"/>
        <v>石巻市蛇田字上谷地５－１</v>
      </c>
      <c r="AH202" s="237" t="s">
        <v>1268</v>
      </c>
      <c r="AI202" s="237" t="s">
        <v>1269</v>
      </c>
      <c r="AJ202" s="237" t="s">
        <v>260</v>
      </c>
    </row>
    <row r="203" spans="1:36">
      <c r="A203" s="237" t="str">
        <f t="shared" si="27"/>
        <v>0410300016生活介護</v>
      </c>
      <c r="B203" s="237" t="s">
        <v>1273</v>
      </c>
      <c r="C203" s="237" t="s">
        <v>1274</v>
      </c>
      <c r="D203" s="237" t="str">
        <f t="shared" si="28"/>
        <v>シャカイフクシホウジン　アシタバフクシカイカイ</v>
      </c>
      <c r="E203" s="237" t="s">
        <v>1275</v>
      </c>
      <c r="F203" s="237" t="str">
        <f t="shared" si="29"/>
        <v>985</v>
      </c>
      <c r="G203" s="237" t="str">
        <f t="shared" si="30"/>
        <v>0075</v>
      </c>
      <c r="H203" s="237" t="s">
        <v>1276</v>
      </c>
      <c r="I203" s="237" t="str">
        <f t="shared" si="31"/>
        <v>塩竈市今宮町１０番２０号</v>
      </c>
      <c r="J203" s="237" t="s">
        <v>1277</v>
      </c>
      <c r="K203" s="237" t="s">
        <v>1278</v>
      </c>
      <c r="L203" s="237" t="s">
        <v>248</v>
      </c>
      <c r="M203" s="237" t="s">
        <v>1279</v>
      </c>
      <c r="N203" s="237" t="s">
        <v>1280</v>
      </c>
      <c r="O203" s="237" t="s">
        <v>1281</v>
      </c>
      <c r="P203" s="237" t="s">
        <v>1275</v>
      </c>
      <c r="Q203" s="237" t="s">
        <v>1282</v>
      </c>
      <c r="R203" s="237" t="s">
        <v>1283</v>
      </c>
      <c r="S203" s="237" t="s">
        <v>1277</v>
      </c>
      <c r="T203" s="237" t="s">
        <v>1278</v>
      </c>
      <c r="U203" s="237" t="s">
        <v>1284</v>
      </c>
      <c r="V203" s="237" t="s">
        <v>105</v>
      </c>
      <c r="W203" s="237"/>
      <c r="X203" s="237"/>
      <c r="Y203" s="237" t="s">
        <v>1285</v>
      </c>
      <c r="Z203" s="237" t="s">
        <v>1286</v>
      </c>
      <c r="AA203" s="237" t="str">
        <f t="shared" si="32"/>
        <v>セイカツカイゴジギョウアスナロ</v>
      </c>
      <c r="AB203" s="237" t="s">
        <v>1275</v>
      </c>
      <c r="AC203" s="237" t="str">
        <f t="shared" si="33"/>
        <v>985</v>
      </c>
      <c r="AD203" s="237" t="str">
        <f t="shared" si="34"/>
        <v>0075</v>
      </c>
      <c r="AE203" s="237" t="s">
        <v>1282</v>
      </c>
      <c r="AF203" s="237" t="s">
        <v>1283</v>
      </c>
      <c r="AG203" s="237" t="str">
        <f t="shared" si="35"/>
        <v>塩竈市今宮町10番20号</v>
      </c>
      <c r="AH203" s="237" t="s">
        <v>1277</v>
      </c>
      <c r="AI203" s="237" t="s">
        <v>1278</v>
      </c>
      <c r="AJ203" s="237" t="s">
        <v>260</v>
      </c>
    </row>
    <row r="204" spans="1:36">
      <c r="A204" s="237" t="str">
        <f t="shared" si="27"/>
        <v>0410300016短期入所</v>
      </c>
      <c r="B204" s="237" t="s">
        <v>1273</v>
      </c>
      <c r="C204" s="237" t="s">
        <v>1274</v>
      </c>
      <c r="D204" s="237" t="str">
        <f t="shared" si="28"/>
        <v>シャカイフクシホウジン　アシタバフクシカイカイ</v>
      </c>
      <c r="E204" s="237" t="s">
        <v>1275</v>
      </c>
      <c r="F204" s="237" t="str">
        <f t="shared" si="29"/>
        <v>985</v>
      </c>
      <c r="G204" s="237" t="str">
        <f t="shared" si="30"/>
        <v>0075</v>
      </c>
      <c r="H204" s="237" t="s">
        <v>1276</v>
      </c>
      <c r="I204" s="237" t="str">
        <f t="shared" si="31"/>
        <v>塩竈市今宮町１０番２０号</v>
      </c>
      <c r="J204" s="237" t="s">
        <v>1277</v>
      </c>
      <c r="K204" s="237" t="s">
        <v>1278</v>
      </c>
      <c r="L204" s="237" t="s">
        <v>248</v>
      </c>
      <c r="M204" s="237" t="s">
        <v>1279</v>
      </c>
      <c r="N204" s="237" t="s">
        <v>1280</v>
      </c>
      <c r="O204" s="237" t="s">
        <v>1281</v>
      </c>
      <c r="P204" s="237" t="s">
        <v>1275</v>
      </c>
      <c r="Q204" s="237" t="s">
        <v>1282</v>
      </c>
      <c r="R204" s="237" t="s">
        <v>1283</v>
      </c>
      <c r="S204" s="237" t="s">
        <v>1277</v>
      </c>
      <c r="T204" s="237" t="s">
        <v>1278</v>
      </c>
      <c r="U204" s="237" t="s">
        <v>1284</v>
      </c>
      <c r="V204" s="237" t="s">
        <v>277</v>
      </c>
      <c r="W204" s="237"/>
      <c r="X204" s="237"/>
      <c r="Y204" s="237" t="s">
        <v>1287</v>
      </c>
      <c r="Z204" s="237" t="s">
        <v>1288</v>
      </c>
      <c r="AA204" s="237" t="str">
        <f t="shared" si="32"/>
        <v>アスナロショートステイ</v>
      </c>
      <c r="AB204" s="237" t="s">
        <v>1289</v>
      </c>
      <c r="AC204" s="237" t="str">
        <f t="shared" si="33"/>
        <v>985</v>
      </c>
      <c r="AD204" s="237" t="str">
        <f t="shared" si="34"/>
        <v>0063</v>
      </c>
      <c r="AE204" s="237" t="s">
        <v>1282</v>
      </c>
      <c r="AF204" s="237" t="s">
        <v>1290</v>
      </c>
      <c r="AG204" s="237" t="str">
        <f t="shared" si="35"/>
        <v>塩竈市栄町7-13</v>
      </c>
      <c r="AH204" s="237" t="s">
        <v>1291</v>
      </c>
      <c r="AI204" s="237" t="s">
        <v>1291</v>
      </c>
      <c r="AJ204" s="237" t="s">
        <v>260</v>
      </c>
    </row>
    <row r="205" spans="1:36">
      <c r="A205" s="237" t="str">
        <f t="shared" si="27"/>
        <v>0410300016知的障害者通所更生施設</v>
      </c>
      <c r="B205" s="237" t="s">
        <v>1273</v>
      </c>
      <c r="C205" s="237" t="s">
        <v>1274</v>
      </c>
      <c r="D205" s="237" t="str">
        <f t="shared" si="28"/>
        <v>シャカイフクシホウジン　アシタバフクシカイカイ</v>
      </c>
      <c r="E205" s="237" t="s">
        <v>1275</v>
      </c>
      <c r="F205" s="237" t="str">
        <f t="shared" si="29"/>
        <v>985</v>
      </c>
      <c r="G205" s="237" t="str">
        <f t="shared" si="30"/>
        <v>0075</v>
      </c>
      <c r="H205" s="237" t="s">
        <v>1276</v>
      </c>
      <c r="I205" s="237" t="str">
        <f t="shared" si="31"/>
        <v>塩竈市今宮町１０番２０号</v>
      </c>
      <c r="J205" s="237" t="s">
        <v>1277</v>
      </c>
      <c r="K205" s="237" t="s">
        <v>1278</v>
      </c>
      <c r="L205" s="237" t="s">
        <v>248</v>
      </c>
      <c r="M205" s="237" t="s">
        <v>1279</v>
      </c>
      <c r="N205" s="237" t="s">
        <v>1280</v>
      </c>
      <c r="O205" s="237" t="s">
        <v>1281</v>
      </c>
      <c r="P205" s="237" t="s">
        <v>1275</v>
      </c>
      <c r="Q205" s="237" t="s">
        <v>1282</v>
      </c>
      <c r="R205" s="237" t="s">
        <v>1283</v>
      </c>
      <c r="S205" s="237" t="s">
        <v>1277</v>
      </c>
      <c r="T205" s="237" t="s">
        <v>1278</v>
      </c>
      <c r="U205" s="237" t="s">
        <v>1284</v>
      </c>
      <c r="V205" s="237" t="s">
        <v>289</v>
      </c>
      <c r="W205" s="237"/>
      <c r="X205" s="237"/>
      <c r="Y205" s="237" t="s">
        <v>1280</v>
      </c>
      <c r="Z205" s="237" t="s">
        <v>1281</v>
      </c>
      <c r="AA205" s="237" t="str">
        <f t="shared" si="32"/>
        <v>アスナロ</v>
      </c>
      <c r="AB205" s="237" t="s">
        <v>1275</v>
      </c>
      <c r="AC205" s="237" t="str">
        <f t="shared" si="33"/>
        <v>985</v>
      </c>
      <c r="AD205" s="237" t="str">
        <f t="shared" si="34"/>
        <v>0075</v>
      </c>
      <c r="AE205" s="237" t="s">
        <v>1282</v>
      </c>
      <c r="AF205" s="237" t="s">
        <v>1283</v>
      </c>
      <c r="AG205" s="237" t="str">
        <f t="shared" si="35"/>
        <v>塩竈市今宮町10番20号</v>
      </c>
      <c r="AH205" s="237" t="s">
        <v>1277</v>
      </c>
      <c r="AI205" s="237" t="s">
        <v>1278</v>
      </c>
      <c r="AJ205" s="237" t="s">
        <v>280</v>
      </c>
    </row>
    <row r="206" spans="1:36">
      <c r="A206" s="237" t="str">
        <f t="shared" si="27"/>
        <v>0410300024障害者支援施設：生活介護</v>
      </c>
      <c r="B206" s="237" t="s">
        <v>1292</v>
      </c>
      <c r="C206" s="237" t="s">
        <v>1293</v>
      </c>
      <c r="D206" s="237" t="str">
        <f t="shared" si="28"/>
        <v>シャカイフクシホウジンミヤギケンショウガイシャフクシキョウカイ</v>
      </c>
      <c r="E206" s="237" t="s">
        <v>1294</v>
      </c>
      <c r="F206" s="237" t="str">
        <f t="shared" si="29"/>
        <v>983</v>
      </c>
      <c r="G206" s="237" t="str">
        <f t="shared" si="30"/>
        <v>0836</v>
      </c>
      <c r="H206" s="237" t="s">
        <v>1295</v>
      </c>
      <c r="I206" s="237" t="str">
        <f t="shared" si="31"/>
        <v>仙台市宮城野区幸町４丁目６番２号</v>
      </c>
      <c r="J206" s="237" t="s">
        <v>1296</v>
      </c>
      <c r="K206" s="237" t="s">
        <v>1297</v>
      </c>
      <c r="L206" s="237" t="s">
        <v>353</v>
      </c>
      <c r="M206" s="237" t="s">
        <v>1298</v>
      </c>
      <c r="N206" s="237" t="s">
        <v>1299</v>
      </c>
      <c r="O206" s="237" t="s">
        <v>1300</v>
      </c>
      <c r="P206" s="237" t="s">
        <v>1301</v>
      </c>
      <c r="Q206" s="237" t="s">
        <v>1282</v>
      </c>
      <c r="R206" s="237" t="s">
        <v>1302</v>
      </c>
      <c r="S206" s="237" t="s">
        <v>1303</v>
      </c>
      <c r="T206" s="237" t="s">
        <v>1304</v>
      </c>
      <c r="U206" s="237" t="s">
        <v>1305</v>
      </c>
      <c r="V206" s="237" t="s">
        <v>19065</v>
      </c>
      <c r="W206" s="237" t="s">
        <v>228</v>
      </c>
      <c r="X206" s="237"/>
      <c r="Y206" s="237" t="s">
        <v>1299</v>
      </c>
      <c r="Z206" s="237" t="s">
        <v>1306</v>
      </c>
      <c r="AA206" s="237" t="str">
        <f t="shared" si="32"/>
        <v>キヨウユウエン</v>
      </c>
      <c r="AB206" s="237" t="s">
        <v>1301</v>
      </c>
      <c r="AC206" s="237" t="str">
        <f t="shared" si="33"/>
        <v>985</v>
      </c>
      <c r="AD206" s="237" t="str">
        <f t="shared" si="34"/>
        <v>0022</v>
      </c>
      <c r="AE206" s="237" t="s">
        <v>1282</v>
      </c>
      <c r="AF206" s="237" t="s">
        <v>1302</v>
      </c>
      <c r="AG206" s="237" t="str">
        <f t="shared" si="35"/>
        <v>塩竈市新富町14-10</v>
      </c>
      <c r="AH206" s="237" t="s">
        <v>1303</v>
      </c>
      <c r="AI206" s="237" t="s">
        <v>1304</v>
      </c>
      <c r="AJ206" s="237" t="s">
        <v>260</v>
      </c>
    </row>
    <row r="207" spans="1:36">
      <c r="A207" s="237" t="str">
        <f t="shared" si="27"/>
        <v>0410300024短期入所</v>
      </c>
      <c r="B207" s="237" t="s">
        <v>1292</v>
      </c>
      <c r="C207" s="237" t="s">
        <v>1293</v>
      </c>
      <c r="D207" s="237" t="str">
        <f t="shared" si="28"/>
        <v>シャカイフクシホウジンミヤギケンショウガイシャフクシキョウカイ</v>
      </c>
      <c r="E207" s="237" t="s">
        <v>1294</v>
      </c>
      <c r="F207" s="237" t="str">
        <f t="shared" si="29"/>
        <v>983</v>
      </c>
      <c r="G207" s="237" t="str">
        <f t="shared" si="30"/>
        <v>0836</v>
      </c>
      <c r="H207" s="237" t="s">
        <v>1295</v>
      </c>
      <c r="I207" s="237" t="str">
        <f t="shared" si="31"/>
        <v>仙台市宮城野区幸町４丁目６番２号</v>
      </c>
      <c r="J207" s="237" t="s">
        <v>1296</v>
      </c>
      <c r="K207" s="237" t="s">
        <v>1297</v>
      </c>
      <c r="L207" s="237" t="s">
        <v>353</v>
      </c>
      <c r="M207" s="237" t="s">
        <v>1298</v>
      </c>
      <c r="N207" s="237" t="s">
        <v>1299</v>
      </c>
      <c r="O207" s="237" t="s">
        <v>1300</v>
      </c>
      <c r="P207" s="237" t="s">
        <v>1301</v>
      </c>
      <c r="Q207" s="237" t="s">
        <v>1282</v>
      </c>
      <c r="R207" s="237" t="s">
        <v>1302</v>
      </c>
      <c r="S207" s="237" t="s">
        <v>1303</v>
      </c>
      <c r="T207" s="237" t="s">
        <v>1304</v>
      </c>
      <c r="U207" s="237" t="s">
        <v>1305</v>
      </c>
      <c r="V207" s="237" t="s">
        <v>277</v>
      </c>
      <c r="W207" s="237"/>
      <c r="X207" s="237"/>
      <c r="Y207" s="237" t="s">
        <v>1299</v>
      </c>
      <c r="Z207" s="237" t="s">
        <v>1306</v>
      </c>
      <c r="AA207" s="237" t="str">
        <f t="shared" si="32"/>
        <v>キヨウユウエン</v>
      </c>
      <c r="AB207" s="237" t="s">
        <v>1301</v>
      </c>
      <c r="AC207" s="237" t="str">
        <f t="shared" si="33"/>
        <v>985</v>
      </c>
      <c r="AD207" s="237" t="str">
        <f t="shared" si="34"/>
        <v>0022</v>
      </c>
      <c r="AE207" s="237" t="s">
        <v>1282</v>
      </c>
      <c r="AF207" s="237" t="s">
        <v>1302</v>
      </c>
      <c r="AG207" s="237" t="str">
        <f t="shared" si="35"/>
        <v>塩竈市新富町14-10</v>
      </c>
      <c r="AH207" s="237" t="s">
        <v>1304</v>
      </c>
      <c r="AI207" s="237"/>
      <c r="AJ207" s="237" t="s">
        <v>260</v>
      </c>
    </row>
    <row r="208" spans="1:36">
      <c r="A208" s="237" t="str">
        <f t="shared" si="27"/>
        <v>0410300024施設入所支援</v>
      </c>
      <c r="B208" s="237" t="s">
        <v>1292</v>
      </c>
      <c r="C208" s="237" t="s">
        <v>1293</v>
      </c>
      <c r="D208" s="237" t="str">
        <f t="shared" si="28"/>
        <v>シャカイフクシホウジンミヤギケンショウガイシャフクシキョウカイ</v>
      </c>
      <c r="E208" s="237" t="s">
        <v>1294</v>
      </c>
      <c r="F208" s="237" t="str">
        <f t="shared" si="29"/>
        <v>983</v>
      </c>
      <c r="G208" s="237" t="str">
        <f t="shared" si="30"/>
        <v>0836</v>
      </c>
      <c r="H208" s="237" t="s">
        <v>1295</v>
      </c>
      <c r="I208" s="237" t="str">
        <f t="shared" si="31"/>
        <v>仙台市宮城野区幸町４丁目６番２号</v>
      </c>
      <c r="J208" s="237" t="s">
        <v>1296</v>
      </c>
      <c r="K208" s="237" t="s">
        <v>1297</v>
      </c>
      <c r="L208" s="237" t="s">
        <v>353</v>
      </c>
      <c r="M208" s="237" t="s">
        <v>1298</v>
      </c>
      <c r="N208" s="237" t="s">
        <v>1299</v>
      </c>
      <c r="O208" s="237" t="s">
        <v>1300</v>
      </c>
      <c r="P208" s="237" t="s">
        <v>1301</v>
      </c>
      <c r="Q208" s="237" t="s">
        <v>1282</v>
      </c>
      <c r="R208" s="237" t="s">
        <v>1302</v>
      </c>
      <c r="S208" s="237" t="s">
        <v>1303</v>
      </c>
      <c r="T208" s="237" t="s">
        <v>1304</v>
      </c>
      <c r="U208" s="237" t="s">
        <v>1305</v>
      </c>
      <c r="V208" s="237" t="s">
        <v>107</v>
      </c>
      <c r="W208" s="237" t="s">
        <v>228</v>
      </c>
      <c r="X208" s="237"/>
      <c r="Y208" s="237" t="s">
        <v>1299</v>
      </c>
      <c r="Z208" s="237" t="s">
        <v>1306</v>
      </c>
      <c r="AA208" s="237" t="str">
        <f t="shared" si="32"/>
        <v>キヨウユウエン</v>
      </c>
      <c r="AB208" s="237" t="s">
        <v>1301</v>
      </c>
      <c r="AC208" s="237" t="str">
        <f t="shared" si="33"/>
        <v>985</v>
      </c>
      <c r="AD208" s="237" t="str">
        <f t="shared" si="34"/>
        <v>0022</v>
      </c>
      <c r="AE208" s="237" t="s">
        <v>1282</v>
      </c>
      <c r="AF208" s="237" t="s">
        <v>1302</v>
      </c>
      <c r="AG208" s="237" t="str">
        <f t="shared" si="35"/>
        <v>塩竈市新富町14-10</v>
      </c>
      <c r="AH208" s="237" t="s">
        <v>1303</v>
      </c>
      <c r="AI208" s="237" t="s">
        <v>1304</v>
      </c>
      <c r="AJ208" s="237" t="s">
        <v>260</v>
      </c>
    </row>
    <row r="209" spans="1:36">
      <c r="A209" s="237" t="str">
        <f t="shared" si="27"/>
        <v>0410300024身体障害者入所療護施設</v>
      </c>
      <c r="B209" s="237" t="s">
        <v>1292</v>
      </c>
      <c r="C209" s="237" t="s">
        <v>1293</v>
      </c>
      <c r="D209" s="237" t="str">
        <f t="shared" si="28"/>
        <v>シャカイフクシホウジンミヤギケンショウガイシャフクシキョウカイ</v>
      </c>
      <c r="E209" s="237" t="s">
        <v>1294</v>
      </c>
      <c r="F209" s="237" t="str">
        <f t="shared" si="29"/>
        <v>983</v>
      </c>
      <c r="G209" s="237" t="str">
        <f t="shared" si="30"/>
        <v>0836</v>
      </c>
      <c r="H209" s="237" t="s">
        <v>1295</v>
      </c>
      <c r="I209" s="237" t="str">
        <f t="shared" si="31"/>
        <v>仙台市宮城野区幸町４丁目６番２号</v>
      </c>
      <c r="J209" s="237" t="s">
        <v>1296</v>
      </c>
      <c r="K209" s="237" t="s">
        <v>1297</v>
      </c>
      <c r="L209" s="237" t="s">
        <v>353</v>
      </c>
      <c r="M209" s="237" t="s">
        <v>1298</v>
      </c>
      <c r="N209" s="237" t="s">
        <v>1299</v>
      </c>
      <c r="O209" s="237" t="s">
        <v>1300</v>
      </c>
      <c r="P209" s="237" t="s">
        <v>1301</v>
      </c>
      <c r="Q209" s="237" t="s">
        <v>1282</v>
      </c>
      <c r="R209" s="237" t="s">
        <v>1302</v>
      </c>
      <c r="S209" s="237" t="s">
        <v>1303</v>
      </c>
      <c r="T209" s="237" t="s">
        <v>1304</v>
      </c>
      <c r="U209" s="237" t="s">
        <v>1305</v>
      </c>
      <c r="V209" s="237" t="s">
        <v>1307</v>
      </c>
      <c r="W209" s="237"/>
      <c r="X209" s="237"/>
      <c r="Y209" s="237" t="s">
        <v>1299</v>
      </c>
      <c r="Z209" s="237" t="s">
        <v>1306</v>
      </c>
      <c r="AA209" s="237" t="str">
        <f t="shared" si="32"/>
        <v>キヨウユウエン</v>
      </c>
      <c r="AB209" s="237" t="s">
        <v>1301</v>
      </c>
      <c r="AC209" s="237" t="str">
        <f t="shared" si="33"/>
        <v>985</v>
      </c>
      <c r="AD209" s="237" t="str">
        <f t="shared" si="34"/>
        <v>0022</v>
      </c>
      <c r="AE209" s="237" t="s">
        <v>1282</v>
      </c>
      <c r="AF209" s="237" t="s">
        <v>1302</v>
      </c>
      <c r="AG209" s="237" t="str">
        <f t="shared" si="35"/>
        <v>塩竈市新富町14-10</v>
      </c>
      <c r="AH209" s="237" t="s">
        <v>1303</v>
      </c>
      <c r="AI209" s="237" t="s">
        <v>1304</v>
      </c>
      <c r="AJ209" s="237" t="s">
        <v>280</v>
      </c>
    </row>
    <row r="210" spans="1:36">
      <c r="A210" s="237" t="str">
        <f t="shared" si="27"/>
        <v>0410300032短期入所</v>
      </c>
      <c r="B210" s="237" t="s">
        <v>1308</v>
      </c>
      <c r="C210" s="237" t="s">
        <v>1309</v>
      </c>
      <c r="D210" s="237" t="str">
        <f t="shared" si="28"/>
        <v>シャカイフクシホウジン　シマフクシカイ</v>
      </c>
      <c r="E210" s="237" t="s">
        <v>1310</v>
      </c>
      <c r="F210" s="237" t="str">
        <f t="shared" si="29"/>
        <v>985</v>
      </c>
      <c r="G210" s="237" t="str">
        <f t="shared" si="30"/>
        <v>0005</v>
      </c>
      <c r="H210" s="237" t="s">
        <v>1311</v>
      </c>
      <c r="I210" s="237" t="str">
        <f t="shared" si="31"/>
        <v>塩竈市杉の入４丁目３番１７号</v>
      </c>
      <c r="J210" s="237" t="s">
        <v>1312</v>
      </c>
      <c r="K210" s="237" t="s">
        <v>1313</v>
      </c>
      <c r="L210" s="237" t="s">
        <v>248</v>
      </c>
      <c r="M210" s="237" t="s">
        <v>1314</v>
      </c>
      <c r="N210" s="237" t="s">
        <v>1315</v>
      </c>
      <c r="O210" s="237" t="s">
        <v>1316</v>
      </c>
      <c r="P210" s="237" t="s">
        <v>1310</v>
      </c>
      <c r="Q210" s="237" t="s">
        <v>1282</v>
      </c>
      <c r="R210" s="237" t="s">
        <v>1317</v>
      </c>
      <c r="S210" s="237" t="s">
        <v>1318</v>
      </c>
      <c r="T210" s="237" t="s">
        <v>1313</v>
      </c>
      <c r="U210" s="237" t="s">
        <v>1319</v>
      </c>
      <c r="V210" s="237" t="s">
        <v>277</v>
      </c>
      <c r="W210" s="237"/>
      <c r="X210" s="237"/>
      <c r="Y210" s="237" t="s">
        <v>1320</v>
      </c>
      <c r="Z210" s="237" t="s">
        <v>1321</v>
      </c>
      <c r="AA210" s="237" t="str">
        <f t="shared" si="32"/>
        <v>サクラガクエンタンキニュウショジギョウショ</v>
      </c>
      <c r="AB210" s="237" t="s">
        <v>1310</v>
      </c>
      <c r="AC210" s="237" t="str">
        <f t="shared" si="33"/>
        <v>985</v>
      </c>
      <c r="AD210" s="237" t="str">
        <f t="shared" si="34"/>
        <v>0005</v>
      </c>
      <c r="AE210" s="237" t="s">
        <v>1282</v>
      </c>
      <c r="AF210" s="237" t="s">
        <v>1317</v>
      </c>
      <c r="AG210" s="237" t="str">
        <f t="shared" si="35"/>
        <v>塩竈市杉の入4-3-8</v>
      </c>
      <c r="AH210" s="237" t="s">
        <v>1318</v>
      </c>
      <c r="AI210" s="237" t="s">
        <v>1313</v>
      </c>
      <c r="AJ210" s="237" t="s">
        <v>332</v>
      </c>
    </row>
    <row r="211" spans="1:36">
      <c r="A211" s="237" t="str">
        <f t="shared" si="27"/>
        <v>0410300032知的障害者通所授産施設</v>
      </c>
      <c r="B211" s="237" t="s">
        <v>1308</v>
      </c>
      <c r="C211" s="237" t="s">
        <v>1309</v>
      </c>
      <c r="D211" s="237" t="str">
        <f t="shared" si="28"/>
        <v>シャカイフクシホウジン　シマフクシカイ</v>
      </c>
      <c r="E211" s="237" t="s">
        <v>1310</v>
      </c>
      <c r="F211" s="237" t="str">
        <f t="shared" si="29"/>
        <v>985</v>
      </c>
      <c r="G211" s="237" t="str">
        <f t="shared" si="30"/>
        <v>0005</v>
      </c>
      <c r="H211" s="237" t="s">
        <v>1311</v>
      </c>
      <c r="I211" s="237" t="str">
        <f t="shared" si="31"/>
        <v>塩竈市杉の入４丁目３番１７号</v>
      </c>
      <c r="J211" s="237" t="s">
        <v>1312</v>
      </c>
      <c r="K211" s="237" t="s">
        <v>1313</v>
      </c>
      <c r="L211" s="237" t="s">
        <v>248</v>
      </c>
      <c r="M211" s="237" t="s">
        <v>1314</v>
      </c>
      <c r="N211" s="237" t="s">
        <v>1315</v>
      </c>
      <c r="O211" s="237" t="s">
        <v>1316</v>
      </c>
      <c r="P211" s="237" t="s">
        <v>1310</v>
      </c>
      <c r="Q211" s="237" t="s">
        <v>1282</v>
      </c>
      <c r="R211" s="237" t="s">
        <v>1317</v>
      </c>
      <c r="S211" s="237" t="s">
        <v>1318</v>
      </c>
      <c r="T211" s="237" t="s">
        <v>1313</v>
      </c>
      <c r="U211" s="237" t="s">
        <v>1319</v>
      </c>
      <c r="V211" s="237" t="s">
        <v>561</v>
      </c>
      <c r="W211" s="237"/>
      <c r="X211" s="237"/>
      <c r="Y211" s="237" t="s">
        <v>1315</v>
      </c>
      <c r="Z211" s="237" t="s">
        <v>1316</v>
      </c>
      <c r="AA211" s="237" t="str">
        <f t="shared" si="32"/>
        <v>サクラガクエン</v>
      </c>
      <c r="AB211" s="237" t="s">
        <v>1310</v>
      </c>
      <c r="AC211" s="237" t="str">
        <f t="shared" si="33"/>
        <v>985</v>
      </c>
      <c r="AD211" s="237" t="str">
        <f t="shared" si="34"/>
        <v>0005</v>
      </c>
      <c r="AE211" s="237" t="s">
        <v>1282</v>
      </c>
      <c r="AF211" s="237" t="s">
        <v>1322</v>
      </c>
      <c r="AG211" s="237" t="str">
        <f t="shared" si="35"/>
        <v>塩竈市杉の入四丁目103-2</v>
      </c>
      <c r="AH211" s="237" t="s">
        <v>1318</v>
      </c>
      <c r="AI211" s="237" t="s">
        <v>1313</v>
      </c>
      <c r="AJ211" s="237" t="s">
        <v>280</v>
      </c>
    </row>
    <row r="212" spans="1:36">
      <c r="A212" s="237" t="str">
        <f t="shared" si="27"/>
        <v>0410300040児童デイサービス</v>
      </c>
      <c r="B212" s="237" t="s">
        <v>1323</v>
      </c>
      <c r="C212" s="237" t="s">
        <v>1324</v>
      </c>
      <c r="D212" s="237" t="str">
        <f t="shared" si="28"/>
        <v>シオガマシ</v>
      </c>
      <c r="E212" s="237" t="s">
        <v>1325</v>
      </c>
      <c r="F212" s="237" t="str">
        <f t="shared" si="29"/>
        <v>985</v>
      </c>
      <c r="G212" s="237" t="str">
        <f t="shared" si="30"/>
        <v>0026</v>
      </c>
      <c r="H212" s="237" t="s">
        <v>1326</v>
      </c>
      <c r="I212" s="237" t="str">
        <f t="shared" si="31"/>
        <v>塩竈市旭町1-1</v>
      </c>
      <c r="J212" s="237" t="s">
        <v>1327</v>
      </c>
      <c r="K212" s="237" t="s">
        <v>1328</v>
      </c>
      <c r="L212" s="237" t="s">
        <v>323</v>
      </c>
      <c r="M212" s="237" t="s">
        <v>1329</v>
      </c>
      <c r="N212" s="237" t="s">
        <v>1330</v>
      </c>
      <c r="O212" s="237" t="s">
        <v>1331</v>
      </c>
      <c r="P212" s="237" t="s">
        <v>1332</v>
      </c>
      <c r="Q212" s="237" t="s">
        <v>1282</v>
      </c>
      <c r="R212" s="237" t="s">
        <v>1333</v>
      </c>
      <c r="S212" s="237" t="s">
        <v>1334</v>
      </c>
      <c r="T212" s="237"/>
      <c r="U212" s="237" t="s">
        <v>1335</v>
      </c>
      <c r="V212" s="237" t="s">
        <v>331</v>
      </c>
      <c r="W212" s="237"/>
      <c r="X212" s="237"/>
      <c r="Y212" s="237" t="s">
        <v>1330</v>
      </c>
      <c r="Z212" s="237" t="s">
        <v>1331</v>
      </c>
      <c r="AA212" s="237" t="str">
        <f t="shared" si="32"/>
        <v>シオガマシヒワリエン</v>
      </c>
      <c r="AB212" s="237" t="s">
        <v>1332</v>
      </c>
      <c r="AC212" s="237" t="str">
        <f t="shared" si="33"/>
        <v>985</v>
      </c>
      <c r="AD212" s="237" t="str">
        <f t="shared" si="34"/>
        <v>0004</v>
      </c>
      <c r="AE212" s="237" t="s">
        <v>1282</v>
      </c>
      <c r="AF212" s="237" t="s">
        <v>1333</v>
      </c>
      <c r="AG212" s="237" t="str">
        <f t="shared" si="35"/>
        <v>塩竈市藤倉二丁目20-1</v>
      </c>
      <c r="AH212" s="237" t="s">
        <v>1334</v>
      </c>
      <c r="AI212" s="237"/>
      <c r="AJ212" s="237" t="s">
        <v>332</v>
      </c>
    </row>
    <row r="213" spans="1:36">
      <c r="A213" s="237" t="str">
        <f t="shared" si="27"/>
        <v>0410300057居宅介護</v>
      </c>
      <c r="B213" s="237" t="s">
        <v>1336</v>
      </c>
      <c r="C213" s="237" t="s">
        <v>1337</v>
      </c>
      <c r="D213" s="237" t="str">
        <f t="shared" si="28"/>
        <v>トクテイヒエイリカツドウホウジンマゴコロサービスシオガマセンター</v>
      </c>
      <c r="E213" s="237" t="s">
        <v>1338</v>
      </c>
      <c r="F213" s="237" t="str">
        <f t="shared" si="29"/>
        <v>985</v>
      </c>
      <c r="G213" s="237" t="str">
        <f t="shared" si="30"/>
        <v>0043</v>
      </c>
      <c r="H213" s="237" t="s">
        <v>1339</v>
      </c>
      <c r="I213" s="237" t="str">
        <f t="shared" si="31"/>
        <v>塩竈市袖野田町３９番２号</v>
      </c>
      <c r="J213" s="237" t="s">
        <v>1340</v>
      </c>
      <c r="K213" s="237" t="s">
        <v>1341</v>
      </c>
      <c r="L213" s="237" t="s">
        <v>248</v>
      </c>
      <c r="M213" s="237" t="s">
        <v>1342</v>
      </c>
      <c r="N213" s="237" t="s">
        <v>1343</v>
      </c>
      <c r="O213" s="237" t="s">
        <v>1344</v>
      </c>
      <c r="P213" s="237" t="s">
        <v>1338</v>
      </c>
      <c r="Q213" s="237" t="s">
        <v>1282</v>
      </c>
      <c r="R213" s="237" t="s">
        <v>1339</v>
      </c>
      <c r="S213" s="237" t="s">
        <v>1340</v>
      </c>
      <c r="T213" s="237" t="s">
        <v>1341</v>
      </c>
      <c r="U213" s="237" t="s">
        <v>1345</v>
      </c>
      <c r="V213" s="237" t="s">
        <v>99</v>
      </c>
      <c r="W213" s="237"/>
      <c r="X213" s="237"/>
      <c r="Y213" s="237" t="s">
        <v>1343</v>
      </c>
      <c r="Z213" s="237" t="s">
        <v>1344</v>
      </c>
      <c r="AA213" s="237" t="str">
        <f t="shared" si="32"/>
        <v>マゴコロシオガマ</v>
      </c>
      <c r="AB213" s="237" t="s">
        <v>1338</v>
      </c>
      <c r="AC213" s="237" t="str">
        <f t="shared" si="33"/>
        <v>985</v>
      </c>
      <c r="AD213" s="237" t="str">
        <f t="shared" si="34"/>
        <v>0043</v>
      </c>
      <c r="AE213" s="237" t="s">
        <v>1282</v>
      </c>
      <c r="AF213" s="237" t="s">
        <v>1339</v>
      </c>
      <c r="AG213" s="237" t="str">
        <f t="shared" si="35"/>
        <v>塩竈市袖野田町３９番２号</v>
      </c>
      <c r="AH213" s="237" t="s">
        <v>1340</v>
      </c>
      <c r="AI213" s="237" t="s">
        <v>1341</v>
      </c>
      <c r="AJ213" s="237" t="s">
        <v>260</v>
      </c>
    </row>
    <row r="214" spans="1:36">
      <c r="A214" s="237" t="str">
        <f t="shared" si="27"/>
        <v>0410300057重度訪問介護</v>
      </c>
      <c r="B214" s="237" t="s">
        <v>1336</v>
      </c>
      <c r="C214" s="237" t="s">
        <v>1337</v>
      </c>
      <c r="D214" s="237" t="str">
        <f t="shared" si="28"/>
        <v>トクテイヒエイリカツドウホウジンマゴコロサービスシオガマセンター</v>
      </c>
      <c r="E214" s="237" t="s">
        <v>1338</v>
      </c>
      <c r="F214" s="237" t="str">
        <f t="shared" si="29"/>
        <v>985</v>
      </c>
      <c r="G214" s="237" t="str">
        <f t="shared" si="30"/>
        <v>0043</v>
      </c>
      <c r="H214" s="237" t="s">
        <v>1339</v>
      </c>
      <c r="I214" s="237" t="str">
        <f t="shared" si="31"/>
        <v>塩竈市袖野田町３９番２号</v>
      </c>
      <c r="J214" s="237" t="s">
        <v>1340</v>
      </c>
      <c r="K214" s="237" t="s">
        <v>1341</v>
      </c>
      <c r="L214" s="237" t="s">
        <v>248</v>
      </c>
      <c r="M214" s="237" t="s">
        <v>1342</v>
      </c>
      <c r="N214" s="237" t="s">
        <v>1343</v>
      </c>
      <c r="O214" s="237" t="s">
        <v>1344</v>
      </c>
      <c r="P214" s="237" t="s">
        <v>1338</v>
      </c>
      <c r="Q214" s="237" t="s">
        <v>1282</v>
      </c>
      <c r="R214" s="237" t="s">
        <v>1339</v>
      </c>
      <c r="S214" s="237" t="s">
        <v>1340</v>
      </c>
      <c r="T214" s="237" t="s">
        <v>1341</v>
      </c>
      <c r="U214" s="237" t="s">
        <v>1345</v>
      </c>
      <c r="V214" s="237" t="s">
        <v>101</v>
      </c>
      <c r="W214" s="237"/>
      <c r="X214" s="237"/>
      <c r="Y214" s="237" t="s">
        <v>1343</v>
      </c>
      <c r="Z214" s="237" t="s">
        <v>1344</v>
      </c>
      <c r="AA214" s="237" t="str">
        <f t="shared" si="32"/>
        <v>マゴコロシオガマ</v>
      </c>
      <c r="AB214" s="237" t="s">
        <v>1338</v>
      </c>
      <c r="AC214" s="237" t="str">
        <f t="shared" si="33"/>
        <v>985</v>
      </c>
      <c r="AD214" s="237" t="str">
        <f t="shared" si="34"/>
        <v>0043</v>
      </c>
      <c r="AE214" s="237" t="s">
        <v>1282</v>
      </c>
      <c r="AF214" s="237" t="s">
        <v>1339</v>
      </c>
      <c r="AG214" s="237" t="str">
        <f t="shared" si="35"/>
        <v>塩竈市袖野田町３９番２号</v>
      </c>
      <c r="AH214" s="237" t="s">
        <v>1340</v>
      </c>
      <c r="AI214" s="237" t="s">
        <v>1341</v>
      </c>
      <c r="AJ214" s="237" t="s">
        <v>260</v>
      </c>
    </row>
    <row r="215" spans="1:36">
      <c r="A215" s="237" t="str">
        <f t="shared" si="27"/>
        <v>0410300057行動援護</v>
      </c>
      <c r="B215" s="237" t="s">
        <v>1336</v>
      </c>
      <c r="C215" s="237" t="s">
        <v>1337</v>
      </c>
      <c r="D215" s="237" t="str">
        <f t="shared" si="28"/>
        <v>トクテイヒエイリカツドウホウジンマゴコロサービスシオガマセンター</v>
      </c>
      <c r="E215" s="237" t="s">
        <v>1338</v>
      </c>
      <c r="F215" s="237" t="str">
        <f t="shared" si="29"/>
        <v>985</v>
      </c>
      <c r="G215" s="237" t="str">
        <f t="shared" si="30"/>
        <v>0043</v>
      </c>
      <c r="H215" s="237" t="s">
        <v>1339</v>
      </c>
      <c r="I215" s="237" t="str">
        <f t="shared" si="31"/>
        <v>塩竈市袖野田町３９番２号</v>
      </c>
      <c r="J215" s="237" t="s">
        <v>1340</v>
      </c>
      <c r="K215" s="237" t="s">
        <v>1341</v>
      </c>
      <c r="L215" s="237" t="s">
        <v>248</v>
      </c>
      <c r="M215" s="237" t="s">
        <v>1342</v>
      </c>
      <c r="N215" s="237" t="s">
        <v>1343</v>
      </c>
      <c r="O215" s="237" t="s">
        <v>1344</v>
      </c>
      <c r="P215" s="237" t="s">
        <v>1338</v>
      </c>
      <c r="Q215" s="237" t="s">
        <v>1282</v>
      </c>
      <c r="R215" s="237" t="s">
        <v>1339</v>
      </c>
      <c r="S215" s="237" t="s">
        <v>1340</v>
      </c>
      <c r="T215" s="237" t="s">
        <v>1341</v>
      </c>
      <c r="U215" s="237" t="s">
        <v>1345</v>
      </c>
      <c r="V215" s="237" t="s">
        <v>102</v>
      </c>
      <c r="W215" s="237"/>
      <c r="X215" s="237"/>
      <c r="Y215" s="237" t="s">
        <v>1343</v>
      </c>
      <c r="Z215" s="237" t="s">
        <v>1344</v>
      </c>
      <c r="AA215" s="237" t="str">
        <f t="shared" si="32"/>
        <v>マゴコロシオガマ</v>
      </c>
      <c r="AB215" s="237" t="s">
        <v>1338</v>
      </c>
      <c r="AC215" s="237" t="str">
        <f t="shared" si="33"/>
        <v>985</v>
      </c>
      <c r="AD215" s="237" t="str">
        <f t="shared" si="34"/>
        <v>0043</v>
      </c>
      <c r="AE215" s="237" t="s">
        <v>1282</v>
      </c>
      <c r="AF215" s="237" t="s">
        <v>1339</v>
      </c>
      <c r="AG215" s="237" t="str">
        <f t="shared" si="35"/>
        <v>塩竈市袖野田町３９番２号</v>
      </c>
      <c r="AH215" s="237" t="s">
        <v>1340</v>
      </c>
      <c r="AI215" s="237" t="s">
        <v>1340</v>
      </c>
      <c r="AJ215" s="237" t="s">
        <v>332</v>
      </c>
    </row>
    <row r="216" spans="1:36">
      <c r="A216" s="237" t="str">
        <f t="shared" si="27"/>
        <v>0410300057同行援護</v>
      </c>
      <c r="B216" s="237" t="s">
        <v>1336</v>
      </c>
      <c r="C216" s="237" t="s">
        <v>1337</v>
      </c>
      <c r="D216" s="237" t="str">
        <f t="shared" si="28"/>
        <v>トクテイヒエイリカツドウホウジンマゴコロサービスシオガマセンター</v>
      </c>
      <c r="E216" s="237" t="s">
        <v>1338</v>
      </c>
      <c r="F216" s="237" t="str">
        <f t="shared" si="29"/>
        <v>985</v>
      </c>
      <c r="G216" s="237" t="str">
        <f t="shared" si="30"/>
        <v>0043</v>
      </c>
      <c r="H216" s="237" t="s">
        <v>1339</v>
      </c>
      <c r="I216" s="237" t="str">
        <f t="shared" si="31"/>
        <v>塩竈市袖野田町３９番２号</v>
      </c>
      <c r="J216" s="237" t="s">
        <v>1340</v>
      </c>
      <c r="K216" s="237" t="s">
        <v>1341</v>
      </c>
      <c r="L216" s="237" t="s">
        <v>248</v>
      </c>
      <c r="M216" s="237" t="s">
        <v>1342</v>
      </c>
      <c r="N216" s="237" t="s">
        <v>1343</v>
      </c>
      <c r="O216" s="237" t="s">
        <v>1344</v>
      </c>
      <c r="P216" s="237" t="s">
        <v>1338</v>
      </c>
      <c r="Q216" s="237" t="s">
        <v>1282</v>
      </c>
      <c r="R216" s="237" t="s">
        <v>1339</v>
      </c>
      <c r="S216" s="237" t="s">
        <v>1340</v>
      </c>
      <c r="T216" s="237" t="s">
        <v>1341</v>
      </c>
      <c r="U216" s="237" t="s">
        <v>1345</v>
      </c>
      <c r="V216" s="237" t="s">
        <v>126</v>
      </c>
      <c r="W216" s="237"/>
      <c r="X216" s="237"/>
      <c r="Y216" s="237" t="s">
        <v>1343</v>
      </c>
      <c r="Z216" s="237" t="s">
        <v>1344</v>
      </c>
      <c r="AA216" s="237" t="str">
        <f t="shared" si="32"/>
        <v>マゴコロシオガマ</v>
      </c>
      <c r="AB216" s="237" t="s">
        <v>1338</v>
      </c>
      <c r="AC216" s="237" t="str">
        <f t="shared" si="33"/>
        <v>985</v>
      </c>
      <c r="AD216" s="237" t="str">
        <f t="shared" si="34"/>
        <v>0043</v>
      </c>
      <c r="AE216" s="237" t="s">
        <v>1282</v>
      </c>
      <c r="AF216" s="237" t="s">
        <v>1339</v>
      </c>
      <c r="AG216" s="237" t="str">
        <f t="shared" si="35"/>
        <v>塩竈市袖野田町３９番２号</v>
      </c>
      <c r="AH216" s="237" t="s">
        <v>1340</v>
      </c>
      <c r="AI216" s="237" t="s">
        <v>1340</v>
      </c>
      <c r="AJ216" s="237" t="s">
        <v>260</v>
      </c>
    </row>
    <row r="217" spans="1:36">
      <c r="A217" s="237" t="str">
        <f t="shared" si="27"/>
        <v>0410300065居宅介護</v>
      </c>
      <c r="B217" s="237" t="s">
        <v>1346</v>
      </c>
      <c r="C217" s="237" t="s">
        <v>1347</v>
      </c>
      <c r="D217" s="237" t="str">
        <f t="shared" si="28"/>
        <v>カブシキガイシャ　ケア・サービス・ワタナベ</v>
      </c>
      <c r="E217" s="237" t="s">
        <v>1325</v>
      </c>
      <c r="F217" s="237" t="str">
        <f t="shared" si="29"/>
        <v>985</v>
      </c>
      <c r="G217" s="237" t="str">
        <f t="shared" si="30"/>
        <v>0026</v>
      </c>
      <c r="H217" s="237" t="s">
        <v>1348</v>
      </c>
      <c r="I217" s="237" t="str">
        <f t="shared" si="31"/>
        <v>塩竈市旭町１７－７－２０１</v>
      </c>
      <c r="J217" s="237" t="s">
        <v>1349</v>
      </c>
      <c r="K217" s="237" t="s">
        <v>1350</v>
      </c>
      <c r="L217" s="237" t="s">
        <v>339</v>
      </c>
      <c r="M217" s="237" t="s">
        <v>1351</v>
      </c>
      <c r="N217" s="237" t="s">
        <v>1352</v>
      </c>
      <c r="O217" s="237" t="s">
        <v>1353</v>
      </c>
      <c r="P217" s="237" t="s">
        <v>1325</v>
      </c>
      <c r="Q217" s="237" t="s">
        <v>1282</v>
      </c>
      <c r="R217" s="237" t="s">
        <v>1354</v>
      </c>
      <c r="S217" s="237" t="s">
        <v>1349</v>
      </c>
      <c r="T217" s="237" t="s">
        <v>1350</v>
      </c>
      <c r="U217" s="237" t="s">
        <v>1355</v>
      </c>
      <c r="V217" s="237" t="s">
        <v>99</v>
      </c>
      <c r="W217" s="237"/>
      <c r="X217" s="237"/>
      <c r="Y217" s="237" t="s">
        <v>1352</v>
      </c>
      <c r="Z217" s="237" t="s">
        <v>1353</v>
      </c>
      <c r="AA217" s="237" t="str">
        <f t="shared" si="32"/>
        <v>ケア・サービス・ワタナベ</v>
      </c>
      <c r="AB217" s="237" t="s">
        <v>1325</v>
      </c>
      <c r="AC217" s="237" t="str">
        <f t="shared" si="33"/>
        <v>985</v>
      </c>
      <c r="AD217" s="237" t="str">
        <f t="shared" si="34"/>
        <v>0026</v>
      </c>
      <c r="AE217" s="237" t="s">
        <v>1282</v>
      </c>
      <c r="AF217" s="237" t="s">
        <v>1354</v>
      </c>
      <c r="AG217" s="237" t="str">
        <f t="shared" si="35"/>
        <v>塩竈市旭町17-7-201</v>
      </c>
      <c r="AH217" s="237" t="s">
        <v>1349</v>
      </c>
      <c r="AI217" s="237" t="s">
        <v>1350</v>
      </c>
      <c r="AJ217" s="237" t="s">
        <v>332</v>
      </c>
    </row>
    <row r="218" spans="1:36">
      <c r="A218" s="237" t="str">
        <f t="shared" si="27"/>
        <v>0410300065重度訪問介護</v>
      </c>
      <c r="B218" s="237" t="s">
        <v>1346</v>
      </c>
      <c r="C218" s="237" t="s">
        <v>1347</v>
      </c>
      <c r="D218" s="237" t="str">
        <f t="shared" si="28"/>
        <v>カブシキガイシャ　ケア・サービス・ワタナベ</v>
      </c>
      <c r="E218" s="237" t="s">
        <v>1325</v>
      </c>
      <c r="F218" s="237" t="str">
        <f t="shared" si="29"/>
        <v>985</v>
      </c>
      <c r="G218" s="237" t="str">
        <f t="shared" si="30"/>
        <v>0026</v>
      </c>
      <c r="H218" s="237" t="s">
        <v>1348</v>
      </c>
      <c r="I218" s="237" t="str">
        <f t="shared" si="31"/>
        <v>塩竈市旭町１７－７－２０１</v>
      </c>
      <c r="J218" s="237" t="s">
        <v>1349</v>
      </c>
      <c r="K218" s="237" t="s">
        <v>1350</v>
      </c>
      <c r="L218" s="237" t="s">
        <v>339</v>
      </c>
      <c r="M218" s="237" t="s">
        <v>1351</v>
      </c>
      <c r="N218" s="237" t="s">
        <v>1352</v>
      </c>
      <c r="O218" s="237" t="s">
        <v>1353</v>
      </c>
      <c r="P218" s="237" t="s">
        <v>1325</v>
      </c>
      <c r="Q218" s="237" t="s">
        <v>1282</v>
      </c>
      <c r="R218" s="237" t="s">
        <v>1354</v>
      </c>
      <c r="S218" s="237" t="s">
        <v>1349</v>
      </c>
      <c r="T218" s="237" t="s">
        <v>1350</v>
      </c>
      <c r="U218" s="237" t="s">
        <v>1355</v>
      </c>
      <c r="V218" s="237" t="s">
        <v>101</v>
      </c>
      <c r="W218" s="237"/>
      <c r="X218" s="237"/>
      <c r="Y218" s="237" t="s">
        <v>1352</v>
      </c>
      <c r="Z218" s="237" t="s">
        <v>1353</v>
      </c>
      <c r="AA218" s="237" t="str">
        <f t="shared" si="32"/>
        <v>ケア・サービス・ワタナベ</v>
      </c>
      <c r="AB218" s="237" t="s">
        <v>1325</v>
      </c>
      <c r="AC218" s="237" t="str">
        <f t="shared" si="33"/>
        <v>985</v>
      </c>
      <c r="AD218" s="237" t="str">
        <f t="shared" si="34"/>
        <v>0026</v>
      </c>
      <c r="AE218" s="237" t="s">
        <v>1282</v>
      </c>
      <c r="AF218" s="237" t="s">
        <v>1354</v>
      </c>
      <c r="AG218" s="237" t="str">
        <f t="shared" si="35"/>
        <v>塩竈市旭町17-7-201</v>
      </c>
      <c r="AH218" s="237" t="s">
        <v>1349</v>
      </c>
      <c r="AI218" s="237" t="s">
        <v>1350</v>
      </c>
      <c r="AJ218" s="237" t="s">
        <v>332</v>
      </c>
    </row>
    <row r="219" spans="1:36">
      <c r="A219" s="237" t="str">
        <f t="shared" si="27"/>
        <v>0410300073居宅介護</v>
      </c>
      <c r="B219" s="237" t="s">
        <v>484</v>
      </c>
      <c r="C219" s="237" t="s">
        <v>485</v>
      </c>
      <c r="D219" s="237" t="str">
        <f t="shared" si="28"/>
        <v>カブシキガイシャコムスン</v>
      </c>
      <c r="E219" s="237" t="s">
        <v>486</v>
      </c>
      <c r="F219" s="237" t="str">
        <f t="shared" si="29"/>
        <v>106</v>
      </c>
      <c r="G219" s="237" t="str">
        <f t="shared" si="30"/>
        <v>6153</v>
      </c>
      <c r="H219" s="237" t="s">
        <v>487</v>
      </c>
      <c r="I219" s="237" t="str">
        <f t="shared" si="31"/>
        <v>東京都港区六本木六丁目１０番１号六本木ヒルズ森タワー</v>
      </c>
      <c r="J219" s="237" t="s">
        <v>488</v>
      </c>
      <c r="K219" s="237" t="s">
        <v>489</v>
      </c>
      <c r="L219" s="237" t="s">
        <v>339</v>
      </c>
      <c r="M219" s="237" t="s">
        <v>490</v>
      </c>
      <c r="N219" s="237" t="s">
        <v>1356</v>
      </c>
      <c r="O219" s="237" t="s">
        <v>1357</v>
      </c>
      <c r="P219" s="237" t="s">
        <v>1358</v>
      </c>
      <c r="Q219" s="237" t="s">
        <v>1282</v>
      </c>
      <c r="R219" s="237" t="s">
        <v>1359</v>
      </c>
      <c r="S219" s="237" t="s">
        <v>1360</v>
      </c>
      <c r="T219" s="237" t="s">
        <v>1361</v>
      </c>
      <c r="U219" s="237" t="s">
        <v>1362</v>
      </c>
      <c r="V219" s="237" t="s">
        <v>99</v>
      </c>
      <c r="W219" s="237"/>
      <c r="X219" s="237"/>
      <c r="Y219" s="237" t="s">
        <v>1356</v>
      </c>
      <c r="Z219" s="237" t="s">
        <v>1357</v>
      </c>
      <c r="AA219" s="237" t="str">
        <f t="shared" si="32"/>
        <v>カブシキガイシャコムスン　シオガマケアセンター</v>
      </c>
      <c r="AB219" s="237" t="s">
        <v>1358</v>
      </c>
      <c r="AC219" s="237" t="str">
        <f t="shared" si="33"/>
        <v>985</v>
      </c>
      <c r="AD219" s="237" t="str">
        <f t="shared" si="34"/>
        <v>0035</v>
      </c>
      <c r="AE219" s="237" t="s">
        <v>1282</v>
      </c>
      <c r="AF219" s="237" t="s">
        <v>1359</v>
      </c>
      <c r="AG219" s="237" t="str">
        <f t="shared" si="35"/>
        <v>塩竈市野田14-36</v>
      </c>
      <c r="AH219" s="237" t="s">
        <v>1360</v>
      </c>
      <c r="AI219" s="237" t="s">
        <v>1361</v>
      </c>
      <c r="AJ219" s="237" t="s">
        <v>332</v>
      </c>
    </row>
    <row r="220" spans="1:36">
      <c r="A220" s="237" t="str">
        <f t="shared" si="27"/>
        <v>0410300073重度訪問介護</v>
      </c>
      <c r="B220" s="237" t="s">
        <v>484</v>
      </c>
      <c r="C220" s="237" t="s">
        <v>485</v>
      </c>
      <c r="D220" s="237" t="str">
        <f t="shared" si="28"/>
        <v>カブシキガイシャコムスン</v>
      </c>
      <c r="E220" s="237" t="s">
        <v>486</v>
      </c>
      <c r="F220" s="237" t="str">
        <f t="shared" si="29"/>
        <v>106</v>
      </c>
      <c r="G220" s="237" t="str">
        <f t="shared" si="30"/>
        <v>6153</v>
      </c>
      <c r="H220" s="237" t="s">
        <v>487</v>
      </c>
      <c r="I220" s="237" t="str">
        <f t="shared" si="31"/>
        <v>東京都港区六本木六丁目１０番１号六本木ヒルズ森タワー</v>
      </c>
      <c r="J220" s="237" t="s">
        <v>488</v>
      </c>
      <c r="K220" s="237" t="s">
        <v>489</v>
      </c>
      <c r="L220" s="237" t="s">
        <v>339</v>
      </c>
      <c r="M220" s="237" t="s">
        <v>490</v>
      </c>
      <c r="N220" s="237" t="s">
        <v>1356</v>
      </c>
      <c r="O220" s="237" t="s">
        <v>1357</v>
      </c>
      <c r="P220" s="237" t="s">
        <v>1358</v>
      </c>
      <c r="Q220" s="237" t="s">
        <v>1282</v>
      </c>
      <c r="R220" s="237" t="s">
        <v>1359</v>
      </c>
      <c r="S220" s="237" t="s">
        <v>1360</v>
      </c>
      <c r="T220" s="237" t="s">
        <v>1361</v>
      </c>
      <c r="U220" s="237" t="s">
        <v>1362</v>
      </c>
      <c r="V220" s="237" t="s">
        <v>101</v>
      </c>
      <c r="W220" s="237"/>
      <c r="X220" s="237"/>
      <c r="Y220" s="237" t="s">
        <v>1356</v>
      </c>
      <c r="Z220" s="237" t="s">
        <v>1357</v>
      </c>
      <c r="AA220" s="237" t="str">
        <f t="shared" si="32"/>
        <v>カブシキガイシャコムスン　シオガマケアセンター</v>
      </c>
      <c r="AB220" s="237" t="s">
        <v>1358</v>
      </c>
      <c r="AC220" s="237" t="str">
        <f t="shared" si="33"/>
        <v>985</v>
      </c>
      <c r="AD220" s="237" t="str">
        <f t="shared" si="34"/>
        <v>0035</v>
      </c>
      <c r="AE220" s="237" t="s">
        <v>1282</v>
      </c>
      <c r="AF220" s="237" t="s">
        <v>1359</v>
      </c>
      <c r="AG220" s="237" t="str">
        <f t="shared" si="35"/>
        <v>塩竈市野田14-36</v>
      </c>
      <c r="AH220" s="237" t="s">
        <v>1360</v>
      </c>
      <c r="AI220" s="237" t="s">
        <v>1361</v>
      </c>
      <c r="AJ220" s="237" t="s">
        <v>332</v>
      </c>
    </row>
    <row r="221" spans="1:36">
      <c r="A221" s="237" t="str">
        <f t="shared" si="27"/>
        <v>0410300081居宅介護</v>
      </c>
      <c r="B221" s="237" t="s">
        <v>1363</v>
      </c>
      <c r="C221" s="237" t="s">
        <v>1364</v>
      </c>
      <c r="D221" s="237" t="str">
        <f t="shared" si="28"/>
        <v>シャカイフクシホウジン　　シオガマシシャカイフクシキョウギカイ</v>
      </c>
      <c r="E221" s="237" t="s">
        <v>1365</v>
      </c>
      <c r="F221" s="237" t="str">
        <f t="shared" si="29"/>
        <v>985</v>
      </c>
      <c r="G221" s="237" t="str">
        <f t="shared" si="30"/>
        <v>0003</v>
      </c>
      <c r="H221" s="237" t="s">
        <v>1366</v>
      </c>
      <c r="I221" s="237" t="str">
        <f t="shared" si="31"/>
        <v>塩竈市北浜四丁目6番52号　塩釜市市民センター内</v>
      </c>
      <c r="J221" s="237" t="s">
        <v>1367</v>
      </c>
      <c r="K221" s="237" t="s">
        <v>1368</v>
      </c>
      <c r="L221" s="237" t="s">
        <v>353</v>
      </c>
      <c r="M221" s="237" t="s">
        <v>1369</v>
      </c>
      <c r="N221" s="237" t="s">
        <v>1370</v>
      </c>
      <c r="O221" s="237" t="s">
        <v>1371</v>
      </c>
      <c r="P221" s="237" t="s">
        <v>1365</v>
      </c>
      <c r="Q221" s="237" t="s">
        <v>1282</v>
      </c>
      <c r="R221" s="237" t="s">
        <v>1372</v>
      </c>
      <c r="S221" s="237" t="s">
        <v>1373</v>
      </c>
      <c r="T221" s="237" t="s">
        <v>1374</v>
      </c>
      <c r="U221" s="237" t="s">
        <v>1375</v>
      </c>
      <c r="V221" s="237" t="s">
        <v>99</v>
      </c>
      <c r="W221" s="237"/>
      <c r="X221" s="237"/>
      <c r="Y221" s="237" t="s">
        <v>1370</v>
      </c>
      <c r="Z221" s="237" t="s">
        <v>1371</v>
      </c>
      <c r="AA221" s="237" t="str">
        <f t="shared" si="32"/>
        <v>シオガマシシャカイフクシキョウギカイホームヘルパーステーション</v>
      </c>
      <c r="AB221" s="237" t="s">
        <v>1365</v>
      </c>
      <c r="AC221" s="237" t="str">
        <f t="shared" si="33"/>
        <v>985</v>
      </c>
      <c r="AD221" s="237" t="str">
        <f t="shared" si="34"/>
        <v>0003</v>
      </c>
      <c r="AE221" s="237" t="s">
        <v>1282</v>
      </c>
      <c r="AF221" s="237" t="s">
        <v>1372</v>
      </c>
      <c r="AG221" s="237" t="str">
        <f t="shared" si="35"/>
        <v>塩竈市北浜四丁目3番12号</v>
      </c>
      <c r="AH221" s="237" t="s">
        <v>1367</v>
      </c>
      <c r="AI221" s="237" t="s">
        <v>1376</v>
      </c>
      <c r="AJ221" s="237" t="s">
        <v>260</v>
      </c>
    </row>
    <row r="222" spans="1:36">
      <c r="A222" s="237" t="str">
        <f t="shared" si="27"/>
        <v>0410300081重度訪問介護</v>
      </c>
      <c r="B222" s="237" t="s">
        <v>1363</v>
      </c>
      <c r="C222" s="237" t="s">
        <v>1364</v>
      </c>
      <c r="D222" s="237" t="str">
        <f t="shared" si="28"/>
        <v>シャカイフクシホウジン　　シオガマシシャカイフクシキョウギカイ</v>
      </c>
      <c r="E222" s="237" t="s">
        <v>1365</v>
      </c>
      <c r="F222" s="237" t="str">
        <f t="shared" si="29"/>
        <v>985</v>
      </c>
      <c r="G222" s="237" t="str">
        <f t="shared" si="30"/>
        <v>0003</v>
      </c>
      <c r="H222" s="237" t="s">
        <v>1366</v>
      </c>
      <c r="I222" s="237" t="str">
        <f t="shared" si="31"/>
        <v>塩竈市北浜四丁目6番52号　塩釜市市民センター内</v>
      </c>
      <c r="J222" s="237" t="s">
        <v>1367</v>
      </c>
      <c r="K222" s="237" t="s">
        <v>1368</v>
      </c>
      <c r="L222" s="237" t="s">
        <v>353</v>
      </c>
      <c r="M222" s="237" t="s">
        <v>1369</v>
      </c>
      <c r="N222" s="237" t="s">
        <v>1370</v>
      </c>
      <c r="O222" s="237" t="s">
        <v>1371</v>
      </c>
      <c r="P222" s="237" t="s">
        <v>1365</v>
      </c>
      <c r="Q222" s="237" t="s">
        <v>1282</v>
      </c>
      <c r="R222" s="237" t="s">
        <v>1372</v>
      </c>
      <c r="S222" s="237" t="s">
        <v>1373</v>
      </c>
      <c r="T222" s="237" t="s">
        <v>1374</v>
      </c>
      <c r="U222" s="237" t="s">
        <v>1375</v>
      </c>
      <c r="V222" s="237" t="s">
        <v>101</v>
      </c>
      <c r="W222" s="237"/>
      <c r="X222" s="237"/>
      <c r="Y222" s="237" t="s">
        <v>1370</v>
      </c>
      <c r="Z222" s="237" t="s">
        <v>1371</v>
      </c>
      <c r="AA222" s="237" t="str">
        <f t="shared" si="32"/>
        <v>シオガマシシャカイフクシキョウギカイホームヘルパーステーション</v>
      </c>
      <c r="AB222" s="237" t="s">
        <v>1365</v>
      </c>
      <c r="AC222" s="237" t="str">
        <f t="shared" si="33"/>
        <v>985</v>
      </c>
      <c r="AD222" s="237" t="str">
        <f t="shared" si="34"/>
        <v>0003</v>
      </c>
      <c r="AE222" s="237" t="s">
        <v>1282</v>
      </c>
      <c r="AF222" s="237" t="s">
        <v>1377</v>
      </c>
      <c r="AG222" s="237" t="str">
        <f t="shared" si="35"/>
        <v>塩竈市北浜四丁目6番52号</v>
      </c>
      <c r="AH222" s="237" t="s">
        <v>1373</v>
      </c>
      <c r="AI222" s="237" t="s">
        <v>1374</v>
      </c>
      <c r="AJ222" s="237" t="s">
        <v>470</v>
      </c>
    </row>
    <row r="223" spans="1:36">
      <c r="A223" s="237" t="str">
        <f t="shared" si="27"/>
        <v>0410300099居宅介護</v>
      </c>
      <c r="B223" s="237" t="s">
        <v>1378</v>
      </c>
      <c r="C223" s="237" t="s">
        <v>1379</v>
      </c>
      <c r="D223" s="237" t="str">
        <f t="shared" si="28"/>
        <v>ユウゲンガイシャ　センダイザイタクサービス</v>
      </c>
      <c r="E223" s="237" t="s">
        <v>1380</v>
      </c>
      <c r="F223" s="237" t="str">
        <f t="shared" si="29"/>
        <v>983</v>
      </c>
      <c r="G223" s="237" t="str">
        <f t="shared" si="30"/>
        <v>0833</v>
      </c>
      <c r="H223" s="237" t="s">
        <v>1381</v>
      </c>
      <c r="I223" s="237" t="str">
        <f t="shared" si="31"/>
        <v>仙台市宮城野区東仙台４丁目2-76　渥美ビル201号</v>
      </c>
      <c r="J223" s="237" t="s">
        <v>1382</v>
      </c>
      <c r="K223" s="237" t="s">
        <v>1383</v>
      </c>
      <c r="L223" s="237" t="s">
        <v>339</v>
      </c>
      <c r="M223" s="237" t="s">
        <v>1384</v>
      </c>
      <c r="N223" s="237" t="s">
        <v>1385</v>
      </c>
      <c r="O223" s="237" t="s">
        <v>1386</v>
      </c>
      <c r="P223" s="237"/>
      <c r="Q223" s="237" t="s">
        <v>1282</v>
      </c>
      <c r="R223" s="237" t="s">
        <v>1387</v>
      </c>
      <c r="S223" s="237" t="s">
        <v>1388</v>
      </c>
      <c r="T223" s="237" t="s">
        <v>1389</v>
      </c>
      <c r="U223" s="237" t="s">
        <v>1390</v>
      </c>
      <c r="V223" s="237" t="s">
        <v>99</v>
      </c>
      <c r="W223" s="237"/>
      <c r="X223" s="237"/>
      <c r="Y223" s="237" t="s">
        <v>1385</v>
      </c>
      <c r="Z223" s="237" t="s">
        <v>1386</v>
      </c>
      <c r="AA223" s="237" t="str">
        <f t="shared" si="32"/>
        <v>アオバザイタクセンター</v>
      </c>
      <c r="AB223" s="237" t="s">
        <v>1358</v>
      </c>
      <c r="AC223" s="237" t="str">
        <f t="shared" si="33"/>
        <v>985</v>
      </c>
      <c r="AD223" s="237" t="str">
        <f t="shared" si="34"/>
        <v>0035</v>
      </c>
      <c r="AE223" s="237" t="s">
        <v>1282</v>
      </c>
      <c r="AF223" s="237" t="s">
        <v>1387</v>
      </c>
      <c r="AG223" s="237" t="str">
        <f t="shared" si="35"/>
        <v>塩竈市野田9番6号　野田マンション梵102</v>
      </c>
      <c r="AH223" s="237" t="s">
        <v>1388</v>
      </c>
      <c r="AI223" s="237" t="s">
        <v>1389</v>
      </c>
      <c r="AJ223" s="237" t="s">
        <v>470</v>
      </c>
    </row>
    <row r="224" spans="1:36">
      <c r="A224" s="237" t="str">
        <f t="shared" si="27"/>
        <v>0410300099重度訪問介護</v>
      </c>
      <c r="B224" s="237" t="s">
        <v>1378</v>
      </c>
      <c r="C224" s="237" t="s">
        <v>1379</v>
      </c>
      <c r="D224" s="237" t="str">
        <f t="shared" si="28"/>
        <v>ユウゲンガイシャ　センダイザイタクサービス</v>
      </c>
      <c r="E224" s="237" t="s">
        <v>1380</v>
      </c>
      <c r="F224" s="237" t="str">
        <f t="shared" si="29"/>
        <v>983</v>
      </c>
      <c r="G224" s="237" t="str">
        <f t="shared" si="30"/>
        <v>0833</v>
      </c>
      <c r="H224" s="237" t="s">
        <v>1381</v>
      </c>
      <c r="I224" s="237" t="str">
        <f t="shared" si="31"/>
        <v>仙台市宮城野区東仙台４丁目2-76　渥美ビル201号</v>
      </c>
      <c r="J224" s="237" t="s">
        <v>1382</v>
      </c>
      <c r="K224" s="237" t="s">
        <v>1383</v>
      </c>
      <c r="L224" s="237" t="s">
        <v>339</v>
      </c>
      <c r="M224" s="237" t="s">
        <v>1384</v>
      </c>
      <c r="N224" s="237" t="s">
        <v>1385</v>
      </c>
      <c r="O224" s="237" t="s">
        <v>1386</v>
      </c>
      <c r="P224" s="237"/>
      <c r="Q224" s="237" t="s">
        <v>1282</v>
      </c>
      <c r="R224" s="237" t="s">
        <v>1387</v>
      </c>
      <c r="S224" s="237" t="s">
        <v>1388</v>
      </c>
      <c r="T224" s="237" t="s">
        <v>1389</v>
      </c>
      <c r="U224" s="237" t="s">
        <v>1390</v>
      </c>
      <c r="V224" s="237" t="s">
        <v>101</v>
      </c>
      <c r="W224" s="237"/>
      <c r="X224" s="237"/>
      <c r="Y224" s="237" t="s">
        <v>1385</v>
      </c>
      <c r="Z224" s="237" t="s">
        <v>1386</v>
      </c>
      <c r="AA224" s="237" t="str">
        <f t="shared" si="32"/>
        <v>アオバザイタクセンター</v>
      </c>
      <c r="AB224" s="237" t="s">
        <v>1358</v>
      </c>
      <c r="AC224" s="237" t="str">
        <f t="shared" si="33"/>
        <v>985</v>
      </c>
      <c r="AD224" s="237" t="str">
        <f t="shared" si="34"/>
        <v>0035</v>
      </c>
      <c r="AE224" s="237" t="s">
        <v>1282</v>
      </c>
      <c r="AF224" s="237" t="s">
        <v>1387</v>
      </c>
      <c r="AG224" s="237" t="str">
        <f t="shared" si="35"/>
        <v>塩竈市野田9番6号　野田マンション梵102</v>
      </c>
      <c r="AH224" s="237" t="s">
        <v>1388</v>
      </c>
      <c r="AI224" s="237" t="s">
        <v>1389</v>
      </c>
      <c r="AJ224" s="237" t="s">
        <v>470</v>
      </c>
    </row>
    <row r="225" spans="1:36">
      <c r="A225" s="237" t="str">
        <f t="shared" si="27"/>
        <v>0410300099行動援護</v>
      </c>
      <c r="B225" s="237" t="s">
        <v>1378</v>
      </c>
      <c r="C225" s="237" t="s">
        <v>1379</v>
      </c>
      <c r="D225" s="237" t="str">
        <f t="shared" si="28"/>
        <v>ユウゲンガイシャ　センダイザイタクサービス</v>
      </c>
      <c r="E225" s="237" t="s">
        <v>1380</v>
      </c>
      <c r="F225" s="237" t="str">
        <f t="shared" si="29"/>
        <v>983</v>
      </c>
      <c r="G225" s="237" t="str">
        <f t="shared" si="30"/>
        <v>0833</v>
      </c>
      <c r="H225" s="237" t="s">
        <v>1381</v>
      </c>
      <c r="I225" s="237" t="str">
        <f t="shared" si="31"/>
        <v>仙台市宮城野区東仙台４丁目2-76　渥美ビル201号</v>
      </c>
      <c r="J225" s="237" t="s">
        <v>1382</v>
      </c>
      <c r="K225" s="237" t="s">
        <v>1383</v>
      </c>
      <c r="L225" s="237" t="s">
        <v>339</v>
      </c>
      <c r="M225" s="237" t="s">
        <v>1384</v>
      </c>
      <c r="N225" s="237" t="s">
        <v>1385</v>
      </c>
      <c r="O225" s="237" t="s">
        <v>1386</v>
      </c>
      <c r="P225" s="237"/>
      <c r="Q225" s="237" t="s">
        <v>1282</v>
      </c>
      <c r="R225" s="237" t="s">
        <v>1387</v>
      </c>
      <c r="S225" s="237" t="s">
        <v>1388</v>
      </c>
      <c r="T225" s="237" t="s">
        <v>1389</v>
      </c>
      <c r="U225" s="237" t="s">
        <v>1390</v>
      </c>
      <c r="V225" s="237" t="s">
        <v>102</v>
      </c>
      <c r="W225" s="237"/>
      <c r="X225" s="237"/>
      <c r="Y225" s="237" t="s">
        <v>1385</v>
      </c>
      <c r="Z225" s="237" t="s">
        <v>1386</v>
      </c>
      <c r="AA225" s="237" t="str">
        <f t="shared" si="32"/>
        <v>アオバザイタクセンター</v>
      </c>
      <c r="AB225" s="237" t="s">
        <v>1358</v>
      </c>
      <c r="AC225" s="237" t="str">
        <f t="shared" si="33"/>
        <v>985</v>
      </c>
      <c r="AD225" s="237" t="str">
        <f t="shared" si="34"/>
        <v>0035</v>
      </c>
      <c r="AE225" s="237" t="s">
        <v>1282</v>
      </c>
      <c r="AF225" s="237" t="s">
        <v>1391</v>
      </c>
      <c r="AG225" s="237" t="str">
        <f t="shared" si="35"/>
        <v>塩竈市野田９－６　野田マンション梵１０２</v>
      </c>
      <c r="AH225" s="237" t="s">
        <v>1388</v>
      </c>
      <c r="AI225" s="237" t="s">
        <v>1389</v>
      </c>
      <c r="AJ225" s="237" t="s">
        <v>470</v>
      </c>
    </row>
    <row r="226" spans="1:36">
      <c r="A226" s="237" t="str">
        <f t="shared" si="27"/>
        <v>0410300107居宅介護</v>
      </c>
      <c r="B226" s="237" t="s">
        <v>726</v>
      </c>
      <c r="C226" s="237" t="s">
        <v>727</v>
      </c>
      <c r="D226" s="237" t="str">
        <f t="shared" si="28"/>
        <v>アースサポートカブシキガイシャ</v>
      </c>
      <c r="E226" s="237" t="s">
        <v>728</v>
      </c>
      <c r="F226" s="237" t="str">
        <f t="shared" si="29"/>
        <v>151</v>
      </c>
      <c r="G226" s="237" t="str">
        <f t="shared" si="30"/>
        <v>0071</v>
      </c>
      <c r="H226" s="237" t="s">
        <v>729</v>
      </c>
      <c r="I226" s="237" t="str">
        <f t="shared" si="31"/>
        <v>東京都渋谷区本町１丁目４番１４号</v>
      </c>
      <c r="J226" s="237" t="s">
        <v>730</v>
      </c>
      <c r="K226" s="237" t="s">
        <v>731</v>
      </c>
      <c r="L226" s="237" t="s">
        <v>339</v>
      </c>
      <c r="M226" s="237" t="s">
        <v>732</v>
      </c>
      <c r="N226" s="237" t="s">
        <v>1392</v>
      </c>
      <c r="O226" s="237" t="s">
        <v>1393</v>
      </c>
      <c r="P226" s="237" t="s">
        <v>1325</v>
      </c>
      <c r="Q226" s="237" t="s">
        <v>1282</v>
      </c>
      <c r="R226" s="237" t="s">
        <v>1394</v>
      </c>
      <c r="S226" s="237" t="s">
        <v>1395</v>
      </c>
      <c r="T226" s="237" t="s">
        <v>1396</v>
      </c>
      <c r="U226" s="237" t="s">
        <v>1397</v>
      </c>
      <c r="V226" s="237" t="s">
        <v>99</v>
      </c>
      <c r="W226" s="237"/>
      <c r="X226" s="237"/>
      <c r="Y226" s="237" t="s">
        <v>1392</v>
      </c>
      <c r="Z226" s="237" t="s">
        <v>1393</v>
      </c>
      <c r="AA226" s="237" t="str">
        <f t="shared" si="32"/>
        <v>アースサポートシオガマ</v>
      </c>
      <c r="AB226" s="237" t="s">
        <v>1325</v>
      </c>
      <c r="AC226" s="237" t="str">
        <f t="shared" si="33"/>
        <v>985</v>
      </c>
      <c r="AD226" s="237" t="str">
        <f t="shared" si="34"/>
        <v>0026</v>
      </c>
      <c r="AE226" s="237" t="s">
        <v>1282</v>
      </c>
      <c r="AF226" s="237" t="s">
        <v>1394</v>
      </c>
      <c r="AG226" s="237" t="str">
        <f t="shared" si="35"/>
        <v>塩竈市旭町１８－１３</v>
      </c>
      <c r="AH226" s="237" t="s">
        <v>1395</v>
      </c>
      <c r="AI226" s="237" t="s">
        <v>1396</v>
      </c>
      <c r="AJ226" s="237" t="s">
        <v>260</v>
      </c>
    </row>
    <row r="227" spans="1:36">
      <c r="A227" s="237" t="str">
        <f t="shared" si="27"/>
        <v>0410300107重度訪問介護</v>
      </c>
      <c r="B227" s="237" t="s">
        <v>726</v>
      </c>
      <c r="C227" s="237" t="s">
        <v>727</v>
      </c>
      <c r="D227" s="237" t="str">
        <f t="shared" si="28"/>
        <v>アースサポートカブシキガイシャ</v>
      </c>
      <c r="E227" s="237" t="s">
        <v>728</v>
      </c>
      <c r="F227" s="237" t="str">
        <f t="shared" si="29"/>
        <v>151</v>
      </c>
      <c r="G227" s="237" t="str">
        <f t="shared" si="30"/>
        <v>0071</v>
      </c>
      <c r="H227" s="237" t="s">
        <v>729</v>
      </c>
      <c r="I227" s="237" t="str">
        <f t="shared" si="31"/>
        <v>東京都渋谷区本町１丁目４番１４号</v>
      </c>
      <c r="J227" s="237" t="s">
        <v>730</v>
      </c>
      <c r="K227" s="237" t="s">
        <v>731</v>
      </c>
      <c r="L227" s="237" t="s">
        <v>339</v>
      </c>
      <c r="M227" s="237" t="s">
        <v>732</v>
      </c>
      <c r="N227" s="237" t="s">
        <v>1392</v>
      </c>
      <c r="O227" s="237" t="s">
        <v>1393</v>
      </c>
      <c r="P227" s="237" t="s">
        <v>1325</v>
      </c>
      <c r="Q227" s="237" t="s">
        <v>1282</v>
      </c>
      <c r="R227" s="237" t="s">
        <v>1394</v>
      </c>
      <c r="S227" s="237" t="s">
        <v>1395</v>
      </c>
      <c r="T227" s="237" t="s">
        <v>1396</v>
      </c>
      <c r="U227" s="237" t="s">
        <v>1397</v>
      </c>
      <c r="V227" s="237" t="s">
        <v>101</v>
      </c>
      <c r="W227" s="237"/>
      <c r="X227" s="237"/>
      <c r="Y227" s="237" t="s">
        <v>1392</v>
      </c>
      <c r="Z227" s="237" t="s">
        <v>1393</v>
      </c>
      <c r="AA227" s="237" t="str">
        <f t="shared" si="32"/>
        <v>アースサポートシオガマ</v>
      </c>
      <c r="AB227" s="237" t="s">
        <v>1325</v>
      </c>
      <c r="AC227" s="237" t="str">
        <f t="shared" si="33"/>
        <v>985</v>
      </c>
      <c r="AD227" s="237" t="str">
        <f t="shared" si="34"/>
        <v>0026</v>
      </c>
      <c r="AE227" s="237" t="s">
        <v>1282</v>
      </c>
      <c r="AF227" s="237" t="s">
        <v>1394</v>
      </c>
      <c r="AG227" s="237" t="str">
        <f t="shared" si="35"/>
        <v>塩竈市旭町１８－１３</v>
      </c>
      <c r="AH227" s="237" t="s">
        <v>1395</v>
      </c>
      <c r="AI227" s="237" t="s">
        <v>1396</v>
      </c>
      <c r="AJ227" s="237" t="s">
        <v>260</v>
      </c>
    </row>
    <row r="228" spans="1:36">
      <c r="A228" s="237" t="str">
        <f t="shared" si="27"/>
        <v>0410300107同行援護</v>
      </c>
      <c r="B228" s="237" t="s">
        <v>726</v>
      </c>
      <c r="C228" s="237" t="s">
        <v>727</v>
      </c>
      <c r="D228" s="237" t="str">
        <f t="shared" si="28"/>
        <v>アースサポートカブシキガイシャ</v>
      </c>
      <c r="E228" s="237" t="s">
        <v>728</v>
      </c>
      <c r="F228" s="237" t="str">
        <f t="shared" si="29"/>
        <v>151</v>
      </c>
      <c r="G228" s="237" t="str">
        <f t="shared" si="30"/>
        <v>0071</v>
      </c>
      <c r="H228" s="237" t="s">
        <v>729</v>
      </c>
      <c r="I228" s="237" t="str">
        <f t="shared" si="31"/>
        <v>東京都渋谷区本町１丁目４番１４号</v>
      </c>
      <c r="J228" s="237" t="s">
        <v>730</v>
      </c>
      <c r="K228" s="237" t="s">
        <v>731</v>
      </c>
      <c r="L228" s="237" t="s">
        <v>339</v>
      </c>
      <c r="M228" s="237" t="s">
        <v>732</v>
      </c>
      <c r="N228" s="237" t="s">
        <v>1392</v>
      </c>
      <c r="O228" s="237" t="s">
        <v>1393</v>
      </c>
      <c r="P228" s="237" t="s">
        <v>1325</v>
      </c>
      <c r="Q228" s="237" t="s">
        <v>1282</v>
      </c>
      <c r="R228" s="237" t="s">
        <v>1394</v>
      </c>
      <c r="S228" s="237" t="s">
        <v>1395</v>
      </c>
      <c r="T228" s="237" t="s">
        <v>1396</v>
      </c>
      <c r="U228" s="237" t="s">
        <v>1397</v>
      </c>
      <c r="V228" s="237" t="s">
        <v>126</v>
      </c>
      <c r="W228" s="237"/>
      <c r="X228" s="237"/>
      <c r="Y228" s="237" t="s">
        <v>1392</v>
      </c>
      <c r="Z228" s="237" t="s">
        <v>1393</v>
      </c>
      <c r="AA228" s="237" t="str">
        <f t="shared" si="32"/>
        <v>アースサポートシオガマ</v>
      </c>
      <c r="AB228" s="237" t="s">
        <v>1325</v>
      </c>
      <c r="AC228" s="237" t="str">
        <f t="shared" si="33"/>
        <v>985</v>
      </c>
      <c r="AD228" s="237" t="str">
        <f t="shared" si="34"/>
        <v>0026</v>
      </c>
      <c r="AE228" s="237" t="s">
        <v>1282</v>
      </c>
      <c r="AF228" s="237" t="s">
        <v>1394</v>
      </c>
      <c r="AG228" s="237" t="str">
        <f t="shared" si="35"/>
        <v>塩竈市旭町１８－１３</v>
      </c>
      <c r="AH228" s="237" t="s">
        <v>1395</v>
      </c>
      <c r="AI228" s="237" t="s">
        <v>1396</v>
      </c>
      <c r="AJ228" s="237" t="s">
        <v>332</v>
      </c>
    </row>
    <row r="229" spans="1:36">
      <c r="A229" s="237" t="str">
        <f t="shared" si="27"/>
        <v>0410300115居宅介護</v>
      </c>
      <c r="B229" s="237" t="s">
        <v>1398</v>
      </c>
      <c r="C229" s="237" t="s">
        <v>1399</v>
      </c>
      <c r="D229" s="237" t="str">
        <f t="shared" si="28"/>
        <v>コウエキザイダンホウジン　ミヤギコウセイキョウカイ</v>
      </c>
      <c r="E229" s="237" t="s">
        <v>1400</v>
      </c>
      <c r="F229" s="237" t="str">
        <f t="shared" si="29"/>
        <v>985</v>
      </c>
      <c r="G229" s="237" t="str">
        <f t="shared" si="30"/>
        <v>0835</v>
      </c>
      <c r="H229" s="237" t="s">
        <v>1401</v>
      </c>
      <c r="I229" s="237" t="str">
        <f t="shared" si="31"/>
        <v>多賀城市下馬２丁目１３－７</v>
      </c>
      <c r="J229" s="237" t="s">
        <v>1402</v>
      </c>
      <c r="K229" s="237" t="s">
        <v>1403</v>
      </c>
      <c r="L229" s="237" t="s">
        <v>901</v>
      </c>
      <c r="M229" s="237" t="s">
        <v>1404</v>
      </c>
      <c r="N229" s="237" t="s">
        <v>1405</v>
      </c>
      <c r="O229" s="237" t="s">
        <v>1406</v>
      </c>
      <c r="P229" s="237" t="s">
        <v>1407</v>
      </c>
      <c r="Q229" s="237" t="s">
        <v>1282</v>
      </c>
      <c r="R229" s="237" t="s">
        <v>1408</v>
      </c>
      <c r="S229" s="237" t="s">
        <v>1409</v>
      </c>
      <c r="T229" s="237" t="s">
        <v>1410</v>
      </c>
      <c r="U229" s="237" t="s">
        <v>1411</v>
      </c>
      <c r="V229" s="237" t="s">
        <v>99</v>
      </c>
      <c r="W229" s="237"/>
      <c r="X229" s="237"/>
      <c r="Y229" s="237" t="s">
        <v>1405</v>
      </c>
      <c r="Z229" s="237" t="s">
        <v>1406</v>
      </c>
      <c r="AA229" s="237" t="str">
        <f t="shared" si="32"/>
        <v>コウエキザイダンホウジンミヤギコウセイキョウカイケアステーションシオカゼ　カイゴ</v>
      </c>
      <c r="AB229" s="237" t="s">
        <v>1407</v>
      </c>
      <c r="AC229" s="237" t="str">
        <f t="shared" si="33"/>
        <v>985</v>
      </c>
      <c r="AD229" s="237" t="str">
        <f t="shared" si="34"/>
        <v>0085</v>
      </c>
      <c r="AE229" s="237" t="s">
        <v>1282</v>
      </c>
      <c r="AF229" s="237" t="s">
        <v>1408</v>
      </c>
      <c r="AG229" s="237" t="str">
        <f t="shared" si="35"/>
        <v>塩竈市庚塚１－３</v>
      </c>
      <c r="AH229" s="237" t="s">
        <v>1409</v>
      </c>
      <c r="AI229" s="237" t="s">
        <v>1410</v>
      </c>
      <c r="AJ229" s="237" t="s">
        <v>260</v>
      </c>
    </row>
    <row r="230" spans="1:36">
      <c r="A230" s="237" t="str">
        <f t="shared" si="27"/>
        <v>0410300115重度訪問介護</v>
      </c>
      <c r="B230" s="237" t="s">
        <v>1398</v>
      </c>
      <c r="C230" s="237" t="s">
        <v>1399</v>
      </c>
      <c r="D230" s="237" t="str">
        <f t="shared" si="28"/>
        <v>コウエキザイダンホウジン　ミヤギコウセイキョウカイ</v>
      </c>
      <c r="E230" s="237" t="s">
        <v>1400</v>
      </c>
      <c r="F230" s="237" t="str">
        <f t="shared" si="29"/>
        <v>985</v>
      </c>
      <c r="G230" s="237" t="str">
        <f t="shared" si="30"/>
        <v>0835</v>
      </c>
      <c r="H230" s="237" t="s">
        <v>1401</v>
      </c>
      <c r="I230" s="237" t="str">
        <f t="shared" si="31"/>
        <v>多賀城市下馬２丁目１３－７</v>
      </c>
      <c r="J230" s="237" t="s">
        <v>1402</v>
      </c>
      <c r="K230" s="237" t="s">
        <v>1403</v>
      </c>
      <c r="L230" s="237" t="s">
        <v>901</v>
      </c>
      <c r="M230" s="237" t="s">
        <v>1404</v>
      </c>
      <c r="N230" s="237" t="s">
        <v>1405</v>
      </c>
      <c r="O230" s="237" t="s">
        <v>1406</v>
      </c>
      <c r="P230" s="237" t="s">
        <v>1407</v>
      </c>
      <c r="Q230" s="237" t="s">
        <v>1282</v>
      </c>
      <c r="R230" s="237" t="s">
        <v>1408</v>
      </c>
      <c r="S230" s="237" t="s">
        <v>1409</v>
      </c>
      <c r="T230" s="237" t="s">
        <v>1410</v>
      </c>
      <c r="U230" s="237" t="s">
        <v>1411</v>
      </c>
      <c r="V230" s="237" t="s">
        <v>101</v>
      </c>
      <c r="W230" s="237"/>
      <c r="X230" s="237"/>
      <c r="Y230" s="237" t="s">
        <v>1405</v>
      </c>
      <c r="Z230" s="237" t="s">
        <v>1406</v>
      </c>
      <c r="AA230" s="237" t="str">
        <f t="shared" si="32"/>
        <v>コウエキザイダンホウジンミヤギコウセイキョウカイケアステーションシオカゼ　カイゴ</v>
      </c>
      <c r="AB230" s="237" t="s">
        <v>1407</v>
      </c>
      <c r="AC230" s="237" t="str">
        <f t="shared" si="33"/>
        <v>985</v>
      </c>
      <c r="AD230" s="237" t="str">
        <f t="shared" si="34"/>
        <v>0085</v>
      </c>
      <c r="AE230" s="237" t="s">
        <v>1282</v>
      </c>
      <c r="AF230" s="237" t="s">
        <v>1408</v>
      </c>
      <c r="AG230" s="237" t="str">
        <f t="shared" si="35"/>
        <v>塩竈市庚塚１－３</v>
      </c>
      <c r="AH230" s="237" t="s">
        <v>1409</v>
      </c>
      <c r="AI230" s="237" t="s">
        <v>1410</v>
      </c>
      <c r="AJ230" s="237" t="s">
        <v>260</v>
      </c>
    </row>
    <row r="231" spans="1:36">
      <c r="A231" s="237" t="str">
        <f t="shared" si="27"/>
        <v>0410300115行動援護</v>
      </c>
      <c r="B231" s="237" t="s">
        <v>1398</v>
      </c>
      <c r="C231" s="237" t="s">
        <v>1399</v>
      </c>
      <c r="D231" s="237" t="str">
        <f t="shared" si="28"/>
        <v>コウエキザイダンホウジン　ミヤギコウセイキョウカイ</v>
      </c>
      <c r="E231" s="237" t="s">
        <v>1400</v>
      </c>
      <c r="F231" s="237" t="str">
        <f t="shared" si="29"/>
        <v>985</v>
      </c>
      <c r="G231" s="237" t="str">
        <f t="shared" si="30"/>
        <v>0835</v>
      </c>
      <c r="H231" s="237" t="s">
        <v>1401</v>
      </c>
      <c r="I231" s="237" t="str">
        <f t="shared" si="31"/>
        <v>多賀城市下馬２丁目１３－７</v>
      </c>
      <c r="J231" s="237" t="s">
        <v>1402</v>
      </c>
      <c r="K231" s="237" t="s">
        <v>1403</v>
      </c>
      <c r="L231" s="237" t="s">
        <v>901</v>
      </c>
      <c r="M231" s="237" t="s">
        <v>1404</v>
      </c>
      <c r="N231" s="237" t="s">
        <v>1405</v>
      </c>
      <c r="O231" s="237" t="s">
        <v>1406</v>
      </c>
      <c r="P231" s="237" t="s">
        <v>1407</v>
      </c>
      <c r="Q231" s="237" t="s">
        <v>1282</v>
      </c>
      <c r="R231" s="237" t="s">
        <v>1408</v>
      </c>
      <c r="S231" s="237" t="s">
        <v>1409</v>
      </c>
      <c r="T231" s="237" t="s">
        <v>1410</v>
      </c>
      <c r="U231" s="237" t="s">
        <v>1411</v>
      </c>
      <c r="V231" s="237" t="s">
        <v>102</v>
      </c>
      <c r="W231" s="237"/>
      <c r="X231" s="237"/>
      <c r="Y231" s="237" t="s">
        <v>1412</v>
      </c>
      <c r="Z231" s="237" t="s">
        <v>1413</v>
      </c>
      <c r="AA231" s="237" t="str">
        <f t="shared" si="32"/>
        <v>コウエキザイダンホウジンミヤギコウセイキョウカイ　シオカゼホームヘルパーステーション</v>
      </c>
      <c r="AB231" s="237" t="s">
        <v>1407</v>
      </c>
      <c r="AC231" s="237" t="str">
        <f t="shared" si="33"/>
        <v>985</v>
      </c>
      <c r="AD231" s="237" t="str">
        <f t="shared" si="34"/>
        <v>0085</v>
      </c>
      <c r="AE231" s="237" t="s">
        <v>1282</v>
      </c>
      <c r="AF231" s="237" t="s">
        <v>1408</v>
      </c>
      <c r="AG231" s="237" t="str">
        <f t="shared" si="35"/>
        <v>塩竈市庚塚１－３</v>
      </c>
      <c r="AH231" s="237" t="s">
        <v>1409</v>
      </c>
      <c r="AI231" s="237" t="s">
        <v>1410</v>
      </c>
      <c r="AJ231" s="237" t="s">
        <v>332</v>
      </c>
    </row>
    <row r="232" spans="1:36">
      <c r="A232" s="237" t="str">
        <f t="shared" si="27"/>
        <v>0410300115同行援護</v>
      </c>
      <c r="B232" s="237" t="s">
        <v>1398</v>
      </c>
      <c r="C232" s="237" t="s">
        <v>1399</v>
      </c>
      <c r="D232" s="237" t="str">
        <f t="shared" si="28"/>
        <v>コウエキザイダンホウジン　ミヤギコウセイキョウカイ</v>
      </c>
      <c r="E232" s="237" t="s">
        <v>1400</v>
      </c>
      <c r="F232" s="237" t="str">
        <f t="shared" si="29"/>
        <v>985</v>
      </c>
      <c r="G232" s="237" t="str">
        <f t="shared" si="30"/>
        <v>0835</v>
      </c>
      <c r="H232" s="237" t="s">
        <v>1401</v>
      </c>
      <c r="I232" s="237" t="str">
        <f t="shared" si="31"/>
        <v>多賀城市下馬２丁目１３－７</v>
      </c>
      <c r="J232" s="237" t="s">
        <v>1402</v>
      </c>
      <c r="K232" s="237" t="s">
        <v>1403</v>
      </c>
      <c r="L232" s="237" t="s">
        <v>901</v>
      </c>
      <c r="M232" s="237" t="s">
        <v>1404</v>
      </c>
      <c r="N232" s="237" t="s">
        <v>1405</v>
      </c>
      <c r="O232" s="237" t="s">
        <v>1406</v>
      </c>
      <c r="P232" s="237" t="s">
        <v>1407</v>
      </c>
      <c r="Q232" s="237" t="s">
        <v>1282</v>
      </c>
      <c r="R232" s="237" t="s">
        <v>1408</v>
      </c>
      <c r="S232" s="237" t="s">
        <v>1409</v>
      </c>
      <c r="T232" s="237" t="s">
        <v>1410</v>
      </c>
      <c r="U232" s="237" t="s">
        <v>1411</v>
      </c>
      <c r="V232" s="237" t="s">
        <v>126</v>
      </c>
      <c r="W232" s="237"/>
      <c r="X232" s="237"/>
      <c r="Y232" s="237" t="s">
        <v>1405</v>
      </c>
      <c r="Z232" s="237" t="s">
        <v>1406</v>
      </c>
      <c r="AA232" s="237" t="str">
        <f t="shared" si="32"/>
        <v>コウエキザイダンホウジンミヤギコウセイキョウカイケアステーションシオカゼ　カイゴ</v>
      </c>
      <c r="AB232" s="237" t="s">
        <v>1407</v>
      </c>
      <c r="AC232" s="237" t="str">
        <f t="shared" si="33"/>
        <v>985</v>
      </c>
      <c r="AD232" s="237" t="str">
        <f t="shared" si="34"/>
        <v>0085</v>
      </c>
      <c r="AE232" s="237" t="s">
        <v>1282</v>
      </c>
      <c r="AF232" s="237" t="s">
        <v>1408</v>
      </c>
      <c r="AG232" s="237" t="str">
        <f t="shared" si="35"/>
        <v>塩竈市庚塚１－３</v>
      </c>
      <c r="AH232" s="237" t="s">
        <v>1409</v>
      </c>
      <c r="AI232" s="237" t="s">
        <v>1410</v>
      </c>
      <c r="AJ232" s="237" t="s">
        <v>332</v>
      </c>
    </row>
    <row r="233" spans="1:36">
      <c r="A233" s="237" t="str">
        <f t="shared" si="27"/>
        <v>0410300149居宅介護</v>
      </c>
      <c r="B233" s="237" t="s">
        <v>1414</v>
      </c>
      <c r="C233" s="237" t="s">
        <v>1415</v>
      </c>
      <c r="D233" s="237" t="str">
        <f t="shared" si="28"/>
        <v>カブシキカイシャケアクルー</v>
      </c>
      <c r="E233" s="237" t="s">
        <v>1416</v>
      </c>
      <c r="F233" s="237" t="str">
        <f t="shared" si="29"/>
        <v>985</v>
      </c>
      <c r="G233" s="237" t="str">
        <f t="shared" si="30"/>
        <v>0067</v>
      </c>
      <c r="H233" s="237" t="s">
        <v>1417</v>
      </c>
      <c r="I233" s="237" t="str">
        <f t="shared" si="31"/>
        <v>塩竈市後楽町１２－７</v>
      </c>
      <c r="J233" s="237" t="s">
        <v>1418</v>
      </c>
      <c r="K233" s="237" t="s">
        <v>1419</v>
      </c>
      <c r="L233" s="237" t="s">
        <v>339</v>
      </c>
      <c r="M233" s="237" t="s">
        <v>1420</v>
      </c>
      <c r="N233" s="237" t="s">
        <v>1421</v>
      </c>
      <c r="O233" s="237" t="s">
        <v>1422</v>
      </c>
      <c r="P233" s="237" t="s">
        <v>1416</v>
      </c>
      <c r="Q233" s="237" t="s">
        <v>1282</v>
      </c>
      <c r="R233" s="237" t="s">
        <v>1417</v>
      </c>
      <c r="S233" s="237" t="s">
        <v>1418</v>
      </c>
      <c r="T233" s="237" t="s">
        <v>1419</v>
      </c>
      <c r="U233" s="237" t="s">
        <v>1423</v>
      </c>
      <c r="V233" s="237" t="s">
        <v>99</v>
      </c>
      <c r="W233" s="237"/>
      <c r="X233" s="237"/>
      <c r="Y233" s="237" t="s">
        <v>1421</v>
      </c>
      <c r="Z233" s="237" t="s">
        <v>1422</v>
      </c>
      <c r="AA233" s="237" t="str">
        <f t="shared" si="32"/>
        <v>ケアクルーカイゴステーション</v>
      </c>
      <c r="AB233" s="237" t="s">
        <v>1416</v>
      </c>
      <c r="AC233" s="237" t="str">
        <f t="shared" si="33"/>
        <v>985</v>
      </c>
      <c r="AD233" s="237" t="str">
        <f t="shared" si="34"/>
        <v>0067</v>
      </c>
      <c r="AE233" s="237" t="s">
        <v>1282</v>
      </c>
      <c r="AF233" s="237" t="s">
        <v>1417</v>
      </c>
      <c r="AG233" s="237" t="str">
        <f t="shared" si="35"/>
        <v>塩竈市後楽町１２－７</v>
      </c>
      <c r="AH233" s="237" t="s">
        <v>1418</v>
      </c>
      <c r="AI233" s="237" t="s">
        <v>1419</v>
      </c>
      <c r="AJ233" s="237" t="s">
        <v>332</v>
      </c>
    </row>
    <row r="234" spans="1:36">
      <c r="A234" s="237" t="str">
        <f t="shared" si="27"/>
        <v>0410300149重度訪問介護</v>
      </c>
      <c r="B234" s="237" t="s">
        <v>1414</v>
      </c>
      <c r="C234" s="237" t="s">
        <v>1415</v>
      </c>
      <c r="D234" s="237" t="str">
        <f t="shared" si="28"/>
        <v>カブシキカイシャケアクルー</v>
      </c>
      <c r="E234" s="237" t="s">
        <v>1416</v>
      </c>
      <c r="F234" s="237" t="str">
        <f t="shared" si="29"/>
        <v>985</v>
      </c>
      <c r="G234" s="237" t="str">
        <f t="shared" si="30"/>
        <v>0067</v>
      </c>
      <c r="H234" s="237" t="s">
        <v>1417</v>
      </c>
      <c r="I234" s="237" t="str">
        <f t="shared" si="31"/>
        <v>塩竈市後楽町１２－７</v>
      </c>
      <c r="J234" s="237" t="s">
        <v>1418</v>
      </c>
      <c r="K234" s="237" t="s">
        <v>1419</v>
      </c>
      <c r="L234" s="237" t="s">
        <v>339</v>
      </c>
      <c r="M234" s="237" t="s">
        <v>1420</v>
      </c>
      <c r="N234" s="237" t="s">
        <v>1421</v>
      </c>
      <c r="O234" s="237" t="s">
        <v>1422</v>
      </c>
      <c r="P234" s="237" t="s">
        <v>1416</v>
      </c>
      <c r="Q234" s="237" t="s">
        <v>1282</v>
      </c>
      <c r="R234" s="237" t="s">
        <v>1417</v>
      </c>
      <c r="S234" s="237" t="s">
        <v>1418</v>
      </c>
      <c r="T234" s="237" t="s">
        <v>1419</v>
      </c>
      <c r="U234" s="237" t="s">
        <v>1423</v>
      </c>
      <c r="V234" s="237" t="s">
        <v>101</v>
      </c>
      <c r="W234" s="237"/>
      <c r="X234" s="237"/>
      <c r="Y234" s="237" t="s">
        <v>1421</v>
      </c>
      <c r="Z234" s="237" t="s">
        <v>1422</v>
      </c>
      <c r="AA234" s="237" t="str">
        <f t="shared" si="32"/>
        <v>ケアクルーカイゴステーション</v>
      </c>
      <c r="AB234" s="237" t="s">
        <v>1416</v>
      </c>
      <c r="AC234" s="237" t="str">
        <f t="shared" si="33"/>
        <v>985</v>
      </c>
      <c r="AD234" s="237" t="str">
        <f t="shared" si="34"/>
        <v>0067</v>
      </c>
      <c r="AE234" s="237" t="s">
        <v>1282</v>
      </c>
      <c r="AF234" s="237" t="s">
        <v>1417</v>
      </c>
      <c r="AG234" s="237" t="str">
        <f t="shared" si="35"/>
        <v>塩竈市後楽町１２－７</v>
      </c>
      <c r="AH234" s="237" t="s">
        <v>1418</v>
      </c>
      <c r="AI234" s="237" t="s">
        <v>1419</v>
      </c>
      <c r="AJ234" s="237" t="s">
        <v>332</v>
      </c>
    </row>
    <row r="235" spans="1:36">
      <c r="A235" s="237" t="str">
        <f t="shared" si="27"/>
        <v>0410300156生活介護</v>
      </c>
      <c r="B235" s="237" t="s">
        <v>1292</v>
      </c>
      <c r="C235" s="237" t="s">
        <v>1293</v>
      </c>
      <c r="D235" s="237" t="str">
        <f t="shared" si="28"/>
        <v>シャカイフクシホウジンミヤギケンショウガイシャフクシキョウカイ</v>
      </c>
      <c r="E235" s="237" t="s">
        <v>1294</v>
      </c>
      <c r="F235" s="237" t="str">
        <f t="shared" si="29"/>
        <v>983</v>
      </c>
      <c r="G235" s="237" t="str">
        <f t="shared" si="30"/>
        <v>0836</v>
      </c>
      <c r="H235" s="237" t="s">
        <v>1295</v>
      </c>
      <c r="I235" s="237" t="str">
        <f t="shared" si="31"/>
        <v>仙台市宮城野区幸町４丁目６番２号</v>
      </c>
      <c r="J235" s="237" t="s">
        <v>1296</v>
      </c>
      <c r="K235" s="237" t="s">
        <v>1297</v>
      </c>
      <c r="L235" s="237" t="s">
        <v>353</v>
      </c>
      <c r="M235" s="237" t="s">
        <v>1298</v>
      </c>
      <c r="N235" s="237" t="s">
        <v>1424</v>
      </c>
      <c r="O235" s="237" t="s">
        <v>1425</v>
      </c>
      <c r="P235" s="237" t="s">
        <v>1301</v>
      </c>
      <c r="Q235" s="237" t="s">
        <v>1282</v>
      </c>
      <c r="R235" s="237" t="s">
        <v>1302</v>
      </c>
      <c r="S235" s="237" t="s">
        <v>1303</v>
      </c>
      <c r="T235" s="237" t="s">
        <v>1304</v>
      </c>
      <c r="U235" s="237" t="s">
        <v>1426</v>
      </c>
      <c r="V235" s="237" t="s">
        <v>105</v>
      </c>
      <c r="W235" s="237"/>
      <c r="X235" s="237"/>
      <c r="Y235" s="237" t="s">
        <v>1424</v>
      </c>
      <c r="Z235" s="237" t="s">
        <v>1425</v>
      </c>
      <c r="AA235" s="237" t="str">
        <f t="shared" si="32"/>
        <v>ショウガイフクシサービスジギョウショキョウユウエンセイカツカイゴジギョウ</v>
      </c>
      <c r="AB235" s="237" t="s">
        <v>1301</v>
      </c>
      <c r="AC235" s="237" t="str">
        <f t="shared" si="33"/>
        <v>985</v>
      </c>
      <c r="AD235" s="237" t="str">
        <f t="shared" si="34"/>
        <v>0022</v>
      </c>
      <c r="AE235" s="237" t="s">
        <v>1282</v>
      </c>
      <c r="AF235" s="237" t="s">
        <v>1302</v>
      </c>
      <c r="AG235" s="237" t="str">
        <f t="shared" si="35"/>
        <v>塩竈市新富町14-10</v>
      </c>
      <c r="AH235" s="237" t="s">
        <v>1303</v>
      </c>
      <c r="AI235" s="237" t="s">
        <v>1304</v>
      </c>
      <c r="AJ235" s="237" t="s">
        <v>332</v>
      </c>
    </row>
    <row r="236" spans="1:36">
      <c r="A236" s="237" t="str">
        <f t="shared" si="27"/>
        <v>0410300164居宅介護</v>
      </c>
      <c r="B236" s="237" t="s">
        <v>629</v>
      </c>
      <c r="C236" s="237" t="s">
        <v>630</v>
      </c>
      <c r="D236" s="237" t="str">
        <f t="shared" si="28"/>
        <v>カブシキガイシャニチイガッカン</v>
      </c>
      <c r="E236" s="237" t="s">
        <v>631</v>
      </c>
      <c r="F236" s="237" t="str">
        <f t="shared" si="29"/>
        <v>101</v>
      </c>
      <c r="G236" s="237" t="str">
        <f t="shared" si="30"/>
        <v>8688</v>
      </c>
      <c r="H236" s="237" t="s">
        <v>632</v>
      </c>
      <c r="I236" s="237" t="str">
        <f t="shared" si="31"/>
        <v>東京都千代田区神田駿河台２丁目９</v>
      </c>
      <c r="J236" s="237" t="s">
        <v>633</v>
      </c>
      <c r="K236" s="237" t="s">
        <v>634</v>
      </c>
      <c r="L236" s="237" t="s">
        <v>635</v>
      </c>
      <c r="M236" s="237" t="s">
        <v>636</v>
      </c>
      <c r="N236" s="237" t="s">
        <v>1427</v>
      </c>
      <c r="O236" s="237" t="s">
        <v>1428</v>
      </c>
      <c r="P236" s="237" t="s">
        <v>1289</v>
      </c>
      <c r="Q236" s="237" t="s">
        <v>1282</v>
      </c>
      <c r="R236" s="237" t="s">
        <v>1429</v>
      </c>
      <c r="S236" s="237" t="s">
        <v>1430</v>
      </c>
      <c r="T236" s="237" t="s">
        <v>1431</v>
      </c>
      <c r="U236" s="237" t="s">
        <v>1432</v>
      </c>
      <c r="V236" s="237" t="s">
        <v>99</v>
      </c>
      <c r="W236" s="237"/>
      <c r="X236" s="237"/>
      <c r="Y236" s="237" t="s">
        <v>1427</v>
      </c>
      <c r="Z236" s="237" t="s">
        <v>1428</v>
      </c>
      <c r="AA236" s="237" t="str">
        <f t="shared" si="32"/>
        <v>ニチイケアセンターサカエ</v>
      </c>
      <c r="AB236" s="237" t="s">
        <v>1289</v>
      </c>
      <c r="AC236" s="237" t="str">
        <f t="shared" si="33"/>
        <v>985</v>
      </c>
      <c r="AD236" s="237" t="str">
        <f t="shared" si="34"/>
        <v>0063</v>
      </c>
      <c r="AE236" s="237" t="s">
        <v>1282</v>
      </c>
      <c r="AF236" s="237" t="s">
        <v>1429</v>
      </c>
      <c r="AG236" s="237" t="str">
        <f t="shared" si="35"/>
        <v>塩竈市栄町8番4号</v>
      </c>
      <c r="AH236" s="237" t="s">
        <v>1430</v>
      </c>
      <c r="AI236" s="237" t="s">
        <v>1431</v>
      </c>
      <c r="AJ236" s="237" t="s">
        <v>260</v>
      </c>
    </row>
    <row r="237" spans="1:36">
      <c r="A237" s="237" t="str">
        <f t="shared" si="27"/>
        <v>0410300164重度訪問介護</v>
      </c>
      <c r="B237" s="237" t="s">
        <v>629</v>
      </c>
      <c r="C237" s="237" t="s">
        <v>630</v>
      </c>
      <c r="D237" s="237" t="str">
        <f t="shared" si="28"/>
        <v>カブシキガイシャニチイガッカン</v>
      </c>
      <c r="E237" s="237" t="s">
        <v>631</v>
      </c>
      <c r="F237" s="237" t="str">
        <f t="shared" si="29"/>
        <v>101</v>
      </c>
      <c r="G237" s="237" t="str">
        <f t="shared" si="30"/>
        <v>8688</v>
      </c>
      <c r="H237" s="237" t="s">
        <v>632</v>
      </c>
      <c r="I237" s="237" t="str">
        <f t="shared" si="31"/>
        <v>東京都千代田区神田駿河台２丁目９</v>
      </c>
      <c r="J237" s="237" t="s">
        <v>633</v>
      </c>
      <c r="K237" s="237" t="s">
        <v>634</v>
      </c>
      <c r="L237" s="237" t="s">
        <v>635</v>
      </c>
      <c r="M237" s="237" t="s">
        <v>636</v>
      </c>
      <c r="N237" s="237" t="s">
        <v>1427</v>
      </c>
      <c r="O237" s="237" t="s">
        <v>1428</v>
      </c>
      <c r="P237" s="237" t="s">
        <v>1289</v>
      </c>
      <c r="Q237" s="237" t="s">
        <v>1282</v>
      </c>
      <c r="R237" s="237" t="s">
        <v>1429</v>
      </c>
      <c r="S237" s="237" t="s">
        <v>1430</v>
      </c>
      <c r="T237" s="237" t="s">
        <v>1431</v>
      </c>
      <c r="U237" s="237" t="s">
        <v>1432</v>
      </c>
      <c r="V237" s="237" t="s">
        <v>101</v>
      </c>
      <c r="W237" s="237"/>
      <c r="X237" s="237"/>
      <c r="Y237" s="237" t="s">
        <v>1427</v>
      </c>
      <c r="Z237" s="237" t="s">
        <v>1428</v>
      </c>
      <c r="AA237" s="237" t="str">
        <f t="shared" si="32"/>
        <v>ニチイケアセンターサカエ</v>
      </c>
      <c r="AB237" s="237" t="s">
        <v>1289</v>
      </c>
      <c r="AC237" s="237" t="str">
        <f t="shared" si="33"/>
        <v>985</v>
      </c>
      <c r="AD237" s="237" t="str">
        <f t="shared" si="34"/>
        <v>0063</v>
      </c>
      <c r="AE237" s="237" t="s">
        <v>1282</v>
      </c>
      <c r="AF237" s="237" t="s">
        <v>1429</v>
      </c>
      <c r="AG237" s="237" t="str">
        <f t="shared" si="35"/>
        <v>塩竈市栄町8番4号</v>
      </c>
      <c r="AH237" s="237" t="s">
        <v>1430</v>
      </c>
      <c r="AI237" s="237" t="s">
        <v>1431</v>
      </c>
      <c r="AJ237" s="237" t="s">
        <v>260</v>
      </c>
    </row>
    <row r="238" spans="1:36">
      <c r="A238" s="237" t="str">
        <f t="shared" si="27"/>
        <v>0410300164同行援護</v>
      </c>
      <c r="B238" s="237" t="s">
        <v>629</v>
      </c>
      <c r="C238" s="237" t="s">
        <v>630</v>
      </c>
      <c r="D238" s="237" t="str">
        <f t="shared" si="28"/>
        <v>カブシキガイシャニチイガッカン</v>
      </c>
      <c r="E238" s="237" t="s">
        <v>631</v>
      </c>
      <c r="F238" s="237" t="str">
        <f t="shared" si="29"/>
        <v>101</v>
      </c>
      <c r="G238" s="237" t="str">
        <f t="shared" si="30"/>
        <v>8688</v>
      </c>
      <c r="H238" s="237" t="s">
        <v>632</v>
      </c>
      <c r="I238" s="237" t="str">
        <f t="shared" si="31"/>
        <v>東京都千代田区神田駿河台２丁目９</v>
      </c>
      <c r="J238" s="237" t="s">
        <v>633</v>
      </c>
      <c r="K238" s="237" t="s">
        <v>634</v>
      </c>
      <c r="L238" s="237" t="s">
        <v>635</v>
      </c>
      <c r="M238" s="237" t="s">
        <v>636</v>
      </c>
      <c r="N238" s="237" t="s">
        <v>1427</v>
      </c>
      <c r="O238" s="237" t="s">
        <v>1428</v>
      </c>
      <c r="P238" s="237" t="s">
        <v>1289</v>
      </c>
      <c r="Q238" s="237" t="s">
        <v>1282</v>
      </c>
      <c r="R238" s="237" t="s">
        <v>1429</v>
      </c>
      <c r="S238" s="237" t="s">
        <v>1430</v>
      </c>
      <c r="T238" s="237" t="s">
        <v>1431</v>
      </c>
      <c r="U238" s="237" t="s">
        <v>1432</v>
      </c>
      <c r="V238" s="237" t="s">
        <v>126</v>
      </c>
      <c r="W238" s="237"/>
      <c r="X238" s="237"/>
      <c r="Y238" s="237" t="s">
        <v>1427</v>
      </c>
      <c r="Z238" s="237" t="s">
        <v>1428</v>
      </c>
      <c r="AA238" s="237" t="str">
        <f t="shared" si="32"/>
        <v>ニチイケアセンターサカエ</v>
      </c>
      <c r="AB238" s="237" t="s">
        <v>1289</v>
      </c>
      <c r="AC238" s="237" t="str">
        <f t="shared" si="33"/>
        <v>985</v>
      </c>
      <c r="AD238" s="237" t="str">
        <f t="shared" si="34"/>
        <v>0063</v>
      </c>
      <c r="AE238" s="237" t="s">
        <v>1282</v>
      </c>
      <c r="AF238" s="237" t="s">
        <v>1429</v>
      </c>
      <c r="AG238" s="237" t="str">
        <f t="shared" si="35"/>
        <v>塩竈市栄町8番4号</v>
      </c>
      <c r="AH238" s="237" t="s">
        <v>1430</v>
      </c>
      <c r="AI238" s="237" t="s">
        <v>1431</v>
      </c>
      <c r="AJ238" s="237" t="s">
        <v>260</v>
      </c>
    </row>
    <row r="239" spans="1:36">
      <c r="A239" s="237" t="str">
        <f t="shared" si="27"/>
        <v>0410300172居宅介護</v>
      </c>
      <c r="B239" s="237" t="s">
        <v>644</v>
      </c>
      <c r="C239" s="237" t="s">
        <v>645</v>
      </c>
      <c r="D239" s="237" t="str">
        <f t="shared" si="28"/>
        <v>セントケアミヤギカブシキガイシャ</v>
      </c>
      <c r="E239" s="237" t="s">
        <v>646</v>
      </c>
      <c r="F239" s="237" t="str">
        <f t="shared" si="29"/>
        <v>980</v>
      </c>
      <c r="G239" s="237" t="str">
        <f t="shared" si="30"/>
        <v>0014</v>
      </c>
      <c r="H239" s="237" t="s">
        <v>647</v>
      </c>
      <c r="I239" s="237" t="str">
        <f t="shared" si="31"/>
        <v>仙台市青葉区本町１丁目１１番１１号</v>
      </c>
      <c r="J239" s="237" t="s">
        <v>648</v>
      </c>
      <c r="K239" s="237" t="s">
        <v>649</v>
      </c>
      <c r="L239" s="237" t="s">
        <v>635</v>
      </c>
      <c r="M239" s="237" t="s">
        <v>650</v>
      </c>
      <c r="N239" s="237" t="s">
        <v>1433</v>
      </c>
      <c r="O239" s="237" t="s">
        <v>1434</v>
      </c>
      <c r="P239" s="237" t="s">
        <v>1358</v>
      </c>
      <c r="Q239" s="237" t="s">
        <v>1282</v>
      </c>
      <c r="R239" s="237" t="s">
        <v>1435</v>
      </c>
      <c r="S239" s="237" t="s">
        <v>1360</v>
      </c>
      <c r="T239" s="237" t="s">
        <v>1361</v>
      </c>
      <c r="U239" s="237" t="s">
        <v>1436</v>
      </c>
      <c r="V239" s="237" t="s">
        <v>99</v>
      </c>
      <c r="W239" s="237"/>
      <c r="X239" s="237"/>
      <c r="Y239" s="237" t="s">
        <v>1433</v>
      </c>
      <c r="Z239" s="237" t="s">
        <v>1434</v>
      </c>
      <c r="AA239" s="237" t="str">
        <f t="shared" si="32"/>
        <v>セントケアシオガマ</v>
      </c>
      <c r="AB239" s="237" t="s">
        <v>1358</v>
      </c>
      <c r="AC239" s="237" t="str">
        <f t="shared" si="33"/>
        <v>985</v>
      </c>
      <c r="AD239" s="237" t="str">
        <f t="shared" si="34"/>
        <v>0035</v>
      </c>
      <c r="AE239" s="237" t="s">
        <v>1282</v>
      </c>
      <c r="AF239" s="237" t="s">
        <v>1435</v>
      </c>
      <c r="AG239" s="237" t="str">
        <f t="shared" si="35"/>
        <v>塩竈市野田１９番３号</v>
      </c>
      <c r="AH239" s="237" t="s">
        <v>1360</v>
      </c>
      <c r="AI239" s="237" t="s">
        <v>1361</v>
      </c>
      <c r="AJ239" s="237" t="s">
        <v>260</v>
      </c>
    </row>
    <row r="240" spans="1:36">
      <c r="A240" s="237" t="str">
        <f t="shared" si="27"/>
        <v>0410300172重度訪問介護</v>
      </c>
      <c r="B240" s="237" t="s">
        <v>644</v>
      </c>
      <c r="C240" s="237" t="s">
        <v>645</v>
      </c>
      <c r="D240" s="237" t="str">
        <f t="shared" si="28"/>
        <v>セントケアミヤギカブシキガイシャ</v>
      </c>
      <c r="E240" s="237" t="s">
        <v>646</v>
      </c>
      <c r="F240" s="237" t="str">
        <f t="shared" si="29"/>
        <v>980</v>
      </c>
      <c r="G240" s="237" t="str">
        <f t="shared" si="30"/>
        <v>0014</v>
      </c>
      <c r="H240" s="237" t="s">
        <v>647</v>
      </c>
      <c r="I240" s="237" t="str">
        <f t="shared" si="31"/>
        <v>仙台市青葉区本町１丁目１１番１１号</v>
      </c>
      <c r="J240" s="237" t="s">
        <v>648</v>
      </c>
      <c r="K240" s="237" t="s">
        <v>649</v>
      </c>
      <c r="L240" s="237" t="s">
        <v>635</v>
      </c>
      <c r="M240" s="237" t="s">
        <v>650</v>
      </c>
      <c r="N240" s="237" t="s">
        <v>1433</v>
      </c>
      <c r="O240" s="237" t="s">
        <v>1434</v>
      </c>
      <c r="P240" s="237" t="s">
        <v>1358</v>
      </c>
      <c r="Q240" s="237" t="s">
        <v>1282</v>
      </c>
      <c r="R240" s="237" t="s">
        <v>1435</v>
      </c>
      <c r="S240" s="237" t="s">
        <v>1360</v>
      </c>
      <c r="T240" s="237" t="s">
        <v>1361</v>
      </c>
      <c r="U240" s="237" t="s">
        <v>1436</v>
      </c>
      <c r="V240" s="237" t="s">
        <v>101</v>
      </c>
      <c r="W240" s="237"/>
      <c r="X240" s="237"/>
      <c r="Y240" s="237" t="s">
        <v>1433</v>
      </c>
      <c r="Z240" s="237" t="s">
        <v>1434</v>
      </c>
      <c r="AA240" s="237" t="str">
        <f t="shared" si="32"/>
        <v>セントケアシオガマ</v>
      </c>
      <c r="AB240" s="237" t="s">
        <v>1358</v>
      </c>
      <c r="AC240" s="237" t="str">
        <f t="shared" si="33"/>
        <v>985</v>
      </c>
      <c r="AD240" s="237" t="str">
        <f t="shared" si="34"/>
        <v>0035</v>
      </c>
      <c r="AE240" s="237" t="s">
        <v>1282</v>
      </c>
      <c r="AF240" s="237" t="s">
        <v>1435</v>
      </c>
      <c r="AG240" s="237" t="str">
        <f t="shared" si="35"/>
        <v>塩竈市野田１９番３号</v>
      </c>
      <c r="AH240" s="237" t="s">
        <v>1360</v>
      </c>
      <c r="AI240" s="237" t="s">
        <v>1361</v>
      </c>
      <c r="AJ240" s="237" t="s">
        <v>260</v>
      </c>
    </row>
    <row r="241" spans="1:36">
      <c r="A241" s="237" t="str">
        <f t="shared" si="27"/>
        <v>0410300172同行援護</v>
      </c>
      <c r="B241" s="237" t="s">
        <v>644</v>
      </c>
      <c r="C241" s="237" t="s">
        <v>645</v>
      </c>
      <c r="D241" s="237" t="str">
        <f t="shared" si="28"/>
        <v>セントケアミヤギカブシキガイシャ</v>
      </c>
      <c r="E241" s="237" t="s">
        <v>646</v>
      </c>
      <c r="F241" s="237" t="str">
        <f t="shared" si="29"/>
        <v>980</v>
      </c>
      <c r="G241" s="237" t="str">
        <f t="shared" si="30"/>
        <v>0014</v>
      </c>
      <c r="H241" s="237" t="s">
        <v>647</v>
      </c>
      <c r="I241" s="237" t="str">
        <f t="shared" si="31"/>
        <v>仙台市青葉区本町１丁目１１番１１号</v>
      </c>
      <c r="J241" s="237" t="s">
        <v>648</v>
      </c>
      <c r="K241" s="237" t="s">
        <v>649</v>
      </c>
      <c r="L241" s="237" t="s">
        <v>635</v>
      </c>
      <c r="M241" s="237" t="s">
        <v>650</v>
      </c>
      <c r="N241" s="237" t="s">
        <v>1433</v>
      </c>
      <c r="O241" s="237" t="s">
        <v>1434</v>
      </c>
      <c r="P241" s="237" t="s">
        <v>1358</v>
      </c>
      <c r="Q241" s="237" t="s">
        <v>1282</v>
      </c>
      <c r="R241" s="237" t="s">
        <v>1435</v>
      </c>
      <c r="S241" s="237" t="s">
        <v>1360</v>
      </c>
      <c r="T241" s="237" t="s">
        <v>1361</v>
      </c>
      <c r="U241" s="237" t="s">
        <v>1436</v>
      </c>
      <c r="V241" s="237" t="s">
        <v>126</v>
      </c>
      <c r="W241" s="237"/>
      <c r="X241" s="237"/>
      <c r="Y241" s="237" t="s">
        <v>1433</v>
      </c>
      <c r="Z241" s="237" t="s">
        <v>1434</v>
      </c>
      <c r="AA241" s="237" t="str">
        <f t="shared" si="32"/>
        <v>セントケアシオガマ</v>
      </c>
      <c r="AB241" s="237" t="s">
        <v>1358</v>
      </c>
      <c r="AC241" s="237" t="str">
        <f t="shared" si="33"/>
        <v>985</v>
      </c>
      <c r="AD241" s="237" t="str">
        <f t="shared" si="34"/>
        <v>0035</v>
      </c>
      <c r="AE241" s="237" t="s">
        <v>1282</v>
      </c>
      <c r="AF241" s="237" t="s">
        <v>1435</v>
      </c>
      <c r="AG241" s="237" t="str">
        <f t="shared" si="35"/>
        <v>塩竈市野田１９番３号</v>
      </c>
      <c r="AH241" s="237" t="s">
        <v>1360</v>
      </c>
      <c r="AI241" s="237" t="s">
        <v>1361</v>
      </c>
      <c r="AJ241" s="237" t="s">
        <v>260</v>
      </c>
    </row>
    <row r="242" spans="1:36">
      <c r="A242" s="237" t="str">
        <f t="shared" si="27"/>
        <v>0410300180就労移行支援</v>
      </c>
      <c r="B242" s="237" t="s">
        <v>1308</v>
      </c>
      <c r="C242" s="237" t="s">
        <v>1309</v>
      </c>
      <c r="D242" s="237" t="str">
        <f t="shared" si="28"/>
        <v>シャカイフクシホウジン　シマフクシカイ</v>
      </c>
      <c r="E242" s="237" t="s">
        <v>1310</v>
      </c>
      <c r="F242" s="237" t="str">
        <f t="shared" si="29"/>
        <v>985</v>
      </c>
      <c r="G242" s="237" t="str">
        <f t="shared" si="30"/>
        <v>0005</v>
      </c>
      <c r="H242" s="237" t="s">
        <v>1311</v>
      </c>
      <c r="I242" s="237" t="str">
        <f t="shared" si="31"/>
        <v>塩竈市杉の入４丁目３番１７号</v>
      </c>
      <c r="J242" s="237" t="s">
        <v>1312</v>
      </c>
      <c r="K242" s="237" t="s">
        <v>1313</v>
      </c>
      <c r="L242" s="237" t="s">
        <v>248</v>
      </c>
      <c r="M242" s="237" t="s">
        <v>1314</v>
      </c>
      <c r="N242" s="237" t="s">
        <v>1315</v>
      </c>
      <c r="O242" s="237" t="s">
        <v>1316</v>
      </c>
      <c r="P242" s="237" t="s">
        <v>1310</v>
      </c>
      <c r="Q242" s="237" t="s">
        <v>1282</v>
      </c>
      <c r="R242" s="237" t="s">
        <v>1317</v>
      </c>
      <c r="S242" s="237" t="s">
        <v>1318</v>
      </c>
      <c r="T242" s="237" t="s">
        <v>1313</v>
      </c>
      <c r="U242" s="237" t="s">
        <v>1437</v>
      </c>
      <c r="V242" s="237" t="s">
        <v>109</v>
      </c>
      <c r="W242" s="237"/>
      <c r="X242" s="237"/>
      <c r="Y242" s="237" t="s">
        <v>1315</v>
      </c>
      <c r="Z242" s="237" t="s">
        <v>1316</v>
      </c>
      <c r="AA242" s="237" t="str">
        <f t="shared" si="32"/>
        <v>サクラガクエン</v>
      </c>
      <c r="AB242" s="237" t="s">
        <v>1310</v>
      </c>
      <c r="AC242" s="237" t="str">
        <f t="shared" si="33"/>
        <v>985</v>
      </c>
      <c r="AD242" s="237" t="str">
        <f t="shared" si="34"/>
        <v>0005</v>
      </c>
      <c r="AE242" s="237" t="s">
        <v>1282</v>
      </c>
      <c r="AF242" s="237" t="s">
        <v>1317</v>
      </c>
      <c r="AG242" s="237" t="str">
        <f t="shared" si="35"/>
        <v>塩竈市杉の入4-3-8</v>
      </c>
      <c r="AH242" s="237" t="s">
        <v>1318</v>
      </c>
      <c r="AI242" s="237" t="s">
        <v>1313</v>
      </c>
      <c r="AJ242" s="237" t="s">
        <v>332</v>
      </c>
    </row>
    <row r="243" spans="1:36">
      <c r="A243" s="237" t="str">
        <f t="shared" si="27"/>
        <v>0410300180就労継続支援Ａ型</v>
      </c>
      <c r="B243" s="237" t="s">
        <v>1308</v>
      </c>
      <c r="C243" s="237" t="s">
        <v>1309</v>
      </c>
      <c r="D243" s="237" t="str">
        <f t="shared" si="28"/>
        <v>シャカイフクシホウジン　シマフクシカイ</v>
      </c>
      <c r="E243" s="237" t="s">
        <v>1310</v>
      </c>
      <c r="F243" s="237" t="str">
        <f t="shared" si="29"/>
        <v>985</v>
      </c>
      <c r="G243" s="237" t="str">
        <f t="shared" si="30"/>
        <v>0005</v>
      </c>
      <c r="H243" s="237" t="s">
        <v>1311</v>
      </c>
      <c r="I243" s="237" t="str">
        <f t="shared" si="31"/>
        <v>塩竈市杉の入４丁目３番１７号</v>
      </c>
      <c r="J243" s="237" t="s">
        <v>1312</v>
      </c>
      <c r="K243" s="237" t="s">
        <v>1313</v>
      </c>
      <c r="L243" s="237" t="s">
        <v>248</v>
      </c>
      <c r="M243" s="237" t="s">
        <v>1314</v>
      </c>
      <c r="N243" s="237" t="s">
        <v>1315</v>
      </c>
      <c r="O243" s="237" t="s">
        <v>1316</v>
      </c>
      <c r="P243" s="237" t="s">
        <v>1310</v>
      </c>
      <c r="Q243" s="237" t="s">
        <v>1282</v>
      </c>
      <c r="R243" s="237" t="s">
        <v>1317</v>
      </c>
      <c r="S243" s="237" t="s">
        <v>1318</v>
      </c>
      <c r="T243" s="237" t="s">
        <v>1313</v>
      </c>
      <c r="U243" s="237" t="s">
        <v>1437</v>
      </c>
      <c r="V243" s="237" t="s">
        <v>110</v>
      </c>
      <c r="W243" s="237"/>
      <c r="X243" s="237"/>
      <c r="Y243" s="237" t="s">
        <v>1315</v>
      </c>
      <c r="Z243" s="237" t="s">
        <v>1316</v>
      </c>
      <c r="AA243" s="237" t="str">
        <f t="shared" si="32"/>
        <v>サクラガクエン</v>
      </c>
      <c r="AB243" s="237" t="s">
        <v>1310</v>
      </c>
      <c r="AC243" s="237" t="str">
        <f t="shared" si="33"/>
        <v>985</v>
      </c>
      <c r="AD243" s="237" t="str">
        <f t="shared" si="34"/>
        <v>0005</v>
      </c>
      <c r="AE243" s="237" t="s">
        <v>1282</v>
      </c>
      <c r="AF243" s="237" t="s">
        <v>1317</v>
      </c>
      <c r="AG243" s="237" t="str">
        <f t="shared" si="35"/>
        <v>塩竈市杉の入4-3-8</v>
      </c>
      <c r="AH243" s="237" t="s">
        <v>1318</v>
      </c>
      <c r="AI243" s="237" t="s">
        <v>1313</v>
      </c>
      <c r="AJ243" s="237" t="s">
        <v>332</v>
      </c>
    </row>
    <row r="244" spans="1:36">
      <c r="A244" s="237" t="str">
        <f t="shared" si="27"/>
        <v>0410300180就労継続支援Ｂ型</v>
      </c>
      <c r="B244" s="237" t="s">
        <v>1308</v>
      </c>
      <c r="C244" s="237" t="s">
        <v>1309</v>
      </c>
      <c r="D244" s="237" t="str">
        <f t="shared" si="28"/>
        <v>シャカイフクシホウジン　シマフクシカイ</v>
      </c>
      <c r="E244" s="237" t="s">
        <v>1310</v>
      </c>
      <c r="F244" s="237" t="str">
        <f t="shared" si="29"/>
        <v>985</v>
      </c>
      <c r="G244" s="237" t="str">
        <f t="shared" si="30"/>
        <v>0005</v>
      </c>
      <c r="H244" s="237" t="s">
        <v>1311</v>
      </c>
      <c r="I244" s="237" t="str">
        <f t="shared" si="31"/>
        <v>塩竈市杉の入４丁目３番１７号</v>
      </c>
      <c r="J244" s="237" t="s">
        <v>1312</v>
      </c>
      <c r="K244" s="237" t="s">
        <v>1313</v>
      </c>
      <c r="L244" s="237" t="s">
        <v>248</v>
      </c>
      <c r="M244" s="237" t="s">
        <v>1314</v>
      </c>
      <c r="N244" s="237" t="s">
        <v>1315</v>
      </c>
      <c r="O244" s="237" t="s">
        <v>1316</v>
      </c>
      <c r="P244" s="237" t="s">
        <v>1310</v>
      </c>
      <c r="Q244" s="237" t="s">
        <v>1282</v>
      </c>
      <c r="R244" s="237" t="s">
        <v>1317</v>
      </c>
      <c r="S244" s="237" t="s">
        <v>1318</v>
      </c>
      <c r="T244" s="237" t="s">
        <v>1313</v>
      </c>
      <c r="U244" s="237" t="s">
        <v>1437</v>
      </c>
      <c r="V244" s="237" t="s">
        <v>111</v>
      </c>
      <c r="W244" s="237"/>
      <c r="X244" s="237"/>
      <c r="Y244" s="237" t="s">
        <v>1315</v>
      </c>
      <c r="Z244" s="237" t="s">
        <v>1316</v>
      </c>
      <c r="AA244" s="237" t="str">
        <f t="shared" si="32"/>
        <v>サクラガクエン</v>
      </c>
      <c r="AB244" s="237" t="s">
        <v>1310</v>
      </c>
      <c r="AC244" s="237" t="str">
        <f t="shared" si="33"/>
        <v>985</v>
      </c>
      <c r="AD244" s="237" t="str">
        <f t="shared" si="34"/>
        <v>0005</v>
      </c>
      <c r="AE244" s="237" t="s">
        <v>1282</v>
      </c>
      <c r="AF244" s="237" t="s">
        <v>1317</v>
      </c>
      <c r="AG244" s="237" t="str">
        <f t="shared" si="35"/>
        <v>塩竈市杉の入4-3-8</v>
      </c>
      <c r="AH244" s="237" t="s">
        <v>1318</v>
      </c>
      <c r="AI244" s="237" t="s">
        <v>1313</v>
      </c>
      <c r="AJ244" s="237" t="s">
        <v>260</v>
      </c>
    </row>
    <row r="245" spans="1:36">
      <c r="A245" s="237" t="str">
        <f t="shared" si="27"/>
        <v>0410300198居宅介護</v>
      </c>
      <c r="B245" s="237" t="s">
        <v>1438</v>
      </c>
      <c r="C245" s="237" t="s">
        <v>1439</v>
      </c>
      <c r="D245" s="237" t="str">
        <f t="shared" si="28"/>
        <v>ユウゲンガイシャアオイトリサポートハウス</v>
      </c>
      <c r="E245" s="237" t="s">
        <v>1440</v>
      </c>
      <c r="F245" s="237" t="str">
        <f t="shared" si="29"/>
        <v>985</v>
      </c>
      <c r="G245" s="237" t="str">
        <f t="shared" si="30"/>
        <v>0057</v>
      </c>
      <c r="H245" s="237" t="s">
        <v>1441</v>
      </c>
      <c r="I245" s="237" t="str">
        <f t="shared" si="31"/>
        <v>塩竈市西町６－５</v>
      </c>
      <c r="J245" s="237" t="s">
        <v>1442</v>
      </c>
      <c r="K245" s="237" t="s">
        <v>1443</v>
      </c>
      <c r="L245" s="237" t="s">
        <v>339</v>
      </c>
      <c r="M245" s="237" t="s">
        <v>1444</v>
      </c>
      <c r="N245" s="237" t="s">
        <v>1438</v>
      </c>
      <c r="O245" s="237" t="s">
        <v>1439</v>
      </c>
      <c r="P245" s="237" t="s">
        <v>1440</v>
      </c>
      <c r="Q245" s="237" t="s">
        <v>1282</v>
      </c>
      <c r="R245" s="237" t="s">
        <v>1441</v>
      </c>
      <c r="S245" s="237" t="s">
        <v>1442</v>
      </c>
      <c r="T245" s="237" t="s">
        <v>1443</v>
      </c>
      <c r="U245" s="237" t="s">
        <v>1445</v>
      </c>
      <c r="V245" s="237" t="s">
        <v>99</v>
      </c>
      <c r="W245" s="237"/>
      <c r="X245" s="237"/>
      <c r="Y245" s="237" t="s">
        <v>1438</v>
      </c>
      <c r="Z245" s="237" t="s">
        <v>1439</v>
      </c>
      <c r="AA245" s="237" t="str">
        <f t="shared" si="32"/>
        <v>ユウゲンガイシャアオイトリサポートハウス</v>
      </c>
      <c r="AB245" s="237" t="s">
        <v>1440</v>
      </c>
      <c r="AC245" s="237" t="str">
        <f t="shared" si="33"/>
        <v>985</v>
      </c>
      <c r="AD245" s="237" t="str">
        <f t="shared" si="34"/>
        <v>0057</v>
      </c>
      <c r="AE245" s="237" t="s">
        <v>1282</v>
      </c>
      <c r="AF245" s="237" t="s">
        <v>1441</v>
      </c>
      <c r="AG245" s="237" t="str">
        <f t="shared" si="35"/>
        <v>塩竈市西町６－５</v>
      </c>
      <c r="AH245" s="237" t="s">
        <v>1442</v>
      </c>
      <c r="AI245" s="237" t="s">
        <v>1443</v>
      </c>
      <c r="AJ245" s="237" t="s">
        <v>332</v>
      </c>
    </row>
    <row r="246" spans="1:36">
      <c r="A246" s="237" t="str">
        <f t="shared" si="27"/>
        <v>0410300198重度訪問介護</v>
      </c>
      <c r="B246" s="237" t="s">
        <v>1438</v>
      </c>
      <c r="C246" s="237" t="s">
        <v>1439</v>
      </c>
      <c r="D246" s="237" t="str">
        <f t="shared" si="28"/>
        <v>ユウゲンガイシャアオイトリサポートハウス</v>
      </c>
      <c r="E246" s="237" t="s">
        <v>1440</v>
      </c>
      <c r="F246" s="237" t="str">
        <f t="shared" si="29"/>
        <v>985</v>
      </c>
      <c r="G246" s="237" t="str">
        <f t="shared" si="30"/>
        <v>0057</v>
      </c>
      <c r="H246" s="237" t="s">
        <v>1441</v>
      </c>
      <c r="I246" s="237" t="str">
        <f t="shared" si="31"/>
        <v>塩竈市西町６－５</v>
      </c>
      <c r="J246" s="237" t="s">
        <v>1442</v>
      </c>
      <c r="K246" s="237" t="s">
        <v>1443</v>
      </c>
      <c r="L246" s="237" t="s">
        <v>339</v>
      </c>
      <c r="M246" s="237" t="s">
        <v>1444</v>
      </c>
      <c r="N246" s="237" t="s">
        <v>1438</v>
      </c>
      <c r="O246" s="237" t="s">
        <v>1439</v>
      </c>
      <c r="P246" s="237" t="s">
        <v>1440</v>
      </c>
      <c r="Q246" s="237" t="s">
        <v>1282</v>
      </c>
      <c r="R246" s="237" t="s">
        <v>1441</v>
      </c>
      <c r="S246" s="237" t="s">
        <v>1442</v>
      </c>
      <c r="T246" s="237" t="s">
        <v>1443</v>
      </c>
      <c r="U246" s="237" t="s">
        <v>1445</v>
      </c>
      <c r="V246" s="237" t="s">
        <v>101</v>
      </c>
      <c r="W246" s="237"/>
      <c r="X246" s="237"/>
      <c r="Y246" s="237" t="s">
        <v>1438</v>
      </c>
      <c r="Z246" s="237" t="s">
        <v>1439</v>
      </c>
      <c r="AA246" s="237" t="str">
        <f t="shared" si="32"/>
        <v>ユウゲンガイシャアオイトリサポートハウス</v>
      </c>
      <c r="AB246" s="237" t="s">
        <v>1440</v>
      </c>
      <c r="AC246" s="237" t="str">
        <f t="shared" si="33"/>
        <v>985</v>
      </c>
      <c r="AD246" s="237" t="str">
        <f t="shared" si="34"/>
        <v>0057</v>
      </c>
      <c r="AE246" s="237" t="s">
        <v>1282</v>
      </c>
      <c r="AF246" s="237" t="s">
        <v>1441</v>
      </c>
      <c r="AG246" s="237" t="str">
        <f t="shared" si="35"/>
        <v>塩竈市西町６－５</v>
      </c>
      <c r="AH246" s="237" t="s">
        <v>1442</v>
      </c>
      <c r="AI246" s="237" t="s">
        <v>1443</v>
      </c>
      <c r="AJ246" s="237" t="s">
        <v>332</v>
      </c>
    </row>
    <row r="247" spans="1:36">
      <c r="A247" s="237" t="str">
        <f t="shared" si="27"/>
        <v>0410300206児童デイサービス</v>
      </c>
      <c r="B247" s="237" t="s">
        <v>1446</v>
      </c>
      <c r="C247" s="237" t="s">
        <v>1447</v>
      </c>
      <c r="D247" s="237" t="str">
        <f t="shared" si="28"/>
        <v>ニンテイＮＰＯホウジンサワオトノモリ</v>
      </c>
      <c r="E247" s="237" t="s">
        <v>1448</v>
      </c>
      <c r="F247" s="237" t="str">
        <f t="shared" si="29"/>
        <v>981</v>
      </c>
      <c r="G247" s="237" t="str">
        <f t="shared" si="30"/>
        <v>0123</v>
      </c>
      <c r="H247" s="237" t="s">
        <v>1449</v>
      </c>
      <c r="I247" s="237" t="str">
        <f t="shared" si="31"/>
        <v>宮城郡利府町沢乙字寺下２０番</v>
      </c>
      <c r="J247" s="237" t="s">
        <v>1450</v>
      </c>
      <c r="K247" s="237"/>
      <c r="L247" s="237" t="s">
        <v>248</v>
      </c>
      <c r="M247" s="237" t="s">
        <v>1451</v>
      </c>
      <c r="N247" s="237" t="s">
        <v>1330</v>
      </c>
      <c r="O247" s="237" t="s">
        <v>1452</v>
      </c>
      <c r="P247" s="237" t="s">
        <v>1332</v>
      </c>
      <c r="Q247" s="237" t="s">
        <v>1282</v>
      </c>
      <c r="R247" s="237" t="s">
        <v>1453</v>
      </c>
      <c r="S247" s="237" t="s">
        <v>1334</v>
      </c>
      <c r="T247" s="237" t="s">
        <v>1334</v>
      </c>
      <c r="U247" s="237" t="s">
        <v>1454</v>
      </c>
      <c r="V247" s="237" t="s">
        <v>331</v>
      </c>
      <c r="W247" s="237"/>
      <c r="X247" s="237"/>
      <c r="Y247" s="237" t="s">
        <v>1330</v>
      </c>
      <c r="Z247" s="237" t="s">
        <v>1452</v>
      </c>
      <c r="AA247" s="237" t="str">
        <f t="shared" si="32"/>
        <v>シオガマシヒマワリエン</v>
      </c>
      <c r="AB247" s="237" t="s">
        <v>1332</v>
      </c>
      <c r="AC247" s="237" t="str">
        <f t="shared" si="33"/>
        <v>985</v>
      </c>
      <c r="AD247" s="237" t="str">
        <f t="shared" si="34"/>
        <v>0004</v>
      </c>
      <c r="AE247" s="237" t="s">
        <v>1282</v>
      </c>
      <c r="AF247" s="237" t="s">
        <v>1453</v>
      </c>
      <c r="AG247" s="237" t="str">
        <f t="shared" si="35"/>
        <v>塩竈市藤倉二丁目２０番１</v>
      </c>
      <c r="AH247" s="237" t="s">
        <v>1334</v>
      </c>
      <c r="AI247" s="237" t="s">
        <v>1334</v>
      </c>
      <c r="AJ247" s="237" t="s">
        <v>332</v>
      </c>
    </row>
    <row r="248" spans="1:36">
      <c r="A248" s="237" t="str">
        <f t="shared" si="27"/>
        <v>0410300214居宅介護</v>
      </c>
      <c r="B248" s="237" t="s">
        <v>471</v>
      </c>
      <c r="C248" s="237" t="s">
        <v>472</v>
      </c>
      <c r="D248" s="237" t="str">
        <f t="shared" si="28"/>
        <v>カブシキガイシャＨＣＭ</v>
      </c>
      <c r="E248" s="237" t="s">
        <v>473</v>
      </c>
      <c r="F248" s="237" t="str">
        <f t="shared" si="29"/>
        <v>106</v>
      </c>
      <c r="G248" s="237" t="str">
        <f t="shared" si="30"/>
        <v>0044</v>
      </c>
      <c r="H248" s="237" t="s">
        <v>474</v>
      </c>
      <c r="I248" s="237" t="str">
        <f t="shared" si="31"/>
        <v>東京都港区東麻布１丁目２８番１３号</v>
      </c>
      <c r="J248" s="237" t="s">
        <v>475</v>
      </c>
      <c r="K248" s="237" t="s">
        <v>476</v>
      </c>
      <c r="L248" s="237" t="s">
        <v>339</v>
      </c>
      <c r="M248" s="237" t="s">
        <v>477</v>
      </c>
      <c r="N248" s="237" t="s">
        <v>1455</v>
      </c>
      <c r="O248" s="237" t="s">
        <v>1456</v>
      </c>
      <c r="P248" s="237" t="s">
        <v>1457</v>
      </c>
      <c r="Q248" s="237" t="s">
        <v>1282</v>
      </c>
      <c r="R248" s="237" t="s">
        <v>1458</v>
      </c>
      <c r="S248" s="237" t="s">
        <v>1459</v>
      </c>
      <c r="T248" s="237" t="s">
        <v>1460</v>
      </c>
      <c r="U248" s="237" t="s">
        <v>1461</v>
      </c>
      <c r="V248" s="237" t="s">
        <v>99</v>
      </c>
      <c r="W248" s="237"/>
      <c r="X248" s="237"/>
      <c r="Y248" s="237" t="s">
        <v>1455</v>
      </c>
      <c r="Z248" s="237" t="s">
        <v>1456</v>
      </c>
      <c r="AA248" s="237" t="str">
        <f t="shared" si="32"/>
        <v>アミカシオガマカイゴセンター</v>
      </c>
      <c r="AB248" s="237" t="s">
        <v>1457</v>
      </c>
      <c r="AC248" s="237" t="str">
        <f t="shared" si="33"/>
        <v>985</v>
      </c>
      <c r="AD248" s="237" t="str">
        <f t="shared" si="34"/>
        <v>0042</v>
      </c>
      <c r="AE248" s="237" t="s">
        <v>1282</v>
      </c>
      <c r="AF248" s="237" t="s">
        <v>1458</v>
      </c>
      <c r="AG248" s="237" t="str">
        <f t="shared" si="35"/>
        <v>塩竈市玉川２－２－１０</v>
      </c>
      <c r="AH248" s="237" t="s">
        <v>1459</v>
      </c>
      <c r="AI248" s="237" t="s">
        <v>1460</v>
      </c>
      <c r="AJ248" s="237" t="s">
        <v>332</v>
      </c>
    </row>
    <row r="249" spans="1:36">
      <c r="A249" s="237" t="str">
        <f t="shared" si="27"/>
        <v>0410300214重度訪問介護</v>
      </c>
      <c r="B249" s="237" t="s">
        <v>471</v>
      </c>
      <c r="C249" s="237" t="s">
        <v>472</v>
      </c>
      <c r="D249" s="237" t="str">
        <f t="shared" si="28"/>
        <v>カブシキガイシャＨＣＭ</v>
      </c>
      <c r="E249" s="237" t="s">
        <v>473</v>
      </c>
      <c r="F249" s="237" t="str">
        <f t="shared" si="29"/>
        <v>106</v>
      </c>
      <c r="G249" s="237" t="str">
        <f t="shared" si="30"/>
        <v>0044</v>
      </c>
      <c r="H249" s="237" t="s">
        <v>474</v>
      </c>
      <c r="I249" s="237" t="str">
        <f t="shared" si="31"/>
        <v>東京都港区東麻布１丁目２８番１３号</v>
      </c>
      <c r="J249" s="237" t="s">
        <v>475</v>
      </c>
      <c r="K249" s="237" t="s">
        <v>476</v>
      </c>
      <c r="L249" s="237" t="s">
        <v>339</v>
      </c>
      <c r="M249" s="237" t="s">
        <v>477</v>
      </c>
      <c r="N249" s="237" t="s">
        <v>1455</v>
      </c>
      <c r="O249" s="237" t="s">
        <v>1456</v>
      </c>
      <c r="P249" s="237" t="s">
        <v>1457</v>
      </c>
      <c r="Q249" s="237" t="s">
        <v>1282</v>
      </c>
      <c r="R249" s="237" t="s">
        <v>1458</v>
      </c>
      <c r="S249" s="237" t="s">
        <v>1459</v>
      </c>
      <c r="T249" s="237" t="s">
        <v>1460</v>
      </c>
      <c r="U249" s="237" t="s">
        <v>1461</v>
      </c>
      <c r="V249" s="237" t="s">
        <v>101</v>
      </c>
      <c r="W249" s="237"/>
      <c r="X249" s="237"/>
      <c r="Y249" s="237" t="s">
        <v>1455</v>
      </c>
      <c r="Z249" s="237" t="s">
        <v>1456</v>
      </c>
      <c r="AA249" s="237" t="str">
        <f t="shared" si="32"/>
        <v>アミカシオガマカイゴセンター</v>
      </c>
      <c r="AB249" s="237" t="s">
        <v>1457</v>
      </c>
      <c r="AC249" s="237" t="str">
        <f t="shared" si="33"/>
        <v>985</v>
      </c>
      <c r="AD249" s="237" t="str">
        <f t="shared" si="34"/>
        <v>0042</v>
      </c>
      <c r="AE249" s="237" t="s">
        <v>1282</v>
      </c>
      <c r="AF249" s="237" t="s">
        <v>1458</v>
      </c>
      <c r="AG249" s="237" t="str">
        <f t="shared" si="35"/>
        <v>塩竈市玉川２－２－１０</v>
      </c>
      <c r="AH249" s="237" t="s">
        <v>1459</v>
      </c>
      <c r="AI249" s="237" t="s">
        <v>1460</v>
      </c>
      <c r="AJ249" s="237" t="s">
        <v>332</v>
      </c>
    </row>
    <row r="250" spans="1:36">
      <c r="A250" s="237" t="str">
        <f t="shared" si="27"/>
        <v>0410300222就労継続支援Ａ型</v>
      </c>
      <c r="B250" s="237" t="s">
        <v>1462</v>
      </c>
      <c r="C250" s="237" t="s">
        <v>1463</v>
      </c>
      <c r="D250" s="237" t="str">
        <f t="shared" si="28"/>
        <v>トクテイヒエイリカツドウホウジンリフノモリ</v>
      </c>
      <c r="E250" s="237" t="s">
        <v>1332</v>
      </c>
      <c r="F250" s="237" t="str">
        <f t="shared" si="29"/>
        <v>985</v>
      </c>
      <c r="G250" s="237" t="str">
        <f t="shared" si="30"/>
        <v>0004</v>
      </c>
      <c r="H250" s="237" t="s">
        <v>1464</v>
      </c>
      <c r="I250" s="237" t="str">
        <f t="shared" si="31"/>
        <v>塩竈市藤倉三丁目２番６号</v>
      </c>
      <c r="J250" s="237" t="s">
        <v>1465</v>
      </c>
      <c r="K250" s="237" t="s">
        <v>1465</v>
      </c>
      <c r="L250" s="237" t="s">
        <v>1466</v>
      </c>
      <c r="M250" s="237" t="s">
        <v>1467</v>
      </c>
      <c r="N250" s="237" t="s">
        <v>1468</v>
      </c>
      <c r="O250" s="237" t="s">
        <v>1469</v>
      </c>
      <c r="P250" s="237" t="s">
        <v>1470</v>
      </c>
      <c r="Q250" s="237" t="s">
        <v>1471</v>
      </c>
      <c r="R250" s="237" t="s">
        <v>1472</v>
      </c>
      <c r="S250" s="237" t="s">
        <v>1473</v>
      </c>
      <c r="T250" s="237" t="s">
        <v>1473</v>
      </c>
      <c r="U250" s="237" t="s">
        <v>1474</v>
      </c>
      <c r="V250" s="237" t="s">
        <v>110</v>
      </c>
      <c r="W250" s="237"/>
      <c r="X250" s="237"/>
      <c r="Y250" s="237" t="s">
        <v>1468</v>
      </c>
      <c r="Z250" s="237" t="s">
        <v>1469</v>
      </c>
      <c r="AA250" s="237" t="str">
        <f t="shared" si="32"/>
        <v>ワカメノサト</v>
      </c>
      <c r="AB250" s="237" t="s">
        <v>1470</v>
      </c>
      <c r="AC250" s="237" t="str">
        <f t="shared" si="33"/>
        <v>981</v>
      </c>
      <c r="AD250" s="237" t="str">
        <f t="shared" si="34"/>
        <v>0101</v>
      </c>
      <c r="AE250" s="237" t="s">
        <v>1471</v>
      </c>
      <c r="AF250" s="237" t="s">
        <v>1472</v>
      </c>
      <c r="AG250" s="237" t="str">
        <f t="shared" si="35"/>
        <v>宮城郡利府町赤沼字須賀１１６番地</v>
      </c>
      <c r="AH250" s="237" t="s">
        <v>1473</v>
      </c>
      <c r="AI250" s="237" t="s">
        <v>1473</v>
      </c>
      <c r="AJ250" s="237" t="s">
        <v>261</v>
      </c>
    </row>
    <row r="251" spans="1:36">
      <c r="A251" s="237" t="str">
        <f t="shared" si="27"/>
        <v>0410300230就労移行支援</v>
      </c>
      <c r="B251" s="237" t="s">
        <v>1475</v>
      </c>
      <c r="C251" s="237" t="s">
        <v>1476</v>
      </c>
      <c r="D251" s="237" t="str">
        <f t="shared" si="28"/>
        <v>イリョウホウジンカンノアイセイカイ</v>
      </c>
      <c r="E251" s="237" t="s">
        <v>1477</v>
      </c>
      <c r="F251" s="237" t="str">
        <f t="shared" si="29"/>
        <v>985</v>
      </c>
      <c r="G251" s="237" t="str">
        <f t="shared" si="30"/>
        <v>0045</v>
      </c>
      <c r="H251" s="237" t="s">
        <v>1478</v>
      </c>
      <c r="I251" s="237" t="str">
        <f t="shared" si="31"/>
        <v>塩竈市西玉川町１番１６号</v>
      </c>
      <c r="J251" s="237" t="s">
        <v>1479</v>
      </c>
      <c r="K251" s="237" t="s">
        <v>1480</v>
      </c>
      <c r="L251" s="237" t="s">
        <v>248</v>
      </c>
      <c r="M251" s="237" t="s">
        <v>1481</v>
      </c>
      <c r="N251" s="237" t="s">
        <v>1482</v>
      </c>
      <c r="O251" s="237" t="s">
        <v>1483</v>
      </c>
      <c r="P251" s="237" t="s">
        <v>1477</v>
      </c>
      <c r="Q251" s="237" t="s">
        <v>1282</v>
      </c>
      <c r="R251" s="237" t="s">
        <v>1484</v>
      </c>
      <c r="S251" s="237" t="s">
        <v>1485</v>
      </c>
      <c r="T251" s="237" t="s">
        <v>1486</v>
      </c>
      <c r="U251" s="237" t="s">
        <v>1487</v>
      </c>
      <c r="V251" s="237" t="s">
        <v>109</v>
      </c>
      <c r="W251" s="237"/>
      <c r="X251" s="237"/>
      <c r="Y251" s="237" t="s">
        <v>1482</v>
      </c>
      <c r="Z251" s="237" t="s">
        <v>1483</v>
      </c>
      <c r="AA251" s="237" t="str">
        <f t="shared" si="32"/>
        <v>メープルガーデン</v>
      </c>
      <c r="AB251" s="237" t="s">
        <v>1477</v>
      </c>
      <c r="AC251" s="237" t="str">
        <f t="shared" si="33"/>
        <v>985</v>
      </c>
      <c r="AD251" s="237" t="str">
        <f t="shared" si="34"/>
        <v>0045</v>
      </c>
      <c r="AE251" s="237" t="s">
        <v>1282</v>
      </c>
      <c r="AF251" s="237" t="s">
        <v>1488</v>
      </c>
      <c r="AG251" s="237" t="str">
        <f t="shared" si="35"/>
        <v>塩竈市西玉川町54-99</v>
      </c>
      <c r="AH251" s="237" t="s">
        <v>1485</v>
      </c>
      <c r="AI251" s="237" t="s">
        <v>1486</v>
      </c>
      <c r="AJ251" s="237" t="s">
        <v>332</v>
      </c>
    </row>
    <row r="252" spans="1:36">
      <c r="A252" s="237" t="str">
        <f t="shared" si="27"/>
        <v>0410300230就労継続支援Ｂ型</v>
      </c>
      <c r="B252" s="237" t="s">
        <v>1475</v>
      </c>
      <c r="C252" s="237" t="s">
        <v>1476</v>
      </c>
      <c r="D252" s="237" t="str">
        <f t="shared" si="28"/>
        <v>イリョウホウジンカンノアイセイカイ</v>
      </c>
      <c r="E252" s="237" t="s">
        <v>1477</v>
      </c>
      <c r="F252" s="237" t="str">
        <f t="shared" si="29"/>
        <v>985</v>
      </c>
      <c r="G252" s="237" t="str">
        <f t="shared" si="30"/>
        <v>0045</v>
      </c>
      <c r="H252" s="237" t="s">
        <v>1478</v>
      </c>
      <c r="I252" s="237" t="str">
        <f t="shared" si="31"/>
        <v>塩竈市西玉川町１番１６号</v>
      </c>
      <c r="J252" s="237" t="s">
        <v>1479</v>
      </c>
      <c r="K252" s="237" t="s">
        <v>1480</v>
      </c>
      <c r="L252" s="237" t="s">
        <v>248</v>
      </c>
      <c r="M252" s="237" t="s">
        <v>1481</v>
      </c>
      <c r="N252" s="237" t="s">
        <v>1482</v>
      </c>
      <c r="O252" s="237" t="s">
        <v>1483</v>
      </c>
      <c r="P252" s="237" t="s">
        <v>1477</v>
      </c>
      <c r="Q252" s="237" t="s">
        <v>1282</v>
      </c>
      <c r="R252" s="237" t="s">
        <v>1484</v>
      </c>
      <c r="S252" s="237" t="s">
        <v>1485</v>
      </c>
      <c r="T252" s="237" t="s">
        <v>1486</v>
      </c>
      <c r="U252" s="237" t="s">
        <v>1487</v>
      </c>
      <c r="V252" s="237" t="s">
        <v>111</v>
      </c>
      <c r="W252" s="237"/>
      <c r="X252" s="237"/>
      <c r="Y252" s="237" t="s">
        <v>1482</v>
      </c>
      <c r="Z252" s="237" t="s">
        <v>1483</v>
      </c>
      <c r="AA252" s="237" t="str">
        <f t="shared" si="32"/>
        <v>メープルガーデン</v>
      </c>
      <c r="AB252" s="237" t="s">
        <v>1477</v>
      </c>
      <c r="AC252" s="237" t="str">
        <f t="shared" si="33"/>
        <v>985</v>
      </c>
      <c r="AD252" s="237" t="str">
        <f t="shared" si="34"/>
        <v>0045</v>
      </c>
      <c r="AE252" s="237" t="s">
        <v>1282</v>
      </c>
      <c r="AF252" s="237" t="s">
        <v>1484</v>
      </c>
      <c r="AG252" s="237" t="str">
        <f t="shared" si="35"/>
        <v>塩竈市西玉川町８番６号</v>
      </c>
      <c r="AH252" s="237" t="s">
        <v>1485</v>
      </c>
      <c r="AI252" s="237" t="s">
        <v>1486</v>
      </c>
      <c r="AJ252" s="237" t="s">
        <v>260</v>
      </c>
    </row>
    <row r="253" spans="1:36">
      <c r="A253" s="237" t="str">
        <f t="shared" si="27"/>
        <v>0410300248居宅介護</v>
      </c>
      <c r="B253" s="237" t="s">
        <v>1489</v>
      </c>
      <c r="C253" s="237" t="s">
        <v>1490</v>
      </c>
      <c r="D253" s="237" t="str">
        <f t="shared" si="28"/>
        <v>カブシキガイシャタイワリーアルティ</v>
      </c>
      <c r="E253" s="237" t="s">
        <v>1491</v>
      </c>
      <c r="F253" s="237" t="str">
        <f t="shared" si="29"/>
        <v>981</v>
      </c>
      <c r="G253" s="237" t="str">
        <f t="shared" si="30"/>
        <v>0954</v>
      </c>
      <c r="H253" s="237" t="s">
        <v>1492</v>
      </c>
      <c r="I253" s="237" t="str">
        <f t="shared" si="31"/>
        <v>仙台市青葉区川平四丁目26番34号</v>
      </c>
      <c r="J253" s="237" t="s">
        <v>1493</v>
      </c>
      <c r="K253" s="237" t="s">
        <v>1494</v>
      </c>
      <c r="L253" s="237" t="s">
        <v>339</v>
      </c>
      <c r="M253" s="237" t="s">
        <v>1495</v>
      </c>
      <c r="N253" s="237" t="s">
        <v>1496</v>
      </c>
      <c r="O253" s="237" t="s">
        <v>1497</v>
      </c>
      <c r="P253" s="237" t="s">
        <v>1498</v>
      </c>
      <c r="Q253" s="237" t="s">
        <v>1282</v>
      </c>
      <c r="R253" s="237" t="s">
        <v>1499</v>
      </c>
      <c r="S253" s="237" t="s">
        <v>1500</v>
      </c>
      <c r="T253" s="237" t="s">
        <v>1501</v>
      </c>
      <c r="U253" s="237" t="s">
        <v>1502</v>
      </c>
      <c r="V253" s="237" t="s">
        <v>99</v>
      </c>
      <c r="W253" s="237"/>
      <c r="X253" s="237"/>
      <c r="Y253" s="237" t="s">
        <v>1496</v>
      </c>
      <c r="Z253" s="237" t="s">
        <v>1497</v>
      </c>
      <c r="AA253" s="237" t="str">
        <f t="shared" si="32"/>
        <v>ホームヘルパーステーションシノノメ</v>
      </c>
      <c r="AB253" s="237" t="s">
        <v>1498</v>
      </c>
      <c r="AC253" s="237" t="str">
        <f t="shared" si="33"/>
        <v>985</v>
      </c>
      <c r="AD253" s="237" t="str">
        <f t="shared" si="34"/>
        <v>0001</v>
      </c>
      <c r="AE253" s="237" t="s">
        <v>1282</v>
      </c>
      <c r="AF253" s="237" t="s">
        <v>1499</v>
      </c>
      <c r="AG253" s="237" t="str">
        <f t="shared" si="35"/>
        <v>塩竈市新浜町2丁目2-43</v>
      </c>
      <c r="AH253" s="237" t="s">
        <v>1500</v>
      </c>
      <c r="AI253" s="237" t="s">
        <v>1501</v>
      </c>
      <c r="AJ253" s="237" t="s">
        <v>332</v>
      </c>
    </row>
    <row r="254" spans="1:36">
      <c r="A254" s="237" t="str">
        <f t="shared" si="27"/>
        <v>0410300248重度訪問介護</v>
      </c>
      <c r="B254" s="237" t="s">
        <v>1489</v>
      </c>
      <c r="C254" s="237" t="s">
        <v>1490</v>
      </c>
      <c r="D254" s="237" t="str">
        <f t="shared" si="28"/>
        <v>カブシキガイシャタイワリーアルティ</v>
      </c>
      <c r="E254" s="237" t="s">
        <v>1491</v>
      </c>
      <c r="F254" s="237" t="str">
        <f t="shared" si="29"/>
        <v>981</v>
      </c>
      <c r="G254" s="237" t="str">
        <f t="shared" si="30"/>
        <v>0954</v>
      </c>
      <c r="H254" s="237" t="s">
        <v>1492</v>
      </c>
      <c r="I254" s="237" t="str">
        <f t="shared" si="31"/>
        <v>仙台市青葉区川平四丁目26番34号</v>
      </c>
      <c r="J254" s="237" t="s">
        <v>1493</v>
      </c>
      <c r="K254" s="237" t="s">
        <v>1494</v>
      </c>
      <c r="L254" s="237" t="s">
        <v>339</v>
      </c>
      <c r="M254" s="237" t="s">
        <v>1495</v>
      </c>
      <c r="N254" s="237" t="s">
        <v>1496</v>
      </c>
      <c r="O254" s="237" t="s">
        <v>1497</v>
      </c>
      <c r="P254" s="237" t="s">
        <v>1498</v>
      </c>
      <c r="Q254" s="237" t="s">
        <v>1282</v>
      </c>
      <c r="R254" s="237" t="s">
        <v>1499</v>
      </c>
      <c r="S254" s="237" t="s">
        <v>1500</v>
      </c>
      <c r="T254" s="237" t="s">
        <v>1501</v>
      </c>
      <c r="U254" s="237" t="s">
        <v>1502</v>
      </c>
      <c r="V254" s="237" t="s">
        <v>101</v>
      </c>
      <c r="W254" s="237"/>
      <c r="X254" s="237"/>
      <c r="Y254" s="237" t="s">
        <v>1496</v>
      </c>
      <c r="Z254" s="237" t="s">
        <v>1497</v>
      </c>
      <c r="AA254" s="237" t="str">
        <f t="shared" si="32"/>
        <v>ホームヘルパーステーションシノノメ</v>
      </c>
      <c r="AB254" s="237" t="s">
        <v>1498</v>
      </c>
      <c r="AC254" s="237" t="str">
        <f t="shared" si="33"/>
        <v>985</v>
      </c>
      <c r="AD254" s="237" t="str">
        <f t="shared" si="34"/>
        <v>0001</v>
      </c>
      <c r="AE254" s="237" t="s">
        <v>1282</v>
      </c>
      <c r="AF254" s="237" t="s">
        <v>1499</v>
      </c>
      <c r="AG254" s="237" t="str">
        <f t="shared" si="35"/>
        <v>塩竈市新浜町2丁目2-43</v>
      </c>
      <c r="AH254" s="237" t="s">
        <v>1500</v>
      </c>
      <c r="AI254" s="237" t="s">
        <v>1501</v>
      </c>
      <c r="AJ254" s="237" t="s">
        <v>332</v>
      </c>
    </row>
    <row r="255" spans="1:36">
      <c r="A255" s="237" t="str">
        <f t="shared" si="27"/>
        <v>0410300255居宅介護</v>
      </c>
      <c r="B255" s="237" t="s">
        <v>1503</v>
      </c>
      <c r="C255" s="237" t="s">
        <v>1504</v>
      </c>
      <c r="D255" s="237" t="str">
        <f t="shared" si="28"/>
        <v>イッパンシャダンホウジン　ヒューマンサポート</v>
      </c>
      <c r="E255" s="237" t="s">
        <v>1505</v>
      </c>
      <c r="F255" s="237" t="str">
        <f t="shared" si="29"/>
        <v>981</v>
      </c>
      <c r="G255" s="237" t="str">
        <f t="shared" si="30"/>
        <v>3217</v>
      </c>
      <c r="H255" s="237" t="s">
        <v>1506</v>
      </c>
      <c r="I255" s="237" t="str">
        <f t="shared" si="31"/>
        <v>仙台市泉区実沢字男生山9-14</v>
      </c>
      <c r="J255" s="237" t="s">
        <v>1507</v>
      </c>
      <c r="K255" s="237" t="s">
        <v>1508</v>
      </c>
      <c r="L255" s="237" t="s">
        <v>901</v>
      </c>
      <c r="M255" s="237" t="s">
        <v>1509</v>
      </c>
      <c r="N255" s="237" t="s">
        <v>1510</v>
      </c>
      <c r="O255" s="237" t="s">
        <v>1511</v>
      </c>
      <c r="P255" s="237" t="s">
        <v>1512</v>
      </c>
      <c r="Q255" s="237" t="s">
        <v>1282</v>
      </c>
      <c r="R255" s="237" t="s">
        <v>1513</v>
      </c>
      <c r="S255" s="237" t="s">
        <v>1514</v>
      </c>
      <c r="T255" s="237" t="s">
        <v>1514</v>
      </c>
      <c r="U255" s="237" t="s">
        <v>1515</v>
      </c>
      <c r="V255" s="237" t="s">
        <v>99</v>
      </c>
      <c r="W255" s="237"/>
      <c r="X255" s="237"/>
      <c r="Y255" s="237" t="s">
        <v>1510</v>
      </c>
      <c r="Z255" s="237" t="s">
        <v>1511</v>
      </c>
      <c r="AA255" s="237" t="str">
        <f t="shared" si="32"/>
        <v>サポートセンターシオガマ</v>
      </c>
      <c r="AB255" s="237" t="s">
        <v>1512</v>
      </c>
      <c r="AC255" s="237" t="str">
        <f t="shared" si="33"/>
        <v>985</v>
      </c>
      <c r="AD255" s="237" t="str">
        <f t="shared" si="34"/>
        <v>0061</v>
      </c>
      <c r="AE255" s="237" t="s">
        <v>1282</v>
      </c>
      <c r="AF255" s="237" t="s">
        <v>1513</v>
      </c>
      <c r="AG255" s="237" t="str">
        <f t="shared" si="35"/>
        <v>塩竈市清水沢４丁目39-5</v>
      </c>
      <c r="AH255" s="237" t="s">
        <v>1514</v>
      </c>
      <c r="AI255" s="237" t="s">
        <v>1514</v>
      </c>
      <c r="AJ255" s="237" t="s">
        <v>332</v>
      </c>
    </row>
    <row r="256" spans="1:36">
      <c r="A256" s="237" t="str">
        <f t="shared" si="27"/>
        <v>0410300255重度訪問介護</v>
      </c>
      <c r="B256" s="237" t="s">
        <v>1503</v>
      </c>
      <c r="C256" s="237" t="s">
        <v>1504</v>
      </c>
      <c r="D256" s="237" t="str">
        <f t="shared" si="28"/>
        <v>イッパンシャダンホウジン　ヒューマンサポート</v>
      </c>
      <c r="E256" s="237" t="s">
        <v>1505</v>
      </c>
      <c r="F256" s="237" t="str">
        <f t="shared" si="29"/>
        <v>981</v>
      </c>
      <c r="G256" s="237" t="str">
        <f t="shared" si="30"/>
        <v>3217</v>
      </c>
      <c r="H256" s="237" t="s">
        <v>1506</v>
      </c>
      <c r="I256" s="237" t="str">
        <f t="shared" si="31"/>
        <v>仙台市泉区実沢字男生山9-14</v>
      </c>
      <c r="J256" s="237" t="s">
        <v>1507</v>
      </c>
      <c r="K256" s="237" t="s">
        <v>1508</v>
      </c>
      <c r="L256" s="237" t="s">
        <v>901</v>
      </c>
      <c r="M256" s="237" t="s">
        <v>1509</v>
      </c>
      <c r="N256" s="237" t="s">
        <v>1510</v>
      </c>
      <c r="O256" s="237" t="s">
        <v>1511</v>
      </c>
      <c r="P256" s="237" t="s">
        <v>1512</v>
      </c>
      <c r="Q256" s="237" t="s">
        <v>1282</v>
      </c>
      <c r="R256" s="237" t="s">
        <v>1513</v>
      </c>
      <c r="S256" s="237" t="s">
        <v>1514</v>
      </c>
      <c r="T256" s="237" t="s">
        <v>1514</v>
      </c>
      <c r="U256" s="237" t="s">
        <v>1515</v>
      </c>
      <c r="V256" s="237" t="s">
        <v>101</v>
      </c>
      <c r="W256" s="237"/>
      <c r="X256" s="237"/>
      <c r="Y256" s="237" t="s">
        <v>1510</v>
      </c>
      <c r="Z256" s="237" t="s">
        <v>1511</v>
      </c>
      <c r="AA256" s="237" t="str">
        <f t="shared" si="32"/>
        <v>サポートセンターシオガマ</v>
      </c>
      <c r="AB256" s="237" t="s">
        <v>1512</v>
      </c>
      <c r="AC256" s="237" t="str">
        <f t="shared" si="33"/>
        <v>985</v>
      </c>
      <c r="AD256" s="237" t="str">
        <f t="shared" si="34"/>
        <v>0061</v>
      </c>
      <c r="AE256" s="237" t="s">
        <v>1282</v>
      </c>
      <c r="AF256" s="237" t="s">
        <v>1513</v>
      </c>
      <c r="AG256" s="237" t="str">
        <f t="shared" si="35"/>
        <v>塩竈市清水沢４丁目39-5</v>
      </c>
      <c r="AH256" s="237" t="s">
        <v>1514</v>
      </c>
      <c r="AI256" s="237" t="s">
        <v>1514</v>
      </c>
      <c r="AJ256" s="237" t="s">
        <v>332</v>
      </c>
    </row>
    <row r="257" spans="1:36">
      <c r="A257" s="237" t="str">
        <f t="shared" si="27"/>
        <v>0410300289就労継続支援Ａ型</v>
      </c>
      <c r="B257" s="237" t="s">
        <v>1516</v>
      </c>
      <c r="C257" s="237" t="s">
        <v>1517</v>
      </c>
      <c r="D257" s="237" t="str">
        <f t="shared" si="28"/>
        <v>カブシキガイシャエムケーアシスト</v>
      </c>
      <c r="E257" s="237" t="s">
        <v>1498</v>
      </c>
      <c r="F257" s="237" t="str">
        <f t="shared" si="29"/>
        <v>985</v>
      </c>
      <c r="G257" s="237" t="str">
        <f t="shared" si="30"/>
        <v>0001</v>
      </c>
      <c r="H257" s="237" t="s">
        <v>1518</v>
      </c>
      <c r="I257" s="237" t="str">
        <f t="shared" si="31"/>
        <v>塩竈市新浜町1丁目27番16号</v>
      </c>
      <c r="J257" s="237" t="s">
        <v>1519</v>
      </c>
      <c r="K257" s="237" t="s">
        <v>1520</v>
      </c>
      <c r="L257" s="237" t="s">
        <v>339</v>
      </c>
      <c r="M257" s="237" t="s">
        <v>1521</v>
      </c>
      <c r="N257" s="237" t="s">
        <v>1516</v>
      </c>
      <c r="O257" s="237" t="s">
        <v>1517</v>
      </c>
      <c r="P257" s="237" t="s">
        <v>1498</v>
      </c>
      <c r="Q257" s="237" t="s">
        <v>1282</v>
      </c>
      <c r="R257" s="237" t="s">
        <v>1518</v>
      </c>
      <c r="S257" s="237" t="s">
        <v>1519</v>
      </c>
      <c r="T257" s="237" t="s">
        <v>1519</v>
      </c>
      <c r="U257" s="237" t="s">
        <v>1522</v>
      </c>
      <c r="V257" s="237" t="s">
        <v>110</v>
      </c>
      <c r="W257" s="237"/>
      <c r="X257" s="237"/>
      <c r="Y257" s="237" t="s">
        <v>1516</v>
      </c>
      <c r="Z257" s="237" t="s">
        <v>1517</v>
      </c>
      <c r="AA257" s="237" t="str">
        <f t="shared" si="32"/>
        <v>カブシキガイシャエムケーアシスト</v>
      </c>
      <c r="AB257" s="237" t="s">
        <v>1498</v>
      </c>
      <c r="AC257" s="237" t="str">
        <f t="shared" si="33"/>
        <v>985</v>
      </c>
      <c r="AD257" s="237" t="str">
        <f t="shared" si="34"/>
        <v>0001</v>
      </c>
      <c r="AE257" s="237" t="s">
        <v>1282</v>
      </c>
      <c r="AF257" s="237" t="s">
        <v>1518</v>
      </c>
      <c r="AG257" s="237" t="str">
        <f t="shared" si="35"/>
        <v>塩竈市新浜町1丁目27番16号</v>
      </c>
      <c r="AH257" s="237" t="s">
        <v>1519</v>
      </c>
      <c r="AI257" s="237" t="s">
        <v>1519</v>
      </c>
      <c r="AJ257" s="237" t="s">
        <v>260</v>
      </c>
    </row>
    <row r="258" spans="1:36">
      <c r="A258" s="237" t="str">
        <f t="shared" si="27"/>
        <v>0410300297居宅介護</v>
      </c>
      <c r="B258" s="237" t="s">
        <v>1523</v>
      </c>
      <c r="C258" s="237" t="s">
        <v>1524</v>
      </c>
      <c r="D258" s="237" t="str">
        <f t="shared" si="28"/>
        <v>ユウゲンガイシャイズミサワカイゴシエンサービス</v>
      </c>
      <c r="E258" s="237" t="s">
        <v>1525</v>
      </c>
      <c r="F258" s="237" t="str">
        <f t="shared" si="29"/>
        <v>985</v>
      </c>
      <c r="G258" s="237" t="str">
        <f t="shared" si="30"/>
        <v>0062</v>
      </c>
      <c r="H258" s="237" t="s">
        <v>1526</v>
      </c>
      <c r="I258" s="237" t="str">
        <f t="shared" si="31"/>
        <v>塩竈市泉沢町１７番１５号</v>
      </c>
      <c r="J258" s="237" t="s">
        <v>1527</v>
      </c>
      <c r="K258" s="237" t="s">
        <v>1527</v>
      </c>
      <c r="L258" s="237" t="s">
        <v>339</v>
      </c>
      <c r="M258" s="237" t="s">
        <v>1528</v>
      </c>
      <c r="N258" s="237" t="s">
        <v>1523</v>
      </c>
      <c r="O258" s="237" t="s">
        <v>1524</v>
      </c>
      <c r="P258" s="237" t="s">
        <v>1525</v>
      </c>
      <c r="Q258" s="237" t="s">
        <v>1282</v>
      </c>
      <c r="R258" s="237" t="s">
        <v>1526</v>
      </c>
      <c r="S258" s="237" t="s">
        <v>1527</v>
      </c>
      <c r="T258" s="237" t="s">
        <v>1527</v>
      </c>
      <c r="U258" s="237" t="s">
        <v>1529</v>
      </c>
      <c r="V258" s="237" t="s">
        <v>99</v>
      </c>
      <c r="W258" s="237"/>
      <c r="X258" s="237"/>
      <c r="Y258" s="237" t="s">
        <v>1523</v>
      </c>
      <c r="Z258" s="237" t="s">
        <v>1524</v>
      </c>
      <c r="AA258" s="237" t="str">
        <f t="shared" si="32"/>
        <v>ユウゲンガイシャイズミサワカイゴシエンサービス</v>
      </c>
      <c r="AB258" s="237" t="s">
        <v>1525</v>
      </c>
      <c r="AC258" s="237" t="str">
        <f t="shared" si="33"/>
        <v>985</v>
      </c>
      <c r="AD258" s="237" t="str">
        <f t="shared" si="34"/>
        <v>0062</v>
      </c>
      <c r="AE258" s="237" t="s">
        <v>1282</v>
      </c>
      <c r="AF258" s="237" t="s">
        <v>1526</v>
      </c>
      <c r="AG258" s="237" t="str">
        <f t="shared" si="35"/>
        <v>塩竈市泉沢町１７番１５号</v>
      </c>
      <c r="AH258" s="237" t="s">
        <v>1527</v>
      </c>
      <c r="AI258" s="237" t="s">
        <v>1527</v>
      </c>
      <c r="AJ258" s="237" t="s">
        <v>332</v>
      </c>
    </row>
    <row r="259" spans="1:36">
      <c r="A259" s="237" t="str">
        <f t="shared" si="27"/>
        <v>0410300297重度訪問介護</v>
      </c>
      <c r="B259" s="237" t="s">
        <v>1523</v>
      </c>
      <c r="C259" s="237" t="s">
        <v>1524</v>
      </c>
      <c r="D259" s="237" t="str">
        <f t="shared" si="28"/>
        <v>ユウゲンガイシャイズミサワカイゴシエンサービス</v>
      </c>
      <c r="E259" s="237" t="s">
        <v>1525</v>
      </c>
      <c r="F259" s="237" t="str">
        <f t="shared" si="29"/>
        <v>985</v>
      </c>
      <c r="G259" s="237" t="str">
        <f t="shared" si="30"/>
        <v>0062</v>
      </c>
      <c r="H259" s="237" t="s">
        <v>1526</v>
      </c>
      <c r="I259" s="237" t="str">
        <f t="shared" si="31"/>
        <v>塩竈市泉沢町１７番１５号</v>
      </c>
      <c r="J259" s="237" t="s">
        <v>1527</v>
      </c>
      <c r="K259" s="237" t="s">
        <v>1527</v>
      </c>
      <c r="L259" s="237" t="s">
        <v>339</v>
      </c>
      <c r="M259" s="237" t="s">
        <v>1528</v>
      </c>
      <c r="N259" s="237" t="s">
        <v>1523</v>
      </c>
      <c r="O259" s="237" t="s">
        <v>1524</v>
      </c>
      <c r="P259" s="237" t="s">
        <v>1525</v>
      </c>
      <c r="Q259" s="237" t="s">
        <v>1282</v>
      </c>
      <c r="R259" s="237" t="s">
        <v>1526</v>
      </c>
      <c r="S259" s="237" t="s">
        <v>1527</v>
      </c>
      <c r="T259" s="237" t="s">
        <v>1527</v>
      </c>
      <c r="U259" s="237" t="s">
        <v>1529</v>
      </c>
      <c r="V259" s="237" t="s">
        <v>101</v>
      </c>
      <c r="W259" s="237"/>
      <c r="X259" s="237"/>
      <c r="Y259" s="237" t="s">
        <v>1523</v>
      </c>
      <c r="Z259" s="237" t="s">
        <v>1524</v>
      </c>
      <c r="AA259" s="237" t="str">
        <f t="shared" si="32"/>
        <v>ユウゲンガイシャイズミサワカイゴシエンサービス</v>
      </c>
      <c r="AB259" s="237" t="s">
        <v>1525</v>
      </c>
      <c r="AC259" s="237" t="str">
        <f t="shared" si="33"/>
        <v>985</v>
      </c>
      <c r="AD259" s="237" t="str">
        <f t="shared" si="34"/>
        <v>0062</v>
      </c>
      <c r="AE259" s="237" t="s">
        <v>1282</v>
      </c>
      <c r="AF259" s="237" t="s">
        <v>1526</v>
      </c>
      <c r="AG259" s="237" t="str">
        <f t="shared" si="35"/>
        <v>塩竈市泉沢町１７番１５号</v>
      </c>
      <c r="AH259" s="237" t="s">
        <v>1527</v>
      </c>
      <c r="AI259" s="237" t="s">
        <v>1527</v>
      </c>
      <c r="AJ259" s="237" t="s">
        <v>332</v>
      </c>
    </row>
    <row r="260" spans="1:36">
      <c r="A260" s="237" t="str">
        <f t="shared" ref="A260:A323" si="36">U260&amp;V260</f>
        <v>0410300305就労継続支援Ａ型</v>
      </c>
      <c r="B260" s="237" t="s">
        <v>862</v>
      </c>
      <c r="C260" s="237" t="s">
        <v>863</v>
      </c>
      <c r="D260" s="237" t="str">
        <f t="shared" ref="D260:D323" si="37">DBCS(C260)</f>
        <v>アイサンサンタクショクカブシキガイシャ</v>
      </c>
      <c r="E260" s="237" t="s">
        <v>864</v>
      </c>
      <c r="F260" s="237" t="str">
        <f t="shared" ref="F260:F323" si="38">LEFT(E260,3)</f>
        <v>985</v>
      </c>
      <c r="G260" s="237" t="str">
        <f t="shared" ref="G260:G323" si="39">RIGHT(E260,4)</f>
        <v>0052</v>
      </c>
      <c r="H260" s="237" t="s">
        <v>865</v>
      </c>
      <c r="I260" s="237" t="str">
        <f t="shared" ref="I260:I323" si="40">SUBSTITUTE(H260,"宮城県","")</f>
        <v>塩竈市本町１２－５</v>
      </c>
      <c r="J260" s="237" t="s">
        <v>866</v>
      </c>
      <c r="K260" s="237" t="s">
        <v>867</v>
      </c>
      <c r="L260" s="237" t="s">
        <v>339</v>
      </c>
      <c r="M260" s="237" t="s">
        <v>868</v>
      </c>
      <c r="N260" s="237" t="s">
        <v>1530</v>
      </c>
      <c r="O260" s="237" t="s">
        <v>1531</v>
      </c>
      <c r="P260" s="237" t="s">
        <v>864</v>
      </c>
      <c r="Q260" s="237" t="s">
        <v>1282</v>
      </c>
      <c r="R260" s="237" t="s">
        <v>1532</v>
      </c>
      <c r="S260" s="237" t="s">
        <v>866</v>
      </c>
      <c r="T260" s="237" t="s">
        <v>867</v>
      </c>
      <c r="U260" s="237" t="s">
        <v>1533</v>
      </c>
      <c r="V260" s="237" t="s">
        <v>110</v>
      </c>
      <c r="W260" s="237"/>
      <c r="X260" s="237"/>
      <c r="Y260" s="237" t="s">
        <v>1530</v>
      </c>
      <c r="Z260" s="237" t="s">
        <v>1531</v>
      </c>
      <c r="AA260" s="237" t="str">
        <f t="shared" ref="AA260:AA323" si="41">DBCS(Z260)</f>
        <v>アイサンサンシオガマジギョウショ</v>
      </c>
      <c r="AB260" s="237" t="s">
        <v>864</v>
      </c>
      <c r="AC260" s="237" t="str">
        <f t="shared" ref="AC260:AC323" si="42">LEFT(AB260,3)</f>
        <v>985</v>
      </c>
      <c r="AD260" s="237" t="str">
        <f t="shared" ref="AD260:AD323" si="43">RIGHT(AB260,4)</f>
        <v>0052</v>
      </c>
      <c r="AE260" s="237" t="s">
        <v>1282</v>
      </c>
      <c r="AF260" s="237" t="s">
        <v>1532</v>
      </c>
      <c r="AG260" s="237" t="str">
        <f t="shared" ref="AG260:AG323" si="44">SUBSTITUTE(AF260,"宮城県","")</f>
        <v>塩竈市本町12-5</v>
      </c>
      <c r="AH260" s="237" t="s">
        <v>866</v>
      </c>
      <c r="AI260" s="237" t="s">
        <v>867</v>
      </c>
      <c r="AJ260" s="237" t="s">
        <v>260</v>
      </c>
    </row>
    <row r="261" spans="1:36">
      <c r="A261" s="237" t="str">
        <f t="shared" si="36"/>
        <v>0410300313生活介護</v>
      </c>
      <c r="B261" s="237" t="s">
        <v>1308</v>
      </c>
      <c r="C261" s="237" t="s">
        <v>1309</v>
      </c>
      <c r="D261" s="237" t="str">
        <f t="shared" si="37"/>
        <v>シャカイフクシホウジン　シマフクシカイ</v>
      </c>
      <c r="E261" s="237" t="s">
        <v>1310</v>
      </c>
      <c r="F261" s="237" t="str">
        <f t="shared" si="38"/>
        <v>985</v>
      </c>
      <c r="G261" s="237" t="str">
        <f t="shared" si="39"/>
        <v>0005</v>
      </c>
      <c r="H261" s="237" t="s">
        <v>1311</v>
      </c>
      <c r="I261" s="237" t="str">
        <f t="shared" si="40"/>
        <v>塩竈市杉の入４丁目３番１７号</v>
      </c>
      <c r="J261" s="237" t="s">
        <v>1312</v>
      </c>
      <c r="K261" s="237" t="s">
        <v>1313</v>
      </c>
      <c r="L261" s="237" t="s">
        <v>248</v>
      </c>
      <c r="M261" s="237" t="s">
        <v>1314</v>
      </c>
      <c r="N261" s="237" t="s">
        <v>1534</v>
      </c>
      <c r="O261" s="237" t="s">
        <v>1535</v>
      </c>
      <c r="P261" s="237" t="s">
        <v>1512</v>
      </c>
      <c r="Q261" s="237" t="s">
        <v>1282</v>
      </c>
      <c r="R261" s="237" t="s">
        <v>1536</v>
      </c>
      <c r="S261" s="237" t="s">
        <v>1537</v>
      </c>
      <c r="T261" s="237" t="s">
        <v>1538</v>
      </c>
      <c r="U261" s="237" t="s">
        <v>1539</v>
      </c>
      <c r="V261" s="237" t="s">
        <v>105</v>
      </c>
      <c r="W261" s="237"/>
      <c r="X261" s="237"/>
      <c r="Y261" s="237" t="s">
        <v>1534</v>
      </c>
      <c r="Z261" s="237" t="s">
        <v>1535</v>
      </c>
      <c r="AA261" s="237" t="str">
        <f t="shared" si="41"/>
        <v>カシノキ</v>
      </c>
      <c r="AB261" s="237" t="s">
        <v>1512</v>
      </c>
      <c r="AC261" s="237" t="str">
        <f t="shared" si="42"/>
        <v>985</v>
      </c>
      <c r="AD261" s="237" t="str">
        <f t="shared" si="43"/>
        <v>0061</v>
      </c>
      <c r="AE261" s="237" t="s">
        <v>1282</v>
      </c>
      <c r="AF261" s="237" t="s">
        <v>1536</v>
      </c>
      <c r="AG261" s="237" t="str">
        <f t="shared" si="44"/>
        <v>塩竈市清水沢2丁目11-10</v>
      </c>
      <c r="AH261" s="237" t="s">
        <v>1537</v>
      </c>
      <c r="AI261" s="237" t="s">
        <v>1538</v>
      </c>
      <c r="AJ261" s="237" t="s">
        <v>332</v>
      </c>
    </row>
    <row r="262" spans="1:36">
      <c r="A262" s="237" t="str">
        <f t="shared" si="36"/>
        <v>0410300321居宅介護</v>
      </c>
      <c r="B262" s="237" t="s">
        <v>862</v>
      </c>
      <c r="C262" s="237" t="s">
        <v>863</v>
      </c>
      <c r="D262" s="237" t="str">
        <f t="shared" si="37"/>
        <v>アイサンサンタクショクカブシキガイシャ</v>
      </c>
      <c r="E262" s="237" t="s">
        <v>864</v>
      </c>
      <c r="F262" s="237" t="str">
        <f t="shared" si="38"/>
        <v>985</v>
      </c>
      <c r="G262" s="237" t="str">
        <f t="shared" si="39"/>
        <v>0052</v>
      </c>
      <c r="H262" s="237" t="s">
        <v>865</v>
      </c>
      <c r="I262" s="237" t="str">
        <f t="shared" si="40"/>
        <v>塩竈市本町１２－５</v>
      </c>
      <c r="J262" s="237" t="s">
        <v>866</v>
      </c>
      <c r="K262" s="237" t="s">
        <v>867</v>
      </c>
      <c r="L262" s="237" t="s">
        <v>339</v>
      </c>
      <c r="M262" s="237" t="s">
        <v>868</v>
      </c>
      <c r="N262" s="237" t="s">
        <v>1540</v>
      </c>
      <c r="O262" s="237" t="s">
        <v>1541</v>
      </c>
      <c r="P262" s="237" t="s">
        <v>1365</v>
      </c>
      <c r="Q262" s="237" t="s">
        <v>1282</v>
      </c>
      <c r="R262" s="237" t="s">
        <v>865</v>
      </c>
      <c r="S262" s="237" t="s">
        <v>866</v>
      </c>
      <c r="T262" s="237" t="s">
        <v>867</v>
      </c>
      <c r="U262" s="237" t="s">
        <v>1542</v>
      </c>
      <c r="V262" s="237" t="s">
        <v>99</v>
      </c>
      <c r="W262" s="237"/>
      <c r="X262" s="237"/>
      <c r="Y262" s="237" t="s">
        <v>1540</v>
      </c>
      <c r="Z262" s="237" t="s">
        <v>1541</v>
      </c>
      <c r="AA262" s="237" t="str">
        <f t="shared" si="41"/>
        <v>アイサンサンホウモンカイゴ（サワ）シオガマ</v>
      </c>
      <c r="AB262" s="237" t="s">
        <v>1365</v>
      </c>
      <c r="AC262" s="237" t="str">
        <f t="shared" si="42"/>
        <v>985</v>
      </c>
      <c r="AD262" s="237" t="str">
        <f t="shared" si="43"/>
        <v>0003</v>
      </c>
      <c r="AE262" s="237" t="s">
        <v>1282</v>
      </c>
      <c r="AF262" s="237" t="s">
        <v>865</v>
      </c>
      <c r="AG262" s="237" t="str">
        <f t="shared" si="44"/>
        <v>塩竈市本町１２－５</v>
      </c>
      <c r="AH262" s="237" t="s">
        <v>866</v>
      </c>
      <c r="AI262" s="237" t="s">
        <v>867</v>
      </c>
      <c r="AJ262" s="237" t="s">
        <v>260</v>
      </c>
    </row>
    <row r="263" spans="1:36">
      <c r="A263" s="237" t="str">
        <f t="shared" si="36"/>
        <v>0410300321重度訪問介護</v>
      </c>
      <c r="B263" s="237" t="s">
        <v>862</v>
      </c>
      <c r="C263" s="237" t="s">
        <v>863</v>
      </c>
      <c r="D263" s="237" t="str">
        <f t="shared" si="37"/>
        <v>アイサンサンタクショクカブシキガイシャ</v>
      </c>
      <c r="E263" s="237" t="s">
        <v>864</v>
      </c>
      <c r="F263" s="237" t="str">
        <f t="shared" si="38"/>
        <v>985</v>
      </c>
      <c r="G263" s="237" t="str">
        <f t="shared" si="39"/>
        <v>0052</v>
      </c>
      <c r="H263" s="237" t="s">
        <v>865</v>
      </c>
      <c r="I263" s="237" t="str">
        <f t="shared" si="40"/>
        <v>塩竈市本町１２－５</v>
      </c>
      <c r="J263" s="237" t="s">
        <v>866</v>
      </c>
      <c r="K263" s="237" t="s">
        <v>867</v>
      </c>
      <c r="L263" s="237" t="s">
        <v>339</v>
      </c>
      <c r="M263" s="237" t="s">
        <v>868</v>
      </c>
      <c r="N263" s="237" t="s">
        <v>1540</v>
      </c>
      <c r="O263" s="237" t="s">
        <v>1541</v>
      </c>
      <c r="P263" s="237" t="s">
        <v>1365</v>
      </c>
      <c r="Q263" s="237" t="s">
        <v>1282</v>
      </c>
      <c r="R263" s="237" t="s">
        <v>865</v>
      </c>
      <c r="S263" s="237" t="s">
        <v>866</v>
      </c>
      <c r="T263" s="237" t="s">
        <v>867</v>
      </c>
      <c r="U263" s="237" t="s">
        <v>1542</v>
      </c>
      <c r="V263" s="237" t="s">
        <v>101</v>
      </c>
      <c r="W263" s="237"/>
      <c r="X263" s="237"/>
      <c r="Y263" s="237" t="s">
        <v>1540</v>
      </c>
      <c r="Z263" s="237" t="s">
        <v>1541</v>
      </c>
      <c r="AA263" s="237" t="str">
        <f t="shared" si="41"/>
        <v>アイサンサンホウモンカイゴ（サワ）シオガマ</v>
      </c>
      <c r="AB263" s="237" t="s">
        <v>1365</v>
      </c>
      <c r="AC263" s="237" t="str">
        <f t="shared" si="42"/>
        <v>985</v>
      </c>
      <c r="AD263" s="237" t="str">
        <f t="shared" si="43"/>
        <v>0003</v>
      </c>
      <c r="AE263" s="237" t="s">
        <v>1282</v>
      </c>
      <c r="AF263" s="237" t="s">
        <v>865</v>
      </c>
      <c r="AG263" s="237" t="str">
        <f t="shared" si="44"/>
        <v>塩竈市本町１２－５</v>
      </c>
      <c r="AH263" s="237" t="s">
        <v>866</v>
      </c>
      <c r="AI263" s="237" t="s">
        <v>867</v>
      </c>
      <c r="AJ263" s="237" t="s">
        <v>260</v>
      </c>
    </row>
    <row r="264" spans="1:36">
      <c r="A264" s="237" t="str">
        <f t="shared" si="36"/>
        <v>0410300321同行援護</v>
      </c>
      <c r="B264" s="237" t="s">
        <v>862</v>
      </c>
      <c r="C264" s="237" t="s">
        <v>863</v>
      </c>
      <c r="D264" s="237" t="str">
        <f t="shared" si="37"/>
        <v>アイサンサンタクショクカブシキガイシャ</v>
      </c>
      <c r="E264" s="237" t="s">
        <v>864</v>
      </c>
      <c r="F264" s="237" t="str">
        <f t="shared" si="38"/>
        <v>985</v>
      </c>
      <c r="G264" s="237" t="str">
        <f t="shared" si="39"/>
        <v>0052</v>
      </c>
      <c r="H264" s="237" t="s">
        <v>865</v>
      </c>
      <c r="I264" s="237" t="str">
        <f t="shared" si="40"/>
        <v>塩竈市本町１２－５</v>
      </c>
      <c r="J264" s="237" t="s">
        <v>866</v>
      </c>
      <c r="K264" s="237" t="s">
        <v>867</v>
      </c>
      <c r="L264" s="237" t="s">
        <v>339</v>
      </c>
      <c r="M264" s="237" t="s">
        <v>868</v>
      </c>
      <c r="N264" s="237" t="s">
        <v>1540</v>
      </c>
      <c r="O264" s="237" t="s">
        <v>1541</v>
      </c>
      <c r="P264" s="237" t="s">
        <v>1365</v>
      </c>
      <c r="Q264" s="237" t="s">
        <v>1282</v>
      </c>
      <c r="R264" s="237" t="s">
        <v>865</v>
      </c>
      <c r="S264" s="237" t="s">
        <v>866</v>
      </c>
      <c r="T264" s="237" t="s">
        <v>867</v>
      </c>
      <c r="U264" s="237" t="s">
        <v>1542</v>
      </c>
      <c r="V264" s="237" t="s">
        <v>126</v>
      </c>
      <c r="W264" s="237"/>
      <c r="X264" s="237"/>
      <c r="Y264" s="237" t="s">
        <v>1540</v>
      </c>
      <c r="Z264" s="237" t="s">
        <v>1541</v>
      </c>
      <c r="AA264" s="237" t="str">
        <f t="shared" si="41"/>
        <v>アイサンサンホウモンカイゴ（サワ）シオガマ</v>
      </c>
      <c r="AB264" s="237" t="s">
        <v>1365</v>
      </c>
      <c r="AC264" s="237" t="str">
        <f t="shared" si="42"/>
        <v>985</v>
      </c>
      <c r="AD264" s="237" t="str">
        <f t="shared" si="43"/>
        <v>0003</v>
      </c>
      <c r="AE264" s="237" t="s">
        <v>1282</v>
      </c>
      <c r="AF264" s="237" t="s">
        <v>865</v>
      </c>
      <c r="AG264" s="237" t="str">
        <f t="shared" si="44"/>
        <v>塩竈市本町１２－５</v>
      </c>
      <c r="AH264" s="237" t="s">
        <v>866</v>
      </c>
      <c r="AI264" s="237" t="s">
        <v>867</v>
      </c>
      <c r="AJ264" s="237" t="s">
        <v>260</v>
      </c>
    </row>
    <row r="265" spans="1:36">
      <c r="A265" s="237" t="str">
        <f t="shared" si="36"/>
        <v>0410300339居宅介護</v>
      </c>
      <c r="B265" s="237" t="s">
        <v>1543</v>
      </c>
      <c r="C265" s="237" t="s">
        <v>1544</v>
      </c>
      <c r="D265" s="237" t="str">
        <f t="shared" si="37"/>
        <v>ゴウドウガイシャフルール</v>
      </c>
      <c r="E265" s="237" t="s">
        <v>1545</v>
      </c>
      <c r="F265" s="237" t="str">
        <f t="shared" si="38"/>
        <v>985</v>
      </c>
      <c r="G265" s="237" t="str">
        <f t="shared" si="39"/>
        <v>0822</v>
      </c>
      <c r="H265" s="237" t="s">
        <v>1546</v>
      </c>
      <c r="I265" s="237" t="str">
        <f t="shared" si="40"/>
        <v>宮城郡七ケ浜町汐見台南一丁目２６番地の２</v>
      </c>
      <c r="J265" s="237" t="s">
        <v>1547</v>
      </c>
      <c r="K265" s="237" t="s">
        <v>1547</v>
      </c>
      <c r="L265" s="237" t="s">
        <v>821</v>
      </c>
      <c r="M265" s="237" t="s">
        <v>1548</v>
      </c>
      <c r="N265" s="237" t="s">
        <v>1549</v>
      </c>
      <c r="O265" s="237" t="s">
        <v>1550</v>
      </c>
      <c r="P265" s="237" t="s">
        <v>1551</v>
      </c>
      <c r="Q265" s="237" t="s">
        <v>1282</v>
      </c>
      <c r="R265" s="237" t="s">
        <v>1552</v>
      </c>
      <c r="S265" s="237"/>
      <c r="T265" s="237"/>
      <c r="U265" s="237" t="s">
        <v>1553</v>
      </c>
      <c r="V265" s="237" t="s">
        <v>99</v>
      </c>
      <c r="W265" s="237"/>
      <c r="X265" s="237"/>
      <c r="Y265" s="237" t="s">
        <v>1549</v>
      </c>
      <c r="Z265" s="237" t="s">
        <v>1550</v>
      </c>
      <c r="AA265" s="237" t="str">
        <f t="shared" si="41"/>
        <v>フルールカイゴステーション</v>
      </c>
      <c r="AB265" s="237" t="s">
        <v>1554</v>
      </c>
      <c r="AC265" s="237" t="str">
        <f t="shared" si="42"/>
        <v>985</v>
      </c>
      <c r="AD265" s="237" t="str">
        <f t="shared" si="43"/>
        <v>0033</v>
      </c>
      <c r="AE265" s="237" t="s">
        <v>1282</v>
      </c>
      <c r="AF265" s="237" t="s">
        <v>1555</v>
      </c>
      <c r="AG265" s="237" t="str">
        <f t="shared" si="44"/>
        <v>塩竈市桜ヶ丘６番２号</v>
      </c>
      <c r="AH265" s="237" t="s">
        <v>1556</v>
      </c>
      <c r="AI265" s="237" t="s">
        <v>1557</v>
      </c>
      <c r="AJ265" s="237" t="s">
        <v>260</v>
      </c>
    </row>
    <row r="266" spans="1:36">
      <c r="A266" s="237" t="str">
        <f t="shared" si="36"/>
        <v>0410300339重度訪問介護</v>
      </c>
      <c r="B266" s="237" t="s">
        <v>1543</v>
      </c>
      <c r="C266" s="237" t="s">
        <v>1544</v>
      </c>
      <c r="D266" s="237" t="str">
        <f t="shared" si="37"/>
        <v>ゴウドウガイシャフルール</v>
      </c>
      <c r="E266" s="237" t="s">
        <v>1545</v>
      </c>
      <c r="F266" s="237" t="str">
        <f t="shared" si="38"/>
        <v>985</v>
      </c>
      <c r="G266" s="237" t="str">
        <f t="shared" si="39"/>
        <v>0822</v>
      </c>
      <c r="H266" s="237" t="s">
        <v>1546</v>
      </c>
      <c r="I266" s="237" t="str">
        <f t="shared" si="40"/>
        <v>宮城郡七ケ浜町汐見台南一丁目２６番地の２</v>
      </c>
      <c r="J266" s="237" t="s">
        <v>1547</v>
      </c>
      <c r="K266" s="237" t="s">
        <v>1547</v>
      </c>
      <c r="L266" s="237" t="s">
        <v>821</v>
      </c>
      <c r="M266" s="237" t="s">
        <v>1548</v>
      </c>
      <c r="N266" s="237" t="s">
        <v>1549</v>
      </c>
      <c r="O266" s="237" t="s">
        <v>1550</v>
      </c>
      <c r="P266" s="237" t="s">
        <v>1551</v>
      </c>
      <c r="Q266" s="237" t="s">
        <v>1282</v>
      </c>
      <c r="R266" s="237" t="s">
        <v>1552</v>
      </c>
      <c r="S266" s="237"/>
      <c r="T266" s="237"/>
      <c r="U266" s="237" t="s">
        <v>1553</v>
      </c>
      <c r="V266" s="237" t="s">
        <v>101</v>
      </c>
      <c r="W266" s="237"/>
      <c r="X266" s="237"/>
      <c r="Y266" s="237" t="s">
        <v>1549</v>
      </c>
      <c r="Z266" s="237" t="s">
        <v>1550</v>
      </c>
      <c r="AA266" s="237" t="str">
        <f t="shared" si="41"/>
        <v>フルールカイゴステーション</v>
      </c>
      <c r="AB266" s="237" t="s">
        <v>1554</v>
      </c>
      <c r="AC266" s="237" t="str">
        <f t="shared" si="42"/>
        <v>985</v>
      </c>
      <c r="AD266" s="237" t="str">
        <f t="shared" si="43"/>
        <v>0033</v>
      </c>
      <c r="AE266" s="237" t="s">
        <v>1282</v>
      </c>
      <c r="AF266" s="237" t="s">
        <v>1555</v>
      </c>
      <c r="AG266" s="237" t="str">
        <f t="shared" si="44"/>
        <v>塩竈市桜ヶ丘６番２号</v>
      </c>
      <c r="AH266" s="237" t="s">
        <v>1558</v>
      </c>
      <c r="AI266" s="237" t="s">
        <v>1557</v>
      </c>
      <c r="AJ266" s="237" t="s">
        <v>260</v>
      </c>
    </row>
    <row r="267" spans="1:36">
      <c r="A267" s="237" t="str">
        <f t="shared" si="36"/>
        <v>0410300347居宅介護</v>
      </c>
      <c r="B267" s="237" t="s">
        <v>1559</v>
      </c>
      <c r="C267" s="237" t="s">
        <v>1560</v>
      </c>
      <c r="D267" s="237" t="str">
        <f t="shared" si="37"/>
        <v>シャカイフクシホウジンヤマトミライフクシカイ</v>
      </c>
      <c r="E267" s="237" t="s">
        <v>1561</v>
      </c>
      <c r="F267" s="237" t="str">
        <f t="shared" si="38"/>
        <v>981</v>
      </c>
      <c r="G267" s="237" t="str">
        <f t="shared" si="39"/>
        <v>3121</v>
      </c>
      <c r="H267" s="237" t="s">
        <v>1562</v>
      </c>
      <c r="I267" s="237" t="str">
        <f t="shared" si="40"/>
        <v>仙台市泉区上谷刈字向原3番地の30</v>
      </c>
      <c r="J267" s="237" t="s">
        <v>1563</v>
      </c>
      <c r="K267" s="237" t="s">
        <v>1564</v>
      </c>
      <c r="L267" s="237" t="s">
        <v>248</v>
      </c>
      <c r="M267" s="237" t="s">
        <v>1565</v>
      </c>
      <c r="N267" s="237" t="s">
        <v>1566</v>
      </c>
      <c r="O267" s="237" t="s">
        <v>1497</v>
      </c>
      <c r="P267" s="237" t="s">
        <v>1498</v>
      </c>
      <c r="Q267" s="237" t="s">
        <v>1282</v>
      </c>
      <c r="R267" s="237" t="s">
        <v>1499</v>
      </c>
      <c r="S267" s="237" t="s">
        <v>1500</v>
      </c>
      <c r="T267" s="237" t="s">
        <v>1567</v>
      </c>
      <c r="U267" s="237" t="s">
        <v>1568</v>
      </c>
      <c r="V267" s="237" t="s">
        <v>99</v>
      </c>
      <c r="W267" s="237"/>
      <c r="X267" s="237"/>
      <c r="Y267" s="237" t="s">
        <v>1566</v>
      </c>
      <c r="Z267" s="237" t="s">
        <v>1497</v>
      </c>
      <c r="AA267" s="237" t="str">
        <f t="shared" si="41"/>
        <v>ホームヘルパーステーションシノノメ</v>
      </c>
      <c r="AB267" s="237" t="s">
        <v>1498</v>
      </c>
      <c r="AC267" s="237" t="str">
        <f t="shared" si="42"/>
        <v>985</v>
      </c>
      <c r="AD267" s="237" t="str">
        <f t="shared" si="43"/>
        <v>0001</v>
      </c>
      <c r="AE267" s="237" t="s">
        <v>1282</v>
      </c>
      <c r="AF267" s="237" t="s">
        <v>1499</v>
      </c>
      <c r="AG267" s="237" t="str">
        <f t="shared" si="44"/>
        <v>塩竈市新浜町2丁目2-43</v>
      </c>
      <c r="AH267" s="237" t="s">
        <v>1500</v>
      </c>
      <c r="AI267" s="237" t="s">
        <v>1567</v>
      </c>
      <c r="AJ267" s="237" t="s">
        <v>260</v>
      </c>
    </row>
    <row r="268" spans="1:36">
      <c r="A268" s="237" t="str">
        <f t="shared" si="36"/>
        <v>0410300354就労継続支援Ｂ型</v>
      </c>
      <c r="B268" s="237" t="s">
        <v>1569</v>
      </c>
      <c r="C268" s="237" t="s">
        <v>1570</v>
      </c>
      <c r="D268" s="237" t="str">
        <f t="shared" si="37"/>
        <v>ユウゲンカイシャダイユウ</v>
      </c>
      <c r="E268" s="237" t="s">
        <v>1571</v>
      </c>
      <c r="F268" s="237" t="str">
        <f t="shared" si="38"/>
        <v>038</v>
      </c>
      <c r="G268" s="237" t="str">
        <f t="shared" si="39"/>
        <v>0004</v>
      </c>
      <c r="H268" s="237" t="s">
        <v>1572</v>
      </c>
      <c r="I268" s="237" t="str">
        <f t="shared" si="40"/>
        <v>青森県青森市富田一丁目１７番６号</v>
      </c>
      <c r="J268" s="237" t="s">
        <v>1573</v>
      </c>
      <c r="K268" s="237" t="s">
        <v>1574</v>
      </c>
      <c r="L268" s="237" t="s">
        <v>339</v>
      </c>
      <c r="M268" s="237" t="s">
        <v>1575</v>
      </c>
      <c r="N268" s="237" t="s">
        <v>1576</v>
      </c>
      <c r="O268" s="237" t="s">
        <v>1577</v>
      </c>
      <c r="P268" s="237" t="s">
        <v>1512</v>
      </c>
      <c r="Q268" s="237" t="s">
        <v>1282</v>
      </c>
      <c r="R268" s="237" t="s">
        <v>1578</v>
      </c>
      <c r="S268" s="237" t="s">
        <v>1579</v>
      </c>
      <c r="T268" s="237" t="s">
        <v>1580</v>
      </c>
      <c r="U268" s="237" t="s">
        <v>1581</v>
      </c>
      <c r="V268" s="237" t="s">
        <v>111</v>
      </c>
      <c r="W268" s="237"/>
      <c r="X268" s="237"/>
      <c r="Y268" s="237" t="s">
        <v>1576</v>
      </c>
      <c r="Z268" s="237" t="s">
        <v>1577</v>
      </c>
      <c r="AA268" s="237" t="str">
        <f t="shared" si="41"/>
        <v>チョコシオガマ</v>
      </c>
      <c r="AB268" s="237" t="s">
        <v>1512</v>
      </c>
      <c r="AC268" s="237" t="str">
        <f t="shared" si="42"/>
        <v>985</v>
      </c>
      <c r="AD268" s="237" t="str">
        <f t="shared" si="43"/>
        <v>0061</v>
      </c>
      <c r="AE268" s="237" t="s">
        <v>1282</v>
      </c>
      <c r="AF268" s="237" t="s">
        <v>1578</v>
      </c>
      <c r="AG268" s="237" t="str">
        <f t="shared" si="44"/>
        <v>塩竈市清水沢四丁目１５番１</v>
      </c>
      <c r="AH268" s="237" t="s">
        <v>1579</v>
      </c>
      <c r="AI268" s="237" t="s">
        <v>1580</v>
      </c>
      <c r="AJ268" s="237" t="s">
        <v>260</v>
      </c>
    </row>
    <row r="269" spans="1:36">
      <c r="A269" s="237" t="str">
        <f t="shared" si="36"/>
        <v>0410300362居宅介護</v>
      </c>
      <c r="B269" s="237" t="s">
        <v>1582</v>
      </c>
      <c r="C269" s="237" t="s">
        <v>1583</v>
      </c>
      <c r="D269" s="237" t="str">
        <f t="shared" si="37"/>
        <v>アルソックカイゴカブシキガイシャ</v>
      </c>
      <c r="E269" s="237" t="s">
        <v>1584</v>
      </c>
      <c r="F269" s="237" t="str">
        <f t="shared" si="38"/>
        <v>330</v>
      </c>
      <c r="G269" s="237" t="str">
        <f t="shared" si="39"/>
        <v>0856</v>
      </c>
      <c r="H269" s="237" t="s">
        <v>1585</v>
      </c>
      <c r="I269" s="237" t="str">
        <f t="shared" si="40"/>
        <v>埼玉県さいたま市大宮区三橋二丁目７９５番地</v>
      </c>
      <c r="J269" s="237" t="s">
        <v>1586</v>
      </c>
      <c r="K269" s="237"/>
      <c r="L269" s="237" t="s">
        <v>339</v>
      </c>
      <c r="M269" s="237" t="s">
        <v>1587</v>
      </c>
      <c r="N269" s="237" t="s">
        <v>1455</v>
      </c>
      <c r="O269" s="237" t="s">
        <v>1456</v>
      </c>
      <c r="P269" s="237" t="s">
        <v>1457</v>
      </c>
      <c r="Q269" s="237" t="s">
        <v>1282</v>
      </c>
      <c r="R269" s="237" t="s">
        <v>1588</v>
      </c>
      <c r="S269" s="237" t="s">
        <v>1459</v>
      </c>
      <c r="T269" s="237" t="s">
        <v>1589</v>
      </c>
      <c r="U269" s="237" t="s">
        <v>1590</v>
      </c>
      <c r="V269" s="237" t="s">
        <v>99</v>
      </c>
      <c r="W269" s="237"/>
      <c r="X269" s="237"/>
      <c r="Y269" s="237" t="s">
        <v>1455</v>
      </c>
      <c r="Z269" s="237" t="s">
        <v>1456</v>
      </c>
      <c r="AA269" s="237" t="str">
        <f t="shared" si="41"/>
        <v>アミカシオガマカイゴセンター</v>
      </c>
      <c r="AB269" s="237" t="s">
        <v>1457</v>
      </c>
      <c r="AC269" s="237" t="str">
        <f t="shared" si="42"/>
        <v>985</v>
      </c>
      <c r="AD269" s="237" t="str">
        <f t="shared" si="43"/>
        <v>0042</v>
      </c>
      <c r="AE269" s="237" t="s">
        <v>1282</v>
      </c>
      <c r="AF269" s="237" t="s">
        <v>1588</v>
      </c>
      <c r="AG269" s="237" t="str">
        <f t="shared" si="44"/>
        <v>塩竈市玉川２丁目２－１０</v>
      </c>
      <c r="AH269" s="237" t="s">
        <v>1459</v>
      </c>
      <c r="AI269" s="237" t="s">
        <v>1460</v>
      </c>
      <c r="AJ269" s="237" t="s">
        <v>332</v>
      </c>
    </row>
    <row r="270" spans="1:36">
      <c r="A270" s="237" t="str">
        <f t="shared" si="36"/>
        <v>0410300362重度訪問介護</v>
      </c>
      <c r="B270" s="237" t="s">
        <v>1582</v>
      </c>
      <c r="C270" s="237" t="s">
        <v>1583</v>
      </c>
      <c r="D270" s="237" t="str">
        <f t="shared" si="37"/>
        <v>アルソックカイゴカブシキガイシャ</v>
      </c>
      <c r="E270" s="237" t="s">
        <v>1584</v>
      </c>
      <c r="F270" s="237" t="str">
        <f t="shared" si="38"/>
        <v>330</v>
      </c>
      <c r="G270" s="237" t="str">
        <f t="shared" si="39"/>
        <v>0856</v>
      </c>
      <c r="H270" s="237" t="s">
        <v>1585</v>
      </c>
      <c r="I270" s="237" t="str">
        <f t="shared" si="40"/>
        <v>埼玉県さいたま市大宮区三橋二丁目７９５番地</v>
      </c>
      <c r="J270" s="237" t="s">
        <v>1586</v>
      </c>
      <c r="K270" s="237"/>
      <c r="L270" s="237" t="s">
        <v>339</v>
      </c>
      <c r="M270" s="237" t="s">
        <v>1587</v>
      </c>
      <c r="N270" s="237" t="s">
        <v>1455</v>
      </c>
      <c r="O270" s="237" t="s">
        <v>1456</v>
      </c>
      <c r="P270" s="237" t="s">
        <v>1457</v>
      </c>
      <c r="Q270" s="237" t="s">
        <v>1282</v>
      </c>
      <c r="R270" s="237" t="s">
        <v>1588</v>
      </c>
      <c r="S270" s="237" t="s">
        <v>1459</v>
      </c>
      <c r="T270" s="237" t="s">
        <v>1589</v>
      </c>
      <c r="U270" s="237" t="s">
        <v>1590</v>
      </c>
      <c r="V270" s="237" t="s">
        <v>101</v>
      </c>
      <c r="W270" s="237"/>
      <c r="X270" s="237"/>
      <c r="Y270" s="237" t="s">
        <v>1455</v>
      </c>
      <c r="Z270" s="237" t="s">
        <v>1456</v>
      </c>
      <c r="AA270" s="237" t="str">
        <f t="shared" si="41"/>
        <v>アミカシオガマカイゴセンター</v>
      </c>
      <c r="AB270" s="237" t="s">
        <v>1457</v>
      </c>
      <c r="AC270" s="237" t="str">
        <f t="shared" si="42"/>
        <v>985</v>
      </c>
      <c r="AD270" s="237" t="str">
        <f t="shared" si="43"/>
        <v>0042</v>
      </c>
      <c r="AE270" s="237" t="s">
        <v>1282</v>
      </c>
      <c r="AF270" s="237" t="s">
        <v>1588</v>
      </c>
      <c r="AG270" s="237" t="str">
        <f t="shared" si="44"/>
        <v>塩竈市玉川２丁目２－１０</v>
      </c>
      <c r="AH270" s="237" t="s">
        <v>1459</v>
      </c>
      <c r="AI270" s="237" t="s">
        <v>1460</v>
      </c>
      <c r="AJ270" s="237" t="s">
        <v>332</v>
      </c>
    </row>
    <row r="271" spans="1:36">
      <c r="A271" s="237" t="str">
        <f t="shared" si="36"/>
        <v>0410300370就労継続支援Ｂ型</v>
      </c>
      <c r="B271" s="237" t="s">
        <v>1591</v>
      </c>
      <c r="C271" s="237" t="s">
        <v>1592</v>
      </c>
      <c r="D271" s="237" t="str">
        <f t="shared" si="37"/>
        <v>イッパンシャダンホウジンハッピーキャンパー</v>
      </c>
      <c r="E271" s="237" t="s">
        <v>1593</v>
      </c>
      <c r="F271" s="237" t="str">
        <f t="shared" si="38"/>
        <v>985</v>
      </c>
      <c r="G271" s="237" t="str">
        <f t="shared" si="39"/>
        <v>0861</v>
      </c>
      <c r="H271" s="237" t="s">
        <v>1594</v>
      </c>
      <c r="I271" s="237" t="str">
        <f t="shared" si="40"/>
        <v>多賀城市浮島字高原181番地2</v>
      </c>
      <c r="J271" s="237" t="s">
        <v>1595</v>
      </c>
      <c r="K271" s="237"/>
      <c r="L271" s="237" t="s">
        <v>901</v>
      </c>
      <c r="M271" s="237" t="s">
        <v>1596</v>
      </c>
      <c r="N271" s="237" t="s">
        <v>1597</v>
      </c>
      <c r="O271" s="237" t="s">
        <v>1598</v>
      </c>
      <c r="P271" s="237" t="s">
        <v>1498</v>
      </c>
      <c r="Q271" s="237" t="s">
        <v>1282</v>
      </c>
      <c r="R271" s="237" t="s">
        <v>1599</v>
      </c>
      <c r="S271" s="237" t="s">
        <v>1600</v>
      </c>
      <c r="T271" s="237" t="s">
        <v>1601</v>
      </c>
      <c r="U271" s="237" t="s">
        <v>1602</v>
      </c>
      <c r="V271" s="237" t="s">
        <v>111</v>
      </c>
      <c r="W271" s="237"/>
      <c r="X271" s="237"/>
      <c r="Y271" s="237" t="s">
        <v>1597</v>
      </c>
      <c r="Z271" s="237" t="s">
        <v>1598</v>
      </c>
      <c r="AA271" s="237" t="str">
        <f t="shared" si="41"/>
        <v>ワークスタイル　ニコ</v>
      </c>
      <c r="AB271" s="237" t="s">
        <v>1498</v>
      </c>
      <c r="AC271" s="237" t="str">
        <f t="shared" si="42"/>
        <v>985</v>
      </c>
      <c r="AD271" s="237" t="str">
        <f t="shared" si="43"/>
        <v>0001</v>
      </c>
      <c r="AE271" s="237" t="s">
        <v>1282</v>
      </c>
      <c r="AF271" s="237" t="s">
        <v>1599</v>
      </c>
      <c r="AG271" s="237" t="str">
        <f t="shared" si="44"/>
        <v>塩竈市新浜町二丁目22番3号</v>
      </c>
      <c r="AH271" s="237" t="s">
        <v>1595</v>
      </c>
      <c r="AI271" s="237" t="s">
        <v>1601</v>
      </c>
      <c r="AJ271" s="237" t="s">
        <v>260</v>
      </c>
    </row>
    <row r="272" spans="1:36">
      <c r="A272" s="237" t="str">
        <f t="shared" si="36"/>
        <v>0410300388就労継続支援Ｂ型</v>
      </c>
      <c r="B272" s="237" t="s">
        <v>862</v>
      </c>
      <c r="C272" s="237" t="s">
        <v>863</v>
      </c>
      <c r="D272" s="237" t="str">
        <f t="shared" si="37"/>
        <v>アイサンサンタクショクカブシキガイシャ</v>
      </c>
      <c r="E272" s="237" t="s">
        <v>864</v>
      </c>
      <c r="F272" s="237" t="str">
        <f t="shared" si="38"/>
        <v>985</v>
      </c>
      <c r="G272" s="237" t="str">
        <f t="shared" si="39"/>
        <v>0052</v>
      </c>
      <c r="H272" s="237" t="s">
        <v>865</v>
      </c>
      <c r="I272" s="237" t="str">
        <f t="shared" si="40"/>
        <v>塩竈市本町１２－５</v>
      </c>
      <c r="J272" s="237" t="s">
        <v>866</v>
      </c>
      <c r="K272" s="237" t="s">
        <v>867</v>
      </c>
      <c r="L272" s="237" t="s">
        <v>339</v>
      </c>
      <c r="M272" s="237" t="s">
        <v>868</v>
      </c>
      <c r="N272" s="237" t="s">
        <v>1603</v>
      </c>
      <c r="O272" s="237" t="s">
        <v>1604</v>
      </c>
      <c r="P272" s="237" t="s">
        <v>864</v>
      </c>
      <c r="Q272" s="237" t="s">
        <v>1282</v>
      </c>
      <c r="R272" s="237" t="s">
        <v>1605</v>
      </c>
      <c r="S272" s="237" t="s">
        <v>866</v>
      </c>
      <c r="T272" s="237" t="s">
        <v>867</v>
      </c>
      <c r="U272" s="237" t="s">
        <v>1606</v>
      </c>
      <c r="V272" s="237" t="s">
        <v>111</v>
      </c>
      <c r="W272" s="237"/>
      <c r="X272" s="237"/>
      <c r="Y272" s="237" t="s">
        <v>1603</v>
      </c>
      <c r="Z272" s="237" t="s">
        <v>1604</v>
      </c>
      <c r="AA272" s="237" t="str">
        <f t="shared" si="41"/>
        <v>アイサンサン　ファーム</v>
      </c>
      <c r="AB272" s="237" t="s">
        <v>864</v>
      </c>
      <c r="AC272" s="237" t="str">
        <f t="shared" si="42"/>
        <v>985</v>
      </c>
      <c r="AD272" s="237" t="str">
        <f t="shared" si="43"/>
        <v>0052</v>
      </c>
      <c r="AE272" s="237" t="s">
        <v>1282</v>
      </c>
      <c r="AF272" s="237" t="s">
        <v>1605</v>
      </c>
      <c r="AG272" s="237" t="str">
        <f t="shared" si="44"/>
        <v>塩竈市本町12-6</v>
      </c>
      <c r="AH272" s="237" t="s">
        <v>866</v>
      </c>
      <c r="AI272" s="237" t="s">
        <v>867</v>
      </c>
      <c r="AJ272" s="237" t="s">
        <v>260</v>
      </c>
    </row>
    <row r="273" spans="1:36">
      <c r="A273" s="237" t="str">
        <f t="shared" si="36"/>
        <v>0410300396居宅介護</v>
      </c>
      <c r="B273" s="237" t="s">
        <v>1607</v>
      </c>
      <c r="C273" s="237" t="s">
        <v>1608</v>
      </c>
      <c r="D273" s="237" t="str">
        <f t="shared" si="37"/>
        <v>カブシキガイシャメデカルサイドポート</v>
      </c>
      <c r="E273" s="237" t="s">
        <v>1457</v>
      </c>
      <c r="F273" s="237" t="str">
        <f t="shared" si="38"/>
        <v>985</v>
      </c>
      <c r="G273" s="237" t="str">
        <f t="shared" si="39"/>
        <v>0042</v>
      </c>
      <c r="H273" s="237" t="s">
        <v>1609</v>
      </c>
      <c r="I273" s="237" t="str">
        <f t="shared" si="40"/>
        <v>塩竈市玉川３丁目８番６号</v>
      </c>
      <c r="J273" s="237" t="s">
        <v>1610</v>
      </c>
      <c r="K273" s="237"/>
      <c r="L273" s="237" t="s">
        <v>339</v>
      </c>
      <c r="M273" s="237" t="s">
        <v>1611</v>
      </c>
      <c r="N273" s="237" t="s">
        <v>1612</v>
      </c>
      <c r="O273" s="237" t="s">
        <v>1613</v>
      </c>
      <c r="P273" s="237" t="s">
        <v>1457</v>
      </c>
      <c r="Q273" s="237" t="s">
        <v>1282</v>
      </c>
      <c r="R273" s="237" t="s">
        <v>1609</v>
      </c>
      <c r="S273" s="237" t="s">
        <v>1610</v>
      </c>
      <c r="T273" s="237"/>
      <c r="U273" s="237" t="s">
        <v>1614</v>
      </c>
      <c r="V273" s="237" t="s">
        <v>99</v>
      </c>
      <c r="W273" s="237"/>
      <c r="X273" s="237"/>
      <c r="Y273" s="237" t="s">
        <v>1612</v>
      </c>
      <c r="Z273" s="237" t="s">
        <v>1613</v>
      </c>
      <c r="AA273" s="237" t="str">
        <f t="shared" si="41"/>
        <v>ニジイロキョタクカイゴ</v>
      </c>
      <c r="AB273" s="237" t="s">
        <v>1457</v>
      </c>
      <c r="AC273" s="237" t="str">
        <f t="shared" si="42"/>
        <v>985</v>
      </c>
      <c r="AD273" s="237" t="str">
        <f t="shared" si="43"/>
        <v>0042</v>
      </c>
      <c r="AE273" s="237" t="s">
        <v>1282</v>
      </c>
      <c r="AF273" s="237" t="s">
        <v>1609</v>
      </c>
      <c r="AG273" s="237" t="str">
        <f t="shared" si="44"/>
        <v>塩竈市玉川３丁目８番６号</v>
      </c>
      <c r="AH273" s="237" t="s">
        <v>1610</v>
      </c>
      <c r="AI273" s="237"/>
      <c r="AJ273" s="237" t="s">
        <v>260</v>
      </c>
    </row>
    <row r="274" spans="1:36">
      <c r="A274" s="237" t="str">
        <f t="shared" si="36"/>
        <v>0410300396重度訪問介護</v>
      </c>
      <c r="B274" s="237" t="s">
        <v>1607</v>
      </c>
      <c r="C274" s="237" t="s">
        <v>1608</v>
      </c>
      <c r="D274" s="237" t="str">
        <f t="shared" si="37"/>
        <v>カブシキガイシャメデカルサイドポート</v>
      </c>
      <c r="E274" s="237" t="s">
        <v>1457</v>
      </c>
      <c r="F274" s="237" t="str">
        <f t="shared" si="38"/>
        <v>985</v>
      </c>
      <c r="G274" s="237" t="str">
        <f t="shared" si="39"/>
        <v>0042</v>
      </c>
      <c r="H274" s="237" t="s">
        <v>1609</v>
      </c>
      <c r="I274" s="237" t="str">
        <f t="shared" si="40"/>
        <v>塩竈市玉川３丁目８番６号</v>
      </c>
      <c r="J274" s="237" t="s">
        <v>1610</v>
      </c>
      <c r="K274" s="237"/>
      <c r="L274" s="237" t="s">
        <v>339</v>
      </c>
      <c r="M274" s="237" t="s">
        <v>1611</v>
      </c>
      <c r="N274" s="237" t="s">
        <v>1612</v>
      </c>
      <c r="O274" s="237" t="s">
        <v>1613</v>
      </c>
      <c r="P274" s="237" t="s">
        <v>1457</v>
      </c>
      <c r="Q274" s="237" t="s">
        <v>1282</v>
      </c>
      <c r="R274" s="237" t="s">
        <v>1609</v>
      </c>
      <c r="S274" s="237" t="s">
        <v>1610</v>
      </c>
      <c r="T274" s="237"/>
      <c r="U274" s="237" t="s">
        <v>1614</v>
      </c>
      <c r="V274" s="237" t="s">
        <v>101</v>
      </c>
      <c r="W274" s="237"/>
      <c r="X274" s="237"/>
      <c r="Y274" s="237" t="s">
        <v>1612</v>
      </c>
      <c r="Z274" s="237" t="s">
        <v>1613</v>
      </c>
      <c r="AA274" s="237" t="str">
        <f t="shared" si="41"/>
        <v>ニジイロキョタクカイゴ</v>
      </c>
      <c r="AB274" s="237" t="s">
        <v>1457</v>
      </c>
      <c r="AC274" s="237" t="str">
        <f t="shared" si="42"/>
        <v>985</v>
      </c>
      <c r="AD274" s="237" t="str">
        <f t="shared" si="43"/>
        <v>0042</v>
      </c>
      <c r="AE274" s="237" t="s">
        <v>1282</v>
      </c>
      <c r="AF274" s="237" t="s">
        <v>1609</v>
      </c>
      <c r="AG274" s="237" t="str">
        <f t="shared" si="44"/>
        <v>塩竈市玉川３丁目８番６号</v>
      </c>
      <c r="AH274" s="237" t="s">
        <v>1610</v>
      </c>
      <c r="AI274" s="237"/>
      <c r="AJ274" s="237" t="s">
        <v>260</v>
      </c>
    </row>
    <row r="275" spans="1:36">
      <c r="A275" s="237" t="str">
        <f t="shared" si="36"/>
        <v>0410300404居宅介護</v>
      </c>
      <c r="B275" s="237" t="s">
        <v>1615</v>
      </c>
      <c r="C275" s="237" t="s">
        <v>1616</v>
      </c>
      <c r="D275" s="237" t="str">
        <f t="shared" si="37"/>
        <v>カブシキガイシャシエンズ</v>
      </c>
      <c r="E275" s="237" t="s">
        <v>1617</v>
      </c>
      <c r="F275" s="237" t="str">
        <f t="shared" si="38"/>
        <v>982</v>
      </c>
      <c r="G275" s="237" t="str">
        <f t="shared" si="39"/>
        <v>0005</v>
      </c>
      <c r="H275" s="237" t="s">
        <v>1618</v>
      </c>
      <c r="I275" s="237" t="str">
        <f t="shared" si="40"/>
        <v>仙台市太白区諏訪町８－６</v>
      </c>
      <c r="J275" s="237" t="s">
        <v>1619</v>
      </c>
      <c r="K275" s="237"/>
      <c r="L275" s="237" t="s">
        <v>339</v>
      </c>
      <c r="M275" s="237" t="s">
        <v>1620</v>
      </c>
      <c r="N275" s="237" t="s">
        <v>1621</v>
      </c>
      <c r="O275" s="237" t="s">
        <v>1622</v>
      </c>
      <c r="P275" s="237" t="s">
        <v>1623</v>
      </c>
      <c r="Q275" s="237" t="s">
        <v>1282</v>
      </c>
      <c r="R275" s="237" t="s">
        <v>1624</v>
      </c>
      <c r="S275" s="237" t="s">
        <v>1619</v>
      </c>
      <c r="T275" s="237"/>
      <c r="U275" s="237" t="s">
        <v>1625</v>
      </c>
      <c r="V275" s="237" t="s">
        <v>99</v>
      </c>
      <c r="W275" s="237"/>
      <c r="X275" s="237"/>
      <c r="Y275" s="237" t="s">
        <v>1621</v>
      </c>
      <c r="Z275" s="237" t="s">
        <v>1622</v>
      </c>
      <c r="AA275" s="237" t="str">
        <f t="shared" si="41"/>
        <v>シエンズホームケアジムショシオガマ</v>
      </c>
      <c r="AB275" s="237" t="s">
        <v>1623</v>
      </c>
      <c r="AC275" s="237" t="str">
        <f t="shared" si="42"/>
        <v>985</v>
      </c>
      <c r="AD275" s="237" t="str">
        <f t="shared" si="43"/>
        <v>0087</v>
      </c>
      <c r="AE275" s="237" t="s">
        <v>1282</v>
      </c>
      <c r="AF275" s="237" t="s">
        <v>1624</v>
      </c>
      <c r="AG275" s="237" t="str">
        <f t="shared" si="44"/>
        <v>塩竈市字伊保石2－44シﾔーメゾンビﾕーコ―ストＤ２０１</v>
      </c>
      <c r="AH275" s="237" t="s">
        <v>1619</v>
      </c>
      <c r="AI275" s="237"/>
      <c r="AJ275" s="237" t="s">
        <v>260</v>
      </c>
    </row>
    <row r="276" spans="1:36">
      <c r="A276" s="237" t="str">
        <f t="shared" si="36"/>
        <v>0410300412就労継続支援Ｂ型</v>
      </c>
      <c r="B276" s="237" t="s">
        <v>1626</v>
      </c>
      <c r="C276" s="237" t="s">
        <v>1627</v>
      </c>
      <c r="D276" s="237" t="str">
        <f t="shared" si="37"/>
        <v>カブシキカイシャミライソウゴウフクシ</v>
      </c>
      <c r="E276" s="237" t="s">
        <v>1332</v>
      </c>
      <c r="F276" s="237" t="str">
        <f t="shared" si="38"/>
        <v>985</v>
      </c>
      <c r="G276" s="237" t="str">
        <f t="shared" si="39"/>
        <v>0004</v>
      </c>
      <c r="H276" s="237" t="s">
        <v>1628</v>
      </c>
      <c r="I276" s="237" t="str">
        <f t="shared" si="40"/>
        <v>塩竈市藤倉2丁目1番8号</v>
      </c>
      <c r="J276" s="237" t="s">
        <v>1629</v>
      </c>
      <c r="K276" s="237"/>
      <c r="L276" s="237" t="s">
        <v>339</v>
      </c>
      <c r="M276" s="237" t="s">
        <v>1630</v>
      </c>
      <c r="N276" s="237" t="s">
        <v>1631</v>
      </c>
      <c r="O276" s="237" t="s">
        <v>1632</v>
      </c>
      <c r="P276" s="237" t="s">
        <v>1498</v>
      </c>
      <c r="Q276" s="237" t="s">
        <v>1282</v>
      </c>
      <c r="R276" s="237" t="s">
        <v>1633</v>
      </c>
      <c r="S276" s="237"/>
      <c r="T276" s="237"/>
      <c r="U276" s="237" t="s">
        <v>1634</v>
      </c>
      <c r="V276" s="237" t="s">
        <v>111</v>
      </c>
      <c r="W276" s="237"/>
      <c r="X276" s="237"/>
      <c r="Y276" s="237" t="s">
        <v>1631</v>
      </c>
      <c r="Z276" s="237" t="s">
        <v>1632</v>
      </c>
      <c r="AA276" s="237" t="str">
        <f t="shared" si="41"/>
        <v>ミライシオガマジギョウショ</v>
      </c>
      <c r="AB276" s="237" t="s">
        <v>1498</v>
      </c>
      <c r="AC276" s="237" t="str">
        <f t="shared" si="42"/>
        <v>985</v>
      </c>
      <c r="AD276" s="237" t="str">
        <f t="shared" si="43"/>
        <v>0001</v>
      </c>
      <c r="AE276" s="237" t="s">
        <v>1282</v>
      </c>
      <c r="AF276" s="237" t="s">
        <v>1633</v>
      </c>
      <c r="AG276" s="237" t="str">
        <f t="shared" si="44"/>
        <v>塩竈市新浜町1丁目15-17-1</v>
      </c>
      <c r="AH276" s="237" t="s">
        <v>1629</v>
      </c>
      <c r="AI276" s="237"/>
      <c r="AJ276" s="237" t="s">
        <v>260</v>
      </c>
    </row>
    <row r="277" spans="1:36">
      <c r="A277" s="237" t="str">
        <f t="shared" si="36"/>
        <v>0410500045就労継続支援Ｂ型</v>
      </c>
      <c r="B277" s="237" t="s">
        <v>1635</v>
      </c>
      <c r="C277" s="237" t="s">
        <v>1636</v>
      </c>
      <c r="D277" s="237" t="str">
        <f t="shared" si="37"/>
        <v>シャカイフクシホウジン　キングス・ガーデンミヤギ</v>
      </c>
      <c r="E277" s="237" t="s">
        <v>1637</v>
      </c>
      <c r="F277" s="237" t="str">
        <f t="shared" si="38"/>
        <v>988</v>
      </c>
      <c r="G277" s="237" t="str">
        <f t="shared" si="39"/>
        <v>0203</v>
      </c>
      <c r="H277" s="237" t="s">
        <v>1638</v>
      </c>
      <c r="I277" s="237" t="str">
        <f t="shared" si="40"/>
        <v>気仙沼市岩月星谷６４番の３</v>
      </c>
      <c r="J277" s="237" t="s">
        <v>1639</v>
      </c>
      <c r="K277" s="237" t="s">
        <v>1640</v>
      </c>
      <c r="L277" s="237" t="s">
        <v>248</v>
      </c>
      <c r="M277" s="237" t="s">
        <v>1641</v>
      </c>
      <c r="N277" s="237" t="s">
        <v>1642</v>
      </c>
      <c r="O277" s="237" t="s">
        <v>1643</v>
      </c>
      <c r="P277" s="237" t="s">
        <v>1644</v>
      </c>
      <c r="Q277" s="237" t="s">
        <v>1645</v>
      </c>
      <c r="R277" s="237" t="s">
        <v>1646</v>
      </c>
      <c r="S277" s="237" t="s">
        <v>1647</v>
      </c>
      <c r="T277" s="237"/>
      <c r="U277" s="237" t="s">
        <v>1648</v>
      </c>
      <c r="V277" s="237" t="s">
        <v>111</v>
      </c>
      <c r="W277" s="237"/>
      <c r="X277" s="237"/>
      <c r="Y277" s="237" t="s">
        <v>1642</v>
      </c>
      <c r="Z277" s="237" t="s">
        <v>1643</v>
      </c>
      <c r="AA277" s="237" t="str">
        <f t="shared" si="41"/>
        <v>サイワイチョウブランチ</v>
      </c>
      <c r="AB277" s="237" t="s">
        <v>1644</v>
      </c>
      <c r="AC277" s="237" t="str">
        <f t="shared" si="42"/>
        <v>988</v>
      </c>
      <c r="AD277" s="237" t="str">
        <f t="shared" si="43"/>
        <v>0153</v>
      </c>
      <c r="AE277" s="237" t="s">
        <v>1645</v>
      </c>
      <c r="AF277" s="237" t="s">
        <v>1646</v>
      </c>
      <c r="AG277" s="237" t="str">
        <f t="shared" si="44"/>
        <v>気仙沼市松崎面瀬17-1</v>
      </c>
      <c r="AH277" s="237" t="s">
        <v>1647</v>
      </c>
      <c r="AI277" s="237"/>
      <c r="AJ277" s="237" t="s">
        <v>260</v>
      </c>
    </row>
    <row r="278" spans="1:36">
      <c r="A278" s="237" t="str">
        <f t="shared" si="36"/>
        <v>0410500052障害者支援施設：生活介護</v>
      </c>
      <c r="B278" s="237" t="s">
        <v>1649</v>
      </c>
      <c r="C278" s="237" t="s">
        <v>1650</v>
      </c>
      <c r="D278" s="237" t="str">
        <f t="shared" si="37"/>
        <v>シャカイフクシホウジン　センシンカイ</v>
      </c>
      <c r="E278" s="237" t="s">
        <v>1651</v>
      </c>
      <c r="F278" s="237" t="str">
        <f t="shared" si="38"/>
        <v>988</v>
      </c>
      <c r="G278" s="237" t="str">
        <f t="shared" si="39"/>
        <v>0524</v>
      </c>
      <c r="H278" s="237" t="s">
        <v>1652</v>
      </c>
      <c r="I278" s="237" t="str">
        <f t="shared" si="40"/>
        <v>気仙沼市唐桑町只越３６６番地５</v>
      </c>
      <c r="J278" s="237" t="s">
        <v>1653</v>
      </c>
      <c r="K278" s="237" t="s">
        <v>1654</v>
      </c>
      <c r="L278" s="237" t="s">
        <v>248</v>
      </c>
      <c r="M278" s="237" t="s">
        <v>1655</v>
      </c>
      <c r="N278" s="237" t="s">
        <v>1656</v>
      </c>
      <c r="O278" s="237" t="s">
        <v>1657</v>
      </c>
      <c r="P278" s="237" t="s">
        <v>1658</v>
      </c>
      <c r="Q278" s="237" t="s">
        <v>1645</v>
      </c>
      <c r="R278" s="237" t="s">
        <v>1659</v>
      </c>
      <c r="S278" s="237" t="s">
        <v>1660</v>
      </c>
      <c r="T278" s="237" t="s">
        <v>1661</v>
      </c>
      <c r="U278" s="237" t="s">
        <v>1662</v>
      </c>
      <c r="V278" s="237" t="s">
        <v>19065</v>
      </c>
      <c r="W278" s="237" t="s">
        <v>228</v>
      </c>
      <c r="X278" s="237"/>
      <c r="Y278" s="237" t="s">
        <v>1656</v>
      </c>
      <c r="Z278" s="237" t="s">
        <v>1657</v>
      </c>
      <c r="AA278" s="237" t="str">
        <f t="shared" si="41"/>
        <v>タカマツエン</v>
      </c>
      <c r="AB278" s="237" t="s">
        <v>1658</v>
      </c>
      <c r="AC278" s="237" t="str">
        <f t="shared" si="42"/>
        <v>988</v>
      </c>
      <c r="AD278" s="237" t="str">
        <f t="shared" si="43"/>
        <v>0581</v>
      </c>
      <c r="AE278" s="237" t="s">
        <v>1645</v>
      </c>
      <c r="AF278" s="237" t="s">
        <v>1659</v>
      </c>
      <c r="AG278" s="237" t="str">
        <f t="shared" si="44"/>
        <v>気仙沼市唐桑町浦195</v>
      </c>
      <c r="AH278" s="237" t="s">
        <v>1660</v>
      </c>
      <c r="AI278" s="237" t="s">
        <v>1661</v>
      </c>
      <c r="AJ278" s="237" t="s">
        <v>260</v>
      </c>
    </row>
    <row r="279" spans="1:36">
      <c r="A279" s="237" t="str">
        <f t="shared" si="36"/>
        <v>0410500052短期入所</v>
      </c>
      <c r="B279" s="237" t="s">
        <v>1649</v>
      </c>
      <c r="C279" s="237" t="s">
        <v>1650</v>
      </c>
      <c r="D279" s="237" t="str">
        <f t="shared" si="37"/>
        <v>シャカイフクシホウジン　センシンカイ</v>
      </c>
      <c r="E279" s="237" t="s">
        <v>1651</v>
      </c>
      <c r="F279" s="237" t="str">
        <f t="shared" si="38"/>
        <v>988</v>
      </c>
      <c r="G279" s="237" t="str">
        <f t="shared" si="39"/>
        <v>0524</v>
      </c>
      <c r="H279" s="237" t="s">
        <v>1652</v>
      </c>
      <c r="I279" s="237" t="str">
        <f t="shared" si="40"/>
        <v>気仙沼市唐桑町只越３６６番地５</v>
      </c>
      <c r="J279" s="237" t="s">
        <v>1653</v>
      </c>
      <c r="K279" s="237" t="s">
        <v>1654</v>
      </c>
      <c r="L279" s="237" t="s">
        <v>248</v>
      </c>
      <c r="M279" s="237" t="s">
        <v>1655</v>
      </c>
      <c r="N279" s="237" t="s">
        <v>1656</v>
      </c>
      <c r="O279" s="237" t="s">
        <v>1657</v>
      </c>
      <c r="P279" s="237" t="s">
        <v>1658</v>
      </c>
      <c r="Q279" s="237" t="s">
        <v>1645</v>
      </c>
      <c r="R279" s="237" t="s">
        <v>1659</v>
      </c>
      <c r="S279" s="237" t="s">
        <v>1660</v>
      </c>
      <c r="T279" s="237" t="s">
        <v>1661</v>
      </c>
      <c r="U279" s="237" t="s">
        <v>1662</v>
      </c>
      <c r="V279" s="237" t="s">
        <v>277</v>
      </c>
      <c r="W279" s="237"/>
      <c r="X279" s="237"/>
      <c r="Y279" s="237" t="s">
        <v>1656</v>
      </c>
      <c r="Z279" s="237" t="s">
        <v>1657</v>
      </c>
      <c r="AA279" s="237" t="str">
        <f t="shared" si="41"/>
        <v>タカマツエン</v>
      </c>
      <c r="AB279" s="237" t="s">
        <v>1658</v>
      </c>
      <c r="AC279" s="237" t="str">
        <f t="shared" si="42"/>
        <v>988</v>
      </c>
      <c r="AD279" s="237" t="str">
        <f t="shared" si="43"/>
        <v>0581</v>
      </c>
      <c r="AE279" s="237" t="s">
        <v>1645</v>
      </c>
      <c r="AF279" s="237" t="s">
        <v>1663</v>
      </c>
      <c r="AG279" s="237" t="str">
        <f t="shared" si="44"/>
        <v>気仙沼市唐桑町字浦195</v>
      </c>
      <c r="AH279" s="237" t="s">
        <v>1660</v>
      </c>
      <c r="AI279" s="237" t="s">
        <v>1661</v>
      </c>
      <c r="AJ279" s="237" t="s">
        <v>260</v>
      </c>
    </row>
    <row r="280" spans="1:36">
      <c r="A280" s="237" t="str">
        <f t="shared" si="36"/>
        <v>0410500052施設入所支援</v>
      </c>
      <c r="B280" s="237" t="s">
        <v>1649</v>
      </c>
      <c r="C280" s="237" t="s">
        <v>1650</v>
      </c>
      <c r="D280" s="237" t="str">
        <f t="shared" si="37"/>
        <v>シャカイフクシホウジン　センシンカイ</v>
      </c>
      <c r="E280" s="237" t="s">
        <v>1651</v>
      </c>
      <c r="F280" s="237" t="str">
        <f t="shared" si="38"/>
        <v>988</v>
      </c>
      <c r="G280" s="237" t="str">
        <f t="shared" si="39"/>
        <v>0524</v>
      </c>
      <c r="H280" s="237" t="s">
        <v>1652</v>
      </c>
      <c r="I280" s="237" t="str">
        <f t="shared" si="40"/>
        <v>気仙沼市唐桑町只越３６６番地５</v>
      </c>
      <c r="J280" s="237" t="s">
        <v>1653</v>
      </c>
      <c r="K280" s="237" t="s">
        <v>1654</v>
      </c>
      <c r="L280" s="237" t="s">
        <v>248</v>
      </c>
      <c r="M280" s="237" t="s">
        <v>1655</v>
      </c>
      <c r="N280" s="237" t="s">
        <v>1656</v>
      </c>
      <c r="O280" s="237" t="s">
        <v>1657</v>
      </c>
      <c r="P280" s="237" t="s">
        <v>1658</v>
      </c>
      <c r="Q280" s="237" t="s">
        <v>1645</v>
      </c>
      <c r="R280" s="237" t="s">
        <v>1659</v>
      </c>
      <c r="S280" s="237" t="s">
        <v>1660</v>
      </c>
      <c r="T280" s="237" t="s">
        <v>1661</v>
      </c>
      <c r="U280" s="237" t="s">
        <v>1662</v>
      </c>
      <c r="V280" s="237" t="s">
        <v>107</v>
      </c>
      <c r="W280" s="237" t="s">
        <v>228</v>
      </c>
      <c r="X280" s="237"/>
      <c r="Y280" s="237" t="s">
        <v>1656</v>
      </c>
      <c r="Z280" s="237" t="s">
        <v>1657</v>
      </c>
      <c r="AA280" s="237" t="str">
        <f t="shared" si="41"/>
        <v>タカマツエン</v>
      </c>
      <c r="AB280" s="237" t="s">
        <v>1658</v>
      </c>
      <c r="AC280" s="237" t="str">
        <f t="shared" si="42"/>
        <v>988</v>
      </c>
      <c r="AD280" s="237" t="str">
        <f t="shared" si="43"/>
        <v>0581</v>
      </c>
      <c r="AE280" s="237" t="s">
        <v>1645</v>
      </c>
      <c r="AF280" s="237" t="s">
        <v>1659</v>
      </c>
      <c r="AG280" s="237" t="str">
        <f t="shared" si="44"/>
        <v>気仙沼市唐桑町浦195</v>
      </c>
      <c r="AH280" s="237" t="s">
        <v>1660</v>
      </c>
      <c r="AI280" s="237" t="s">
        <v>1661</v>
      </c>
      <c r="AJ280" s="237" t="s">
        <v>260</v>
      </c>
    </row>
    <row r="281" spans="1:36">
      <c r="A281" s="237" t="str">
        <f t="shared" si="36"/>
        <v>0410500052知的障害者入所更生施設</v>
      </c>
      <c r="B281" s="237" t="s">
        <v>1649</v>
      </c>
      <c r="C281" s="237" t="s">
        <v>1650</v>
      </c>
      <c r="D281" s="237" t="str">
        <f t="shared" si="37"/>
        <v>シャカイフクシホウジン　センシンカイ</v>
      </c>
      <c r="E281" s="237" t="s">
        <v>1651</v>
      </c>
      <c r="F281" s="237" t="str">
        <f t="shared" si="38"/>
        <v>988</v>
      </c>
      <c r="G281" s="237" t="str">
        <f t="shared" si="39"/>
        <v>0524</v>
      </c>
      <c r="H281" s="237" t="s">
        <v>1652</v>
      </c>
      <c r="I281" s="237" t="str">
        <f t="shared" si="40"/>
        <v>気仙沼市唐桑町只越３６６番地５</v>
      </c>
      <c r="J281" s="237" t="s">
        <v>1653</v>
      </c>
      <c r="K281" s="237" t="s">
        <v>1654</v>
      </c>
      <c r="L281" s="237" t="s">
        <v>248</v>
      </c>
      <c r="M281" s="237" t="s">
        <v>1655</v>
      </c>
      <c r="N281" s="237" t="s">
        <v>1656</v>
      </c>
      <c r="O281" s="237" t="s">
        <v>1657</v>
      </c>
      <c r="P281" s="237" t="s">
        <v>1658</v>
      </c>
      <c r="Q281" s="237" t="s">
        <v>1645</v>
      </c>
      <c r="R281" s="237" t="s">
        <v>1659</v>
      </c>
      <c r="S281" s="237" t="s">
        <v>1660</v>
      </c>
      <c r="T281" s="237" t="s">
        <v>1661</v>
      </c>
      <c r="U281" s="237" t="s">
        <v>1662</v>
      </c>
      <c r="V281" s="237" t="s">
        <v>279</v>
      </c>
      <c r="W281" s="237"/>
      <c r="X281" s="237"/>
      <c r="Y281" s="237" t="s">
        <v>1656</v>
      </c>
      <c r="Z281" s="237" t="s">
        <v>1657</v>
      </c>
      <c r="AA281" s="237" t="str">
        <f t="shared" si="41"/>
        <v>タカマツエン</v>
      </c>
      <c r="AB281" s="237" t="s">
        <v>1658</v>
      </c>
      <c r="AC281" s="237" t="str">
        <f t="shared" si="42"/>
        <v>988</v>
      </c>
      <c r="AD281" s="237" t="str">
        <f t="shared" si="43"/>
        <v>0581</v>
      </c>
      <c r="AE281" s="237" t="s">
        <v>1645</v>
      </c>
      <c r="AF281" s="237" t="s">
        <v>1659</v>
      </c>
      <c r="AG281" s="237" t="str">
        <f t="shared" si="44"/>
        <v>気仙沼市唐桑町浦195</v>
      </c>
      <c r="AH281" s="237" t="s">
        <v>1660</v>
      </c>
      <c r="AI281" s="237" t="s">
        <v>1661</v>
      </c>
      <c r="AJ281" s="237" t="s">
        <v>280</v>
      </c>
    </row>
    <row r="282" spans="1:36">
      <c r="A282" s="237" t="str">
        <f t="shared" si="36"/>
        <v>0410500060障害者支援施設：生活介護</v>
      </c>
      <c r="B282" s="237" t="s">
        <v>1649</v>
      </c>
      <c r="C282" s="237" t="s">
        <v>1650</v>
      </c>
      <c r="D282" s="237" t="str">
        <f t="shared" si="37"/>
        <v>シャカイフクシホウジン　センシンカイ</v>
      </c>
      <c r="E282" s="237" t="s">
        <v>1651</v>
      </c>
      <c r="F282" s="237" t="str">
        <f t="shared" si="38"/>
        <v>988</v>
      </c>
      <c r="G282" s="237" t="str">
        <f t="shared" si="39"/>
        <v>0524</v>
      </c>
      <c r="H282" s="237" t="s">
        <v>1652</v>
      </c>
      <c r="I282" s="237" t="str">
        <f t="shared" si="40"/>
        <v>気仙沼市唐桑町只越３６６番地５</v>
      </c>
      <c r="J282" s="237" t="s">
        <v>1653</v>
      </c>
      <c r="K282" s="237" t="s">
        <v>1654</v>
      </c>
      <c r="L282" s="237" t="s">
        <v>248</v>
      </c>
      <c r="M282" s="237" t="s">
        <v>1655</v>
      </c>
      <c r="N282" s="237" t="s">
        <v>1664</v>
      </c>
      <c r="O282" s="237" t="s">
        <v>1665</v>
      </c>
      <c r="P282" s="237" t="s">
        <v>1651</v>
      </c>
      <c r="Q282" s="237" t="s">
        <v>1645</v>
      </c>
      <c r="R282" s="237" t="s">
        <v>1666</v>
      </c>
      <c r="S282" s="237" t="s">
        <v>1653</v>
      </c>
      <c r="T282" s="237" t="s">
        <v>1654</v>
      </c>
      <c r="U282" s="237" t="s">
        <v>1667</v>
      </c>
      <c r="V282" s="237" t="s">
        <v>19065</v>
      </c>
      <c r="W282" s="237" t="s">
        <v>228</v>
      </c>
      <c r="X282" s="237"/>
      <c r="Y282" s="237" t="s">
        <v>1664</v>
      </c>
      <c r="Z282" s="237" t="s">
        <v>1665</v>
      </c>
      <c r="AA282" s="237" t="str">
        <f t="shared" si="41"/>
        <v>ダイ２タカマツエン</v>
      </c>
      <c r="AB282" s="237" t="s">
        <v>1651</v>
      </c>
      <c r="AC282" s="237" t="str">
        <f t="shared" si="42"/>
        <v>988</v>
      </c>
      <c r="AD282" s="237" t="str">
        <f t="shared" si="43"/>
        <v>0524</v>
      </c>
      <c r="AE282" s="237" t="s">
        <v>1645</v>
      </c>
      <c r="AF282" s="237" t="s">
        <v>1666</v>
      </c>
      <c r="AG282" s="237" t="str">
        <f t="shared" si="44"/>
        <v>気仙沼市唐桑町只越366-5</v>
      </c>
      <c r="AH282" s="237" t="s">
        <v>1653</v>
      </c>
      <c r="AI282" s="237" t="s">
        <v>1654</v>
      </c>
      <c r="AJ282" s="237" t="s">
        <v>260</v>
      </c>
    </row>
    <row r="283" spans="1:36">
      <c r="A283" s="237" t="str">
        <f t="shared" si="36"/>
        <v>0410500060短期入所</v>
      </c>
      <c r="B283" s="237" t="s">
        <v>1649</v>
      </c>
      <c r="C283" s="237" t="s">
        <v>1650</v>
      </c>
      <c r="D283" s="237" t="str">
        <f t="shared" si="37"/>
        <v>シャカイフクシホウジン　センシンカイ</v>
      </c>
      <c r="E283" s="237" t="s">
        <v>1651</v>
      </c>
      <c r="F283" s="237" t="str">
        <f t="shared" si="38"/>
        <v>988</v>
      </c>
      <c r="G283" s="237" t="str">
        <f t="shared" si="39"/>
        <v>0524</v>
      </c>
      <c r="H283" s="237" t="s">
        <v>1652</v>
      </c>
      <c r="I283" s="237" t="str">
        <f t="shared" si="40"/>
        <v>気仙沼市唐桑町只越３６６番地５</v>
      </c>
      <c r="J283" s="237" t="s">
        <v>1653</v>
      </c>
      <c r="K283" s="237" t="s">
        <v>1654</v>
      </c>
      <c r="L283" s="237" t="s">
        <v>248</v>
      </c>
      <c r="M283" s="237" t="s">
        <v>1655</v>
      </c>
      <c r="N283" s="237" t="s">
        <v>1664</v>
      </c>
      <c r="O283" s="237" t="s">
        <v>1665</v>
      </c>
      <c r="P283" s="237" t="s">
        <v>1651</v>
      </c>
      <c r="Q283" s="237" t="s">
        <v>1645</v>
      </c>
      <c r="R283" s="237" t="s">
        <v>1666</v>
      </c>
      <c r="S283" s="237" t="s">
        <v>1653</v>
      </c>
      <c r="T283" s="237" t="s">
        <v>1654</v>
      </c>
      <c r="U283" s="237" t="s">
        <v>1667</v>
      </c>
      <c r="V283" s="237" t="s">
        <v>277</v>
      </c>
      <c r="W283" s="237"/>
      <c r="X283" s="237"/>
      <c r="Y283" s="237" t="s">
        <v>1664</v>
      </c>
      <c r="Z283" s="237" t="s">
        <v>1665</v>
      </c>
      <c r="AA283" s="237" t="str">
        <f t="shared" si="41"/>
        <v>ダイ２タカマツエン</v>
      </c>
      <c r="AB283" s="237" t="s">
        <v>1651</v>
      </c>
      <c r="AC283" s="237" t="str">
        <f t="shared" si="42"/>
        <v>988</v>
      </c>
      <c r="AD283" s="237" t="str">
        <f t="shared" si="43"/>
        <v>0524</v>
      </c>
      <c r="AE283" s="237" t="s">
        <v>1645</v>
      </c>
      <c r="AF283" s="237" t="s">
        <v>1668</v>
      </c>
      <c r="AG283" s="237" t="str">
        <f t="shared" si="44"/>
        <v>気仙沼市唐桑町字只越366-5</v>
      </c>
      <c r="AH283" s="237" t="s">
        <v>1653</v>
      </c>
      <c r="AI283" s="237" t="s">
        <v>1654</v>
      </c>
      <c r="AJ283" s="237" t="s">
        <v>260</v>
      </c>
    </row>
    <row r="284" spans="1:36">
      <c r="A284" s="237" t="str">
        <f t="shared" si="36"/>
        <v>0410500060施設入所支援</v>
      </c>
      <c r="B284" s="237" t="s">
        <v>1649</v>
      </c>
      <c r="C284" s="237" t="s">
        <v>1650</v>
      </c>
      <c r="D284" s="237" t="str">
        <f t="shared" si="37"/>
        <v>シャカイフクシホウジン　センシンカイ</v>
      </c>
      <c r="E284" s="237" t="s">
        <v>1651</v>
      </c>
      <c r="F284" s="237" t="str">
        <f t="shared" si="38"/>
        <v>988</v>
      </c>
      <c r="G284" s="237" t="str">
        <f t="shared" si="39"/>
        <v>0524</v>
      </c>
      <c r="H284" s="237" t="s">
        <v>1652</v>
      </c>
      <c r="I284" s="237" t="str">
        <f t="shared" si="40"/>
        <v>気仙沼市唐桑町只越３６６番地５</v>
      </c>
      <c r="J284" s="237" t="s">
        <v>1653</v>
      </c>
      <c r="K284" s="237" t="s">
        <v>1654</v>
      </c>
      <c r="L284" s="237" t="s">
        <v>248</v>
      </c>
      <c r="M284" s="237" t="s">
        <v>1655</v>
      </c>
      <c r="N284" s="237" t="s">
        <v>1664</v>
      </c>
      <c r="O284" s="237" t="s">
        <v>1665</v>
      </c>
      <c r="P284" s="237" t="s">
        <v>1651</v>
      </c>
      <c r="Q284" s="237" t="s">
        <v>1645</v>
      </c>
      <c r="R284" s="237" t="s">
        <v>1666</v>
      </c>
      <c r="S284" s="237" t="s">
        <v>1653</v>
      </c>
      <c r="T284" s="237" t="s">
        <v>1654</v>
      </c>
      <c r="U284" s="237" t="s">
        <v>1667</v>
      </c>
      <c r="V284" s="237" t="s">
        <v>107</v>
      </c>
      <c r="W284" s="237" t="s">
        <v>228</v>
      </c>
      <c r="X284" s="237"/>
      <c r="Y284" s="237" t="s">
        <v>1664</v>
      </c>
      <c r="Z284" s="237" t="s">
        <v>1665</v>
      </c>
      <c r="AA284" s="237" t="str">
        <f t="shared" si="41"/>
        <v>ダイ２タカマツエン</v>
      </c>
      <c r="AB284" s="237" t="s">
        <v>1651</v>
      </c>
      <c r="AC284" s="237" t="str">
        <f t="shared" si="42"/>
        <v>988</v>
      </c>
      <c r="AD284" s="237" t="str">
        <f t="shared" si="43"/>
        <v>0524</v>
      </c>
      <c r="AE284" s="237" t="s">
        <v>1645</v>
      </c>
      <c r="AF284" s="237" t="s">
        <v>1666</v>
      </c>
      <c r="AG284" s="237" t="str">
        <f t="shared" si="44"/>
        <v>気仙沼市唐桑町只越366-5</v>
      </c>
      <c r="AH284" s="237" t="s">
        <v>1653</v>
      </c>
      <c r="AI284" s="237" t="s">
        <v>1654</v>
      </c>
      <c r="AJ284" s="237" t="s">
        <v>260</v>
      </c>
    </row>
    <row r="285" spans="1:36">
      <c r="A285" s="237" t="str">
        <f t="shared" si="36"/>
        <v>0410500060知的障害者入所更生施設</v>
      </c>
      <c r="B285" s="237" t="s">
        <v>1649</v>
      </c>
      <c r="C285" s="237" t="s">
        <v>1650</v>
      </c>
      <c r="D285" s="237" t="str">
        <f t="shared" si="37"/>
        <v>シャカイフクシホウジン　センシンカイ</v>
      </c>
      <c r="E285" s="237" t="s">
        <v>1651</v>
      </c>
      <c r="F285" s="237" t="str">
        <f t="shared" si="38"/>
        <v>988</v>
      </c>
      <c r="G285" s="237" t="str">
        <f t="shared" si="39"/>
        <v>0524</v>
      </c>
      <c r="H285" s="237" t="s">
        <v>1652</v>
      </c>
      <c r="I285" s="237" t="str">
        <f t="shared" si="40"/>
        <v>気仙沼市唐桑町只越３６６番地５</v>
      </c>
      <c r="J285" s="237" t="s">
        <v>1653</v>
      </c>
      <c r="K285" s="237" t="s">
        <v>1654</v>
      </c>
      <c r="L285" s="237" t="s">
        <v>248</v>
      </c>
      <c r="M285" s="237" t="s">
        <v>1655</v>
      </c>
      <c r="N285" s="237" t="s">
        <v>1664</v>
      </c>
      <c r="O285" s="237" t="s">
        <v>1665</v>
      </c>
      <c r="P285" s="237" t="s">
        <v>1651</v>
      </c>
      <c r="Q285" s="237" t="s">
        <v>1645</v>
      </c>
      <c r="R285" s="237" t="s">
        <v>1666</v>
      </c>
      <c r="S285" s="237" t="s">
        <v>1653</v>
      </c>
      <c r="T285" s="237" t="s">
        <v>1654</v>
      </c>
      <c r="U285" s="237" t="s">
        <v>1667</v>
      </c>
      <c r="V285" s="237" t="s">
        <v>279</v>
      </c>
      <c r="W285" s="237"/>
      <c r="X285" s="237"/>
      <c r="Y285" s="237" t="s">
        <v>1664</v>
      </c>
      <c r="Z285" s="237" t="s">
        <v>1665</v>
      </c>
      <c r="AA285" s="237" t="str">
        <f t="shared" si="41"/>
        <v>ダイ２タカマツエン</v>
      </c>
      <c r="AB285" s="237" t="s">
        <v>1651</v>
      </c>
      <c r="AC285" s="237" t="str">
        <f t="shared" si="42"/>
        <v>988</v>
      </c>
      <c r="AD285" s="237" t="str">
        <f t="shared" si="43"/>
        <v>0524</v>
      </c>
      <c r="AE285" s="237" t="s">
        <v>1645</v>
      </c>
      <c r="AF285" s="237" t="s">
        <v>1666</v>
      </c>
      <c r="AG285" s="237" t="str">
        <f t="shared" si="44"/>
        <v>気仙沼市唐桑町只越366-5</v>
      </c>
      <c r="AH285" s="237" t="s">
        <v>1653</v>
      </c>
      <c r="AI285" s="237" t="s">
        <v>1654</v>
      </c>
      <c r="AJ285" s="237" t="s">
        <v>280</v>
      </c>
    </row>
    <row r="286" spans="1:36">
      <c r="A286" s="237" t="str">
        <f t="shared" si="36"/>
        <v>0410500078生活介護</v>
      </c>
      <c r="B286" s="237" t="s">
        <v>1649</v>
      </c>
      <c r="C286" s="237" t="s">
        <v>1650</v>
      </c>
      <c r="D286" s="237" t="str">
        <f t="shared" si="37"/>
        <v>シャカイフクシホウジン　センシンカイ</v>
      </c>
      <c r="E286" s="237" t="s">
        <v>1651</v>
      </c>
      <c r="F286" s="237" t="str">
        <f t="shared" si="38"/>
        <v>988</v>
      </c>
      <c r="G286" s="237" t="str">
        <f t="shared" si="39"/>
        <v>0524</v>
      </c>
      <c r="H286" s="237" t="s">
        <v>1652</v>
      </c>
      <c r="I286" s="237" t="str">
        <f t="shared" si="40"/>
        <v>気仙沼市唐桑町只越３６６番地５</v>
      </c>
      <c r="J286" s="237" t="s">
        <v>1653</v>
      </c>
      <c r="K286" s="237" t="s">
        <v>1654</v>
      </c>
      <c r="L286" s="237" t="s">
        <v>248</v>
      </c>
      <c r="M286" s="237" t="s">
        <v>1655</v>
      </c>
      <c r="N286" s="237" t="s">
        <v>1669</v>
      </c>
      <c r="O286" s="237" t="s">
        <v>1670</v>
      </c>
      <c r="P286" s="237" t="s">
        <v>1671</v>
      </c>
      <c r="Q286" s="237" t="s">
        <v>1645</v>
      </c>
      <c r="R286" s="237" t="s">
        <v>1672</v>
      </c>
      <c r="S286" s="237" t="s">
        <v>1673</v>
      </c>
      <c r="T286" s="237"/>
      <c r="U286" s="237" t="s">
        <v>1674</v>
      </c>
      <c r="V286" s="237" t="s">
        <v>105</v>
      </c>
      <c r="W286" s="237"/>
      <c r="X286" s="237"/>
      <c r="Y286" s="237" t="s">
        <v>1669</v>
      </c>
      <c r="Z286" s="237" t="s">
        <v>1670</v>
      </c>
      <c r="AA286" s="237" t="str">
        <f t="shared" si="41"/>
        <v>ユメノモリ</v>
      </c>
      <c r="AB286" s="237" t="s">
        <v>1671</v>
      </c>
      <c r="AC286" s="237" t="str">
        <f t="shared" si="42"/>
        <v>988</v>
      </c>
      <c r="AD286" s="237" t="str">
        <f t="shared" si="43"/>
        <v>0174</v>
      </c>
      <c r="AE286" s="237" t="s">
        <v>1645</v>
      </c>
      <c r="AF286" s="237" t="s">
        <v>1672</v>
      </c>
      <c r="AG286" s="237" t="str">
        <f t="shared" si="44"/>
        <v>気仙沼市赤岩大滝2-1</v>
      </c>
      <c r="AH286" s="237" t="s">
        <v>1673</v>
      </c>
      <c r="AI286" s="237"/>
      <c r="AJ286" s="237" t="s">
        <v>260</v>
      </c>
    </row>
    <row r="287" spans="1:36">
      <c r="A287" s="237" t="str">
        <f t="shared" si="36"/>
        <v>0410500078児童デイサービス</v>
      </c>
      <c r="B287" s="237" t="s">
        <v>1649</v>
      </c>
      <c r="C287" s="237" t="s">
        <v>1650</v>
      </c>
      <c r="D287" s="237" t="str">
        <f t="shared" si="37"/>
        <v>シャカイフクシホウジン　センシンカイ</v>
      </c>
      <c r="E287" s="237" t="s">
        <v>1651</v>
      </c>
      <c r="F287" s="237" t="str">
        <f t="shared" si="38"/>
        <v>988</v>
      </c>
      <c r="G287" s="237" t="str">
        <f t="shared" si="39"/>
        <v>0524</v>
      </c>
      <c r="H287" s="237" t="s">
        <v>1652</v>
      </c>
      <c r="I287" s="237" t="str">
        <f t="shared" si="40"/>
        <v>気仙沼市唐桑町只越３６６番地５</v>
      </c>
      <c r="J287" s="237" t="s">
        <v>1653</v>
      </c>
      <c r="K287" s="237" t="s">
        <v>1654</v>
      </c>
      <c r="L287" s="237" t="s">
        <v>248</v>
      </c>
      <c r="M287" s="237" t="s">
        <v>1655</v>
      </c>
      <c r="N287" s="237" t="s">
        <v>1669</v>
      </c>
      <c r="O287" s="237" t="s">
        <v>1670</v>
      </c>
      <c r="P287" s="237" t="s">
        <v>1671</v>
      </c>
      <c r="Q287" s="237" t="s">
        <v>1645</v>
      </c>
      <c r="R287" s="237" t="s">
        <v>1672</v>
      </c>
      <c r="S287" s="237" t="s">
        <v>1673</v>
      </c>
      <c r="T287" s="237"/>
      <c r="U287" s="237" t="s">
        <v>1674</v>
      </c>
      <c r="V287" s="237" t="s">
        <v>331</v>
      </c>
      <c r="W287" s="237"/>
      <c r="X287" s="237"/>
      <c r="Y287" s="237" t="s">
        <v>1669</v>
      </c>
      <c r="Z287" s="237" t="s">
        <v>1670</v>
      </c>
      <c r="AA287" s="237" t="str">
        <f t="shared" si="41"/>
        <v>ユメノモリ</v>
      </c>
      <c r="AB287" s="237" t="s">
        <v>1671</v>
      </c>
      <c r="AC287" s="237" t="str">
        <f t="shared" si="42"/>
        <v>988</v>
      </c>
      <c r="AD287" s="237" t="str">
        <f t="shared" si="43"/>
        <v>0174</v>
      </c>
      <c r="AE287" s="237" t="s">
        <v>1645</v>
      </c>
      <c r="AF287" s="237" t="s">
        <v>1672</v>
      </c>
      <c r="AG287" s="237" t="str">
        <f t="shared" si="44"/>
        <v>気仙沼市赤岩大滝2-1</v>
      </c>
      <c r="AH287" s="237" t="s">
        <v>1673</v>
      </c>
      <c r="AI287" s="237"/>
      <c r="AJ287" s="237" t="s">
        <v>332</v>
      </c>
    </row>
    <row r="288" spans="1:36">
      <c r="A288" s="237" t="str">
        <f t="shared" si="36"/>
        <v>0410500078短期入所</v>
      </c>
      <c r="B288" s="237" t="s">
        <v>1649</v>
      </c>
      <c r="C288" s="237" t="s">
        <v>1650</v>
      </c>
      <c r="D288" s="237" t="str">
        <f t="shared" si="37"/>
        <v>シャカイフクシホウジン　センシンカイ</v>
      </c>
      <c r="E288" s="237" t="s">
        <v>1651</v>
      </c>
      <c r="F288" s="237" t="str">
        <f t="shared" si="38"/>
        <v>988</v>
      </c>
      <c r="G288" s="237" t="str">
        <f t="shared" si="39"/>
        <v>0524</v>
      </c>
      <c r="H288" s="237" t="s">
        <v>1652</v>
      </c>
      <c r="I288" s="237" t="str">
        <f t="shared" si="40"/>
        <v>気仙沼市唐桑町只越３６６番地５</v>
      </c>
      <c r="J288" s="237" t="s">
        <v>1653</v>
      </c>
      <c r="K288" s="237" t="s">
        <v>1654</v>
      </c>
      <c r="L288" s="237" t="s">
        <v>248</v>
      </c>
      <c r="M288" s="237" t="s">
        <v>1655</v>
      </c>
      <c r="N288" s="237" t="s">
        <v>1669</v>
      </c>
      <c r="O288" s="237" t="s">
        <v>1670</v>
      </c>
      <c r="P288" s="237" t="s">
        <v>1671</v>
      </c>
      <c r="Q288" s="237" t="s">
        <v>1645</v>
      </c>
      <c r="R288" s="237" t="s">
        <v>1672</v>
      </c>
      <c r="S288" s="237" t="s">
        <v>1673</v>
      </c>
      <c r="T288" s="237"/>
      <c r="U288" s="237" t="s">
        <v>1674</v>
      </c>
      <c r="V288" s="237" t="s">
        <v>277</v>
      </c>
      <c r="W288" s="237"/>
      <c r="X288" s="237"/>
      <c r="Y288" s="237" t="s">
        <v>1669</v>
      </c>
      <c r="Z288" s="237" t="s">
        <v>1670</v>
      </c>
      <c r="AA288" s="237" t="str">
        <f t="shared" si="41"/>
        <v>ユメノモリ</v>
      </c>
      <c r="AB288" s="237" t="s">
        <v>1671</v>
      </c>
      <c r="AC288" s="237" t="str">
        <f t="shared" si="42"/>
        <v>988</v>
      </c>
      <c r="AD288" s="237" t="str">
        <f t="shared" si="43"/>
        <v>0174</v>
      </c>
      <c r="AE288" s="237" t="s">
        <v>1645</v>
      </c>
      <c r="AF288" s="237" t="s">
        <v>1672</v>
      </c>
      <c r="AG288" s="237" t="str">
        <f t="shared" si="44"/>
        <v>気仙沼市赤岩大滝2-1</v>
      </c>
      <c r="AH288" s="237" t="s">
        <v>1673</v>
      </c>
      <c r="AI288" s="237"/>
      <c r="AJ288" s="237" t="s">
        <v>470</v>
      </c>
    </row>
    <row r="289" spans="1:36">
      <c r="A289" s="237" t="str">
        <f t="shared" si="36"/>
        <v>0410500078知的障害者通所更生施設</v>
      </c>
      <c r="B289" s="237" t="s">
        <v>1649</v>
      </c>
      <c r="C289" s="237" t="s">
        <v>1650</v>
      </c>
      <c r="D289" s="237" t="str">
        <f t="shared" si="37"/>
        <v>シャカイフクシホウジン　センシンカイ</v>
      </c>
      <c r="E289" s="237" t="s">
        <v>1651</v>
      </c>
      <c r="F289" s="237" t="str">
        <f t="shared" si="38"/>
        <v>988</v>
      </c>
      <c r="G289" s="237" t="str">
        <f t="shared" si="39"/>
        <v>0524</v>
      </c>
      <c r="H289" s="237" t="s">
        <v>1652</v>
      </c>
      <c r="I289" s="237" t="str">
        <f t="shared" si="40"/>
        <v>気仙沼市唐桑町只越３６６番地５</v>
      </c>
      <c r="J289" s="237" t="s">
        <v>1653</v>
      </c>
      <c r="K289" s="237" t="s">
        <v>1654</v>
      </c>
      <c r="L289" s="237" t="s">
        <v>248</v>
      </c>
      <c r="M289" s="237" t="s">
        <v>1655</v>
      </c>
      <c r="N289" s="237" t="s">
        <v>1669</v>
      </c>
      <c r="O289" s="237" t="s">
        <v>1670</v>
      </c>
      <c r="P289" s="237" t="s">
        <v>1671</v>
      </c>
      <c r="Q289" s="237" t="s">
        <v>1645</v>
      </c>
      <c r="R289" s="237" t="s">
        <v>1672</v>
      </c>
      <c r="S289" s="237" t="s">
        <v>1673</v>
      </c>
      <c r="T289" s="237"/>
      <c r="U289" s="237" t="s">
        <v>1674</v>
      </c>
      <c r="V289" s="237" t="s">
        <v>289</v>
      </c>
      <c r="W289" s="237"/>
      <c r="X289" s="237"/>
      <c r="Y289" s="237" t="s">
        <v>1669</v>
      </c>
      <c r="Z289" s="237" t="s">
        <v>1670</v>
      </c>
      <c r="AA289" s="237" t="str">
        <f t="shared" si="41"/>
        <v>ユメノモリ</v>
      </c>
      <c r="AB289" s="237" t="s">
        <v>1671</v>
      </c>
      <c r="AC289" s="237" t="str">
        <f t="shared" si="42"/>
        <v>988</v>
      </c>
      <c r="AD289" s="237" t="str">
        <f t="shared" si="43"/>
        <v>0174</v>
      </c>
      <c r="AE289" s="237" t="s">
        <v>1645</v>
      </c>
      <c r="AF289" s="237" t="s">
        <v>1675</v>
      </c>
      <c r="AG289" s="237" t="str">
        <f t="shared" si="44"/>
        <v>気仙沼市赤岩大滝２－１</v>
      </c>
      <c r="AH289" s="237" t="s">
        <v>1673</v>
      </c>
      <c r="AI289" s="237" t="s">
        <v>1676</v>
      </c>
      <c r="AJ289" s="237" t="s">
        <v>280</v>
      </c>
    </row>
    <row r="290" spans="1:36">
      <c r="A290" s="237" t="str">
        <f t="shared" si="36"/>
        <v>0410500086障害者支援施設：生活介護</v>
      </c>
      <c r="B290" s="237" t="s">
        <v>1677</v>
      </c>
      <c r="C290" s="237" t="s">
        <v>1678</v>
      </c>
      <c r="D290" s="237" t="str">
        <f t="shared" si="37"/>
        <v>シャカイフクシホウジンケンシンカイ</v>
      </c>
      <c r="E290" s="237" t="s">
        <v>1651</v>
      </c>
      <c r="F290" s="237" t="str">
        <f t="shared" si="38"/>
        <v>988</v>
      </c>
      <c r="G290" s="237" t="str">
        <f t="shared" si="39"/>
        <v>0524</v>
      </c>
      <c r="H290" s="237" t="s">
        <v>1679</v>
      </c>
      <c r="I290" s="237" t="str">
        <f t="shared" si="40"/>
        <v>気仙沼市唐桑町只越３４６番１７</v>
      </c>
      <c r="J290" s="237" t="s">
        <v>1680</v>
      </c>
      <c r="K290" s="237" t="s">
        <v>1681</v>
      </c>
      <c r="L290" s="237" t="s">
        <v>248</v>
      </c>
      <c r="M290" s="237" t="s">
        <v>1682</v>
      </c>
      <c r="N290" s="237" t="s">
        <v>1683</v>
      </c>
      <c r="O290" s="237" t="s">
        <v>1684</v>
      </c>
      <c r="P290" s="237" t="s">
        <v>1651</v>
      </c>
      <c r="Q290" s="237" t="s">
        <v>1645</v>
      </c>
      <c r="R290" s="237" t="s">
        <v>1685</v>
      </c>
      <c r="S290" s="237" t="s">
        <v>1686</v>
      </c>
      <c r="T290" s="237" t="s">
        <v>1687</v>
      </c>
      <c r="U290" s="237" t="s">
        <v>1688</v>
      </c>
      <c r="V290" s="237" t="s">
        <v>19065</v>
      </c>
      <c r="W290" s="237" t="s">
        <v>228</v>
      </c>
      <c r="X290" s="237"/>
      <c r="Y290" s="237" t="s">
        <v>1683</v>
      </c>
      <c r="Z290" s="237" t="s">
        <v>1684</v>
      </c>
      <c r="AA290" s="237" t="str">
        <f t="shared" si="41"/>
        <v>ショウガイシャシエンシセツ　タダコシソウ</v>
      </c>
      <c r="AB290" s="237" t="s">
        <v>1651</v>
      </c>
      <c r="AC290" s="237" t="str">
        <f t="shared" si="42"/>
        <v>988</v>
      </c>
      <c r="AD290" s="237" t="str">
        <f t="shared" si="43"/>
        <v>0524</v>
      </c>
      <c r="AE290" s="237" t="s">
        <v>1645</v>
      </c>
      <c r="AF290" s="237" t="s">
        <v>1685</v>
      </c>
      <c r="AG290" s="237" t="str">
        <f t="shared" si="44"/>
        <v>気仙沼市唐桑町只越346-17</v>
      </c>
      <c r="AH290" s="237" t="s">
        <v>1680</v>
      </c>
      <c r="AI290" s="237" t="s">
        <v>1681</v>
      </c>
      <c r="AJ290" s="237" t="s">
        <v>260</v>
      </c>
    </row>
    <row r="291" spans="1:36">
      <c r="A291" s="237" t="str">
        <f t="shared" si="36"/>
        <v>0410500086短期入所</v>
      </c>
      <c r="B291" s="237" t="s">
        <v>1677</v>
      </c>
      <c r="C291" s="237" t="s">
        <v>1678</v>
      </c>
      <c r="D291" s="237" t="str">
        <f t="shared" si="37"/>
        <v>シャカイフクシホウジンケンシンカイ</v>
      </c>
      <c r="E291" s="237" t="s">
        <v>1651</v>
      </c>
      <c r="F291" s="237" t="str">
        <f t="shared" si="38"/>
        <v>988</v>
      </c>
      <c r="G291" s="237" t="str">
        <f t="shared" si="39"/>
        <v>0524</v>
      </c>
      <c r="H291" s="237" t="s">
        <v>1679</v>
      </c>
      <c r="I291" s="237" t="str">
        <f t="shared" si="40"/>
        <v>気仙沼市唐桑町只越３４６番１７</v>
      </c>
      <c r="J291" s="237" t="s">
        <v>1680</v>
      </c>
      <c r="K291" s="237" t="s">
        <v>1681</v>
      </c>
      <c r="L291" s="237" t="s">
        <v>248</v>
      </c>
      <c r="M291" s="237" t="s">
        <v>1682</v>
      </c>
      <c r="N291" s="237" t="s">
        <v>1683</v>
      </c>
      <c r="O291" s="237" t="s">
        <v>1684</v>
      </c>
      <c r="P291" s="237" t="s">
        <v>1651</v>
      </c>
      <c r="Q291" s="237" t="s">
        <v>1645</v>
      </c>
      <c r="R291" s="237" t="s">
        <v>1685</v>
      </c>
      <c r="S291" s="237" t="s">
        <v>1686</v>
      </c>
      <c r="T291" s="237" t="s">
        <v>1687</v>
      </c>
      <c r="U291" s="237" t="s">
        <v>1688</v>
      </c>
      <c r="V291" s="237" t="s">
        <v>277</v>
      </c>
      <c r="W291" s="237"/>
      <c r="X291" s="237"/>
      <c r="Y291" s="237" t="s">
        <v>1689</v>
      </c>
      <c r="Z291" s="237" t="s">
        <v>1690</v>
      </c>
      <c r="AA291" s="237" t="str">
        <f t="shared" si="41"/>
        <v>シンタイショウガイシャタンキニュウショジギョウ　タダコシソウ</v>
      </c>
      <c r="AB291" s="237" t="s">
        <v>1651</v>
      </c>
      <c r="AC291" s="237" t="str">
        <f t="shared" si="42"/>
        <v>988</v>
      </c>
      <c r="AD291" s="237" t="str">
        <f t="shared" si="43"/>
        <v>0524</v>
      </c>
      <c r="AE291" s="237" t="s">
        <v>1645</v>
      </c>
      <c r="AF291" s="237" t="s">
        <v>1685</v>
      </c>
      <c r="AG291" s="237" t="str">
        <f t="shared" si="44"/>
        <v>気仙沼市唐桑町只越346-17</v>
      </c>
      <c r="AH291" s="237" t="s">
        <v>1680</v>
      </c>
      <c r="AI291" s="237" t="s">
        <v>1681</v>
      </c>
      <c r="AJ291" s="237" t="s">
        <v>260</v>
      </c>
    </row>
    <row r="292" spans="1:36">
      <c r="A292" s="237" t="str">
        <f t="shared" si="36"/>
        <v>0410500086施設入所支援</v>
      </c>
      <c r="B292" s="237" t="s">
        <v>1677</v>
      </c>
      <c r="C292" s="237" t="s">
        <v>1678</v>
      </c>
      <c r="D292" s="237" t="str">
        <f t="shared" si="37"/>
        <v>シャカイフクシホウジンケンシンカイ</v>
      </c>
      <c r="E292" s="237" t="s">
        <v>1651</v>
      </c>
      <c r="F292" s="237" t="str">
        <f t="shared" si="38"/>
        <v>988</v>
      </c>
      <c r="G292" s="237" t="str">
        <f t="shared" si="39"/>
        <v>0524</v>
      </c>
      <c r="H292" s="237" t="s">
        <v>1679</v>
      </c>
      <c r="I292" s="237" t="str">
        <f t="shared" si="40"/>
        <v>気仙沼市唐桑町只越３４６番１７</v>
      </c>
      <c r="J292" s="237" t="s">
        <v>1680</v>
      </c>
      <c r="K292" s="237" t="s">
        <v>1681</v>
      </c>
      <c r="L292" s="237" t="s">
        <v>248</v>
      </c>
      <c r="M292" s="237" t="s">
        <v>1682</v>
      </c>
      <c r="N292" s="237" t="s">
        <v>1683</v>
      </c>
      <c r="O292" s="237" t="s">
        <v>1684</v>
      </c>
      <c r="P292" s="237" t="s">
        <v>1651</v>
      </c>
      <c r="Q292" s="237" t="s">
        <v>1645</v>
      </c>
      <c r="R292" s="237" t="s">
        <v>1685</v>
      </c>
      <c r="S292" s="237" t="s">
        <v>1686</v>
      </c>
      <c r="T292" s="237" t="s">
        <v>1687</v>
      </c>
      <c r="U292" s="237" t="s">
        <v>1688</v>
      </c>
      <c r="V292" s="237" t="s">
        <v>107</v>
      </c>
      <c r="W292" s="237" t="s">
        <v>228</v>
      </c>
      <c r="X292" s="237"/>
      <c r="Y292" s="237" t="s">
        <v>1683</v>
      </c>
      <c r="Z292" s="237" t="s">
        <v>1684</v>
      </c>
      <c r="AA292" s="237" t="str">
        <f t="shared" si="41"/>
        <v>ショウガイシャシエンシセツ　タダコシソウ</v>
      </c>
      <c r="AB292" s="237" t="s">
        <v>1651</v>
      </c>
      <c r="AC292" s="237" t="str">
        <f t="shared" si="42"/>
        <v>988</v>
      </c>
      <c r="AD292" s="237" t="str">
        <f t="shared" si="43"/>
        <v>0524</v>
      </c>
      <c r="AE292" s="237" t="s">
        <v>1645</v>
      </c>
      <c r="AF292" s="237" t="s">
        <v>1685</v>
      </c>
      <c r="AG292" s="237" t="str">
        <f t="shared" si="44"/>
        <v>気仙沼市唐桑町只越346-17</v>
      </c>
      <c r="AH292" s="237" t="s">
        <v>1680</v>
      </c>
      <c r="AI292" s="237" t="s">
        <v>1681</v>
      </c>
      <c r="AJ292" s="237" t="s">
        <v>260</v>
      </c>
    </row>
    <row r="293" spans="1:36">
      <c r="A293" s="237" t="str">
        <f t="shared" si="36"/>
        <v>0410500086身体障害者入所療護施設</v>
      </c>
      <c r="B293" s="237" t="s">
        <v>1677</v>
      </c>
      <c r="C293" s="237" t="s">
        <v>1678</v>
      </c>
      <c r="D293" s="237" t="str">
        <f t="shared" si="37"/>
        <v>シャカイフクシホウジンケンシンカイ</v>
      </c>
      <c r="E293" s="237" t="s">
        <v>1651</v>
      </c>
      <c r="F293" s="237" t="str">
        <f t="shared" si="38"/>
        <v>988</v>
      </c>
      <c r="G293" s="237" t="str">
        <f t="shared" si="39"/>
        <v>0524</v>
      </c>
      <c r="H293" s="237" t="s">
        <v>1679</v>
      </c>
      <c r="I293" s="237" t="str">
        <f t="shared" si="40"/>
        <v>気仙沼市唐桑町只越３４６番１７</v>
      </c>
      <c r="J293" s="237" t="s">
        <v>1680</v>
      </c>
      <c r="K293" s="237" t="s">
        <v>1681</v>
      </c>
      <c r="L293" s="237" t="s">
        <v>248</v>
      </c>
      <c r="M293" s="237" t="s">
        <v>1682</v>
      </c>
      <c r="N293" s="237" t="s">
        <v>1683</v>
      </c>
      <c r="O293" s="237" t="s">
        <v>1684</v>
      </c>
      <c r="P293" s="237" t="s">
        <v>1651</v>
      </c>
      <c r="Q293" s="237" t="s">
        <v>1645</v>
      </c>
      <c r="R293" s="237" t="s">
        <v>1685</v>
      </c>
      <c r="S293" s="237" t="s">
        <v>1686</v>
      </c>
      <c r="T293" s="237" t="s">
        <v>1687</v>
      </c>
      <c r="U293" s="237" t="s">
        <v>1688</v>
      </c>
      <c r="V293" s="237" t="s">
        <v>1307</v>
      </c>
      <c r="W293" s="237"/>
      <c r="X293" s="237"/>
      <c r="Y293" s="237" t="s">
        <v>1691</v>
      </c>
      <c r="Z293" s="237" t="s">
        <v>1692</v>
      </c>
      <c r="AA293" s="237" t="str">
        <f t="shared" si="41"/>
        <v>タダコシソウ</v>
      </c>
      <c r="AB293" s="237" t="s">
        <v>1651</v>
      </c>
      <c r="AC293" s="237" t="str">
        <f t="shared" si="42"/>
        <v>988</v>
      </c>
      <c r="AD293" s="237" t="str">
        <f t="shared" si="43"/>
        <v>0524</v>
      </c>
      <c r="AE293" s="237" t="s">
        <v>1645</v>
      </c>
      <c r="AF293" s="237" t="s">
        <v>1685</v>
      </c>
      <c r="AG293" s="237" t="str">
        <f t="shared" si="44"/>
        <v>気仙沼市唐桑町只越346-17</v>
      </c>
      <c r="AH293" s="237" t="s">
        <v>1680</v>
      </c>
      <c r="AI293" s="237" t="s">
        <v>1681</v>
      </c>
      <c r="AJ293" s="237" t="s">
        <v>280</v>
      </c>
    </row>
    <row r="294" spans="1:36">
      <c r="A294" s="237" t="str">
        <f t="shared" si="36"/>
        <v>0410500094児童デイサービス</v>
      </c>
      <c r="B294" s="237" t="s">
        <v>1645</v>
      </c>
      <c r="C294" s="237" t="s">
        <v>1693</v>
      </c>
      <c r="D294" s="237" t="str">
        <f t="shared" si="37"/>
        <v>ケセンヌマシ</v>
      </c>
      <c r="E294" s="237" t="s">
        <v>1694</v>
      </c>
      <c r="F294" s="237" t="str">
        <f t="shared" si="38"/>
        <v>988</v>
      </c>
      <c r="G294" s="237" t="str">
        <f t="shared" si="39"/>
        <v>0084</v>
      </c>
      <c r="H294" s="237" t="s">
        <v>1695</v>
      </c>
      <c r="I294" s="237" t="str">
        <f t="shared" si="40"/>
        <v>気仙沼市八日町一丁目1番1号</v>
      </c>
      <c r="J294" s="237" t="s">
        <v>1696</v>
      </c>
      <c r="K294" s="237" t="s">
        <v>1697</v>
      </c>
      <c r="L294" s="237" t="s">
        <v>323</v>
      </c>
      <c r="M294" s="237" t="s">
        <v>1698</v>
      </c>
      <c r="N294" s="237" t="s">
        <v>1699</v>
      </c>
      <c r="O294" s="237" t="s">
        <v>1700</v>
      </c>
      <c r="P294" s="237" t="s">
        <v>1701</v>
      </c>
      <c r="Q294" s="237" t="s">
        <v>1645</v>
      </c>
      <c r="R294" s="237" t="s">
        <v>1702</v>
      </c>
      <c r="S294" s="237" t="s">
        <v>1703</v>
      </c>
      <c r="T294" s="237" t="s">
        <v>1703</v>
      </c>
      <c r="U294" s="237" t="s">
        <v>1704</v>
      </c>
      <c r="V294" s="237" t="s">
        <v>331</v>
      </c>
      <c r="W294" s="237"/>
      <c r="X294" s="237"/>
      <c r="Y294" s="237" t="s">
        <v>1699</v>
      </c>
      <c r="Z294" s="237" t="s">
        <v>1700</v>
      </c>
      <c r="AA294" s="237" t="str">
        <f t="shared" si="41"/>
        <v>ケセンヌマシマザーズホーム</v>
      </c>
      <c r="AB294" s="237" t="s">
        <v>1701</v>
      </c>
      <c r="AC294" s="237" t="str">
        <f t="shared" si="42"/>
        <v>988</v>
      </c>
      <c r="AD294" s="237" t="str">
        <f t="shared" si="43"/>
        <v>0031</v>
      </c>
      <c r="AE294" s="237" t="s">
        <v>1645</v>
      </c>
      <c r="AF294" s="237" t="s">
        <v>1702</v>
      </c>
      <c r="AG294" s="237" t="str">
        <f t="shared" si="44"/>
        <v>気仙沼市潮見町3-34</v>
      </c>
      <c r="AH294" s="237" t="s">
        <v>1703</v>
      </c>
      <c r="AI294" s="237" t="s">
        <v>1703</v>
      </c>
      <c r="AJ294" s="237" t="s">
        <v>332</v>
      </c>
    </row>
    <row r="295" spans="1:36">
      <c r="A295" s="237" t="str">
        <f t="shared" si="36"/>
        <v>0410500102居宅介護</v>
      </c>
      <c r="B295" s="237" t="s">
        <v>1705</v>
      </c>
      <c r="C295" s="237" t="s">
        <v>1706</v>
      </c>
      <c r="D295" s="237" t="str">
        <f t="shared" si="37"/>
        <v>カブシキガイシャ　ハック</v>
      </c>
      <c r="E295" s="237" t="s">
        <v>1707</v>
      </c>
      <c r="F295" s="237" t="str">
        <f t="shared" si="38"/>
        <v>988</v>
      </c>
      <c r="G295" s="237" t="str">
        <f t="shared" si="39"/>
        <v>0056</v>
      </c>
      <c r="H295" s="237" t="s">
        <v>1708</v>
      </c>
      <c r="I295" s="237" t="str">
        <f t="shared" si="40"/>
        <v>気仙沼市上田中二丁目６番地４</v>
      </c>
      <c r="J295" s="237" t="s">
        <v>1709</v>
      </c>
      <c r="K295" s="237" t="s">
        <v>1710</v>
      </c>
      <c r="L295" s="237" t="s">
        <v>339</v>
      </c>
      <c r="M295" s="237" t="s">
        <v>1711</v>
      </c>
      <c r="N295" s="237" t="s">
        <v>1712</v>
      </c>
      <c r="O295" s="237" t="s">
        <v>1713</v>
      </c>
      <c r="P295" s="237" t="s">
        <v>1707</v>
      </c>
      <c r="Q295" s="237" t="s">
        <v>1645</v>
      </c>
      <c r="R295" s="237" t="s">
        <v>1708</v>
      </c>
      <c r="S295" s="237" t="s">
        <v>1714</v>
      </c>
      <c r="T295" s="237" t="s">
        <v>1710</v>
      </c>
      <c r="U295" s="237" t="s">
        <v>1715</v>
      </c>
      <c r="V295" s="237" t="s">
        <v>99</v>
      </c>
      <c r="W295" s="237"/>
      <c r="X295" s="237"/>
      <c r="Y295" s="237" t="s">
        <v>1712</v>
      </c>
      <c r="Z295" s="237" t="s">
        <v>1713</v>
      </c>
      <c r="AA295" s="237" t="str">
        <f t="shared" si="41"/>
        <v>ハックホウモンカイゴステーション</v>
      </c>
      <c r="AB295" s="237" t="s">
        <v>1707</v>
      </c>
      <c r="AC295" s="237" t="str">
        <f t="shared" si="42"/>
        <v>988</v>
      </c>
      <c r="AD295" s="237" t="str">
        <f t="shared" si="43"/>
        <v>0056</v>
      </c>
      <c r="AE295" s="237" t="s">
        <v>1645</v>
      </c>
      <c r="AF295" s="237" t="s">
        <v>1708</v>
      </c>
      <c r="AG295" s="237" t="str">
        <f t="shared" si="44"/>
        <v>気仙沼市上田中二丁目６番地４</v>
      </c>
      <c r="AH295" s="237" t="s">
        <v>1714</v>
      </c>
      <c r="AI295" s="237" t="s">
        <v>1710</v>
      </c>
      <c r="AJ295" s="237" t="s">
        <v>332</v>
      </c>
    </row>
    <row r="296" spans="1:36">
      <c r="A296" s="237" t="str">
        <f t="shared" si="36"/>
        <v>0410500102重度訪問介護</v>
      </c>
      <c r="B296" s="237" t="s">
        <v>1705</v>
      </c>
      <c r="C296" s="237" t="s">
        <v>1706</v>
      </c>
      <c r="D296" s="237" t="str">
        <f t="shared" si="37"/>
        <v>カブシキガイシャ　ハック</v>
      </c>
      <c r="E296" s="237" t="s">
        <v>1707</v>
      </c>
      <c r="F296" s="237" t="str">
        <f t="shared" si="38"/>
        <v>988</v>
      </c>
      <c r="G296" s="237" t="str">
        <f t="shared" si="39"/>
        <v>0056</v>
      </c>
      <c r="H296" s="237" t="s">
        <v>1708</v>
      </c>
      <c r="I296" s="237" t="str">
        <f t="shared" si="40"/>
        <v>気仙沼市上田中二丁目６番地４</v>
      </c>
      <c r="J296" s="237" t="s">
        <v>1709</v>
      </c>
      <c r="K296" s="237" t="s">
        <v>1710</v>
      </c>
      <c r="L296" s="237" t="s">
        <v>339</v>
      </c>
      <c r="M296" s="237" t="s">
        <v>1711</v>
      </c>
      <c r="N296" s="237" t="s">
        <v>1712</v>
      </c>
      <c r="O296" s="237" t="s">
        <v>1713</v>
      </c>
      <c r="P296" s="237" t="s">
        <v>1707</v>
      </c>
      <c r="Q296" s="237" t="s">
        <v>1645</v>
      </c>
      <c r="R296" s="237" t="s">
        <v>1708</v>
      </c>
      <c r="S296" s="237" t="s">
        <v>1714</v>
      </c>
      <c r="T296" s="237" t="s">
        <v>1710</v>
      </c>
      <c r="U296" s="237" t="s">
        <v>1715</v>
      </c>
      <c r="V296" s="237" t="s">
        <v>101</v>
      </c>
      <c r="W296" s="237"/>
      <c r="X296" s="237"/>
      <c r="Y296" s="237" t="s">
        <v>1712</v>
      </c>
      <c r="Z296" s="237" t="s">
        <v>1713</v>
      </c>
      <c r="AA296" s="237" t="str">
        <f t="shared" si="41"/>
        <v>ハックホウモンカイゴステーション</v>
      </c>
      <c r="AB296" s="237" t="s">
        <v>1716</v>
      </c>
      <c r="AC296" s="237" t="str">
        <f t="shared" si="42"/>
        <v>988</v>
      </c>
      <c r="AD296" s="237" t="str">
        <f t="shared" si="43"/>
        <v>0053</v>
      </c>
      <c r="AE296" s="237" t="s">
        <v>1645</v>
      </c>
      <c r="AF296" s="237" t="s">
        <v>1717</v>
      </c>
      <c r="AG296" s="237" t="str">
        <f t="shared" si="44"/>
        <v>気仙沼市田中前二丁目１番７号</v>
      </c>
      <c r="AH296" s="237" t="s">
        <v>1709</v>
      </c>
      <c r="AI296" s="237" t="s">
        <v>1710</v>
      </c>
      <c r="AJ296" s="237" t="s">
        <v>470</v>
      </c>
    </row>
    <row r="297" spans="1:36">
      <c r="A297" s="237" t="str">
        <f t="shared" si="36"/>
        <v>0410500110居宅介護</v>
      </c>
      <c r="B297" s="237" t="s">
        <v>1635</v>
      </c>
      <c r="C297" s="237" t="s">
        <v>1636</v>
      </c>
      <c r="D297" s="237" t="str">
        <f t="shared" si="37"/>
        <v>シャカイフクシホウジン　キングス・ガーデンミヤギ</v>
      </c>
      <c r="E297" s="237" t="s">
        <v>1637</v>
      </c>
      <c r="F297" s="237" t="str">
        <f t="shared" si="38"/>
        <v>988</v>
      </c>
      <c r="G297" s="237" t="str">
        <f t="shared" si="39"/>
        <v>0203</v>
      </c>
      <c r="H297" s="237" t="s">
        <v>1638</v>
      </c>
      <c r="I297" s="237" t="str">
        <f t="shared" si="40"/>
        <v>気仙沼市岩月星谷６４番の３</v>
      </c>
      <c r="J297" s="237" t="s">
        <v>1639</v>
      </c>
      <c r="K297" s="237" t="s">
        <v>1640</v>
      </c>
      <c r="L297" s="237" t="s">
        <v>248</v>
      </c>
      <c r="M297" s="237" t="s">
        <v>1641</v>
      </c>
      <c r="N297" s="237" t="s">
        <v>1718</v>
      </c>
      <c r="O297" s="237" t="s">
        <v>1719</v>
      </c>
      <c r="P297" s="237" t="s">
        <v>1637</v>
      </c>
      <c r="Q297" s="237" t="s">
        <v>1645</v>
      </c>
      <c r="R297" s="237" t="s">
        <v>1720</v>
      </c>
      <c r="S297" s="237" t="s">
        <v>1639</v>
      </c>
      <c r="T297" s="237" t="s">
        <v>1721</v>
      </c>
      <c r="U297" s="237" t="s">
        <v>1722</v>
      </c>
      <c r="V297" s="237" t="s">
        <v>99</v>
      </c>
      <c r="W297" s="237"/>
      <c r="X297" s="237"/>
      <c r="Y297" s="237" t="s">
        <v>1718</v>
      </c>
      <c r="Z297" s="237" t="s">
        <v>1719</v>
      </c>
      <c r="AA297" s="237" t="str">
        <f t="shared" si="41"/>
        <v>キングスガーデン・ヘルパーステーション</v>
      </c>
      <c r="AB297" s="237" t="s">
        <v>1637</v>
      </c>
      <c r="AC297" s="237" t="str">
        <f t="shared" si="42"/>
        <v>988</v>
      </c>
      <c r="AD297" s="237" t="str">
        <f t="shared" si="43"/>
        <v>0203</v>
      </c>
      <c r="AE297" s="237" t="s">
        <v>1645</v>
      </c>
      <c r="AF297" s="237" t="s">
        <v>1720</v>
      </c>
      <c r="AG297" s="237" t="str">
        <f t="shared" si="44"/>
        <v>気仙沼市岩月星谷64-3</v>
      </c>
      <c r="AH297" s="237" t="s">
        <v>1639</v>
      </c>
      <c r="AI297" s="237" t="s">
        <v>1721</v>
      </c>
      <c r="AJ297" s="237" t="s">
        <v>332</v>
      </c>
    </row>
    <row r="298" spans="1:36">
      <c r="A298" s="237" t="str">
        <f t="shared" si="36"/>
        <v>0410500110重度訪問介護</v>
      </c>
      <c r="B298" s="237" t="s">
        <v>1635</v>
      </c>
      <c r="C298" s="237" t="s">
        <v>1636</v>
      </c>
      <c r="D298" s="237" t="str">
        <f t="shared" si="37"/>
        <v>シャカイフクシホウジン　キングス・ガーデンミヤギ</v>
      </c>
      <c r="E298" s="237" t="s">
        <v>1637</v>
      </c>
      <c r="F298" s="237" t="str">
        <f t="shared" si="38"/>
        <v>988</v>
      </c>
      <c r="G298" s="237" t="str">
        <f t="shared" si="39"/>
        <v>0203</v>
      </c>
      <c r="H298" s="237" t="s">
        <v>1638</v>
      </c>
      <c r="I298" s="237" t="str">
        <f t="shared" si="40"/>
        <v>気仙沼市岩月星谷６４番の３</v>
      </c>
      <c r="J298" s="237" t="s">
        <v>1639</v>
      </c>
      <c r="K298" s="237" t="s">
        <v>1640</v>
      </c>
      <c r="L298" s="237" t="s">
        <v>248</v>
      </c>
      <c r="M298" s="237" t="s">
        <v>1641</v>
      </c>
      <c r="N298" s="237" t="s">
        <v>1718</v>
      </c>
      <c r="O298" s="237" t="s">
        <v>1719</v>
      </c>
      <c r="P298" s="237" t="s">
        <v>1637</v>
      </c>
      <c r="Q298" s="237" t="s">
        <v>1645</v>
      </c>
      <c r="R298" s="237" t="s">
        <v>1720</v>
      </c>
      <c r="S298" s="237" t="s">
        <v>1639</v>
      </c>
      <c r="T298" s="237" t="s">
        <v>1721</v>
      </c>
      <c r="U298" s="237" t="s">
        <v>1722</v>
      </c>
      <c r="V298" s="237" t="s">
        <v>101</v>
      </c>
      <c r="W298" s="237"/>
      <c r="X298" s="237"/>
      <c r="Y298" s="237" t="s">
        <v>1718</v>
      </c>
      <c r="Z298" s="237" t="s">
        <v>1719</v>
      </c>
      <c r="AA298" s="237" t="str">
        <f t="shared" si="41"/>
        <v>キングスガーデン・ヘルパーステーション</v>
      </c>
      <c r="AB298" s="237" t="s">
        <v>1637</v>
      </c>
      <c r="AC298" s="237" t="str">
        <f t="shared" si="42"/>
        <v>988</v>
      </c>
      <c r="AD298" s="237" t="str">
        <f t="shared" si="43"/>
        <v>0203</v>
      </c>
      <c r="AE298" s="237" t="s">
        <v>1645</v>
      </c>
      <c r="AF298" s="237" t="s">
        <v>1720</v>
      </c>
      <c r="AG298" s="237" t="str">
        <f t="shared" si="44"/>
        <v>気仙沼市岩月星谷64-3</v>
      </c>
      <c r="AH298" s="237" t="s">
        <v>1639</v>
      </c>
      <c r="AI298" s="237" t="s">
        <v>1721</v>
      </c>
      <c r="AJ298" s="237" t="s">
        <v>332</v>
      </c>
    </row>
    <row r="299" spans="1:36">
      <c r="A299" s="237" t="str">
        <f t="shared" si="36"/>
        <v>0410500110行動援護</v>
      </c>
      <c r="B299" s="237" t="s">
        <v>1635</v>
      </c>
      <c r="C299" s="237" t="s">
        <v>1636</v>
      </c>
      <c r="D299" s="237" t="str">
        <f t="shared" si="37"/>
        <v>シャカイフクシホウジン　キングス・ガーデンミヤギ</v>
      </c>
      <c r="E299" s="237" t="s">
        <v>1637</v>
      </c>
      <c r="F299" s="237" t="str">
        <f t="shared" si="38"/>
        <v>988</v>
      </c>
      <c r="G299" s="237" t="str">
        <f t="shared" si="39"/>
        <v>0203</v>
      </c>
      <c r="H299" s="237" t="s">
        <v>1638</v>
      </c>
      <c r="I299" s="237" t="str">
        <f t="shared" si="40"/>
        <v>気仙沼市岩月星谷６４番の３</v>
      </c>
      <c r="J299" s="237" t="s">
        <v>1639</v>
      </c>
      <c r="K299" s="237" t="s">
        <v>1640</v>
      </c>
      <c r="L299" s="237" t="s">
        <v>248</v>
      </c>
      <c r="M299" s="237" t="s">
        <v>1641</v>
      </c>
      <c r="N299" s="237" t="s">
        <v>1718</v>
      </c>
      <c r="O299" s="237" t="s">
        <v>1719</v>
      </c>
      <c r="P299" s="237" t="s">
        <v>1637</v>
      </c>
      <c r="Q299" s="237" t="s">
        <v>1645</v>
      </c>
      <c r="R299" s="237" t="s">
        <v>1720</v>
      </c>
      <c r="S299" s="237" t="s">
        <v>1639</v>
      </c>
      <c r="T299" s="237" t="s">
        <v>1721</v>
      </c>
      <c r="U299" s="237" t="s">
        <v>1722</v>
      </c>
      <c r="V299" s="237" t="s">
        <v>102</v>
      </c>
      <c r="W299" s="237"/>
      <c r="X299" s="237"/>
      <c r="Y299" s="237" t="s">
        <v>1718</v>
      </c>
      <c r="Z299" s="237" t="s">
        <v>1719</v>
      </c>
      <c r="AA299" s="237" t="str">
        <f t="shared" si="41"/>
        <v>キングスガーデン・ヘルパーステーション</v>
      </c>
      <c r="AB299" s="237" t="s">
        <v>1637</v>
      </c>
      <c r="AC299" s="237" t="str">
        <f t="shared" si="42"/>
        <v>988</v>
      </c>
      <c r="AD299" s="237" t="str">
        <f t="shared" si="43"/>
        <v>0203</v>
      </c>
      <c r="AE299" s="237" t="s">
        <v>1645</v>
      </c>
      <c r="AF299" s="237" t="s">
        <v>1720</v>
      </c>
      <c r="AG299" s="237" t="str">
        <f t="shared" si="44"/>
        <v>気仙沼市岩月星谷64-3</v>
      </c>
      <c r="AH299" s="237" t="s">
        <v>1639</v>
      </c>
      <c r="AI299" s="237" t="s">
        <v>1721</v>
      </c>
      <c r="AJ299" s="237" t="s">
        <v>332</v>
      </c>
    </row>
    <row r="300" spans="1:36">
      <c r="A300" s="237" t="str">
        <f t="shared" si="36"/>
        <v>0410500128居宅介護</v>
      </c>
      <c r="B300" s="237" t="s">
        <v>1645</v>
      </c>
      <c r="C300" s="237" t="s">
        <v>1693</v>
      </c>
      <c r="D300" s="237" t="str">
        <f t="shared" si="37"/>
        <v>ケセンヌマシ</v>
      </c>
      <c r="E300" s="237" t="s">
        <v>1723</v>
      </c>
      <c r="F300" s="237" t="str">
        <f t="shared" si="38"/>
        <v>988</v>
      </c>
      <c r="G300" s="237" t="str">
        <f t="shared" si="39"/>
        <v>8501</v>
      </c>
      <c r="H300" s="237" t="s">
        <v>1724</v>
      </c>
      <c r="I300" s="237" t="str">
        <f t="shared" si="40"/>
        <v>気仙沼市八日町１丁目１－１</v>
      </c>
      <c r="J300" s="237" t="s">
        <v>1725</v>
      </c>
      <c r="K300" s="237" t="s">
        <v>1697</v>
      </c>
      <c r="L300" s="237" t="s">
        <v>323</v>
      </c>
      <c r="M300" s="237" t="s">
        <v>1698</v>
      </c>
      <c r="N300" s="237" t="s">
        <v>1726</v>
      </c>
      <c r="O300" s="237" t="s">
        <v>1727</v>
      </c>
      <c r="P300" s="237" t="s">
        <v>1701</v>
      </c>
      <c r="Q300" s="237" t="s">
        <v>1645</v>
      </c>
      <c r="R300" s="237" t="s">
        <v>1728</v>
      </c>
      <c r="S300" s="237" t="s">
        <v>1729</v>
      </c>
      <c r="T300" s="237" t="s">
        <v>1729</v>
      </c>
      <c r="U300" s="237" t="s">
        <v>1730</v>
      </c>
      <c r="V300" s="237" t="s">
        <v>99</v>
      </c>
      <c r="W300" s="237"/>
      <c r="X300" s="237"/>
      <c r="Y300" s="237" t="s">
        <v>1726</v>
      </c>
      <c r="Z300" s="237" t="s">
        <v>1727</v>
      </c>
      <c r="AA300" s="237" t="str">
        <f t="shared" si="41"/>
        <v>ケセンヌマシホームヘルプサービスジギョウショ</v>
      </c>
      <c r="AB300" s="237" t="s">
        <v>1701</v>
      </c>
      <c r="AC300" s="237" t="str">
        <f t="shared" si="42"/>
        <v>988</v>
      </c>
      <c r="AD300" s="237" t="str">
        <f t="shared" si="43"/>
        <v>0031</v>
      </c>
      <c r="AE300" s="237" t="s">
        <v>1645</v>
      </c>
      <c r="AF300" s="237" t="s">
        <v>1728</v>
      </c>
      <c r="AG300" s="237" t="str">
        <f t="shared" si="44"/>
        <v>気仙沼市潮見町18番地</v>
      </c>
      <c r="AH300" s="237" t="s">
        <v>1729</v>
      </c>
      <c r="AI300" s="237" t="s">
        <v>1729</v>
      </c>
      <c r="AJ300" s="237" t="s">
        <v>332</v>
      </c>
    </row>
    <row r="301" spans="1:36">
      <c r="A301" s="237" t="str">
        <f t="shared" si="36"/>
        <v>0410500128重度訪問介護</v>
      </c>
      <c r="B301" s="237" t="s">
        <v>1645</v>
      </c>
      <c r="C301" s="237" t="s">
        <v>1693</v>
      </c>
      <c r="D301" s="237" t="str">
        <f t="shared" si="37"/>
        <v>ケセンヌマシ</v>
      </c>
      <c r="E301" s="237" t="s">
        <v>1723</v>
      </c>
      <c r="F301" s="237" t="str">
        <f t="shared" si="38"/>
        <v>988</v>
      </c>
      <c r="G301" s="237" t="str">
        <f t="shared" si="39"/>
        <v>8501</v>
      </c>
      <c r="H301" s="237" t="s">
        <v>1724</v>
      </c>
      <c r="I301" s="237" t="str">
        <f t="shared" si="40"/>
        <v>気仙沼市八日町１丁目１－１</v>
      </c>
      <c r="J301" s="237" t="s">
        <v>1725</v>
      </c>
      <c r="K301" s="237" t="s">
        <v>1697</v>
      </c>
      <c r="L301" s="237" t="s">
        <v>323</v>
      </c>
      <c r="M301" s="237" t="s">
        <v>1698</v>
      </c>
      <c r="N301" s="237" t="s">
        <v>1726</v>
      </c>
      <c r="O301" s="237" t="s">
        <v>1727</v>
      </c>
      <c r="P301" s="237" t="s">
        <v>1701</v>
      </c>
      <c r="Q301" s="237" t="s">
        <v>1645</v>
      </c>
      <c r="R301" s="237" t="s">
        <v>1728</v>
      </c>
      <c r="S301" s="237" t="s">
        <v>1729</v>
      </c>
      <c r="T301" s="237" t="s">
        <v>1729</v>
      </c>
      <c r="U301" s="237" t="s">
        <v>1730</v>
      </c>
      <c r="V301" s="237" t="s">
        <v>101</v>
      </c>
      <c r="W301" s="237"/>
      <c r="X301" s="237"/>
      <c r="Y301" s="237" t="s">
        <v>1726</v>
      </c>
      <c r="Z301" s="237" t="s">
        <v>1727</v>
      </c>
      <c r="AA301" s="237" t="str">
        <f t="shared" si="41"/>
        <v>ケセンヌマシホームヘルプサービスジギョウショ</v>
      </c>
      <c r="AB301" s="237" t="s">
        <v>1701</v>
      </c>
      <c r="AC301" s="237" t="str">
        <f t="shared" si="42"/>
        <v>988</v>
      </c>
      <c r="AD301" s="237" t="str">
        <f t="shared" si="43"/>
        <v>0031</v>
      </c>
      <c r="AE301" s="237" t="s">
        <v>1645</v>
      </c>
      <c r="AF301" s="237" t="s">
        <v>1728</v>
      </c>
      <c r="AG301" s="237" t="str">
        <f t="shared" si="44"/>
        <v>気仙沼市潮見町18番地</v>
      </c>
      <c r="AH301" s="237" t="s">
        <v>1729</v>
      </c>
      <c r="AI301" s="237" t="s">
        <v>1729</v>
      </c>
      <c r="AJ301" s="237" t="s">
        <v>332</v>
      </c>
    </row>
    <row r="302" spans="1:36">
      <c r="A302" s="237" t="str">
        <f t="shared" si="36"/>
        <v>0410500169知的障害者通所授産施設</v>
      </c>
      <c r="B302" s="237" t="s">
        <v>1645</v>
      </c>
      <c r="C302" s="237" t="s">
        <v>1693</v>
      </c>
      <c r="D302" s="237" t="str">
        <f t="shared" si="37"/>
        <v>ケセンヌマシ</v>
      </c>
      <c r="E302" s="237" t="s">
        <v>1723</v>
      </c>
      <c r="F302" s="237" t="str">
        <f t="shared" si="38"/>
        <v>988</v>
      </c>
      <c r="G302" s="237" t="str">
        <f t="shared" si="39"/>
        <v>8501</v>
      </c>
      <c r="H302" s="237" t="s">
        <v>1724</v>
      </c>
      <c r="I302" s="237" t="str">
        <f t="shared" si="40"/>
        <v>気仙沼市八日町１丁目１－１</v>
      </c>
      <c r="J302" s="237" t="s">
        <v>1725</v>
      </c>
      <c r="K302" s="237" t="s">
        <v>1697</v>
      </c>
      <c r="L302" s="237" t="s">
        <v>323</v>
      </c>
      <c r="M302" s="237" t="s">
        <v>1698</v>
      </c>
      <c r="N302" s="237" t="s">
        <v>1731</v>
      </c>
      <c r="O302" s="237" t="s">
        <v>1732</v>
      </c>
      <c r="P302" s="237" t="s">
        <v>1733</v>
      </c>
      <c r="Q302" s="237" t="s">
        <v>1645</v>
      </c>
      <c r="R302" s="237" t="s">
        <v>1734</v>
      </c>
      <c r="S302" s="237" t="s">
        <v>1735</v>
      </c>
      <c r="T302" s="237" t="s">
        <v>1736</v>
      </c>
      <c r="U302" s="237" t="s">
        <v>1737</v>
      </c>
      <c r="V302" s="237" t="s">
        <v>561</v>
      </c>
      <c r="W302" s="237"/>
      <c r="X302" s="237"/>
      <c r="Y302" s="237" t="s">
        <v>1731</v>
      </c>
      <c r="Z302" s="237" t="s">
        <v>1738</v>
      </c>
      <c r="AA302" s="237" t="str">
        <f t="shared" si="41"/>
        <v>ケセンヌマシチテキショウガイシャツウショジュサンショ（ショウホウエン）</v>
      </c>
      <c r="AB302" s="237" t="s">
        <v>1733</v>
      </c>
      <c r="AC302" s="237" t="str">
        <f t="shared" si="42"/>
        <v>988</v>
      </c>
      <c r="AD302" s="237" t="str">
        <f t="shared" si="43"/>
        <v>0141</v>
      </c>
      <c r="AE302" s="237" t="s">
        <v>1645</v>
      </c>
      <c r="AF302" s="237" t="s">
        <v>1739</v>
      </c>
      <c r="AG302" s="237" t="str">
        <f t="shared" si="44"/>
        <v>気仙沼市松崎柳沢２１６－８</v>
      </c>
      <c r="AH302" s="237" t="s">
        <v>1735</v>
      </c>
      <c r="AI302" s="237" t="s">
        <v>1736</v>
      </c>
      <c r="AJ302" s="237" t="s">
        <v>280</v>
      </c>
    </row>
    <row r="303" spans="1:36">
      <c r="A303" s="237" t="str">
        <f t="shared" si="36"/>
        <v>0410500177居宅介護</v>
      </c>
      <c r="B303" s="237" t="s">
        <v>484</v>
      </c>
      <c r="C303" s="237" t="s">
        <v>485</v>
      </c>
      <c r="D303" s="237" t="str">
        <f t="shared" si="37"/>
        <v>カブシキガイシャコムスン</v>
      </c>
      <c r="E303" s="237" t="s">
        <v>486</v>
      </c>
      <c r="F303" s="237" t="str">
        <f t="shared" si="38"/>
        <v>106</v>
      </c>
      <c r="G303" s="237" t="str">
        <f t="shared" si="39"/>
        <v>6153</v>
      </c>
      <c r="H303" s="237" t="s">
        <v>487</v>
      </c>
      <c r="I303" s="237" t="str">
        <f t="shared" si="40"/>
        <v>東京都港区六本木六丁目１０番１号六本木ヒルズ森タワー</v>
      </c>
      <c r="J303" s="237" t="s">
        <v>488</v>
      </c>
      <c r="K303" s="237" t="s">
        <v>489</v>
      </c>
      <c r="L303" s="237" t="s">
        <v>339</v>
      </c>
      <c r="M303" s="237" t="s">
        <v>490</v>
      </c>
      <c r="N303" s="237" t="s">
        <v>1740</v>
      </c>
      <c r="O303" s="237" t="s">
        <v>1741</v>
      </c>
      <c r="P303" s="237" t="s">
        <v>1716</v>
      </c>
      <c r="Q303" s="237" t="s">
        <v>1645</v>
      </c>
      <c r="R303" s="237" t="s">
        <v>1742</v>
      </c>
      <c r="S303" s="237" t="s">
        <v>1743</v>
      </c>
      <c r="T303" s="237" t="s">
        <v>1744</v>
      </c>
      <c r="U303" s="237" t="s">
        <v>1745</v>
      </c>
      <c r="V303" s="237" t="s">
        <v>99</v>
      </c>
      <c r="W303" s="237"/>
      <c r="X303" s="237"/>
      <c r="Y303" s="237" t="s">
        <v>1740</v>
      </c>
      <c r="Z303" s="237" t="s">
        <v>1741</v>
      </c>
      <c r="AA303" s="237" t="str">
        <f t="shared" si="41"/>
        <v>カブシキカイシャコムスンケセンヌマケアセンター</v>
      </c>
      <c r="AB303" s="237" t="s">
        <v>1716</v>
      </c>
      <c r="AC303" s="237" t="str">
        <f t="shared" si="42"/>
        <v>988</v>
      </c>
      <c r="AD303" s="237" t="str">
        <f t="shared" si="43"/>
        <v>0053</v>
      </c>
      <c r="AE303" s="237" t="s">
        <v>1645</v>
      </c>
      <c r="AF303" s="237" t="s">
        <v>1742</v>
      </c>
      <c r="AG303" s="237" t="str">
        <f t="shared" si="44"/>
        <v>気仙沼市田中前２丁目３番２１号ＳＴハイツ１０１号</v>
      </c>
      <c r="AH303" s="237" t="s">
        <v>1743</v>
      </c>
      <c r="AI303" s="237" t="s">
        <v>1744</v>
      </c>
      <c r="AJ303" s="237" t="s">
        <v>332</v>
      </c>
    </row>
    <row r="304" spans="1:36">
      <c r="A304" s="237" t="str">
        <f t="shared" si="36"/>
        <v>0410500177重度訪問介護</v>
      </c>
      <c r="B304" s="237" t="s">
        <v>484</v>
      </c>
      <c r="C304" s="237" t="s">
        <v>485</v>
      </c>
      <c r="D304" s="237" t="str">
        <f t="shared" si="37"/>
        <v>カブシキガイシャコムスン</v>
      </c>
      <c r="E304" s="237" t="s">
        <v>486</v>
      </c>
      <c r="F304" s="237" t="str">
        <f t="shared" si="38"/>
        <v>106</v>
      </c>
      <c r="G304" s="237" t="str">
        <f t="shared" si="39"/>
        <v>6153</v>
      </c>
      <c r="H304" s="237" t="s">
        <v>487</v>
      </c>
      <c r="I304" s="237" t="str">
        <f t="shared" si="40"/>
        <v>東京都港区六本木六丁目１０番１号六本木ヒルズ森タワー</v>
      </c>
      <c r="J304" s="237" t="s">
        <v>488</v>
      </c>
      <c r="K304" s="237" t="s">
        <v>489</v>
      </c>
      <c r="L304" s="237" t="s">
        <v>339</v>
      </c>
      <c r="M304" s="237" t="s">
        <v>490</v>
      </c>
      <c r="N304" s="237" t="s">
        <v>1740</v>
      </c>
      <c r="O304" s="237" t="s">
        <v>1741</v>
      </c>
      <c r="P304" s="237" t="s">
        <v>1716</v>
      </c>
      <c r="Q304" s="237" t="s">
        <v>1645</v>
      </c>
      <c r="R304" s="237" t="s">
        <v>1742</v>
      </c>
      <c r="S304" s="237" t="s">
        <v>1743</v>
      </c>
      <c r="T304" s="237" t="s">
        <v>1744</v>
      </c>
      <c r="U304" s="237" t="s">
        <v>1745</v>
      </c>
      <c r="V304" s="237" t="s">
        <v>101</v>
      </c>
      <c r="W304" s="237"/>
      <c r="X304" s="237"/>
      <c r="Y304" s="237" t="s">
        <v>1740</v>
      </c>
      <c r="Z304" s="237" t="s">
        <v>1741</v>
      </c>
      <c r="AA304" s="237" t="str">
        <f t="shared" si="41"/>
        <v>カブシキカイシャコムスンケセンヌマケアセンター</v>
      </c>
      <c r="AB304" s="237" t="s">
        <v>1716</v>
      </c>
      <c r="AC304" s="237" t="str">
        <f t="shared" si="42"/>
        <v>988</v>
      </c>
      <c r="AD304" s="237" t="str">
        <f t="shared" si="43"/>
        <v>0053</v>
      </c>
      <c r="AE304" s="237" t="s">
        <v>1645</v>
      </c>
      <c r="AF304" s="237" t="s">
        <v>1742</v>
      </c>
      <c r="AG304" s="237" t="str">
        <f t="shared" si="44"/>
        <v>気仙沼市田中前２丁目３番２１号ＳＴハイツ１０１号</v>
      </c>
      <c r="AH304" s="237" t="s">
        <v>1743</v>
      </c>
      <c r="AI304" s="237" t="s">
        <v>1744</v>
      </c>
      <c r="AJ304" s="237" t="s">
        <v>332</v>
      </c>
    </row>
    <row r="305" spans="1:36">
      <c r="A305" s="237" t="str">
        <f t="shared" si="36"/>
        <v>0410500185居宅介護</v>
      </c>
      <c r="B305" s="237" t="s">
        <v>1746</v>
      </c>
      <c r="C305" s="237" t="s">
        <v>1747</v>
      </c>
      <c r="D305" s="237" t="str">
        <f t="shared" si="37"/>
        <v>カブシキカイシャミヤギカイゴセンター</v>
      </c>
      <c r="E305" s="237" t="s">
        <v>608</v>
      </c>
      <c r="F305" s="237" t="str">
        <f t="shared" si="38"/>
        <v>980</v>
      </c>
      <c r="G305" s="237" t="str">
        <f t="shared" si="39"/>
        <v>0003</v>
      </c>
      <c r="H305" s="237" t="s">
        <v>1748</v>
      </c>
      <c r="I305" s="237" t="str">
        <f t="shared" si="40"/>
        <v>仙台市青葉区小田原4丁目2-9</v>
      </c>
      <c r="J305" s="237" t="s">
        <v>1749</v>
      </c>
      <c r="K305" s="237" t="s">
        <v>611</v>
      </c>
      <c r="L305" s="237" t="s">
        <v>339</v>
      </c>
      <c r="M305" s="237" t="s">
        <v>1750</v>
      </c>
      <c r="N305" s="237" t="s">
        <v>1751</v>
      </c>
      <c r="O305" s="237" t="s">
        <v>1752</v>
      </c>
      <c r="P305" s="237" t="s">
        <v>1753</v>
      </c>
      <c r="Q305" s="237" t="s">
        <v>1645</v>
      </c>
      <c r="R305" s="237" t="s">
        <v>1754</v>
      </c>
      <c r="S305" s="237" t="s">
        <v>1755</v>
      </c>
      <c r="T305" s="237" t="s">
        <v>1756</v>
      </c>
      <c r="U305" s="237" t="s">
        <v>1757</v>
      </c>
      <c r="V305" s="237" t="s">
        <v>99</v>
      </c>
      <c r="W305" s="237"/>
      <c r="X305" s="237"/>
      <c r="Y305" s="237" t="s">
        <v>1751</v>
      </c>
      <c r="Z305" s="237" t="s">
        <v>1752</v>
      </c>
      <c r="AA305" s="237" t="str">
        <f t="shared" si="41"/>
        <v>カブシキカイシャミヤギカイゴセンターケセンヌマエイギョウショ</v>
      </c>
      <c r="AB305" s="237" t="s">
        <v>1753</v>
      </c>
      <c r="AC305" s="237" t="str">
        <f t="shared" si="42"/>
        <v>988</v>
      </c>
      <c r="AD305" s="237" t="str">
        <f t="shared" si="43"/>
        <v>0044</v>
      </c>
      <c r="AE305" s="237" t="s">
        <v>1645</v>
      </c>
      <c r="AF305" s="237" t="s">
        <v>1758</v>
      </c>
      <c r="AG305" s="237" t="str">
        <f t="shared" si="44"/>
        <v>気仙沼市神山5-13佐々木写真館神山スタジオ1F101</v>
      </c>
      <c r="AH305" s="237" t="s">
        <v>1755</v>
      </c>
      <c r="AI305" s="237" t="s">
        <v>1756</v>
      </c>
      <c r="AJ305" s="237" t="s">
        <v>332</v>
      </c>
    </row>
    <row r="306" spans="1:36">
      <c r="A306" s="237" t="str">
        <f t="shared" si="36"/>
        <v>0410500185重度訪問介護</v>
      </c>
      <c r="B306" s="237" t="s">
        <v>1746</v>
      </c>
      <c r="C306" s="237" t="s">
        <v>1747</v>
      </c>
      <c r="D306" s="237" t="str">
        <f t="shared" si="37"/>
        <v>カブシキカイシャミヤギカイゴセンター</v>
      </c>
      <c r="E306" s="237" t="s">
        <v>608</v>
      </c>
      <c r="F306" s="237" t="str">
        <f t="shared" si="38"/>
        <v>980</v>
      </c>
      <c r="G306" s="237" t="str">
        <f t="shared" si="39"/>
        <v>0003</v>
      </c>
      <c r="H306" s="237" t="s">
        <v>1748</v>
      </c>
      <c r="I306" s="237" t="str">
        <f t="shared" si="40"/>
        <v>仙台市青葉区小田原4丁目2-9</v>
      </c>
      <c r="J306" s="237" t="s">
        <v>1749</v>
      </c>
      <c r="K306" s="237" t="s">
        <v>611</v>
      </c>
      <c r="L306" s="237" t="s">
        <v>339</v>
      </c>
      <c r="M306" s="237" t="s">
        <v>1750</v>
      </c>
      <c r="N306" s="237" t="s">
        <v>1751</v>
      </c>
      <c r="O306" s="237" t="s">
        <v>1752</v>
      </c>
      <c r="P306" s="237" t="s">
        <v>1753</v>
      </c>
      <c r="Q306" s="237" t="s">
        <v>1645</v>
      </c>
      <c r="R306" s="237" t="s">
        <v>1754</v>
      </c>
      <c r="S306" s="237" t="s">
        <v>1755</v>
      </c>
      <c r="T306" s="237" t="s">
        <v>1756</v>
      </c>
      <c r="U306" s="237" t="s">
        <v>1757</v>
      </c>
      <c r="V306" s="237" t="s">
        <v>101</v>
      </c>
      <c r="W306" s="237"/>
      <c r="X306" s="237"/>
      <c r="Y306" s="237" t="s">
        <v>1751</v>
      </c>
      <c r="Z306" s="237" t="s">
        <v>1752</v>
      </c>
      <c r="AA306" s="237" t="str">
        <f t="shared" si="41"/>
        <v>カブシキカイシャミヤギカイゴセンターケセンヌマエイギョウショ</v>
      </c>
      <c r="AB306" s="237" t="s">
        <v>1753</v>
      </c>
      <c r="AC306" s="237" t="str">
        <f t="shared" si="42"/>
        <v>988</v>
      </c>
      <c r="AD306" s="237" t="str">
        <f t="shared" si="43"/>
        <v>0044</v>
      </c>
      <c r="AE306" s="237" t="s">
        <v>1645</v>
      </c>
      <c r="AF306" s="237" t="s">
        <v>1758</v>
      </c>
      <c r="AG306" s="237" t="str">
        <f t="shared" si="44"/>
        <v>気仙沼市神山5-13佐々木写真館神山スタジオ1F101</v>
      </c>
      <c r="AH306" s="237" t="s">
        <v>1755</v>
      </c>
      <c r="AI306" s="237" t="s">
        <v>1756</v>
      </c>
      <c r="AJ306" s="237" t="s">
        <v>332</v>
      </c>
    </row>
    <row r="307" spans="1:36">
      <c r="A307" s="237" t="str">
        <f t="shared" si="36"/>
        <v>0410500185同行援護</v>
      </c>
      <c r="B307" s="237" t="s">
        <v>1746</v>
      </c>
      <c r="C307" s="237" t="s">
        <v>1747</v>
      </c>
      <c r="D307" s="237" t="str">
        <f t="shared" si="37"/>
        <v>カブシキカイシャミヤギカイゴセンター</v>
      </c>
      <c r="E307" s="237" t="s">
        <v>608</v>
      </c>
      <c r="F307" s="237" t="str">
        <f t="shared" si="38"/>
        <v>980</v>
      </c>
      <c r="G307" s="237" t="str">
        <f t="shared" si="39"/>
        <v>0003</v>
      </c>
      <c r="H307" s="237" t="s">
        <v>1748</v>
      </c>
      <c r="I307" s="237" t="str">
        <f t="shared" si="40"/>
        <v>仙台市青葉区小田原4丁目2-9</v>
      </c>
      <c r="J307" s="237" t="s">
        <v>1749</v>
      </c>
      <c r="K307" s="237" t="s">
        <v>611</v>
      </c>
      <c r="L307" s="237" t="s">
        <v>339</v>
      </c>
      <c r="M307" s="237" t="s">
        <v>1750</v>
      </c>
      <c r="N307" s="237" t="s">
        <v>1751</v>
      </c>
      <c r="O307" s="237" t="s">
        <v>1752</v>
      </c>
      <c r="P307" s="237" t="s">
        <v>1753</v>
      </c>
      <c r="Q307" s="237" t="s">
        <v>1645</v>
      </c>
      <c r="R307" s="237" t="s">
        <v>1754</v>
      </c>
      <c r="S307" s="237" t="s">
        <v>1755</v>
      </c>
      <c r="T307" s="237" t="s">
        <v>1756</v>
      </c>
      <c r="U307" s="237" t="s">
        <v>1757</v>
      </c>
      <c r="V307" s="237" t="s">
        <v>126</v>
      </c>
      <c r="W307" s="237"/>
      <c r="X307" s="237"/>
      <c r="Y307" s="237" t="s">
        <v>1751</v>
      </c>
      <c r="Z307" s="237" t="s">
        <v>1752</v>
      </c>
      <c r="AA307" s="237" t="str">
        <f t="shared" si="41"/>
        <v>カブシキカイシャミヤギカイゴセンターケセンヌマエイギョウショ</v>
      </c>
      <c r="AB307" s="237" t="s">
        <v>1753</v>
      </c>
      <c r="AC307" s="237" t="str">
        <f t="shared" si="42"/>
        <v>988</v>
      </c>
      <c r="AD307" s="237" t="str">
        <f t="shared" si="43"/>
        <v>0044</v>
      </c>
      <c r="AE307" s="237" t="s">
        <v>1645</v>
      </c>
      <c r="AF307" s="237" t="s">
        <v>1758</v>
      </c>
      <c r="AG307" s="237" t="str">
        <f t="shared" si="44"/>
        <v>気仙沼市神山5-13佐々木写真館神山スタジオ1F101</v>
      </c>
      <c r="AH307" s="237" t="s">
        <v>1755</v>
      </c>
      <c r="AI307" s="237" t="s">
        <v>1756</v>
      </c>
      <c r="AJ307" s="237" t="s">
        <v>332</v>
      </c>
    </row>
    <row r="308" spans="1:36">
      <c r="A308" s="237" t="str">
        <f t="shared" si="36"/>
        <v>0410500193生活介護</v>
      </c>
      <c r="B308" s="237" t="s">
        <v>1677</v>
      </c>
      <c r="C308" s="237" t="s">
        <v>1678</v>
      </c>
      <c r="D308" s="237" t="str">
        <f t="shared" si="37"/>
        <v>シャカイフクシホウジンケンシンカイ</v>
      </c>
      <c r="E308" s="237" t="s">
        <v>1651</v>
      </c>
      <c r="F308" s="237" t="str">
        <f t="shared" si="38"/>
        <v>988</v>
      </c>
      <c r="G308" s="237" t="str">
        <f t="shared" si="39"/>
        <v>0524</v>
      </c>
      <c r="H308" s="237" t="s">
        <v>1679</v>
      </c>
      <c r="I308" s="237" t="str">
        <f t="shared" si="40"/>
        <v>気仙沼市唐桑町只越３４６番１７</v>
      </c>
      <c r="J308" s="237" t="s">
        <v>1680</v>
      </c>
      <c r="K308" s="237" t="s">
        <v>1681</v>
      </c>
      <c r="L308" s="237" t="s">
        <v>248</v>
      </c>
      <c r="M308" s="237" t="s">
        <v>1682</v>
      </c>
      <c r="N308" s="237" t="s">
        <v>1759</v>
      </c>
      <c r="O308" s="237" t="s">
        <v>1760</v>
      </c>
      <c r="P308" s="237" t="s">
        <v>1651</v>
      </c>
      <c r="Q308" s="237" t="s">
        <v>1645</v>
      </c>
      <c r="R308" s="237" t="s">
        <v>1685</v>
      </c>
      <c r="S308" s="237" t="s">
        <v>1680</v>
      </c>
      <c r="T308" s="237" t="s">
        <v>1681</v>
      </c>
      <c r="U308" s="237" t="s">
        <v>1761</v>
      </c>
      <c r="V308" s="237" t="s">
        <v>105</v>
      </c>
      <c r="W308" s="237"/>
      <c r="X308" s="237"/>
      <c r="Y308" s="237" t="s">
        <v>1759</v>
      </c>
      <c r="Z308" s="237" t="s">
        <v>1760</v>
      </c>
      <c r="AA308" s="237" t="str">
        <f t="shared" si="41"/>
        <v>セイカツカイゴジギョウショタダコシソウ</v>
      </c>
      <c r="AB308" s="237" t="s">
        <v>1651</v>
      </c>
      <c r="AC308" s="237" t="str">
        <f t="shared" si="42"/>
        <v>988</v>
      </c>
      <c r="AD308" s="237" t="str">
        <f t="shared" si="43"/>
        <v>0524</v>
      </c>
      <c r="AE308" s="237" t="s">
        <v>1645</v>
      </c>
      <c r="AF308" s="237" t="s">
        <v>1685</v>
      </c>
      <c r="AG308" s="237" t="str">
        <f t="shared" si="44"/>
        <v>気仙沼市唐桑町只越346-17</v>
      </c>
      <c r="AH308" s="237" t="s">
        <v>1680</v>
      </c>
      <c r="AI308" s="237" t="s">
        <v>1681</v>
      </c>
      <c r="AJ308" s="237" t="s">
        <v>260</v>
      </c>
    </row>
    <row r="309" spans="1:36">
      <c r="A309" s="237" t="str">
        <f t="shared" si="36"/>
        <v>0410500193自立訓練（機能訓練）</v>
      </c>
      <c r="B309" s="237" t="s">
        <v>1677</v>
      </c>
      <c r="C309" s="237" t="s">
        <v>1678</v>
      </c>
      <c r="D309" s="237" t="str">
        <f t="shared" si="37"/>
        <v>シャカイフクシホウジンケンシンカイ</v>
      </c>
      <c r="E309" s="237" t="s">
        <v>1651</v>
      </c>
      <c r="F309" s="237" t="str">
        <f t="shared" si="38"/>
        <v>988</v>
      </c>
      <c r="G309" s="237" t="str">
        <f t="shared" si="39"/>
        <v>0524</v>
      </c>
      <c r="H309" s="237" t="s">
        <v>1679</v>
      </c>
      <c r="I309" s="237" t="str">
        <f t="shared" si="40"/>
        <v>気仙沼市唐桑町只越３４６番１７</v>
      </c>
      <c r="J309" s="237" t="s">
        <v>1680</v>
      </c>
      <c r="K309" s="237" t="s">
        <v>1681</v>
      </c>
      <c r="L309" s="237" t="s">
        <v>248</v>
      </c>
      <c r="M309" s="237" t="s">
        <v>1682</v>
      </c>
      <c r="N309" s="237" t="s">
        <v>1759</v>
      </c>
      <c r="O309" s="237" t="s">
        <v>1760</v>
      </c>
      <c r="P309" s="237" t="s">
        <v>1651</v>
      </c>
      <c r="Q309" s="237" t="s">
        <v>1645</v>
      </c>
      <c r="R309" s="237" t="s">
        <v>1685</v>
      </c>
      <c r="S309" s="237" t="s">
        <v>1680</v>
      </c>
      <c r="T309" s="237" t="s">
        <v>1681</v>
      </c>
      <c r="U309" s="237" t="s">
        <v>1761</v>
      </c>
      <c r="V309" s="237" t="s">
        <v>189</v>
      </c>
      <c r="W309" s="237"/>
      <c r="X309" s="237"/>
      <c r="Y309" s="237" t="s">
        <v>1762</v>
      </c>
      <c r="Z309" s="237" t="s">
        <v>1763</v>
      </c>
      <c r="AA309" s="237" t="str">
        <f t="shared" si="41"/>
        <v>キノウクンレンジギョウショタダコソウ</v>
      </c>
      <c r="AB309" s="237" t="s">
        <v>1651</v>
      </c>
      <c r="AC309" s="237" t="str">
        <f t="shared" si="42"/>
        <v>988</v>
      </c>
      <c r="AD309" s="237" t="str">
        <f t="shared" si="43"/>
        <v>0524</v>
      </c>
      <c r="AE309" s="237" t="s">
        <v>1645</v>
      </c>
      <c r="AF309" s="237" t="s">
        <v>1685</v>
      </c>
      <c r="AG309" s="237" t="str">
        <f t="shared" si="44"/>
        <v>気仙沼市唐桑町只越346-17</v>
      </c>
      <c r="AH309" s="237" t="s">
        <v>1680</v>
      </c>
      <c r="AI309" s="237" t="s">
        <v>1681</v>
      </c>
      <c r="AJ309" s="237" t="s">
        <v>332</v>
      </c>
    </row>
    <row r="310" spans="1:36">
      <c r="A310" s="237" t="str">
        <f t="shared" si="36"/>
        <v>0410500219居宅介護</v>
      </c>
      <c r="B310" s="237" t="s">
        <v>644</v>
      </c>
      <c r="C310" s="237" t="s">
        <v>645</v>
      </c>
      <c r="D310" s="237" t="str">
        <f t="shared" si="37"/>
        <v>セントケアミヤギカブシキガイシャ</v>
      </c>
      <c r="E310" s="237" t="s">
        <v>646</v>
      </c>
      <c r="F310" s="237" t="str">
        <f t="shared" si="38"/>
        <v>980</v>
      </c>
      <c r="G310" s="237" t="str">
        <f t="shared" si="39"/>
        <v>0014</v>
      </c>
      <c r="H310" s="237" t="s">
        <v>647</v>
      </c>
      <c r="I310" s="237" t="str">
        <f t="shared" si="40"/>
        <v>仙台市青葉区本町１丁目１１番１１号</v>
      </c>
      <c r="J310" s="237" t="s">
        <v>648</v>
      </c>
      <c r="K310" s="237" t="s">
        <v>649</v>
      </c>
      <c r="L310" s="237" t="s">
        <v>635</v>
      </c>
      <c r="M310" s="237" t="s">
        <v>650</v>
      </c>
      <c r="N310" s="237" t="s">
        <v>1764</v>
      </c>
      <c r="O310" s="237" t="s">
        <v>1765</v>
      </c>
      <c r="P310" s="237" t="s">
        <v>1716</v>
      </c>
      <c r="Q310" s="237" t="s">
        <v>1645</v>
      </c>
      <c r="R310" s="237" t="s">
        <v>1766</v>
      </c>
      <c r="S310" s="237" t="s">
        <v>1743</v>
      </c>
      <c r="T310" s="237" t="s">
        <v>1744</v>
      </c>
      <c r="U310" s="237" t="s">
        <v>1767</v>
      </c>
      <c r="V310" s="237" t="s">
        <v>99</v>
      </c>
      <c r="W310" s="237"/>
      <c r="X310" s="237"/>
      <c r="Y310" s="237" t="s">
        <v>1764</v>
      </c>
      <c r="Z310" s="237" t="s">
        <v>1765</v>
      </c>
      <c r="AA310" s="237" t="str">
        <f t="shared" si="41"/>
        <v>セントケアケセンヌマ</v>
      </c>
      <c r="AB310" s="237" t="s">
        <v>1716</v>
      </c>
      <c r="AC310" s="237" t="str">
        <f t="shared" si="42"/>
        <v>988</v>
      </c>
      <c r="AD310" s="237" t="str">
        <f t="shared" si="43"/>
        <v>0053</v>
      </c>
      <c r="AE310" s="237" t="s">
        <v>1645</v>
      </c>
      <c r="AF310" s="237" t="s">
        <v>1766</v>
      </c>
      <c r="AG310" s="237" t="str">
        <f t="shared" si="44"/>
        <v>気仙沼市田中前４－４－８</v>
      </c>
      <c r="AH310" s="237" t="s">
        <v>1743</v>
      </c>
      <c r="AI310" s="237" t="s">
        <v>1744</v>
      </c>
      <c r="AJ310" s="237" t="s">
        <v>332</v>
      </c>
    </row>
    <row r="311" spans="1:36">
      <c r="A311" s="237" t="str">
        <f t="shared" si="36"/>
        <v>0410500219重度訪問介護</v>
      </c>
      <c r="B311" s="237" t="s">
        <v>644</v>
      </c>
      <c r="C311" s="237" t="s">
        <v>645</v>
      </c>
      <c r="D311" s="237" t="str">
        <f t="shared" si="37"/>
        <v>セントケアミヤギカブシキガイシャ</v>
      </c>
      <c r="E311" s="237" t="s">
        <v>646</v>
      </c>
      <c r="F311" s="237" t="str">
        <f t="shared" si="38"/>
        <v>980</v>
      </c>
      <c r="G311" s="237" t="str">
        <f t="shared" si="39"/>
        <v>0014</v>
      </c>
      <c r="H311" s="237" t="s">
        <v>647</v>
      </c>
      <c r="I311" s="237" t="str">
        <f t="shared" si="40"/>
        <v>仙台市青葉区本町１丁目１１番１１号</v>
      </c>
      <c r="J311" s="237" t="s">
        <v>648</v>
      </c>
      <c r="K311" s="237" t="s">
        <v>649</v>
      </c>
      <c r="L311" s="237" t="s">
        <v>635</v>
      </c>
      <c r="M311" s="237" t="s">
        <v>650</v>
      </c>
      <c r="N311" s="237" t="s">
        <v>1764</v>
      </c>
      <c r="O311" s="237" t="s">
        <v>1765</v>
      </c>
      <c r="P311" s="237" t="s">
        <v>1716</v>
      </c>
      <c r="Q311" s="237" t="s">
        <v>1645</v>
      </c>
      <c r="R311" s="237" t="s">
        <v>1766</v>
      </c>
      <c r="S311" s="237" t="s">
        <v>1743</v>
      </c>
      <c r="T311" s="237" t="s">
        <v>1744</v>
      </c>
      <c r="U311" s="237" t="s">
        <v>1767</v>
      </c>
      <c r="V311" s="237" t="s">
        <v>101</v>
      </c>
      <c r="W311" s="237"/>
      <c r="X311" s="237"/>
      <c r="Y311" s="237" t="s">
        <v>1764</v>
      </c>
      <c r="Z311" s="237" t="s">
        <v>1765</v>
      </c>
      <c r="AA311" s="237" t="str">
        <f t="shared" si="41"/>
        <v>セントケアケセンヌマ</v>
      </c>
      <c r="AB311" s="237" t="s">
        <v>1716</v>
      </c>
      <c r="AC311" s="237" t="str">
        <f t="shared" si="42"/>
        <v>988</v>
      </c>
      <c r="AD311" s="237" t="str">
        <f t="shared" si="43"/>
        <v>0053</v>
      </c>
      <c r="AE311" s="237" t="s">
        <v>1645</v>
      </c>
      <c r="AF311" s="237" t="s">
        <v>1766</v>
      </c>
      <c r="AG311" s="237" t="str">
        <f t="shared" si="44"/>
        <v>気仙沼市田中前４－４－８</v>
      </c>
      <c r="AH311" s="237" t="s">
        <v>1743</v>
      </c>
      <c r="AI311" s="237" t="s">
        <v>1744</v>
      </c>
      <c r="AJ311" s="237" t="s">
        <v>332</v>
      </c>
    </row>
    <row r="312" spans="1:36">
      <c r="A312" s="237" t="str">
        <f t="shared" si="36"/>
        <v>0410500227児童デイサービス</v>
      </c>
      <c r="B312" s="237" t="s">
        <v>1768</v>
      </c>
      <c r="C312" s="237" t="s">
        <v>1769</v>
      </c>
      <c r="D312" s="237" t="str">
        <f t="shared" si="37"/>
        <v>トクテイヒエイリカツドウホウジンネットワークオレンジ</v>
      </c>
      <c r="E312" s="237" t="s">
        <v>1770</v>
      </c>
      <c r="F312" s="237" t="str">
        <f t="shared" si="38"/>
        <v>988</v>
      </c>
      <c r="G312" s="237" t="str">
        <f t="shared" si="39"/>
        <v>0085</v>
      </c>
      <c r="H312" s="237" t="s">
        <v>1771</v>
      </c>
      <c r="I312" s="237" t="str">
        <f t="shared" si="40"/>
        <v>気仙沼市三日町２丁目２番１５号</v>
      </c>
      <c r="J312" s="237" t="s">
        <v>1772</v>
      </c>
      <c r="K312" s="237" t="s">
        <v>1773</v>
      </c>
      <c r="L312" s="237" t="s">
        <v>901</v>
      </c>
      <c r="M312" s="237" t="s">
        <v>1774</v>
      </c>
      <c r="N312" s="237" t="s">
        <v>1775</v>
      </c>
      <c r="O312" s="237" t="s">
        <v>1776</v>
      </c>
      <c r="P312" s="237" t="s">
        <v>1777</v>
      </c>
      <c r="Q312" s="237" t="s">
        <v>1645</v>
      </c>
      <c r="R312" s="237" t="s">
        <v>1778</v>
      </c>
      <c r="S312" s="237" t="s">
        <v>1779</v>
      </c>
      <c r="T312" s="237" t="s">
        <v>1780</v>
      </c>
      <c r="U312" s="237" t="s">
        <v>1781</v>
      </c>
      <c r="V312" s="237" t="s">
        <v>331</v>
      </c>
      <c r="W312" s="237"/>
      <c r="X312" s="237"/>
      <c r="Y312" s="237" t="s">
        <v>1775</v>
      </c>
      <c r="Z312" s="237" t="s">
        <v>1776</v>
      </c>
      <c r="AA312" s="237" t="str">
        <f t="shared" si="41"/>
        <v>オレンジキッズ</v>
      </c>
      <c r="AB312" s="237" t="s">
        <v>1777</v>
      </c>
      <c r="AC312" s="237" t="str">
        <f t="shared" si="42"/>
        <v>988</v>
      </c>
      <c r="AD312" s="237" t="str">
        <f t="shared" si="43"/>
        <v>0017</v>
      </c>
      <c r="AE312" s="237" t="s">
        <v>1645</v>
      </c>
      <c r="AF312" s="237" t="s">
        <v>1778</v>
      </c>
      <c r="AG312" s="237" t="str">
        <f t="shared" si="44"/>
        <v>気仙沼市南町２－１－３２</v>
      </c>
      <c r="AH312" s="237" t="s">
        <v>1779</v>
      </c>
      <c r="AI312" s="237" t="s">
        <v>1780</v>
      </c>
      <c r="AJ312" s="237" t="s">
        <v>332</v>
      </c>
    </row>
    <row r="313" spans="1:36">
      <c r="A313" s="237" t="str">
        <f t="shared" si="36"/>
        <v>0410500243居宅介護</v>
      </c>
      <c r="B313" s="237" t="s">
        <v>1782</v>
      </c>
      <c r="C313" s="237" t="s">
        <v>1783</v>
      </c>
      <c r="D313" s="237" t="str">
        <f t="shared" si="37"/>
        <v>シャカイフクシホウジン　ケセンヌマシシャカイフクシキョウギカイ</v>
      </c>
      <c r="E313" s="237" t="s">
        <v>1784</v>
      </c>
      <c r="F313" s="237" t="str">
        <f t="shared" si="38"/>
        <v>988</v>
      </c>
      <c r="G313" s="237" t="str">
        <f t="shared" si="39"/>
        <v>0066</v>
      </c>
      <c r="H313" s="237" t="s">
        <v>1785</v>
      </c>
      <c r="I313" s="237" t="str">
        <f t="shared" si="40"/>
        <v>気仙沼市東新城２丁目１番地２</v>
      </c>
      <c r="J313" s="237" t="s">
        <v>1786</v>
      </c>
      <c r="K313" s="237" t="s">
        <v>1787</v>
      </c>
      <c r="L313" s="237" t="s">
        <v>353</v>
      </c>
      <c r="M313" s="237" t="s">
        <v>1788</v>
      </c>
      <c r="N313" s="237" t="s">
        <v>1726</v>
      </c>
      <c r="O313" s="237" t="s">
        <v>1727</v>
      </c>
      <c r="P313" s="237" t="s">
        <v>1789</v>
      </c>
      <c r="Q313" s="237" t="s">
        <v>1645</v>
      </c>
      <c r="R313" s="237" t="s">
        <v>1790</v>
      </c>
      <c r="S313" s="237" t="s">
        <v>1729</v>
      </c>
      <c r="T313" s="237" t="s">
        <v>1791</v>
      </c>
      <c r="U313" s="237" t="s">
        <v>1792</v>
      </c>
      <c r="V313" s="237" t="s">
        <v>99</v>
      </c>
      <c r="W313" s="237"/>
      <c r="X313" s="237"/>
      <c r="Y313" s="237" t="s">
        <v>1726</v>
      </c>
      <c r="Z313" s="237" t="s">
        <v>1727</v>
      </c>
      <c r="AA313" s="237" t="str">
        <f t="shared" si="41"/>
        <v>ケセンヌマシホームヘルプサービスジギョウショ</v>
      </c>
      <c r="AB313" s="237" t="s">
        <v>1789</v>
      </c>
      <c r="AC313" s="237" t="str">
        <f t="shared" si="42"/>
        <v>988</v>
      </c>
      <c r="AD313" s="237" t="str">
        <f t="shared" si="43"/>
        <v>0853</v>
      </c>
      <c r="AE313" s="237" t="s">
        <v>1645</v>
      </c>
      <c r="AF313" s="237" t="s">
        <v>1793</v>
      </c>
      <c r="AG313" s="237" t="str">
        <f t="shared" si="44"/>
        <v>気仙沼市松川前１５４－２</v>
      </c>
      <c r="AH313" s="237" t="s">
        <v>1729</v>
      </c>
      <c r="AI313" s="237" t="s">
        <v>1791</v>
      </c>
      <c r="AJ313" s="237" t="s">
        <v>261</v>
      </c>
    </row>
    <row r="314" spans="1:36">
      <c r="A314" s="237" t="str">
        <f t="shared" si="36"/>
        <v>0410500243重度訪問介護</v>
      </c>
      <c r="B314" s="237" t="s">
        <v>1782</v>
      </c>
      <c r="C314" s="237" t="s">
        <v>1783</v>
      </c>
      <c r="D314" s="237" t="str">
        <f t="shared" si="37"/>
        <v>シャカイフクシホウジン　ケセンヌマシシャカイフクシキョウギカイ</v>
      </c>
      <c r="E314" s="237" t="s">
        <v>1784</v>
      </c>
      <c r="F314" s="237" t="str">
        <f t="shared" si="38"/>
        <v>988</v>
      </c>
      <c r="G314" s="237" t="str">
        <f t="shared" si="39"/>
        <v>0066</v>
      </c>
      <c r="H314" s="237" t="s">
        <v>1785</v>
      </c>
      <c r="I314" s="237" t="str">
        <f t="shared" si="40"/>
        <v>気仙沼市東新城２丁目１番地２</v>
      </c>
      <c r="J314" s="237" t="s">
        <v>1786</v>
      </c>
      <c r="K314" s="237" t="s">
        <v>1787</v>
      </c>
      <c r="L314" s="237" t="s">
        <v>353</v>
      </c>
      <c r="M314" s="237" t="s">
        <v>1788</v>
      </c>
      <c r="N314" s="237" t="s">
        <v>1726</v>
      </c>
      <c r="O314" s="237" t="s">
        <v>1727</v>
      </c>
      <c r="P314" s="237" t="s">
        <v>1789</v>
      </c>
      <c r="Q314" s="237" t="s">
        <v>1645</v>
      </c>
      <c r="R314" s="237" t="s">
        <v>1790</v>
      </c>
      <c r="S314" s="237" t="s">
        <v>1729</v>
      </c>
      <c r="T314" s="237" t="s">
        <v>1791</v>
      </c>
      <c r="U314" s="237" t="s">
        <v>1792</v>
      </c>
      <c r="V314" s="237" t="s">
        <v>101</v>
      </c>
      <c r="W314" s="237"/>
      <c r="X314" s="237"/>
      <c r="Y314" s="237" t="s">
        <v>1726</v>
      </c>
      <c r="Z314" s="237" t="s">
        <v>1727</v>
      </c>
      <c r="AA314" s="237" t="str">
        <f t="shared" si="41"/>
        <v>ケセンヌマシホームヘルプサービスジギョウショ</v>
      </c>
      <c r="AB314" s="237" t="s">
        <v>1789</v>
      </c>
      <c r="AC314" s="237" t="str">
        <f t="shared" si="42"/>
        <v>988</v>
      </c>
      <c r="AD314" s="237" t="str">
        <f t="shared" si="43"/>
        <v>0853</v>
      </c>
      <c r="AE314" s="237" t="s">
        <v>1645</v>
      </c>
      <c r="AF314" s="237" t="s">
        <v>1793</v>
      </c>
      <c r="AG314" s="237" t="str">
        <f t="shared" si="44"/>
        <v>気仙沼市松川前１５４－２</v>
      </c>
      <c r="AH314" s="237" t="s">
        <v>1729</v>
      </c>
      <c r="AI314" s="237" t="s">
        <v>1729</v>
      </c>
      <c r="AJ314" s="237" t="s">
        <v>470</v>
      </c>
    </row>
    <row r="315" spans="1:36">
      <c r="A315" s="237" t="str">
        <f t="shared" si="36"/>
        <v>0410500276就労移行支援</v>
      </c>
      <c r="B315" s="237" t="s">
        <v>1649</v>
      </c>
      <c r="C315" s="237" t="s">
        <v>1650</v>
      </c>
      <c r="D315" s="237" t="str">
        <f t="shared" si="37"/>
        <v>シャカイフクシホウジン　センシンカイ</v>
      </c>
      <c r="E315" s="237" t="s">
        <v>1651</v>
      </c>
      <c r="F315" s="237" t="str">
        <f t="shared" si="38"/>
        <v>988</v>
      </c>
      <c r="G315" s="237" t="str">
        <f t="shared" si="39"/>
        <v>0524</v>
      </c>
      <c r="H315" s="237" t="s">
        <v>1652</v>
      </c>
      <c r="I315" s="237" t="str">
        <f t="shared" si="40"/>
        <v>気仙沼市唐桑町只越３６６番地５</v>
      </c>
      <c r="J315" s="237" t="s">
        <v>1653</v>
      </c>
      <c r="K315" s="237" t="s">
        <v>1654</v>
      </c>
      <c r="L315" s="237" t="s">
        <v>248</v>
      </c>
      <c r="M315" s="237" t="s">
        <v>1655</v>
      </c>
      <c r="N315" s="237" t="s">
        <v>1794</v>
      </c>
      <c r="O315" s="237" t="s">
        <v>1795</v>
      </c>
      <c r="P315" s="237" t="s">
        <v>1796</v>
      </c>
      <c r="Q315" s="237" t="s">
        <v>1645</v>
      </c>
      <c r="R315" s="237" t="s">
        <v>1797</v>
      </c>
      <c r="S315" s="237" t="s">
        <v>1798</v>
      </c>
      <c r="T315" s="237" t="s">
        <v>1798</v>
      </c>
      <c r="U315" s="237" t="s">
        <v>1799</v>
      </c>
      <c r="V315" s="237" t="s">
        <v>109</v>
      </c>
      <c r="W315" s="237"/>
      <c r="X315" s="237"/>
      <c r="Y315" s="237" t="s">
        <v>1794</v>
      </c>
      <c r="Z315" s="237" t="s">
        <v>1795</v>
      </c>
      <c r="AA315" s="237" t="str">
        <f t="shared" si="41"/>
        <v>ワークショップヒマワリ</v>
      </c>
      <c r="AB315" s="237" t="s">
        <v>1796</v>
      </c>
      <c r="AC315" s="237" t="str">
        <f t="shared" si="42"/>
        <v>988</v>
      </c>
      <c r="AD315" s="237" t="str">
        <f t="shared" si="43"/>
        <v>0171</v>
      </c>
      <c r="AE315" s="237" t="s">
        <v>1645</v>
      </c>
      <c r="AF315" s="237" t="s">
        <v>1797</v>
      </c>
      <c r="AG315" s="237" t="str">
        <f t="shared" si="44"/>
        <v>気仙沼市赤岩牧沢38-3</v>
      </c>
      <c r="AH315" s="237" t="s">
        <v>1798</v>
      </c>
      <c r="AI315" s="237" t="s">
        <v>1798</v>
      </c>
      <c r="AJ315" s="237" t="s">
        <v>470</v>
      </c>
    </row>
    <row r="316" spans="1:36">
      <c r="A316" s="237" t="str">
        <f t="shared" si="36"/>
        <v>0410500276就労継続支援Ｂ型</v>
      </c>
      <c r="B316" s="237" t="s">
        <v>1649</v>
      </c>
      <c r="C316" s="237" t="s">
        <v>1650</v>
      </c>
      <c r="D316" s="237" t="str">
        <f t="shared" si="37"/>
        <v>シャカイフクシホウジン　センシンカイ</v>
      </c>
      <c r="E316" s="237" t="s">
        <v>1651</v>
      </c>
      <c r="F316" s="237" t="str">
        <f t="shared" si="38"/>
        <v>988</v>
      </c>
      <c r="G316" s="237" t="str">
        <f t="shared" si="39"/>
        <v>0524</v>
      </c>
      <c r="H316" s="237" t="s">
        <v>1652</v>
      </c>
      <c r="I316" s="237" t="str">
        <f t="shared" si="40"/>
        <v>気仙沼市唐桑町只越３６６番地５</v>
      </c>
      <c r="J316" s="237" t="s">
        <v>1653</v>
      </c>
      <c r="K316" s="237" t="s">
        <v>1654</v>
      </c>
      <c r="L316" s="237" t="s">
        <v>248</v>
      </c>
      <c r="M316" s="237" t="s">
        <v>1655</v>
      </c>
      <c r="N316" s="237" t="s">
        <v>1794</v>
      </c>
      <c r="O316" s="237" t="s">
        <v>1795</v>
      </c>
      <c r="P316" s="237" t="s">
        <v>1796</v>
      </c>
      <c r="Q316" s="237" t="s">
        <v>1645</v>
      </c>
      <c r="R316" s="237" t="s">
        <v>1797</v>
      </c>
      <c r="S316" s="237" t="s">
        <v>1798</v>
      </c>
      <c r="T316" s="237" t="s">
        <v>1798</v>
      </c>
      <c r="U316" s="237" t="s">
        <v>1799</v>
      </c>
      <c r="V316" s="237" t="s">
        <v>111</v>
      </c>
      <c r="W316" s="237"/>
      <c r="X316" s="237"/>
      <c r="Y316" s="237" t="s">
        <v>1794</v>
      </c>
      <c r="Z316" s="237" t="s">
        <v>1795</v>
      </c>
      <c r="AA316" s="237" t="str">
        <f t="shared" si="41"/>
        <v>ワークショップヒマワリ</v>
      </c>
      <c r="AB316" s="237" t="s">
        <v>1796</v>
      </c>
      <c r="AC316" s="237" t="str">
        <f t="shared" si="42"/>
        <v>988</v>
      </c>
      <c r="AD316" s="237" t="str">
        <f t="shared" si="43"/>
        <v>0171</v>
      </c>
      <c r="AE316" s="237" t="s">
        <v>1645</v>
      </c>
      <c r="AF316" s="237" t="s">
        <v>1797</v>
      </c>
      <c r="AG316" s="237" t="str">
        <f t="shared" si="44"/>
        <v>気仙沼市赤岩牧沢38-3</v>
      </c>
      <c r="AH316" s="237" t="s">
        <v>1798</v>
      </c>
      <c r="AI316" s="237" t="s">
        <v>1798</v>
      </c>
      <c r="AJ316" s="237" t="s">
        <v>260</v>
      </c>
    </row>
    <row r="317" spans="1:36">
      <c r="A317" s="237" t="str">
        <f t="shared" si="36"/>
        <v>0410500284居宅介護</v>
      </c>
      <c r="B317" s="237" t="s">
        <v>1782</v>
      </c>
      <c r="C317" s="237" t="s">
        <v>1783</v>
      </c>
      <c r="D317" s="237" t="str">
        <f t="shared" si="37"/>
        <v>シャカイフクシホウジン　ケセンヌマシシャカイフクシキョウギカイ</v>
      </c>
      <c r="E317" s="237" t="s">
        <v>1784</v>
      </c>
      <c r="F317" s="237" t="str">
        <f t="shared" si="38"/>
        <v>988</v>
      </c>
      <c r="G317" s="237" t="str">
        <f t="shared" si="39"/>
        <v>0066</v>
      </c>
      <c r="H317" s="237" t="s">
        <v>1785</v>
      </c>
      <c r="I317" s="237" t="str">
        <f t="shared" si="40"/>
        <v>気仙沼市東新城２丁目１番地２</v>
      </c>
      <c r="J317" s="237" t="s">
        <v>1786</v>
      </c>
      <c r="K317" s="237" t="s">
        <v>1787</v>
      </c>
      <c r="L317" s="237" t="s">
        <v>353</v>
      </c>
      <c r="M317" s="237" t="s">
        <v>1788</v>
      </c>
      <c r="N317" s="237" t="s">
        <v>1800</v>
      </c>
      <c r="O317" s="237" t="s">
        <v>1801</v>
      </c>
      <c r="P317" s="237" t="s">
        <v>1802</v>
      </c>
      <c r="Q317" s="237" t="s">
        <v>1645</v>
      </c>
      <c r="R317" s="237" t="s">
        <v>1803</v>
      </c>
      <c r="S317" s="237" t="s">
        <v>1804</v>
      </c>
      <c r="T317" s="237" t="s">
        <v>1805</v>
      </c>
      <c r="U317" s="237" t="s">
        <v>1806</v>
      </c>
      <c r="V317" s="237" t="s">
        <v>99</v>
      </c>
      <c r="W317" s="237"/>
      <c r="X317" s="237"/>
      <c r="Y317" s="237" t="s">
        <v>1800</v>
      </c>
      <c r="Z317" s="237" t="s">
        <v>1801</v>
      </c>
      <c r="AA317" s="237" t="str">
        <f t="shared" si="41"/>
        <v>ヘルパーステーションモトヨシ</v>
      </c>
      <c r="AB317" s="237" t="s">
        <v>1802</v>
      </c>
      <c r="AC317" s="237" t="str">
        <f t="shared" si="42"/>
        <v>988</v>
      </c>
      <c r="AD317" s="237" t="str">
        <f t="shared" si="43"/>
        <v>0382</v>
      </c>
      <c r="AE317" s="237" t="s">
        <v>1645</v>
      </c>
      <c r="AF317" s="237" t="s">
        <v>1803</v>
      </c>
      <c r="AG317" s="237" t="str">
        <f t="shared" si="44"/>
        <v>気仙沼市本吉町津谷舘岡51番地6</v>
      </c>
      <c r="AH317" s="237" t="s">
        <v>1804</v>
      </c>
      <c r="AI317" s="237" t="s">
        <v>1805</v>
      </c>
      <c r="AJ317" s="237" t="s">
        <v>260</v>
      </c>
    </row>
    <row r="318" spans="1:36">
      <c r="A318" s="237" t="str">
        <f t="shared" si="36"/>
        <v>0410500284重度訪問介護</v>
      </c>
      <c r="B318" s="237" t="s">
        <v>1782</v>
      </c>
      <c r="C318" s="237" t="s">
        <v>1783</v>
      </c>
      <c r="D318" s="237" t="str">
        <f t="shared" si="37"/>
        <v>シャカイフクシホウジン　ケセンヌマシシャカイフクシキョウギカイ</v>
      </c>
      <c r="E318" s="237" t="s">
        <v>1784</v>
      </c>
      <c r="F318" s="237" t="str">
        <f t="shared" si="38"/>
        <v>988</v>
      </c>
      <c r="G318" s="237" t="str">
        <f t="shared" si="39"/>
        <v>0066</v>
      </c>
      <c r="H318" s="237" t="s">
        <v>1785</v>
      </c>
      <c r="I318" s="237" t="str">
        <f t="shared" si="40"/>
        <v>気仙沼市東新城２丁目１番地２</v>
      </c>
      <c r="J318" s="237" t="s">
        <v>1786</v>
      </c>
      <c r="K318" s="237" t="s">
        <v>1787</v>
      </c>
      <c r="L318" s="237" t="s">
        <v>353</v>
      </c>
      <c r="M318" s="237" t="s">
        <v>1788</v>
      </c>
      <c r="N318" s="237" t="s">
        <v>1800</v>
      </c>
      <c r="O318" s="237" t="s">
        <v>1801</v>
      </c>
      <c r="P318" s="237" t="s">
        <v>1802</v>
      </c>
      <c r="Q318" s="237" t="s">
        <v>1645</v>
      </c>
      <c r="R318" s="237" t="s">
        <v>1803</v>
      </c>
      <c r="S318" s="237" t="s">
        <v>1804</v>
      </c>
      <c r="T318" s="237" t="s">
        <v>1805</v>
      </c>
      <c r="U318" s="237" t="s">
        <v>1806</v>
      </c>
      <c r="V318" s="237" t="s">
        <v>101</v>
      </c>
      <c r="W318" s="237"/>
      <c r="X318" s="237"/>
      <c r="Y318" s="237" t="s">
        <v>1800</v>
      </c>
      <c r="Z318" s="237" t="s">
        <v>1801</v>
      </c>
      <c r="AA318" s="237" t="str">
        <f t="shared" si="41"/>
        <v>ヘルパーステーションモトヨシ</v>
      </c>
      <c r="AB318" s="237" t="s">
        <v>1802</v>
      </c>
      <c r="AC318" s="237" t="str">
        <f t="shared" si="42"/>
        <v>988</v>
      </c>
      <c r="AD318" s="237" t="str">
        <f t="shared" si="43"/>
        <v>0382</v>
      </c>
      <c r="AE318" s="237" t="s">
        <v>1645</v>
      </c>
      <c r="AF318" s="237" t="s">
        <v>1807</v>
      </c>
      <c r="AG318" s="237" t="str">
        <f t="shared" si="44"/>
        <v>気仙沼市本吉町津谷松岡106</v>
      </c>
      <c r="AH318" s="237" t="s">
        <v>1804</v>
      </c>
      <c r="AI318" s="237" t="s">
        <v>1805</v>
      </c>
      <c r="AJ318" s="237" t="s">
        <v>332</v>
      </c>
    </row>
    <row r="319" spans="1:36">
      <c r="A319" s="237" t="str">
        <f t="shared" si="36"/>
        <v>0410500284同行援護</v>
      </c>
      <c r="B319" s="237" t="s">
        <v>1782</v>
      </c>
      <c r="C319" s="237" t="s">
        <v>1783</v>
      </c>
      <c r="D319" s="237" t="str">
        <f t="shared" si="37"/>
        <v>シャカイフクシホウジン　ケセンヌマシシャカイフクシキョウギカイ</v>
      </c>
      <c r="E319" s="237" t="s">
        <v>1784</v>
      </c>
      <c r="F319" s="237" t="str">
        <f t="shared" si="38"/>
        <v>988</v>
      </c>
      <c r="G319" s="237" t="str">
        <f t="shared" si="39"/>
        <v>0066</v>
      </c>
      <c r="H319" s="237" t="s">
        <v>1785</v>
      </c>
      <c r="I319" s="237" t="str">
        <f t="shared" si="40"/>
        <v>気仙沼市東新城２丁目１番地２</v>
      </c>
      <c r="J319" s="237" t="s">
        <v>1786</v>
      </c>
      <c r="K319" s="237" t="s">
        <v>1787</v>
      </c>
      <c r="L319" s="237" t="s">
        <v>353</v>
      </c>
      <c r="M319" s="237" t="s">
        <v>1788</v>
      </c>
      <c r="N319" s="237" t="s">
        <v>1800</v>
      </c>
      <c r="O319" s="237" t="s">
        <v>1801</v>
      </c>
      <c r="P319" s="237" t="s">
        <v>1802</v>
      </c>
      <c r="Q319" s="237" t="s">
        <v>1645</v>
      </c>
      <c r="R319" s="237" t="s">
        <v>1803</v>
      </c>
      <c r="S319" s="237" t="s">
        <v>1804</v>
      </c>
      <c r="T319" s="237" t="s">
        <v>1805</v>
      </c>
      <c r="U319" s="237" t="s">
        <v>1806</v>
      </c>
      <c r="V319" s="237" t="s">
        <v>126</v>
      </c>
      <c r="W319" s="237"/>
      <c r="X319" s="237"/>
      <c r="Y319" s="237" t="s">
        <v>1800</v>
      </c>
      <c r="Z319" s="237" t="s">
        <v>1801</v>
      </c>
      <c r="AA319" s="237" t="str">
        <f t="shared" si="41"/>
        <v>ヘルパーステーションモトヨシ</v>
      </c>
      <c r="AB319" s="237" t="s">
        <v>1802</v>
      </c>
      <c r="AC319" s="237" t="str">
        <f t="shared" si="42"/>
        <v>988</v>
      </c>
      <c r="AD319" s="237" t="str">
        <f t="shared" si="43"/>
        <v>0382</v>
      </c>
      <c r="AE319" s="237" t="s">
        <v>1645</v>
      </c>
      <c r="AF319" s="237" t="s">
        <v>1803</v>
      </c>
      <c r="AG319" s="237" t="str">
        <f t="shared" si="44"/>
        <v>気仙沼市本吉町津谷舘岡51番地6</v>
      </c>
      <c r="AH319" s="237" t="s">
        <v>1804</v>
      </c>
      <c r="AI319" s="237" t="s">
        <v>1805</v>
      </c>
      <c r="AJ319" s="237" t="s">
        <v>260</v>
      </c>
    </row>
    <row r="320" spans="1:36">
      <c r="A320" s="237" t="str">
        <f t="shared" si="36"/>
        <v>0410500292知的障害者通所授産施設</v>
      </c>
      <c r="B320" s="237" t="s">
        <v>1645</v>
      </c>
      <c r="C320" s="237" t="s">
        <v>1693</v>
      </c>
      <c r="D320" s="237" t="str">
        <f t="shared" si="37"/>
        <v>ケセンヌマシ</v>
      </c>
      <c r="E320" s="237" t="s">
        <v>1723</v>
      </c>
      <c r="F320" s="237" t="str">
        <f t="shared" si="38"/>
        <v>988</v>
      </c>
      <c r="G320" s="237" t="str">
        <f t="shared" si="39"/>
        <v>8501</v>
      </c>
      <c r="H320" s="237" t="s">
        <v>1724</v>
      </c>
      <c r="I320" s="237" t="str">
        <f t="shared" si="40"/>
        <v>気仙沼市八日町１丁目１－１</v>
      </c>
      <c r="J320" s="237" t="s">
        <v>1725</v>
      </c>
      <c r="K320" s="237" t="s">
        <v>1697</v>
      </c>
      <c r="L320" s="237" t="s">
        <v>323</v>
      </c>
      <c r="M320" s="237" t="s">
        <v>1698</v>
      </c>
      <c r="N320" s="237" t="s">
        <v>1808</v>
      </c>
      <c r="O320" s="237" t="s">
        <v>1809</v>
      </c>
      <c r="P320" s="237" t="s">
        <v>1810</v>
      </c>
      <c r="Q320" s="237" t="s">
        <v>1645</v>
      </c>
      <c r="R320" s="237" t="s">
        <v>1811</v>
      </c>
      <c r="S320" s="237" t="s">
        <v>1812</v>
      </c>
      <c r="T320" s="237" t="s">
        <v>1812</v>
      </c>
      <c r="U320" s="237" t="s">
        <v>1813</v>
      </c>
      <c r="V320" s="237" t="s">
        <v>561</v>
      </c>
      <c r="W320" s="237"/>
      <c r="X320" s="237"/>
      <c r="Y320" s="237" t="s">
        <v>1808</v>
      </c>
      <c r="Z320" s="237" t="s">
        <v>1809</v>
      </c>
      <c r="AA320" s="237" t="str">
        <f t="shared" si="41"/>
        <v>ミノリノソノ</v>
      </c>
      <c r="AB320" s="237" t="s">
        <v>1810</v>
      </c>
      <c r="AC320" s="237" t="str">
        <f t="shared" si="42"/>
        <v>988</v>
      </c>
      <c r="AD320" s="237" t="str">
        <f t="shared" si="43"/>
        <v>0331</v>
      </c>
      <c r="AE320" s="237" t="s">
        <v>1645</v>
      </c>
      <c r="AF320" s="237" t="s">
        <v>1811</v>
      </c>
      <c r="AG320" s="237" t="str">
        <f t="shared" si="44"/>
        <v>気仙沼市本吉町中島358番地１</v>
      </c>
      <c r="AH320" s="237" t="s">
        <v>1812</v>
      </c>
      <c r="AI320" s="237" t="s">
        <v>1812</v>
      </c>
      <c r="AJ320" s="237" t="s">
        <v>280</v>
      </c>
    </row>
    <row r="321" spans="1:36">
      <c r="A321" s="237" t="str">
        <f t="shared" si="36"/>
        <v>0410500300就労移行支援</v>
      </c>
      <c r="B321" s="237" t="s">
        <v>1782</v>
      </c>
      <c r="C321" s="237" t="s">
        <v>1783</v>
      </c>
      <c r="D321" s="237" t="str">
        <f t="shared" si="37"/>
        <v>シャカイフクシホウジン　ケセンヌマシシャカイフクシキョウギカイ</v>
      </c>
      <c r="E321" s="237" t="s">
        <v>1784</v>
      </c>
      <c r="F321" s="237" t="str">
        <f t="shared" si="38"/>
        <v>988</v>
      </c>
      <c r="G321" s="237" t="str">
        <f t="shared" si="39"/>
        <v>0066</v>
      </c>
      <c r="H321" s="237" t="s">
        <v>1785</v>
      </c>
      <c r="I321" s="237" t="str">
        <f t="shared" si="40"/>
        <v>気仙沼市東新城２丁目１番地２</v>
      </c>
      <c r="J321" s="237" t="s">
        <v>1786</v>
      </c>
      <c r="K321" s="237" t="s">
        <v>1787</v>
      </c>
      <c r="L321" s="237" t="s">
        <v>353</v>
      </c>
      <c r="M321" s="237" t="s">
        <v>1788</v>
      </c>
      <c r="N321" s="237" t="s">
        <v>1814</v>
      </c>
      <c r="O321" s="237" t="s">
        <v>1815</v>
      </c>
      <c r="P321" s="237" t="s">
        <v>1733</v>
      </c>
      <c r="Q321" s="237" t="s">
        <v>1645</v>
      </c>
      <c r="R321" s="237" t="s">
        <v>1816</v>
      </c>
      <c r="S321" s="237" t="s">
        <v>1735</v>
      </c>
      <c r="T321" s="237" t="s">
        <v>1736</v>
      </c>
      <c r="U321" s="237" t="s">
        <v>1817</v>
      </c>
      <c r="V321" s="237" t="s">
        <v>109</v>
      </c>
      <c r="W321" s="237"/>
      <c r="X321" s="237"/>
      <c r="Y321" s="237" t="s">
        <v>1814</v>
      </c>
      <c r="Z321" s="237" t="s">
        <v>1815</v>
      </c>
      <c r="AA321" s="237" t="str">
        <f t="shared" si="41"/>
        <v>ケセンヌマシショウホウエン</v>
      </c>
      <c r="AB321" s="237" t="s">
        <v>1733</v>
      </c>
      <c r="AC321" s="237" t="str">
        <f t="shared" si="42"/>
        <v>988</v>
      </c>
      <c r="AD321" s="237" t="str">
        <f t="shared" si="43"/>
        <v>0141</v>
      </c>
      <c r="AE321" s="237" t="s">
        <v>1645</v>
      </c>
      <c r="AF321" s="237" t="s">
        <v>1816</v>
      </c>
      <c r="AG321" s="237" t="str">
        <f t="shared" si="44"/>
        <v>気仙沼市松崎柳沢216-8</v>
      </c>
      <c r="AH321" s="237" t="s">
        <v>1735</v>
      </c>
      <c r="AI321" s="237" t="s">
        <v>1736</v>
      </c>
      <c r="AJ321" s="237" t="s">
        <v>261</v>
      </c>
    </row>
    <row r="322" spans="1:36">
      <c r="A322" s="237" t="str">
        <f t="shared" si="36"/>
        <v>0410500300就労継続支援Ｂ型</v>
      </c>
      <c r="B322" s="237" t="s">
        <v>1782</v>
      </c>
      <c r="C322" s="237" t="s">
        <v>1783</v>
      </c>
      <c r="D322" s="237" t="str">
        <f t="shared" si="37"/>
        <v>シャカイフクシホウジン　ケセンヌマシシャカイフクシキョウギカイ</v>
      </c>
      <c r="E322" s="237" t="s">
        <v>1784</v>
      </c>
      <c r="F322" s="237" t="str">
        <f t="shared" si="38"/>
        <v>988</v>
      </c>
      <c r="G322" s="237" t="str">
        <f t="shared" si="39"/>
        <v>0066</v>
      </c>
      <c r="H322" s="237" t="s">
        <v>1785</v>
      </c>
      <c r="I322" s="237" t="str">
        <f t="shared" si="40"/>
        <v>気仙沼市東新城２丁目１番地２</v>
      </c>
      <c r="J322" s="237" t="s">
        <v>1786</v>
      </c>
      <c r="K322" s="237" t="s">
        <v>1787</v>
      </c>
      <c r="L322" s="237" t="s">
        <v>353</v>
      </c>
      <c r="M322" s="237" t="s">
        <v>1788</v>
      </c>
      <c r="N322" s="237" t="s">
        <v>1814</v>
      </c>
      <c r="O322" s="237" t="s">
        <v>1815</v>
      </c>
      <c r="P322" s="237" t="s">
        <v>1733</v>
      </c>
      <c r="Q322" s="237" t="s">
        <v>1645</v>
      </c>
      <c r="R322" s="237" t="s">
        <v>1816</v>
      </c>
      <c r="S322" s="237" t="s">
        <v>1735</v>
      </c>
      <c r="T322" s="237" t="s">
        <v>1736</v>
      </c>
      <c r="U322" s="237" t="s">
        <v>1817</v>
      </c>
      <c r="V322" s="237" t="s">
        <v>111</v>
      </c>
      <c r="W322" s="237"/>
      <c r="X322" s="237"/>
      <c r="Y322" s="237" t="s">
        <v>1814</v>
      </c>
      <c r="Z322" s="237" t="s">
        <v>1815</v>
      </c>
      <c r="AA322" s="237" t="str">
        <f t="shared" si="41"/>
        <v>ケセンヌマシショウホウエン</v>
      </c>
      <c r="AB322" s="237" t="s">
        <v>1733</v>
      </c>
      <c r="AC322" s="237" t="str">
        <f t="shared" si="42"/>
        <v>988</v>
      </c>
      <c r="AD322" s="237" t="str">
        <f t="shared" si="43"/>
        <v>0141</v>
      </c>
      <c r="AE322" s="237" t="s">
        <v>1645</v>
      </c>
      <c r="AF322" s="237" t="s">
        <v>1816</v>
      </c>
      <c r="AG322" s="237" t="str">
        <f t="shared" si="44"/>
        <v>気仙沼市松崎柳沢216-8</v>
      </c>
      <c r="AH322" s="237" t="s">
        <v>1735</v>
      </c>
      <c r="AI322" s="237" t="s">
        <v>1736</v>
      </c>
      <c r="AJ322" s="237" t="s">
        <v>260</v>
      </c>
    </row>
    <row r="323" spans="1:36">
      <c r="A323" s="237" t="str">
        <f t="shared" si="36"/>
        <v>0410500326児童デイサービス</v>
      </c>
      <c r="B323" s="237" t="s">
        <v>1782</v>
      </c>
      <c r="C323" s="237" t="s">
        <v>1783</v>
      </c>
      <c r="D323" s="237" t="str">
        <f t="shared" si="37"/>
        <v>シャカイフクシホウジン　ケセンヌマシシャカイフクシキョウギカイ</v>
      </c>
      <c r="E323" s="237" t="s">
        <v>1784</v>
      </c>
      <c r="F323" s="237" t="str">
        <f t="shared" si="38"/>
        <v>988</v>
      </c>
      <c r="G323" s="237" t="str">
        <f t="shared" si="39"/>
        <v>0066</v>
      </c>
      <c r="H323" s="237" t="s">
        <v>1785</v>
      </c>
      <c r="I323" s="237" t="str">
        <f t="shared" si="40"/>
        <v>気仙沼市東新城２丁目１番地２</v>
      </c>
      <c r="J323" s="237" t="s">
        <v>1786</v>
      </c>
      <c r="K323" s="237" t="s">
        <v>1787</v>
      </c>
      <c r="L323" s="237" t="s">
        <v>353</v>
      </c>
      <c r="M323" s="237" t="s">
        <v>1788</v>
      </c>
      <c r="N323" s="237" t="s">
        <v>1699</v>
      </c>
      <c r="O323" s="237" t="s">
        <v>1700</v>
      </c>
      <c r="P323" s="237" t="s">
        <v>1701</v>
      </c>
      <c r="Q323" s="237" t="s">
        <v>1645</v>
      </c>
      <c r="R323" s="237" t="s">
        <v>1818</v>
      </c>
      <c r="S323" s="237" t="s">
        <v>1703</v>
      </c>
      <c r="T323" s="237" t="s">
        <v>1703</v>
      </c>
      <c r="U323" s="237" t="s">
        <v>1819</v>
      </c>
      <c r="V323" s="237" t="s">
        <v>331</v>
      </c>
      <c r="W323" s="237"/>
      <c r="X323" s="237"/>
      <c r="Y323" s="237" t="s">
        <v>1699</v>
      </c>
      <c r="Z323" s="237" t="s">
        <v>1700</v>
      </c>
      <c r="AA323" s="237" t="str">
        <f t="shared" si="41"/>
        <v>ケセンヌマシマザーズホーム</v>
      </c>
      <c r="AB323" s="237" t="s">
        <v>1701</v>
      </c>
      <c r="AC323" s="237" t="str">
        <f t="shared" si="42"/>
        <v>988</v>
      </c>
      <c r="AD323" s="237" t="str">
        <f t="shared" si="43"/>
        <v>0031</v>
      </c>
      <c r="AE323" s="237" t="s">
        <v>1645</v>
      </c>
      <c r="AF323" s="237" t="s">
        <v>1818</v>
      </c>
      <c r="AG323" s="237" t="str">
        <f t="shared" si="44"/>
        <v>気仙沼市潮見町３－３４</v>
      </c>
      <c r="AH323" s="237" t="s">
        <v>1703</v>
      </c>
      <c r="AI323" s="237" t="s">
        <v>1703</v>
      </c>
      <c r="AJ323" s="237" t="s">
        <v>332</v>
      </c>
    </row>
    <row r="324" spans="1:36">
      <c r="A324" s="237" t="str">
        <f t="shared" ref="A324:A388" si="45">U324&amp;V324</f>
        <v>0410500334生活介護</v>
      </c>
      <c r="B324" s="237" t="s">
        <v>1782</v>
      </c>
      <c r="C324" s="237" t="s">
        <v>1783</v>
      </c>
      <c r="D324" s="237" t="str">
        <f t="shared" ref="D324:D388" si="46">DBCS(C324)</f>
        <v>シャカイフクシホウジン　ケセンヌマシシャカイフクシキョウギカイ</v>
      </c>
      <c r="E324" s="237" t="s">
        <v>1784</v>
      </c>
      <c r="F324" s="237" t="str">
        <f t="shared" ref="F324:F388" si="47">LEFT(E324,3)</f>
        <v>988</v>
      </c>
      <c r="G324" s="237" t="str">
        <f t="shared" ref="G324:G388" si="48">RIGHT(E324,4)</f>
        <v>0066</v>
      </c>
      <c r="H324" s="237" t="s">
        <v>1785</v>
      </c>
      <c r="I324" s="237" t="str">
        <f t="shared" ref="I324:I388" si="49">SUBSTITUTE(H324,"宮城県","")</f>
        <v>気仙沼市東新城２丁目１番地２</v>
      </c>
      <c r="J324" s="237" t="s">
        <v>1786</v>
      </c>
      <c r="K324" s="237" t="s">
        <v>1787</v>
      </c>
      <c r="L324" s="237" t="s">
        <v>353</v>
      </c>
      <c r="M324" s="237" t="s">
        <v>1788</v>
      </c>
      <c r="N324" s="237" t="s">
        <v>1820</v>
      </c>
      <c r="O324" s="237" t="s">
        <v>1821</v>
      </c>
      <c r="P324" s="237" t="s">
        <v>1810</v>
      </c>
      <c r="Q324" s="237" t="s">
        <v>1645</v>
      </c>
      <c r="R324" s="237" t="s">
        <v>1822</v>
      </c>
      <c r="S324" s="237" t="s">
        <v>1812</v>
      </c>
      <c r="T324" s="237" t="s">
        <v>1812</v>
      </c>
      <c r="U324" s="237" t="s">
        <v>1823</v>
      </c>
      <c r="V324" s="237" t="s">
        <v>105</v>
      </c>
      <c r="W324" s="237"/>
      <c r="X324" s="237"/>
      <c r="Y324" s="237" t="s">
        <v>1820</v>
      </c>
      <c r="Z324" s="237" t="s">
        <v>1821</v>
      </c>
      <c r="AA324" s="237" t="str">
        <f t="shared" ref="AA324:AA388" si="50">DBCS(Z324)</f>
        <v>ケセンヌマシミノリノソノ</v>
      </c>
      <c r="AB324" s="237" t="s">
        <v>1810</v>
      </c>
      <c r="AC324" s="237" t="str">
        <f t="shared" ref="AC324:AC388" si="51">LEFT(AB324,3)</f>
        <v>988</v>
      </c>
      <c r="AD324" s="237" t="str">
        <f t="shared" ref="AD324:AD388" si="52">RIGHT(AB324,4)</f>
        <v>0331</v>
      </c>
      <c r="AE324" s="237" t="s">
        <v>1645</v>
      </c>
      <c r="AF324" s="237" t="s">
        <v>1822</v>
      </c>
      <c r="AG324" s="237" t="str">
        <f t="shared" ref="AG324:AG388" si="53">SUBSTITUTE(AF324,"宮城県","")</f>
        <v>気仙沼市本吉町中島358－1</v>
      </c>
      <c r="AH324" s="237" t="s">
        <v>1812</v>
      </c>
      <c r="AI324" s="237" t="s">
        <v>1812</v>
      </c>
      <c r="AJ324" s="237" t="s">
        <v>260</v>
      </c>
    </row>
    <row r="325" spans="1:36">
      <c r="A325" s="237" t="str">
        <f t="shared" si="45"/>
        <v>0410500342居宅介護</v>
      </c>
      <c r="B325" s="237" t="s">
        <v>1782</v>
      </c>
      <c r="C325" s="237" t="s">
        <v>1783</v>
      </c>
      <c r="D325" s="237" t="str">
        <f t="shared" si="46"/>
        <v>シャカイフクシホウジン　ケセンヌマシシャカイフクシキョウギカイ</v>
      </c>
      <c r="E325" s="237" t="s">
        <v>1784</v>
      </c>
      <c r="F325" s="237" t="str">
        <f t="shared" si="47"/>
        <v>988</v>
      </c>
      <c r="G325" s="237" t="str">
        <f t="shared" si="48"/>
        <v>0066</v>
      </c>
      <c r="H325" s="237" t="s">
        <v>1785</v>
      </c>
      <c r="I325" s="237" t="str">
        <f t="shared" si="49"/>
        <v>気仙沼市東新城２丁目１番地２</v>
      </c>
      <c r="J325" s="237" t="s">
        <v>1786</v>
      </c>
      <c r="K325" s="237" t="s">
        <v>1787</v>
      </c>
      <c r="L325" s="237" t="s">
        <v>353</v>
      </c>
      <c r="M325" s="237" t="s">
        <v>1788</v>
      </c>
      <c r="N325" s="237" t="s">
        <v>1824</v>
      </c>
      <c r="O325" s="237" t="s">
        <v>1825</v>
      </c>
      <c r="P325" s="237" t="s">
        <v>1826</v>
      </c>
      <c r="Q325" s="237" t="s">
        <v>1645</v>
      </c>
      <c r="R325" s="237" t="s">
        <v>1827</v>
      </c>
      <c r="S325" s="237" t="s">
        <v>1828</v>
      </c>
      <c r="T325" s="237" t="s">
        <v>1829</v>
      </c>
      <c r="U325" s="237" t="s">
        <v>1830</v>
      </c>
      <c r="V325" s="237" t="s">
        <v>99</v>
      </c>
      <c r="W325" s="237"/>
      <c r="X325" s="237"/>
      <c r="Y325" s="237" t="s">
        <v>1824</v>
      </c>
      <c r="Z325" s="237" t="s">
        <v>1825</v>
      </c>
      <c r="AA325" s="237" t="str">
        <f t="shared" si="50"/>
        <v>ホウモンカイゴステーションカラクワ</v>
      </c>
      <c r="AB325" s="237" t="s">
        <v>1826</v>
      </c>
      <c r="AC325" s="237" t="str">
        <f t="shared" si="51"/>
        <v>988</v>
      </c>
      <c r="AD325" s="237" t="str">
        <f t="shared" si="52"/>
        <v>0532</v>
      </c>
      <c r="AE325" s="237" t="s">
        <v>1645</v>
      </c>
      <c r="AF325" s="237" t="s">
        <v>1827</v>
      </c>
      <c r="AG325" s="237" t="str">
        <f t="shared" si="53"/>
        <v>気仙沼市唐桑町石浜２８２－３</v>
      </c>
      <c r="AH325" s="237" t="s">
        <v>1828</v>
      </c>
      <c r="AI325" s="237" t="s">
        <v>1829</v>
      </c>
      <c r="AJ325" s="237" t="s">
        <v>260</v>
      </c>
    </row>
    <row r="326" spans="1:36">
      <c r="A326" s="237" t="str">
        <f t="shared" si="45"/>
        <v>0410500342重度訪問介護</v>
      </c>
      <c r="B326" s="237" t="s">
        <v>1782</v>
      </c>
      <c r="C326" s="237" t="s">
        <v>1783</v>
      </c>
      <c r="D326" s="237" t="str">
        <f t="shared" si="46"/>
        <v>シャカイフクシホウジン　ケセンヌマシシャカイフクシキョウギカイ</v>
      </c>
      <c r="E326" s="237" t="s">
        <v>1784</v>
      </c>
      <c r="F326" s="237" t="str">
        <f t="shared" si="47"/>
        <v>988</v>
      </c>
      <c r="G326" s="237" t="str">
        <f t="shared" si="48"/>
        <v>0066</v>
      </c>
      <c r="H326" s="237" t="s">
        <v>1785</v>
      </c>
      <c r="I326" s="237" t="str">
        <f t="shared" si="49"/>
        <v>気仙沼市東新城２丁目１番地２</v>
      </c>
      <c r="J326" s="237" t="s">
        <v>1786</v>
      </c>
      <c r="K326" s="237" t="s">
        <v>1787</v>
      </c>
      <c r="L326" s="237" t="s">
        <v>353</v>
      </c>
      <c r="M326" s="237" t="s">
        <v>1788</v>
      </c>
      <c r="N326" s="237" t="s">
        <v>1824</v>
      </c>
      <c r="O326" s="237" t="s">
        <v>1825</v>
      </c>
      <c r="P326" s="237" t="s">
        <v>1826</v>
      </c>
      <c r="Q326" s="237" t="s">
        <v>1645</v>
      </c>
      <c r="R326" s="237" t="s">
        <v>1827</v>
      </c>
      <c r="S326" s="237" t="s">
        <v>1828</v>
      </c>
      <c r="T326" s="237" t="s">
        <v>1829</v>
      </c>
      <c r="U326" s="237" t="s">
        <v>1830</v>
      </c>
      <c r="V326" s="237" t="s">
        <v>101</v>
      </c>
      <c r="W326" s="237"/>
      <c r="X326" s="237"/>
      <c r="Y326" s="237" t="s">
        <v>1824</v>
      </c>
      <c r="Z326" s="237" t="s">
        <v>1825</v>
      </c>
      <c r="AA326" s="237" t="str">
        <f t="shared" si="50"/>
        <v>ホウモンカイゴステーションカラクワ</v>
      </c>
      <c r="AB326" s="237" t="s">
        <v>1826</v>
      </c>
      <c r="AC326" s="237" t="str">
        <f t="shared" si="51"/>
        <v>988</v>
      </c>
      <c r="AD326" s="237" t="str">
        <f t="shared" si="52"/>
        <v>0532</v>
      </c>
      <c r="AE326" s="237" t="s">
        <v>1645</v>
      </c>
      <c r="AF326" s="237" t="s">
        <v>1827</v>
      </c>
      <c r="AG326" s="237" t="str">
        <f t="shared" si="53"/>
        <v>気仙沼市唐桑町石浜２８２－３</v>
      </c>
      <c r="AH326" s="237" t="s">
        <v>1828</v>
      </c>
      <c r="AI326" s="237" t="s">
        <v>1829</v>
      </c>
      <c r="AJ326" s="237" t="s">
        <v>332</v>
      </c>
    </row>
    <row r="327" spans="1:36">
      <c r="A327" s="237" t="str">
        <f t="shared" si="45"/>
        <v>0410500342同行援護</v>
      </c>
      <c r="B327" s="237" t="s">
        <v>1782</v>
      </c>
      <c r="C327" s="237" t="s">
        <v>1783</v>
      </c>
      <c r="D327" s="237" t="str">
        <f t="shared" si="46"/>
        <v>シャカイフクシホウジン　ケセンヌマシシャカイフクシキョウギカイ</v>
      </c>
      <c r="E327" s="237" t="s">
        <v>1784</v>
      </c>
      <c r="F327" s="237" t="str">
        <f t="shared" si="47"/>
        <v>988</v>
      </c>
      <c r="G327" s="237" t="str">
        <f t="shared" si="48"/>
        <v>0066</v>
      </c>
      <c r="H327" s="237" t="s">
        <v>1785</v>
      </c>
      <c r="I327" s="237" t="str">
        <f t="shared" si="49"/>
        <v>気仙沼市東新城２丁目１番地２</v>
      </c>
      <c r="J327" s="237" t="s">
        <v>1786</v>
      </c>
      <c r="K327" s="237" t="s">
        <v>1787</v>
      </c>
      <c r="L327" s="237" t="s">
        <v>353</v>
      </c>
      <c r="M327" s="237" t="s">
        <v>1788</v>
      </c>
      <c r="N327" s="237" t="s">
        <v>1824</v>
      </c>
      <c r="O327" s="237" t="s">
        <v>1825</v>
      </c>
      <c r="P327" s="237" t="s">
        <v>1826</v>
      </c>
      <c r="Q327" s="237" t="s">
        <v>1645</v>
      </c>
      <c r="R327" s="237" t="s">
        <v>1827</v>
      </c>
      <c r="S327" s="237" t="s">
        <v>1828</v>
      </c>
      <c r="T327" s="237" t="s">
        <v>1829</v>
      </c>
      <c r="U327" s="237" t="s">
        <v>1830</v>
      </c>
      <c r="V327" s="237" t="s">
        <v>126</v>
      </c>
      <c r="W327" s="237"/>
      <c r="X327" s="237"/>
      <c r="Y327" s="237" t="s">
        <v>1824</v>
      </c>
      <c r="Z327" s="237" t="s">
        <v>1825</v>
      </c>
      <c r="AA327" s="237" t="str">
        <f t="shared" si="50"/>
        <v>ホウモンカイゴステーションカラクワ</v>
      </c>
      <c r="AB327" s="237" t="s">
        <v>1826</v>
      </c>
      <c r="AC327" s="237" t="str">
        <f t="shared" si="51"/>
        <v>988</v>
      </c>
      <c r="AD327" s="237" t="str">
        <f t="shared" si="52"/>
        <v>0532</v>
      </c>
      <c r="AE327" s="237" t="s">
        <v>1645</v>
      </c>
      <c r="AF327" s="237" t="s">
        <v>1827</v>
      </c>
      <c r="AG327" s="237" t="str">
        <f t="shared" si="53"/>
        <v>気仙沼市唐桑町石浜２８２－３</v>
      </c>
      <c r="AH327" s="237" t="s">
        <v>1828</v>
      </c>
      <c r="AI327" s="237" t="s">
        <v>1829</v>
      </c>
      <c r="AJ327" s="237" t="s">
        <v>260</v>
      </c>
    </row>
    <row r="328" spans="1:36">
      <c r="A328" s="237" t="str">
        <f t="shared" si="45"/>
        <v>0410500367就労移行支援</v>
      </c>
      <c r="B328" s="237" t="s">
        <v>1831</v>
      </c>
      <c r="C328" s="237" t="s">
        <v>1832</v>
      </c>
      <c r="D328" s="237" t="str">
        <f t="shared" si="46"/>
        <v>イッパンシャダンホウジンコ・エル</v>
      </c>
      <c r="E328" s="237" t="s">
        <v>1833</v>
      </c>
      <c r="F328" s="237" t="str">
        <f t="shared" si="47"/>
        <v>988</v>
      </c>
      <c r="G328" s="237" t="str">
        <f t="shared" si="48"/>
        <v>0042</v>
      </c>
      <c r="H328" s="237" t="s">
        <v>1834</v>
      </c>
      <c r="I328" s="237" t="str">
        <f t="shared" si="49"/>
        <v>気仙沼市本郷１１－１０</v>
      </c>
      <c r="J328" s="237" t="s">
        <v>1835</v>
      </c>
      <c r="K328" s="237" t="s">
        <v>1836</v>
      </c>
      <c r="L328" s="237" t="s">
        <v>901</v>
      </c>
      <c r="M328" s="237" t="s">
        <v>1837</v>
      </c>
      <c r="N328" s="237" t="s">
        <v>1838</v>
      </c>
      <c r="O328" s="237" t="s">
        <v>1839</v>
      </c>
      <c r="P328" s="237" t="s">
        <v>1833</v>
      </c>
      <c r="Q328" s="237" t="s">
        <v>1645</v>
      </c>
      <c r="R328" s="237" t="s">
        <v>1834</v>
      </c>
      <c r="S328" s="237" t="s">
        <v>1835</v>
      </c>
      <c r="T328" s="237"/>
      <c r="U328" s="237" t="s">
        <v>1840</v>
      </c>
      <c r="V328" s="237" t="s">
        <v>109</v>
      </c>
      <c r="W328" s="237"/>
      <c r="X328" s="237"/>
      <c r="Y328" s="237" t="s">
        <v>1838</v>
      </c>
      <c r="Z328" s="237" t="s">
        <v>1839</v>
      </c>
      <c r="AA328" s="237" t="str">
        <f t="shared" si="50"/>
        <v>シュウロウサポートセンタートレイン</v>
      </c>
      <c r="AB328" s="237" t="s">
        <v>1833</v>
      </c>
      <c r="AC328" s="237" t="str">
        <f t="shared" si="51"/>
        <v>988</v>
      </c>
      <c r="AD328" s="237" t="str">
        <f t="shared" si="52"/>
        <v>0042</v>
      </c>
      <c r="AE328" s="237" t="s">
        <v>1645</v>
      </c>
      <c r="AF328" s="237" t="s">
        <v>1834</v>
      </c>
      <c r="AG328" s="237" t="str">
        <f t="shared" si="53"/>
        <v>気仙沼市本郷１１－１０</v>
      </c>
      <c r="AH328" s="237" t="s">
        <v>1835</v>
      </c>
      <c r="AI328" s="237"/>
      <c r="AJ328" s="237" t="s">
        <v>260</v>
      </c>
    </row>
    <row r="329" spans="1:36">
      <c r="A329" s="237" t="str">
        <f t="shared" si="45"/>
        <v>0410500367就労継続支援Ａ型</v>
      </c>
      <c r="B329" s="237" t="s">
        <v>1831</v>
      </c>
      <c r="C329" s="237" t="s">
        <v>1832</v>
      </c>
      <c r="D329" s="237" t="str">
        <f t="shared" si="46"/>
        <v>イッパンシャダンホウジンコ・エル</v>
      </c>
      <c r="E329" s="237" t="s">
        <v>1833</v>
      </c>
      <c r="F329" s="237" t="str">
        <f t="shared" si="47"/>
        <v>988</v>
      </c>
      <c r="G329" s="237" t="str">
        <f t="shared" si="48"/>
        <v>0042</v>
      </c>
      <c r="H329" s="237" t="s">
        <v>1834</v>
      </c>
      <c r="I329" s="237" t="str">
        <f t="shared" si="49"/>
        <v>気仙沼市本郷１１－１０</v>
      </c>
      <c r="J329" s="237" t="s">
        <v>1835</v>
      </c>
      <c r="K329" s="237" t="s">
        <v>1836</v>
      </c>
      <c r="L329" s="237" t="s">
        <v>901</v>
      </c>
      <c r="M329" s="237" t="s">
        <v>1837</v>
      </c>
      <c r="N329" s="237" t="s">
        <v>1838</v>
      </c>
      <c r="O329" s="237" t="s">
        <v>1839</v>
      </c>
      <c r="P329" s="237" t="s">
        <v>1833</v>
      </c>
      <c r="Q329" s="237" t="s">
        <v>1645</v>
      </c>
      <c r="R329" s="237" t="s">
        <v>1834</v>
      </c>
      <c r="S329" s="237" t="s">
        <v>1835</v>
      </c>
      <c r="T329" s="237"/>
      <c r="U329" s="237" t="s">
        <v>1840</v>
      </c>
      <c r="V329" s="237" t="s">
        <v>110</v>
      </c>
      <c r="W329" s="237"/>
      <c r="X329" s="237"/>
      <c r="Y329" s="237" t="s">
        <v>1841</v>
      </c>
      <c r="Z329" s="237" t="s">
        <v>1842</v>
      </c>
      <c r="AA329" s="237" t="str">
        <f t="shared" si="50"/>
        <v>ホンゴウショクドウ</v>
      </c>
      <c r="AB329" s="237" t="s">
        <v>1833</v>
      </c>
      <c r="AC329" s="237" t="str">
        <f t="shared" si="51"/>
        <v>988</v>
      </c>
      <c r="AD329" s="237" t="str">
        <f t="shared" si="52"/>
        <v>0042</v>
      </c>
      <c r="AE329" s="237" t="s">
        <v>1645</v>
      </c>
      <c r="AF329" s="237" t="s">
        <v>1834</v>
      </c>
      <c r="AG329" s="237" t="str">
        <f t="shared" si="53"/>
        <v>気仙沼市本郷１１－１０</v>
      </c>
      <c r="AH329" s="237" t="s">
        <v>1835</v>
      </c>
      <c r="AI329" s="237"/>
      <c r="AJ329" s="237" t="s">
        <v>261</v>
      </c>
    </row>
    <row r="330" spans="1:36">
      <c r="A330" s="237" t="str">
        <f t="shared" si="45"/>
        <v>0410500367就労定着支援</v>
      </c>
      <c r="B330" s="237" t="s">
        <v>1831</v>
      </c>
      <c r="C330" s="237" t="s">
        <v>1832</v>
      </c>
      <c r="D330" s="237" t="str">
        <f t="shared" si="46"/>
        <v>イッパンシャダンホウジンコ・エル</v>
      </c>
      <c r="E330" s="237" t="s">
        <v>1833</v>
      </c>
      <c r="F330" s="237" t="str">
        <f t="shared" si="47"/>
        <v>988</v>
      </c>
      <c r="G330" s="237" t="str">
        <f t="shared" si="48"/>
        <v>0042</v>
      </c>
      <c r="H330" s="237" t="s">
        <v>1834</v>
      </c>
      <c r="I330" s="237" t="str">
        <f t="shared" si="49"/>
        <v>気仙沼市本郷１１－１０</v>
      </c>
      <c r="J330" s="237" t="s">
        <v>1835</v>
      </c>
      <c r="K330" s="237" t="s">
        <v>1836</v>
      </c>
      <c r="L330" s="237" t="s">
        <v>901</v>
      </c>
      <c r="M330" s="237" t="s">
        <v>1837</v>
      </c>
      <c r="N330" s="237" t="s">
        <v>1838</v>
      </c>
      <c r="O330" s="237" t="s">
        <v>1839</v>
      </c>
      <c r="P330" s="237" t="s">
        <v>1833</v>
      </c>
      <c r="Q330" s="237" t="s">
        <v>1645</v>
      </c>
      <c r="R330" s="237" t="s">
        <v>1834</v>
      </c>
      <c r="S330" s="237" t="s">
        <v>1835</v>
      </c>
      <c r="T330" s="237"/>
      <c r="U330" s="237" t="s">
        <v>1840</v>
      </c>
      <c r="V330" s="237" t="s">
        <v>789</v>
      </c>
      <c r="W330" s="237"/>
      <c r="X330" s="237"/>
      <c r="Y330" s="237" t="s">
        <v>1843</v>
      </c>
      <c r="Z330" s="237" t="s">
        <v>1844</v>
      </c>
      <c r="AA330" s="237" t="str">
        <f t="shared" si="50"/>
        <v>シュウロウサポートセンター　トレインプラス</v>
      </c>
      <c r="AB330" s="237" t="s">
        <v>1833</v>
      </c>
      <c r="AC330" s="237" t="str">
        <f t="shared" si="51"/>
        <v>988</v>
      </c>
      <c r="AD330" s="237" t="str">
        <f t="shared" si="52"/>
        <v>0042</v>
      </c>
      <c r="AE330" s="237" t="s">
        <v>1645</v>
      </c>
      <c r="AF330" s="237" t="s">
        <v>1834</v>
      </c>
      <c r="AG330" s="237" t="str">
        <f t="shared" si="53"/>
        <v>気仙沼市本郷１１－１０</v>
      </c>
      <c r="AH330" s="237" t="s">
        <v>1835</v>
      </c>
      <c r="AI330" s="237"/>
      <c r="AJ330" s="237" t="s">
        <v>260</v>
      </c>
    </row>
    <row r="331" spans="1:36">
      <c r="A331" s="237" t="str">
        <f t="shared" si="45"/>
        <v>0410500375就労継続支援Ｂ型</v>
      </c>
      <c r="B331" s="237" t="s">
        <v>1649</v>
      </c>
      <c r="C331" s="237" t="s">
        <v>1650</v>
      </c>
      <c r="D331" s="237" t="str">
        <f t="shared" si="46"/>
        <v>シャカイフクシホウジン　センシンカイ</v>
      </c>
      <c r="E331" s="237" t="s">
        <v>1651</v>
      </c>
      <c r="F331" s="237" t="str">
        <f t="shared" si="47"/>
        <v>988</v>
      </c>
      <c r="G331" s="237" t="str">
        <f t="shared" si="48"/>
        <v>0524</v>
      </c>
      <c r="H331" s="237" t="s">
        <v>1652</v>
      </c>
      <c r="I331" s="237" t="str">
        <f t="shared" si="49"/>
        <v>気仙沼市唐桑町只越３６６番地５</v>
      </c>
      <c r="J331" s="237" t="s">
        <v>1653</v>
      </c>
      <c r="K331" s="237" t="s">
        <v>1654</v>
      </c>
      <c r="L331" s="237" t="s">
        <v>248</v>
      </c>
      <c r="M331" s="237" t="s">
        <v>1655</v>
      </c>
      <c r="N331" s="237" t="s">
        <v>1845</v>
      </c>
      <c r="O331" s="237" t="s">
        <v>1846</v>
      </c>
      <c r="P331" s="237" t="s">
        <v>1826</v>
      </c>
      <c r="Q331" s="237" t="s">
        <v>1645</v>
      </c>
      <c r="R331" s="237" t="s">
        <v>1847</v>
      </c>
      <c r="S331" s="237" t="s">
        <v>1848</v>
      </c>
      <c r="T331" s="237" t="s">
        <v>1848</v>
      </c>
      <c r="U331" s="237" t="s">
        <v>1849</v>
      </c>
      <c r="V331" s="237" t="s">
        <v>111</v>
      </c>
      <c r="W331" s="237"/>
      <c r="X331" s="237"/>
      <c r="Y331" s="237" t="s">
        <v>1845</v>
      </c>
      <c r="Z331" s="237" t="s">
        <v>1846</v>
      </c>
      <c r="AA331" s="237" t="str">
        <f t="shared" si="50"/>
        <v>ワークショップフレアイ</v>
      </c>
      <c r="AB331" s="237" t="s">
        <v>1826</v>
      </c>
      <c r="AC331" s="237" t="str">
        <f t="shared" si="51"/>
        <v>988</v>
      </c>
      <c r="AD331" s="237" t="str">
        <f t="shared" si="52"/>
        <v>0532</v>
      </c>
      <c r="AE331" s="237" t="s">
        <v>1645</v>
      </c>
      <c r="AF331" s="237" t="s">
        <v>1847</v>
      </c>
      <c r="AG331" s="237" t="str">
        <f t="shared" si="53"/>
        <v>気仙沼市唐桑町石浜298-12</v>
      </c>
      <c r="AH331" s="237" t="s">
        <v>1848</v>
      </c>
      <c r="AI331" s="237" t="s">
        <v>1848</v>
      </c>
      <c r="AJ331" s="237" t="s">
        <v>260</v>
      </c>
    </row>
    <row r="332" spans="1:36">
      <c r="A332" s="237" t="str">
        <f t="shared" si="45"/>
        <v>0410500458就労移行支援</v>
      </c>
      <c r="B332" s="237" t="s">
        <v>1850</v>
      </c>
      <c r="C332" s="237" t="s">
        <v>1851</v>
      </c>
      <c r="D332" s="237" t="str">
        <f t="shared" si="46"/>
        <v>カブシキガイシャキボウシャ</v>
      </c>
      <c r="E332" s="237" t="s">
        <v>1852</v>
      </c>
      <c r="F332" s="237" t="str">
        <f t="shared" si="47"/>
        <v>371</v>
      </c>
      <c r="G332" s="237" t="str">
        <f t="shared" si="48"/>
        <v>0232</v>
      </c>
      <c r="H332" s="237" t="s">
        <v>1853</v>
      </c>
      <c r="I332" s="237" t="str">
        <f t="shared" si="49"/>
        <v>群馬県富岡市藤木２７６番地１</v>
      </c>
      <c r="J332" s="237" t="s">
        <v>1854</v>
      </c>
      <c r="K332" s="237" t="s">
        <v>1855</v>
      </c>
      <c r="L332" s="237" t="s">
        <v>339</v>
      </c>
      <c r="M332" s="237" t="s">
        <v>1856</v>
      </c>
      <c r="N332" s="237" t="s">
        <v>1857</v>
      </c>
      <c r="O332" s="237" t="s">
        <v>1858</v>
      </c>
      <c r="P332" s="237" t="s">
        <v>1716</v>
      </c>
      <c r="Q332" s="237" t="s">
        <v>1645</v>
      </c>
      <c r="R332" s="237" t="s">
        <v>1859</v>
      </c>
      <c r="S332" s="237" t="s">
        <v>1860</v>
      </c>
      <c r="T332" s="237" t="s">
        <v>1861</v>
      </c>
      <c r="U332" s="237" t="s">
        <v>1862</v>
      </c>
      <c r="V332" s="237" t="s">
        <v>109</v>
      </c>
      <c r="W332" s="237"/>
      <c r="X332" s="237"/>
      <c r="Y332" s="237" t="s">
        <v>1857</v>
      </c>
      <c r="Z332" s="237" t="s">
        <v>1858</v>
      </c>
      <c r="AA332" s="237" t="str">
        <f t="shared" si="50"/>
        <v>ホープガーデンケセンヌマ</v>
      </c>
      <c r="AB332" s="237" t="s">
        <v>1716</v>
      </c>
      <c r="AC332" s="237" t="str">
        <f t="shared" si="51"/>
        <v>988</v>
      </c>
      <c r="AD332" s="237" t="str">
        <f t="shared" si="52"/>
        <v>0053</v>
      </c>
      <c r="AE332" s="237" t="s">
        <v>1645</v>
      </c>
      <c r="AF332" s="237" t="s">
        <v>1859</v>
      </c>
      <c r="AG332" s="237" t="str">
        <f t="shared" si="53"/>
        <v>気仙沼市田中前3丁目1番地23</v>
      </c>
      <c r="AH332" s="237" t="s">
        <v>1860</v>
      </c>
      <c r="AI332" s="237" t="s">
        <v>1861</v>
      </c>
      <c r="AJ332" s="237" t="s">
        <v>260</v>
      </c>
    </row>
    <row r="333" spans="1:36">
      <c r="A333" s="237" t="str">
        <f t="shared" si="45"/>
        <v>0410500458就労定着支援</v>
      </c>
      <c r="B333" s="237" t="s">
        <v>1850</v>
      </c>
      <c r="C333" s="237" t="s">
        <v>1851</v>
      </c>
      <c r="D333" s="237" t="str">
        <f t="shared" si="46"/>
        <v>カブシキガイシャキボウシャ</v>
      </c>
      <c r="E333" s="237" t="s">
        <v>1852</v>
      </c>
      <c r="F333" s="237" t="str">
        <f t="shared" si="47"/>
        <v>371</v>
      </c>
      <c r="G333" s="237" t="str">
        <f t="shared" si="48"/>
        <v>0232</v>
      </c>
      <c r="H333" s="237" t="s">
        <v>1853</v>
      </c>
      <c r="I333" s="237" t="str">
        <f t="shared" si="49"/>
        <v>群馬県富岡市藤木２７６番地１</v>
      </c>
      <c r="J333" s="237" t="s">
        <v>1854</v>
      </c>
      <c r="K333" s="237" t="s">
        <v>1855</v>
      </c>
      <c r="L333" s="237" t="s">
        <v>339</v>
      </c>
      <c r="M333" s="237" t="s">
        <v>1856</v>
      </c>
      <c r="N333" s="237" t="s">
        <v>1857</v>
      </c>
      <c r="O333" s="237" t="s">
        <v>1858</v>
      </c>
      <c r="P333" s="237" t="s">
        <v>1716</v>
      </c>
      <c r="Q333" s="237" t="s">
        <v>1645</v>
      </c>
      <c r="R333" s="237" t="s">
        <v>1859</v>
      </c>
      <c r="S333" s="237" t="s">
        <v>1860</v>
      </c>
      <c r="T333" s="237" t="s">
        <v>1861</v>
      </c>
      <c r="U333" s="237" t="s">
        <v>1862</v>
      </c>
      <c r="V333" s="237" t="s">
        <v>789</v>
      </c>
      <c r="W333" s="237"/>
      <c r="X333" s="237"/>
      <c r="Y333" s="237" t="s">
        <v>1857</v>
      </c>
      <c r="Z333" s="237" t="s">
        <v>1858</v>
      </c>
      <c r="AA333" s="237" t="str">
        <f t="shared" si="50"/>
        <v>ホープガーデンケセンヌマ</v>
      </c>
      <c r="AB333" s="237" t="s">
        <v>1716</v>
      </c>
      <c r="AC333" s="237" t="str">
        <f t="shared" si="51"/>
        <v>988</v>
      </c>
      <c r="AD333" s="237" t="str">
        <f t="shared" si="52"/>
        <v>0053</v>
      </c>
      <c r="AE333" s="237" t="s">
        <v>1645</v>
      </c>
      <c r="AF333" s="237" t="s">
        <v>1859</v>
      </c>
      <c r="AG333" s="237" t="str">
        <f t="shared" si="53"/>
        <v>気仙沼市田中前3丁目1番地23</v>
      </c>
      <c r="AH333" s="237" t="s">
        <v>1860</v>
      </c>
      <c r="AI333" s="237" t="s">
        <v>1861</v>
      </c>
      <c r="AJ333" s="237" t="s">
        <v>260</v>
      </c>
    </row>
    <row r="334" spans="1:36">
      <c r="A334" s="237" t="str">
        <f t="shared" si="45"/>
        <v>0410500474生活介護</v>
      </c>
      <c r="B334" s="237" t="s">
        <v>1863</v>
      </c>
      <c r="C334" s="237" t="s">
        <v>1864</v>
      </c>
      <c r="D334" s="237" t="str">
        <f t="shared" si="46"/>
        <v>トクテイヒエイリカツドウホウジンセミナーレ</v>
      </c>
      <c r="E334" s="237" t="s">
        <v>1865</v>
      </c>
      <c r="F334" s="237" t="str">
        <f t="shared" si="47"/>
        <v>988</v>
      </c>
      <c r="G334" s="237" t="str">
        <f t="shared" si="48"/>
        <v>0318</v>
      </c>
      <c r="H334" s="237" t="s">
        <v>1866</v>
      </c>
      <c r="I334" s="237" t="str">
        <f t="shared" si="49"/>
        <v>気仙沼市本吉町登米沢２４番地１</v>
      </c>
      <c r="J334" s="237" t="s">
        <v>1867</v>
      </c>
      <c r="K334" s="237" t="s">
        <v>1867</v>
      </c>
      <c r="L334" s="237" t="s">
        <v>248</v>
      </c>
      <c r="M334" s="237" t="s">
        <v>1868</v>
      </c>
      <c r="N334" s="237" t="s">
        <v>1869</v>
      </c>
      <c r="O334" s="237" t="s">
        <v>1870</v>
      </c>
      <c r="P334" s="237" t="s">
        <v>1865</v>
      </c>
      <c r="Q334" s="237" t="s">
        <v>1645</v>
      </c>
      <c r="R334" s="237" t="s">
        <v>1871</v>
      </c>
      <c r="S334" s="237" t="s">
        <v>1867</v>
      </c>
      <c r="T334" s="237" t="s">
        <v>1867</v>
      </c>
      <c r="U334" s="237" t="s">
        <v>1872</v>
      </c>
      <c r="V334" s="237" t="s">
        <v>105</v>
      </c>
      <c r="W334" s="237"/>
      <c r="X334" s="237"/>
      <c r="Y334" s="237" t="s">
        <v>1873</v>
      </c>
      <c r="Z334" s="237" t="s">
        <v>1874</v>
      </c>
      <c r="AA334" s="237" t="str">
        <f t="shared" si="50"/>
        <v>シテイセイカツカイゴステップ</v>
      </c>
      <c r="AB334" s="237" t="s">
        <v>1865</v>
      </c>
      <c r="AC334" s="237" t="str">
        <f t="shared" si="51"/>
        <v>988</v>
      </c>
      <c r="AD334" s="237" t="str">
        <f t="shared" si="52"/>
        <v>0318</v>
      </c>
      <c r="AE334" s="237" t="s">
        <v>1645</v>
      </c>
      <c r="AF334" s="237" t="s">
        <v>1875</v>
      </c>
      <c r="AG334" s="237" t="str">
        <f t="shared" si="53"/>
        <v>気仙沼市本吉町登米沢２４－１</v>
      </c>
      <c r="AH334" s="237" t="s">
        <v>1867</v>
      </c>
      <c r="AI334" s="237" t="s">
        <v>1867</v>
      </c>
      <c r="AJ334" s="237" t="s">
        <v>260</v>
      </c>
    </row>
    <row r="335" spans="1:36">
      <c r="A335" s="237" t="str">
        <f t="shared" si="45"/>
        <v>0410500474短期入所</v>
      </c>
      <c r="B335" s="237" t="s">
        <v>1863</v>
      </c>
      <c r="C335" s="237" t="s">
        <v>1864</v>
      </c>
      <c r="D335" s="237" t="str">
        <f t="shared" si="46"/>
        <v>トクテイヒエイリカツドウホウジンセミナーレ</v>
      </c>
      <c r="E335" s="237" t="s">
        <v>1865</v>
      </c>
      <c r="F335" s="237" t="str">
        <f t="shared" si="47"/>
        <v>988</v>
      </c>
      <c r="G335" s="237" t="str">
        <f t="shared" si="48"/>
        <v>0318</v>
      </c>
      <c r="H335" s="237" t="s">
        <v>1866</v>
      </c>
      <c r="I335" s="237" t="str">
        <f t="shared" si="49"/>
        <v>気仙沼市本吉町登米沢２４番地１</v>
      </c>
      <c r="J335" s="237" t="s">
        <v>1867</v>
      </c>
      <c r="K335" s="237" t="s">
        <v>1867</v>
      </c>
      <c r="L335" s="237" t="s">
        <v>248</v>
      </c>
      <c r="M335" s="237" t="s">
        <v>1868</v>
      </c>
      <c r="N335" s="237" t="s">
        <v>1869</v>
      </c>
      <c r="O335" s="237" t="s">
        <v>1870</v>
      </c>
      <c r="P335" s="237" t="s">
        <v>1865</v>
      </c>
      <c r="Q335" s="237" t="s">
        <v>1645</v>
      </c>
      <c r="R335" s="237" t="s">
        <v>1871</v>
      </c>
      <c r="S335" s="237" t="s">
        <v>1867</v>
      </c>
      <c r="T335" s="237" t="s">
        <v>1867</v>
      </c>
      <c r="U335" s="237" t="s">
        <v>1872</v>
      </c>
      <c r="V335" s="237" t="s">
        <v>277</v>
      </c>
      <c r="W335" s="237"/>
      <c r="X335" s="237"/>
      <c r="Y335" s="237" t="s">
        <v>1869</v>
      </c>
      <c r="Z335" s="237" t="s">
        <v>1870</v>
      </c>
      <c r="AA335" s="237" t="str">
        <f t="shared" si="50"/>
        <v>タンキニュウショホップ</v>
      </c>
      <c r="AB335" s="237" t="s">
        <v>1865</v>
      </c>
      <c r="AC335" s="237" t="str">
        <f t="shared" si="51"/>
        <v>988</v>
      </c>
      <c r="AD335" s="237" t="str">
        <f t="shared" si="52"/>
        <v>0318</v>
      </c>
      <c r="AE335" s="237" t="s">
        <v>1645</v>
      </c>
      <c r="AF335" s="237" t="s">
        <v>1875</v>
      </c>
      <c r="AG335" s="237" t="str">
        <f t="shared" si="53"/>
        <v>気仙沼市本吉町登米沢２４－１</v>
      </c>
      <c r="AH335" s="237" t="s">
        <v>1867</v>
      </c>
      <c r="AI335" s="237" t="s">
        <v>1867</v>
      </c>
      <c r="AJ335" s="237" t="s">
        <v>260</v>
      </c>
    </row>
    <row r="336" spans="1:36">
      <c r="A336" s="237" t="str">
        <f t="shared" si="45"/>
        <v>0410500540短期入所</v>
      </c>
      <c r="B336" s="237" t="s">
        <v>1876</v>
      </c>
      <c r="C336" s="237" t="s">
        <v>1877</v>
      </c>
      <c r="D336" s="237" t="str">
        <f t="shared" si="46"/>
        <v>イリョウホウジン　クサノミカイ</v>
      </c>
      <c r="E336" s="237" t="s">
        <v>1878</v>
      </c>
      <c r="F336" s="237" t="str">
        <f t="shared" si="47"/>
        <v>988</v>
      </c>
      <c r="G336" s="237" t="str">
        <f t="shared" si="48"/>
        <v>0813</v>
      </c>
      <c r="H336" s="237" t="s">
        <v>1879</v>
      </c>
      <c r="I336" s="237" t="str">
        <f t="shared" si="49"/>
        <v>気仙沼市浪板１４０番地</v>
      </c>
      <c r="J336" s="237" t="s">
        <v>1880</v>
      </c>
      <c r="K336" s="237" t="s">
        <v>1881</v>
      </c>
      <c r="L336" s="237" t="s">
        <v>248</v>
      </c>
      <c r="M336" s="237" t="s">
        <v>1882</v>
      </c>
      <c r="N336" s="237" t="s">
        <v>1883</v>
      </c>
      <c r="O336" s="237" t="s">
        <v>1884</v>
      </c>
      <c r="P336" s="237" t="s">
        <v>1885</v>
      </c>
      <c r="Q336" s="237" t="s">
        <v>1645</v>
      </c>
      <c r="R336" s="237" t="s">
        <v>1886</v>
      </c>
      <c r="S336" s="237" t="s">
        <v>1887</v>
      </c>
      <c r="T336" s="237" t="s">
        <v>1888</v>
      </c>
      <c r="U336" s="237" t="s">
        <v>1889</v>
      </c>
      <c r="V336" s="237" t="s">
        <v>277</v>
      </c>
      <c r="W336" s="237"/>
      <c r="X336" s="237"/>
      <c r="Y336" s="237" t="s">
        <v>1883</v>
      </c>
      <c r="Z336" s="237" t="s">
        <v>1884</v>
      </c>
      <c r="AA336" s="237" t="str">
        <f t="shared" si="50"/>
        <v>ロウジンホケンシセツ　リバーサイドシュンポ</v>
      </c>
      <c r="AB336" s="237" t="s">
        <v>1885</v>
      </c>
      <c r="AC336" s="237" t="str">
        <f t="shared" si="51"/>
        <v>988</v>
      </c>
      <c r="AD336" s="237" t="str">
        <f t="shared" si="52"/>
        <v>0076</v>
      </c>
      <c r="AE336" s="237" t="s">
        <v>1645</v>
      </c>
      <c r="AF336" s="237" t="s">
        <v>1886</v>
      </c>
      <c r="AG336" s="237" t="str">
        <f t="shared" si="53"/>
        <v>気仙沼市舘山一丁目1番43号</v>
      </c>
      <c r="AH336" s="237" t="s">
        <v>1887</v>
      </c>
      <c r="AI336" s="237" t="s">
        <v>1888</v>
      </c>
      <c r="AJ336" s="237" t="s">
        <v>260</v>
      </c>
    </row>
    <row r="337" spans="1:36">
      <c r="A337" s="237" t="str">
        <f t="shared" si="45"/>
        <v>0410500565就労移行支援</v>
      </c>
      <c r="B337" s="237" t="s">
        <v>1768</v>
      </c>
      <c r="C337" s="237" t="s">
        <v>1769</v>
      </c>
      <c r="D337" s="237" t="str">
        <f t="shared" si="46"/>
        <v>トクテイヒエイリカツドウホウジンネットワークオレンジ</v>
      </c>
      <c r="E337" s="237" t="s">
        <v>1770</v>
      </c>
      <c r="F337" s="237" t="str">
        <f t="shared" si="47"/>
        <v>988</v>
      </c>
      <c r="G337" s="237" t="str">
        <f t="shared" si="48"/>
        <v>0085</v>
      </c>
      <c r="H337" s="237" t="s">
        <v>1771</v>
      </c>
      <c r="I337" s="237" t="str">
        <f t="shared" si="49"/>
        <v>気仙沼市三日町２丁目２番１５号</v>
      </c>
      <c r="J337" s="237" t="s">
        <v>1772</v>
      </c>
      <c r="K337" s="237" t="s">
        <v>1773</v>
      </c>
      <c r="L337" s="237" t="s">
        <v>901</v>
      </c>
      <c r="M337" s="237" t="s">
        <v>1774</v>
      </c>
      <c r="N337" s="237" t="s">
        <v>1890</v>
      </c>
      <c r="O337" s="237" t="s">
        <v>1891</v>
      </c>
      <c r="P337" s="237" t="s">
        <v>1770</v>
      </c>
      <c r="Q337" s="237" t="s">
        <v>1645</v>
      </c>
      <c r="R337" s="237" t="s">
        <v>1892</v>
      </c>
      <c r="S337" s="237" t="s">
        <v>1893</v>
      </c>
      <c r="T337" s="237" t="s">
        <v>1894</v>
      </c>
      <c r="U337" s="237" t="s">
        <v>1895</v>
      </c>
      <c r="V337" s="237" t="s">
        <v>109</v>
      </c>
      <c r="W337" s="237"/>
      <c r="X337" s="237"/>
      <c r="Y337" s="237" t="s">
        <v>1890</v>
      </c>
      <c r="Z337" s="237" t="s">
        <v>1891</v>
      </c>
      <c r="AA337" s="237" t="str">
        <f t="shared" si="50"/>
        <v>オレンジフラッグ</v>
      </c>
      <c r="AB337" s="237" t="s">
        <v>1770</v>
      </c>
      <c r="AC337" s="237" t="str">
        <f t="shared" si="51"/>
        <v>988</v>
      </c>
      <c r="AD337" s="237" t="str">
        <f t="shared" si="52"/>
        <v>0085</v>
      </c>
      <c r="AE337" s="237" t="s">
        <v>1645</v>
      </c>
      <c r="AF337" s="237" t="s">
        <v>1892</v>
      </c>
      <c r="AG337" s="237" t="str">
        <f t="shared" si="53"/>
        <v>気仙沼市三日町二丁目２番１５号</v>
      </c>
      <c r="AH337" s="237" t="s">
        <v>1893</v>
      </c>
      <c r="AI337" s="237" t="s">
        <v>1894</v>
      </c>
      <c r="AJ337" s="237" t="s">
        <v>261</v>
      </c>
    </row>
    <row r="338" spans="1:36">
      <c r="A338" s="237" t="str">
        <f t="shared" si="45"/>
        <v>0410500565就労継続支援Ｂ型</v>
      </c>
      <c r="B338" s="237" t="s">
        <v>1768</v>
      </c>
      <c r="C338" s="237" t="s">
        <v>1769</v>
      </c>
      <c r="D338" s="237" t="str">
        <f t="shared" si="46"/>
        <v>トクテイヒエイリカツドウホウジンネットワークオレンジ</v>
      </c>
      <c r="E338" s="237" t="s">
        <v>1770</v>
      </c>
      <c r="F338" s="237" t="str">
        <f t="shared" si="47"/>
        <v>988</v>
      </c>
      <c r="G338" s="237" t="str">
        <f t="shared" si="48"/>
        <v>0085</v>
      </c>
      <c r="H338" s="237" t="s">
        <v>1771</v>
      </c>
      <c r="I338" s="237" t="str">
        <f t="shared" si="49"/>
        <v>気仙沼市三日町２丁目２番１５号</v>
      </c>
      <c r="J338" s="237" t="s">
        <v>1772</v>
      </c>
      <c r="K338" s="237" t="s">
        <v>1773</v>
      </c>
      <c r="L338" s="237" t="s">
        <v>901</v>
      </c>
      <c r="M338" s="237" t="s">
        <v>1774</v>
      </c>
      <c r="N338" s="237" t="s">
        <v>1890</v>
      </c>
      <c r="O338" s="237" t="s">
        <v>1891</v>
      </c>
      <c r="P338" s="237" t="s">
        <v>1770</v>
      </c>
      <c r="Q338" s="237" t="s">
        <v>1645</v>
      </c>
      <c r="R338" s="237" t="s">
        <v>1892</v>
      </c>
      <c r="S338" s="237" t="s">
        <v>1893</v>
      </c>
      <c r="T338" s="237" t="s">
        <v>1894</v>
      </c>
      <c r="U338" s="237" t="s">
        <v>1895</v>
      </c>
      <c r="V338" s="237" t="s">
        <v>111</v>
      </c>
      <c r="W338" s="237"/>
      <c r="X338" s="237"/>
      <c r="Y338" s="237" t="s">
        <v>1896</v>
      </c>
      <c r="Z338" s="237" t="s">
        <v>1897</v>
      </c>
      <c r="AA338" s="237" t="str">
        <f t="shared" si="50"/>
        <v>Ｏｒａｎｇｅ　Ｍａｔｅｓオレンジメイツ</v>
      </c>
      <c r="AB338" s="237" t="s">
        <v>1770</v>
      </c>
      <c r="AC338" s="237" t="str">
        <f t="shared" si="51"/>
        <v>988</v>
      </c>
      <c r="AD338" s="237" t="str">
        <f t="shared" si="52"/>
        <v>0085</v>
      </c>
      <c r="AE338" s="237" t="s">
        <v>1645</v>
      </c>
      <c r="AF338" s="237" t="s">
        <v>1892</v>
      </c>
      <c r="AG338" s="237" t="str">
        <f t="shared" si="53"/>
        <v>気仙沼市三日町二丁目２番１５号</v>
      </c>
      <c r="AH338" s="237" t="s">
        <v>1893</v>
      </c>
      <c r="AI338" s="237" t="s">
        <v>1894</v>
      </c>
      <c r="AJ338" s="237" t="s">
        <v>260</v>
      </c>
    </row>
    <row r="339" spans="1:36">
      <c r="A339" s="237" t="str">
        <f t="shared" si="45"/>
        <v>0410500573生活介護</v>
      </c>
      <c r="B339" s="237" t="s">
        <v>947</v>
      </c>
      <c r="C339" s="237" t="s">
        <v>948</v>
      </c>
      <c r="D339" s="237" t="str">
        <f t="shared" si="46"/>
        <v>トクテイヒエイリカツドウホウジンワーカーズコープ</v>
      </c>
      <c r="E339" s="237" t="s">
        <v>949</v>
      </c>
      <c r="F339" s="237" t="str">
        <f t="shared" si="47"/>
        <v>170</v>
      </c>
      <c r="G339" s="237" t="str">
        <f t="shared" si="48"/>
        <v>0013</v>
      </c>
      <c r="H339" s="237" t="s">
        <v>950</v>
      </c>
      <c r="I339" s="237" t="str">
        <f t="shared" si="49"/>
        <v>東京都豊島区東池袋１丁目４４－３池袋ＩＳＰタマビル</v>
      </c>
      <c r="J339" s="237" t="s">
        <v>951</v>
      </c>
      <c r="K339" s="237" t="s">
        <v>952</v>
      </c>
      <c r="L339" s="237" t="s">
        <v>901</v>
      </c>
      <c r="M339" s="237" t="s">
        <v>953</v>
      </c>
      <c r="N339" s="237" t="s">
        <v>1898</v>
      </c>
      <c r="O339" s="237" t="s">
        <v>1899</v>
      </c>
      <c r="P339" s="237" t="s">
        <v>1900</v>
      </c>
      <c r="Q339" s="237" t="s">
        <v>1645</v>
      </c>
      <c r="R339" s="237" t="s">
        <v>1901</v>
      </c>
      <c r="S339" s="237" t="s">
        <v>1902</v>
      </c>
      <c r="T339" s="237" t="s">
        <v>1903</v>
      </c>
      <c r="U339" s="237" t="s">
        <v>1904</v>
      </c>
      <c r="V339" s="237" t="s">
        <v>105</v>
      </c>
      <c r="W339" s="237"/>
      <c r="X339" s="237"/>
      <c r="Y339" s="237" t="s">
        <v>1898</v>
      </c>
      <c r="Z339" s="237" t="s">
        <v>1899</v>
      </c>
      <c r="AA339" s="237" t="str">
        <f t="shared" si="50"/>
        <v>ケセンヌマチイキフクシジギョウショスローライフ</v>
      </c>
      <c r="AB339" s="237" t="s">
        <v>1900</v>
      </c>
      <c r="AC339" s="237" t="str">
        <f t="shared" si="51"/>
        <v>988</v>
      </c>
      <c r="AD339" s="237" t="str">
        <f t="shared" si="52"/>
        <v>0867</v>
      </c>
      <c r="AE339" s="237" t="s">
        <v>1645</v>
      </c>
      <c r="AF339" s="237" t="s">
        <v>1901</v>
      </c>
      <c r="AG339" s="237" t="str">
        <f t="shared" si="53"/>
        <v>気仙沼市台２４９番地３</v>
      </c>
      <c r="AH339" s="237" t="s">
        <v>1902</v>
      </c>
      <c r="AI339" s="237" t="s">
        <v>1903</v>
      </c>
      <c r="AJ339" s="237" t="s">
        <v>260</v>
      </c>
    </row>
    <row r="340" spans="1:36">
      <c r="A340" s="237" t="str">
        <f t="shared" si="45"/>
        <v>0410500581就労継続支援Ｂ型</v>
      </c>
      <c r="B340" s="237" t="s">
        <v>1905</v>
      </c>
      <c r="C340" s="237" t="s">
        <v>1906</v>
      </c>
      <c r="D340" s="237" t="str">
        <f t="shared" si="46"/>
        <v>イッパンシャダンホウジンカモミール</v>
      </c>
      <c r="E340" s="237" t="s">
        <v>1907</v>
      </c>
      <c r="F340" s="237" t="str">
        <f t="shared" si="47"/>
        <v>988</v>
      </c>
      <c r="G340" s="237" t="str">
        <f t="shared" si="48"/>
        <v>0077</v>
      </c>
      <c r="H340" s="237" t="s">
        <v>1908</v>
      </c>
      <c r="I340" s="237" t="str">
        <f t="shared" si="49"/>
        <v>気仙沼市古町三丁目3番8号</v>
      </c>
      <c r="J340" s="237" t="s">
        <v>1909</v>
      </c>
      <c r="K340" s="237" t="s">
        <v>1909</v>
      </c>
      <c r="L340" s="237" t="s">
        <v>901</v>
      </c>
      <c r="M340" s="237" t="s">
        <v>1910</v>
      </c>
      <c r="N340" s="237" t="s">
        <v>1911</v>
      </c>
      <c r="O340" s="237" t="s">
        <v>1912</v>
      </c>
      <c r="P340" s="237" t="s">
        <v>1907</v>
      </c>
      <c r="Q340" s="237" t="s">
        <v>1645</v>
      </c>
      <c r="R340" s="237" t="s">
        <v>1913</v>
      </c>
      <c r="S340" s="237" t="s">
        <v>1909</v>
      </c>
      <c r="T340" s="237" t="s">
        <v>1914</v>
      </c>
      <c r="U340" s="237" t="s">
        <v>1915</v>
      </c>
      <c r="V340" s="237" t="s">
        <v>111</v>
      </c>
      <c r="W340" s="237"/>
      <c r="X340" s="237"/>
      <c r="Y340" s="237" t="s">
        <v>1911</v>
      </c>
      <c r="Z340" s="237" t="s">
        <v>1912</v>
      </c>
      <c r="AA340" s="237" t="str">
        <f t="shared" si="50"/>
        <v>ドウキシャカモミ～ル</v>
      </c>
      <c r="AB340" s="237" t="s">
        <v>1907</v>
      </c>
      <c r="AC340" s="237" t="str">
        <f t="shared" si="51"/>
        <v>988</v>
      </c>
      <c r="AD340" s="237" t="str">
        <f t="shared" si="52"/>
        <v>0077</v>
      </c>
      <c r="AE340" s="237" t="s">
        <v>1645</v>
      </c>
      <c r="AF340" s="237" t="s">
        <v>1913</v>
      </c>
      <c r="AG340" s="237" t="str">
        <f t="shared" si="53"/>
        <v>気仙沼市古町三丁目３番８号</v>
      </c>
      <c r="AH340" s="237" t="s">
        <v>1909</v>
      </c>
      <c r="AI340" s="237" t="s">
        <v>1914</v>
      </c>
      <c r="AJ340" s="237" t="s">
        <v>260</v>
      </c>
    </row>
    <row r="341" spans="1:36">
      <c r="A341" s="237" t="str">
        <f t="shared" si="45"/>
        <v>0410500599居宅介護</v>
      </c>
      <c r="B341" s="237" t="s">
        <v>1635</v>
      </c>
      <c r="C341" s="237" t="s">
        <v>1636</v>
      </c>
      <c r="D341" s="237" t="str">
        <f t="shared" si="46"/>
        <v>シャカイフクシホウジン　キングス・ガーデンミヤギ</v>
      </c>
      <c r="E341" s="237" t="s">
        <v>1637</v>
      </c>
      <c r="F341" s="237" t="str">
        <f t="shared" si="47"/>
        <v>988</v>
      </c>
      <c r="G341" s="237" t="str">
        <f t="shared" si="48"/>
        <v>0203</v>
      </c>
      <c r="H341" s="237" t="s">
        <v>1638</v>
      </c>
      <c r="I341" s="237" t="str">
        <f t="shared" si="49"/>
        <v>気仙沼市岩月星谷６４番の３</v>
      </c>
      <c r="J341" s="237" t="s">
        <v>1639</v>
      </c>
      <c r="K341" s="237" t="s">
        <v>1640</v>
      </c>
      <c r="L341" s="237" t="s">
        <v>248</v>
      </c>
      <c r="M341" s="237" t="s">
        <v>1641</v>
      </c>
      <c r="N341" s="237" t="s">
        <v>1718</v>
      </c>
      <c r="O341" s="237" t="s">
        <v>1719</v>
      </c>
      <c r="P341" s="237" t="s">
        <v>1644</v>
      </c>
      <c r="Q341" s="237" t="s">
        <v>1645</v>
      </c>
      <c r="R341" s="237" t="s">
        <v>1916</v>
      </c>
      <c r="S341" s="237" t="s">
        <v>1917</v>
      </c>
      <c r="T341" s="237" t="s">
        <v>1640</v>
      </c>
      <c r="U341" s="237" t="s">
        <v>1918</v>
      </c>
      <c r="V341" s="237" t="s">
        <v>99</v>
      </c>
      <c r="W341" s="237"/>
      <c r="X341" s="237"/>
      <c r="Y341" s="237" t="s">
        <v>1718</v>
      </c>
      <c r="Z341" s="237" t="s">
        <v>1719</v>
      </c>
      <c r="AA341" s="237" t="str">
        <f t="shared" si="50"/>
        <v>キングスガーデン・ヘルパーステーション</v>
      </c>
      <c r="AB341" s="237" t="s">
        <v>1644</v>
      </c>
      <c r="AC341" s="237" t="str">
        <f t="shared" si="51"/>
        <v>988</v>
      </c>
      <c r="AD341" s="237" t="str">
        <f t="shared" si="52"/>
        <v>0153</v>
      </c>
      <c r="AE341" s="237" t="s">
        <v>1645</v>
      </c>
      <c r="AF341" s="237" t="s">
        <v>1916</v>
      </c>
      <c r="AG341" s="237" t="str">
        <f t="shared" si="53"/>
        <v>気仙沼市松崎面瀬１７－１</v>
      </c>
      <c r="AH341" s="237" t="s">
        <v>1917</v>
      </c>
      <c r="AI341" s="237" t="s">
        <v>1640</v>
      </c>
      <c r="AJ341" s="237" t="s">
        <v>260</v>
      </c>
    </row>
    <row r="342" spans="1:36">
      <c r="A342" s="237" t="str">
        <f t="shared" si="45"/>
        <v>0410500607生活介護</v>
      </c>
      <c r="B342" s="237" t="s">
        <v>1919</v>
      </c>
      <c r="C342" s="237" t="s">
        <v>1920</v>
      </c>
      <c r="D342" s="237" t="str">
        <f t="shared" si="46"/>
        <v>トクテイヒエイリカツドウホウジンミズナシカフェ</v>
      </c>
      <c r="E342" s="237" t="s">
        <v>1921</v>
      </c>
      <c r="F342" s="237" t="str">
        <f t="shared" si="47"/>
        <v>988</v>
      </c>
      <c r="G342" s="237" t="str">
        <f t="shared" si="48"/>
        <v>0169</v>
      </c>
      <c r="H342" s="237" t="s">
        <v>1922</v>
      </c>
      <c r="I342" s="237" t="str">
        <f t="shared" si="49"/>
        <v>気仙沼市物倉山6番地</v>
      </c>
      <c r="J342" s="237" t="s">
        <v>1923</v>
      </c>
      <c r="K342" s="237" t="s">
        <v>1924</v>
      </c>
      <c r="L342" s="237" t="s">
        <v>248</v>
      </c>
      <c r="M342" s="237" t="s">
        <v>1925</v>
      </c>
      <c r="N342" s="237" t="s">
        <v>1926</v>
      </c>
      <c r="O342" s="237" t="s">
        <v>1927</v>
      </c>
      <c r="P342" s="237" t="s">
        <v>1921</v>
      </c>
      <c r="Q342" s="237" t="s">
        <v>1645</v>
      </c>
      <c r="R342" s="237" t="s">
        <v>1922</v>
      </c>
      <c r="S342" s="237" t="s">
        <v>1923</v>
      </c>
      <c r="T342" s="237" t="s">
        <v>1924</v>
      </c>
      <c r="U342" s="237" t="s">
        <v>1928</v>
      </c>
      <c r="V342" s="237" t="s">
        <v>105</v>
      </c>
      <c r="W342" s="237"/>
      <c r="X342" s="237"/>
      <c r="Y342" s="237" t="s">
        <v>1929</v>
      </c>
      <c r="Z342" s="237" t="s">
        <v>1930</v>
      </c>
      <c r="AA342" s="237" t="str">
        <f t="shared" si="50"/>
        <v>セイカツカイゴ　イッポ</v>
      </c>
      <c r="AB342" s="237" t="s">
        <v>1921</v>
      </c>
      <c r="AC342" s="237" t="str">
        <f t="shared" si="51"/>
        <v>988</v>
      </c>
      <c r="AD342" s="237" t="str">
        <f t="shared" si="52"/>
        <v>0169</v>
      </c>
      <c r="AE342" s="237" t="s">
        <v>1645</v>
      </c>
      <c r="AF342" s="237" t="s">
        <v>1922</v>
      </c>
      <c r="AG342" s="237" t="str">
        <f t="shared" si="53"/>
        <v>気仙沼市物倉山6番地</v>
      </c>
      <c r="AH342" s="237" t="s">
        <v>1923</v>
      </c>
      <c r="AI342" s="237" t="s">
        <v>1924</v>
      </c>
      <c r="AJ342" s="237" t="s">
        <v>260</v>
      </c>
    </row>
    <row r="343" spans="1:36">
      <c r="A343" s="237" t="str">
        <f t="shared" si="45"/>
        <v>0410500615短期入所</v>
      </c>
      <c r="B343" s="237" t="s">
        <v>1931</v>
      </c>
      <c r="C343" s="237" t="s">
        <v>1932</v>
      </c>
      <c r="D343" s="237" t="str">
        <f t="shared" si="46"/>
        <v>サンシャインフクシゴウドウカイシャ</v>
      </c>
      <c r="E343" s="237" t="s">
        <v>1933</v>
      </c>
      <c r="F343" s="237" t="str">
        <f t="shared" si="47"/>
        <v>988</v>
      </c>
      <c r="G343" s="237" t="str">
        <f t="shared" si="48"/>
        <v>0122</v>
      </c>
      <c r="H343" s="237" t="s">
        <v>1934</v>
      </c>
      <c r="I343" s="237" t="str">
        <f t="shared" si="49"/>
        <v>気仙沼市松崎五駄鱈２３番地２</v>
      </c>
      <c r="J343" s="237" t="s">
        <v>1935</v>
      </c>
      <c r="K343" s="237" t="s">
        <v>1936</v>
      </c>
      <c r="L343" s="237" t="s">
        <v>821</v>
      </c>
      <c r="M343" s="237" t="s">
        <v>1937</v>
      </c>
      <c r="N343" s="237" t="s">
        <v>1931</v>
      </c>
      <c r="O343" s="237" t="s">
        <v>1932</v>
      </c>
      <c r="P343" s="237" t="s">
        <v>1933</v>
      </c>
      <c r="Q343" s="237" t="s">
        <v>1645</v>
      </c>
      <c r="R343" s="237" t="s">
        <v>1934</v>
      </c>
      <c r="S343" s="237" t="s">
        <v>1935</v>
      </c>
      <c r="T343" s="237" t="s">
        <v>1936</v>
      </c>
      <c r="U343" s="237" t="s">
        <v>1938</v>
      </c>
      <c r="V343" s="237" t="s">
        <v>277</v>
      </c>
      <c r="W343" s="237"/>
      <c r="X343" s="237"/>
      <c r="Y343" s="237" t="s">
        <v>1931</v>
      </c>
      <c r="Z343" s="237" t="s">
        <v>1932</v>
      </c>
      <c r="AA343" s="237" t="str">
        <f t="shared" si="50"/>
        <v>サンシャインフクシゴウドウカイシャ</v>
      </c>
      <c r="AB343" s="237" t="s">
        <v>1933</v>
      </c>
      <c r="AC343" s="237" t="str">
        <f t="shared" si="51"/>
        <v>988</v>
      </c>
      <c r="AD343" s="237" t="str">
        <f t="shared" si="52"/>
        <v>0122</v>
      </c>
      <c r="AE343" s="237" t="s">
        <v>1645</v>
      </c>
      <c r="AF343" s="237" t="s">
        <v>1934</v>
      </c>
      <c r="AG343" s="237" t="str">
        <f t="shared" si="53"/>
        <v>気仙沼市松崎五駄鱈２３番地２</v>
      </c>
      <c r="AH343" s="237" t="s">
        <v>1935</v>
      </c>
      <c r="AI343" s="237" t="s">
        <v>1936</v>
      </c>
      <c r="AJ343" s="237" t="s">
        <v>260</v>
      </c>
    </row>
    <row r="344" spans="1:36">
      <c r="A344" s="237" t="str">
        <f t="shared" si="45"/>
        <v>0410600027短期入所</v>
      </c>
      <c r="B344" s="237" t="s">
        <v>1939</v>
      </c>
      <c r="C344" s="237" t="s">
        <v>1940</v>
      </c>
      <c r="D344" s="237" t="str">
        <f t="shared" si="46"/>
        <v>シロイシシホカニチョウクミアイミヤギケンフボウエンワスレナイワスレルエン</v>
      </c>
      <c r="E344" s="237" t="s">
        <v>1941</v>
      </c>
      <c r="F344" s="237" t="str">
        <f t="shared" si="47"/>
        <v>989</v>
      </c>
      <c r="G344" s="237" t="str">
        <f t="shared" si="48"/>
        <v>0212</v>
      </c>
      <c r="H344" s="237" t="s">
        <v>1942</v>
      </c>
      <c r="I344" s="237" t="str">
        <f t="shared" si="49"/>
        <v>白石市大鷹沢大町字若林131</v>
      </c>
      <c r="J344" s="237" t="s">
        <v>1943</v>
      </c>
      <c r="K344" s="237" t="s">
        <v>1943</v>
      </c>
      <c r="L344" s="237" t="s">
        <v>423</v>
      </c>
      <c r="M344" s="237" t="s">
        <v>1944</v>
      </c>
      <c r="N344" s="237" t="s">
        <v>1945</v>
      </c>
      <c r="O344" s="237" t="s">
        <v>1946</v>
      </c>
      <c r="P344" s="237" t="s">
        <v>1941</v>
      </c>
      <c r="Q344" s="237" t="s">
        <v>1947</v>
      </c>
      <c r="R344" s="237" t="s">
        <v>1942</v>
      </c>
      <c r="S344" s="237" t="s">
        <v>1943</v>
      </c>
      <c r="T344" s="237" t="s">
        <v>1943</v>
      </c>
      <c r="U344" s="237" t="s">
        <v>1948</v>
      </c>
      <c r="V344" s="237" t="s">
        <v>277</v>
      </c>
      <c r="W344" s="237"/>
      <c r="X344" s="237"/>
      <c r="Y344" s="237" t="s">
        <v>1945</v>
      </c>
      <c r="Z344" s="237" t="s">
        <v>1946</v>
      </c>
      <c r="AA344" s="237" t="str">
        <f t="shared" si="50"/>
        <v>ミヤギケンフボウエン</v>
      </c>
      <c r="AB344" s="237" t="s">
        <v>1941</v>
      </c>
      <c r="AC344" s="237" t="str">
        <f t="shared" si="51"/>
        <v>989</v>
      </c>
      <c r="AD344" s="237" t="str">
        <f t="shared" si="52"/>
        <v>0212</v>
      </c>
      <c r="AE344" s="237" t="s">
        <v>1947</v>
      </c>
      <c r="AF344" s="237" t="s">
        <v>1942</v>
      </c>
      <c r="AG344" s="237" t="str">
        <f t="shared" si="53"/>
        <v>白石市大鷹沢大町字若林131</v>
      </c>
      <c r="AH344" s="237" t="s">
        <v>1943</v>
      </c>
      <c r="AI344" s="237" t="s">
        <v>1943</v>
      </c>
      <c r="AJ344" s="237" t="s">
        <v>332</v>
      </c>
    </row>
    <row r="345" spans="1:36">
      <c r="A345" s="237" t="str">
        <f t="shared" si="45"/>
        <v>0410600035生活介護</v>
      </c>
      <c r="B345" s="237" t="s">
        <v>1949</v>
      </c>
      <c r="C345" s="237" t="s">
        <v>1950</v>
      </c>
      <c r="D345" s="237" t="str">
        <f t="shared" si="46"/>
        <v>シャカイフクシホウジン　シロイシヨウコウエン</v>
      </c>
      <c r="E345" s="237" t="s">
        <v>1951</v>
      </c>
      <c r="F345" s="237" t="str">
        <f t="shared" si="47"/>
        <v>989</v>
      </c>
      <c r="G345" s="237" t="str">
        <f t="shared" si="48"/>
        <v>0232</v>
      </c>
      <c r="H345" s="237" t="s">
        <v>1952</v>
      </c>
      <c r="I345" s="237" t="str">
        <f t="shared" si="49"/>
        <v>白石市福岡長袋字小倉山１４番地の２</v>
      </c>
      <c r="J345" s="237" t="s">
        <v>1953</v>
      </c>
      <c r="K345" s="237" t="s">
        <v>1954</v>
      </c>
      <c r="L345" s="237" t="s">
        <v>248</v>
      </c>
      <c r="M345" s="237" t="s">
        <v>1955</v>
      </c>
      <c r="N345" s="237" t="s">
        <v>1956</v>
      </c>
      <c r="O345" s="237" t="s">
        <v>1957</v>
      </c>
      <c r="P345" s="237" t="s">
        <v>1951</v>
      </c>
      <c r="Q345" s="237" t="s">
        <v>1947</v>
      </c>
      <c r="R345" s="237" t="s">
        <v>1958</v>
      </c>
      <c r="S345" s="237" t="s">
        <v>1959</v>
      </c>
      <c r="T345" s="237"/>
      <c r="U345" s="237" t="s">
        <v>1960</v>
      </c>
      <c r="V345" s="237" t="s">
        <v>105</v>
      </c>
      <c r="W345" s="237"/>
      <c r="X345" s="237"/>
      <c r="Y345" s="237" t="s">
        <v>1956</v>
      </c>
      <c r="Z345" s="237" t="s">
        <v>1957</v>
      </c>
      <c r="AA345" s="237" t="str">
        <f t="shared" si="50"/>
        <v>トモ</v>
      </c>
      <c r="AB345" s="237" t="s">
        <v>1951</v>
      </c>
      <c r="AC345" s="237" t="str">
        <f t="shared" si="51"/>
        <v>989</v>
      </c>
      <c r="AD345" s="237" t="str">
        <f t="shared" si="52"/>
        <v>0232</v>
      </c>
      <c r="AE345" s="237" t="s">
        <v>1947</v>
      </c>
      <c r="AF345" s="237" t="s">
        <v>1961</v>
      </c>
      <c r="AG345" s="237" t="str">
        <f t="shared" si="53"/>
        <v>白石市福岡長袋（その他）字岩崎81-14</v>
      </c>
      <c r="AH345" s="237" t="s">
        <v>1959</v>
      </c>
      <c r="AI345" s="237" t="s">
        <v>1962</v>
      </c>
      <c r="AJ345" s="237" t="s">
        <v>260</v>
      </c>
    </row>
    <row r="346" spans="1:36">
      <c r="A346" s="237" t="str">
        <f t="shared" si="45"/>
        <v>0410600035短期入所</v>
      </c>
      <c r="B346" s="237" t="s">
        <v>1949</v>
      </c>
      <c r="C346" s="237" t="s">
        <v>1950</v>
      </c>
      <c r="D346" s="237" t="str">
        <f t="shared" si="46"/>
        <v>シャカイフクシホウジン　シロイシヨウコウエン</v>
      </c>
      <c r="E346" s="237" t="s">
        <v>1951</v>
      </c>
      <c r="F346" s="237" t="str">
        <f t="shared" si="47"/>
        <v>989</v>
      </c>
      <c r="G346" s="237" t="str">
        <f t="shared" si="48"/>
        <v>0232</v>
      </c>
      <c r="H346" s="237" t="s">
        <v>1952</v>
      </c>
      <c r="I346" s="237" t="str">
        <f t="shared" si="49"/>
        <v>白石市福岡長袋字小倉山１４番地の２</v>
      </c>
      <c r="J346" s="237" t="s">
        <v>1953</v>
      </c>
      <c r="K346" s="237" t="s">
        <v>1954</v>
      </c>
      <c r="L346" s="237" t="s">
        <v>248</v>
      </c>
      <c r="M346" s="237" t="s">
        <v>1955</v>
      </c>
      <c r="N346" s="237" t="s">
        <v>1956</v>
      </c>
      <c r="O346" s="237" t="s">
        <v>1957</v>
      </c>
      <c r="P346" s="237" t="s">
        <v>1951</v>
      </c>
      <c r="Q346" s="237" t="s">
        <v>1947</v>
      </c>
      <c r="R346" s="237" t="s">
        <v>1958</v>
      </c>
      <c r="S346" s="237" t="s">
        <v>1959</v>
      </c>
      <c r="T346" s="237"/>
      <c r="U346" s="237" t="s">
        <v>1960</v>
      </c>
      <c r="V346" s="237" t="s">
        <v>277</v>
      </c>
      <c r="W346" s="237"/>
      <c r="X346" s="237"/>
      <c r="Y346" s="237" t="s">
        <v>1956</v>
      </c>
      <c r="Z346" s="237" t="s">
        <v>1957</v>
      </c>
      <c r="AA346" s="237" t="str">
        <f t="shared" si="50"/>
        <v>トモ</v>
      </c>
      <c r="AB346" s="237" t="s">
        <v>1951</v>
      </c>
      <c r="AC346" s="237" t="str">
        <f t="shared" si="51"/>
        <v>989</v>
      </c>
      <c r="AD346" s="237" t="str">
        <f t="shared" si="52"/>
        <v>0232</v>
      </c>
      <c r="AE346" s="237" t="s">
        <v>1947</v>
      </c>
      <c r="AF346" s="237" t="s">
        <v>1958</v>
      </c>
      <c r="AG346" s="237" t="str">
        <f t="shared" si="53"/>
        <v>白石市福岡長袋字岩崎８１番地１４</v>
      </c>
      <c r="AH346" s="237" t="s">
        <v>1959</v>
      </c>
      <c r="AI346" s="237"/>
      <c r="AJ346" s="237" t="s">
        <v>260</v>
      </c>
    </row>
    <row r="347" spans="1:36">
      <c r="A347" s="237" t="str">
        <f t="shared" si="45"/>
        <v>0410600035知的障害者通所更生施設</v>
      </c>
      <c r="B347" s="237" t="s">
        <v>1949</v>
      </c>
      <c r="C347" s="237" t="s">
        <v>1950</v>
      </c>
      <c r="D347" s="237" t="str">
        <f t="shared" si="46"/>
        <v>シャカイフクシホウジン　シロイシヨウコウエン</v>
      </c>
      <c r="E347" s="237" t="s">
        <v>1951</v>
      </c>
      <c r="F347" s="237" t="str">
        <f t="shared" si="47"/>
        <v>989</v>
      </c>
      <c r="G347" s="237" t="str">
        <f t="shared" si="48"/>
        <v>0232</v>
      </c>
      <c r="H347" s="237" t="s">
        <v>1952</v>
      </c>
      <c r="I347" s="237" t="str">
        <f t="shared" si="49"/>
        <v>白石市福岡長袋字小倉山１４番地の２</v>
      </c>
      <c r="J347" s="237" t="s">
        <v>1953</v>
      </c>
      <c r="K347" s="237" t="s">
        <v>1954</v>
      </c>
      <c r="L347" s="237" t="s">
        <v>248</v>
      </c>
      <c r="M347" s="237" t="s">
        <v>1955</v>
      </c>
      <c r="N347" s="237" t="s">
        <v>1956</v>
      </c>
      <c r="O347" s="237" t="s">
        <v>1957</v>
      </c>
      <c r="P347" s="237" t="s">
        <v>1951</v>
      </c>
      <c r="Q347" s="237" t="s">
        <v>1947</v>
      </c>
      <c r="R347" s="237" t="s">
        <v>1958</v>
      </c>
      <c r="S347" s="237" t="s">
        <v>1959</v>
      </c>
      <c r="T347" s="237"/>
      <c r="U347" s="237" t="s">
        <v>1960</v>
      </c>
      <c r="V347" s="237" t="s">
        <v>289</v>
      </c>
      <c r="W347" s="237"/>
      <c r="X347" s="237"/>
      <c r="Y347" s="237" t="s">
        <v>1956</v>
      </c>
      <c r="Z347" s="237" t="s">
        <v>1957</v>
      </c>
      <c r="AA347" s="237" t="str">
        <f t="shared" si="50"/>
        <v>トモ</v>
      </c>
      <c r="AB347" s="237" t="s">
        <v>1951</v>
      </c>
      <c r="AC347" s="237" t="str">
        <f t="shared" si="51"/>
        <v>989</v>
      </c>
      <c r="AD347" s="237" t="str">
        <f t="shared" si="52"/>
        <v>0232</v>
      </c>
      <c r="AE347" s="237" t="s">
        <v>1947</v>
      </c>
      <c r="AF347" s="237" t="s">
        <v>1963</v>
      </c>
      <c r="AG347" s="237" t="str">
        <f t="shared" si="53"/>
        <v>白石市福岡長袋字岩崎81-14</v>
      </c>
      <c r="AH347" s="237" t="s">
        <v>1959</v>
      </c>
      <c r="AI347" s="237" t="s">
        <v>1959</v>
      </c>
      <c r="AJ347" s="237" t="s">
        <v>280</v>
      </c>
    </row>
    <row r="348" spans="1:36">
      <c r="A348" s="237" t="str">
        <f t="shared" si="45"/>
        <v>0410600043障害者支援施設：生活介護</v>
      </c>
      <c r="B348" s="237" t="s">
        <v>1949</v>
      </c>
      <c r="C348" s="237" t="s">
        <v>1950</v>
      </c>
      <c r="D348" s="237" t="str">
        <f t="shared" si="46"/>
        <v>シャカイフクシホウジン　シロイシヨウコウエン</v>
      </c>
      <c r="E348" s="237" t="s">
        <v>1951</v>
      </c>
      <c r="F348" s="237" t="str">
        <f t="shared" si="47"/>
        <v>989</v>
      </c>
      <c r="G348" s="237" t="str">
        <f t="shared" si="48"/>
        <v>0232</v>
      </c>
      <c r="H348" s="237" t="s">
        <v>1952</v>
      </c>
      <c r="I348" s="237" t="str">
        <f t="shared" si="49"/>
        <v>白石市福岡長袋字小倉山１４番地の２</v>
      </c>
      <c r="J348" s="237" t="s">
        <v>1953</v>
      </c>
      <c r="K348" s="237" t="s">
        <v>1954</v>
      </c>
      <c r="L348" s="237" t="s">
        <v>248</v>
      </c>
      <c r="M348" s="237" t="s">
        <v>1955</v>
      </c>
      <c r="N348" s="237" t="s">
        <v>1964</v>
      </c>
      <c r="O348" s="237" t="s">
        <v>1965</v>
      </c>
      <c r="P348" s="237" t="s">
        <v>1951</v>
      </c>
      <c r="Q348" s="237" t="s">
        <v>1947</v>
      </c>
      <c r="R348" s="237" t="s">
        <v>1952</v>
      </c>
      <c r="S348" s="237" t="s">
        <v>1953</v>
      </c>
      <c r="T348" s="237" t="s">
        <v>1954</v>
      </c>
      <c r="U348" s="237" t="s">
        <v>1966</v>
      </c>
      <c r="V348" s="237" t="s">
        <v>19065</v>
      </c>
      <c r="W348" s="237" t="s">
        <v>228</v>
      </c>
      <c r="X348" s="237"/>
      <c r="Y348" s="237" t="s">
        <v>1964</v>
      </c>
      <c r="Z348" s="237" t="s">
        <v>1965</v>
      </c>
      <c r="AA348" s="237" t="str">
        <f t="shared" si="50"/>
        <v>シロイシヨウコウエン</v>
      </c>
      <c r="AB348" s="237" t="s">
        <v>1951</v>
      </c>
      <c r="AC348" s="237" t="str">
        <f t="shared" si="51"/>
        <v>989</v>
      </c>
      <c r="AD348" s="237" t="str">
        <f t="shared" si="52"/>
        <v>0232</v>
      </c>
      <c r="AE348" s="237" t="s">
        <v>1947</v>
      </c>
      <c r="AF348" s="237" t="s">
        <v>1967</v>
      </c>
      <c r="AG348" s="237" t="str">
        <f t="shared" si="53"/>
        <v>白石市福岡長袋字小倉山１４－２</v>
      </c>
      <c r="AH348" s="237" t="s">
        <v>1953</v>
      </c>
      <c r="AI348" s="237" t="s">
        <v>1954</v>
      </c>
      <c r="AJ348" s="237" t="s">
        <v>260</v>
      </c>
    </row>
    <row r="349" spans="1:36">
      <c r="A349" s="237" t="str">
        <f>U349&amp;V349</f>
        <v>0410600043生活介護</v>
      </c>
      <c r="B349" s="237" t="s">
        <v>1949</v>
      </c>
      <c r="C349" s="237" t="s">
        <v>1950</v>
      </c>
      <c r="D349" s="237" t="str">
        <f t="shared" ref="D349" si="54">DBCS(C349)</f>
        <v>シャカイフクシホウジン　シロイシヨウコウエン</v>
      </c>
      <c r="E349" s="237" t="s">
        <v>1951</v>
      </c>
      <c r="F349" s="237" t="str">
        <f t="shared" ref="F349" si="55">LEFT(E349,3)</f>
        <v>989</v>
      </c>
      <c r="G349" s="237" t="str">
        <f t="shared" ref="G349" si="56">RIGHT(E349,4)</f>
        <v>0232</v>
      </c>
      <c r="H349" s="237" t="s">
        <v>1952</v>
      </c>
      <c r="I349" s="237" t="str">
        <f t="shared" ref="I349" si="57">SUBSTITUTE(H349,"宮城県","")</f>
        <v>白石市福岡長袋字小倉山１４番地の２</v>
      </c>
      <c r="J349" s="237" t="s">
        <v>1953</v>
      </c>
      <c r="K349" s="237" t="s">
        <v>1954</v>
      </c>
      <c r="L349" s="237" t="s">
        <v>248</v>
      </c>
      <c r="M349" s="237" t="s">
        <v>1955</v>
      </c>
      <c r="N349" s="237" t="s">
        <v>1964</v>
      </c>
      <c r="O349" s="237" t="s">
        <v>1965</v>
      </c>
      <c r="P349" s="237" t="s">
        <v>1951</v>
      </c>
      <c r="Q349" s="237" t="s">
        <v>1947</v>
      </c>
      <c r="R349" s="237" t="s">
        <v>1952</v>
      </c>
      <c r="S349" s="237" t="s">
        <v>1953</v>
      </c>
      <c r="T349" s="237" t="s">
        <v>1954</v>
      </c>
      <c r="U349" s="237" t="s">
        <v>1966</v>
      </c>
      <c r="V349" s="237" t="s">
        <v>19071</v>
      </c>
      <c r="W349" s="237"/>
      <c r="X349" s="237"/>
      <c r="Y349" s="237" t="s">
        <v>1964</v>
      </c>
      <c r="Z349" s="237" t="s">
        <v>1965</v>
      </c>
      <c r="AA349" s="237" t="str">
        <f t="shared" ref="AA349" si="58">DBCS(Z349)</f>
        <v>シロイシヨウコウエン</v>
      </c>
      <c r="AB349" s="237" t="s">
        <v>1951</v>
      </c>
      <c r="AC349" s="237" t="str">
        <f t="shared" ref="AC349" si="59">LEFT(AB349,3)</f>
        <v>989</v>
      </c>
      <c r="AD349" s="237" t="str">
        <f t="shared" ref="AD349" si="60">RIGHT(AB349,4)</f>
        <v>0232</v>
      </c>
      <c r="AE349" s="237" t="s">
        <v>1947</v>
      </c>
      <c r="AF349" s="237" t="s">
        <v>1967</v>
      </c>
      <c r="AG349" s="237" t="str">
        <f t="shared" ref="AG349" si="61">SUBSTITUTE(AF349,"宮城県","")</f>
        <v>白石市福岡長袋字小倉山１４－２</v>
      </c>
      <c r="AH349" s="237" t="s">
        <v>1953</v>
      </c>
      <c r="AI349" s="237" t="s">
        <v>1954</v>
      </c>
      <c r="AJ349" s="237" t="s">
        <v>260</v>
      </c>
    </row>
    <row r="350" spans="1:36">
      <c r="A350" s="237" t="str">
        <f t="shared" si="45"/>
        <v>0410600043短期入所</v>
      </c>
      <c r="B350" s="237" t="s">
        <v>1949</v>
      </c>
      <c r="C350" s="237" t="s">
        <v>1950</v>
      </c>
      <c r="D350" s="237" t="str">
        <f t="shared" si="46"/>
        <v>シャカイフクシホウジン　シロイシヨウコウエン</v>
      </c>
      <c r="E350" s="237" t="s">
        <v>1951</v>
      </c>
      <c r="F350" s="237" t="str">
        <f t="shared" si="47"/>
        <v>989</v>
      </c>
      <c r="G350" s="237" t="str">
        <f t="shared" si="48"/>
        <v>0232</v>
      </c>
      <c r="H350" s="237" t="s">
        <v>1952</v>
      </c>
      <c r="I350" s="237" t="str">
        <f t="shared" si="49"/>
        <v>白石市福岡長袋字小倉山１４番地の２</v>
      </c>
      <c r="J350" s="237" t="s">
        <v>1953</v>
      </c>
      <c r="K350" s="237" t="s">
        <v>1954</v>
      </c>
      <c r="L350" s="237" t="s">
        <v>248</v>
      </c>
      <c r="M350" s="237" t="s">
        <v>1955</v>
      </c>
      <c r="N350" s="237" t="s">
        <v>1964</v>
      </c>
      <c r="O350" s="237" t="s">
        <v>1965</v>
      </c>
      <c r="P350" s="237" t="s">
        <v>1951</v>
      </c>
      <c r="Q350" s="237" t="s">
        <v>1947</v>
      </c>
      <c r="R350" s="237" t="s">
        <v>1952</v>
      </c>
      <c r="S350" s="237" t="s">
        <v>1953</v>
      </c>
      <c r="T350" s="237" t="s">
        <v>1954</v>
      </c>
      <c r="U350" s="237" t="s">
        <v>1966</v>
      </c>
      <c r="V350" s="237" t="s">
        <v>277</v>
      </c>
      <c r="W350" s="237"/>
      <c r="X350" s="237"/>
      <c r="Y350" s="237" t="s">
        <v>1964</v>
      </c>
      <c r="Z350" s="237" t="s">
        <v>1965</v>
      </c>
      <c r="AA350" s="237" t="str">
        <f t="shared" si="50"/>
        <v>シロイシヨウコウエン</v>
      </c>
      <c r="AB350" s="237" t="s">
        <v>1951</v>
      </c>
      <c r="AC350" s="237" t="str">
        <f t="shared" si="51"/>
        <v>989</v>
      </c>
      <c r="AD350" s="237" t="str">
        <f t="shared" si="52"/>
        <v>0232</v>
      </c>
      <c r="AE350" s="237" t="s">
        <v>1947</v>
      </c>
      <c r="AF350" s="237" t="s">
        <v>1952</v>
      </c>
      <c r="AG350" s="237" t="str">
        <f t="shared" si="53"/>
        <v>白石市福岡長袋字小倉山１４番地の２</v>
      </c>
      <c r="AH350" s="237" t="s">
        <v>1953</v>
      </c>
      <c r="AI350" s="237" t="s">
        <v>1954</v>
      </c>
      <c r="AJ350" s="237" t="s">
        <v>260</v>
      </c>
    </row>
    <row r="351" spans="1:36">
      <c r="A351" s="237" t="str">
        <f t="shared" si="45"/>
        <v>0410600043施設入所支援</v>
      </c>
      <c r="B351" s="237" t="s">
        <v>1949</v>
      </c>
      <c r="C351" s="237" t="s">
        <v>1950</v>
      </c>
      <c r="D351" s="237" t="str">
        <f t="shared" si="46"/>
        <v>シャカイフクシホウジン　シロイシヨウコウエン</v>
      </c>
      <c r="E351" s="237" t="s">
        <v>1951</v>
      </c>
      <c r="F351" s="237" t="str">
        <f t="shared" si="47"/>
        <v>989</v>
      </c>
      <c r="G351" s="237" t="str">
        <f t="shared" si="48"/>
        <v>0232</v>
      </c>
      <c r="H351" s="237" t="s">
        <v>1952</v>
      </c>
      <c r="I351" s="237" t="str">
        <f t="shared" si="49"/>
        <v>白石市福岡長袋字小倉山１４番地の２</v>
      </c>
      <c r="J351" s="237" t="s">
        <v>1953</v>
      </c>
      <c r="K351" s="237" t="s">
        <v>1954</v>
      </c>
      <c r="L351" s="237" t="s">
        <v>248</v>
      </c>
      <c r="M351" s="237" t="s">
        <v>1955</v>
      </c>
      <c r="N351" s="237" t="s">
        <v>1964</v>
      </c>
      <c r="O351" s="237" t="s">
        <v>1965</v>
      </c>
      <c r="P351" s="237" t="s">
        <v>1951</v>
      </c>
      <c r="Q351" s="237" t="s">
        <v>1947</v>
      </c>
      <c r="R351" s="237" t="s">
        <v>1952</v>
      </c>
      <c r="S351" s="237" t="s">
        <v>1953</v>
      </c>
      <c r="T351" s="237" t="s">
        <v>1954</v>
      </c>
      <c r="U351" s="237" t="s">
        <v>1966</v>
      </c>
      <c r="V351" s="237" t="s">
        <v>107</v>
      </c>
      <c r="W351" s="237" t="s">
        <v>228</v>
      </c>
      <c r="X351" s="237"/>
      <c r="Y351" s="237" t="s">
        <v>1964</v>
      </c>
      <c r="Z351" s="237" t="s">
        <v>1965</v>
      </c>
      <c r="AA351" s="237" t="str">
        <f t="shared" si="50"/>
        <v>シロイシヨウコウエン</v>
      </c>
      <c r="AB351" s="237" t="s">
        <v>1951</v>
      </c>
      <c r="AC351" s="237" t="str">
        <f t="shared" si="51"/>
        <v>989</v>
      </c>
      <c r="AD351" s="237" t="str">
        <f t="shared" si="52"/>
        <v>0232</v>
      </c>
      <c r="AE351" s="237" t="s">
        <v>1947</v>
      </c>
      <c r="AF351" s="237" t="s">
        <v>1967</v>
      </c>
      <c r="AG351" s="237" t="str">
        <f t="shared" si="53"/>
        <v>白石市福岡長袋字小倉山１４－２</v>
      </c>
      <c r="AH351" s="237" t="s">
        <v>1953</v>
      </c>
      <c r="AI351" s="237" t="s">
        <v>1954</v>
      </c>
      <c r="AJ351" s="237" t="s">
        <v>260</v>
      </c>
    </row>
    <row r="352" spans="1:36">
      <c r="A352" s="237" t="str">
        <f t="shared" si="45"/>
        <v>0410600043知的障害者入所更生施設</v>
      </c>
      <c r="B352" s="237" t="s">
        <v>1949</v>
      </c>
      <c r="C352" s="237" t="s">
        <v>1950</v>
      </c>
      <c r="D352" s="237" t="str">
        <f t="shared" si="46"/>
        <v>シャカイフクシホウジン　シロイシヨウコウエン</v>
      </c>
      <c r="E352" s="237" t="s">
        <v>1951</v>
      </c>
      <c r="F352" s="237" t="str">
        <f t="shared" si="47"/>
        <v>989</v>
      </c>
      <c r="G352" s="237" t="str">
        <f t="shared" si="48"/>
        <v>0232</v>
      </c>
      <c r="H352" s="237" t="s">
        <v>1952</v>
      </c>
      <c r="I352" s="237" t="str">
        <f t="shared" si="49"/>
        <v>白石市福岡長袋字小倉山１４番地の２</v>
      </c>
      <c r="J352" s="237" t="s">
        <v>1953</v>
      </c>
      <c r="K352" s="237" t="s">
        <v>1954</v>
      </c>
      <c r="L352" s="237" t="s">
        <v>248</v>
      </c>
      <c r="M352" s="237" t="s">
        <v>1955</v>
      </c>
      <c r="N352" s="237" t="s">
        <v>1964</v>
      </c>
      <c r="O352" s="237" t="s">
        <v>1965</v>
      </c>
      <c r="P352" s="237" t="s">
        <v>1951</v>
      </c>
      <c r="Q352" s="237" t="s">
        <v>1947</v>
      </c>
      <c r="R352" s="237" t="s">
        <v>1952</v>
      </c>
      <c r="S352" s="237" t="s">
        <v>1953</v>
      </c>
      <c r="T352" s="237" t="s">
        <v>1954</v>
      </c>
      <c r="U352" s="237" t="s">
        <v>1966</v>
      </c>
      <c r="V352" s="237" t="s">
        <v>279</v>
      </c>
      <c r="W352" s="237"/>
      <c r="X352" s="237"/>
      <c r="Y352" s="237" t="s">
        <v>1964</v>
      </c>
      <c r="Z352" s="237" t="s">
        <v>1965</v>
      </c>
      <c r="AA352" s="237" t="str">
        <f t="shared" si="50"/>
        <v>シロイシヨウコウエン</v>
      </c>
      <c r="AB352" s="237" t="s">
        <v>1951</v>
      </c>
      <c r="AC352" s="237" t="str">
        <f t="shared" si="51"/>
        <v>989</v>
      </c>
      <c r="AD352" s="237" t="str">
        <f t="shared" si="52"/>
        <v>0232</v>
      </c>
      <c r="AE352" s="237" t="s">
        <v>1947</v>
      </c>
      <c r="AF352" s="237" t="s">
        <v>1967</v>
      </c>
      <c r="AG352" s="237" t="str">
        <f t="shared" si="53"/>
        <v>白石市福岡長袋字小倉山１４－２</v>
      </c>
      <c r="AH352" s="237" t="s">
        <v>1953</v>
      </c>
      <c r="AI352" s="237" t="s">
        <v>1954</v>
      </c>
      <c r="AJ352" s="237" t="s">
        <v>280</v>
      </c>
    </row>
    <row r="353" spans="1:36">
      <c r="A353" s="237" t="str">
        <f t="shared" si="45"/>
        <v>0410600043知的障害者通所更生施設</v>
      </c>
      <c r="B353" s="237" t="s">
        <v>1949</v>
      </c>
      <c r="C353" s="237" t="s">
        <v>1950</v>
      </c>
      <c r="D353" s="237" t="str">
        <f t="shared" si="46"/>
        <v>シャカイフクシホウジン　シロイシヨウコウエン</v>
      </c>
      <c r="E353" s="237" t="s">
        <v>1951</v>
      </c>
      <c r="F353" s="237" t="str">
        <f t="shared" si="47"/>
        <v>989</v>
      </c>
      <c r="G353" s="237" t="str">
        <f t="shared" si="48"/>
        <v>0232</v>
      </c>
      <c r="H353" s="237" t="s">
        <v>1952</v>
      </c>
      <c r="I353" s="237" t="str">
        <f t="shared" si="49"/>
        <v>白石市福岡長袋字小倉山１４番地の２</v>
      </c>
      <c r="J353" s="237" t="s">
        <v>1953</v>
      </c>
      <c r="K353" s="237" t="s">
        <v>1954</v>
      </c>
      <c r="L353" s="237" t="s">
        <v>248</v>
      </c>
      <c r="M353" s="237" t="s">
        <v>1955</v>
      </c>
      <c r="N353" s="237" t="s">
        <v>1964</v>
      </c>
      <c r="O353" s="237" t="s">
        <v>1965</v>
      </c>
      <c r="P353" s="237" t="s">
        <v>1951</v>
      </c>
      <c r="Q353" s="237" t="s">
        <v>1947</v>
      </c>
      <c r="R353" s="237" t="s">
        <v>1952</v>
      </c>
      <c r="S353" s="237" t="s">
        <v>1953</v>
      </c>
      <c r="T353" s="237" t="s">
        <v>1954</v>
      </c>
      <c r="U353" s="237" t="s">
        <v>1966</v>
      </c>
      <c r="V353" s="237" t="s">
        <v>289</v>
      </c>
      <c r="W353" s="237"/>
      <c r="X353" s="237"/>
      <c r="Y353" s="237" t="s">
        <v>1968</v>
      </c>
      <c r="Z353" s="237" t="s">
        <v>1969</v>
      </c>
      <c r="AA353" s="237" t="str">
        <f t="shared" si="50"/>
        <v>シロイシヨウコウエンツウショブ</v>
      </c>
      <c r="AB353" s="237" t="s">
        <v>1951</v>
      </c>
      <c r="AC353" s="237" t="str">
        <f t="shared" si="51"/>
        <v>989</v>
      </c>
      <c r="AD353" s="237" t="str">
        <f t="shared" si="52"/>
        <v>0232</v>
      </c>
      <c r="AE353" s="237" t="s">
        <v>1947</v>
      </c>
      <c r="AF353" s="237" t="s">
        <v>1970</v>
      </c>
      <c r="AG353" s="237" t="str">
        <f t="shared" si="53"/>
        <v>白石市福岡長袋字小倉山14-2</v>
      </c>
      <c r="AH353" s="237" t="s">
        <v>1953</v>
      </c>
      <c r="AI353" s="237" t="s">
        <v>1954</v>
      </c>
      <c r="AJ353" s="237" t="s">
        <v>280</v>
      </c>
    </row>
    <row r="354" spans="1:36">
      <c r="A354" s="237" t="str">
        <f t="shared" si="45"/>
        <v>0410600050短期入所</v>
      </c>
      <c r="B354" s="237" t="s">
        <v>1949</v>
      </c>
      <c r="C354" s="237" t="s">
        <v>1950</v>
      </c>
      <c r="D354" s="237" t="str">
        <f t="shared" si="46"/>
        <v>シャカイフクシホウジン　シロイシヨウコウエン</v>
      </c>
      <c r="E354" s="237" t="s">
        <v>1951</v>
      </c>
      <c r="F354" s="237" t="str">
        <f t="shared" si="47"/>
        <v>989</v>
      </c>
      <c r="G354" s="237" t="str">
        <f t="shared" si="48"/>
        <v>0232</v>
      </c>
      <c r="H354" s="237" t="s">
        <v>1952</v>
      </c>
      <c r="I354" s="237" t="str">
        <f t="shared" si="49"/>
        <v>白石市福岡長袋字小倉山１４番地の２</v>
      </c>
      <c r="J354" s="237" t="s">
        <v>1953</v>
      </c>
      <c r="K354" s="237" t="s">
        <v>1954</v>
      </c>
      <c r="L354" s="237" t="s">
        <v>248</v>
      </c>
      <c r="M354" s="237" t="s">
        <v>1955</v>
      </c>
      <c r="N354" s="237" t="s">
        <v>1971</v>
      </c>
      <c r="O354" s="237" t="s">
        <v>1972</v>
      </c>
      <c r="P354" s="237" t="s">
        <v>1973</v>
      </c>
      <c r="Q354" s="237" t="s">
        <v>1947</v>
      </c>
      <c r="R354" s="237" t="s">
        <v>1974</v>
      </c>
      <c r="S354" s="237" t="s">
        <v>1975</v>
      </c>
      <c r="T354" s="237" t="s">
        <v>1976</v>
      </c>
      <c r="U354" s="237" t="s">
        <v>1977</v>
      </c>
      <c r="V354" s="237" t="s">
        <v>277</v>
      </c>
      <c r="W354" s="237"/>
      <c r="X354" s="237"/>
      <c r="Y354" s="237" t="s">
        <v>1978</v>
      </c>
      <c r="Z354" s="237" t="s">
        <v>1979</v>
      </c>
      <c r="AA354" s="237" t="str">
        <f t="shared" si="50"/>
        <v>シュウロウケイゾクシエンＢガタ　シロイシアケボノエン</v>
      </c>
      <c r="AB354" s="237" t="s">
        <v>1951</v>
      </c>
      <c r="AC354" s="237" t="str">
        <f t="shared" si="51"/>
        <v>989</v>
      </c>
      <c r="AD354" s="237" t="str">
        <f t="shared" si="52"/>
        <v>0232</v>
      </c>
      <c r="AE354" s="237" t="s">
        <v>1947</v>
      </c>
      <c r="AF354" s="237" t="s">
        <v>1980</v>
      </c>
      <c r="AG354" s="237" t="str">
        <f t="shared" si="53"/>
        <v>白石市福岡長袋（その他）字小倉山１４－1</v>
      </c>
      <c r="AH354" s="237" t="s">
        <v>1975</v>
      </c>
      <c r="AI354" s="237"/>
      <c r="AJ354" s="237" t="s">
        <v>332</v>
      </c>
    </row>
    <row r="355" spans="1:36">
      <c r="A355" s="237" t="str">
        <f t="shared" si="45"/>
        <v>0410600050就労継続支援Ｂ型</v>
      </c>
      <c r="B355" s="237" t="s">
        <v>1949</v>
      </c>
      <c r="C355" s="237" t="s">
        <v>1950</v>
      </c>
      <c r="D355" s="237" t="str">
        <f t="shared" si="46"/>
        <v>シャカイフクシホウジン　シロイシヨウコウエン</v>
      </c>
      <c r="E355" s="237" t="s">
        <v>1951</v>
      </c>
      <c r="F355" s="237" t="str">
        <f t="shared" si="47"/>
        <v>989</v>
      </c>
      <c r="G355" s="237" t="str">
        <f t="shared" si="48"/>
        <v>0232</v>
      </c>
      <c r="H355" s="237" t="s">
        <v>1952</v>
      </c>
      <c r="I355" s="237" t="str">
        <f t="shared" si="49"/>
        <v>白石市福岡長袋字小倉山１４番地の２</v>
      </c>
      <c r="J355" s="237" t="s">
        <v>1953</v>
      </c>
      <c r="K355" s="237" t="s">
        <v>1954</v>
      </c>
      <c r="L355" s="237" t="s">
        <v>248</v>
      </c>
      <c r="M355" s="237" t="s">
        <v>1955</v>
      </c>
      <c r="N355" s="237" t="s">
        <v>1971</v>
      </c>
      <c r="O355" s="237" t="s">
        <v>1972</v>
      </c>
      <c r="P355" s="237" t="s">
        <v>1973</v>
      </c>
      <c r="Q355" s="237" t="s">
        <v>1947</v>
      </c>
      <c r="R355" s="237" t="s">
        <v>1974</v>
      </c>
      <c r="S355" s="237" t="s">
        <v>1975</v>
      </c>
      <c r="T355" s="237" t="s">
        <v>1976</v>
      </c>
      <c r="U355" s="237" t="s">
        <v>1977</v>
      </c>
      <c r="V355" s="237" t="s">
        <v>111</v>
      </c>
      <c r="W355" s="237"/>
      <c r="X355" s="237"/>
      <c r="Y355" s="237" t="s">
        <v>1971</v>
      </c>
      <c r="Z355" s="237" t="s">
        <v>1972</v>
      </c>
      <c r="AA355" s="237" t="str">
        <f t="shared" si="50"/>
        <v>シロイシアケボノエン</v>
      </c>
      <c r="AB355" s="237" t="s">
        <v>1973</v>
      </c>
      <c r="AC355" s="237" t="str">
        <f t="shared" si="51"/>
        <v>989</v>
      </c>
      <c r="AD355" s="237" t="str">
        <f t="shared" si="52"/>
        <v>0215</v>
      </c>
      <c r="AE355" s="237" t="s">
        <v>1947</v>
      </c>
      <c r="AF355" s="237" t="s">
        <v>1974</v>
      </c>
      <c r="AG355" s="237" t="str">
        <f t="shared" si="53"/>
        <v>白石市斎川字町尻南1-1</v>
      </c>
      <c r="AH355" s="237" t="s">
        <v>1975</v>
      </c>
      <c r="AI355" s="237"/>
      <c r="AJ355" s="237" t="s">
        <v>260</v>
      </c>
    </row>
    <row r="356" spans="1:36">
      <c r="A356" s="237" t="str">
        <f t="shared" si="45"/>
        <v>0410600050知的障害者入所授産施設</v>
      </c>
      <c r="B356" s="237" t="s">
        <v>1949</v>
      </c>
      <c r="C356" s="237" t="s">
        <v>1950</v>
      </c>
      <c r="D356" s="237" t="str">
        <f t="shared" si="46"/>
        <v>シャカイフクシホウジン　シロイシヨウコウエン</v>
      </c>
      <c r="E356" s="237" t="s">
        <v>1951</v>
      </c>
      <c r="F356" s="237" t="str">
        <f t="shared" si="47"/>
        <v>989</v>
      </c>
      <c r="G356" s="237" t="str">
        <f t="shared" si="48"/>
        <v>0232</v>
      </c>
      <c r="H356" s="237" t="s">
        <v>1952</v>
      </c>
      <c r="I356" s="237" t="str">
        <f t="shared" si="49"/>
        <v>白石市福岡長袋字小倉山１４番地の２</v>
      </c>
      <c r="J356" s="237" t="s">
        <v>1953</v>
      </c>
      <c r="K356" s="237" t="s">
        <v>1954</v>
      </c>
      <c r="L356" s="237" t="s">
        <v>248</v>
      </c>
      <c r="M356" s="237" t="s">
        <v>1955</v>
      </c>
      <c r="N356" s="237" t="s">
        <v>1971</v>
      </c>
      <c r="O356" s="237" t="s">
        <v>1972</v>
      </c>
      <c r="P356" s="237" t="s">
        <v>1973</v>
      </c>
      <c r="Q356" s="237" t="s">
        <v>1947</v>
      </c>
      <c r="R356" s="237" t="s">
        <v>1974</v>
      </c>
      <c r="S356" s="237" t="s">
        <v>1975</v>
      </c>
      <c r="T356" s="237" t="s">
        <v>1976</v>
      </c>
      <c r="U356" s="237" t="s">
        <v>1977</v>
      </c>
      <c r="V356" s="237" t="s">
        <v>1981</v>
      </c>
      <c r="W356" s="237"/>
      <c r="X356" s="237"/>
      <c r="Y356" s="237" t="s">
        <v>1971</v>
      </c>
      <c r="Z356" s="237" t="s">
        <v>1972</v>
      </c>
      <c r="AA356" s="237" t="str">
        <f t="shared" si="50"/>
        <v>シロイシアケボノエン</v>
      </c>
      <c r="AB356" s="237" t="s">
        <v>1951</v>
      </c>
      <c r="AC356" s="237" t="str">
        <f t="shared" si="51"/>
        <v>989</v>
      </c>
      <c r="AD356" s="237" t="str">
        <f t="shared" si="52"/>
        <v>0232</v>
      </c>
      <c r="AE356" s="237" t="s">
        <v>1947</v>
      </c>
      <c r="AF356" s="237" t="s">
        <v>1982</v>
      </c>
      <c r="AG356" s="237" t="str">
        <f t="shared" si="53"/>
        <v>白石市福岡長袋字小倉山１４－1</v>
      </c>
      <c r="AH356" s="237" t="s">
        <v>1975</v>
      </c>
      <c r="AI356" s="237"/>
      <c r="AJ356" s="237" t="s">
        <v>280</v>
      </c>
    </row>
    <row r="357" spans="1:36">
      <c r="A357" s="237" t="str">
        <f t="shared" si="45"/>
        <v>0410600068障害者支援施設：生活介護</v>
      </c>
      <c r="B357" s="237" t="s">
        <v>1949</v>
      </c>
      <c r="C357" s="237" t="s">
        <v>1950</v>
      </c>
      <c r="D357" s="237" t="str">
        <f t="shared" si="46"/>
        <v>シャカイフクシホウジン　シロイシヨウコウエン</v>
      </c>
      <c r="E357" s="237" t="s">
        <v>1951</v>
      </c>
      <c r="F357" s="237" t="str">
        <f t="shared" si="47"/>
        <v>989</v>
      </c>
      <c r="G357" s="237" t="str">
        <f t="shared" si="48"/>
        <v>0232</v>
      </c>
      <c r="H357" s="237" t="s">
        <v>1952</v>
      </c>
      <c r="I357" s="237" t="str">
        <f t="shared" si="49"/>
        <v>白石市福岡長袋字小倉山１４番地の２</v>
      </c>
      <c r="J357" s="237" t="s">
        <v>1953</v>
      </c>
      <c r="K357" s="237" t="s">
        <v>1954</v>
      </c>
      <c r="L357" s="237" t="s">
        <v>248</v>
      </c>
      <c r="M357" s="237" t="s">
        <v>1955</v>
      </c>
      <c r="N357" s="237" t="s">
        <v>1983</v>
      </c>
      <c r="O357" s="237" t="s">
        <v>1984</v>
      </c>
      <c r="P357" s="237" t="s">
        <v>1951</v>
      </c>
      <c r="Q357" s="237" t="s">
        <v>1947</v>
      </c>
      <c r="R357" s="237" t="s">
        <v>1985</v>
      </c>
      <c r="S357" s="237" t="s">
        <v>1986</v>
      </c>
      <c r="T357" s="237"/>
      <c r="U357" s="237" t="s">
        <v>1987</v>
      </c>
      <c r="V357" s="237" t="s">
        <v>19065</v>
      </c>
      <c r="W357" s="237" t="s">
        <v>228</v>
      </c>
      <c r="X357" s="237"/>
      <c r="Y357" s="237" t="s">
        <v>1983</v>
      </c>
      <c r="Z357" s="237" t="s">
        <v>1984</v>
      </c>
      <c r="AA357" s="237" t="str">
        <f t="shared" si="50"/>
        <v>シロイシジュコウエン</v>
      </c>
      <c r="AB357" s="237" t="s">
        <v>1951</v>
      </c>
      <c r="AC357" s="237" t="str">
        <f t="shared" si="51"/>
        <v>989</v>
      </c>
      <c r="AD357" s="237" t="str">
        <f t="shared" si="52"/>
        <v>0232</v>
      </c>
      <c r="AE357" s="237" t="s">
        <v>1947</v>
      </c>
      <c r="AF357" s="237" t="s">
        <v>1988</v>
      </c>
      <c r="AG357" s="237" t="str">
        <f t="shared" si="53"/>
        <v>白石市福岡長袋字小倉山１１－１</v>
      </c>
      <c r="AH357" s="237" t="s">
        <v>1986</v>
      </c>
      <c r="AI357" s="237"/>
      <c r="AJ357" s="237" t="s">
        <v>260</v>
      </c>
    </row>
    <row r="358" spans="1:36">
      <c r="A358" s="237" t="str">
        <f t="shared" si="45"/>
        <v>0410600068短期入所</v>
      </c>
      <c r="B358" s="237" t="s">
        <v>1949</v>
      </c>
      <c r="C358" s="237" t="s">
        <v>1950</v>
      </c>
      <c r="D358" s="237" t="str">
        <f t="shared" si="46"/>
        <v>シャカイフクシホウジン　シロイシヨウコウエン</v>
      </c>
      <c r="E358" s="237" t="s">
        <v>1951</v>
      </c>
      <c r="F358" s="237" t="str">
        <f t="shared" si="47"/>
        <v>989</v>
      </c>
      <c r="G358" s="237" t="str">
        <f t="shared" si="48"/>
        <v>0232</v>
      </c>
      <c r="H358" s="237" t="s">
        <v>1952</v>
      </c>
      <c r="I358" s="237" t="str">
        <f t="shared" si="49"/>
        <v>白石市福岡長袋字小倉山１４番地の２</v>
      </c>
      <c r="J358" s="237" t="s">
        <v>1953</v>
      </c>
      <c r="K358" s="237" t="s">
        <v>1954</v>
      </c>
      <c r="L358" s="237" t="s">
        <v>248</v>
      </c>
      <c r="M358" s="237" t="s">
        <v>1955</v>
      </c>
      <c r="N358" s="237" t="s">
        <v>1983</v>
      </c>
      <c r="O358" s="237" t="s">
        <v>1984</v>
      </c>
      <c r="P358" s="237" t="s">
        <v>1951</v>
      </c>
      <c r="Q358" s="237" t="s">
        <v>1947</v>
      </c>
      <c r="R358" s="237" t="s">
        <v>1985</v>
      </c>
      <c r="S358" s="237" t="s">
        <v>1986</v>
      </c>
      <c r="T358" s="237"/>
      <c r="U358" s="237" t="s">
        <v>1987</v>
      </c>
      <c r="V358" s="237" t="s">
        <v>277</v>
      </c>
      <c r="W358" s="237"/>
      <c r="X358" s="237"/>
      <c r="Y358" s="237" t="s">
        <v>1983</v>
      </c>
      <c r="Z358" s="237" t="s">
        <v>1984</v>
      </c>
      <c r="AA358" s="237" t="str">
        <f t="shared" si="50"/>
        <v>シロイシジュコウエン</v>
      </c>
      <c r="AB358" s="237" t="s">
        <v>1951</v>
      </c>
      <c r="AC358" s="237" t="str">
        <f t="shared" si="51"/>
        <v>989</v>
      </c>
      <c r="AD358" s="237" t="str">
        <f t="shared" si="52"/>
        <v>0232</v>
      </c>
      <c r="AE358" s="237" t="s">
        <v>1947</v>
      </c>
      <c r="AF358" s="237" t="s">
        <v>1985</v>
      </c>
      <c r="AG358" s="237" t="str">
        <f t="shared" si="53"/>
        <v>白石市福岡長袋字小倉山１１番地の１</v>
      </c>
      <c r="AH358" s="237" t="s">
        <v>1986</v>
      </c>
      <c r="AI358" s="237"/>
      <c r="AJ358" s="237" t="s">
        <v>260</v>
      </c>
    </row>
    <row r="359" spans="1:36">
      <c r="A359" s="237" t="str">
        <f t="shared" si="45"/>
        <v>0410600068施設入所支援</v>
      </c>
      <c r="B359" s="237" t="s">
        <v>1949</v>
      </c>
      <c r="C359" s="237" t="s">
        <v>1950</v>
      </c>
      <c r="D359" s="237" t="str">
        <f t="shared" si="46"/>
        <v>シャカイフクシホウジン　シロイシヨウコウエン</v>
      </c>
      <c r="E359" s="237" t="s">
        <v>1951</v>
      </c>
      <c r="F359" s="237" t="str">
        <f t="shared" si="47"/>
        <v>989</v>
      </c>
      <c r="G359" s="237" t="str">
        <f t="shared" si="48"/>
        <v>0232</v>
      </c>
      <c r="H359" s="237" t="s">
        <v>1952</v>
      </c>
      <c r="I359" s="237" t="str">
        <f t="shared" si="49"/>
        <v>白石市福岡長袋字小倉山１４番地の２</v>
      </c>
      <c r="J359" s="237" t="s">
        <v>1953</v>
      </c>
      <c r="K359" s="237" t="s">
        <v>1954</v>
      </c>
      <c r="L359" s="237" t="s">
        <v>248</v>
      </c>
      <c r="M359" s="237" t="s">
        <v>1955</v>
      </c>
      <c r="N359" s="237" t="s">
        <v>1983</v>
      </c>
      <c r="O359" s="237" t="s">
        <v>1984</v>
      </c>
      <c r="P359" s="237" t="s">
        <v>1951</v>
      </c>
      <c r="Q359" s="237" t="s">
        <v>1947</v>
      </c>
      <c r="R359" s="237" t="s">
        <v>1985</v>
      </c>
      <c r="S359" s="237" t="s">
        <v>1986</v>
      </c>
      <c r="T359" s="237"/>
      <c r="U359" s="237" t="s">
        <v>1987</v>
      </c>
      <c r="V359" s="237" t="s">
        <v>107</v>
      </c>
      <c r="W359" s="237" t="s">
        <v>228</v>
      </c>
      <c r="X359" s="237"/>
      <c r="Y359" s="237" t="s">
        <v>1983</v>
      </c>
      <c r="Z359" s="237" t="s">
        <v>1984</v>
      </c>
      <c r="AA359" s="237" t="str">
        <f t="shared" si="50"/>
        <v>シロイシジュコウエン</v>
      </c>
      <c r="AB359" s="237" t="s">
        <v>1951</v>
      </c>
      <c r="AC359" s="237" t="str">
        <f t="shared" si="51"/>
        <v>989</v>
      </c>
      <c r="AD359" s="237" t="str">
        <f t="shared" si="52"/>
        <v>0232</v>
      </c>
      <c r="AE359" s="237" t="s">
        <v>1947</v>
      </c>
      <c r="AF359" s="237" t="s">
        <v>1988</v>
      </c>
      <c r="AG359" s="237" t="str">
        <f t="shared" si="53"/>
        <v>白石市福岡長袋字小倉山１１－１</v>
      </c>
      <c r="AH359" s="237" t="s">
        <v>1986</v>
      </c>
      <c r="AI359" s="237"/>
      <c r="AJ359" s="237" t="s">
        <v>260</v>
      </c>
    </row>
    <row r="360" spans="1:36">
      <c r="A360" s="237" t="str">
        <f t="shared" si="45"/>
        <v>0410600068知的障害者入所更生施設</v>
      </c>
      <c r="B360" s="237" t="s">
        <v>1949</v>
      </c>
      <c r="C360" s="237" t="s">
        <v>1950</v>
      </c>
      <c r="D360" s="237" t="str">
        <f t="shared" si="46"/>
        <v>シャカイフクシホウジン　シロイシヨウコウエン</v>
      </c>
      <c r="E360" s="237" t="s">
        <v>1951</v>
      </c>
      <c r="F360" s="237" t="str">
        <f t="shared" si="47"/>
        <v>989</v>
      </c>
      <c r="G360" s="237" t="str">
        <f t="shared" si="48"/>
        <v>0232</v>
      </c>
      <c r="H360" s="237" t="s">
        <v>1952</v>
      </c>
      <c r="I360" s="237" t="str">
        <f t="shared" si="49"/>
        <v>白石市福岡長袋字小倉山１４番地の２</v>
      </c>
      <c r="J360" s="237" t="s">
        <v>1953</v>
      </c>
      <c r="K360" s="237" t="s">
        <v>1954</v>
      </c>
      <c r="L360" s="237" t="s">
        <v>248</v>
      </c>
      <c r="M360" s="237" t="s">
        <v>1955</v>
      </c>
      <c r="N360" s="237" t="s">
        <v>1983</v>
      </c>
      <c r="O360" s="237" t="s">
        <v>1984</v>
      </c>
      <c r="P360" s="237" t="s">
        <v>1951</v>
      </c>
      <c r="Q360" s="237" t="s">
        <v>1947</v>
      </c>
      <c r="R360" s="237" t="s">
        <v>1985</v>
      </c>
      <c r="S360" s="237" t="s">
        <v>1986</v>
      </c>
      <c r="T360" s="237"/>
      <c r="U360" s="237" t="s">
        <v>1987</v>
      </c>
      <c r="V360" s="237" t="s">
        <v>279</v>
      </c>
      <c r="W360" s="237"/>
      <c r="X360" s="237"/>
      <c r="Y360" s="237" t="s">
        <v>1983</v>
      </c>
      <c r="Z360" s="237" t="s">
        <v>1984</v>
      </c>
      <c r="AA360" s="237" t="str">
        <f t="shared" si="50"/>
        <v>シロイシジュコウエン</v>
      </c>
      <c r="AB360" s="237" t="s">
        <v>1951</v>
      </c>
      <c r="AC360" s="237" t="str">
        <f t="shared" si="51"/>
        <v>989</v>
      </c>
      <c r="AD360" s="237" t="str">
        <f t="shared" si="52"/>
        <v>0232</v>
      </c>
      <c r="AE360" s="237" t="s">
        <v>1947</v>
      </c>
      <c r="AF360" s="237" t="s">
        <v>1988</v>
      </c>
      <c r="AG360" s="237" t="str">
        <f t="shared" si="53"/>
        <v>白石市福岡長袋字小倉山１１－１</v>
      </c>
      <c r="AH360" s="237" t="s">
        <v>1986</v>
      </c>
      <c r="AI360" s="237" t="s">
        <v>1989</v>
      </c>
      <c r="AJ360" s="237" t="s">
        <v>280</v>
      </c>
    </row>
    <row r="361" spans="1:36">
      <c r="A361" s="237" t="str">
        <f t="shared" si="45"/>
        <v>0410600076児童デイサービス</v>
      </c>
      <c r="B361" s="237" t="s">
        <v>1947</v>
      </c>
      <c r="C361" s="237" t="s">
        <v>1990</v>
      </c>
      <c r="D361" s="237" t="str">
        <f t="shared" si="46"/>
        <v>シロイシシ</v>
      </c>
      <c r="E361" s="237" t="s">
        <v>1991</v>
      </c>
      <c r="F361" s="237" t="str">
        <f t="shared" si="47"/>
        <v>989</v>
      </c>
      <c r="G361" s="237" t="str">
        <f t="shared" si="48"/>
        <v>0276</v>
      </c>
      <c r="H361" s="237" t="s">
        <v>1992</v>
      </c>
      <c r="I361" s="237" t="str">
        <f t="shared" si="49"/>
        <v>白石市大手町１－１</v>
      </c>
      <c r="J361" s="237" t="s">
        <v>1993</v>
      </c>
      <c r="K361" s="237"/>
      <c r="L361" s="237" t="s">
        <v>323</v>
      </c>
      <c r="M361" s="237" t="s">
        <v>1994</v>
      </c>
      <c r="N361" s="237" t="s">
        <v>1995</v>
      </c>
      <c r="O361" s="237" t="s">
        <v>1996</v>
      </c>
      <c r="P361" s="237" t="s">
        <v>1997</v>
      </c>
      <c r="Q361" s="237" t="s">
        <v>1947</v>
      </c>
      <c r="R361" s="237" t="s">
        <v>1998</v>
      </c>
      <c r="S361" s="237" t="s">
        <v>1999</v>
      </c>
      <c r="T361" s="237" t="s">
        <v>1999</v>
      </c>
      <c r="U361" s="237" t="s">
        <v>2000</v>
      </c>
      <c r="V361" s="237" t="s">
        <v>331</v>
      </c>
      <c r="W361" s="237"/>
      <c r="X361" s="237"/>
      <c r="Y361" s="237" t="s">
        <v>1995</v>
      </c>
      <c r="Z361" s="237" t="s">
        <v>1996</v>
      </c>
      <c r="AA361" s="237" t="str">
        <f t="shared" si="50"/>
        <v>シロイシシヒコウセン</v>
      </c>
      <c r="AB361" s="237" t="s">
        <v>1997</v>
      </c>
      <c r="AC361" s="237" t="str">
        <f t="shared" si="51"/>
        <v>989</v>
      </c>
      <c r="AD361" s="237" t="str">
        <f t="shared" si="52"/>
        <v>0241</v>
      </c>
      <c r="AE361" s="237" t="s">
        <v>1947</v>
      </c>
      <c r="AF361" s="237" t="s">
        <v>1998</v>
      </c>
      <c r="AG361" s="237" t="str">
        <f t="shared" si="53"/>
        <v>白石市寿山15-8</v>
      </c>
      <c r="AH361" s="237" t="s">
        <v>1999</v>
      </c>
      <c r="AI361" s="237"/>
      <c r="AJ361" s="237" t="s">
        <v>332</v>
      </c>
    </row>
    <row r="362" spans="1:36">
      <c r="A362" s="237" t="str">
        <f t="shared" si="45"/>
        <v>0410600084居宅介護</v>
      </c>
      <c r="B362" s="237" t="s">
        <v>2001</v>
      </c>
      <c r="C362" s="237" t="s">
        <v>2002</v>
      </c>
      <c r="D362" s="237" t="str">
        <f t="shared" si="46"/>
        <v>カブシキカイシャホホエミノサト</v>
      </c>
      <c r="E362" s="237" t="s">
        <v>2003</v>
      </c>
      <c r="F362" s="237" t="str">
        <f t="shared" si="47"/>
        <v>989</v>
      </c>
      <c r="G362" s="237" t="str">
        <f t="shared" si="48"/>
        <v>1101</v>
      </c>
      <c r="H362" s="237" t="s">
        <v>2004</v>
      </c>
      <c r="I362" s="237" t="str">
        <f t="shared" si="49"/>
        <v>白石市白川小奥字表前６８番地</v>
      </c>
      <c r="J362" s="237" t="s">
        <v>2005</v>
      </c>
      <c r="K362" s="237" t="s">
        <v>2006</v>
      </c>
      <c r="L362" s="237" t="s">
        <v>339</v>
      </c>
      <c r="M362" s="237" t="s">
        <v>2007</v>
      </c>
      <c r="N362" s="237" t="s">
        <v>2001</v>
      </c>
      <c r="O362" s="237" t="s">
        <v>2002</v>
      </c>
      <c r="P362" s="237" t="s">
        <v>2003</v>
      </c>
      <c r="Q362" s="237" t="s">
        <v>1947</v>
      </c>
      <c r="R362" s="237" t="s">
        <v>2004</v>
      </c>
      <c r="S362" s="237" t="s">
        <v>2005</v>
      </c>
      <c r="T362" s="237" t="s">
        <v>2006</v>
      </c>
      <c r="U362" s="237" t="s">
        <v>2008</v>
      </c>
      <c r="V362" s="237" t="s">
        <v>99</v>
      </c>
      <c r="W362" s="237"/>
      <c r="X362" s="237"/>
      <c r="Y362" s="237" t="s">
        <v>2001</v>
      </c>
      <c r="Z362" s="237" t="s">
        <v>2002</v>
      </c>
      <c r="AA362" s="237" t="str">
        <f t="shared" si="50"/>
        <v>カブシキカイシャホホエミノサト</v>
      </c>
      <c r="AB362" s="237" t="s">
        <v>2003</v>
      </c>
      <c r="AC362" s="237" t="str">
        <f t="shared" si="51"/>
        <v>989</v>
      </c>
      <c r="AD362" s="237" t="str">
        <f t="shared" si="52"/>
        <v>1101</v>
      </c>
      <c r="AE362" s="237" t="s">
        <v>1947</v>
      </c>
      <c r="AF362" s="237" t="s">
        <v>2004</v>
      </c>
      <c r="AG362" s="237" t="str">
        <f t="shared" si="53"/>
        <v>白石市白川小奥字表前６８番地</v>
      </c>
      <c r="AH362" s="237" t="s">
        <v>2005</v>
      </c>
      <c r="AI362" s="237" t="s">
        <v>2006</v>
      </c>
      <c r="AJ362" s="237" t="s">
        <v>260</v>
      </c>
    </row>
    <row r="363" spans="1:36">
      <c r="A363" s="237" t="str">
        <f t="shared" si="45"/>
        <v>0410600084重度訪問介護</v>
      </c>
      <c r="B363" s="237" t="s">
        <v>2001</v>
      </c>
      <c r="C363" s="237" t="s">
        <v>2002</v>
      </c>
      <c r="D363" s="237" t="str">
        <f t="shared" si="46"/>
        <v>カブシキカイシャホホエミノサト</v>
      </c>
      <c r="E363" s="237" t="s">
        <v>2003</v>
      </c>
      <c r="F363" s="237" t="str">
        <f t="shared" si="47"/>
        <v>989</v>
      </c>
      <c r="G363" s="237" t="str">
        <f t="shared" si="48"/>
        <v>1101</v>
      </c>
      <c r="H363" s="237" t="s">
        <v>2004</v>
      </c>
      <c r="I363" s="237" t="str">
        <f t="shared" si="49"/>
        <v>白石市白川小奥字表前６８番地</v>
      </c>
      <c r="J363" s="237" t="s">
        <v>2005</v>
      </c>
      <c r="K363" s="237" t="s">
        <v>2006</v>
      </c>
      <c r="L363" s="237" t="s">
        <v>339</v>
      </c>
      <c r="M363" s="237" t="s">
        <v>2007</v>
      </c>
      <c r="N363" s="237" t="s">
        <v>2001</v>
      </c>
      <c r="O363" s="237" t="s">
        <v>2002</v>
      </c>
      <c r="P363" s="237" t="s">
        <v>2003</v>
      </c>
      <c r="Q363" s="237" t="s">
        <v>1947</v>
      </c>
      <c r="R363" s="237" t="s">
        <v>2004</v>
      </c>
      <c r="S363" s="237" t="s">
        <v>2005</v>
      </c>
      <c r="T363" s="237" t="s">
        <v>2006</v>
      </c>
      <c r="U363" s="237" t="s">
        <v>2008</v>
      </c>
      <c r="V363" s="237" t="s">
        <v>101</v>
      </c>
      <c r="W363" s="237"/>
      <c r="X363" s="237"/>
      <c r="Y363" s="237" t="s">
        <v>2001</v>
      </c>
      <c r="Z363" s="237" t="s">
        <v>2002</v>
      </c>
      <c r="AA363" s="237" t="str">
        <f t="shared" si="50"/>
        <v>カブシキカイシャホホエミノサト</v>
      </c>
      <c r="AB363" s="237" t="s">
        <v>2003</v>
      </c>
      <c r="AC363" s="237" t="str">
        <f t="shared" si="51"/>
        <v>989</v>
      </c>
      <c r="AD363" s="237" t="str">
        <f t="shared" si="52"/>
        <v>1101</v>
      </c>
      <c r="AE363" s="237" t="s">
        <v>1947</v>
      </c>
      <c r="AF363" s="237" t="s">
        <v>2004</v>
      </c>
      <c r="AG363" s="237" t="str">
        <f t="shared" si="53"/>
        <v>白石市白川小奥字表前６８番地</v>
      </c>
      <c r="AH363" s="237" t="s">
        <v>2005</v>
      </c>
      <c r="AI363" s="237" t="s">
        <v>2006</v>
      </c>
      <c r="AJ363" s="237" t="s">
        <v>260</v>
      </c>
    </row>
    <row r="364" spans="1:36">
      <c r="A364" s="237" t="str">
        <f t="shared" si="45"/>
        <v>0410600092居宅介護</v>
      </c>
      <c r="B364" s="237" t="s">
        <v>2009</v>
      </c>
      <c r="C364" s="237" t="s">
        <v>2010</v>
      </c>
      <c r="D364" s="237" t="str">
        <f t="shared" si="46"/>
        <v>カブシキガイシャヒガシニホンヒマワリフクシセンター</v>
      </c>
      <c r="E364" s="237" t="s">
        <v>2011</v>
      </c>
      <c r="F364" s="237" t="str">
        <f t="shared" si="47"/>
        <v>989</v>
      </c>
      <c r="G364" s="237" t="str">
        <f t="shared" si="48"/>
        <v>0243</v>
      </c>
      <c r="H364" s="237" t="s">
        <v>2012</v>
      </c>
      <c r="I364" s="237" t="str">
        <f t="shared" si="49"/>
        <v>白石市字沢目５６番地１</v>
      </c>
      <c r="J364" s="237" t="s">
        <v>2013</v>
      </c>
      <c r="K364" s="237" t="s">
        <v>2014</v>
      </c>
      <c r="L364" s="237" t="s">
        <v>339</v>
      </c>
      <c r="M364" s="237" t="s">
        <v>2015</v>
      </c>
      <c r="N364" s="237" t="s">
        <v>2009</v>
      </c>
      <c r="O364" s="237" t="s">
        <v>2010</v>
      </c>
      <c r="P364" s="237" t="s">
        <v>2011</v>
      </c>
      <c r="Q364" s="237" t="s">
        <v>1947</v>
      </c>
      <c r="R364" s="237" t="s">
        <v>2012</v>
      </c>
      <c r="S364" s="237" t="s">
        <v>2013</v>
      </c>
      <c r="T364" s="237" t="s">
        <v>2014</v>
      </c>
      <c r="U364" s="237" t="s">
        <v>2016</v>
      </c>
      <c r="V364" s="237" t="s">
        <v>99</v>
      </c>
      <c r="W364" s="237"/>
      <c r="X364" s="237"/>
      <c r="Y364" s="237" t="s">
        <v>2009</v>
      </c>
      <c r="Z364" s="237" t="s">
        <v>2010</v>
      </c>
      <c r="AA364" s="237" t="str">
        <f t="shared" si="50"/>
        <v>カブシキガイシャヒガシニホンヒマワリフクシセンター</v>
      </c>
      <c r="AB364" s="237" t="s">
        <v>2011</v>
      </c>
      <c r="AC364" s="237" t="str">
        <f t="shared" si="51"/>
        <v>989</v>
      </c>
      <c r="AD364" s="237" t="str">
        <f t="shared" si="52"/>
        <v>0243</v>
      </c>
      <c r="AE364" s="237" t="s">
        <v>1947</v>
      </c>
      <c r="AF364" s="237" t="s">
        <v>2012</v>
      </c>
      <c r="AG364" s="237" t="str">
        <f t="shared" si="53"/>
        <v>白石市字沢目５６番地１</v>
      </c>
      <c r="AH364" s="237" t="s">
        <v>2013</v>
      </c>
      <c r="AI364" s="237" t="s">
        <v>2014</v>
      </c>
      <c r="AJ364" s="237" t="s">
        <v>332</v>
      </c>
    </row>
    <row r="365" spans="1:36">
      <c r="A365" s="237" t="str">
        <f t="shared" si="45"/>
        <v>0410600092重度訪問介護</v>
      </c>
      <c r="B365" s="237" t="s">
        <v>2009</v>
      </c>
      <c r="C365" s="237" t="s">
        <v>2010</v>
      </c>
      <c r="D365" s="237" t="str">
        <f t="shared" si="46"/>
        <v>カブシキガイシャヒガシニホンヒマワリフクシセンター</v>
      </c>
      <c r="E365" s="237" t="s">
        <v>2011</v>
      </c>
      <c r="F365" s="237" t="str">
        <f t="shared" si="47"/>
        <v>989</v>
      </c>
      <c r="G365" s="237" t="str">
        <f t="shared" si="48"/>
        <v>0243</v>
      </c>
      <c r="H365" s="237" t="s">
        <v>2012</v>
      </c>
      <c r="I365" s="237" t="str">
        <f t="shared" si="49"/>
        <v>白石市字沢目５６番地１</v>
      </c>
      <c r="J365" s="237" t="s">
        <v>2013</v>
      </c>
      <c r="K365" s="237" t="s">
        <v>2014</v>
      </c>
      <c r="L365" s="237" t="s">
        <v>339</v>
      </c>
      <c r="M365" s="237" t="s">
        <v>2015</v>
      </c>
      <c r="N365" s="237" t="s">
        <v>2009</v>
      </c>
      <c r="O365" s="237" t="s">
        <v>2010</v>
      </c>
      <c r="P365" s="237" t="s">
        <v>2011</v>
      </c>
      <c r="Q365" s="237" t="s">
        <v>1947</v>
      </c>
      <c r="R365" s="237" t="s">
        <v>2012</v>
      </c>
      <c r="S365" s="237" t="s">
        <v>2013</v>
      </c>
      <c r="T365" s="237" t="s">
        <v>2014</v>
      </c>
      <c r="U365" s="237" t="s">
        <v>2016</v>
      </c>
      <c r="V365" s="237" t="s">
        <v>101</v>
      </c>
      <c r="W365" s="237"/>
      <c r="X365" s="237"/>
      <c r="Y365" s="237" t="s">
        <v>2009</v>
      </c>
      <c r="Z365" s="237" t="s">
        <v>2010</v>
      </c>
      <c r="AA365" s="237" t="str">
        <f t="shared" si="50"/>
        <v>カブシキガイシャヒガシニホンヒマワリフクシセンター</v>
      </c>
      <c r="AB365" s="237" t="s">
        <v>2011</v>
      </c>
      <c r="AC365" s="237" t="str">
        <f t="shared" si="51"/>
        <v>989</v>
      </c>
      <c r="AD365" s="237" t="str">
        <f t="shared" si="52"/>
        <v>0243</v>
      </c>
      <c r="AE365" s="237" t="s">
        <v>1947</v>
      </c>
      <c r="AF365" s="237" t="s">
        <v>2012</v>
      </c>
      <c r="AG365" s="237" t="str">
        <f t="shared" si="53"/>
        <v>白石市字沢目５６番地１</v>
      </c>
      <c r="AH365" s="237" t="s">
        <v>2013</v>
      </c>
      <c r="AI365" s="237" t="s">
        <v>2014</v>
      </c>
      <c r="AJ365" s="237" t="s">
        <v>332</v>
      </c>
    </row>
    <row r="366" spans="1:36">
      <c r="A366" s="237" t="str">
        <f t="shared" si="45"/>
        <v>0410600100居宅介護</v>
      </c>
      <c r="B366" s="237" t="s">
        <v>2017</v>
      </c>
      <c r="C366" s="237" t="s">
        <v>2018</v>
      </c>
      <c r="D366" s="237" t="str">
        <f t="shared" si="46"/>
        <v>シャカイフクシホウジンシロイシシシャカイフクシキョウギカイ</v>
      </c>
      <c r="E366" s="237" t="s">
        <v>2019</v>
      </c>
      <c r="F366" s="237" t="str">
        <f t="shared" si="47"/>
        <v>989</v>
      </c>
      <c r="G366" s="237" t="str">
        <f t="shared" si="48"/>
        <v>0231</v>
      </c>
      <c r="H366" s="237" t="s">
        <v>2020</v>
      </c>
      <c r="I366" s="237" t="str">
        <f t="shared" si="49"/>
        <v>白石市福岡蔵本字茶園６２番地の１</v>
      </c>
      <c r="J366" s="237" t="s">
        <v>2021</v>
      </c>
      <c r="K366" s="237" t="s">
        <v>2022</v>
      </c>
      <c r="L366" s="237" t="s">
        <v>353</v>
      </c>
      <c r="M366" s="237" t="s">
        <v>2023</v>
      </c>
      <c r="N366" s="237" t="s">
        <v>2024</v>
      </c>
      <c r="O366" s="237" t="s">
        <v>2025</v>
      </c>
      <c r="P366" s="237" t="s">
        <v>2019</v>
      </c>
      <c r="Q366" s="237" t="s">
        <v>1947</v>
      </c>
      <c r="R366" s="237" t="s">
        <v>2020</v>
      </c>
      <c r="S366" s="237" t="s">
        <v>2021</v>
      </c>
      <c r="T366" s="237" t="s">
        <v>2026</v>
      </c>
      <c r="U366" s="237" t="s">
        <v>2027</v>
      </c>
      <c r="V366" s="237" t="s">
        <v>99</v>
      </c>
      <c r="W366" s="237"/>
      <c r="X366" s="237"/>
      <c r="Y366" s="237" t="s">
        <v>2024</v>
      </c>
      <c r="Z366" s="237" t="s">
        <v>2025</v>
      </c>
      <c r="AA366" s="237" t="str">
        <f t="shared" si="50"/>
        <v>シャカイフクシホウジンシロイシシシャカイフクシキョウギカイ　シテイキョタクシエンジギョウショ</v>
      </c>
      <c r="AB366" s="237" t="s">
        <v>2019</v>
      </c>
      <c r="AC366" s="237" t="str">
        <f t="shared" si="51"/>
        <v>989</v>
      </c>
      <c r="AD366" s="237" t="str">
        <f t="shared" si="52"/>
        <v>0231</v>
      </c>
      <c r="AE366" s="237" t="s">
        <v>1947</v>
      </c>
      <c r="AF366" s="237" t="s">
        <v>2020</v>
      </c>
      <c r="AG366" s="237" t="str">
        <f t="shared" si="53"/>
        <v>白石市福岡蔵本字茶園６２番地の１</v>
      </c>
      <c r="AH366" s="237" t="s">
        <v>2021</v>
      </c>
      <c r="AI366" s="237" t="s">
        <v>2026</v>
      </c>
      <c r="AJ366" s="237" t="s">
        <v>260</v>
      </c>
    </row>
    <row r="367" spans="1:36">
      <c r="A367" s="237" t="str">
        <f t="shared" si="45"/>
        <v>0410600100重度訪問介護</v>
      </c>
      <c r="B367" s="237" t="s">
        <v>2017</v>
      </c>
      <c r="C367" s="237" t="s">
        <v>2018</v>
      </c>
      <c r="D367" s="237" t="str">
        <f t="shared" si="46"/>
        <v>シャカイフクシホウジンシロイシシシャカイフクシキョウギカイ</v>
      </c>
      <c r="E367" s="237" t="s">
        <v>2019</v>
      </c>
      <c r="F367" s="237" t="str">
        <f t="shared" si="47"/>
        <v>989</v>
      </c>
      <c r="G367" s="237" t="str">
        <f t="shared" si="48"/>
        <v>0231</v>
      </c>
      <c r="H367" s="237" t="s">
        <v>2020</v>
      </c>
      <c r="I367" s="237" t="str">
        <f t="shared" si="49"/>
        <v>白石市福岡蔵本字茶園６２番地の１</v>
      </c>
      <c r="J367" s="237" t="s">
        <v>2021</v>
      </c>
      <c r="K367" s="237" t="s">
        <v>2022</v>
      </c>
      <c r="L367" s="237" t="s">
        <v>353</v>
      </c>
      <c r="M367" s="237" t="s">
        <v>2023</v>
      </c>
      <c r="N367" s="237" t="s">
        <v>2024</v>
      </c>
      <c r="O367" s="237" t="s">
        <v>2025</v>
      </c>
      <c r="P367" s="237" t="s">
        <v>2019</v>
      </c>
      <c r="Q367" s="237" t="s">
        <v>1947</v>
      </c>
      <c r="R367" s="237" t="s">
        <v>2020</v>
      </c>
      <c r="S367" s="237" t="s">
        <v>2021</v>
      </c>
      <c r="T367" s="237" t="s">
        <v>2026</v>
      </c>
      <c r="U367" s="237" t="s">
        <v>2027</v>
      </c>
      <c r="V367" s="237" t="s">
        <v>101</v>
      </c>
      <c r="W367" s="237"/>
      <c r="X367" s="237"/>
      <c r="Y367" s="237" t="s">
        <v>2024</v>
      </c>
      <c r="Z367" s="237" t="s">
        <v>2025</v>
      </c>
      <c r="AA367" s="237" t="str">
        <f t="shared" si="50"/>
        <v>シャカイフクシホウジンシロイシシシャカイフクシキョウギカイ　シテイキョタクシエンジギョウショ</v>
      </c>
      <c r="AB367" s="237" t="s">
        <v>2019</v>
      </c>
      <c r="AC367" s="237" t="str">
        <f t="shared" si="51"/>
        <v>989</v>
      </c>
      <c r="AD367" s="237" t="str">
        <f t="shared" si="52"/>
        <v>0231</v>
      </c>
      <c r="AE367" s="237" t="s">
        <v>1947</v>
      </c>
      <c r="AF367" s="237" t="s">
        <v>2020</v>
      </c>
      <c r="AG367" s="237" t="str">
        <f t="shared" si="53"/>
        <v>白石市福岡蔵本字茶園６２番地の１</v>
      </c>
      <c r="AH367" s="237" t="s">
        <v>2021</v>
      </c>
      <c r="AI367" s="237" t="s">
        <v>2026</v>
      </c>
      <c r="AJ367" s="237" t="s">
        <v>260</v>
      </c>
    </row>
    <row r="368" spans="1:36">
      <c r="A368" s="237" t="str">
        <f t="shared" si="45"/>
        <v>0410600118居宅介護</v>
      </c>
      <c r="B368" s="237" t="s">
        <v>1949</v>
      </c>
      <c r="C368" s="237" t="s">
        <v>1950</v>
      </c>
      <c r="D368" s="237" t="str">
        <f t="shared" si="46"/>
        <v>シャカイフクシホウジン　シロイシヨウコウエン</v>
      </c>
      <c r="E368" s="237" t="s">
        <v>1951</v>
      </c>
      <c r="F368" s="237" t="str">
        <f t="shared" si="47"/>
        <v>989</v>
      </c>
      <c r="G368" s="237" t="str">
        <f t="shared" si="48"/>
        <v>0232</v>
      </c>
      <c r="H368" s="237" t="s">
        <v>1952</v>
      </c>
      <c r="I368" s="237" t="str">
        <f t="shared" si="49"/>
        <v>白石市福岡長袋字小倉山１４番地の２</v>
      </c>
      <c r="J368" s="237" t="s">
        <v>1953</v>
      </c>
      <c r="K368" s="237" t="s">
        <v>1954</v>
      </c>
      <c r="L368" s="237" t="s">
        <v>248</v>
      </c>
      <c r="M368" s="237" t="s">
        <v>1955</v>
      </c>
      <c r="N368" s="237" t="s">
        <v>2028</v>
      </c>
      <c r="O368" s="237" t="s">
        <v>2029</v>
      </c>
      <c r="P368" s="237" t="s">
        <v>2030</v>
      </c>
      <c r="Q368" s="237" t="s">
        <v>1947</v>
      </c>
      <c r="R368" s="237" t="s">
        <v>2031</v>
      </c>
      <c r="S368" s="237" t="s">
        <v>2032</v>
      </c>
      <c r="T368" s="237" t="s">
        <v>2033</v>
      </c>
      <c r="U368" s="237" t="s">
        <v>2034</v>
      </c>
      <c r="V368" s="237" t="s">
        <v>99</v>
      </c>
      <c r="W368" s="237"/>
      <c r="X368" s="237"/>
      <c r="Y368" s="237" t="s">
        <v>2028</v>
      </c>
      <c r="Z368" s="237" t="s">
        <v>2029</v>
      </c>
      <c r="AA368" s="237" t="str">
        <f t="shared" si="50"/>
        <v>ホームヘルプステーション　ポカポカ</v>
      </c>
      <c r="AB368" s="237" t="s">
        <v>2030</v>
      </c>
      <c r="AC368" s="237" t="str">
        <f t="shared" si="51"/>
        <v>989</v>
      </c>
      <c r="AD368" s="237" t="str">
        <f t="shared" si="52"/>
        <v>0225</v>
      </c>
      <c r="AE368" s="237" t="s">
        <v>1947</v>
      </c>
      <c r="AF368" s="237" t="s">
        <v>2031</v>
      </c>
      <c r="AG368" s="237" t="str">
        <f t="shared" si="53"/>
        <v>白石市東町二丁目２番地３</v>
      </c>
      <c r="AH368" s="237" t="s">
        <v>2032</v>
      </c>
      <c r="AI368" s="237" t="s">
        <v>2033</v>
      </c>
      <c r="AJ368" s="237" t="s">
        <v>260</v>
      </c>
    </row>
    <row r="369" spans="1:36">
      <c r="A369" s="237" t="str">
        <f t="shared" si="45"/>
        <v>0410600118重度訪問介護</v>
      </c>
      <c r="B369" s="237" t="s">
        <v>1949</v>
      </c>
      <c r="C369" s="237" t="s">
        <v>1950</v>
      </c>
      <c r="D369" s="237" t="str">
        <f t="shared" si="46"/>
        <v>シャカイフクシホウジン　シロイシヨウコウエン</v>
      </c>
      <c r="E369" s="237" t="s">
        <v>1951</v>
      </c>
      <c r="F369" s="237" t="str">
        <f t="shared" si="47"/>
        <v>989</v>
      </c>
      <c r="G369" s="237" t="str">
        <f t="shared" si="48"/>
        <v>0232</v>
      </c>
      <c r="H369" s="237" t="s">
        <v>1952</v>
      </c>
      <c r="I369" s="237" t="str">
        <f t="shared" si="49"/>
        <v>白石市福岡長袋字小倉山１４番地の２</v>
      </c>
      <c r="J369" s="237" t="s">
        <v>1953</v>
      </c>
      <c r="K369" s="237" t="s">
        <v>1954</v>
      </c>
      <c r="L369" s="237" t="s">
        <v>248</v>
      </c>
      <c r="M369" s="237" t="s">
        <v>1955</v>
      </c>
      <c r="N369" s="237" t="s">
        <v>2028</v>
      </c>
      <c r="O369" s="237" t="s">
        <v>2029</v>
      </c>
      <c r="P369" s="237" t="s">
        <v>2030</v>
      </c>
      <c r="Q369" s="237" t="s">
        <v>1947</v>
      </c>
      <c r="R369" s="237" t="s">
        <v>2031</v>
      </c>
      <c r="S369" s="237" t="s">
        <v>2032</v>
      </c>
      <c r="T369" s="237" t="s">
        <v>2033</v>
      </c>
      <c r="U369" s="237" t="s">
        <v>2034</v>
      </c>
      <c r="V369" s="237" t="s">
        <v>101</v>
      </c>
      <c r="W369" s="237"/>
      <c r="X369" s="237"/>
      <c r="Y369" s="237" t="s">
        <v>2028</v>
      </c>
      <c r="Z369" s="237" t="s">
        <v>2029</v>
      </c>
      <c r="AA369" s="237" t="str">
        <f t="shared" si="50"/>
        <v>ホームヘルプステーション　ポカポカ</v>
      </c>
      <c r="AB369" s="237" t="s">
        <v>2030</v>
      </c>
      <c r="AC369" s="237" t="str">
        <f t="shared" si="51"/>
        <v>989</v>
      </c>
      <c r="AD369" s="237" t="str">
        <f t="shared" si="52"/>
        <v>0225</v>
      </c>
      <c r="AE369" s="237" t="s">
        <v>1947</v>
      </c>
      <c r="AF369" s="237" t="s">
        <v>2031</v>
      </c>
      <c r="AG369" s="237" t="str">
        <f t="shared" si="53"/>
        <v>白石市東町二丁目２番地３</v>
      </c>
      <c r="AH369" s="237" t="s">
        <v>2032</v>
      </c>
      <c r="AI369" s="237" t="s">
        <v>2033</v>
      </c>
      <c r="AJ369" s="237" t="s">
        <v>260</v>
      </c>
    </row>
    <row r="370" spans="1:36">
      <c r="A370" s="237" t="str">
        <f t="shared" si="45"/>
        <v>0410600118行動援護</v>
      </c>
      <c r="B370" s="237" t="s">
        <v>1949</v>
      </c>
      <c r="C370" s="237" t="s">
        <v>1950</v>
      </c>
      <c r="D370" s="237" t="str">
        <f t="shared" si="46"/>
        <v>シャカイフクシホウジン　シロイシヨウコウエン</v>
      </c>
      <c r="E370" s="237" t="s">
        <v>1951</v>
      </c>
      <c r="F370" s="237" t="str">
        <f t="shared" si="47"/>
        <v>989</v>
      </c>
      <c r="G370" s="237" t="str">
        <f t="shared" si="48"/>
        <v>0232</v>
      </c>
      <c r="H370" s="237" t="s">
        <v>1952</v>
      </c>
      <c r="I370" s="237" t="str">
        <f t="shared" si="49"/>
        <v>白石市福岡長袋字小倉山１４番地の２</v>
      </c>
      <c r="J370" s="237" t="s">
        <v>1953</v>
      </c>
      <c r="K370" s="237" t="s">
        <v>1954</v>
      </c>
      <c r="L370" s="237" t="s">
        <v>248</v>
      </c>
      <c r="M370" s="237" t="s">
        <v>1955</v>
      </c>
      <c r="N370" s="237" t="s">
        <v>2028</v>
      </c>
      <c r="O370" s="237" t="s">
        <v>2029</v>
      </c>
      <c r="P370" s="237" t="s">
        <v>2030</v>
      </c>
      <c r="Q370" s="237" t="s">
        <v>1947</v>
      </c>
      <c r="R370" s="237" t="s">
        <v>2031</v>
      </c>
      <c r="S370" s="237" t="s">
        <v>2032</v>
      </c>
      <c r="T370" s="237" t="s">
        <v>2033</v>
      </c>
      <c r="U370" s="237" t="s">
        <v>2034</v>
      </c>
      <c r="V370" s="237" t="s">
        <v>102</v>
      </c>
      <c r="W370" s="237"/>
      <c r="X370" s="237"/>
      <c r="Y370" s="237" t="s">
        <v>2028</v>
      </c>
      <c r="Z370" s="237" t="s">
        <v>2029</v>
      </c>
      <c r="AA370" s="237" t="str">
        <f t="shared" si="50"/>
        <v>ホームヘルプステーション　ポカポカ</v>
      </c>
      <c r="AB370" s="237" t="s">
        <v>2030</v>
      </c>
      <c r="AC370" s="237" t="str">
        <f t="shared" si="51"/>
        <v>989</v>
      </c>
      <c r="AD370" s="237" t="str">
        <f t="shared" si="52"/>
        <v>0225</v>
      </c>
      <c r="AE370" s="237" t="s">
        <v>1947</v>
      </c>
      <c r="AF370" s="237" t="s">
        <v>2031</v>
      </c>
      <c r="AG370" s="237" t="str">
        <f t="shared" si="53"/>
        <v>白石市東町二丁目２番地３</v>
      </c>
      <c r="AH370" s="237" t="s">
        <v>2032</v>
      </c>
      <c r="AI370" s="237" t="s">
        <v>2033</v>
      </c>
      <c r="AJ370" s="237" t="s">
        <v>260</v>
      </c>
    </row>
    <row r="371" spans="1:36">
      <c r="A371" s="237" t="str">
        <f t="shared" si="45"/>
        <v>0410600118同行援護</v>
      </c>
      <c r="B371" s="237" t="s">
        <v>1949</v>
      </c>
      <c r="C371" s="237" t="s">
        <v>1950</v>
      </c>
      <c r="D371" s="237" t="str">
        <f t="shared" si="46"/>
        <v>シャカイフクシホウジン　シロイシヨウコウエン</v>
      </c>
      <c r="E371" s="237" t="s">
        <v>1951</v>
      </c>
      <c r="F371" s="237" t="str">
        <f t="shared" si="47"/>
        <v>989</v>
      </c>
      <c r="G371" s="237" t="str">
        <f t="shared" si="48"/>
        <v>0232</v>
      </c>
      <c r="H371" s="237" t="s">
        <v>1952</v>
      </c>
      <c r="I371" s="237" t="str">
        <f t="shared" si="49"/>
        <v>白石市福岡長袋字小倉山１４番地の２</v>
      </c>
      <c r="J371" s="237" t="s">
        <v>1953</v>
      </c>
      <c r="K371" s="237" t="s">
        <v>1954</v>
      </c>
      <c r="L371" s="237" t="s">
        <v>248</v>
      </c>
      <c r="M371" s="237" t="s">
        <v>1955</v>
      </c>
      <c r="N371" s="237" t="s">
        <v>2028</v>
      </c>
      <c r="O371" s="237" t="s">
        <v>2029</v>
      </c>
      <c r="P371" s="237" t="s">
        <v>2030</v>
      </c>
      <c r="Q371" s="237" t="s">
        <v>1947</v>
      </c>
      <c r="R371" s="237" t="s">
        <v>2031</v>
      </c>
      <c r="S371" s="237" t="s">
        <v>2032</v>
      </c>
      <c r="T371" s="237" t="s">
        <v>2033</v>
      </c>
      <c r="U371" s="237" t="s">
        <v>2034</v>
      </c>
      <c r="V371" s="237" t="s">
        <v>126</v>
      </c>
      <c r="W371" s="237"/>
      <c r="X371" s="237"/>
      <c r="Y371" s="237" t="s">
        <v>2028</v>
      </c>
      <c r="Z371" s="237" t="s">
        <v>2029</v>
      </c>
      <c r="AA371" s="237" t="str">
        <f t="shared" si="50"/>
        <v>ホームヘルプステーション　ポカポカ</v>
      </c>
      <c r="AB371" s="237" t="s">
        <v>2030</v>
      </c>
      <c r="AC371" s="237" t="str">
        <f t="shared" si="51"/>
        <v>989</v>
      </c>
      <c r="AD371" s="237" t="str">
        <f t="shared" si="52"/>
        <v>0225</v>
      </c>
      <c r="AE371" s="237" t="s">
        <v>1947</v>
      </c>
      <c r="AF371" s="237" t="s">
        <v>2035</v>
      </c>
      <c r="AG371" s="237" t="str">
        <f t="shared" si="53"/>
        <v>白石市東町２丁目２番地３</v>
      </c>
      <c r="AH371" s="237" t="s">
        <v>2032</v>
      </c>
      <c r="AI371" s="237" t="s">
        <v>2033</v>
      </c>
      <c r="AJ371" s="237" t="s">
        <v>260</v>
      </c>
    </row>
    <row r="372" spans="1:36">
      <c r="A372" s="237" t="str">
        <f t="shared" si="45"/>
        <v>0410600126居宅介護</v>
      </c>
      <c r="B372" s="237" t="s">
        <v>484</v>
      </c>
      <c r="C372" s="237" t="s">
        <v>485</v>
      </c>
      <c r="D372" s="237" t="str">
        <f t="shared" si="46"/>
        <v>カブシキガイシャコムスン</v>
      </c>
      <c r="E372" s="237" t="s">
        <v>486</v>
      </c>
      <c r="F372" s="237" t="str">
        <f t="shared" si="47"/>
        <v>106</v>
      </c>
      <c r="G372" s="237" t="str">
        <f t="shared" si="48"/>
        <v>6153</v>
      </c>
      <c r="H372" s="237" t="s">
        <v>487</v>
      </c>
      <c r="I372" s="237" t="str">
        <f t="shared" si="49"/>
        <v>東京都港区六本木六丁目１０番１号六本木ヒルズ森タワー</v>
      </c>
      <c r="J372" s="237" t="s">
        <v>488</v>
      </c>
      <c r="K372" s="237" t="s">
        <v>489</v>
      </c>
      <c r="L372" s="237" t="s">
        <v>339</v>
      </c>
      <c r="M372" s="237" t="s">
        <v>490</v>
      </c>
      <c r="N372" s="237" t="s">
        <v>2036</v>
      </c>
      <c r="O372" s="237" t="s">
        <v>2037</v>
      </c>
      <c r="P372" s="237" t="s">
        <v>2038</v>
      </c>
      <c r="Q372" s="237" t="s">
        <v>1947</v>
      </c>
      <c r="R372" s="237" t="s">
        <v>2039</v>
      </c>
      <c r="S372" s="237" t="s">
        <v>2040</v>
      </c>
      <c r="T372" s="237" t="s">
        <v>2041</v>
      </c>
      <c r="U372" s="237" t="s">
        <v>2042</v>
      </c>
      <c r="V372" s="237" t="s">
        <v>99</v>
      </c>
      <c r="W372" s="237"/>
      <c r="X372" s="237"/>
      <c r="Y372" s="237" t="s">
        <v>2036</v>
      </c>
      <c r="Z372" s="237" t="s">
        <v>2037</v>
      </c>
      <c r="AA372" s="237" t="str">
        <f t="shared" si="50"/>
        <v>カブシキガイシャコムスン　シロイシケアセンター</v>
      </c>
      <c r="AB372" s="237" t="s">
        <v>2038</v>
      </c>
      <c r="AC372" s="237" t="str">
        <f t="shared" si="51"/>
        <v>989</v>
      </c>
      <c r="AD372" s="237" t="str">
        <f t="shared" si="52"/>
        <v>0229</v>
      </c>
      <c r="AE372" s="237" t="s">
        <v>1947</v>
      </c>
      <c r="AF372" s="237" t="s">
        <v>2039</v>
      </c>
      <c r="AG372" s="237" t="str">
        <f t="shared" si="53"/>
        <v>白石市銚子ケ森4-6</v>
      </c>
      <c r="AH372" s="237" t="s">
        <v>2040</v>
      </c>
      <c r="AI372" s="237" t="s">
        <v>2041</v>
      </c>
      <c r="AJ372" s="237" t="s">
        <v>332</v>
      </c>
    </row>
    <row r="373" spans="1:36">
      <c r="A373" s="237" t="str">
        <f t="shared" si="45"/>
        <v>0410600126重度訪問介護</v>
      </c>
      <c r="B373" s="237" t="s">
        <v>484</v>
      </c>
      <c r="C373" s="237" t="s">
        <v>485</v>
      </c>
      <c r="D373" s="237" t="str">
        <f t="shared" si="46"/>
        <v>カブシキガイシャコムスン</v>
      </c>
      <c r="E373" s="237" t="s">
        <v>486</v>
      </c>
      <c r="F373" s="237" t="str">
        <f t="shared" si="47"/>
        <v>106</v>
      </c>
      <c r="G373" s="237" t="str">
        <f t="shared" si="48"/>
        <v>6153</v>
      </c>
      <c r="H373" s="237" t="s">
        <v>487</v>
      </c>
      <c r="I373" s="237" t="str">
        <f t="shared" si="49"/>
        <v>東京都港区六本木六丁目１０番１号六本木ヒルズ森タワー</v>
      </c>
      <c r="J373" s="237" t="s">
        <v>488</v>
      </c>
      <c r="K373" s="237" t="s">
        <v>489</v>
      </c>
      <c r="L373" s="237" t="s">
        <v>339</v>
      </c>
      <c r="M373" s="237" t="s">
        <v>490</v>
      </c>
      <c r="N373" s="237" t="s">
        <v>2036</v>
      </c>
      <c r="O373" s="237" t="s">
        <v>2037</v>
      </c>
      <c r="P373" s="237" t="s">
        <v>2038</v>
      </c>
      <c r="Q373" s="237" t="s">
        <v>1947</v>
      </c>
      <c r="R373" s="237" t="s">
        <v>2039</v>
      </c>
      <c r="S373" s="237" t="s">
        <v>2040</v>
      </c>
      <c r="T373" s="237" t="s">
        <v>2041</v>
      </c>
      <c r="U373" s="237" t="s">
        <v>2042</v>
      </c>
      <c r="V373" s="237" t="s">
        <v>101</v>
      </c>
      <c r="W373" s="237"/>
      <c r="X373" s="237"/>
      <c r="Y373" s="237" t="s">
        <v>2036</v>
      </c>
      <c r="Z373" s="237" t="s">
        <v>2037</v>
      </c>
      <c r="AA373" s="237" t="str">
        <f t="shared" si="50"/>
        <v>カブシキガイシャコムスン　シロイシケアセンター</v>
      </c>
      <c r="AB373" s="237" t="s">
        <v>2038</v>
      </c>
      <c r="AC373" s="237" t="str">
        <f t="shared" si="51"/>
        <v>989</v>
      </c>
      <c r="AD373" s="237" t="str">
        <f t="shared" si="52"/>
        <v>0229</v>
      </c>
      <c r="AE373" s="237" t="s">
        <v>1947</v>
      </c>
      <c r="AF373" s="237" t="s">
        <v>2039</v>
      </c>
      <c r="AG373" s="237" t="str">
        <f t="shared" si="53"/>
        <v>白石市銚子ケ森4-6</v>
      </c>
      <c r="AH373" s="237" t="s">
        <v>2040</v>
      </c>
      <c r="AI373" s="237" t="s">
        <v>2041</v>
      </c>
      <c r="AJ373" s="237" t="s">
        <v>332</v>
      </c>
    </row>
    <row r="374" spans="1:36">
      <c r="A374" s="237" t="str">
        <f t="shared" si="45"/>
        <v>0410600167就労継続支援Ｂ型</v>
      </c>
      <c r="B374" s="237" t="s">
        <v>1949</v>
      </c>
      <c r="C374" s="237" t="s">
        <v>1950</v>
      </c>
      <c r="D374" s="237" t="str">
        <f t="shared" si="46"/>
        <v>シャカイフクシホウジン　シロイシヨウコウエン</v>
      </c>
      <c r="E374" s="237" t="s">
        <v>1951</v>
      </c>
      <c r="F374" s="237" t="str">
        <f t="shared" si="47"/>
        <v>989</v>
      </c>
      <c r="G374" s="237" t="str">
        <f t="shared" si="48"/>
        <v>0232</v>
      </c>
      <c r="H374" s="237" t="s">
        <v>1952</v>
      </c>
      <c r="I374" s="237" t="str">
        <f t="shared" si="49"/>
        <v>白石市福岡長袋字小倉山１４番地の２</v>
      </c>
      <c r="J374" s="237" t="s">
        <v>1953</v>
      </c>
      <c r="K374" s="237" t="s">
        <v>1954</v>
      </c>
      <c r="L374" s="237" t="s">
        <v>248</v>
      </c>
      <c r="M374" s="237" t="s">
        <v>1955</v>
      </c>
      <c r="N374" s="237" t="s">
        <v>2043</v>
      </c>
      <c r="O374" s="237" t="s">
        <v>2044</v>
      </c>
      <c r="P374" s="237" t="s">
        <v>2045</v>
      </c>
      <c r="Q374" s="237" t="s">
        <v>1947</v>
      </c>
      <c r="R374" s="237" t="s">
        <v>2046</v>
      </c>
      <c r="S374" s="237" t="s">
        <v>2047</v>
      </c>
      <c r="T374" s="237" t="s">
        <v>2048</v>
      </c>
      <c r="U374" s="237" t="s">
        <v>2049</v>
      </c>
      <c r="V374" s="237" t="s">
        <v>111</v>
      </c>
      <c r="W374" s="237"/>
      <c r="X374" s="237"/>
      <c r="Y374" s="237" t="s">
        <v>2043</v>
      </c>
      <c r="Z374" s="237" t="s">
        <v>2044</v>
      </c>
      <c r="AA374" s="237" t="str">
        <f t="shared" si="50"/>
        <v>ハチマイダ</v>
      </c>
      <c r="AB374" s="237" t="s">
        <v>2045</v>
      </c>
      <c r="AC374" s="237" t="str">
        <f t="shared" si="51"/>
        <v>989</v>
      </c>
      <c r="AD374" s="237" t="str">
        <f t="shared" si="52"/>
        <v>0213</v>
      </c>
      <c r="AE374" s="237" t="s">
        <v>1947</v>
      </c>
      <c r="AF374" s="237" t="s">
        <v>2046</v>
      </c>
      <c r="AG374" s="237" t="str">
        <f t="shared" si="53"/>
        <v>白石市大鷹沢三沢字坂端５８－１</v>
      </c>
      <c r="AH374" s="237" t="s">
        <v>2047</v>
      </c>
      <c r="AI374" s="237" t="s">
        <v>2048</v>
      </c>
      <c r="AJ374" s="237" t="s">
        <v>260</v>
      </c>
    </row>
    <row r="375" spans="1:36">
      <c r="A375" s="237" t="str">
        <f t="shared" si="45"/>
        <v>0410600167知的障害者通所授産施設</v>
      </c>
      <c r="B375" s="237" t="s">
        <v>1949</v>
      </c>
      <c r="C375" s="237" t="s">
        <v>1950</v>
      </c>
      <c r="D375" s="237" t="str">
        <f t="shared" si="46"/>
        <v>シャカイフクシホウジン　シロイシヨウコウエン</v>
      </c>
      <c r="E375" s="237" t="s">
        <v>1951</v>
      </c>
      <c r="F375" s="237" t="str">
        <f t="shared" si="47"/>
        <v>989</v>
      </c>
      <c r="G375" s="237" t="str">
        <f t="shared" si="48"/>
        <v>0232</v>
      </c>
      <c r="H375" s="237" t="s">
        <v>1952</v>
      </c>
      <c r="I375" s="237" t="str">
        <f t="shared" si="49"/>
        <v>白石市福岡長袋字小倉山１４番地の２</v>
      </c>
      <c r="J375" s="237" t="s">
        <v>1953</v>
      </c>
      <c r="K375" s="237" t="s">
        <v>1954</v>
      </c>
      <c r="L375" s="237" t="s">
        <v>248</v>
      </c>
      <c r="M375" s="237" t="s">
        <v>1955</v>
      </c>
      <c r="N375" s="237" t="s">
        <v>2043</v>
      </c>
      <c r="O375" s="237" t="s">
        <v>2044</v>
      </c>
      <c r="P375" s="237" t="s">
        <v>2045</v>
      </c>
      <c r="Q375" s="237" t="s">
        <v>1947</v>
      </c>
      <c r="R375" s="237" t="s">
        <v>2046</v>
      </c>
      <c r="S375" s="237" t="s">
        <v>2047</v>
      </c>
      <c r="T375" s="237" t="s">
        <v>2048</v>
      </c>
      <c r="U375" s="237" t="s">
        <v>2049</v>
      </c>
      <c r="V375" s="237" t="s">
        <v>561</v>
      </c>
      <c r="W375" s="237"/>
      <c r="X375" s="237"/>
      <c r="Y375" s="237" t="s">
        <v>2050</v>
      </c>
      <c r="Z375" s="237" t="s">
        <v>2051</v>
      </c>
      <c r="AA375" s="237" t="str">
        <f t="shared" si="50"/>
        <v>コスモスノイエ</v>
      </c>
      <c r="AB375" s="237" t="s">
        <v>1973</v>
      </c>
      <c r="AC375" s="237" t="str">
        <f t="shared" si="51"/>
        <v>989</v>
      </c>
      <c r="AD375" s="237" t="str">
        <f t="shared" si="52"/>
        <v>0215</v>
      </c>
      <c r="AE375" s="237" t="s">
        <v>1947</v>
      </c>
      <c r="AF375" s="237" t="s">
        <v>2052</v>
      </c>
      <c r="AG375" s="237" t="str">
        <f t="shared" si="53"/>
        <v>白石市斎川字深沢47番地1</v>
      </c>
      <c r="AH375" s="237" t="s">
        <v>2053</v>
      </c>
      <c r="AI375" s="237" t="s">
        <v>2054</v>
      </c>
      <c r="AJ375" s="237" t="s">
        <v>280</v>
      </c>
    </row>
    <row r="376" spans="1:36">
      <c r="A376" s="237" t="str">
        <f t="shared" si="45"/>
        <v>0410600175身体障害者入所療護施設</v>
      </c>
      <c r="B376" s="237" t="s">
        <v>2055</v>
      </c>
      <c r="C376" s="237" t="s">
        <v>2056</v>
      </c>
      <c r="D376" s="237" t="str">
        <f t="shared" si="46"/>
        <v>ミヤギケン</v>
      </c>
      <c r="E376" s="237" t="s">
        <v>646</v>
      </c>
      <c r="F376" s="237" t="str">
        <f t="shared" si="47"/>
        <v>980</v>
      </c>
      <c r="G376" s="237" t="str">
        <f t="shared" si="48"/>
        <v>0014</v>
      </c>
      <c r="H376" s="237" t="s">
        <v>2057</v>
      </c>
      <c r="I376" s="237" t="str">
        <f t="shared" si="49"/>
        <v>仙台市青葉区本町３丁目８－１</v>
      </c>
      <c r="J376" s="237" t="s">
        <v>2058</v>
      </c>
      <c r="K376" s="237" t="s">
        <v>2059</v>
      </c>
      <c r="L376" s="237" t="s">
        <v>2060</v>
      </c>
      <c r="M376" s="237" t="s">
        <v>2061</v>
      </c>
      <c r="N376" s="237" t="s">
        <v>1945</v>
      </c>
      <c r="O376" s="237" t="s">
        <v>1946</v>
      </c>
      <c r="P376" s="237" t="s">
        <v>1941</v>
      </c>
      <c r="Q376" s="237" t="s">
        <v>1947</v>
      </c>
      <c r="R376" s="237" t="s">
        <v>2062</v>
      </c>
      <c r="S376" s="237" t="s">
        <v>1943</v>
      </c>
      <c r="T376" s="237" t="s">
        <v>1943</v>
      </c>
      <c r="U376" s="237" t="s">
        <v>2063</v>
      </c>
      <c r="V376" s="237" t="s">
        <v>1307</v>
      </c>
      <c r="W376" s="237"/>
      <c r="X376" s="237"/>
      <c r="Y376" s="237" t="s">
        <v>1945</v>
      </c>
      <c r="Z376" s="237" t="s">
        <v>1946</v>
      </c>
      <c r="AA376" s="237" t="str">
        <f t="shared" si="50"/>
        <v>ミヤギケンフボウエン</v>
      </c>
      <c r="AB376" s="237" t="s">
        <v>1941</v>
      </c>
      <c r="AC376" s="237" t="str">
        <f t="shared" si="51"/>
        <v>989</v>
      </c>
      <c r="AD376" s="237" t="str">
        <f t="shared" si="52"/>
        <v>0212</v>
      </c>
      <c r="AE376" s="237" t="s">
        <v>1947</v>
      </c>
      <c r="AF376" s="237" t="s">
        <v>2062</v>
      </c>
      <c r="AG376" s="237" t="str">
        <f t="shared" si="53"/>
        <v>白石市大鷹沢大町字若林１３１</v>
      </c>
      <c r="AH376" s="237" t="s">
        <v>1943</v>
      </c>
      <c r="AI376" s="237" t="s">
        <v>1943</v>
      </c>
      <c r="AJ376" s="237" t="s">
        <v>280</v>
      </c>
    </row>
    <row r="377" spans="1:36">
      <c r="A377" s="237" t="str">
        <f t="shared" si="45"/>
        <v>0410600191居宅介護</v>
      </c>
      <c r="B377" s="237" t="s">
        <v>2064</v>
      </c>
      <c r="C377" s="237" t="s">
        <v>2065</v>
      </c>
      <c r="D377" s="237" t="str">
        <f t="shared" si="46"/>
        <v>シャカイフクシホウジン　シロイシヒマワリ</v>
      </c>
      <c r="E377" s="237" t="s">
        <v>2019</v>
      </c>
      <c r="F377" s="237" t="str">
        <f t="shared" si="47"/>
        <v>989</v>
      </c>
      <c r="G377" s="237" t="str">
        <f t="shared" si="48"/>
        <v>0231</v>
      </c>
      <c r="H377" s="237" t="s">
        <v>2066</v>
      </c>
      <c r="I377" s="237" t="str">
        <f t="shared" si="49"/>
        <v>白石市福岡蔵本字薬師堂２８番地２</v>
      </c>
      <c r="J377" s="237" t="s">
        <v>2013</v>
      </c>
      <c r="K377" s="237" t="s">
        <v>2014</v>
      </c>
      <c r="L377" s="237" t="s">
        <v>248</v>
      </c>
      <c r="M377" s="237" t="s">
        <v>2067</v>
      </c>
      <c r="N377" s="237" t="s">
        <v>2068</v>
      </c>
      <c r="O377" s="237" t="s">
        <v>2069</v>
      </c>
      <c r="P377" s="237" t="s">
        <v>2019</v>
      </c>
      <c r="Q377" s="237" t="s">
        <v>1947</v>
      </c>
      <c r="R377" s="237" t="s">
        <v>2066</v>
      </c>
      <c r="S377" s="237" t="s">
        <v>2013</v>
      </c>
      <c r="T377" s="237" t="s">
        <v>2014</v>
      </c>
      <c r="U377" s="237" t="s">
        <v>2070</v>
      </c>
      <c r="V377" s="237" t="s">
        <v>99</v>
      </c>
      <c r="W377" s="237"/>
      <c r="X377" s="237"/>
      <c r="Y377" s="237" t="s">
        <v>2068</v>
      </c>
      <c r="Z377" s="237" t="s">
        <v>2069</v>
      </c>
      <c r="AA377" s="237" t="str">
        <f t="shared" si="50"/>
        <v>シャカイフクシホウジンシロイシヒマワリ　ヒマワリフクシセンター</v>
      </c>
      <c r="AB377" s="237" t="s">
        <v>2019</v>
      </c>
      <c r="AC377" s="237" t="str">
        <f t="shared" si="51"/>
        <v>989</v>
      </c>
      <c r="AD377" s="237" t="str">
        <f t="shared" si="52"/>
        <v>0231</v>
      </c>
      <c r="AE377" s="237" t="s">
        <v>1947</v>
      </c>
      <c r="AF377" s="237" t="s">
        <v>2066</v>
      </c>
      <c r="AG377" s="237" t="str">
        <f t="shared" si="53"/>
        <v>白石市福岡蔵本字薬師堂２８番地２</v>
      </c>
      <c r="AH377" s="237" t="s">
        <v>2013</v>
      </c>
      <c r="AI377" s="237" t="s">
        <v>2014</v>
      </c>
      <c r="AJ377" s="237" t="s">
        <v>260</v>
      </c>
    </row>
    <row r="378" spans="1:36">
      <c r="A378" s="237" t="str">
        <f t="shared" si="45"/>
        <v>0410600191重度訪問介護</v>
      </c>
      <c r="B378" s="237" t="s">
        <v>2064</v>
      </c>
      <c r="C378" s="237" t="s">
        <v>2065</v>
      </c>
      <c r="D378" s="237" t="str">
        <f t="shared" si="46"/>
        <v>シャカイフクシホウジン　シロイシヒマワリ</v>
      </c>
      <c r="E378" s="237" t="s">
        <v>2019</v>
      </c>
      <c r="F378" s="237" t="str">
        <f t="shared" si="47"/>
        <v>989</v>
      </c>
      <c r="G378" s="237" t="str">
        <f t="shared" si="48"/>
        <v>0231</v>
      </c>
      <c r="H378" s="237" t="s">
        <v>2066</v>
      </c>
      <c r="I378" s="237" t="str">
        <f t="shared" si="49"/>
        <v>白石市福岡蔵本字薬師堂２８番地２</v>
      </c>
      <c r="J378" s="237" t="s">
        <v>2013</v>
      </c>
      <c r="K378" s="237" t="s">
        <v>2014</v>
      </c>
      <c r="L378" s="237" t="s">
        <v>248</v>
      </c>
      <c r="M378" s="237" t="s">
        <v>2067</v>
      </c>
      <c r="N378" s="237" t="s">
        <v>2068</v>
      </c>
      <c r="O378" s="237" t="s">
        <v>2069</v>
      </c>
      <c r="P378" s="237" t="s">
        <v>2019</v>
      </c>
      <c r="Q378" s="237" t="s">
        <v>1947</v>
      </c>
      <c r="R378" s="237" t="s">
        <v>2066</v>
      </c>
      <c r="S378" s="237" t="s">
        <v>2013</v>
      </c>
      <c r="T378" s="237" t="s">
        <v>2014</v>
      </c>
      <c r="U378" s="237" t="s">
        <v>2070</v>
      </c>
      <c r="V378" s="237" t="s">
        <v>101</v>
      </c>
      <c r="W378" s="237"/>
      <c r="X378" s="237"/>
      <c r="Y378" s="237" t="s">
        <v>2068</v>
      </c>
      <c r="Z378" s="237" t="s">
        <v>2069</v>
      </c>
      <c r="AA378" s="237" t="str">
        <f t="shared" si="50"/>
        <v>シャカイフクシホウジンシロイシヒマワリ　ヒマワリフクシセンター</v>
      </c>
      <c r="AB378" s="237" t="s">
        <v>2019</v>
      </c>
      <c r="AC378" s="237" t="str">
        <f t="shared" si="51"/>
        <v>989</v>
      </c>
      <c r="AD378" s="237" t="str">
        <f t="shared" si="52"/>
        <v>0231</v>
      </c>
      <c r="AE378" s="237" t="s">
        <v>1947</v>
      </c>
      <c r="AF378" s="237" t="s">
        <v>2066</v>
      </c>
      <c r="AG378" s="237" t="str">
        <f t="shared" si="53"/>
        <v>白石市福岡蔵本字薬師堂２８番地２</v>
      </c>
      <c r="AH378" s="237" t="s">
        <v>2013</v>
      </c>
      <c r="AI378" s="237" t="s">
        <v>2014</v>
      </c>
      <c r="AJ378" s="237" t="s">
        <v>470</v>
      </c>
    </row>
    <row r="379" spans="1:36">
      <c r="A379" s="237" t="str">
        <f t="shared" si="45"/>
        <v>0410600209居宅介護</v>
      </c>
      <c r="B379" s="237" t="s">
        <v>2071</v>
      </c>
      <c r="C379" s="237" t="s">
        <v>2072</v>
      </c>
      <c r="D379" s="237" t="str">
        <f t="shared" si="46"/>
        <v>ミヤギセンナンノウギョウキョウドウクミアイ</v>
      </c>
      <c r="E379" s="237" t="s">
        <v>2073</v>
      </c>
      <c r="F379" s="237" t="str">
        <f t="shared" si="47"/>
        <v>989</v>
      </c>
      <c r="G379" s="237" t="str">
        <f t="shared" si="48"/>
        <v>1622</v>
      </c>
      <c r="H379" s="237" t="s">
        <v>2074</v>
      </c>
      <c r="I379" s="237" t="str">
        <f t="shared" si="49"/>
        <v>柴田郡柴田町西船迫一丁目１０－３</v>
      </c>
      <c r="J379" s="237" t="s">
        <v>2075</v>
      </c>
      <c r="K379" s="237" t="s">
        <v>2076</v>
      </c>
      <c r="L379" s="237" t="s">
        <v>2077</v>
      </c>
      <c r="M379" s="237" t="s">
        <v>2078</v>
      </c>
      <c r="N379" s="237" t="s">
        <v>2079</v>
      </c>
      <c r="O379" s="237" t="s">
        <v>2080</v>
      </c>
      <c r="P379" s="237" t="s">
        <v>2081</v>
      </c>
      <c r="Q379" s="237" t="s">
        <v>1947</v>
      </c>
      <c r="R379" s="237" t="s">
        <v>2082</v>
      </c>
      <c r="S379" s="237" t="s">
        <v>2083</v>
      </c>
      <c r="T379" s="237"/>
      <c r="U379" s="237" t="s">
        <v>2084</v>
      </c>
      <c r="V379" s="237" t="s">
        <v>99</v>
      </c>
      <c r="W379" s="237"/>
      <c r="X379" s="237"/>
      <c r="Y379" s="237" t="s">
        <v>2079</v>
      </c>
      <c r="Z379" s="237" t="s">
        <v>2080</v>
      </c>
      <c r="AA379" s="237" t="str">
        <f t="shared" si="50"/>
        <v>ＪＡミヤギセンナンカイゴシエンセンター</v>
      </c>
      <c r="AB379" s="237" t="s">
        <v>2081</v>
      </c>
      <c r="AC379" s="237" t="str">
        <f t="shared" si="51"/>
        <v>989</v>
      </c>
      <c r="AD379" s="237" t="str">
        <f t="shared" si="52"/>
        <v>0254</v>
      </c>
      <c r="AE379" s="237" t="s">
        <v>1947</v>
      </c>
      <c r="AF379" s="237" t="s">
        <v>2082</v>
      </c>
      <c r="AG379" s="237" t="str">
        <f t="shared" si="53"/>
        <v>白石市大川町1-6</v>
      </c>
      <c r="AH379" s="237" t="s">
        <v>2083</v>
      </c>
      <c r="AI379" s="237"/>
      <c r="AJ379" s="237" t="s">
        <v>332</v>
      </c>
    </row>
    <row r="380" spans="1:36">
      <c r="A380" s="237" t="str">
        <f t="shared" si="45"/>
        <v>0410600209重度訪問介護</v>
      </c>
      <c r="B380" s="237" t="s">
        <v>2071</v>
      </c>
      <c r="C380" s="237" t="s">
        <v>2072</v>
      </c>
      <c r="D380" s="237" t="str">
        <f t="shared" si="46"/>
        <v>ミヤギセンナンノウギョウキョウドウクミアイ</v>
      </c>
      <c r="E380" s="237" t="s">
        <v>2073</v>
      </c>
      <c r="F380" s="237" t="str">
        <f t="shared" si="47"/>
        <v>989</v>
      </c>
      <c r="G380" s="237" t="str">
        <f t="shared" si="48"/>
        <v>1622</v>
      </c>
      <c r="H380" s="237" t="s">
        <v>2074</v>
      </c>
      <c r="I380" s="237" t="str">
        <f t="shared" si="49"/>
        <v>柴田郡柴田町西船迫一丁目１０－３</v>
      </c>
      <c r="J380" s="237" t="s">
        <v>2075</v>
      </c>
      <c r="K380" s="237" t="s">
        <v>2076</v>
      </c>
      <c r="L380" s="237" t="s">
        <v>2077</v>
      </c>
      <c r="M380" s="237" t="s">
        <v>2078</v>
      </c>
      <c r="N380" s="237" t="s">
        <v>2079</v>
      </c>
      <c r="O380" s="237" t="s">
        <v>2080</v>
      </c>
      <c r="P380" s="237" t="s">
        <v>2081</v>
      </c>
      <c r="Q380" s="237" t="s">
        <v>1947</v>
      </c>
      <c r="R380" s="237" t="s">
        <v>2082</v>
      </c>
      <c r="S380" s="237" t="s">
        <v>2083</v>
      </c>
      <c r="T380" s="237"/>
      <c r="U380" s="237" t="s">
        <v>2084</v>
      </c>
      <c r="V380" s="237" t="s">
        <v>101</v>
      </c>
      <c r="W380" s="237"/>
      <c r="X380" s="237"/>
      <c r="Y380" s="237" t="s">
        <v>2079</v>
      </c>
      <c r="Z380" s="237" t="s">
        <v>2080</v>
      </c>
      <c r="AA380" s="237" t="str">
        <f t="shared" si="50"/>
        <v>ＪＡミヤギセンナンカイゴシエンセンター</v>
      </c>
      <c r="AB380" s="237" t="s">
        <v>2081</v>
      </c>
      <c r="AC380" s="237" t="str">
        <f t="shared" si="51"/>
        <v>989</v>
      </c>
      <c r="AD380" s="237" t="str">
        <f t="shared" si="52"/>
        <v>0254</v>
      </c>
      <c r="AE380" s="237" t="s">
        <v>1947</v>
      </c>
      <c r="AF380" s="237" t="s">
        <v>2082</v>
      </c>
      <c r="AG380" s="237" t="str">
        <f t="shared" si="53"/>
        <v>白石市大川町1-6</v>
      </c>
      <c r="AH380" s="237" t="s">
        <v>2083</v>
      </c>
      <c r="AI380" s="237"/>
      <c r="AJ380" s="237" t="s">
        <v>332</v>
      </c>
    </row>
    <row r="381" spans="1:36">
      <c r="A381" s="237" t="str">
        <f t="shared" si="45"/>
        <v>0410600217居宅介護</v>
      </c>
      <c r="B381" s="237" t="s">
        <v>644</v>
      </c>
      <c r="C381" s="237" t="s">
        <v>645</v>
      </c>
      <c r="D381" s="237" t="str">
        <f t="shared" si="46"/>
        <v>セントケアミヤギカブシキガイシャ</v>
      </c>
      <c r="E381" s="237" t="s">
        <v>646</v>
      </c>
      <c r="F381" s="237" t="str">
        <f t="shared" si="47"/>
        <v>980</v>
      </c>
      <c r="G381" s="237" t="str">
        <f t="shared" si="48"/>
        <v>0014</v>
      </c>
      <c r="H381" s="237" t="s">
        <v>647</v>
      </c>
      <c r="I381" s="237" t="str">
        <f t="shared" si="49"/>
        <v>仙台市青葉区本町１丁目１１番１１号</v>
      </c>
      <c r="J381" s="237" t="s">
        <v>648</v>
      </c>
      <c r="K381" s="237" t="s">
        <v>649</v>
      </c>
      <c r="L381" s="237" t="s">
        <v>635</v>
      </c>
      <c r="M381" s="237" t="s">
        <v>650</v>
      </c>
      <c r="N381" s="237" t="s">
        <v>2085</v>
      </c>
      <c r="O381" s="237" t="s">
        <v>2086</v>
      </c>
      <c r="P381" s="237" t="s">
        <v>2038</v>
      </c>
      <c r="Q381" s="237" t="s">
        <v>1947</v>
      </c>
      <c r="R381" s="237" t="s">
        <v>2087</v>
      </c>
      <c r="S381" s="237" t="s">
        <v>2040</v>
      </c>
      <c r="T381" s="237" t="s">
        <v>2041</v>
      </c>
      <c r="U381" s="237" t="s">
        <v>2088</v>
      </c>
      <c r="V381" s="237" t="s">
        <v>99</v>
      </c>
      <c r="W381" s="237"/>
      <c r="X381" s="237"/>
      <c r="Y381" s="237" t="s">
        <v>2085</v>
      </c>
      <c r="Z381" s="237" t="s">
        <v>2086</v>
      </c>
      <c r="AA381" s="237" t="str">
        <f t="shared" si="50"/>
        <v>セントケアシロイシ</v>
      </c>
      <c r="AB381" s="237" t="s">
        <v>2038</v>
      </c>
      <c r="AC381" s="237" t="str">
        <f t="shared" si="51"/>
        <v>989</v>
      </c>
      <c r="AD381" s="237" t="str">
        <f t="shared" si="52"/>
        <v>0229</v>
      </c>
      <c r="AE381" s="237" t="s">
        <v>1947</v>
      </c>
      <c r="AF381" s="237" t="s">
        <v>2087</v>
      </c>
      <c r="AG381" s="237" t="str">
        <f t="shared" si="53"/>
        <v>白石市銚子ケ森４番６号</v>
      </c>
      <c r="AH381" s="237" t="s">
        <v>2040</v>
      </c>
      <c r="AI381" s="237" t="s">
        <v>2041</v>
      </c>
      <c r="AJ381" s="237" t="s">
        <v>260</v>
      </c>
    </row>
    <row r="382" spans="1:36">
      <c r="A382" s="237" t="str">
        <f t="shared" si="45"/>
        <v>0410600217重度訪問介護</v>
      </c>
      <c r="B382" s="237" t="s">
        <v>644</v>
      </c>
      <c r="C382" s="237" t="s">
        <v>645</v>
      </c>
      <c r="D382" s="237" t="str">
        <f t="shared" si="46"/>
        <v>セントケアミヤギカブシキガイシャ</v>
      </c>
      <c r="E382" s="237" t="s">
        <v>646</v>
      </c>
      <c r="F382" s="237" t="str">
        <f t="shared" si="47"/>
        <v>980</v>
      </c>
      <c r="G382" s="237" t="str">
        <f t="shared" si="48"/>
        <v>0014</v>
      </c>
      <c r="H382" s="237" t="s">
        <v>647</v>
      </c>
      <c r="I382" s="237" t="str">
        <f t="shared" si="49"/>
        <v>仙台市青葉区本町１丁目１１番１１号</v>
      </c>
      <c r="J382" s="237" t="s">
        <v>648</v>
      </c>
      <c r="K382" s="237" t="s">
        <v>649</v>
      </c>
      <c r="L382" s="237" t="s">
        <v>635</v>
      </c>
      <c r="M382" s="237" t="s">
        <v>650</v>
      </c>
      <c r="N382" s="237" t="s">
        <v>2085</v>
      </c>
      <c r="O382" s="237" t="s">
        <v>2086</v>
      </c>
      <c r="P382" s="237" t="s">
        <v>2038</v>
      </c>
      <c r="Q382" s="237" t="s">
        <v>1947</v>
      </c>
      <c r="R382" s="237" t="s">
        <v>2087</v>
      </c>
      <c r="S382" s="237" t="s">
        <v>2040</v>
      </c>
      <c r="T382" s="237" t="s">
        <v>2041</v>
      </c>
      <c r="U382" s="237" t="s">
        <v>2088</v>
      </c>
      <c r="V382" s="237" t="s">
        <v>101</v>
      </c>
      <c r="W382" s="237"/>
      <c r="X382" s="237"/>
      <c r="Y382" s="237" t="s">
        <v>2085</v>
      </c>
      <c r="Z382" s="237" t="s">
        <v>2086</v>
      </c>
      <c r="AA382" s="237" t="str">
        <f t="shared" si="50"/>
        <v>セントケアシロイシ</v>
      </c>
      <c r="AB382" s="237" t="s">
        <v>2038</v>
      </c>
      <c r="AC382" s="237" t="str">
        <f t="shared" si="51"/>
        <v>989</v>
      </c>
      <c r="AD382" s="237" t="str">
        <f t="shared" si="52"/>
        <v>0229</v>
      </c>
      <c r="AE382" s="237" t="s">
        <v>1947</v>
      </c>
      <c r="AF382" s="237" t="s">
        <v>2087</v>
      </c>
      <c r="AG382" s="237" t="str">
        <f t="shared" si="53"/>
        <v>白石市銚子ケ森４番６号</v>
      </c>
      <c r="AH382" s="237" t="s">
        <v>2040</v>
      </c>
      <c r="AI382" s="237" t="s">
        <v>2041</v>
      </c>
      <c r="AJ382" s="237" t="s">
        <v>260</v>
      </c>
    </row>
    <row r="383" spans="1:36">
      <c r="A383" s="237" t="str">
        <f t="shared" si="45"/>
        <v>0410600225就労移行支援</v>
      </c>
      <c r="B383" s="237" t="s">
        <v>2089</v>
      </c>
      <c r="C383" s="237" t="s">
        <v>2090</v>
      </c>
      <c r="D383" s="237" t="str">
        <f t="shared" si="46"/>
        <v>カブシキガイシャエスシー</v>
      </c>
      <c r="E383" s="237" t="s">
        <v>2091</v>
      </c>
      <c r="F383" s="237" t="str">
        <f t="shared" si="47"/>
        <v>989</v>
      </c>
      <c r="G383" s="237" t="str">
        <f t="shared" si="48"/>
        <v>0731</v>
      </c>
      <c r="H383" s="237" t="s">
        <v>2092</v>
      </c>
      <c r="I383" s="237" t="str">
        <f t="shared" si="49"/>
        <v>白石市福岡深谷字三本松１００番地</v>
      </c>
      <c r="J383" s="237" t="s">
        <v>2093</v>
      </c>
      <c r="K383" s="237" t="s">
        <v>2094</v>
      </c>
      <c r="L383" s="237" t="s">
        <v>635</v>
      </c>
      <c r="M383" s="237" t="s">
        <v>2095</v>
      </c>
      <c r="N383" s="237" t="s">
        <v>2096</v>
      </c>
      <c r="O383" s="237" t="s">
        <v>2097</v>
      </c>
      <c r="P383" s="237" t="s">
        <v>2091</v>
      </c>
      <c r="Q383" s="237" t="s">
        <v>1947</v>
      </c>
      <c r="R383" s="237" t="s">
        <v>2098</v>
      </c>
      <c r="S383" s="237" t="s">
        <v>2093</v>
      </c>
      <c r="T383" s="237" t="s">
        <v>2094</v>
      </c>
      <c r="U383" s="237" t="s">
        <v>2099</v>
      </c>
      <c r="V383" s="237" t="s">
        <v>109</v>
      </c>
      <c r="W383" s="237"/>
      <c r="X383" s="237"/>
      <c r="Y383" s="237" t="s">
        <v>2096</v>
      </c>
      <c r="Z383" s="237" t="s">
        <v>2097</v>
      </c>
      <c r="AA383" s="237" t="str">
        <f t="shared" si="50"/>
        <v>アバイン</v>
      </c>
      <c r="AB383" s="237" t="s">
        <v>2091</v>
      </c>
      <c r="AC383" s="237" t="str">
        <f t="shared" si="51"/>
        <v>989</v>
      </c>
      <c r="AD383" s="237" t="str">
        <f t="shared" si="52"/>
        <v>0731</v>
      </c>
      <c r="AE383" s="237" t="s">
        <v>1947</v>
      </c>
      <c r="AF383" s="237" t="s">
        <v>2098</v>
      </c>
      <c r="AG383" s="237" t="str">
        <f t="shared" si="53"/>
        <v>白石市福岡深谷字三本松100番地</v>
      </c>
      <c r="AH383" s="237" t="s">
        <v>2093</v>
      </c>
      <c r="AI383" s="237" t="s">
        <v>2094</v>
      </c>
      <c r="AJ383" s="237" t="s">
        <v>261</v>
      </c>
    </row>
    <row r="384" spans="1:36">
      <c r="A384" s="237" t="str">
        <f t="shared" si="45"/>
        <v>0410600225就労継続支援Ａ型</v>
      </c>
      <c r="B384" s="237" t="s">
        <v>2089</v>
      </c>
      <c r="C384" s="237" t="s">
        <v>2090</v>
      </c>
      <c r="D384" s="237" t="str">
        <f t="shared" si="46"/>
        <v>カブシキガイシャエスシー</v>
      </c>
      <c r="E384" s="237" t="s">
        <v>2091</v>
      </c>
      <c r="F384" s="237" t="str">
        <f t="shared" si="47"/>
        <v>989</v>
      </c>
      <c r="G384" s="237" t="str">
        <f t="shared" si="48"/>
        <v>0731</v>
      </c>
      <c r="H384" s="237" t="s">
        <v>2092</v>
      </c>
      <c r="I384" s="237" t="str">
        <f t="shared" si="49"/>
        <v>白石市福岡深谷字三本松１００番地</v>
      </c>
      <c r="J384" s="237" t="s">
        <v>2093</v>
      </c>
      <c r="K384" s="237" t="s">
        <v>2094</v>
      </c>
      <c r="L384" s="237" t="s">
        <v>635</v>
      </c>
      <c r="M384" s="237" t="s">
        <v>2095</v>
      </c>
      <c r="N384" s="237" t="s">
        <v>2096</v>
      </c>
      <c r="O384" s="237" t="s">
        <v>2097</v>
      </c>
      <c r="P384" s="237" t="s">
        <v>2091</v>
      </c>
      <c r="Q384" s="237" t="s">
        <v>1947</v>
      </c>
      <c r="R384" s="237" t="s">
        <v>2098</v>
      </c>
      <c r="S384" s="237" t="s">
        <v>2093</v>
      </c>
      <c r="T384" s="237" t="s">
        <v>2094</v>
      </c>
      <c r="U384" s="237" t="s">
        <v>2099</v>
      </c>
      <c r="V384" s="237" t="s">
        <v>110</v>
      </c>
      <c r="W384" s="237"/>
      <c r="X384" s="237"/>
      <c r="Y384" s="237" t="s">
        <v>2096</v>
      </c>
      <c r="Z384" s="237" t="s">
        <v>2097</v>
      </c>
      <c r="AA384" s="237" t="str">
        <f t="shared" si="50"/>
        <v>アバイン</v>
      </c>
      <c r="AB384" s="237" t="s">
        <v>2091</v>
      </c>
      <c r="AC384" s="237" t="str">
        <f t="shared" si="51"/>
        <v>989</v>
      </c>
      <c r="AD384" s="237" t="str">
        <f t="shared" si="52"/>
        <v>0731</v>
      </c>
      <c r="AE384" s="237" t="s">
        <v>1947</v>
      </c>
      <c r="AF384" s="237" t="s">
        <v>2098</v>
      </c>
      <c r="AG384" s="237" t="str">
        <f t="shared" si="53"/>
        <v>白石市福岡深谷字三本松100番地</v>
      </c>
      <c r="AH384" s="237" t="s">
        <v>2093</v>
      </c>
      <c r="AI384" s="237" t="s">
        <v>2094</v>
      </c>
      <c r="AJ384" s="237" t="s">
        <v>260</v>
      </c>
    </row>
    <row r="385" spans="1:36">
      <c r="A385" s="237" t="str">
        <f t="shared" si="45"/>
        <v>0410600225就労継続支援Ｂ型</v>
      </c>
      <c r="B385" s="237" t="s">
        <v>2089</v>
      </c>
      <c r="C385" s="237" t="s">
        <v>2090</v>
      </c>
      <c r="D385" s="237" t="str">
        <f t="shared" si="46"/>
        <v>カブシキガイシャエスシー</v>
      </c>
      <c r="E385" s="237" t="s">
        <v>2091</v>
      </c>
      <c r="F385" s="237" t="str">
        <f t="shared" si="47"/>
        <v>989</v>
      </c>
      <c r="G385" s="237" t="str">
        <f t="shared" si="48"/>
        <v>0731</v>
      </c>
      <c r="H385" s="237" t="s">
        <v>2092</v>
      </c>
      <c r="I385" s="237" t="str">
        <f t="shared" si="49"/>
        <v>白石市福岡深谷字三本松１００番地</v>
      </c>
      <c r="J385" s="237" t="s">
        <v>2093</v>
      </c>
      <c r="K385" s="237" t="s">
        <v>2094</v>
      </c>
      <c r="L385" s="237" t="s">
        <v>635</v>
      </c>
      <c r="M385" s="237" t="s">
        <v>2095</v>
      </c>
      <c r="N385" s="237" t="s">
        <v>2096</v>
      </c>
      <c r="O385" s="237" t="s">
        <v>2097</v>
      </c>
      <c r="P385" s="237" t="s">
        <v>2091</v>
      </c>
      <c r="Q385" s="237" t="s">
        <v>1947</v>
      </c>
      <c r="R385" s="237" t="s">
        <v>2098</v>
      </c>
      <c r="S385" s="237" t="s">
        <v>2093</v>
      </c>
      <c r="T385" s="237" t="s">
        <v>2094</v>
      </c>
      <c r="U385" s="237" t="s">
        <v>2099</v>
      </c>
      <c r="V385" s="237" t="s">
        <v>111</v>
      </c>
      <c r="W385" s="237"/>
      <c r="X385" s="237"/>
      <c r="Y385" s="237" t="s">
        <v>2096</v>
      </c>
      <c r="Z385" s="237" t="s">
        <v>2097</v>
      </c>
      <c r="AA385" s="237" t="str">
        <f t="shared" si="50"/>
        <v>アバイン</v>
      </c>
      <c r="AB385" s="237" t="s">
        <v>2091</v>
      </c>
      <c r="AC385" s="237" t="str">
        <f t="shared" si="51"/>
        <v>989</v>
      </c>
      <c r="AD385" s="237" t="str">
        <f t="shared" si="52"/>
        <v>0731</v>
      </c>
      <c r="AE385" s="237" t="s">
        <v>1947</v>
      </c>
      <c r="AF385" s="237" t="s">
        <v>2098</v>
      </c>
      <c r="AG385" s="237" t="str">
        <f t="shared" si="53"/>
        <v>白石市福岡深谷字三本松100番地</v>
      </c>
      <c r="AH385" s="237" t="s">
        <v>2093</v>
      </c>
      <c r="AI385" s="237" t="s">
        <v>2094</v>
      </c>
      <c r="AJ385" s="237" t="s">
        <v>260</v>
      </c>
    </row>
    <row r="386" spans="1:36">
      <c r="A386" s="237" t="str">
        <f t="shared" si="45"/>
        <v>0410600233障害者支援施設：生活介護</v>
      </c>
      <c r="B386" s="237" t="s">
        <v>1292</v>
      </c>
      <c r="C386" s="237" t="s">
        <v>1293</v>
      </c>
      <c r="D386" s="237" t="str">
        <f t="shared" si="46"/>
        <v>シャカイフクシホウジンミヤギケンショウガイシャフクシキョウカイ</v>
      </c>
      <c r="E386" s="237" t="s">
        <v>1294</v>
      </c>
      <c r="F386" s="237" t="str">
        <f t="shared" si="47"/>
        <v>983</v>
      </c>
      <c r="G386" s="237" t="str">
        <f t="shared" si="48"/>
        <v>0836</v>
      </c>
      <c r="H386" s="237" t="s">
        <v>1295</v>
      </c>
      <c r="I386" s="237" t="str">
        <f t="shared" si="49"/>
        <v>仙台市宮城野区幸町４丁目６番２号</v>
      </c>
      <c r="J386" s="237" t="s">
        <v>1296</v>
      </c>
      <c r="K386" s="237" t="s">
        <v>1297</v>
      </c>
      <c r="L386" s="237" t="s">
        <v>353</v>
      </c>
      <c r="M386" s="237" t="s">
        <v>1298</v>
      </c>
      <c r="N386" s="237" t="s">
        <v>2100</v>
      </c>
      <c r="O386" s="237" t="s">
        <v>2101</v>
      </c>
      <c r="P386" s="237" t="s">
        <v>1941</v>
      </c>
      <c r="Q386" s="237" t="s">
        <v>1947</v>
      </c>
      <c r="R386" s="237" t="s">
        <v>2062</v>
      </c>
      <c r="S386" s="237" t="s">
        <v>1943</v>
      </c>
      <c r="T386" s="237" t="s">
        <v>2102</v>
      </c>
      <c r="U386" s="237" t="s">
        <v>2103</v>
      </c>
      <c r="V386" s="237" t="s">
        <v>19065</v>
      </c>
      <c r="W386" s="237" t="s">
        <v>228</v>
      </c>
      <c r="X386" s="237"/>
      <c r="Y386" s="237" t="s">
        <v>2100</v>
      </c>
      <c r="Z386" s="237" t="s">
        <v>2101</v>
      </c>
      <c r="AA386" s="237" t="str">
        <f t="shared" si="50"/>
        <v>フボウエン</v>
      </c>
      <c r="AB386" s="237" t="s">
        <v>1941</v>
      </c>
      <c r="AC386" s="237" t="str">
        <f t="shared" si="51"/>
        <v>989</v>
      </c>
      <c r="AD386" s="237" t="str">
        <f t="shared" si="52"/>
        <v>0212</v>
      </c>
      <c r="AE386" s="237" t="s">
        <v>1947</v>
      </c>
      <c r="AF386" s="237" t="s">
        <v>2062</v>
      </c>
      <c r="AG386" s="237" t="str">
        <f t="shared" si="53"/>
        <v>白石市大鷹沢大町字若林１３１</v>
      </c>
      <c r="AH386" s="237" t="s">
        <v>1943</v>
      </c>
      <c r="AI386" s="237" t="s">
        <v>1943</v>
      </c>
      <c r="AJ386" s="237" t="s">
        <v>332</v>
      </c>
    </row>
    <row r="387" spans="1:36">
      <c r="A387" s="237" t="str">
        <f t="shared" si="45"/>
        <v>0410600233短期入所</v>
      </c>
      <c r="B387" s="237" t="s">
        <v>1292</v>
      </c>
      <c r="C387" s="237" t="s">
        <v>1293</v>
      </c>
      <c r="D387" s="237" t="str">
        <f t="shared" si="46"/>
        <v>シャカイフクシホウジンミヤギケンショウガイシャフクシキョウカイ</v>
      </c>
      <c r="E387" s="237" t="s">
        <v>1294</v>
      </c>
      <c r="F387" s="237" t="str">
        <f t="shared" si="47"/>
        <v>983</v>
      </c>
      <c r="G387" s="237" t="str">
        <f t="shared" si="48"/>
        <v>0836</v>
      </c>
      <c r="H387" s="237" t="s">
        <v>1295</v>
      </c>
      <c r="I387" s="237" t="str">
        <f t="shared" si="49"/>
        <v>仙台市宮城野区幸町４丁目６番２号</v>
      </c>
      <c r="J387" s="237" t="s">
        <v>1296</v>
      </c>
      <c r="K387" s="237" t="s">
        <v>1297</v>
      </c>
      <c r="L387" s="237" t="s">
        <v>353</v>
      </c>
      <c r="M387" s="237" t="s">
        <v>1298</v>
      </c>
      <c r="N387" s="237" t="s">
        <v>2100</v>
      </c>
      <c r="O387" s="237" t="s">
        <v>2101</v>
      </c>
      <c r="P387" s="237" t="s">
        <v>1941</v>
      </c>
      <c r="Q387" s="237" t="s">
        <v>1947</v>
      </c>
      <c r="R387" s="237" t="s">
        <v>2062</v>
      </c>
      <c r="S387" s="237" t="s">
        <v>1943</v>
      </c>
      <c r="T387" s="237" t="s">
        <v>2102</v>
      </c>
      <c r="U387" s="237" t="s">
        <v>2103</v>
      </c>
      <c r="V387" s="237" t="s">
        <v>277</v>
      </c>
      <c r="W387" s="237"/>
      <c r="X387" s="237"/>
      <c r="Y387" s="237" t="s">
        <v>2104</v>
      </c>
      <c r="Z387" s="237" t="s">
        <v>2105</v>
      </c>
      <c r="AA387" s="237" t="str">
        <f t="shared" si="50"/>
        <v>シンタイショウガイシャリョウゴシセツ　フボウエン</v>
      </c>
      <c r="AB387" s="237" t="s">
        <v>1941</v>
      </c>
      <c r="AC387" s="237" t="str">
        <f t="shared" si="51"/>
        <v>989</v>
      </c>
      <c r="AD387" s="237" t="str">
        <f t="shared" si="52"/>
        <v>0212</v>
      </c>
      <c r="AE387" s="237" t="s">
        <v>1947</v>
      </c>
      <c r="AF387" s="237" t="s">
        <v>2062</v>
      </c>
      <c r="AG387" s="237" t="str">
        <f t="shared" si="53"/>
        <v>白石市大鷹沢大町字若林１３１</v>
      </c>
      <c r="AH387" s="237" t="s">
        <v>1943</v>
      </c>
      <c r="AI387" s="237" t="s">
        <v>1943</v>
      </c>
      <c r="AJ387" s="237" t="s">
        <v>332</v>
      </c>
    </row>
    <row r="388" spans="1:36">
      <c r="A388" s="237" t="str">
        <f t="shared" si="45"/>
        <v>0410600233施設入所支援</v>
      </c>
      <c r="B388" s="237" t="s">
        <v>1292</v>
      </c>
      <c r="C388" s="237" t="s">
        <v>1293</v>
      </c>
      <c r="D388" s="237" t="str">
        <f t="shared" si="46"/>
        <v>シャカイフクシホウジンミヤギケンショウガイシャフクシキョウカイ</v>
      </c>
      <c r="E388" s="237" t="s">
        <v>1294</v>
      </c>
      <c r="F388" s="237" t="str">
        <f t="shared" si="47"/>
        <v>983</v>
      </c>
      <c r="G388" s="237" t="str">
        <f t="shared" si="48"/>
        <v>0836</v>
      </c>
      <c r="H388" s="237" t="s">
        <v>1295</v>
      </c>
      <c r="I388" s="237" t="str">
        <f t="shared" si="49"/>
        <v>仙台市宮城野区幸町４丁目６番２号</v>
      </c>
      <c r="J388" s="237" t="s">
        <v>1296</v>
      </c>
      <c r="K388" s="237" t="s">
        <v>1297</v>
      </c>
      <c r="L388" s="237" t="s">
        <v>353</v>
      </c>
      <c r="M388" s="237" t="s">
        <v>1298</v>
      </c>
      <c r="N388" s="237" t="s">
        <v>2100</v>
      </c>
      <c r="O388" s="237" t="s">
        <v>2101</v>
      </c>
      <c r="P388" s="237" t="s">
        <v>1941</v>
      </c>
      <c r="Q388" s="237" t="s">
        <v>1947</v>
      </c>
      <c r="R388" s="237" t="s">
        <v>2062</v>
      </c>
      <c r="S388" s="237" t="s">
        <v>1943</v>
      </c>
      <c r="T388" s="237" t="s">
        <v>2102</v>
      </c>
      <c r="U388" s="237" t="s">
        <v>2103</v>
      </c>
      <c r="V388" s="237" t="s">
        <v>107</v>
      </c>
      <c r="W388" s="237" t="s">
        <v>228</v>
      </c>
      <c r="X388" s="237"/>
      <c r="Y388" s="237" t="s">
        <v>2100</v>
      </c>
      <c r="Z388" s="237" t="s">
        <v>2101</v>
      </c>
      <c r="AA388" s="237" t="str">
        <f t="shared" si="50"/>
        <v>フボウエン</v>
      </c>
      <c r="AB388" s="237" t="s">
        <v>1941</v>
      </c>
      <c r="AC388" s="237" t="str">
        <f t="shared" si="51"/>
        <v>989</v>
      </c>
      <c r="AD388" s="237" t="str">
        <f t="shared" si="52"/>
        <v>0212</v>
      </c>
      <c r="AE388" s="237" t="s">
        <v>1947</v>
      </c>
      <c r="AF388" s="237" t="s">
        <v>2062</v>
      </c>
      <c r="AG388" s="237" t="str">
        <f t="shared" si="53"/>
        <v>白石市大鷹沢大町字若林１３１</v>
      </c>
      <c r="AH388" s="237" t="s">
        <v>1943</v>
      </c>
      <c r="AI388" s="237" t="s">
        <v>1943</v>
      </c>
      <c r="AJ388" s="237" t="s">
        <v>280</v>
      </c>
    </row>
    <row r="389" spans="1:36">
      <c r="A389" s="237" t="str">
        <f t="shared" ref="A389:A452" si="62">U389&amp;V389</f>
        <v>0410600233身体障害者入所療護施設</v>
      </c>
      <c r="B389" s="237" t="s">
        <v>1292</v>
      </c>
      <c r="C389" s="237" t="s">
        <v>1293</v>
      </c>
      <c r="D389" s="237" t="str">
        <f t="shared" ref="D389:D452" si="63">DBCS(C389)</f>
        <v>シャカイフクシホウジンミヤギケンショウガイシャフクシキョウカイ</v>
      </c>
      <c r="E389" s="237" t="s">
        <v>1294</v>
      </c>
      <c r="F389" s="237" t="str">
        <f t="shared" ref="F389:F452" si="64">LEFT(E389,3)</f>
        <v>983</v>
      </c>
      <c r="G389" s="237" t="str">
        <f t="shared" ref="G389:G452" si="65">RIGHT(E389,4)</f>
        <v>0836</v>
      </c>
      <c r="H389" s="237" t="s">
        <v>1295</v>
      </c>
      <c r="I389" s="237" t="str">
        <f t="shared" ref="I389:I452" si="66">SUBSTITUTE(H389,"宮城県","")</f>
        <v>仙台市宮城野区幸町４丁目６番２号</v>
      </c>
      <c r="J389" s="237" t="s">
        <v>1296</v>
      </c>
      <c r="K389" s="237" t="s">
        <v>1297</v>
      </c>
      <c r="L389" s="237" t="s">
        <v>353</v>
      </c>
      <c r="M389" s="237" t="s">
        <v>1298</v>
      </c>
      <c r="N389" s="237" t="s">
        <v>2100</v>
      </c>
      <c r="O389" s="237" t="s">
        <v>2101</v>
      </c>
      <c r="P389" s="237" t="s">
        <v>1941</v>
      </c>
      <c r="Q389" s="237" t="s">
        <v>1947</v>
      </c>
      <c r="R389" s="237" t="s">
        <v>2062</v>
      </c>
      <c r="S389" s="237" t="s">
        <v>1943</v>
      </c>
      <c r="T389" s="237" t="s">
        <v>2102</v>
      </c>
      <c r="U389" s="237" t="s">
        <v>2103</v>
      </c>
      <c r="V389" s="237" t="s">
        <v>1307</v>
      </c>
      <c r="W389" s="237"/>
      <c r="X389" s="237"/>
      <c r="Y389" s="237" t="s">
        <v>2104</v>
      </c>
      <c r="Z389" s="237" t="s">
        <v>2105</v>
      </c>
      <c r="AA389" s="237" t="str">
        <f t="shared" ref="AA389:AA452" si="67">DBCS(Z389)</f>
        <v>シンタイショウガイシャリョウゴシセツ　フボウエン</v>
      </c>
      <c r="AB389" s="237" t="s">
        <v>1941</v>
      </c>
      <c r="AC389" s="237" t="str">
        <f t="shared" ref="AC389:AC452" si="68">LEFT(AB389,3)</f>
        <v>989</v>
      </c>
      <c r="AD389" s="237" t="str">
        <f t="shared" ref="AD389:AD452" si="69">RIGHT(AB389,4)</f>
        <v>0212</v>
      </c>
      <c r="AE389" s="237" t="s">
        <v>1947</v>
      </c>
      <c r="AF389" s="237" t="s">
        <v>2062</v>
      </c>
      <c r="AG389" s="237" t="str">
        <f t="shared" ref="AG389:AG452" si="70">SUBSTITUTE(AF389,"宮城県","")</f>
        <v>白石市大鷹沢大町字若林１３１</v>
      </c>
      <c r="AH389" s="237" t="s">
        <v>1943</v>
      </c>
      <c r="AI389" s="237" t="s">
        <v>1943</v>
      </c>
      <c r="AJ389" s="237" t="s">
        <v>280</v>
      </c>
    </row>
    <row r="390" spans="1:36">
      <c r="A390" s="237" t="str">
        <f t="shared" si="62"/>
        <v>0410610034居宅介護</v>
      </c>
      <c r="B390" s="237" t="s">
        <v>2106</v>
      </c>
      <c r="C390" s="237" t="s">
        <v>2107</v>
      </c>
      <c r="D390" s="237" t="str">
        <f t="shared" si="63"/>
        <v>カブシキガイシャバンリョク</v>
      </c>
      <c r="E390" s="237" t="s">
        <v>2108</v>
      </c>
      <c r="F390" s="237" t="str">
        <f t="shared" si="64"/>
        <v>989</v>
      </c>
      <c r="G390" s="237" t="str">
        <f t="shared" si="65"/>
        <v>0252</v>
      </c>
      <c r="H390" s="237" t="s">
        <v>2109</v>
      </c>
      <c r="I390" s="237" t="str">
        <f t="shared" si="66"/>
        <v>白石市西益岡町５番５３号</v>
      </c>
      <c r="J390" s="237" t="s">
        <v>2110</v>
      </c>
      <c r="K390" s="237" t="s">
        <v>2111</v>
      </c>
      <c r="L390" s="237" t="s">
        <v>339</v>
      </c>
      <c r="M390" s="237" t="s">
        <v>2112</v>
      </c>
      <c r="N390" s="237" t="s">
        <v>2113</v>
      </c>
      <c r="O390" s="237" t="s">
        <v>2114</v>
      </c>
      <c r="P390" s="237" t="s">
        <v>2030</v>
      </c>
      <c r="Q390" s="237" t="s">
        <v>1947</v>
      </c>
      <c r="R390" s="237" t="s">
        <v>2115</v>
      </c>
      <c r="S390" s="237" t="s">
        <v>2116</v>
      </c>
      <c r="T390" s="237" t="s">
        <v>2117</v>
      </c>
      <c r="U390" s="237" t="s">
        <v>2118</v>
      </c>
      <c r="V390" s="237" t="s">
        <v>99</v>
      </c>
      <c r="W390" s="237"/>
      <c r="X390" s="237"/>
      <c r="Y390" s="237" t="s">
        <v>2113</v>
      </c>
      <c r="Z390" s="237" t="s">
        <v>2114</v>
      </c>
      <c r="AA390" s="237" t="str">
        <f t="shared" si="67"/>
        <v>ヘルパーステーションハグ・ハンズ</v>
      </c>
      <c r="AB390" s="237" t="s">
        <v>2030</v>
      </c>
      <c r="AC390" s="237" t="str">
        <f t="shared" si="68"/>
        <v>989</v>
      </c>
      <c r="AD390" s="237" t="str">
        <f t="shared" si="69"/>
        <v>0225</v>
      </c>
      <c r="AE390" s="237" t="s">
        <v>1947</v>
      </c>
      <c r="AF390" s="237" t="s">
        <v>2115</v>
      </c>
      <c r="AG390" s="237" t="str">
        <f t="shared" si="70"/>
        <v>白石市東町２丁目10-26-3</v>
      </c>
      <c r="AH390" s="237" t="s">
        <v>2116</v>
      </c>
      <c r="AI390" s="237" t="s">
        <v>2117</v>
      </c>
      <c r="AJ390" s="237" t="s">
        <v>260</v>
      </c>
    </row>
    <row r="391" spans="1:36">
      <c r="A391" s="237" t="str">
        <f t="shared" si="62"/>
        <v>0410610034重度訪問介護</v>
      </c>
      <c r="B391" s="237" t="s">
        <v>2106</v>
      </c>
      <c r="C391" s="237" t="s">
        <v>2107</v>
      </c>
      <c r="D391" s="237" t="str">
        <f t="shared" si="63"/>
        <v>カブシキガイシャバンリョク</v>
      </c>
      <c r="E391" s="237" t="s">
        <v>2108</v>
      </c>
      <c r="F391" s="237" t="str">
        <f t="shared" si="64"/>
        <v>989</v>
      </c>
      <c r="G391" s="237" t="str">
        <f t="shared" si="65"/>
        <v>0252</v>
      </c>
      <c r="H391" s="237" t="s">
        <v>2109</v>
      </c>
      <c r="I391" s="237" t="str">
        <f t="shared" si="66"/>
        <v>白石市西益岡町５番５３号</v>
      </c>
      <c r="J391" s="237" t="s">
        <v>2110</v>
      </c>
      <c r="K391" s="237" t="s">
        <v>2111</v>
      </c>
      <c r="L391" s="237" t="s">
        <v>339</v>
      </c>
      <c r="M391" s="237" t="s">
        <v>2112</v>
      </c>
      <c r="N391" s="237" t="s">
        <v>2113</v>
      </c>
      <c r="O391" s="237" t="s">
        <v>2114</v>
      </c>
      <c r="P391" s="237" t="s">
        <v>2030</v>
      </c>
      <c r="Q391" s="237" t="s">
        <v>1947</v>
      </c>
      <c r="R391" s="237" t="s">
        <v>2115</v>
      </c>
      <c r="S391" s="237" t="s">
        <v>2116</v>
      </c>
      <c r="T391" s="237" t="s">
        <v>2117</v>
      </c>
      <c r="U391" s="237" t="s">
        <v>2118</v>
      </c>
      <c r="V391" s="237" t="s">
        <v>101</v>
      </c>
      <c r="W391" s="237"/>
      <c r="X391" s="237"/>
      <c r="Y391" s="237" t="s">
        <v>2113</v>
      </c>
      <c r="Z391" s="237" t="s">
        <v>2114</v>
      </c>
      <c r="AA391" s="237" t="str">
        <f t="shared" si="67"/>
        <v>ヘルパーステーションハグ・ハンズ</v>
      </c>
      <c r="AB391" s="237" t="s">
        <v>2030</v>
      </c>
      <c r="AC391" s="237" t="str">
        <f t="shared" si="68"/>
        <v>989</v>
      </c>
      <c r="AD391" s="237" t="str">
        <f t="shared" si="69"/>
        <v>0225</v>
      </c>
      <c r="AE391" s="237" t="s">
        <v>1947</v>
      </c>
      <c r="AF391" s="237" t="s">
        <v>2115</v>
      </c>
      <c r="AG391" s="237" t="str">
        <f t="shared" si="70"/>
        <v>白石市東町２丁目10-26-3</v>
      </c>
      <c r="AH391" s="237" t="s">
        <v>2116</v>
      </c>
      <c r="AI391" s="237" t="s">
        <v>2117</v>
      </c>
      <c r="AJ391" s="237" t="s">
        <v>260</v>
      </c>
    </row>
    <row r="392" spans="1:36">
      <c r="A392" s="237" t="str">
        <f t="shared" si="62"/>
        <v>0410700033生活介護</v>
      </c>
      <c r="B392" s="237" t="s">
        <v>2119</v>
      </c>
      <c r="C392" s="237" t="s">
        <v>2120</v>
      </c>
      <c r="D392" s="237" t="str">
        <f t="shared" si="63"/>
        <v>シャカイフクシホウジン　ミノリカイ</v>
      </c>
      <c r="E392" s="237" t="s">
        <v>2121</v>
      </c>
      <c r="F392" s="237" t="str">
        <f t="shared" si="64"/>
        <v>981</v>
      </c>
      <c r="G392" s="237" t="str">
        <f t="shared" si="65"/>
        <v>1222</v>
      </c>
      <c r="H392" s="237" t="s">
        <v>2122</v>
      </c>
      <c r="I392" s="237" t="str">
        <f t="shared" si="66"/>
        <v>名取市上余田字千刈田528-1</v>
      </c>
      <c r="J392" s="237" t="s">
        <v>2123</v>
      </c>
      <c r="K392" s="237" t="s">
        <v>2124</v>
      </c>
      <c r="L392" s="237" t="s">
        <v>248</v>
      </c>
      <c r="M392" s="237" t="s">
        <v>2125</v>
      </c>
      <c r="N392" s="237" t="s">
        <v>2126</v>
      </c>
      <c r="O392" s="237" t="s">
        <v>2127</v>
      </c>
      <c r="P392" s="237" t="s">
        <v>2121</v>
      </c>
      <c r="Q392" s="237" t="s">
        <v>2128</v>
      </c>
      <c r="R392" s="237" t="s">
        <v>2122</v>
      </c>
      <c r="S392" s="237" t="s">
        <v>2123</v>
      </c>
      <c r="T392" s="237" t="s">
        <v>2124</v>
      </c>
      <c r="U392" s="237" t="s">
        <v>2129</v>
      </c>
      <c r="V392" s="237" t="s">
        <v>105</v>
      </c>
      <c r="W392" s="237"/>
      <c r="X392" s="237"/>
      <c r="Y392" s="237" t="s">
        <v>2126</v>
      </c>
      <c r="Z392" s="237" t="s">
        <v>2127</v>
      </c>
      <c r="AA392" s="237" t="str">
        <f t="shared" si="67"/>
        <v>ルバート</v>
      </c>
      <c r="AB392" s="237" t="s">
        <v>2121</v>
      </c>
      <c r="AC392" s="237" t="str">
        <f t="shared" si="68"/>
        <v>981</v>
      </c>
      <c r="AD392" s="237" t="str">
        <f t="shared" si="69"/>
        <v>1222</v>
      </c>
      <c r="AE392" s="237" t="s">
        <v>2128</v>
      </c>
      <c r="AF392" s="237" t="s">
        <v>2122</v>
      </c>
      <c r="AG392" s="237" t="str">
        <f t="shared" si="70"/>
        <v>名取市上余田字千刈田528-1</v>
      </c>
      <c r="AH392" s="237" t="s">
        <v>2123</v>
      </c>
      <c r="AI392" s="237" t="s">
        <v>2124</v>
      </c>
      <c r="AJ392" s="237" t="s">
        <v>260</v>
      </c>
    </row>
    <row r="393" spans="1:36">
      <c r="A393" s="237" t="str">
        <f t="shared" si="62"/>
        <v>0410700033短期入所</v>
      </c>
      <c r="B393" s="237" t="s">
        <v>2119</v>
      </c>
      <c r="C393" s="237" t="s">
        <v>2120</v>
      </c>
      <c r="D393" s="237" t="str">
        <f t="shared" si="63"/>
        <v>シャカイフクシホウジン　ミノリカイ</v>
      </c>
      <c r="E393" s="237" t="s">
        <v>2121</v>
      </c>
      <c r="F393" s="237" t="str">
        <f t="shared" si="64"/>
        <v>981</v>
      </c>
      <c r="G393" s="237" t="str">
        <f t="shared" si="65"/>
        <v>1222</v>
      </c>
      <c r="H393" s="237" t="s">
        <v>2122</v>
      </c>
      <c r="I393" s="237" t="str">
        <f t="shared" si="66"/>
        <v>名取市上余田字千刈田528-1</v>
      </c>
      <c r="J393" s="237" t="s">
        <v>2123</v>
      </c>
      <c r="K393" s="237" t="s">
        <v>2124</v>
      </c>
      <c r="L393" s="237" t="s">
        <v>248</v>
      </c>
      <c r="M393" s="237" t="s">
        <v>2125</v>
      </c>
      <c r="N393" s="237" t="s">
        <v>2126</v>
      </c>
      <c r="O393" s="237" t="s">
        <v>2127</v>
      </c>
      <c r="P393" s="237" t="s">
        <v>2121</v>
      </c>
      <c r="Q393" s="237" t="s">
        <v>2128</v>
      </c>
      <c r="R393" s="237" t="s">
        <v>2122</v>
      </c>
      <c r="S393" s="237" t="s">
        <v>2123</v>
      </c>
      <c r="T393" s="237" t="s">
        <v>2124</v>
      </c>
      <c r="U393" s="237" t="s">
        <v>2129</v>
      </c>
      <c r="V393" s="237" t="s">
        <v>277</v>
      </c>
      <c r="W393" s="237"/>
      <c r="X393" s="237"/>
      <c r="Y393" s="237" t="s">
        <v>2126</v>
      </c>
      <c r="Z393" s="237" t="s">
        <v>2127</v>
      </c>
      <c r="AA393" s="237" t="str">
        <f t="shared" si="67"/>
        <v>ルバート</v>
      </c>
      <c r="AB393" s="237" t="s">
        <v>2121</v>
      </c>
      <c r="AC393" s="237" t="str">
        <f t="shared" si="68"/>
        <v>981</v>
      </c>
      <c r="AD393" s="237" t="str">
        <f t="shared" si="69"/>
        <v>1222</v>
      </c>
      <c r="AE393" s="237" t="s">
        <v>2128</v>
      </c>
      <c r="AF393" s="237" t="s">
        <v>2122</v>
      </c>
      <c r="AG393" s="237" t="str">
        <f t="shared" si="70"/>
        <v>名取市上余田字千刈田528-1</v>
      </c>
      <c r="AH393" s="237" t="s">
        <v>2123</v>
      </c>
      <c r="AI393" s="237" t="s">
        <v>2124</v>
      </c>
      <c r="AJ393" s="237" t="s">
        <v>260</v>
      </c>
    </row>
    <row r="394" spans="1:36">
      <c r="A394" s="237" t="str">
        <f t="shared" si="62"/>
        <v>0410700033知的障害者通所更生施設</v>
      </c>
      <c r="B394" s="237" t="s">
        <v>2119</v>
      </c>
      <c r="C394" s="237" t="s">
        <v>2120</v>
      </c>
      <c r="D394" s="237" t="str">
        <f t="shared" si="63"/>
        <v>シャカイフクシホウジン　ミノリカイ</v>
      </c>
      <c r="E394" s="237" t="s">
        <v>2121</v>
      </c>
      <c r="F394" s="237" t="str">
        <f t="shared" si="64"/>
        <v>981</v>
      </c>
      <c r="G394" s="237" t="str">
        <f t="shared" si="65"/>
        <v>1222</v>
      </c>
      <c r="H394" s="237" t="s">
        <v>2122</v>
      </c>
      <c r="I394" s="237" t="str">
        <f t="shared" si="66"/>
        <v>名取市上余田字千刈田528-1</v>
      </c>
      <c r="J394" s="237" t="s">
        <v>2123</v>
      </c>
      <c r="K394" s="237" t="s">
        <v>2124</v>
      </c>
      <c r="L394" s="237" t="s">
        <v>248</v>
      </c>
      <c r="M394" s="237" t="s">
        <v>2125</v>
      </c>
      <c r="N394" s="237" t="s">
        <v>2126</v>
      </c>
      <c r="O394" s="237" t="s">
        <v>2127</v>
      </c>
      <c r="P394" s="237" t="s">
        <v>2121</v>
      </c>
      <c r="Q394" s="237" t="s">
        <v>2128</v>
      </c>
      <c r="R394" s="237" t="s">
        <v>2122</v>
      </c>
      <c r="S394" s="237" t="s">
        <v>2123</v>
      </c>
      <c r="T394" s="237" t="s">
        <v>2124</v>
      </c>
      <c r="U394" s="237" t="s">
        <v>2129</v>
      </c>
      <c r="V394" s="237" t="s">
        <v>289</v>
      </c>
      <c r="W394" s="237"/>
      <c r="X394" s="237"/>
      <c r="Y394" s="237" t="s">
        <v>2126</v>
      </c>
      <c r="Z394" s="237" t="s">
        <v>2127</v>
      </c>
      <c r="AA394" s="237" t="str">
        <f t="shared" si="67"/>
        <v>ルバート</v>
      </c>
      <c r="AB394" s="237" t="s">
        <v>2130</v>
      </c>
      <c r="AC394" s="237" t="str">
        <f t="shared" si="68"/>
        <v>981</v>
      </c>
      <c r="AD394" s="237" t="str">
        <f t="shared" si="69"/>
        <v>1224</v>
      </c>
      <c r="AE394" s="237" t="s">
        <v>2128</v>
      </c>
      <c r="AF394" s="237" t="s">
        <v>2131</v>
      </c>
      <c r="AG394" s="237" t="str">
        <f t="shared" si="70"/>
        <v>名取市下増田字広浦82-1</v>
      </c>
      <c r="AH394" s="237" t="s">
        <v>2123</v>
      </c>
      <c r="AI394" s="237" t="s">
        <v>2124</v>
      </c>
      <c r="AJ394" s="237" t="s">
        <v>280</v>
      </c>
    </row>
    <row r="395" spans="1:36">
      <c r="A395" s="237" t="str">
        <f t="shared" si="62"/>
        <v>0410700041児童デイサービス</v>
      </c>
      <c r="B395" s="237" t="s">
        <v>2128</v>
      </c>
      <c r="C395" s="237" t="s">
        <v>2132</v>
      </c>
      <c r="D395" s="237" t="str">
        <f t="shared" si="63"/>
        <v>ナトリシ</v>
      </c>
      <c r="E395" s="237" t="s">
        <v>2133</v>
      </c>
      <c r="F395" s="237" t="str">
        <f t="shared" si="64"/>
        <v>981</v>
      </c>
      <c r="G395" s="237" t="str">
        <f t="shared" si="65"/>
        <v>1292</v>
      </c>
      <c r="H395" s="237" t="s">
        <v>2134</v>
      </c>
      <c r="I395" s="237" t="str">
        <f t="shared" si="66"/>
        <v>名取市増田字柳田80</v>
      </c>
      <c r="J395" s="237" t="s">
        <v>2135</v>
      </c>
      <c r="K395" s="237" t="s">
        <v>2136</v>
      </c>
      <c r="L395" s="237" t="s">
        <v>323</v>
      </c>
      <c r="M395" s="237" t="s">
        <v>2137</v>
      </c>
      <c r="N395" s="237" t="s">
        <v>2138</v>
      </c>
      <c r="O395" s="237" t="s">
        <v>2139</v>
      </c>
      <c r="P395" s="237" t="s">
        <v>2130</v>
      </c>
      <c r="Q395" s="237" t="s">
        <v>2128</v>
      </c>
      <c r="R395" s="237" t="s">
        <v>2140</v>
      </c>
      <c r="S395" s="237" t="s">
        <v>2141</v>
      </c>
      <c r="T395" s="237" t="s">
        <v>2141</v>
      </c>
      <c r="U395" s="237" t="s">
        <v>2142</v>
      </c>
      <c r="V395" s="237" t="s">
        <v>331</v>
      </c>
      <c r="W395" s="237"/>
      <c r="X395" s="237"/>
      <c r="Y395" s="237" t="s">
        <v>2138</v>
      </c>
      <c r="Z395" s="237" t="s">
        <v>2139</v>
      </c>
      <c r="AA395" s="237" t="str">
        <f t="shared" si="67"/>
        <v>ワカタケエン</v>
      </c>
      <c r="AB395" s="237" t="s">
        <v>2130</v>
      </c>
      <c r="AC395" s="237" t="str">
        <f t="shared" si="68"/>
        <v>981</v>
      </c>
      <c r="AD395" s="237" t="str">
        <f t="shared" si="69"/>
        <v>1224</v>
      </c>
      <c r="AE395" s="237" t="s">
        <v>2128</v>
      </c>
      <c r="AF395" s="237" t="s">
        <v>2143</v>
      </c>
      <c r="AG395" s="237" t="str">
        <f t="shared" si="70"/>
        <v>名取市増田１丁目８－３２</v>
      </c>
      <c r="AH395" s="237" t="s">
        <v>2141</v>
      </c>
      <c r="AI395" s="237" t="s">
        <v>2141</v>
      </c>
      <c r="AJ395" s="237" t="s">
        <v>332</v>
      </c>
    </row>
    <row r="396" spans="1:36">
      <c r="A396" s="237" t="str">
        <f t="shared" si="62"/>
        <v>0410700058居宅介護</v>
      </c>
      <c r="B396" s="237" t="s">
        <v>2144</v>
      </c>
      <c r="C396" s="237" t="s">
        <v>2145</v>
      </c>
      <c r="D396" s="237" t="str">
        <f t="shared" si="63"/>
        <v>カブシキカイシャソウシュウカイウウカイメディカルアンドケアサポート</v>
      </c>
      <c r="E396" s="237" t="s">
        <v>2146</v>
      </c>
      <c r="F396" s="237" t="str">
        <f t="shared" si="64"/>
        <v>981</v>
      </c>
      <c r="G396" s="237" t="str">
        <f t="shared" si="65"/>
        <v>1226</v>
      </c>
      <c r="H396" s="237" t="s">
        <v>2147</v>
      </c>
      <c r="I396" s="237" t="str">
        <f t="shared" si="66"/>
        <v>名取市植松一丁目１－２４</v>
      </c>
      <c r="J396" s="237" t="s">
        <v>2148</v>
      </c>
      <c r="K396" s="237" t="s">
        <v>2149</v>
      </c>
      <c r="L396" s="237" t="s">
        <v>339</v>
      </c>
      <c r="M396" s="237" t="s">
        <v>2150</v>
      </c>
      <c r="N396" s="237" t="s">
        <v>2151</v>
      </c>
      <c r="O396" s="237" t="s">
        <v>2152</v>
      </c>
      <c r="P396" s="237" t="s">
        <v>2146</v>
      </c>
      <c r="Q396" s="237" t="s">
        <v>2128</v>
      </c>
      <c r="R396" s="237" t="s">
        <v>2147</v>
      </c>
      <c r="S396" s="237" t="s">
        <v>2148</v>
      </c>
      <c r="T396" s="237" t="s">
        <v>2149</v>
      </c>
      <c r="U396" s="237" t="s">
        <v>2153</v>
      </c>
      <c r="V396" s="237" t="s">
        <v>99</v>
      </c>
      <c r="W396" s="237"/>
      <c r="X396" s="237"/>
      <c r="Y396" s="237" t="s">
        <v>2151</v>
      </c>
      <c r="Z396" s="237" t="s">
        <v>2152</v>
      </c>
      <c r="AA396" s="237" t="str">
        <f t="shared" si="67"/>
        <v>ザイタクカイゴシエンジギョウショソウシュウカイミノリ</v>
      </c>
      <c r="AB396" s="237" t="s">
        <v>2146</v>
      </c>
      <c r="AC396" s="237" t="str">
        <f t="shared" si="68"/>
        <v>981</v>
      </c>
      <c r="AD396" s="237" t="str">
        <f t="shared" si="69"/>
        <v>1226</v>
      </c>
      <c r="AE396" s="237" t="s">
        <v>2128</v>
      </c>
      <c r="AF396" s="237" t="s">
        <v>2154</v>
      </c>
      <c r="AG396" s="237" t="str">
        <f t="shared" si="70"/>
        <v>名取市植松一丁目１番２４号</v>
      </c>
      <c r="AH396" s="237" t="s">
        <v>2148</v>
      </c>
      <c r="AI396" s="237" t="s">
        <v>2149</v>
      </c>
      <c r="AJ396" s="237" t="s">
        <v>332</v>
      </c>
    </row>
    <row r="397" spans="1:36">
      <c r="A397" s="237" t="str">
        <f t="shared" si="62"/>
        <v>0410700058重度訪問介護</v>
      </c>
      <c r="B397" s="237" t="s">
        <v>2144</v>
      </c>
      <c r="C397" s="237" t="s">
        <v>2145</v>
      </c>
      <c r="D397" s="237" t="str">
        <f t="shared" si="63"/>
        <v>カブシキカイシャソウシュウカイウウカイメディカルアンドケアサポート</v>
      </c>
      <c r="E397" s="237" t="s">
        <v>2146</v>
      </c>
      <c r="F397" s="237" t="str">
        <f t="shared" si="64"/>
        <v>981</v>
      </c>
      <c r="G397" s="237" t="str">
        <f t="shared" si="65"/>
        <v>1226</v>
      </c>
      <c r="H397" s="237" t="s">
        <v>2147</v>
      </c>
      <c r="I397" s="237" t="str">
        <f t="shared" si="66"/>
        <v>名取市植松一丁目１－２４</v>
      </c>
      <c r="J397" s="237" t="s">
        <v>2148</v>
      </c>
      <c r="K397" s="237" t="s">
        <v>2149</v>
      </c>
      <c r="L397" s="237" t="s">
        <v>339</v>
      </c>
      <c r="M397" s="237" t="s">
        <v>2150</v>
      </c>
      <c r="N397" s="237" t="s">
        <v>2151</v>
      </c>
      <c r="O397" s="237" t="s">
        <v>2152</v>
      </c>
      <c r="P397" s="237" t="s">
        <v>2146</v>
      </c>
      <c r="Q397" s="237" t="s">
        <v>2128</v>
      </c>
      <c r="R397" s="237" t="s">
        <v>2147</v>
      </c>
      <c r="S397" s="237" t="s">
        <v>2148</v>
      </c>
      <c r="T397" s="237" t="s">
        <v>2149</v>
      </c>
      <c r="U397" s="237" t="s">
        <v>2153</v>
      </c>
      <c r="V397" s="237" t="s">
        <v>101</v>
      </c>
      <c r="W397" s="237"/>
      <c r="X397" s="237"/>
      <c r="Y397" s="237" t="s">
        <v>2151</v>
      </c>
      <c r="Z397" s="237" t="s">
        <v>2152</v>
      </c>
      <c r="AA397" s="237" t="str">
        <f t="shared" si="67"/>
        <v>ザイタクカイゴシエンジギョウショソウシュウカイミノリ</v>
      </c>
      <c r="AB397" s="237" t="s">
        <v>2146</v>
      </c>
      <c r="AC397" s="237" t="str">
        <f t="shared" si="68"/>
        <v>981</v>
      </c>
      <c r="AD397" s="237" t="str">
        <f t="shared" si="69"/>
        <v>1226</v>
      </c>
      <c r="AE397" s="237" t="s">
        <v>2128</v>
      </c>
      <c r="AF397" s="237" t="s">
        <v>2154</v>
      </c>
      <c r="AG397" s="237" t="str">
        <f t="shared" si="70"/>
        <v>名取市植松一丁目１番２４号</v>
      </c>
      <c r="AH397" s="237" t="s">
        <v>2148</v>
      </c>
      <c r="AI397" s="237" t="s">
        <v>2149</v>
      </c>
      <c r="AJ397" s="237" t="s">
        <v>332</v>
      </c>
    </row>
    <row r="398" spans="1:36">
      <c r="A398" s="237" t="str">
        <f t="shared" si="62"/>
        <v>0410700058行動援護</v>
      </c>
      <c r="B398" s="237" t="s">
        <v>2144</v>
      </c>
      <c r="C398" s="237" t="s">
        <v>2145</v>
      </c>
      <c r="D398" s="237" t="str">
        <f t="shared" si="63"/>
        <v>カブシキカイシャソウシュウカイウウカイメディカルアンドケアサポート</v>
      </c>
      <c r="E398" s="237" t="s">
        <v>2146</v>
      </c>
      <c r="F398" s="237" t="str">
        <f t="shared" si="64"/>
        <v>981</v>
      </c>
      <c r="G398" s="237" t="str">
        <f t="shared" si="65"/>
        <v>1226</v>
      </c>
      <c r="H398" s="237" t="s">
        <v>2147</v>
      </c>
      <c r="I398" s="237" t="str">
        <f t="shared" si="66"/>
        <v>名取市植松一丁目１－２４</v>
      </c>
      <c r="J398" s="237" t="s">
        <v>2148</v>
      </c>
      <c r="K398" s="237" t="s">
        <v>2149</v>
      </c>
      <c r="L398" s="237" t="s">
        <v>339</v>
      </c>
      <c r="M398" s="237" t="s">
        <v>2150</v>
      </c>
      <c r="N398" s="237" t="s">
        <v>2151</v>
      </c>
      <c r="O398" s="237" t="s">
        <v>2152</v>
      </c>
      <c r="P398" s="237" t="s">
        <v>2146</v>
      </c>
      <c r="Q398" s="237" t="s">
        <v>2128</v>
      </c>
      <c r="R398" s="237" t="s">
        <v>2147</v>
      </c>
      <c r="S398" s="237" t="s">
        <v>2148</v>
      </c>
      <c r="T398" s="237" t="s">
        <v>2149</v>
      </c>
      <c r="U398" s="237" t="s">
        <v>2153</v>
      </c>
      <c r="V398" s="237" t="s">
        <v>102</v>
      </c>
      <c r="W398" s="237"/>
      <c r="X398" s="237"/>
      <c r="Y398" s="237" t="s">
        <v>2151</v>
      </c>
      <c r="Z398" s="237" t="s">
        <v>2152</v>
      </c>
      <c r="AA398" s="237" t="str">
        <f t="shared" si="67"/>
        <v>ザイタクカイゴシエンジギョウショソウシュウカイミノリ</v>
      </c>
      <c r="AB398" s="237" t="s">
        <v>2146</v>
      </c>
      <c r="AC398" s="237" t="str">
        <f t="shared" si="68"/>
        <v>981</v>
      </c>
      <c r="AD398" s="237" t="str">
        <f t="shared" si="69"/>
        <v>1226</v>
      </c>
      <c r="AE398" s="237" t="s">
        <v>2128</v>
      </c>
      <c r="AF398" s="237" t="s">
        <v>2154</v>
      </c>
      <c r="AG398" s="237" t="str">
        <f t="shared" si="70"/>
        <v>名取市植松一丁目１番２４号</v>
      </c>
      <c r="AH398" s="237" t="s">
        <v>2148</v>
      </c>
      <c r="AI398" s="237" t="s">
        <v>2149</v>
      </c>
      <c r="AJ398" s="237" t="s">
        <v>332</v>
      </c>
    </row>
    <row r="399" spans="1:36">
      <c r="A399" s="237" t="str">
        <f t="shared" si="62"/>
        <v>0410700066居宅介護</v>
      </c>
      <c r="B399" s="237" t="s">
        <v>2155</v>
      </c>
      <c r="C399" s="237" t="s">
        <v>2156</v>
      </c>
      <c r="D399" s="237" t="str">
        <f t="shared" si="63"/>
        <v>ユウゲンガイシャトウホクフクシサービス</v>
      </c>
      <c r="E399" s="237" t="s">
        <v>2157</v>
      </c>
      <c r="F399" s="237" t="str">
        <f t="shared" si="64"/>
        <v>981</v>
      </c>
      <c r="G399" s="237" t="str">
        <f t="shared" si="65"/>
        <v>1242</v>
      </c>
      <c r="H399" s="237" t="s">
        <v>2158</v>
      </c>
      <c r="I399" s="237" t="str">
        <f t="shared" si="66"/>
        <v>名取市高舘吉田字前沖６６番地の３３</v>
      </c>
      <c r="J399" s="237" t="s">
        <v>2159</v>
      </c>
      <c r="K399" s="237" t="s">
        <v>2160</v>
      </c>
      <c r="L399" s="237" t="s">
        <v>339</v>
      </c>
      <c r="M399" s="237" t="s">
        <v>2161</v>
      </c>
      <c r="N399" s="237" t="s">
        <v>2155</v>
      </c>
      <c r="O399" s="237" t="s">
        <v>2162</v>
      </c>
      <c r="P399" s="237" t="s">
        <v>2163</v>
      </c>
      <c r="Q399" s="237" t="s">
        <v>2128</v>
      </c>
      <c r="R399" s="237" t="s">
        <v>2164</v>
      </c>
      <c r="S399" s="237" t="s">
        <v>2159</v>
      </c>
      <c r="T399" s="237" t="s">
        <v>2160</v>
      </c>
      <c r="U399" s="237" t="s">
        <v>2165</v>
      </c>
      <c r="V399" s="237" t="s">
        <v>99</v>
      </c>
      <c r="W399" s="237"/>
      <c r="X399" s="237"/>
      <c r="Y399" s="237" t="s">
        <v>2155</v>
      </c>
      <c r="Z399" s="237" t="s">
        <v>2162</v>
      </c>
      <c r="AA399" s="237" t="str">
        <f t="shared" si="67"/>
        <v>ユウゲンガイシャ　トウホクフクシサービス</v>
      </c>
      <c r="AB399" s="237" t="s">
        <v>2163</v>
      </c>
      <c r="AC399" s="237" t="str">
        <f t="shared" si="68"/>
        <v>981</v>
      </c>
      <c r="AD399" s="237" t="str">
        <f t="shared" si="69"/>
        <v>1232</v>
      </c>
      <c r="AE399" s="237" t="s">
        <v>2128</v>
      </c>
      <c r="AF399" s="237" t="s">
        <v>2166</v>
      </c>
      <c r="AG399" s="237" t="str">
        <f t="shared" si="70"/>
        <v>名取市大手町５丁目１２－５</v>
      </c>
      <c r="AH399" s="237" t="s">
        <v>2159</v>
      </c>
      <c r="AI399" s="237" t="s">
        <v>2160</v>
      </c>
      <c r="AJ399" s="237" t="s">
        <v>260</v>
      </c>
    </row>
    <row r="400" spans="1:36">
      <c r="A400" s="237" t="str">
        <f t="shared" si="62"/>
        <v>0410700066重度訪問介護</v>
      </c>
      <c r="B400" s="237" t="s">
        <v>2155</v>
      </c>
      <c r="C400" s="237" t="s">
        <v>2156</v>
      </c>
      <c r="D400" s="237" t="str">
        <f t="shared" si="63"/>
        <v>ユウゲンガイシャトウホクフクシサービス</v>
      </c>
      <c r="E400" s="237" t="s">
        <v>2157</v>
      </c>
      <c r="F400" s="237" t="str">
        <f t="shared" si="64"/>
        <v>981</v>
      </c>
      <c r="G400" s="237" t="str">
        <f t="shared" si="65"/>
        <v>1242</v>
      </c>
      <c r="H400" s="237" t="s">
        <v>2158</v>
      </c>
      <c r="I400" s="237" t="str">
        <f t="shared" si="66"/>
        <v>名取市高舘吉田字前沖６６番地の３３</v>
      </c>
      <c r="J400" s="237" t="s">
        <v>2159</v>
      </c>
      <c r="K400" s="237" t="s">
        <v>2160</v>
      </c>
      <c r="L400" s="237" t="s">
        <v>339</v>
      </c>
      <c r="M400" s="237" t="s">
        <v>2161</v>
      </c>
      <c r="N400" s="237" t="s">
        <v>2155</v>
      </c>
      <c r="O400" s="237" t="s">
        <v>2162</v>
      </c>
      <c r="P400" s="237" t="s">
        <v>2163</v>
      </c>
      <c r="Q400" s="237" t="s">
        <v>2128</v>
      </c>
      <c r="R400" s="237" t="s">
        <v>2164</v>
      </c>
      <c r="S400" s="237" t="s">
        <v>2159</v>
      </c>
      <c r="T400" s="237" t="s">
        <v>2160</v>
      </c>
      <c r="U400" s="237" t="s">
        <v>2165</v>
      </c>
      <c r="V400" s="237" t="s">
        <v>101</v>
      </c>
      <c r="W400" s="237"/>
      <c r="X400" s="237"/>
      <c r="Y400" s="237" t="s">
        <v>2155</v>
      </c>
      <c r="Z400" s="237" t="s">
        <v>2162</v>
      </c>
      <c r="AA400" s="237" t="str">
        <f t="shared" si="67"/>
        <v>ユウゲンガイシャ　トウホクフクシサービス</v>
      </c>
      <c r="AB400" s="237" t="s">
        <v>2163</v>
      </c>
      <c r="AC400" s="237" t="str">
        <f t="shared" si="68"/>
        <v>981</v>
      </c>
      <c r="AD400" s="237" t="str">
        <f t="shared" si="69"/>
        <v>1232</v>
      </c>
      <c r="AE400" s="237" t="s">
        <v>2128</v>
      </c>
      <c r="AF400" s="237" t="s">
        <v>2166</v>
      </c>
      <c r="AG400" s="237" t="str">
        <f t="shared" si="70"/>
        <v>名取市大手町５丁目１２－５</v>
      </c>
      <c r="AH400" s="237" t="s">
        <v>2159</v>
      </c>
      <c r="AI400" s="237" t="s">
        <v>2160</v>
      </c>
      <c r="AJ400" s="237" t="s">
        <v>260</v>
      </c>
    </row>
    <row r="401" spans="1:36">
      <c r="A401" s="237" t="str">
        <f t="shared" si="62"/>
        <v>0410700066同行援護</v>
      </c>
      <c r="B401" s="237" t="s">
        <v>2155</v>
      </c>
      <c r="C401" s="237" t="s">
        <v>2156</v>
      </c>
      <c r="D401" s="237" t="str">
        <f t="shared" si="63"/>
        <v>ユウゲンガイシャトウホクフクシサービス</v>
      </c>
      <c r="E401" s="237" t="s">
        <v>2157</v>
      </c>
      <c r="F401" s="237" t="str">
        <f t="shared" si="64"/>
        <v>981</v>
      </c>
      <c r="G401" s="237" t="str">
        <f t="shared" si="65"/>
        <v>1242</v>
      </c>
      <c r="H401" s="237" t="s">
        <v>2158</v>
      </c>
      <c r="I401" s="237" t="str">
        <f t="shared" si="66"/>
        <v>名取市高舘吉田字前沖６６番地の３３</v>
      </c>
      <c r="J401" s="237" t="s">
        <v>2159</v>
      </c>
      <c r="K401" s="237" t="s">
        <v>2160</v>
      </c>
      <c r="L401" s="237" t="s">
        <v>339</v>
      </c>
      <c r="M401" s="237" t="s">
        <v>2161</v>
      </c>
      <c r="N401" s="237" t="s">
        <v>2155</v>
      </c>
      <c r="O401" s="237" t="s">
        <v>2162</v>
      </c>
      <c r="P401" s="237" t="s">
        <v>2163</v>
      </c>
      <c r="Q401" s="237" t="s">
        <v>2128</v>
      </c>
      <c r="R401" s="237" t="s">
        <v>2164</v>
      </c>
      <c r="S401" s="237" t="s">
        <v>2159</v>
      </c>
      <c r="T401" s="237" t="s">
        <v>2160</v>
      </c>
      <c r="U401" s="237" t="s">
        <v>2165</v>
      </c>
      <c r="V401" s="237" t="s">
        <v>126</v>
      </c>
      <c r="W401" s="237"/>
      <c r="X401" s="237"/>
      <c r="Y401" s="237" t="s">
        <v>2155</v>
      </c>
      <c r="Z401" s="237" t="s">
        <v>2162</v>
      </c>
      <c r="AA401" s="237" t="str">
        <f t="shared" si="67"/>
        <v>ユウゲンガイシャ　トウホクフクシサービス</v>
      </c>
      <c r="AB401" s="237" t="s">
        <v>2163</v>
      </c>
      <c r="AC401" s="237" t="str">
        <f t="shared" si="68"/>
        <v>981</v>
      </c>
      <c r="AD401" s="237" t="str">
        <f t="shared" si="69"/>
        <v>1232</v>
      </c>
      <c r="AE401" s="237" t="s">
        <v>2128</v>
      </c>
      <c r="AF401" s="237" t="s">
        <v>2166</v>
      </c>
      <c r="AG401" s="237" t="str">
        <f t="shared" si="70"/>
        <v>名取市大手町５丁目１２－５</v>
      </c>
      <c r="AH401" s="237" t="s">
        <v>2159</v>
      </c>
      <c r="AI401" s="237" t="s">
        <v>2160</v>
      </c>
      <c r="AJ401" s="237" t="s">
        <v>332</v>
      </c>
    </row>
    <row r="402" spans="1:36">
      <c r="A402" s="237" t="str">
        <f t="shared" si="62"/>
        <v>0410700074居宅介護</v>
      </c>
      <c r="B402" s="237" t="s">
        <v>2167</v>
      </c>
      <c r="C402" s="237" t="s">
        <v>2168</v>
      </c>
      <c r="D402" s="237" t="str">
        <f t="shared" si="63"/>
        <v>シャカイフクシホウジンナトリシシャカイフクシキョウギカイ</v>
      </c>
      <c r="E402" s="237" t="s">
        <v>2130</v>
      </c>
      <c r="F402" s="237" t="str">
        <f t="shared" si="64"/>
        <v>981</v>
      </c>
      <c r="G402" s="237" t="str">
        <f t="shared" si="65"/>
        <v>1224</v>
      </c>
      <c r="H402" s="237" t="s">
        <v>2169</v>
      </c>
      <c r="I402" s="237" t="str">
        <f t="shared" si="66"/>
        <v>名取市増田5-13-35</v>
      </c>
      <c r="J402" s="237" t="s">
        <v>2170</v>
      </c>
      <c r="K402" s="237" t="s">
        <v>2171</v>
      </c>
      <c r="L402" s="237" t="s">
        <v>353</v>
      </c>
      <c r="M402" s="237" t="s">
        <v>2172</v>
      </c>
      <c r="N402" s="237" t="s">
        <v>2173</v>
      </c>
      <c r="O402" s="237" t="s">
        <v>2174</v>
      </c>
      <c r="P402" s="237" t="s">
        <v>2130</v>
      </c>
      <c r="Q402" s="237" t="s">
        <v>2128</v>
      </c>
      <c r="R402" s="237" t="s">
        <v>2169</v>
      </c>
      <c r="S402" s="237" t="s">
        <v>2170</v>
      </c>
      <c r="T402" s="237" t="s">
        <v>2171</v>
      </c>
      <c r="U402" s="237" t="s">
        <v>2175</v>
      </c>
      <c r="V402" s="237" t="s">
        <v>99</v>
      </c>
      <c r="W402" s="237"/>
      <c r="X402" s="237"/>
      <c r="Y402" s="237" t="s">
        <v>2173</v>
      </c>
      <c r="Z402" s="237" t="s">
        <v>2174</v>
      </c>
      <c r="AA402" s="237" t="str">
        <f t="shared" si="67"/>
        <v>シテイキョタクサービスジギョウショホットナトリ</v>
      </c>
      <c r="AB402" s="237" t="s">
        <v>2130</v>
      </c>
      <c r="AC402" s="237" t="str">
        <f t="shared" si="68"/>
        <v>981</v>
      </c>
      <c r="AD402" s="237" t="str">
        <f t="shared" si="69"/>
        <v>1224</v>
      </c>
      <c r="AE402" s="237" t="s">
        <v>2128</v>
      </c>
      <c r="AF402" s="237" t="s">
        <v>2169</v>
      </c>
      <c r="AG402" s="237" t="str">
        <f t="shared" si="70"/>
        <v>名取市増田5-13-35</v>
      </c>
      <c r="AH402" s="237" t="s">
        <v>2176</v>
      </c>
      <c r="AI402" s="237" t="s">
        <v>2177</v>
      </c>
      <c r="AJ402" s="237" t="s">
        <v>260</v>
      </c>
    </row>
    <row r="403" spans="1:36">
      <c r="A403" s="237" t="str">
        <f t="shared" si="62"/>
        <v>0410700074重度訪問介護</v>
      </c>
      <c r="B403" s="237" t="s">
        <v>2167</v>
      </c>
      <c r="C403" s="237" t="s">
        <v>2168</v>
      </c>
      <c r="D403" s="237" t="str">
        <f t="shared" si="63"/>
        <v>シャカイフクシホウジンナトリシシャカイフクシキョウギカイ</v>
      </c>
      <c r="E403" s="237" t="s">
        <v>2130</v>
      </c>
      <c r="F403" s="237" t="str">
        <f t="shared" si="64"/>
        <v>981</v>
      </c>
      <c r="G403" s="237" t="str">
        <f t="shared" si="65"/>
        <v>1224</v>
      </c>
      <c r="H403" s="237" t="s">
        <v>2169</v>
      </c>
      <c r="I403" s="237" t="str">
        <f t="shared" si="66"/>
        <v>名取市増田5-13-35</v>
      </c>
      <c r="J403" s="237" t="s">
        <v>2170</v>
      </c>
      <c r="K403" s="237" t="s">
        <v>2171</v>
      </c>
      <c r="L403" s="237" t="s">
        <v>353</v>
      </c>
      <c r="M403" s="237" t="s">
        <v>2172</v>
      </c>
      <c r="N403" s="237" t="s">
        <v>2173</v>
      </c>
      <c r="O403" s="237" t="s">
        <v>2174</v>
      </c>
      <c r="P403" s="237" t="s">
        <v>2130</v>
      </c>
      <c r="Q403" s="237" t="s">
        <v>2128</v>
      </c>
      <c r="R403" s="237" t="s">
        <v>2169</v>
      </c>
      <c r="S403" s="237" t="s">
        <v>2170</v>
      </c>
      <c r="T403" s="237" t="s">
        <v>2171</v>
      </c>
      <c r="U403" s="237" t="s">
        <v>2175</v>
      </c>
      <c r="V403" s="237" t="s">
        <v>101</v>
      </c>
      <c r="W403" s="237"/>
      <c r="X403" s="237"/>
      <c r="Y403" s="237" t="s">
        <v>2173</v>
      </c>
      <c r="Z403" s="237" t="s">
        <v>2174</v>
      </c>
      <c r="AA403" s="237" t="str">
        <f t="shared" si="67"/>
        <v>シテイキョタクサービスジギョウショホットナトリ</v>
      </c>
      <c r="AB403" s="237" t="s">
        <v>2130</v>
      </c>
      <c r="AC403" s="237" t="str">
        <f t="shared" si="68"/>
        <v>981</v>
      </c>
      <c r="AD403" s="237" t="str">
        <f t="shared" si="69"/>
        <v>1224</v>
      </c>
      <c r="AE403" s="237" t="s">
        <v>2128</v>
      </c>
      <c r="AF403" s="237" t="s">
        <v>2169</v>
      </c>
      <c r="AG403" s="237" t="str">
        <f t="shared" si="70"/>
        <v>名取市増田5-13-35</v>
      </c>
      <c r="AH403" s="237" t="s">
        <v>2176</v>
      </c>
      <c r="AI403" s="237" t="s">
        <v>2177</v>
      </c>
      <c r="AJ403" s="237" t="s">
        <v>260</v>
      </c>
    </row>
    <row r="404" spans="1:36">
      <c r="A404" s="237" t="str">
        <f t="shared" si="62"/>
        <v>0410700074行動援護</v>
      </c>
      <c r="B404" s="237" t="s">
        <v>2167</v>
      </c>
      <c r="C404" s="237" t="s">
        <v>2168</v>
      </c>
      <c r="D404" s="237" t="str">
        <f t="shared" si="63"/>
        <v>シャカイフクシホウジンナトリシシャカイフクシキョウギカイ</v>
      </c>
      <c r="E404" s="237" t="s">
        <v>2130</v>
      </c>
      <c r="F404" s="237" t="str">
        <f t="shared" si="64"/>
        <v>981</v>
      </c>
      <c r="G404" s="237" t="str">
        <f t="shared" si="65"/>
        <v>1224</v>
      </c>
      <c r="H404" s="237" t="s">
        <v>2169</v>
      </c>
      <c r="I404" s="237" t="str">
        <f t="shared" si="66"/>
        <v>名取市増田5-13-35</v>
      </c>
      <c r="J404" s="237" t="s">
        <v>2170</v>
      </c>
      <c r="K404" s="237" t="s">
        <v>2171</v>
      </c>
      <c r="L404" s="237" t="s">
        <v>353</v>
      </c>
      <c r="M404" s="237" t="s">
        <v>2172</v>
      </c>
      <c r="N404" s="237" t="s">
        <v>2173</v>
      </c>
      <c r="O404" s="237" t="s">
        <v>2174</v>
      </c>
      <c r="P404" s="237" t="s">
        <v>2130</v>
      </c>
      <c r="Q404" s="237" t="s">
        <v>2128</v>
      </c>
      <c r="R404" s="237" t="s">
        <v>2169</v>
      </c>
      <c r="S404" s="237" t="s">
        <v>2170</v>
      </c>
      <c r="T404" s="237" t="s">
        <v>2171</v>
      </c>
      <c r="U404" s="237" t="s">
        <v>2175</v>
      </c>
      <c r="V404" s="237" t="s">
        <v>102</v>
      </c>
      <c r="W404" s="237"/>
      <c r="X404" s="237"/>
      <c r="Y404" s="237" t="s">
        <v>2173</v>
      </c>
      <c r="Z404" s="237" t="s">
        <v>2174</v>
      </c>
      <c r="AA404" s="237" t="str">
        <f t="shared" si="67"/>
        <v>シテイキョタクサービスジギョウショホットナトリ</v>
      </c>
      <c r="AB404" s="237" t="s">
        <v>2130</v>
      </c>
      <c r="AC404" s="237" t="str">
        <f t="shared" si="68"/>
        <v>981</v>
      </c>
      <c r="AD404" s="237" t="str">
        <f t="shared" si="69"/>
        <v>1224</v>
      </c>
      <c r="AE404" s="237" t="s">
        <v>2128</v>
      </c>
      <c r="AF404" s="237" t="s">
        <v>2169</v>
      </c>
      <c r="AG404" s="237" t="str">
        <f t="shared" si="70"/>
        <v>名取市増田5-13-35</v>
      </c>
      <c r="AH404" s="237" t="s">
        <v>2176</v>
      </c>
      <c r="AI404" s="237" t="s">
        <v>2177</v>
      </c>
      <c r="AJ404" s="237" t="s">
        <v>260</v>
      </c>
    </row>
    <row r="405" spans="1:36">
      <c r="A405" s="237" t="str">
        <f t="shared" si="62"/>
        <v>0410700074同行援護</v>
      </c>
      <c r="B405" s="237" t="s">
        <v>2167</v>
      </c>
      <c r="C405" s="237" t="s">
        <v>2168</v>
      </c>
      <c r="D405" s="237" t="str">
        <f t="shared" si="63"/>
        <v>シャカイフクシホウジンナトリシシャカイフクシキョウギカイ</v>
      </c>
      <c r="E405" s="237" t="s">
        <v>2130</v>
      </c>
      <c r="F405" s="237" t="str">
        <f t="shared" si="64"/>
        <v>981</v>
      </c>
      <c r="G405" s="237" t="str">
        <f t="shared" si="65"/>
        <v>1224</v>
      </c>
      <c r="H405" s="237" t="s">
        <v>2169</v>
      </c>
      <c r="I405" s="237" t="str">
        <f t="shared" si="66"/>
        <v>名取市増田5-13-35</v>
      </c>
      <c r="J405" s="237" t="s">
        <v>2170</v>
      </c>
      <c r="K405" s="237" t="s">
        <v>2171</v>
      </c>
      <c r="L405" s="237" t="s">
        <v>353</v>
      </c>
      <c r="M405" s="237" t="s">
        <v>2172</v>
      </c>
      <c r="N405" s="237" t="s">
        <v>2173</v>
      </c>
      <c r="O405" s="237" t="s">
        <v>2174</v>
      </c>
      <c r="P405" s="237" t="s">
        <v>2130</v>
      </c>
      <c r="Q405" s="237" t="s">
        <v>2128</v>
      </c>
      <c r="R405" s="237" t="s">
        <v>2169</v>
      </c>
      <c r="S405" s="237" t="s">
        <v>2170</v>
      </c>
      <c r="T405" s="237" t="s">
        <v>2171</v>
      </c>
      <c r="U405" s="237" t="s">
        <v>2175</v>
      </c>
      <c r="V405" s="237" t="s">
        <v>126</v>
      </c>
      <c r="W405" s="237"/>
      <c r="X405" s="237"/>
      <c r="Y405" s="237" t="s">
        <v>2173</v>
      </c>
      <c r="Z405" s="237" t="s">
        <v>2174</v>
      </c>
      <c r="AA405" s="237" t="str">
        <f t="shared" si="67"/>
        <v>シテイキョタクサービスジギョウショホットナトリ</v>
      </c>
      <c r="AB405" s="237" t="s">
        <v>2130</v>
      </c>
      <c r="AC405" s="237" t="str">
        <f t="shared" si="68"/>
        <v>981</v>
      </c>
      <c r="AD405" s="237" t="str">
        <f t="shared" si="69"/>
        <v>1224</v>
      </c>
      <c r="AE405" s="237" t="s">
        <v>2128</v>
      </c>
      <c r="AF405" s="237" t="s">
        <v>2169</v>
      </c>
      <c r="AG405" s="237" t="str">
        <f t="shared" si="70"/>
        <v>名取市増田5-13-35</v>
      </c>
      <c r="AH405" s="237" t="s">
        <v>2176</v>
      </c>
      <c r="AI405" s="237" t="s">
        <v>2177</v>
      </c>
      <c r="AJ405" s="237" t="s">
        <v>261</v>
      </c>
    </row>
    <row r="406" spans="1:36">
      <c r="A406" s="237" t="str">
        <f t="shared" si="62"/>
        <v>0410700082居宅介護</v>
      </c>
      <c r="B406" s="237" t="s">
        <v>2178</v>
      </c>
      <c r="C406" s="237" t="s">
        <v>2179</v>
      </c>
      <c r="D406" s="237" t="str">
        <f t="shared" si="63"/>
        <v>トクテイヒエイリカツドウホウジンナトリホームヘルプキョウカイ</v>
      </c>
      <c r="E406" s="237" t="s">
        <v>2157</v>
      </c>
      <c r="F406" s="237" t="str">
        <f t="shared" si="64"/>
        <v>981</v>
      </c>
      <c r="G406" s="237" t="str">
        <f t="shared" si="65"/>
        <v>1242</v>
      </c>
      <c r="H406" s="237" t="s">
        <v>2180</v>
      </c>
      <c r="I406" s="237" t="str">
        <f t="shared" si="66"/>
        <v>名取市高舘吉田字真坂１０番１</v>
      </c>
      <c r="J406" s="237" t="s">
        <v>2181</v>
      </c>
      <c r="K406" s="237" t="s">
        <v>2182</v>
      </c>
      <c r="L406" s="237" t="s">
        <v>248</v>
      </c>
      <c r="M406" s="237" t="s">
        <v>2183</v>
      </c>
      <c r="N406" s="237" t="s">
        <v>2184</v>
      </c>
      <c r="O406" s="237" t="s">
        <v>2185</v>
      </c>
      <c r="P406" s="237" t="s">
        <v>2157</v>
      </c>
      <c r="Q406" s="237" t="s">
        <v>2128</v>
      </c>
      <c r="R406" s="237" t="s">
        <v>2180</v>
      </c>
      <c r="S406" s="237" t="s">
        <v>2181</v>
      </c>
      <c r="T406" s="237" t="s">
        <v>2182</v>
      </c>
      <c r="U406" s="237" t="s">
        <v>2186</v>
      </c>
      <c r="V406" s="237" t="s">
        <v>99</v>
      </c>
      <c r="W406" s="237"/>
      <c r="X406" s="237"/>
      <c r="Y406" s="237" t="s">
        <v>2184</v>
      </c>
      <c r="Z406" s="237" t="s">
        <v>2185</v>
      </c>
      <c r="AA406" s="237" t="str">
        <f t="shared" si="67"/>
        <v>ＮＰＯホウジン　ナトリホームヘルプキョウカイ</v>
      </c>
      <c r="AB406" s="237" t="s">
        <v>2157</v>
      </c>
      <c r="AC406" s="237" t="str">
        <f t="shared" si="68"/>
        <v>981</v>
      </c>
      <c r="AD406" s="237" t="str">
        <f t="shared" si="69"/>
        <v>1242</v>
      </c>
      <c r="AE406" s="237" t="s">
        <v>2128</v>
      </c>
      <c r="AF406" s="237" t="s">
        <v>2180</v>
      </c>
      <c r="AG406" s="237" t="str">
        <f t="shared" si="70"/>
        <v>名取市高舘吉田字真坂１０番１</v>
      </c>
      <c r="AH406" s="237" t="s">
        <v>2181</v>
      </c>
      <c r="AI406" s="237" t="s">
        <v>2182</v>
      </c>
      <c r="AJ406" s="237" t="s">
        <v>260</v>
      </c>
    </row>
    <row r="407" spans="1:36">
      <c r="A407" s="237" t="str">
        <f t="shared" si="62"/>
        <v>0410700082重度訪問介護</v>
      </c>
      <c r="B407" s="237" t="s">
        <v>2178</v>
      </c>
      <c r="C407" s="237" t="s">
        <v>2179</v>
      </c>
      <c r="D407" s="237" t="str">
        <f t="shared" si="63"/>
        <v>トクテイヒエイリカツドウホウジンナトリホームヘルプキョウカイ</v>
      </c>
      <c r="E407" s="237" t="s">
        <v>2157</v>
      </c>
      <c r="F407" s="237" t="str">
        <f t="shared" si="64"/>
        <v>981</v>
      </c>
      <c r="G407" s="237" t="str">
        <f t="shared" si="65"/>
        <v>1242</v>
      </c>
      <c r="H407" s="237" t="s">
        <v>2180</v>
      </c>
      <c r="I407" s="237" t="str">
        <f t="shared" si="66"/>
        <v>名取市高舘吉田字真坂１０番１</v>
      </c>
      <c r="J407" s="237" t="s">
        <v>2181</v>
      </c>
      <c r="K407" s="237" t="s">
        <v>2182</v>
      </c>
      <c r="L407" s="237" t="s">
        <v>248</v>
      </c>
      <c r="M407" s="237" t="s">
        <v>2183</v>
      </c>
      <c r="N407" s="237" t="s">
        <v>2184</v>
      </c>
      <c r="O407" s="237" t="s">
        <v>2185</v>
      </c>
      <c r="P407" s="237" t="s">
        <v>2157</v>
      </c>
      <c r="Q407" s="237" t="s">
        <v>2128</v>
      </c>
      <c r="R407" s="237" t="s">
        <v>2180</v>
      </c>
      <c r="S407" s="237" t="s">
        <v>2181</v>
      </c>
      <c r="T407" s="237" t="s">
        <v>2182</v>
      </c>
      <c r="U407" s="237" t="s">
        <v>2186</v>
      </c>
      <c r="V407" s="237" t="s">
        <v>101</v>
      </c>
      <c r="W407" s="237"/>
      <c r="X407" s="237"/>
      <c r="Y407" s="237" t="s">
        <v>2184</v>
      </c>
      <c r="Z407" s="237" t="s">
        <v>2185</v>
      </c>
      <c r="AA407" s="237" t="str">
        <f t="shared" si="67"/>
        <v>ＮＰＯホウジン　ナトリホームヘルプキョウカイ</v>
      </c>
      <c r="AB407" s="237" t="s">
        <v>2157</v>
      </c>
      <c r="AC407" s="237" t="str">
        <f t="shared" si="68"/>
        <v>981</v>
      </c>
      <c r="AD407" s="237" t="str">
        <f t="shared" si="69"/>
        <v>1242</v>
      </c>
      <c r="AE407" s="237" t="s">
        <v>2128</v>
      </c>
      <c r="AF407" s="237" t="s">
        <v>2180</v>
      </c>
      <c r="AG407" s="237" t="str">
        <f t="shared" si="70"/>
        <v>名取市高舘吉田字真坂１０番１</v>
      </c>
      <c r="AH407" s="237" t="s">
        <v>2181</v>
      </c>
      <c r="AI407" s="237" t="s">
        <v>2182</v>
      </c>
      <c r="AJ407" s="237" t="s">
        <v>260</v>
      </c>
    </row>
    <row r="408" spans="1:36">
      <c r="A408" s="237" t="str">
        <f t="shared" si="62"/>
        <v>0410700090居宅介護</v>
      </c>
      <c r="B408" s="237" t="s">
        <v>2187</v>
      </c>
      <c r="C408" s="237" t="s">
        <v>2188</v>
      </c>
      <c r="D408" s="237" t="str">
        <f t="shared" si="63"/>
        <v>ユウゲンガイシャヨツバカイゴサービス</v>
      </c>
      <c r="E408" s="237" t="s">
        <v>2163</v>
      </c>
      <c r="F408" s="237" t="str">
        <f t="shared" si="64"/>
        <v>981</v>
      </c>
      <c r="G408" s="237" t="str">
        <f t="shared" si="65"/>
        <v>1232</v>
      </c>
      <c r="H408" s="237" t="s">
        <v>2189</v>
      </c>
      <c r="I408" s="237" t="str">
        <f t="shared" si="66"/>
        <v>名取市大手町五丁目１０の５アーバンホームＡ棟１０２号室</v>
      </c>
      <c r="J408" s="237" t="s">
        <v>2190</v>
      </c>
      <c r="K408" s="237" t="s">
        <v>2191</v>
      </c>
      <c r="L408" s="237" t="s">
        <v>339</v>
      </c>
      <c r="M408" s="237" t="s">
        <v>2192</v>
      </c>
      <c r="N408" s="237" t="s">
        <v>2193</v>
      </c>
      <c r="O408" s="237" t="s">
        <v>2188</v>
      </c>
      <c r="P408" s="237" t="s">
        <v>2163</v>
      </c>
      <c r="Q408" s="237" t="s">
        <v>2128</v>
      </c>
      <c r="R408" s="237" t="s">
        <v>2194</v>
      </c>
      <c r="S408" s="237" t="s">
        <v>2190</v>
      </c>
      <c r="T408" s="237" t="s">
        <v>2191</v>
      </c>
      <c r="U408" s="237" t="s">
        <v>2195</v>
      </c>
      <c r="V408" s="237" t="s">
        <v>99</v>
      </c>
      <c r="W408" s="237"/>
      <c r="X408" s="237"/>
      <c r="Y408" s="237" t="s">
        <v>2193</v>
      </c>
      <c r="Z408" s="237" t="s">
        <v>2188</v>
      </c>
      <c r="AA408" s="237" t="str">
        <f t="shared" si="67"/>
        <v>ユウゲンガイシャヨツバカイゴサービス</v>
      </c>
      <c r="AB408" s="237" t="s">
        <v>2163</v>
      </c>
      <c r="AC408" s="237" t="str">
        <f t="shared" si="68"/>
        <v>981</v>
      </c>
      <c r="AD408" s="237" t="str">
        <f t="shared" si="69"/>
        <v>1232</v>
      </c>
      <c r="AE408" s="237" t="s">
        <v>2128</v>
      </c>
      <c r="AF408" s="237" t="s">
        <v>2189</v>
      </c>
      <c r="AG408" s="237" t="str">
        <f t="shared" si="70"/>
        <v>名取市大手町五丁目１０の５アーバンホームＡ棟１０２号室</v>
      </c>
      <c r="AH408" s="237" t="s">
        <v>2190</v>
      </c>
      <c r="AI408" s="237" t="s">
        <v>2190</v>
      </c>
      <c r="AJ408" s="237" t="s">
        <v>332</v>
      </c>
    </row>
    <row r="409" spans="1:36">
      <c r="A409" s="237" t="str">
        <f t="shared" si="62"/>
        <v>0410700090重度訪問介護</v>
      </c>
      <c r="B409" s="237" t="s">
        <v>2187</v>
      </c>
      <c r="C409" s="237" t="s">
        <v>2188</v>
      </c>
      <c r="D409" s="237" t="str">
        <f t="shared" si="63"/>
        <v>ユウゲンガイシャヨツバカイゴサービス</v>
      </c>
      <c r="E409" s="237" t="s">
        <v>2163</v>
      </c>
      <c r="F409" s="237" t="str">
        <f t="shared" si="64"/>
        <v>981</v>
      </c>
      <c r="G409" s="237" t="str">
        <f t="shared" si="65"/>
        <v>1232</v>
      </c>
      <c r="H409" s="237" t="s">
        <v>2189</v>
      </c>
      <c r="I409" s="237" t="str">
        <f t="shared" si="66"/>
        <v>名取市大手町五丁目１０の５アーバンホームＡ棟１０２号室</v>
      </c>
      <c r="J409" s="237" t="s">
        <v>2190</v>
      </c>
      <c r="K409" s="237" t="s">
        <v>2191</v>
      </c>
      <c r="L409" s="237" t="s">
        <v>339</v>
      </c>
      <c r="M409" s="237" t="s">
        <v>2192</v>
      </c>
      <c r="N409" s="237" t="s">
        <v>2193</v>
      </c>
      <c r="O409" s="237" t="s">
        <v>2188</v>
      </c>
      <c r="P409" s="237" t="s">
        <v>2163</v>
      </c>
      <c r="Q409" s="237" t="s">
        <v>2128</v>
      </c>
      <c r="R409" s="237" t="s">
        <v>2194</v>
      </c>
      <c r="S409" s="237" t="s">
        <v>2190</v>
      </c>
      <c r="T409" s="237" t="s">
        <v>2191</v>
      </c>
      <c r="U409" s="237" t="s">
        <v>2195</v>
      </c>
      <c r="V409" s="237" t="s">
        <v>101</v>
      </c>
      <c r="W409" s="237"/>
      <c r="X409" s="237"/>
      <c r="Y409" s="237" t="s">
        <v>2193</v>
      </c>
      <c r="Z409" s="237" t="s">
        <v>2188</v>
      </c>
      <c r="AA409" s="237" t="str">
        <f t="shared" si="67"/>
        <v>ユウゲンガイシャヨツバカイゴサービス</v>
      </c>
      <c r="AB409" s="237" t="s">
        <v>2163</v>
      </c>
      <c r="AC409" s="237" t="str">
        <f t="shared" si="68"/>
        <v>981</v>
      </c>
      <c r="AD409" s="237" t="str">
        <f t="shared" si="69"/>
        <v>1232</v>
      </c>
      <c r="AE409" s="237" t="s">
        <v>2128</v>
      </c>
      <c r="AF409" s="237" t="s">
        <v>2189</v>
      </c>
      <c r="AG409" s="237" t="str">
        <f t="shared" si="70"/>
        <v>名取市大手町五丁目１０の５アーバンホームＡ棟１０２号室</v>
      </c>
      <c r="AH409" s="237" t="s">
        <v>2190</v>
      </c>
      <c r="AI409" s="237" t="s">
        <v>2190</v>
      </c>
      <c r="AJ409" s="237" t="s">
        <v>332</v>
      </c>
    </row>
    <row r="410" spans="1:36">
      <c r="A410" s="237" t="str">
        <f t="shared" si="62"/>
        <v>0410700108居宅介護</v>
      </c>
      <c r="B410" s="237" t="s">
        <v>2196</v>
      </c>
      <c r="C410" s="237" t="s">
        <v>2197</v>
      </c>
      <c r="D410" s="237" t="str">
        <f t="shared" si="63"/>
        <v>カブシキカイシャバイタルケア</v>
      </c>
      <c r="E410" s="237" t="s">
        <v>2198</v>
      </c>
      <c r="F410" s="237" t="str">
        <f t="shared" si="64"/>
        <v>981</v>
      </c>
      <c r="G410" s="237" t="str">
        <f t="shared" si="65"/>
        <v>1298</v>
      </c>
      <c r="H410" s="237" t="s">
        <v>2199</v>
      </c>
      <c r="I410" s="237" t="str">
        <f t="shared" si="66"/>
        <v>名取市下余田字鹿島１０</v>
      </c>
      <c r="J410" s="237" t="s">
        <v>2200</v>
      </c>
      <c r="K410" s="237" t="s">
        <v>2201</v>
      </c>
      <c r="L410" s="237" t="s">
        <v>635</v>
      </c>
      <c r="M410" s="237" t="s">
        <v>2202</v>
      </c>
      <c r="N410" s="237" t="s">
        <v>2203</v>
      </c>
      <c r="O410" s="237" t="s">
        <v>2204</v>
      </c>
      <c r="P410" s="237" t="s">
        <v>2198</v>
      </c>
      <c r="Q410" s="237" t="s">
        <v>2128</v>
      </c>
      <c r="R410" s="237" t="s">
        <v>2199</v>
      </c>
      <c r="S410" s="237" t="s">
        <v>2205</v>
      </c>
      <c r="T410" s="237" t="s">
        <v>2206</v>
      </c>
      <c r="U410" s="237" t="s">
        <v>2207</v>
      </c>
      <c r="V410" s="237" t="s">
        <v>99</v>
      </c>
      <c r="W410" s="237"/>
      <c r="X410" s="237"/>
      <c r="Y410" s="237" t="s">
        <v>2203</v>
      </c>
      <c r="Z410" s="237" t="s">
        <v>2204</v>
      </c>
      <c r="AA410" s="237" t="str">
        <f t="shared" si="67"/>
        <v>バイタルケアナトリ</v>
      </c>
      <c r="AB410" s="237" t="s">
        <v>2198</v>
      </c>
      <c r="AC410" s="237" t="str">
        <f t="shared" si="68"/>
        <v>981</v>
      </c>
      <c r="AD410" s="237" t="str">
        <f t="shared" si="69"/>
        <v>1298</v>
      </c>
      <c r="AE410" s="237" t="s">
        <v>2128</v>
      </c>
      <c r="AF410" s="237" t="s">
        <v>2199</v>
      </c>
      <c r="AG410" s="237" t="str">
        <f t="shared" si="70"/>
        <v>名取市下余田字鹿島１０</v>
      </c>
      <c r="AH410" s="237" t="s">
        <v>2205</v>
      </c>
      <c r="AI410" s="237" t="s">
        <v>2206</v>
      </c>
      <c r="AJ410" s="237" t="s">
        <v>260</v>
      </c>
    </row>
    <row r="411" spans="1:36">
      <c r="A411" s="237" t="str">
        <f t="shared" si="62"/>
        <v>0410700108重度訪問介護</v>
      </c>
      <c r="B411" s="237" t="s">
        <v>2196</v>
      </c>
      <c r="C411" s="237" t="s">
        <v>2197</v>
      </c>
      <c r="D411" s="237" t="str">
        <f t="shared" si="63"/>
        <v>カブシキカイシャバイタルケア</v>
      </c>
      <c r="E411" s="237" t="s">
        <v>2198</v>
      </c>
      <c r="F411" s="237" t="str">
        <f t="shared" si="64"/>
        <v>981</v>
      </c>
      <c r="G411" s="237" t="str">
        <f t="shared" si="65"/>
        <v>1298</v>
      </c>
      <c r="H411" s="237" t="s">
        <v>2199</v>
      </c>
      <c r="I411" s="237" t="str">
        <f t="shared" si="66"/>
        <v>名取市下余田字鹿島１０</v>
      </c>
      <c r="J411" s="237" t="s">
        <v>2200</v>
      </c>
      <c r="K411" s="237" t="s">
        <v>2201</v>
      </c>
      <c r="L411" s="237" t="s">
        <v>635</v>
      </c>
      <c r="M411" s="237" t="s">
        <v>2202</v>
      </c>
      <c r="N411" s="237" t="s">
        <v>2203</v>
      </c>
      <c r="O411" s="237" t="s">
        <v>2204</v>
      </c>
      <c r="P411" s="237" t="s">
        <v>2198</v>
      </c>
      <c r="Q411" s="237" t="s">
        <v>2128</v>
      </c>
      <c r="R411" s="237" t="s">
        <v>2199</v>
      </c>
      <c r="S411" s="237" t="s">
        <v>2205</v>
      </c>
      <c r="T411" s="237" t="s">
        <v>2206</v>
      </c>
      <c r="U411" s="237" t="s">
        <v>2207</v>
      </c>
      <c r="V411" s="237" t="s">
        <v>101</v>
      </c>
      <c r="W411" s="237"/>
      <c r="X411" s="237"/>
      <c r="Y411" s="237" t="s">
        <v>2203</v>
      </c>
      <c r="Z411" s="237" t="s">
        <v>2204</v>
      </c>
      <c r="AA411" s="237" t="str">
        <f t="shared" si="67"/>
        <v>バイタルケアナトリ</v>
      </c>
      <c r="AB411" s="237" t="s">
        <v>2198</v>
      </c>
      <c r="AC411" s="237" t="str">
        <f t="shared" si="68"/>
        <v>981</v>
      </c>
      <c r="AD411" s="237" t="str">
        <f t="shared" si="69"/>
        <v>1298</v>
      </c>
      <c r="AE411" s="237" t="s">
        <v>2128</v>
      </c>
      <c r="AF411" s="237" t="s">
        <v>2199</v>
      </c>
      <c r="AG411" s="237" t="str">
        <f t="shared" si="70"/>
        <v>名取市下余田字鹿島１０</v>
      </c>
      <c r="AH411" s="237" t="s">
        <v>2205</v>
      </c>
      <c r="AI411" s="237" t="s">
        <v>2206</v>
      </c>
      <c r="AJ411" s="237" t="s">
        <v>260</v>
      </c>
    </row>
    <row r="412" spans="1:36">
      <c r="A412" s="237" t="str">
        <f t="shared" si="62"/>
        <v>0410700116居宅介護</v>
      </c>
      <c r="B412" s="237" t="s">
        <v>2208</v>
      </c>
      <c r="C412" s="237" t="s">
        <v>2209</v>
      </c>
      <c r="D412" s="237" t="str">
        <f t="shared" si="63"/>
        <v>カブシキガイシャリーベン</v>
      </c>
      <c r="E412" s="237" t="s">
        <v>2210</v>
      </c>
      <c r="F412" s="237" t="str">
        <f t="shared" si="64"/>
        <v>982</v>
      </c>
      <c r="G412" s="237" t="str">
        <f t="shared" si="65"/>
        <v>0801</v>
      </c>
      <c r="H412" s="237" t="s">
        <v>2211</v>
      </c>
      <c r="I412" s="237" t="str">
        <f t="shared" si="66"/>
        <v>仙台市太白区八木山本町一丁目13番5号102</v>
      </c>
      <c r="J412" s="237" t="s">
        <v>2212</v>
      </c>
      <c r="K412" s="237" t="s">
        <v>2213</v>
      </c>
      <c r="L412" s="237" t="s">
        <v>339</v>
      </c>
      <c r="M412" s="237" t="s">
        <v>2214</v>
      </c>
      <c r="N412" s="237" t="s">
        <v>2215</v>
      </c>
      <c r="O412" s="237" t="s">
        <v>2216</v>
      </c>
      <c r="P412" s="237" t="s">
        <v>2157</v>
      </c>
      <c r="Q412" s="237" t="s">
        <v>2128</v>
      </c>
      <c r="R412" s="237" t="s">
        <v>2217</v>
      </c>
      <c r="S412" s="237" t="s">
        <v>2218</v>
      </c>
      <c r="T412" s="237" t="s">
        <v>2213</v>
      </c>
      <c r="U412" s="237" t="s">
        <v>2219</v>
      </c>
      <c r="V412" s="237" t="s">
        <v>99</v>
      </c>
      <c r="W412" s="237"/>
      <c r="X412" s="237"/>
      <c r="Y412" s="237" t="s">
        <v>2215</v>
      </c>
      <c r="Z412" s="237" t="s">
        <v>2216</v>
      </c>
      <c r="AA412" s="237" t="str">
        <f t="shared" si="67"/>
        <v>リーベンカイゴセンター</v>
      </c>
      <c r="AB412" s="237" t="s">
        <v>2157</v>
      </c>
      <c r="AC412" s="237" t="str">
        <f t="shared" si="68"/>
        <v>981</v>
      </c>
      <c r="AD412" s="237" t="str">
        <f t="shared" si="69"/>
        <v>1242</v>
      </c>
      <c r="AE412" s="237" t="s">
        <v>2128</v>
      </c>
      <c r="AF412" s="237" t="s">
        <v>2217</v>
      </c>
      <c r="AG412" s="237" t="str">
        <f t="shared" si="70"/>
        <v>名取市高舘吉田字東内舘37-3</v>
      </c>
      <c r="AH412" s="237" t="s">
        <v>2218</v>
      </c>
      <c r="AI412" s="237" t="s">
        <v>2213</v>
      </c>
      <c r="AJ412" s="237" t="s">
        <v>332</v>
      </c>
    </row>
    <row r="413" spans="1:36">
      <c r="A413" s="237" t="str">
        <f t="shared" si="62"/>
        <v>0410700116重度訪問介護</v>
      </c>
      <c r="B413" s="237" t="s">
        <v>2208</v>
      </c>
      <c r="C413" s="237" t="s">
        <v>2209</v>
      </c>
      <c r="D413" s="237" t="str">
        <f t="shared" si="63"/>
        <v>カブシキガイシャリーベン</v>
      </c>
      <c r="E413" s="237" t="s">
        <v>2210</v>
      </c>
      <c r="F413" s="237" t="str">
        <f t="shared" si="64"/>
        <v>982</v>
      </c>
      <c r="G413" s="237" t="str">
        <f t="shared" si="65"/>
        <v>0801</v>
      </c>
      <c r="H413" s="237" t="s">
        <v>2211</v>
      </c>
      <c r="I413" s="237" t="str">
        <f t="shared" si="66"/>
        <v>仙台市太白区八木山本町一丁目13番5号102</v>
      </c>
      <c r="J413" s="237" t="s">
        <v>2212</v>
      </c>
      <c r="K413" s="237" t="s">
        <v>2213</v>
      </c>
      <c r="L413" s="237" t="s">
        <v>339</v>
      </c>
      <c r="M413" s="237" t="s">
        <v>2214</v>
      </c>
      <c r="N413" s="237" t="s">
        <v>2215</v>
      </c>
      <c r="O413" s="237" t="s">
        <v>2216</v>
      </c>
      <c r="P413" s="237" t="s">
        <v>2157</v>
      </c>
      <c r="Q413" s="237" t="s">
        <v>2128</v>
      </c>
      <c r="R413" s="237" t="s">
        <v>2217</v>
      </c>
      <c r="S413" s="237" t="s">
        <v>2218</v>
      </c>
      <c r="T413" s="237" t="s">
        <v>2213</v>
      </c>
      <c r="U413" s="237" t="s">
        <v>2219</v>
      </c>
      <c r="V413" s="237" t="s">
        <v>101</v>
      </c>
      <c r="W413" s="237"/>
      <c r="X413" s="237"/>
      <c r="Y413" s="237" t="s">
        <v>2215</v>
      </c>
      <c r="Z413" s="237" t="s">
        <v>2216</v>
      </c>
      <c r="AA413" s="237" t="str">
        <f t="shared" si="67"/>
        <v>リーベンカイゴセンター</v>
      </c>
      <c r="AB413" s="237" t="s">
        <v>2157</v>
      </c>
      <c r="AC413" s="237" t="str">
        <f t="shared" si="68"/>
        <v>981</v>
      </c>
      <c r="AD413" s="237" t="str">
        <f t="shared" si="69"/>
        <v>1242</v>
      </c>
      <c r="AE413" s="237" t="s">
        <v>2128</v>
      </c>
      <c r="AF413" s="237" t="s">
        <v>2217</v>
      </c>
      <c r="AG413" s="237" t="str">
        <f t="shared" si="70"/>
        <v>名取市高舘吉田字東内舘37-3</v>
      </c>
      <c r="AH413" s="237" t="s">
        <v>2218</v>
      </c>
      <c r="AI413" s="237" t="s">
        <v>2213</v>
      </c>
      <c r="AJ413" s="237" t="s">
        <v>332</v>
      </c>
    </row>
    <row r="414" spans="1:36">
      <c r="A414" s="237" t="str">
        <f t="shared" si="62"/>
        <v>0410700116行動援護</v>
      </c>
      <c r="B414" s="237" t="s">
        <v>2208</v>
      </c>
      <c r="C414" s="237" t="s">
        <v>2209</v>
      </c>
      <c r="D414" s="237" t="str">
        <f t="shared" si="63"/>
        <v>カブシキガイシャリーベン</v>
      </c>
      <c r="E414" s="237" t="s">
        <v>2210</v>
      </c>
      <c r="F414" s="237" t="str">
        <f t="shared" si="64"/>
        <v>982</v>
      </c>
      <c r="G414" s="237" t="str">
        <f t="shared" si="65"/>
        <v>0801</v>
      </c>
      <c r="H414" s="237" t="s">
        <v>2211</v>
      </c>
      <c r="I414" s="237" t="str">
        <f t="shared" si="66"/>
        <v>仙台市太白区八木山本町一丁目13番5号102</v>
      </c>
      <c r="J414" s="237" t="s">
        <v>2212</v>
      </c>
      <c r="K414" s="237" t="s">
        <v>2213</v>
      </c>
      <c r="L414" s="237" t="s">
        <v>339</v>
      </c>
      <c r="M414" s="237" t="s">
        <v>2214</v>
      </c>
      <c r="N414" s="237" t="s">
        <v>2215</v>
      </c>
      <c r="O414" s="237" t="s">
        <v>2216</v>
      </c>
      <c r="P414" s="237" t="s">
        <v>2157</v>
      </c>
      <c r="Q414" s="237" t="s">
        <v>2128</v>
      </c>
      <c r="R414" s="237" t="s">
        <v>2217</v>
      </c>
      <c r="S414" s="237" t="s">
        <v>2218</v>
      </c>
      <c r="T414" s="237" t="s">
        <v>2213</v>
      </c>
      <c r="U414" s="237" t="s">
        <v>2219</v>
      </c>
      <c r="V414" s="237" t="s">
        <v>102</v>
      </c>
      <c r="W414" s="237"/>
      <c r="X414" s="237"/>
      <c r="Y414" s="237" t="s">
        <v>2215</v>
      </c>
      <c r="Z414" s="237" t="s">
        <v>2216</v>
      </c>
      <c r="AA414" s="237" t="str">
        <f t="shared" si="67"/>
        <v>リーベンカイゴセンター</v>
      </c>
      <c r="AB414" s="237" t="s">
        <v>2157</v>
      </c>
      <c r="AC414" s="237" t="str">
        <f t="shared" si="68"/>
        <v>981</v>
      </c>
      <c r="AD414" s="237" t="str">
        <f t="shared" si="69"/>
        <v>1242</v>
      </c>
      <c r="AE414" s="237" t="s">
        <v>2128</v>
      </c>
      <c r="AF414" s="237" t="s">
        <v>2220</v>
      </c>
      <c r="AG414" s="237" t="str">
        <f t="shared" si="70"/>
        <v>名取市高舘吉田字東内舘３７－３</v>
      </c>
      <c r="AH414" s="237" t="s">
        <v>2218</v>
      </c>
      <c r="AI414" s="237" t="s">
        <v>2213</v>
      </c>
      <c r="AJ414" s="237" t="s">
        <v>332</v>
      </c>
    </row>
    <row r="415" spans="1:36">
      <c r="A415" s="237" t="str">
        <f t="shared" si="62"/>
        <v>0410700124居宅介護</v>
      </c>
      <c r="B415" s="237" t="s">
        <v>629</v>
      </c>
      <c r="C415" s="237" t="s">
        <v>630</v>
      </c>
      <c r="D415" s="237" t="str">
        <f t="shared" si="63"/>
        <v>カブシキガイシャニチイガッカン</v>
      </c>
      <c r="E415" s="237" t="s">
        <v>631</v>
      </c>
      <c r="F415" s="237" t="str">
        <f t="shared" si="64"/>
        <v>101</v>
      </c>
      <c r="G415" s="237" t="str">
        <f t="shared" si="65"/>
        <v>8688</v>
      </c>
      <c r="H415" s="237" t="s">
        <v>632</v>
      </c>
      <c r="I415" s="237" t="str">
        <f t="shared" si="66"/>
        <v>東京都千代田区神田駿河台２丁目９</v>
      </c>
      <c r="J415" s="237" t="s">
        <v>633</v>
      </c>
      <c r="K415" s="237" t="s">
        <v>634</v>
      </c>
      <c r="L415" s="237" t="s">
        <v>635</v>
      </c>
      <c r="M415" s="237" t="s">
        <v>636</v>
      </c>
      <c r="N415" s="237" t="s">
        <v>2221</v>
      </c>
      <c r="O415" s="237" t="s">
        <v>2222</v>
      </c>
      <c r="P415" s="237" t="s">
        <v>2146</v>
      </c>
      <c r="Q415" s="237" t="s">
        <v>2128</v>
      </c>
      <c r="R415" s="237" t="s">
        <v>2223</v>
      </c>
      <c r="S415" s="237" t="s">
        <v>2224</v>
      </c>
      <c r="T415" s="237" t="s">
        <v>2225</v>
      </c>
      <c r="U415" s="237" t="s">
        <v>2226</v>
      </c>
      <c r="V415" s="237" t="s">
        <v>99</v>
      </c>
      <c r="W415" s="237"/>
      <c r="X415" s="237"/>
      <c r="Y415" s="237" t="s">
        <v>2221</v>
      </c>
      <c r="Z415" s="237" t="s">
        <v>2222</v>
      </c>
      <c r="AA415" s="237" t="str">
        <f t="shared" si="67"/>
        <v>ニチイケアセンター　タテコシ</v>
      </c>
      <c r="AB415" s="237" t="s">
        <v>2146</v>
      </c>
      <c r="AC415" s="237" t="str">
        <f t="shared" si="68"/>
        <v>981</v>
      </c>
      <c r="AD415" s="237" t="str">
        <f t="shared" si="69"/>
        <v>1226</v>
      </c>
      <c r="AE415" s="237" t="s">
        <v>2128</v>
      </c>
      <c r="AF415" s="237" t="s">
        <v>2223</v>
      </c>
      <c r="AG415" s="237" t="str">
        <f t="shared" si="70"/>
        <v>名取市植松４丁目17-12</v>
      </c>
      <c r="AH415" s="237" t="s">
        <v>2224</v>
      </c>
      <c r="AI415" s="237" t="s">
        <v>2225</v>
      </c>
      <c r="AJ415" s="237" t="s">
        <v>260</v>
      </c>
    </row>
    <row r="416" spans="1:36">
      <c r="A416" s="237" t="str">
        <f t="shared" si="62"/>
        <v>0410700124重度訪問介護</v>
      </c>
      <c r="B416" s="237" t="s">
        <v>629</v>
      </c>
      <c r="C416" s="237" t="s">
        <v>630</v>
      </c>
      <c r="D416" s="237" t="str">
        <f t="shared" si="63"/>
        <v>カブシキガイシャニチイガッカン</v>
      </c>
      <c r="E416" s="237" t="s">
        <v>631</v>
      </c>
      <c r="F416" s="237" t="str">
        <f t="shared" si="64"/>
        <v>101</v>
      </c>
      <c r="G416" s="237" t="str">
        <f t="shared" si="65"/>
        <v>8688</v>
      </c>
      <c r="H416" s="237" t="s">
        <v>632</v>
      </c>
      <c r="I416" s="237" t="str">
        <f t="shared" si="66"/>
        <v>東京都千代田区神田駿河台２丁目９</v>
      </c>
      <c r="J416" s="237" t="s">
        <v>633</v>
      </c>
      <c r="K416" s="237" t="s">
        <v>634</v>
      </c>
      <c r="L416" s="237" t="s">
        <v>635</v>
      </c>
      <c r="M416" s="237" t="s">
        <v>636</v>
      </c>
      <c r="N416" s="237" t="s">
        <v>2221</v>
      </c>
      <c r="O416" s="237" t="s">
        <v>2222</v>
      </c>
      <c r="P416" s="237" t="s">
        <v>2146</v>
      </c>
      <c r="Q416" s="237" t="s">
        <v>2128</v>
      </c>
      <c r="R416" s="237" t="s">
        <v>2223</v>
      </c>
      <c r="S416" s="237" t="s">
        <v>2224</v>
      </c>
      <c r="T416" s="237" t="s">
        <v>2225</v>
      </c>
      <c r="U416" s="237" t="s">
        <v>2226</v>
      </c>
      <c r="V416" s="237" t="s">
        <v>101</v>
      </c>
      <c r="W416" s="237"/>
      <c r="X416" s="237"/>
      <c r="Y416" s="237" t="s">
        <v>2221</v>
      </c>
      <c r="Z416" s="237" t="s">
        <v>2222</v>
      </c>
      <c r="AA416" s="237" t="str">
        <f t="shared" si="67"/>
        <v>ニチイケアセンター　タテコシ</v>
      </c>
      <c r="AB416" s="237" t="s">
        <v>2146</v>
      </c>
      <c r="AC416" s="237" t="str">
        <f t="shared" si="68"/>
        <v>981</v>
      </c>
      <c r="AD416" s="237" t="str">
        <f t="shared" si="69"/>
        <v>1226</v>
      </c>
      <c r="AE416" s="237" t="s">
        <v>2128</v>
      </c>
      <c r="AF416" s="237" t="s">
        <v>2223</v>
      </c>
      <c r="AG416" s="237" t="str">
        <f t="shared" si="70"/>
        <v>名取市植松４丁目17-12</v>
      </c>
      <c r="AH416" s="237" t="s">
        <v>2224</v>
      </c>
      <c r="AI416" s="237" t="s">
        <v>2225</v>
      </c>
      <c r="AJ416" s="237" t="s">
        <v>260</v>
      </c>
    </row>
    <row r="417" spans="1:36">
      <c r="A417" s="237" t="str">
        <f t="shared" si="62"/>
        <v>0410700124同行援護</v>
      </c>
      <c r="B417" s="237" t="s">
        <v>629</v>
      </c>
      <c r="C417" s="237" t="s">
        <v>630</v>
      </c>
      <c r="D417" s="237" t="str">
        <f t="shared" si="63"/>
        <v>カブシキガイシャニチイガッカン</v>
      </c>
      <c r="E417" s="237" t="s">
        <v>631</v>
      </c>
      <c r="F417" s="237" t="str">
        <f t="shared" si="64"/>
        <v>101</v>
      </c>
      <c r="G417" s="237" t="str">
        <f t="shared" si="65"/>
        <v>8688</v>
      </c>
      <c r="H417" s="237" t="s">
        <v>632</v>
      </c>
      <c r="I417" s="237" t="str">
        <f t="shared" si="66"/>
        <v>東京都千代田区神田駿河台２丁目９</v>
      </c>
      <c r="J417" s="237" t="s">
        <v>633</v>
      </c>
      <c r="K417" s="237" t="s">
        <v>634</v>
      </c>
      <c r="L417" s="237" t="s">
        <v>635</v>
      </c>
      <c r="M417" s="237" t="s">
        <v>636</v>
      </c>
      <c r="N417" s="237" t="s">
        <v>2221</v>
      </c>
      <c r="O417" s="237" t="s">
        <v>2222</v>
      </c>
      <c r="P417" s="237" t="s">
        <v>2146</v>
      </c>
      <c r="Q417" s="237" t="s">
        <v>2128</v>
      </c>
      <c r="R417" s="237" t="s">
        <v>2223</v>
      </c>
      <c r="S417" s="237" t="s">
        <v>2224</v>
      </c>
      <c r="T417" s="237" t="s">
        <v>2225</v>
      </c>
      <c r="U417" s="237" t="s">
        <v>2226</v>
      </c>
      <c r="V417" s="237" t="s">
        <v>126</v>
      </c>
      <c r="W417" s="237"/>
      <c r="X417" s="237"/>
      <c r="Y417" s="237" t="s">
        <v>2221</v>
      </c>
      <c r="Z417" s="237" t="s">
        <v>2222</v>
      </c>
      <c r="AA417" s="237" t="str">
        <f t="shared" si="67"/>
        <v>ニチイケアセンター　タテコシ</v>
      </c>
      <c r="AB417" s="237" t="s">
        <v>2146</v>
      </c>
      <c r="AC417" s="237" t="str">
        <f t="shared" si="68"/>
        <v>981</v>
      </c>
      <c r="AD417" s="237" t="str">
        <f t="shared" si="69"/>
        <v>1226</v>
      </c>
      <c r="AE417" s="237" t="s">
        <v>2128</v>
      </c>
      <c r="AF417" s="237" t="s">
        <v>2223</v>
      </c>
      <c r="AG417" s="237" t="str">
        <f t="shared" si="70"/>
        <v>名取市植松４丁目17-12</v>
      </c>
      <c r="AH417" s="237" t="s">
        <v>2224</v>
      </c>
      <c r="AI417" s="237" t="s">
        <v>2225</v>
      </c>
      <c r="AJ417" s="237" t="s">
        <v>332</v>
      </c>
    </row>
    <row r="418" spans="1:36">
      <c r="A418" s="237" t="str">
        <f t="shared" si="62"/>
        <v>0410700157居宅介護</v>
      </c>
      <c r="B418" s="237" t="s">
        <v>2227</v>
      </c>
      <c r="C418" s="237" t="s">
        <v>2228</v>
      </c>
      <c r="D418" s="237" t="str">
        <f t="shared" si="63"/>
        <v>ベストケアユウゲンカイシャ</v>
      </c>
      <c r="E418" s="237" t="s">
        <v>2229</v>
      </c>
      <c r="F418" s="237" t="str">
        <f t="shared" si="64"/>
        <v>981</v>
      </c>
      <c r="G418" s="237" t="str">
        <f t="shared" si="65"/>
        <v>1235</v>
      </c>
      <c r="H418" s="237" t="s">
        <v>2230</v>
      </c>
      <c r="I418" s="237" t="str">
        <f t="shared" si="66"/>
        <v>名取市名取が丘六丁目4番10号</v>
      </c>
      <c r="J418" s="237" t="s">
        <v>2231</v>
      </c>
      <c r="K418" s="237" t="s">
        <v>2232</v>
      </c>
      <c r="L418" s="237" t="s">
        <v>339</v>
      </c>
      <c r="M418" s="237" t="s">
        <v>2233</v>
      </c>
      <c r="N418" s="237" t="s">
        <v>2227</v>
      </c>
      <c r="O418" s="237" t="s">
        <v>2228</v>
      </c>
      <c r="P418" s="237" t="s">
        <v>2229</v>
      </c>
      <c r="Q418" s="237" t="s">
        <v>2128</v>
      </c>
      <c r="R418" s="237" t="s">
        <v>2230</v>
      </c>
      <c r="S418" s="237" t="s">
        <v>2231</v>
      </c>
      <c r="T418" s="237" t="s">
        <v>2232</v>
      </c>
      <c r="U418" s="237" t="s">
        <v>2234</v>
      </c>
      <c r="V418" s="237" t="s">
        <v>99</v>
      </c>
      <c r="W418" s="237"/>
      <c r="X418" s="237"/>
      <c r="Y418" s="237" t="s">
        <v>2227</v>
      </c>
      <c r="Z418" s="237" t="s">
        <v>2228</v>
      </c>
      <c r="AA418" s="237" t="str">
        <f t="shared" si="67"/>
        <v>ベストケアユウゲンカイシャ</v>
      </c>
      <c r="AB418" s="237" t="s">
        <v>2229</v>
      </c>
      <c r="AC418" s="237" t="str">
        <f t="shared" si="68"/>
        <v>981</v>
      </c>
      <c r="AD418" s="237" t="str">
        <f t="shared" si="69"/>
        <v>1235</v>
      </c>
      <c r="AE418" s="237" t="s">
        <v>2128</v>
      </c>
      <c r="AF418" s="237" t="s">
        <v>2230</v>
      </c>
      <c r="AG418" s="237" t="str">
        <f t="shared" si="70"/>
        <v>名取市名取が丘六丁目4番10号</v>
      </c>
      <c r="AH418" s="237" t="s">
        <v>2231</v>
      </c>
      <c r="AI418" s="237" t="s">
        <v>2232</v>
      </c>
      <c r="AJ418" s="237" t="s">
        <v>260</v>
      </c>
    </row>
    <row r="419" spans="1:36">
      <c r="A419" s="237" t="str">
        <f t="shared" si="62"/>
        <v>0410700157重度訪問介護</v>
      </c>
      <c r="B419" s="237" t="s">
        <v>2227</v>
      </c>
      <c r="C419" s="237" t="s">
        <v>2228</v>
      </c>
      <c r="D419" s="237" t="str">
        <f t="shared" si="63"/>
        <v>ベストケアユウゲンカイシャ</v>
      </c>
      <c r="E419" s="237" t="s">
        <v>2229</v>
      </c>
      <c r="F419" s="237" t="str">
        <f t="shared" si="64"/>
        <v>981</v>
      </c>
      <c r="G419" s="237" t="str">
        <f t="shared" si="65"/>
        <v>1235</v>
      </c>
      <c r="H419" s="237" t="s">
        <v>2230</v>
      </c>
      <c r="I419" s="237" t="str">
        <f t="shared" si="66"/>
        <v>名取市名取が丘六丁目4番10号</v>
      </c>
      <c r="J419" s="237" t="s">
        <v>2231</v>
      </c>
      <c r="K419" s="237" t="s">
        <v>2232</v>
      </c>
      <c r="L419" s="237" t="s">
        <v>339</v>
      </c>
      <c r="M419" s="237" t="s">
        <v>2233</v>
      </c>
      <c r="N419" s="237" t="s">
        <v>2227</v>
      </c>
      <c r="O419" s="237" t="s">
        <v>2228</v>
      </c>
      <c r="P419" s="237" t="s">
        <v>2229</v>
      </c>
      <c r="Q419" s="237" t="s">
        <v>2128</v>
      </c>
      <c r="R419" s="237" t="s">
        <v>2230</v>
      </c>
      <c r="S419" s="237" t="s">
        <v>2231</v>
      </c>
      <c r="T419" s="237" t="s">
        <v>2232</v>
      </c>
      <c r="U419" s="237" t="s">
        <v>2234</v>
      </c>
      <c r="V419" s="237" t="s">
        <v>101</v>
      </c>
      <c r="W419" s="237"/>
      <c r="X419" s="237"/>
      <c r="Y419" s="237" t="s">
        <v>2227</v>
      </c>
      <c r="Z419" s="237" t="s">
        <v>2228</v>
      </c>
      <c r="AA419" s="237" t="str">
        <f t="shared" si="67"/>
        <v>ベストケアユウゲンカイシャ</v>
      </c>
      <c r="AB419" s="237" t="s">
        <v>2229</v>
      </c>
      <c r="AC419" s="237" t="str">
        <f t="shared" si="68"/>
        <v>981</v>
      </c>
      <c r="AD419" s="237" t="str">
        <f t="shared" si="69"/>
        <v>1235</v>
      </c>
      <c r="AE419" s="237" t="s">
        <v>2128</v>
      </c>
      <c r="AF419" s="237" t="s">
        <v>2230</v>
      </c>
      <c r="AG419" s="237" t="str">
        <f t="shared" si="70"/>
        <v>名取市名取が丘六丁目4番10号</v>
      </c>
      <c r="AH419" s="237" t="s">
        <v>2231</v>
      </c>
      <c r="AI419" s="237" t="s">
        <v>2232</v>
      </c>
      <c r="AJ419" s="237" t="s">
        <v>260</v>
      </c>
    </row>
    <row r="420" spans="1:36">
      <c r="A420" s="237" t="str">
        <f t="shared" si="62"/>
        <v>0410700157行動援護</v>
      </c>
      <c r="B420" s="237" t="s">
        <v>2227</v>
      </c>
      <c r="C420" s="237" t="s">
        <v>2228</v>
      </c>
      <c r="D420" s="237" t="str">
        <f t="shared" si="63"/>
        <v>ベストケアユウゲンカイシャ</v>
      </c>
      <c r="E420" s="237" t="s">
        <v>2229</v>
      </c>
      <c r="F420" s="237" t="str">
        <f t="shared" si="64"/>
        <v>981</v>
      </c>
      <c r="G420" s="237" t="str">
        <f t="shared" si="65"/>
        <v>1235</v>
      </c>
      <c r="H420" s="237" t="s">
        <v>2230</v>
      </c>
      <c r="I420" s="237" t="str">
        <f t="shared" si="66"/>
        <v>名取市名取が丘六丁目4番10号</v>
      </c>
      <c r="J420" s="237" t="s">
        <v>2231</v>
      </c>
      <c r="K420" s="237" t="s">
        <v>2232</v>
      </c>
      <c r="L420" s="237" t="s">
        <v>339</v>
      </c>
      <c r="M420" s="237" t="s">
        <v>2233</v>
      </c>
      <c r="N420" s="237" t="s">
        <v>2227</v>
      </c>
      <c r="O420" s="237" t="s">
        <v>2228</v>
      </c>
      <c r="P420" s="237" t="s">
        <v>2229</v>
      </c>
      <c r="Q420" s="237" t="s">
        <v>2128</v>
      </c>
      <c r="R420" s="237" t="s">
        <v>2230</v>
      </c>
      <c r="S420" s="237" t="s">
        <v>2231</v>
      </c>
      <c r="T420" s="237" t="s">
        <v>2232</v>
      </c>
      <c r="U420" s="237" t="s">
        <v>2234</v>
      </c>
      <c r="V420" s="237" t="s">
        <v>102</v>
      </c>
      <c r="W420" s="237"/>
      <c r="X420" s="237"/>
      <c r="Y420" s="237" t="s">
        <v>2227</v>
      </c>
      <c r="Z420" s="237" t="s">
        <v>2228</v>
      </c>
      <c r="AA420" s="237" t="str">
        <f t="shared" si="67"/>
        <v>ベストケアユウゲンカイシャ</v>
      </c>
      <c r="AB420" s="237" t="s">
        <v>2229</v>
      </c>
      <c r="AC420" s="237" t="str">
        <f t="shared" si="68"/>
        <v>981</v>
      </c>
      <c r="AD420" s="237" t="str">
        <f t="shared" si="69"/>
        <v>1235</v>
      </c>
      <c r="AE420" s="237" t="s">
        <v>2128</v>
      </c>
      <c r="AF420" s="237" t="s">
        <v>2230</v>
      </c>
      <c r="AG420" s="237" t="str">
        <f t="shared" si="70"/>
        <v>名取市名取が丘六丁目4番10号</v>
      </c>
      <c r="AH420" s="237" t="s">
        <v>2231</v>
      </c>
      <c r="AI420" s="237" t="s">
        <v>2232</v>
      </c>
      <c r="AJ420" s="237" t="s">
        <v>260</v>
      </c>
    </row>
    <row r="421" spans="1:36">
      <c r="A421" s="237" t="str">
        <f t="shared" si="62"/>
        <v>0410700157同行援護</v>
      </c>
      <c r="B421" s="237" t="s">
        <v>2227</v>
      </c>
      <c r="C421" s="237" t="s">
        <v>2228</v>
      </c>
      <c r="D421" s="237" t="str">
        <f t="shared" si="63"/>
        <v>ベストケアユウゲンカイシャ</v>
      </c>
      <c r="E421" s="237" t="s">
        <v>2229</v>
      </c>
      <c r="F421" s="237" t="str">
        <f t="shared" si="64"/>
        <v>981</v>
      </c>
      <c r="G421" s="237" t="str">
        <f t="shared" si="65"/>
        <v>1235</v>
      </c>
      <c r="H421" s="237" t="s">
        <v>2230</v>
      </c>
      <c r="I421" s="237" t="str">
        <f t="shared" si="66"/>
        <v>名取市名取が丘六丁目4番10号</v>
      </c>
      <c r="J421" s="237" t="s">
        <v>2231</v>
      </c>
      <c r="K421" s="237" t="s">
        <v>2232</v>
      </c>
      <c r="L421" s="237" t="s">
        <v>339</v>
      </c>
      <c r="M421" s="237" t="s">
        <v>2233</v>
      </c>
      <c r="N421" s="237" t="s">
        <v>2227</v>
      </c>
      <c r="O421" s="237" t="s">
        <v>2228</v>
      </c>
      <c r="P421" s="237" t="s">
        <v>2229</v>
      </c>
      <c r="Q421" s="237" t="s">
        <v>2128</v>
      </c>
      <c r="R421" s="237" t="s">
        <v>2230</v>
      </c>
      <c r="S421" s="237" t="s">
        <v>2231</v>
      </c>
      <c r="T421" s="237" t="s">
        <v>2232</v>
      </c>
      <c r="U421" s="237" t="s">
        <v>2234</v>
      </c>
      <c r="V421" s="237" t="s">
        <v>126</v>
      </c>
      <c r="W421" s="237"/>
      <c r="X421" s="237"/>
      <c r="Y421" s="237" t="s">
        <v>2227</v>
      </c>
      <c r="Z421" s="237" t="s">
        <v>2228</v>
      </c>
      <c r="AA421" s="237" t="str">
        <f t="shared" si="67"/>
        <v>ベストケアユウゲンカイシャ</v>
      </c>
      <c r="AB421" s="237" t="s">
        <v>2229</v>
      </c>
      <c r="AC421" s="237" t="str">
        <f t="shared" si="68"/>
        <v>981</v>
      </c>
      <c r="AD421" s="237" t="str">
        <f t="shared" si="69"/>
        <v>1235</v>
      </c>
      <c r="AE421" s="237" t="s">
        <v>2128</v>
      </c>
      <c r="AF421" s="237" t="s">
        <v>2230</v>
      </c>
      <c r="AG421" s="237" t="str">
        <f t="shared" si="70"/>
        <v>名取市名取が丘六丁目4番10号</v>
      </c>
      <c r="AH421" s="237" t="s">
        <v>2231</v>
      </c>
      <c r="AI421" s="237" t="s">
        <v>2232</v>
      </c>
      <c r="AJ421" s="237" t="s">
        <v>260</v>
      </c>
    </row>
    <row r="422" spans="1:36">
      <c r="A422" s="237" t="str">
        <f t="shared" si="62"/>
        <v>0410700165居宅介護</v>
      </c>
      <c r="B422" s="237" t="s">
        <v>2235</v>
      </c>
      <c r="C422" s="237" t="s">
        <v>2236</v>
      </c>
      <c r="D422" s="237" t="str">
        <f t="shared" si="63"/>
        <v>ユウゲンカイシャスポットケアサポート</v>
      </c>
      <c r="E422" s="237" t="s">
        <v>2146</v>
      </c>
      <c r="F422" s="237" t="str">
        <f t="shared" si="64"/>
        <v>981</v>
      </c>
      <c r="G422" s="237" t="str">
        <f t="shared" si="65"/>
        <v>1226</v>
      </c>
      <c r="H422" s="237" t="s">
        <v>2237</v>
      </c>
      <c r="I422" s="237" t="str">
        <f t="shared" si="66"/>
        <v>名取市植松一丁目４－１０</v>
      </c>
      <c r="J422" s="237" t="s">
        <v>2238</v>
      </c>
      <c r="K422" s="237" t="s">
        <v>2239</v>
      </c>
      <c r="L422" s="237" t="s">
        <v>2240</v>
      </c>
      <c r="M422" s="237" t="s">
        <v>2241</v>
      </c>
      <c r="N422" s="237" t="s">
        <v>2242</v>
      </c>
      <c r="O422" s="237" t="s">
        <v>2243</v>
      </c>
      <c r="P422" s="237" t="s">
        <v>2146</v>
      </c>
      <c r="Q422" s="237" t="s">
        <v>2128</v>
      </c>
      <c r="R422" s="237" t="s">
        <v>2237</v>
      </c>
      <c r="S422" s="237" t="s">
        <v>2238</v>
      </c>
      <c r="T422" s="237" t="s">
        <v>2239</v>
      </c>
      <c r="U422" s="237" t="s">
        <v>2244</v>
      </c>
      <c r="V422" s="237" t="s">
        <v>99</v>
      </c>
      <c r="W422" s="237"/>
      <c r="X422" s="237"/>
      <c r="Y422" s="237" t="s">
        <v>2242</v>
      </c>
      <c r="Z422" s="237" t="s">
        <v>2243</v>
      </c>
      <c r="AA422" s="237" t="str">
        <f t="shared" si="67"/>
        <v>カイゴサービスセンタータスキ</v>
      </c>
      <c r="AB422" s="237" t="s">
        <v>2146</v>
      </c>
      <c r="AC422" s="237" t="str">
        <f t="shared" si="68"/>
        <v>981</v>
      </c>
      <c r="AD422" s="237" t="str">
        <f t="shared" si="69"/>
        <v>1226</v>
      </c>
      <c r="AE422" s="237" t="s">
        <v>2128</v>
      </c>
      <c r="AF422" s="237" t="s">
        <v>2237</v>
      </c>
      <c r="AG422" s="237" t="str">
        <f t="shared" si="70"/>
        <v>名取市植松一丁目４－１０</v>
      </c>
      <c r="AH422" s="237" t="s">
        <v>2238</v>
      </c>
      <c r="AI422" s="237" t="s">
        <v>2239</v>
      </c>
      <c r="AJ422" s="237" t="s">
        <v>260</v>
      </c>
    </row>
    <row r="423" spans="1:36">
      <c r="A423" s="237" t="str">
        <f t="shared" si="62"/>
        <v>0410700165重度訪問介護</v>
      </c>
      <c r="B423" s="237" t="s">
        <v>2235</v>
      </c>
      <c r="C423" s="237" t="s">
        <v>2236</v>
      </c>
      <c r="D423" s="237" t="str">
        <f t="shared" si="63"/>
        <v>ユウゲンカイシャスポットケアサポート</v>
      </c>
      <c r="E423" s="237" t="s">
        <v>2146</v>
      </c>
      <c r="F423" s="237" t="str">
        <f t="shared" si="64"/>
        <v>981</v>
      </c>
      <c r="G423" s="237" t="str">
        <f t="shared" si="65"/>
        <v>1226</v>
      </c>
      <c r="H423" s="237" t="s">
        <v>2237</v>
      </c>
      <c r="I423" s="237" t="str">
        <f t="shared" si="66"/>
        <v>名取市植松一丁目４－１０</v>
      </c>
      <c r="J423" s="237" t="s">
        <v>2238</v>
      </c>
      <c r="K423" s="237" t="s">
        <v>2239</v>
      </c>
      <c r="L423" s="237" t="s">
        <v>2240</v>
      </c>
      <c r="M423" s="237" t="s">
        <v>2241</v>
      </c>
      <c r="N423" s="237" t="s">
        <v>2242</v>
      </c>
      <c r="O423" s="237" t="s">
        <v>2243</v>
      </c>
      <c r="P423" s="237" t="s">
        <v>2146</v>
      </c>
      <c r="Q423" s="237" t="s">
        <v>2128</v>
      </c>
      <c r="R423" s="237" t="s">
        <v>2237</v>
      </c>
      <c r="S423" s="237" t="s">
        <v>2238</v>
      </c>
      <c r="T423" s="237" t="s">
        <v>2239</v>
      </c>
      <c r="U423" s="237" t="s">
        <v>2244</v>
      </c>
      <c r="V423" s="237" t="s">
        <v>101</v>
      </c>
      <c r="W423" s="237"/>
      <c r="X423" s="237"/>
      <c r="Y423" s="237" t="s">
        <v>2242</v>
      </c>
      <c r="Z423" s="237" t="s">
        <v>2243</v>
      </c>
      <c r="AA423" s="237" t="str">
        <f t="shared" si="67"/>
        <v>カイゴサービスセンタータスキ</v>
      </c>
      <c r="AB423" s="237" t="s">
        <v>2146</v>
      </c>
      <c r="AC423" s="237" t="str">
        <f t="shared" si="68"/>
        <v>981</v>
      </c>
      <c r="AD423" s="237" t="str">
        <f t="shared" si="69"/>
        <v>1226</v>
      </c>
      <c r="AE423" s="237" t="s">
        <v>2128</v>
      </c>
      <c r="AF423" s="237" t="s">
        <v>2237</v>
      </c>
      <c r="AG423" s="237" t="str">
        <f t="shared" si="70"/>
        <v>名取市植松一丁目４－１０</v>
      </c>
      <c r="AH423" s="237" t="s">
        <v>2238</v>
      </c>
      <c r="AI423" s="237" t="s">
        <v>2239</v>
      </c>
      <c r="AJ423" s="237" t="s">
        <v>470</v>
      </c>
    </row>
    <row r="424" spans="1:36">
      <c r="A424" s="237" t="str">
        <f t="shared" si="62"/>
        <v>0410700165行動援護</v>
      </c>
      <c r="B424" s="237" t="s">
        <v>2235</v>
      </c>
      <c r="C424" s="237" t="s">
        <v>2236</v>
      </c>
      <c r="D424" s="237" t="str">
        <f t="shared" si="63"/>
        <v>ユウゲンカイシャスポットケアサポート</v>
      </c>
      <c r="E424" s="237" t="s">
        <v>2146</v>
      </c>
      <c r="F424" s="237" t="str">
        <f t="shared" si="64"/>
        <v>981</v>
      </c>
      <c r="G424" s="237" t="str">
        <f t="shared" si="65"/>
        <v>1226</v>
      </c>
      <c r="H424" s="237" t="s">
        <v>2237</v>
      </c>
      <c r="I424" s="237" t="str">
        <f t="shared" si="66"/>
        <v>名取市植松一丁目４－１０</v>
      </c>
      <c r="J424" s="237" t="s">
        <v>2238</v>
      </c>
      <c r="K424" s="237" t="s">
        <v>2239</v>
      </c>
      <c r="L424" s="237" t="s">
        <v>2240</v>
      </c>
      <c r="M424" s="237" t="s">
        <v>2241</v>
      </c>
      <c r="N424" s="237" t="s">
        <v>2242</v>
      </c>
      <c r="O424" s="237" t="s">
        <v>2243</v>
      </c>
      <c r="P424" s="237" t="s">
        <v>2146</v>
      </c>
      <c r="Q424" s="237" t="s">
        <v>2128</v>
      </c>
      <c r="R424" s="237" t="s">
        <v>2237</v>
      </c>
      <c r="S424" s="237" t="s">
        <v>2238</v>
      </c>
      <c r="T424" s="237" t="s">
        <v>2239</v>
      </c>
      <c r="U424" s="237" t="s">
        <v>2244</v>
      </c>
      <c r="V424" s="237" t="s">
        <v>102</v>
      </c>
      <c r="W424" s="237"/>
      <c r="X424" s="237"/>
      <c r="Y424" s="237" t="s">
        <v>2242</v>
      </c>
      <c r="Z424" s="237" t="s">
        <v>2243</v>
      </c>
      <c r="AA424" s="237" t="str">
        <f t="shared" si="67"/>
        <v>カイゴサービスセンタータスキ</v>
      </c>
      <c r="AB424" s="237" t="s">
        <v>2146</v>
      </c>
      <c r="AC424" s="237" t="str">
        <f t="shared" si="68"/>
        <v>981</v>
      </c>
      <c r="AD424" s="237" t="str">
        <f t="shared" si="69"/>
        <v>1226</v>
      </c>
      <c r="AE424" s="237" t="s">
        <v>2128</v>
      </c>
      <c r="AF424" s="237" t="s">
        <v>2237</v>
      </c>
      <c r="AG424" s="237" t="str">
        <f t="shared" si="70"/>
        <v>名取市植松一丁目４－１０</v>
      </c>
      <c r="AH424" s="237" t="s">
        <v>2238</v>
      </c>
      <c r="AI424" s="237" t="s">
        <v>2239</v>
      </c>
      <c r="AJ424" s="237" t="s">
        <v>470</v>
      </c>
    </row>
    <row r="425" spans="1:36">
      <c r="A425" s="237" t="str">
        <f t="shared" si="62"/>
        <v>0410700173就労継続支援Ｂ型</v>
      </c>
      <c r="B425" s="237" t="s">
        <v>2128</v>
      </c>
      <c r="C425" s="237" t="s">
        <v>2132</v>
      </c>
      <c r="D425" s="237" t="str">
        <f t="shared" si="63"/>
        <v>ナトリシ</v>
      </c>
      <c r="E425" s="237" t="s">
        <v>2133</v>
      </c>
      <c r="F425" s="237" t="str">
        <f t="shared" si="64"/>
        <v>981</v>
      </c>
      <c r="G425" s="237" t="str">
        <f t="shared" si="65"/>
        <v>1292</v>
      </c>
      <c r="H425" s="237" t="s">
        <v>2134</v>
      </c>
      <c r="I425" s="237" t="str">
        <f t="shared" si="66"/>
        <v>名取市増田字柳田80</v>
      </c>
      <c r="J425" s="237" t="s">
        <v>2135</v>
      </c>
      <c r="K425" s="237" t="s">
        <v>2136</v>
      </c>
      <c r="L425" s="237" t="s">
        <v>323</v>
      </c>
      <c r="M425" s="237" t="s">
        <v>2137</v>
      </c>
      <c r="N425" s="237" t="s">
        <v>2245</v>
      </c>
      <c r="O425" s="237" t="s">
        <v>2246</v>
      </c>
      <c r="P425" s="237" t="s">
        <v>2130</v>
      </c>
      <c r="Q425" s="237" t="s">
        <v>2128</v>
      </c>
      <c r="R425" s="237" t="s">
        <v>2247</v>
      </c>
      <c r="S425" s="237" t="s">
        <v>2248</v>
      </c>
      <c r="T425" s="237" t="s">
        <v>2248</v>
      </c>
      <c r="U425" s="237" t="s">
        <v>2249</v>
      </c>
      <c r="V425" s="237" t="s">
        <v>111</v>
      </c>
      <c r="W425" s="237"/>
      <c r="X425" s="237"/>
      <c r="Y425" s="237" t="s">
        <v>2245</v>
      </c>
      <c r="Z425" s="237" t="s">
        <v>2246</v>
      </c>
      <c r="AA425" s="237" t="str">
        <f t="shared" si="67"/>
        <v>ナトリシミノリエン</v>
      </c>
      <c r="AB425" s="237" t="s">
        <v>2130</v>
      </c>
      <c r="AC425" s="237" t="str">
        <f t="shared" si="68"/>
        <v>981</v>
      </c>
      <c r="AD425" s="237" t="str">
        <f t="shared" si="69"/>
        <v>1224</v>
      </c>
      <c r="AE425" s="237" t="s">
        <v>2128</v>
      </c>
      <c r="AF425" s="237" t="s">
        <v>2247</v>
      </c>
      <c r="AG425" s="237" t="str">
        <f t="shared" si="70"/>
        <v>名取市増田１丁目８－３４</v>
      </c>
      <c r="AH425" s="237" t="s">
        <v>2248</v>
      </c>
      <c r="AI425" s="237" t="s">
        <v>2248</v>
      </c>
      <c r="AJ425" s="237" t="s">
        <v>332</v>
      </c>
    </row>
    <row r="426" spans="1:36">
      <c r="A426" s="237" t="str">
        <f t="shared" si="62"/>
        <v>0410700199居宅介護</v>
      </c>
      <c r="B426" s="237" t="s">
        <v>2250</v>
      </c>
      <c r="C426" s="237" t="s">
        <v>2251</v>
      </c>
      <c r="D426" s="237" t="str">
        <f t="shared" si="63"/>
        <v>トクテイヒエイリカツドウホウジンドリーム・ゲート</v>
      </c>
      <c r="E426" s="237" t="s">
        <v>2163</v>
      </c>
      <c r="F426" s="237" t="str">
        <f t="shared" si="64"/>
        <v>981</v>
      </c>
      <c r="G426" s="237" t="str">
        <f t="shared" si="65"/>
        <v>1232</v>
      </c>
      <c r="H426" s="237" t="s">
        <v>2252</v>
      </c>
      <c r="I426" s="237" t="str">
        <f t="shared" si="66"/>
        <v>名取市大手町二丁目１番３号ひまわりビル１０１号室</v>
      </c>
      <c r="J426" s="237" t="s">
        <v>2253</v>
      </c>
      <c r="K426" s="237" t="s">
        <v>2254</v>
      </c>
      <c r="L426" s="237" t="s">
        <v>248</v>
      </c>
      <c r="M426" s="237" t="s">
        <v>2255</v>
      </c>
      <c r="N426" s="237" t="s">
        <v>2256</v>
      </c>
      <c r="O426" s="237" t="s">
        <v>2257</v>
      </c>
      <c r="P426" s="237" t="s">
        <v>2163</v>
      </c>
      <c r="Q426" s="237" t="s">
        <v>2128</v>
      </c>
      <c r="R426" s="237" t="s">
        <v>2252</v>
      </c>
      <c r="S426" s="237" t="s">
        <v>2253</v>
      </c>
      <c r="T426" s="237" t="s">
        <v>2254</v>
      </c>
      <c r="U426" s="237" t="s">
        <v>2258</v>
      </c>
      <c r="V426" s="237" t="s">
        <v>99</v>
      </c>
      <c r="W426" s="237"/>
      <c r="X426" s="237"/>
      <c r="Y426" s="237" t="s">
        <v>2256</v>
      </c>
      <c r="Z426" s="237" t="s">
        <v>2257</v>
      </c>
      <c r="AA426" s="237" t="str">
        <f t="shared" si="67"/>
        <v>トクテイヒエイリカツドウホウジンドリーム・ゲート　サポートクラブミライ</v>
      </c>
      <c r="AB426" s="237" t="s">
        <v>2163</v>
      </c>
      <c r="AC426" s="237" t="str">
        <f t="shared" si="68"/>
        <v>981</v>
      </c>
      <c r="AD426" s="237" t="str">
        <f t="shared" si="69"/>
        <v>1232</v>
      </c>
      <c r="AE426" s="237" t="s">
        <v>2128</v>
      </c>
      <c r="AF426" s="237" t="s">
        <v>2252</v>
      </c>
      <c r="AG426" s="237" t="str">
        <f t="shared" si="70"/>
        <v>名取市大手町二丁目１番３号ひまわりビル１０１号室</v>
      </c>
      <c r="AH426" s="237" t="s">
        <v>2253</v>
      </c>
      <c r="AI426" s="237" t="s">
        <v>2254</v>
      </c>
      <c r="AJ426" s="237" t="s">
        <v>260</v>
      </c>
    </row>
    <row r="427" spans="1:36">
      <c r="A427" s="237" t="str">
        <f t="shared" si="62"/>
        <v>0410700199重度訪問介護</v>
      </c>
      <c r="B427" s="237" t="s">
        <v>2250</v>
      </c>
      <c r="C427" s="237" t="s">
        <v>2251</v>
      </c>
      <c r="D427" s="237" t="str">
        <f t="shared" si="63"/>
        <v>トクテイヒエイリカツドウホウジンドリーム・ゲート</v>
      </c>
      <c r="E427" s="237" t="s">
        <v>2163</v>
      </c>
      <c r="F427" s="237" t="str">
        <f t="shared" si="64"/>
        <v>981</v>
      </c>
      <c r="G427" s="237" t="str">
        <f t="shared" si="65"/>
        <v>1232</v>
      </c>
      <c r="H427" s="237" t="s">
        <v>2252</v>
      </c>
      <c r="I427" s="237" t="str">
        <f t="shared" si="66"/>
        <v>名取市大手町二丁目１番３号ひまわりビル１０１号室</v>
      </c>
      <c r="J427" s="237" t="s">
        <v>2253</v>
      </c>
      <c r="K427" s="237" t="s">
        <v>2254</v>
      </c>
      <c r="L427" s="237" t="s">
        <v>248</v>
      </c>
      <c r="M427" s="237" t="s">
        <v>2255</v>
      </c>
      <c r="N427" s="237" t="s">
        <v>2256</v>
      </c>
      <c r="O427" s="237" t="s">
        <v>2257</v>
      </c>
      <c r="P427" s="237" t="s">
        <v>2163</v>
      </c>
      <c r="Q427" s="237" t="s">
        <v>2128</v>
      </c>
      <c r="R427" s="237" t="s">
        <v>2252</v>
      </c>
      <c r="S427" s="237" t="s">
        <v>2253</v>
      </c>
      <c r="T427" s="237" t="s">
        <v>2254</v>
      </c>
      <c r="U427" s="237" t="s">
        <v>2258</v>
      </c>
      <c r="V427" s="237" t="s">
        <v>101</v>
      </c>
      <c r="W427" s="237"/>
      <c r="X427" s="237"/>
      <c r="Y427" s="237" t="s">
        <v>2256</v>
      </c>
      <c r="Z427" s="237" t="s">
        <v>2257</v>
      </c>
      <c r="AA427" s="237" t="str">
        <f t="shared" si="67"/>
        <v>トクテイヒエイリカツドウホウジンドリーム・ゲート　サポートクラブミライ</v>
      </c>
      <c r="AB427" s="237" t="s">
        <v>2163</v>
      </c>
      <c r="AC427" s="237" t="str">
        <f t="shared" si="68"/>
        <v>981</v>
      </c>
      <c r="AD427" s="237" t="str">
        <f t="shared" si="69"/>
        <v>1232</v>
      </c>
      <c r="AE427" s="237" t="s">
        <v>2128</v>
      </c>
      <c r="AF427" s="237" t="s">
        <v>2252</v>
      </c>
      <c r="AG427" s="237" t="str">
        <f t="shared" si="70"/>
        <v>名取市大手町二丁目１番３号ひまわりビル１０１号室</v>
      </c>
      <c r="AH427" s="237" t="s">
        <v>2253</v>
      </c>
      <c r="AI427" s="237" t="s">
        <v>2254</v>
      </c>
      <c r="AJ427" s="237" t="s">
        <v>260</v>
      </c>
    </row>
    <row r="428" spans="1:36">
      <c r="A428" s="237" t="str">
        <f t="shared" si="62"/>
        <v>0410700207児童デイサービス</v>
      </c>
      <c r="B428" s="237" t="s">
        <v>2259</v>
      </c>
      <c r="C428" s="237" t="s">
        <v>2260</v>
      </c>
      <c r="D428" s="237" t="str">
        <f t="shared" si="63"/>
        <v>イッパンシャダンホウジン　ユウユウカイ</v>
      </c>
      <c r="E428" s="237" t="s">
        <v>2261</v>
      </c>
      <c r="F428" s="237" t="str">
        <f t="shared" si="64"/>
        <v>984</v>
      </c>
      <c r="G428" s="237" t="str">
        <f t="shared" si="65"/>
        <v>0048</v>
      </c>
      <c r="H428" s="237" t="s">
        <v>2262</v>
      </c>
      <c r="I428" s="237" t="str">
        <f t="shared" si="66"/>
        <v>仙台市若林区白萩町26番18号</v>
      </c>
      <c r="J428" s="237" t="s">
        <v>2263</v>
      </c>
      <c r="K428" s="237"/>
      <c r="L428" s="237" t="s">
        <v>248</v>
      </c>
      <c r="M428" s="237" t="s">
        <v>2264</v>
      </c>
      <c r="N428" s="237" t="s">
        <v>2265</v>
      </c>
      <c r="O428" s="237" t="s">
        <v>2266</v>
      </c>
      <c r="P428" s="237" t="s">
        <v>2157</v>
      </c>
      <c r="Q428" s="237" t="s">
        <v>2128</v>
      </c>
      <c r="R428" s="237" t="s">
        <v>2267</v>
      </c>
      <c r="S428" s="237" t="s">
        <v>2268</v>
      </c>
      <c r="T428" s="237" t="s">
        <v>2268</v>
      </c>
      <c r="U428" s="237" t="s">
        <v>2269</v>
      </c>
      <c r="V428" s="237" t="s">
        <v>331</v>
      </c>
      <c r="W428" s="237"/>
      <c r="X428" s="237"/>
      <c r="Y428" s="237" t="s">
        <v>2265</v>
      </c>
      <c r="Z428" s="237" t="s">
        <v>2266</v>
      </c>
      <c r="AA428" s="237" t="str">
        <f t="shared" si="67"/>
        <v>アンド　ユウ　ナトリ</v>
      </c>
      <c r="AB428" s="237" t="s">
        <v>2157</v>
      </c>
      <c r="AC428" s="237" t="str">
        <f t="shared" si="68"/>
        <v>981</v>
      </c>
      <c r="AD428" s="237" t="str">
        <f t="shared" si="69"/>
        <v>1242</v>
      </c>
      <c r="AE428" s="237" t="s">
        <v>2128</v>
      </c>
      <c r="AF428" s="237" t="s">
        <v>2270</v>
      </c>
      <c r="AG428" s="237" t="str">
        <f t="shared" si="70"/>
        <v>名取市那智が丘１－５－２１</v>
      </c>
      <c r="AH428" s="237" t="s">
        <v>2268</v>
      </c>
      <c r="AI428" s="237" t="s">
        <v>2268</v>
      </c>
      <c r="AJ428" s="237" t="s">
        <v>332</v>
      </c>
    </row>
    <row r="429" spans="1:36">
      <c r="A429" s="237" t="str">
        <f t="shared" si="62"/>
        <v>0410700215児童デイサービス</v>
      </c>
      <c r="B429" s="237" t="s">
        <v>2259</v>
      </c>
      <c r="C429" s="237" t="s">
        <v>2260</v>
      </c>
      <c r="D429" s="237" t="str">
        <f t="shared" si="63"/>
        <v>イッパンシャダンホウジン　ユウユウカイ</v>
      </c>
      <c r="E429" s="237" t="s">
        <v>2261</v>
      </c>
      <c r="F429" s="237" t="str">
        <f t="shared" si="64"/>
        <v>984</v>
      </c>
      <c r="G429" s="237" t="str">
        <f t="shared" si="65"/>
        <v>0048</v>
      </c>
      <c r="H429" s="237" t="s">
        <v>2262</v>
      </c>
      <c r="I429" s="237" t="str">
        <f t="shared" si="66"/>
        <v>仙台市若林区白萩町26番18号</v>
      </c>
      <c r="J429" s="237" t="s">
        <v>2263</v>
      </c>
      <c r="K429" s="237"/>
      <c r="L429" s="237" t="s">
        <v>248</v>
      </c>
      <c r="M429" s="237" t="s">
        <v>2264</v>
      </c>
      <c r="N429" s="237" t="s">
        <v>2271</v>
      </c>
      <c r="O429" s="237" t="s">
        <v>2272</v>
      </c>
      <c r="P429" s="237" t="s">
        <v>2273</v>
      </c>
      <c r="Q429" s="237" t="s">
        <v>2128</v>
      </c>
      <c r="R429" s="237" t="s">
        <v>2274</v>
      </c>
      <c r="S429" s="237" t="s">
        <v>2268</v>
      </c>
      <c r="T429" s="237" t="s">
        <v>2275</v>
      </c>
      <c r="U429" s="237" t="s">
        <v>2276</v>
      </c>
      <c r="V429" s="237" t="s">
        <v>331</v>
      </c>
      <c r="W429" s="237"/>
      <c r="X429" s="237"/>
      <c r="Y429" s="237" t="s">
        <v>2271</v>
      </c>
      <c r="Z429" s="237" t="s">
        <v>2272</v>
      </c>
      <c r="AA429" s="237" t="str">
        <f t="shared" si="67"/>
        <v>アンドユウノオカ</v>
      </c>
      <c r="AB429" s="237" t="s">
        <v>2273</v>
      </c>
      <c r="AC429" s="237" t="str">
        <f t="shared" si="68"/>
        <v>981</v>
      </c>
      <c r="AD429" s="237" t="str">
        <f t="shared" si="69"/>
        <v>1244</v>
      </c>
      <c r="AE429" s="237" t="s">
        <v>2128</v>
      </c>
      <c r="AF429" s="237" t="s">
        <v>2274</v>
      </c>
      <c r="AG429" s="237" t="str">
        <f t="shared" si="70"/>
        <v>名取市那智が丘1-5-22</v>
      </c>
      <c r="AH429" s="237" t="s">
        <v>2268</v>
      </c>
      <c r="AI429" s="237" t="s">
        <v>2275</v>
      </c>
      <c r="AJ429" s="237" t="s">
        <v>332</v>
      </c>
    </row>
    <row r="430" spans="1:36">
      <c r="A430" s="237" t="str">
        <f t="shared" si="62"/>
        <v>0410700231児童デイサービス</v>
      </c>
      <c r="B430" s="237" t="s">
        <v>2277</v>
      </c>
      <c r="C430" s="237" t="s">
        <v>2278</v>
      </c>
      <c r="D430" s="237" t="str">
        <f t="shared" si="63"/>
        <v>トクテイヒエイリカツドウホウジンヒヨコカイ</v>
      </c>
      <c r="E430" s="237" t="s">
        <v>2279</v>
      </c>
      <c r="F430" s="237" t="str">
        <f t="shared" si="64"/>
        <v>989</v>
      </c>
      <c r="G430" s="237" t="str">
        <f t="shared" si="65"/>
        <v>2432</v>
      </c>
      <c r="H430" s="237" t="s">
        <v>2280</v>
      </c>
      <c r="I430" s="237" t="str">
        <f t="shared" si="66"/>
        <v>岩沼市中央三丁目２番３号</v>
      </c>
      <c r="J430" s="237" t="s">
        <v>2281</v>
      </c>
      <c r="K430" s="237" t="s">
        <v>2282</v>
      </c>
      <c r="L430" s="237" t="s">
        <v>248</v>
      </c>
      <c r="M430" s="237" t="s">
        <v>2283</v>
      </c>
      <c r="N430" s="237" t="s">
        <v>2284</v>
      </c>
      <c r="O430" s="237" t="s">
        <v>2285</v>
      </c>
      <c r="P430" s="237"/>
      <c r="Q430" s="237" t="s">
        <v>2128</v>
      </c>
      <c r="R430" s="237" t="s">
        <v>2286</v>
      </c>
      <c r="S430" s="237" t="s">
        <v>2287</v>
      </c>
      <c r="T430" s="237" t="s">
        <v>2287</v>
      </c>
      <c r="U430" s="237" t="s">
        <v>2288</v>
      </c>
      <c r="V430" s="237" t="s">
        <v>331</v>
      </c>
      <c r="W430" s="237"/>
      <c r="X430" s="237"/>
      <c r="Y430" s="237" t="s">
        <v>2284</v>
      </c>
      <c r="Z430" s="237" t="s">
        <v>2285</v>
      </c>
      <c r="AA430" s="237" t="str">
        <f t="shared" si="67"/>
        <v>ピッピナトリ</v>
      </c>
      <c r="AB430" s="237" t="s">
        <v>2130</v>
      </c>
      <c r="AC430" s="237" t="str">
        <f t="shared" si="68"/>
        <v>981</v>
      </c>
      <c r="AD430" s="237" t="str">
        <f t="shared" si="69"/>
        <v>1224</v>
      </c>
      <c r="AE430" s="237" t="s">
        <v>2128</v>
      </c>
      <c r="AF430" s="237" t="s">
        <v>2286</v>
      </c>
      <c r="AG430" s="237" t="str">
        <f t="shared" si="70"/>
        <v>名取市増田1-13-1</v>
      </c>
      <c r="AH430" s="237" t="s">
        <v>2287</v>
      </c>
      <c r="AI430" s="237" t="s">
        <v>2287</v>
      </c>
      <c r="AJ430" s="237" t="s">
        <v>332</v>
      </c>
    </row>
    <row r="431" spans="1:36">
      <c r="A431" s="237" t="str">
        <f t="shared" si="62"/>
        <v>0410700249就労移行支援</v>
      </c>
      <c r="B431" s="237" t="s">
        <v>2167</v>
      </c>
      <c r="C431" s="237" t="s">
        <v>2168</v>
      </c>
      <c r="D431" s="237" t="str">
        <f t="shared" si="63"/>
        <v>シャカイフクシホウジンナトリシシャカイフクシキョウギカイ</v>
      </c>
      <c r="E431" s="237" t="s">
        <v>2130</v>
      </c>
      <c r="F431" s="237" t="str">
        <f t="shared" si="64"/>
        <v>981</v>
      </c>
      <c r="G431" s="237" t="str">
        <f t="shared" si="65"/>
        <v>1224</v>
      </c>
      <c r="H431" s="237" t="s">
        <v>2169</v>
      </c>
      <c r="I431" s="237" t="str">
        <f t="shared" si="66"/>
        <v>名取市増田5-13-35</v>
      </c>
      <c r="J431" s="237" t="s">
        <v>2170</v>
      </c>
      <c r="K431" s="237" t="s">
        <v>2171</v>
      </c>
      <c r="L431" s="237" t="s">
        <v>353</v>
      </c>
      <c r="M431" s="237" t="s">
        <v>2172</v>
      </c>
      <c r="N431" s="237" t="s">
        <v>2289</v>
      </c>
      <c r="O431" s="237" t="s">
        <v>2290</v>
      </c>
      <c r="P431" s="237" t="s">
        <v>2130</v>
      </c>
      <c r="Q431" s="237" t="s">
        <v>2128</v>
      </c>
      <c r="R431" s="237" t="s">
        <v>2291</v>
      </c>
      <c r="S431" s="237" t="s">
        <v>2292</v>
      </c>
      <c r="T431" s="237" t="s">
        <v>2293</v>
      </c>
      <c r="U431" s="237" t="s">
        <v>2294</v>
      </c>
      <c r="V431" s="237" t="s">
        <v>109</v>
      </c>
      <c r="W431" s="237"/>
      <c r="X431" s="237"/>
      <c r="Y431" s="237" t="s">
        <v>2289</v>
      </c>
      <c r="Z431" s="237" t="s">
        <v>2290</v>
      </c>
      <c r="AA431" s="237" t="str">
        <f t="shared" si="67"/>
        <v>ナトリシユウアイサギョウショ</v>
      </c>
      <c r="AB431" s="237" t="s">
        <v>2130</v>
      </c>
      <c r="AC431" s="237" t="str">
        <f t="shared" si="68"/>
        <v>981</v>
      </c>
      <c r="AD431" s="237" t="str">
        <f t="shared" si="69"/>
        <v>1224</v>
      </c>
      <c r="AE431" s="237" t="s">
        <v>2128</v>
      </c>
      <c r="AF431" s="237" t="s">
        <v>2291</v>
      </c>
      <c r="AG431" s="237" t="str">
        <f t="shared" si="70"/>
        <v>名取市増田1丁目7-28</v>
      </c>
      <c r="AH431" s="237" t="s">
        <v>2292</v>
      </c>
      <c r="AI431" s="237" t="s">
        <v>2293</v>
      </c>
      <c r="AJ431" s="237" t="s">
        <v>260</v>
      </c>
    </row>
    <row r="432" spans="1:36">
      <c r="A432" s="237" t="str">
        <f t="shared" si="62"/>
        <v>0410700249就労継続支援Ｂ型</v>
      </c>
      <c r="B432" s="237" t="s">
        <v>2167</v>
      </c>
      <c r="C432" s="237" t="s">
        <v>2168</v>
      </c>
      <c r="D432" s="237" t="str">
        <f t="shared" si="63"/>
        <v>シャカイフクシホウジンナトリシシャカイフクシキョウギカイ</v>
      </c>
      <c r="E432" s="237" t="s">
        <v>2130</v>
      </c>
      <c r="F432" s="237" t="str">
        <f t="shared" si="64"/>
        <v>981</v>
      </c>
      <c r="G432" s="237" t="str">
        <f t="shared" si="65"/>
        <v>1224</v>
      </c>
      <c r="H432" s="237" t="s">
        <v>2169</v>
      </c>
      <c r="I432" s="237" t="str">
        <f t="shared" si="66"/>
        <v>名取市増田5-13-35</v>
      </c>
      <c r="J432" s="237" t="s">
        <v>2170</v>
      </c>
      <c r="K432" s="237" t="s">
        <v>2171</v>
      </c>
      <c r="L432" s="237" t="s">
        <v>353</v>
      </c>
      <c r="M432" s="237" t="s">
        <v>2172</v>
      </c>
      <c r="N432" s="237" t="s">
        <v>2289</v>
      </c>
      <c r="O432" s="237" t="s">
        <v>2290</v>
      </c>
      <c r="P432" s="237" t="s">
        <v>2130</v>
      </c>
      <c r="Q432" s="237" t="s">
        <v>2128</v>
      </c>
      <c r="R432" s="237" t="s">
        <v>2291</v>
      </c>
      <c r="S432" s="237" t="s">
        <v>2292</v>
      </c>
      <c r="T432" s="237" t="s">
        <v>2293</v>
      </c>
      <c r="U432" s="237" t="s">
        <v>2294</v>
      </c>
      <c r="V432" s="237" t="s">
        <v>111</v>
      </c>
      <c r="W432" s="237"/>
      <c r="X432" s="237"/>
      <c r="Y432" s="237" t="s">
        <v>2289</v>
      </c>
      <c r="Z432" s="237" t="s">
        <v>2290</v>
      </c>
      <c r="AA432" s="237" t="str">
        <f t="shared" si="67"/>
        <v>ナトリシユウアイサギョウショ</v>
      </c>
      <c r="AB432" s="237" t="s">
        <v>2130</v>
      </c>
      <c r="AC432" s="237" t="str">
        <f t="shared" si="68"/>
        <v>981</v>
      </c>
      <c r="AD432" s="237" t="str">
        <f t="shared" si="69"/>
        <v>1224</v>
      </c>
      <c r="AE432" s="237" t="s">
        <v>2128</v>
      </c>
      <c r="AF432" s="237" t="s">
        <v>2291</v>
      </c>
      <c r="AG432" s="237" t="str">
        <f t="shared" si="70"/>
        <v>名取市増田1丁目7-28</v>
      </c>
      <c r="AH432" s="237" t="s">
        <v>2292</v>
      </c>
      <c r="AI432" s="237" t="s">
        <v>2293</v>
      </c>
      <c r="AJ432" s="237" t="s">
        <v>260</v>
      </c>
    </row>
    <row r="433" spans="1:36">
      <c r="A433" s="237" t="str">
        <f t="shared" si="62"/>
        <v>0410700272居宅介護</v>
      </c>
      <c r="B433" s="237" t="s">
        <v>2295</v>
      </c>
      <c r="C433" s="237" t="s">
        <v>2296</v>
      </c>
      <c r="D433" s="237" t="str">
        <f t="shared" si="63"/>
        <v>イリョウホウジンシャダン　ソウシュウカイ</v>
      </c>
      <c r="E433" s="237" t="s">
        <v>2146</v>
      </c>
      <c r="F433" s="237" t="str">
        <f t="shared" si="64"/>
        <v>981</v>
      </c>
      <c r="G433" s="237" t="str">
        <f t="shared" si="65"/>
        <v>1226</v>
      </c>
      <c r="H433" s="237" t="s">
        <v>2297</v>
      </c>
      <c r="I433" s="237" t="str">
        <f t="shared" si="66"/>
        <v>名取市植松１丁目１番２４号</v>
      </c>
      <c r="J433" s="237" t="s">
        <v>2298</v>
      </c>
      <c r="K433" s="237" t="s">
        <v>2299</v>
      </c>
      <c r="L433" s="237" t="s">
        <v>248</v>
      </c>
      <c r="M433" s="237" t="s">
        <v>2300</v>
      </c>
      <c r="N433" s="237" t="s">
        <v>2301</v>
      </c>
      <c r="O433" s="237" t="s">
        <v>2302</v>
      </c>
      <c r="P433" s="237" t="s">
        <v>2146</v>
      </c>
      <c r="Q433" s="237" t="s">
        <v>2128</v>
      </c>
      <c r="R433" s="237" t="s">
        <v>2297</v>
      </c>
      <c r="S433" s="237" t="s">
        <v>2148</v>
      </c>
      <c r="T433" s="237" t="s">
        <v>2149</v>
      </c>
      <c r="U433" s="237" t="s">
        <v>2303</v>
      </c>
      <c r="V433" s="237" t="s">
        <v>99</v>
      </c>
      <c r="W433" s="237"/>
      <c r="X433" s="237"/>
      <c r="Y433" s="237" t="s">
        <v>2301</v>
      </c>
      <c r="Z433" s="237" t="s">
        <v>2302</v>
      </c>
      <c r="AA433" s="237" t="str">
        <f t="shared" si="67"/>
        <v>ザイタクカイゴシエンジギョウショ　ソウシュウカイ　ミノリ</v>
      </c>
      <c r="AB433" s="237" t="s">
        <v>2146</v>
      </c>
      <c r="AC433" s="237" t="str">
        <f t="shared" si="68"/>
        <v>981</v>
      </c>
      <c r="AD433" s="237" t="str">
        <f t="shared" si="69"/>
        <v>1226</v>
      </c>
      <c r="AE433" s="237" t="s">
        <v>2128</v>
      </c>
      <c r="AF433" s="237" t="s">
        <v>2297</v>
      </c>
      <c r="AG433" s="237" t="str">
        <f t="shared" si="70"/>
        <v>名取市植松１丁目１番２４号</v>
      </c>
      <c r="AH433" s="237" t="s">
        <v>2148</v>
      </c>
      <c r="AI433" s="237" t="s">
        <v>2149</v>
      </c>
      <c r="AJ433" s="237" t="s">
        <v>332</v>
      </c>
    </row>
    <row r="434" spans="1:36">
      <c r="A434" s="237" t="str">
        <f t="shared" si="62"/>
        <v>0410700272重度訪問介護</v>
      </c>
      <c r="B434" s="237" t="s">
        <v>2295</v>
      </c>
      <c r="C434" s="237" t="s">
        <v>2296</v>
      </c>
      <c r="D434" s="237" t="str">
        <f t="shared" si="63"/>
        <v>イリョウホウジンシャダン　ソウシュウカイ</v>
      </c>
      <c r="E434" s="237" t="s">
        <v>2146</v>
      </c>
      <c r="F434" s="237" t="str">
        <f t="shared" si="64"/>
        <v>981</v>
      </c>
      <c r="G434" s="237" t="str">
        <f t="shared" si="65"/>
        <v>1226</v>
      </c>
      <c r="H434" s="237" t="s">
        <v>2297</v>
      </c>
      <c r="I434" s="237" t="str">
        <f t="shared" si="66"/>
        <v>名取市植松１丁目１番２４号</v>
      </c>
      <c r="J434" s="237" t="s">
        <v>2298</v>
      </c>
      <c r="K434" s="237" t="s">
        <v>2299</v>
      </c>
      <c r="L434" s="237" t="s">
        <v>248</v>
      </c>
      <c r="M434" s="237" t="s">
        <v>2300</v>
      </c>
      <c r="N434" s="237" t="s">
        <v>2301</v>
      </c>
      <c r="O434" s="237" t="s">
        <v>2302</v>
      </c>
      <c r="P434" s="237" t="s">
        <v>2146</v>
      </c>
      <c r="Q434" s="237" t="s">
        <v>2128</v>
      </c>
      <c r="R434" s="237" t="s">
        <v>2297</v>
      </c>
      <c r="S434" s="237" t="s">
        <v>2148</v>
      </c>
      <c r="T434" s="237" t="s">
        <v>2149</v>
      </c>
      <c r="U434" s="237" t="s">
        <v>2303</v>
      </c>
      <c r="V434" s="237" t="s">
        <v>101</v>
      </c>
      <c r="W434" s="237"/>
      <c r="X434" s="237"/>
      <c r="Y434" s="237" t="s">
        <v>2301</v>
      </c>
      <c r="Z434" s="237" t="s">
        <v>2302</v>
      </c>
      <c r="AA434" s="237" t="str">
        <f t="shared" si="67"/>
        <v>ザイタクカイゴシエンジギョウショ　ソウシュウカイ　ミノリ</v>
      </c>
      <c r="AB434" s="237" t="s">
        <v>2146</v>
      </c>
      <c r="AC434" s="237" t="str">
        <f t="shared" si="68"/>
        <v>981</v>
      </c>
      <c r="AD434" s="237" t="str">
        <f t="shared" si="69"/>
        <v>1226</v>
      </c>
      <c r="AE434" s="237" t="s">
        <v>2128</v>
      </c>
      <c r="AF434" s="237" t="s">
        <v>2297</v>
      </c>
      <c r="AG434" s="237" t="str">
        <f t="shared" si="70"/>
        <v>名取市植松１丁目１番２４号</v>
      </c>
      <c r="AH434" s="237" t="s">
        <v>2148</v>
      </c>
      <c r="AI434" s="237" t="s">
        <v>2149</v>
      </c>
      <c r="AJ434" s="237" t="s">
        <v>332</v>
      </c>
    </row>
    <row r="435" spans="1:36">
      <c r="A435" s="237" t="str">
        <f t="shared" si="62"/>
        <v>0410700272行動援護</v>
      </c>
      <c r="B435" s="237" t="s">
        <v>2295</v>
      </c>
      <c r="C435" s="237" t="s">
        <v>2296</v>
      </c>
      <c r="D435" s="237" t="str">
        <f t="shared" si="63"/>
        <v>イリョウホウジンシャダン　ソウシュウカイ</v>
      </c>
      <c r="E435" s="237" t="s">
        <v>2146</v>
      </c>
      <c r="F435" s="237" t="str">
        <f t="shared" si="64"/>
        <v>981</v>
      </c>
      <c r="G435" s="237" t="str">
        <f t="shared" si="65"/>
        <v>1226</v>
      </c>
      <c r="H435" s="237" t="s">
        <v>2297</v>
      </c>
      <c r="I435" s="237" t="str">
        <f t="shared" si="66"/>
        <v>名取市植松１丁目１番２４号</v>
      </c>
      <c r="J435" s="237" t="s">
        <v>2298</v>
      </c>
      <c r="K435" s="237" t="s">
        <v>2299</v>
      </c>
      <c r="L435" s="237" t="s">
        <v>248</v>
      </c>
      <c r="M435" s="237" t="s">
        <v>2300</v>
      </c>
      <c r="N435" s="237" t="s">
        <v>2301</v>
      </c>
      <c r="O435" s="237" t="s">
        <v>2302</v>
      </c>
      <c r="P435" s="237" t="s">
        <v>2146</v>
      </c>
      <c r="Q435" s="237" t="s">
        <v>2128</v>
      </c>
      <c r="R435" s="237" t="s">
        <v>2297</v>
      </c>
      <c r="S435" s="237" t="s">
        <v>2148</v>
      </c>
      <c r="T435" s="237" t="s">
        <v>2149</v>
      </c>
      <c r="U435" s="237" t="s">
        <v>2303</v>
      </c>
      <c r="V435" s="237" t="s">
        <v>102</v>
      </c>
      <c r="W435" s="237"/>
      <c r="X435" s="237"/>
      <c r="Y435" s="237" t="s">
        <v>2301</v>
      </c>
      <c r="Z435" s="237" t="s">
        <v>2302</v>
      </c>
      <c r="AA435" s="237" t="str">
        <f t="shared" si="67"/>
        <v>ザイタクカイゴシエンジギョウショ　ソウシュウカイ　ミノリ</v>
      </c>
      <c r="AB435" s="237" t="s">
        <v>2146</v>
      </c>
      <c r="AC435" s="237" t="str">
        <f t="shared" si="68"/>
        <v>981</v>
      </c>
      <c r="AD435" s="237" t="str">
        <f t="shared" si="69"/>
        <v>1226</v>
      </c>
      <c r="AE435" s="237" t="s">
        <v>2128</v>
      </c>
      <c r="AF435" s="237" t="s">
        <v>2297</v>
      </c>
      <c r="AG435" s="237" t="str">
        <f t="shared" si="70"/>
        <v>名取市植松１丁目１番２４号</v>
      </c>
      <c r="AH435" s="237" t="s">
        <v>2148</v>
      </c>
      <c r="AI435" s="237" t="s">
        <v>2149</v>
      </c>
      <c r="AJ435" s="237" t="s">
        <v>332</v>
      </c>
    </row>
    <row r="436" spans="1:36">
      <c r="A436" s="237" t="str">
        <f t="shared" si="62"/>
        <v>0410700280就労継続支援Ａ型</v>
      </c>
      <c r="B436" s="237" t="s">
        <v>2304</v>
      </c>
      <c r="C436" s="237" t="s">
        <v>2305</v>
      </c>
      <c r="D436" s="237" t="str">
        <f t="shared" si="63"/>
        <v>イッパンシャダンホウジントウホクフッコウプロジェクト</v>
      </c>
      <c r="E436" s="237" t="s">
        <v>2306</v>
      </c>
      <c r="F436" s="237" t="str">
        <f t="shared" si="64"/>
        <v>981</v>
      </c>
      <c r="G436" s="237" t="str">
        <f t="shared" si="65"/>
        <v>1227</v>
      </c>
      <c r="H436" s="237" t="s">
        <v>2307</v>
      </c>
      <c r="I436" s="237" t="str">
        <f t="shared" si="66"/>
        <v>名取市杜せきのした五丁目３１番１号</v>
      </c>
      <c r="J436" s="237" t="s">
        <v>2308</v>
      </c>
      <c r="K436" s="237" t="s">
        <v>2309</v>
      </c>
      <c r="L436" s="237" t="s">
        <v>901</v>
      </c>
      <c r="M436" s="237" t="s">
        <v>2310</v>
      </c>
      <c r="N436" s="237" t="s">
        <v>2311</v>
      </c>
      <c r="O436" s="237" t="s">
        <v>2312</v>
      </c>
      <c r="P436" s="237" t="s">
        <v>2306</v>
      </c>
      <c r="Q436" s="237" t="s">
        <v>2128</v>
      </c>
      <c r="R436" s="237" t="s">
        <v>2313</v>
      </c>
      <c r="S436" s="237" t="s">
        <v>2308</v>
      </c>
      <c r="T436" s="237" t="s">
        <v>2309</v>
      </c>
      <c r="U436" s="237" t="s">
        <v>2314</v>
      </c>
      <c r="V436" s="237" t="s">
        <v>110</v>
      </c>
      <c r="W436" s="237"/>
      <c r="X436" s="237"/>
      <c r="Y436" s="237" t="s">
        <v>2311</v>
      </c>
      <c r="Z436" s="237" t="s">
        <v>2312</v>
      </c>
      <c r="AA436" s="237" t="str">
        <f t="shared" si="67"/>
        <v>ロクファーム　アタラタ</v>
      </c>
      <c r="AB436" s="237" t="s">
        <v>2306</v>
      </c>
      <c r="AC436" s="237" t="str">
        <f t="shared" si="68"/>
        <v>981</v>
      </c>
      <c r="AD436" s="237" t="str">
        <f t="shared" si="69"/>
        <v>1227</v>
      </c>
      <c r="AE436" s="237" t="s">
        <v>2128</v>
      </c>
      <c r="AF436" s="237" t="s">
        <v>2313</v>
      </c>
      <c r="AG436" s="237" t="str">
        <f t="shared" si="70"/>
        <v>名取市杜せきのした5-31</v>
      </c>
      <c r="AH436" s="237" t="s">
        <v>2308</v>
      </c>
      <c r="AI436" s="237" t="s">
        <v>2309</v>
      </c>
      <c r="AJ436" s="237" t="s">
        <v>260</v>
      </c>
    </row>
    <row r="437" spans="1:36">
      <c r="A437" s="237" t="str">
        <f t="shared" si="62"/>
        <v>0410700314居宅介護</v>
      </c>
      <c r="B437" s="237" t="s">
        <v>2315</v>
      </c>
      <c r="C437" s="237" t="s">
        <v>2316</v>
      </c>
      <c r="D437" s="237" t="str">
        <f t="shared" si="63"/>
        <v>カブシキガイシャアルファーライフ</v>
      </c>
      <c r="E437" s="237" t="s">
        <v>2317</v>
      </c>
      <c r="F437" s="237" t="str">
        <f t="shared" si="64"/>
        <v>981</v>
      </c>
      <c r="G437" s="237" t="str">
        <f t="shared" si="65"/>
        <v>1102</v>
      </c>
      <c r="H437" s="237" t="s">
        <v>2318</v>
      </c>
      <c r="I437" s="237" t="str">
        <f t="shared" si="66"/>
        <v>仙台市太白区袋原４丁目１番８号</v>
      </c>
      <c r="J437" s="237" t="s">
        <v>2319</v>
      </c>
      <c r="K437" s="237" t="s">
        <v>2320</v>
      </c>
      <c r="L437" s="237" t="s">
        <v>339</v>
      </c>
      <c r="M437" s="237" t="s">
        <v>2321</v>
      </c>
      <c r="N437" s="237" t="s">
        <v>2322</v>
      </c>
      <c r="O437" s="237" t="s">
        <v>2323</v>
      </c>
      <c r="P437" s="237" t="s">
        <v>2324</v>
      </c>
      <c r="Q437" s="237" t="s">
        <v>2128</v>
      </c>
      <c r="R437" s="237" t="s">
        <v>2325</v>
      </c>
      <c r="S437" s="237" t="s">
        <v>2326</v>
      </c>
      <c r="T437" s="237" t="s">
        <v>2326</v>
      </c>
      <c r="U437" s="237" t="s">
        <v>2327</v>
      </c>
      <c r="V437" s="237" t="s">
        <v>99</v>
      </c>
      <c r="W437" s="237"/>
      <c r="X437" s="237"/>
      <c r="Y437" s="237" t="s">
        <v>2328</v>
      </c>
      <c r="Z437" s="237" t="s">
        <v>2329</v>
      </c>
      <c r="AA437" s="237" t="str">
        <f t="shared" si="67"/>
        <v>ホウモンカイゴステーション　ナゴミ</v>
      </c>
      <c r="AB437" s="237" t="s">
        <v>2324</v>
      </c>
      <c r="AC437" s="237" t="str">
        <f t="shared" si="68"/>
        <v>981</v>
      </c>
      <c r="AD437" s="237" t="str">
        <f t="shared" si="69"/>
        <v>1217</v>
      </c>
      <c r="AE437" s="237" t="s">
        <v>2128</v>
      </c>
      <c r="AF437" s="237" t="s">
        <v>2325</v>
      </c>
      <c r="AG437" s="237" t="str">
        <f t="shared" si="70"/>
        <v>名取市美田園６丁目１番地の２アルカンシェルＡ棟１０３号室</v>
      </c>
      <c r="AH437" s="237" t="s">
        <v>2326</v>
      </c>
      <c r="AI437" s="237" t="s">
        <v>2326</v>
      </c>
      <c r="AJ437" s="237" t="s">
        <v>332</v>
      </c>
    </row>
    <row r="438" spans="1:36">
      <c r="A438" s="237" t="str">
        <f t="shared" si="62"/>
        <v>0410700314重度訪問介護</v>
      </c>
      <c r="B438" s="237" t="s">
        <v>2315</v>
      </c>
      <c r="C438" s="237" t="s">
        <v>2316</v>
      </c>
      <c r="D438" s="237" t="str">
        <f t="shared" si="63"/>
        <v>カブシキガイシャアルファーライフ</v>
      </c>
      <c r="E438" s="237" t="s">
        <v>2317</v>
      </c>
      <c r="F438" s="237" t="str">
        <f t="shared" si="64"/>
        <v>981</v>
      </c>
      <c r="G438" s="237" t="str">
        <f t="shared" si="65"/>
        <v>1102</v>
      </c>
      <c r="H438" s="237" t="s">
        <v>2318</v>
      </c>
      <c r="I438" s="237" t="str">
        <f t="shared" si="66"/>
        <v>仙台市太白区袋原４丁目１番８号</v>
      </c>
      <c r="J438" s="237" t="s">
        <v>2319</v>
      </c>
      <c r="K438" s="237" t="s">
        <v>2320</v>
      </c>
      <c r="L438" s="237" t="s">
        <v>339</v>
      </c>
      <c r="M438" s="237" t="s">
        <v>2321</v>
      </c>
      <c r="N438" s="237" t="s">
        <v>2322</v>
      </c>
      <c r="O438" s="237" t="s">
        <v>2323</v>
      </c>
      <c r="P438" s="237" t="s">
        <v>2324</v>
      </c>
      <c r="Q438" s="237" t="s">
        <v>2128</v>
      </c>
      <c r="R438" s="237" t="s">
        <v>2325</v>
      </c>
      <c r="S438" s="237" t="s">
        <v>2326</v>
      </c>
      <c r="T438" s="237" t="s">
        <v>2326</v>
      </c>
      <c r="U438" s="237" t="s">
        <v>2327</v>
      </c>
      <c r="V438" s="237" t="s">
        <v>101</v>
      </c>
      <c r="W438" s="237"/>
      <c r="X438" s="237"/>
      <c r="Y438" s="237" t="s">
        <v>2328</v>
      </c>
      <c r="Z438" s="237" t="s">
        <v>2329</v>
      </c>
      <c r="AA438" s="237" t="str">
        <f t="shared" si="67"/>
        <v>ホウモンカイゴステーション　ナゴミ</v>
      </c>
      <c r="AB438" s="237" t="s">
        <v>2324</v>
      </c>
      <c r="AC438" s="237" t="str">
        <f t="shared" si="68"/>
        <v>981</v>
      </c>
      <c r="AD438" s="237" t="str">
        <f t="shared" si="69"/>
        <v>1217</v>
      </c>
      <c r="AE438" s="237" t="s">
        <v>2128</v>
      </c>
      <c r="AF438" s="237" t="s">
        <v>2325</v>
      </c>
      <c r="AG438" s="237" t="str">
        <f t="shared" si="70"/>
        <v>名取市美田園６丁目１番地の２アルカンシェルＡ棟１０３号室</v>
      </c>
      <c r="AH438" s="237" t="s">
        <v>2326</v>
      </c>
      <c r="AI438" s="237" t="s">
        <v>2326</v>
      </c>
      <c r="AJ438" s="237" t="s">
        <v>332</v>
      </c>
    </row>
    <row r="439" spans="1:36">
      <c r="A439" s="237" t="str">
        <f t="shared" si="62"/>
        <v>0410700322居宅介護</v>
      </c>
      <c r="B439" s="237" t="s">
        <v>2330</v>
      </c>
      <c r="C439" s="237" t="s">
        <v>2331</v>
      </c>
      <c r="D439" s="237" t="str">
        <f t="shared" si="63"/>
        <v>ゴウドウガイシャ　ニコライフケアセンター</v>
      </c>
      <c r="E439" s="237" t="s">
        <v>2130</v>
      </c>
      <c r="F439" s="237" t="str">
        <f t="shared" si="64"/>
        <v>981</v>
      </c>
      <c r="G439" s="237" t="str">
        <f t="shared" si="65"/>
        <v>1224</v>
      </c>
      <c r="H439" s="237" t="s">
        <v>2332</v>
      </c>
      <c r="I439" s="237" t="str">
        <f t="shared" si="66"/>
        <v>名取市増田六丁目５番２４号</v>
      </c>
      <c r="J439" s="237" t="s">
        <v>2333</v>
      </c>
      <c r="K439" s="237" t="s">
        <v>2333</v>
      </c>
      <c r="L439" s="237" t="s">
        <v>821</v>
      </c>
      <c r="M439" s="237" t="s">
        <v>2334</v>
      </c>
      <c r="N439" s="237" t="s">
        <v>2335</v>
      </c>
      <c r="O439" s="237" t="s">
        <v>2336</v>
      </c>
      <c r="P439" s="237" t="s">
        <v>2130</v>
      </c>
      <c r="Q439" s="237" t="s">
        <v>2128</v>
      </c>
      <c r="R439" s="237" t="s">
        <v>2332</v>
      </c>
      <c r="S439" s="237" t="s">
        <v>2333</v>
      </c>
      <c r="T439" s="237" t="s">
        <v>2333</v>
      </c>
      <c r="U439" s="237" t="s">
        <v>2337</v>
      </c>
      <c r="V439" s="237" t="s">
        <v>99</v>
      </c>
      <c r="W439" s="237"/>
      <c r="X439" s="237"/>
      <c r="Y439" s="237" t="s">
        <v>2335</v>
      </c>
      <c r="Z439" s="237" t="s">
        <v>2336</v>
      </c>
      <c r="AA439" s="237" t="str">
        <f t="shared" si="67"/>
        <v>ホウモンカイゴ　ニコライフ</v>
      </c>
      <c r="AB439" s="237" t="s">
        <v>2130</v>
      </c>
      <c r="AC439" s="237" t="str">
        <f t="shared" si="68"/>
        <v>981</v>
      </c>
      <c r="AD439" s="237" t="str">
        <f t="shared" si="69"/>
        <v>1224</v>
      </c>
      <c r="AE439" s="237" t="s">
        <v>2128</v>
      </c>
      <c r="AF439" s="237" t="s">
        <v>2332</v>
      </c>
      <c r="AG439" s="237" t="str">
        <f t="shared" si="70"/>
        <v>名取市増田六丁目５番２４号</v>
      </c>
      <c r="AH439" s="237" t="s">
        <v>2333</v>
      </c>
      <c r="AI439" s="237" t="s">
        <v>2333</v>
      </c>
      <c r="AJ439" s="237" t="s">
        <v>260</v>
      </c>
    </row>
    <row r="440" spans="1:36">
      <c r="A440" s="237" t="str">
        <f t="shared" si="62"/>
        <v>0410700322重度訪問介護</v>
      </c>
      <c r="B440" s="237" t="s">
        <v>2330</v>
      </c>
      <c r="C440" s="237" t="s">
        <v>2331</v>
      </c>
      <c r="D440" s="237" t="str">
        <f t="shared" si="63"/>
        <v>ゴウドウガイシャ　ニコライフケアセンター</v>
      </c>
      <c r="E440" s="237" t="s">
        <v>2130</v>
      </c>
      <c r="F440" s="237" t="str">
        <f t="shared" si="64"/>
        <v>981</v>
      </c>
      <c r="G440" s="237" t="str">
        <f t="shared" si="65"/>
        <v>1224</v>
      </c>
      <c r="H440" s="237" t="s">
        <v>2332</v>
      </c>
      <c r="I440" s="237" t="str">
        <f t="shared" si="66"/>
        <v>名取市増田六丁目５番２４号</v>
      </c>
      <c r="J440" s="237" t="s">
        <v>2333</v>
      </c>
      <c r="K440" s="237" t="s">
        <v>2333</v>
      </c>
      <c r="L440" s="237" t="s">
        <v>821</v>
      </c>
      <c r="M440" s="237" t="s">
        <v>2334</v>
      </c>
      <c r="N440" s="237" t="s">
        <v>2335</v>
      </c>
      <c r="O440" s="237" t="s">
        <v>2336</v>
      </c>
      <c r="P440" s="237" t="s">
        <v>2130</v>
      </c>
      <c r="Q440" s="237" t="s">
        <v>2128</v>
      </c>
      <c r="R440" s="237" t="s">
        <v>2332</v>
      </c>
      <c r="S440" s="237" t="s">
        <v>2333</v>
      </c>
      <c r="T440" s="237" t="s">
        <v>2333</v>
      </c>
      <c r="U440" s="237" t="s">
        <v>2337</v>
      </c>
      <c r="V440" s="237" t="s">
        <v>101</v>
      </c>
      <c r="W440" s="237"/>
      <c r="X440" s="237"/>
      <c r="Y440" s="237" t="s">
        <v>2335</v>
      </c>
      <c r="Z440" s="237" t="s">
        <v>2336</v>
      </c>
      <c r="AA440" s="237" t="str">
        <f t="shared" si="67"/>
        <v>ホウモンカイゴ　ニコライフ</v>
      </c>
      <c r="AB440" s="237" t="s">
        <v>2130</v>
      </c>
      <c r="AC440" s="237" t="str">
        <f t="shared" si="68"/>
        <v>981</v>
      </c>
      <c r="AD440" s="237" t="str">
        <f t="shared" si="69"/>
        <v>1224</v>
      </c>
      <c r="AE440" s="237" t="s">
        <v>2128</v>
      </c>
      <c r="AF440" s="237" t="s">
        <v>2332</v>
      </c>
      <c r="AG440" s="237" t="str">
        <f t="shared" si="70"/>
        <v>名取市増田六丁目５番２４号</v>
      </c>
      <c r="AH440" s="237" t="s">
        <v>2333</v>
      </c>
      <c r="AI440" s="237" t="s">
        <v>2333</v>
      </c>
      <c r="AJ440" s="237" t="s">
        <v>260</v>
      </c>
    </row>
    <row r="441" spans="1:36">
      <c r="A441" s="237" t="str">
        <f t="shared" si="62"/>
        <v>0410700330就労移行支援</v>
      </c>
      <c r="B441" s="237" t="s">
        <v>2338</v>
      </c>
      <c r="C441" s="237" t="s">
        <v>2339</v>
      </c>
      <c r="D441" s="237" t="str">
        <f t="shared" si="63"/>
        <v>カブシキガイシャスプリント</v>
      </c>
      <c r="E441" s="237" t="s">
        <v>2324</v>
      </c>
      <c r="F441" s="237" t="str">
        <f t="shared" si="64"/>
        <v>981</v>
      </c>
      <c r="G441" s="237" t="str">
        <f t="shared" si="65"/>
        <v>1217</v>
      </c>
      <c r="H441" s="237" t="s">
        <v>2340</v>
      </c>
      <c r="I441" s="237" t="str">
        <f t="shared" si="66"/>
        <v>名取市美田園三丁目6-2</v>
      </c>
      <c r="J441" s="237" t="s">
        <v>2341</v>
      </c>
      <c r="K441" s="237" t="s">
        <v>2342</v>
      </c>
      <c r="L441" s="237" t="s">
        <v>339</v>
      </c>
      <c r="M441" s="237" t="s">
        <v>2343</v>
      </c>
      <c r="N441" s="237" t="s">
        <v>2344</v>
      </c>
      <c r="O441" s="237" t="s">
        <v>2345</v>
      </c>
      <c r="P441" s="237" t="s">
        <v>2324</v>
      </c>
      <c r="Q441" s="237" t="s">
        <v>2128</v>
      </c>
      <c r="R441" s="237" t="s">
        <v>2346</v>
      </c>
      <c r="S441" s="237" t="s">
        <v>2341</v>
      </c>
      <c r="T441" s="237" t="s">
        <v>2342</v>
      </c>
      <c r="U441" s="237" t="s">
        <v>2347</v>
      </c>
      <c r="V441" s="237" t="s">
        <v>109</v>
      </c>
      <c r="W441" s="237"/>
      <c r="X441" s="237"/>
      <c r="Y441" s="237" t="s">
        <v>2344</v>
      </c>
      <c r="Z441" s="237" t="s">
        <v>2345</v>
      </c>
      <c r="AA441" s="237" t="str">
        <f t="shared" si="67"/>
        <v>スプリントミタゾノセンター</v>
      </c>
      <c r="AB441" s="237" t="s">
        <v>2324</v>
      </c>
      <c r="AC441" s="237" t="str">
        <f t="shared" si="68"/>
        <v>981</v>
      </c>
      <c r="AD441" s="237" t="str">
        <f t="shared" si="69"/>
        <v>1217</v>
      </c>
      <c r="AE441" s="237" t="s">
        <v>2128</v>
      </c>
      <c r="AF441" s="237" t="s">
        <v>2346</v>
      </c>
      <c r="AG441" s="237" t="str">
        <f t="shared" si="70"/>
        <v>名取市美田園3丁目6-2</v>
      </c>
      <c r="AH441" s="237" t="s">
        <v>2341</v>
      </c>
      <c r="AI441" s="237" t="s">
        <v>2342</v>
      </c>
      <c r="AJ441" s="237" t="s">
        <v>2348</v>
      </c>
    </row>
    <row r="442" spans="1:36">
      <c r="A442" s="237" t="str">
        <f t="shared" si="62"/>
        <v>0410700330就労継続支援Ａ型</v>
      </c>
      <c r="B442" s="237" t="s">
        <v>2338</v>
      </c>
      <c r="C442" s="237" t="s">
        <v>2339</v>
      </c>
      <c r="D442" s="237" t="str">
        <f t="shared" si="63"/>
        <v>カブシキガイシャスプリント</v>
      </c>
      <c r="E442" s="237" t="s">
        <v>2324</v>
      </c>
      <c r="F442" s="237" t="str">
        <f t="shared" si="64"/>
        <v>981</v>
      </c>
      <c r="G442" s="237" t="str">
        <f t="shared" si="65"/>
        <v>1217</v>
      </c>
      <c r="H442" s="237" t="s">
        <v>2340</v>
      </c>
      <c r="I442" s="237" t="str">
        <f t="shared" si="66"/>
        <v>名取市美田園三丁目6-2</v>
      </c>
      <c r="J442" s="237" t="s">
        <v>2341</v>
      </c>
      <c r="K442" s="237" t="s">
        <v>2342</v>
      </c>
      <c r="L442" s="237" t="s">
        <v>339</v>
      </c>
      <c r="M442" s="237" t="s">
        <v>2343</v>
      </c>
      <c r="N442" s="237" t="s">
        <v>2344</v>
      </c>
      <c r="O442" s="237" t="s">
        <v>2345</v>
      </c>
      <c r="P442" s="237" t="s">
        <v>2324</v>
      </c>
      <c r="Q442" s="237" t="s">
        <v>2128</v>
      </c>
      <c r="R442" s="237" t="s">
        <v>2346</v>
      </c>
      <c r="S442" s="237" t="s">
        <v>2341</v>
      </c>
      <c r="T442" s="237" t="s">
        <v>2342</v>
      </c>
      <c r="U442" s="237" t="s">
        <v>2347</v>
      </c>
      <c r="V442" s="237" t="s">
        <v>110</v>
      </c>
      <c r="W442" s="237"/>
      <c r="X442" s="237"/>
      <c r="Y442" s="237" t="s">
        <v>2344</v>
      </c>
      <c r="Z442" s="237" t="s">
        <v>2345</v>
      </c>
      <c r="AA442" s="237" t="str">
        <f t="shared" si="67"/>
        <v>スプリントミタゾノセンター</v>
      </c>
      <c r="AB442" s="237" t="s">
        <v>2324</v>
      </c>
      <c r="AC442" s="237" t="str">
        <f t="shared" si="68"/>
        <v>981</v>
      </c>
      <c r="AD442" s="237" t="str">
        <f t="shared" si="69"/>
        <v>1217</v>
      </c>
      <c r="AE442" s="237" t="s">
        <v>2128</v>
      </c>
      <c r="AF442" s="237" t="s">
        <v>2346</v>
      </c>
      <c r="AG442" s="237" t="str">
        <f t="shared" si="70"/>
        <v>名取市美田園3丁目6-2</v>
      </c>
      <c r="AH442" s="237" t="s">
        <v>2341</v>
      </c>
      <c r="AI442" s="237" t="s">
        <v>2342</v>
      </c>
      <c r="AJ442" s="237" t="s">
        <v>2348</v>
      </c>
    </row>
    <row r="443" spans="1:36">
      <c r="A443" s="237" t="str">
        <f t="shared" si="62"/>
        <v>0410700330就労定着支援</v>
      </c>
      <c r="B443" s="237" t="s">
        <v>2338</v>
      </c>
      <c r="C443" s="237" t="s">
        <v>2339</v>
      </c>
      <c r="D443" s="237" t="str">
        <f t="shared" si="63"/>
        <v>カブシキガイシャスプリント</v>
      </c>
      <c r="E443" s="237" t="s">
        <v>2324</v>
      </c>
      <c r="F443" s="237" t="str">
        <f t="shared" si="64"/>
        <v>981</v>
      </c>
      <c r="G443" s="237" t="str">
        <f t="shared" si="65"/>
        <v>1217</v>
      </c>
      <c r="H443" s="237" t="s">
        <v>2340</v>
      </c>
      <c r="I443" s="237" t="str">
        <f t="shared" si="66"/>
        <v>名取市美田園三丁目6-2</v>
      </c>
      <c r="J443" s="237" t="s">
        <v>2341</v>
      </c>
      <c r="K443" s="237" t="s">
        <v>2342</v>
      </c>
      <c r="L443" s="237" t="s">
        <v>339</v>
      </c>
      <c r="M443" s="237" t="s">
        <v>2343</v>
      </c>
      <c r="N443" s="237" t="s">
        <v>2344</v>
      </c>
      <c r="O443" s="237" t="s">
        <v>2345</v>
      </c>
      <c r="P443" s="237" t="s">
        <v>2324</v>
      </c>
      <c r="Q443" s="237" t="s">
        <v>2128</v>
      </c>
      <c r="R443" s="237" t="s">
        <v>2346</v>
      </c>
      <c r="S443" s="237" t="s">
        <v>2341</v>
      </c>
      <c r="T443" s="237" t="s">
        <v>2342</v>
      </c>
      <c r="U443" s="237" t="s">
        <v>2347</v>
      </c>
      <c r="V443" s="237" t="s">
        <v>789</v>
      </c>
      <c r="W443" s="237"/>
      <c r="X443" s="237"/>
      <c r="Y443" s="237" t="s">
        <v>2344</v>
      </c>
      <c r="Z443" s="237" t="s">
        <v>2345</v>
      </c>
      <c r="AA443" s="237" t="str">
        <f t="shared" si="67"/>
        <v>スプリントミタゾノセンター</v>
      </c>
      <c r="AB443" s="237" t="s">
        <v>2324</v>
      </c>
      <c r="AC443" s="237" t="str">
        <f t="shared" si="68"/>
        <v>981</v>
      </c>
      <c r="AD443" s="237" t="str">
        <f t="shared" si="69"/>
        <v>1217</v>
      </c>
      <c r="AE443" s="237" t="s">
        <v>2128</v>
      </c>
      <c r="AF443" s="237" t="s">
        <v>2346</v>
      </c>
      <c r="AG443" s="237" t="str">
        <f t="shared" si="70"/>
        <v>名取市美田園3丁目6-2</v>
      </c>
      <c r="AH443" s="237" t="s">
        <v>2341</v>
      </c>
      <c r="AI443" s="237" t="s">
        <v>2342</v>
      </c>
      <c r="AJ443" s="237" t="s">
        <v>2348</v>
      </c>
    </row>
    <row r="444" spans="1:36">
      <c r="A444" s="237" t="str">
        <f t="shared" si="62"/>
        <v>0410700348居宅介護</v>
      </c>
      <c r="B444" s="237" t="s">
        <v>2349</v>
      </c>
      <c r="C444" s="237" t="s">
        <v>2350</v>
      </c>
      <c r="D444" s="237" t="str">
        <f t="shared" si="63"/>
        <v>イリョウホウジンイッシュウカイ</v>
      </c>
      <c r="E444" s="237" t="s">
        <v>2351</v>
      </c>
      <c r="F444" s="237" t="str">
        <f t="shared" si="64"/>
        <v>989</v>
      </c>
      <c r="G444" s="237" t="str">
        <f t="shared" si="65"/>
        <v>4802</v>
      </c>
      <c r="H444" s="237" t="s">
        <v>2352</v>
      </c>
      <c r="I444" s="237" t="str">
        <f t="shared" si="66"/>
        <v>栗原市金成末野台下３１－１</v>
      </c>
      <c r="J444" s="237" t="s">
        <v>2353</v>
      </c>
      <c r="K444" s="237" t="s">
        <v>2354</v>
      </c>
      <c r="L444" s="237" t="s">
        <v>248</v>
      </c>
      <c r="M444" s="237" t="s">
        <v>2355</v>
      </c>
      <c r="N444" s="237" t="s">
        <v>2356</v>
      </c>
      <c r="O444" s="237" t="s">
        <v>2357</v>
      </c>
      <c r="P444" s="237" t="s">
        <v>2324</v>
      </c>
      <c r="Q444" s="237" t="s">
        <v>2128</v>
      </c>
      <c r="R444" s="237" t="s">
        <v>2358</v>
      </c>
      <c r="S444" s="237" t="s">
        <v>2359</v>
      </c>
      <c r="T444" s="237" t="s">
        <v>2360</v>
      </c>
      <c r="U444" s="237" t="s">
        <v>2361</v>
      </c>
      <c r="V444" s="237" t="s">
        <v>99</v>
      </c>
      <c r="W444" s="237"/>
      <c r="X444" s="237"/>
      <c r="Y444" s="237" t="s">
        <v>2356</v>
      </c>
      <c r="Z444" s="237" t="s">
        <v>2357</v>
      </c>
      <c r="AA444" s="237" t="str">
        <f t="shared" si="67"/>
        <v>ホウモンカイゴステーション　ハウス・クルーナトリ</v>
      </c>
      <c r="AB444" s="237" t="s">
        <v>2306</v>
      </c>
      <c r="AC444" s="237" t="str">
        <f t="shared" si="68"/>
        <v>981</v>
      </c>
      <c r="AD444" s="237" t="str">
        <f t="shared" si="69"/>
        <v>1227</v>
      </c>
      <c r="AE444" s="237" t="s">
        <v>2128</v>
      </c>
      <c r="AF444" s="237" t="s">
        <v>2362</v>
      </c>
      <c r="AG444" s="237" t="str">
        <f t="shared" si="70"/>
        <v>名取市美田園８丁目１ー２ソレアード城之内Ａ２0１</v>
      </c>
      <c r="AH444" s="237" t="s">
        <v>2363</v>
      </c>
      <c r="AI444" s="237" t="s">
        <v>2360</v>
      </c>
      <c r="AJ444" s="237" t="s">
        <v>260</v>
      </c>
    </row>
    <row r="445" spans="1:36">
      <c r="A445" s="237" t="str">
        <f t="shared" si="62"/>
        <v>0410700348重度訪問介護</v>
      </c>
      <c r="B445" s="237" t="s">
        <v>2349</v>
      </c>
      <c r="C445" s="237" t="s">
        <v>2350</v>
      </c>
      <c r="D445" s="237" t="str">
        <f t="shared" si="63"/>
        <v>イリョウホウジンイッシュウカイ</v>
      </c>
      <c r="E445" s="237" t="s">
        <v>2351</v>
      </c>
      <c r="F445" s="237" t="str">
        <f t="shared" si="64"/>
        <v>989</v>
      </c>
      <c r="G445" s="237" t="str">
        <f t="shared" si="65"/>
        <v>4802</v>
      </c>
      <c r="H445" s="237" t="s">
        <v>2352</v>
      </c>
      <c r="I445" s="237" t="str">
        <f t="shared" si="66"/>
        <v>栗原市金成末野台下３１－１</v>
      </c>
      <c r="J445" s="237" t="s">
        <v>2353</v>
      </c>
      <c r="K445" s="237" t="s">
        <v>2354</v>
      </c>
      <c r="L445" s="237" t="s">
        <v>248</v>
      </c>
      <c r="M445" s="237" t="s">
        <v>2355</v>
      </c>
      <c r="N445" s="237" t="s">
        <v>2356</v>
      </c>
      <c r="O445" s="237" t="s">
        <v>2357</v>
      </c>
      <c r="P445" s="237" t="s">
        <v>2324</v>
      </c>
      <c r="Q445" s="237" t="s">
        <v>2128</v>
      </c>
      <c r="R445" s="237" t="s">
        <v>2358</v>
      </c>
      <c r="S445" s="237" t="s">
        <v>2359</v>
      </c>
      <c r="T445" s="237" t="s">
        <v>2360</v>
      </c>
      <c r="U445" s="237" t="s">
        <v>2361</v>
      </c>
      <c r="V445" s="237" t="s">
        <v>101</v>
      </c>
      <c r="W445" s="237"/>
      <c r="X445" s="237"/>
      <c r="Y445" s="237" t="s">
        <v>2356</v>
      </c>
      <c r="Z445" s="237" t="s">
        <v>2357</v>
      </c>
      <c r="AA445" s="237" t="str">
        <f t="shared" si="67"/>
        <v>ホウモンカイゴステーション　ハウス・クルーナトリ</v>
      </c>
      <c r="AB445" s="237" t="s">
        <v>2306</v>
      </c>
      <c r="AC445" s="237" t="str">
        <f t="shared" si="68"/>
        <v>981</v>
      </c>
      <c r="AD445" s="237" t="str">
        <f t="shared" si="69"/>
        <v>1227</v>
      </c>
      <c r="AE445" s="237" t="s">
        <v>2128</v>
      </c>
      <c r="AF445" s="237" t="s">
        <v>2362</v>
      </c>
      <c r="AG445" s="237" t="str">
        <f t="shared" si="70"/>
        <v>名取市美田園８丁目１ー２ソレアード城之内Ａ２0１</v>
      </c>
      <c r="AH445" s="237" t="s">
        <v>2359</v>
      </c>
      <c r="AI445" s="237" t="s">
        <v>2360</v>
      </c>
      <c r="AJ445" s="237" t="s">
        <v>260</v>
      </c>
    </row>
    <row r="446" spans="1:36">
      <c r="A446" s="237" t="str">
        <f t="shared" si="62"/>
        <v>0410700363生活介護</v>
      </c>
      <c r="B446" s="237" t="s">
        <v>2364</v>
      </c>
      <c r="C446" s="237" t="s">
        <v>2365</v>
      </c>
      <c r="D446" s="237" t="str">
        <f t="shared" si="63"/>
        <v>カブシキガイシャ　ライフアップ</v>
      </c>
      <c r="E446" s="237" t="s">
        <v>2366</v>
      </c>
      <c r="F446" s="237" t="str">
        <f t="shared" si="64"/>
        <v>981</v>
      </c>
      <c r="G446" s="237" t="str">
        <f t="shared" si="65"/>
        <v>3103</v>
      </c>
      <c r="H446" s="237" t="s">
        <v>2367</v>
      </c>
      <c r="I446" s="237" t="str">
        <f t="shared" si="66"/>
        <v>仙台市泉区山の寺1丁目25番3号</v>
      </c>
      <c r="J446" s="237" t="s">
        <v>2368</v>
      </c>
      <c r="K446" s="237" t="s">
        <v>2369</v>
      </c>
      <c r="L446" s="237" t="s">
        <v>339</v>
      </c>
      <c r="M446" s="237" t="s">
        <v>2370</v>
      </c>
      <c r="N446" s="237" t="s">
        <v>2371</v>
      </c>
      <c r="O446" s="237" t="s">
        <v>2372</v>
      </c>
      <c r="P446" s="237" t="s">
        <v>2273</v>
      </c>
      <c r="Q446" s="237" t="s">
        <v>2128</v>
      </c>
      <c r="R446" s="237" t="s">
        <v>2373</v>
      </c>
      <c r="S446" s="237" t="s">
        <v>2374</v>
      </c>
      <c r="T446" s="237" t="s">
        <v>2375</v>
      </c>
      <c r="U446" s="237" t="s">
        <v>2376</v>
      </c>
      <c r="V446" s="237" t="s">
        <v>105</v>
      </c>
      <c r="W446" s="237"/>
      <c r="X446" s="237"/>
      <c r="Y446" s="237" t="s">
        <v>2371</v>
      </c>
      <c r="Z446" s="237" t="s">
        <v>2372</v>
      </c>
      <c r="AA446" s="237" t="str">
        <f t="shared" si="67"/>
        <v>セイカツカイゴヒマワリ</v>
      </c>
      <c r="AB446" s="237" t="s">
        <v>2273</v>
      </c>
      <c r="AC446" s="237" t="str">
        <f t="shared" si="68"/>
        <v>981</v>
      </c>
      <c r="AD446" s="237" t="str">
        <f t="shared" si="69"/>
        <v>1244</v>
      </c>
      <c r="AE446" s="237" t="s">
        <v>2128</v>
      </c>
      <c r="AF446" s="237" t="s">
        <v>2373</v>
      </c>
      <c r="AG446" s="237" t="str">
        <f t="shared" si="70"/>
        <v>名取市那智が丘5丁目1番地5</v>
      </c>
      <c r="AH446" s="237" t="s">
        <v>2374</v>
      </c>
      <c r="AI446" s="237" t="s">
        <v>2375</v>
      </c>
      <c r="AJ446" s="237" t="s">
        <v>260</v>
      </c>
    </row>
    <row r="447" spans="1:36">
      <c r="A447" s="237" t="str">
        <f t="shared" si="62"/>
        <v>0410700371就労継続支援Ｂ型</v>
      </c>
      <c r="B447" s="237" t="s">
        <v>2377</v>
      </c>
      <c r="C447" s="237" t="s">
        <v>2378</v>
      </c>
      <c r="D447" s="237" t="str">
        <f t="shared" si="63"/>
        <v>イッパンシャダンホウジンコネクト</v>
      </c>
      <c r="E447" s="237" t="s">
        <v>2163</v>
      </c>
      <c r="F447" s="237" t="str">
        <f t="shared" si="64"/>
        <v>981</v>
      </c>
      <c r="G447" s="237" t="str">
        <f t="shared" si="65"/>
        <v>1232</v>
      </c>
      <c r="H447" s="237" t="s">
        <v>2379</v>
      </c>
      <c r="I447" s="237" t="str">
        <f t="shared" si="66"/>
        <v>名取市増田三丁目３番１２号</v>
      </c>
      <c r="J447" s="237" t="s">
        <v>2380</v>
      </c>
      <c r="K447" s="237" t="s">
        <v>2381</v>
      </c>
      <c r="L447" s="237" t="s">
        <v>901</v>
      </c>
      <c r="M447" s="237" t="s">
        <v>2382</v>
      </c>
      <c r="N447" s="237" t="s">
        <v>2383</v>
      </c>
      <c r="O447" s="237" t="s">
        <v>2384</v>
      </c>
      <c r="P447" s="237" t="s">
        <v>2163</v>
      </c>
      <c r="Q447" s="237" t="s">
        <v>2128</v>
      </c>
      <c r="R447" s="237" t="s">
        <v>2385</v>
      </c>
      <c r="S447" s="237" t="s">
        <v>2380</v>
      </c>
      <c r="T447" s="237" t="s">
        <v>2381</v>
      </c>
      <c r="U447" s="237" t="s">
        <v>2386</v>
      </c>
      <c r="V447" s="237" t="s">
        <v>111</v>
      </c>
      <c r="W447" s="237"/>
      <c r="X447" s="237"/>
      <c r="Y447" s="237" t="s">
        <v>2383</v>
      </c>
      <c r="Z447" s="237" t="s">
        <v>2384</v>
      </c>
      <c r="AA447" s="237" t="str">
        <f t="shared" si="67"/>
        <v>ワラ</v>
      </c>
      <c r="AB447" s="237" t="s">
        <v>2163</v>
      </c>
      <c r="AC447" s="237" t="str">
        <f t="shared" si="68"/>
        <v>981</v>
      </c>
      <c r="AD447" s="237" t="str">
        <f t="shared" si="69"/>
        <v>1232</v>
      </c>
      <c r="AE447" s="237" t="s">
        <v>2128</v>
      </c>
      <c r="AF447" s="237" t="s">
        <v>2385</v>
      </c>
      <c r="AG447" s="237" t="str">
        <f t="shared" si="70"/>
        <v>名取市大手町六丁目４番地１</v>
      </c>
      <c r="AH447" s="237" t="s">
        <v>2380</v>
      </c>
      <c r="AI447" s="237" t="s">
        <v>2381</v>
      </c>
      <c r="AJ447" s="237" t="s">
        <v>260</v>
      </c>
    </row>
    <row r="448" spans="1:36">
      <c r="A448" s="237" t="str">
        <f t="shared" si="62"/>
        <v>0410700389就労継続支援Ｂ型</v>
      </c>
      <c r="B448" s="237" t="s">
        <v>2119</v>
      </c>
      <c r="C448" s="237" t="s">
        <v>2120</v>
      </c>
      <c r="D448" s="237" t="str">
        <f t="shared" si="63"/>
        <v>シャカイフクシホウジン　ミノリカイ</v>
      </c>
      <c r="E448" s="237" t="s">
        <v>2121</v>
      </c>
      <c r="F448" s="237" t="str">
        <f t="shared" si="64"/>
        <v>981</v>
      </c>
      <c r="G448" s="237" t="str">
        <f t="shared" si="65"/>
        <v>1222</v>
      </c>
      <c r="H448" s="237" t="s">
        <v>2122</v>
      </c>
      <c r="I448" s="237" t="str">
        <f t="shared" si="66"/>
        <v>名取市上余田字千刈田528-1</v>
      </c>
      <c r="J448" s="237" t="s">
        <v>2123</v>
      </c>
      <c r="K448" s="237" t="s">
        <v>2124</v>
      </c>
      <c r="L448" s="237" t="s">
        <v>248</v>
      </c>
      <c r="M448" s="237" t="s">
        <v>2125</v>
      </c>
      <c r="N448" s="237" t="s">
        <v>2245</v>
      </c>
      <c r="O448" s="237" t="s">
        <v>2246</v>
      </c>
      <c r="P448" s="237" t="s">
        <v>2130</v>
      </c>
      <c r="Q448" s="237" t="s">
        <v>2128</v>
      </c>
      <c r="R448" s="237" t="s">
        <v>2387</v>
      </c>
      <c r="S448" s="237" t="s">
        <v>2248</v>
      </c>
      <c r="T448" s="237" t="s">
        <v>2248</v>
      </c>
      <c r="U448" s="237" t="s">
        <v>2388</v>
      </c>
      <c r="V448" s="237" t="s">
        <v>111</v>
      </c>
      <c r="W448" s="237"/>
      <c r="X448" s="237"/>
      <c r="Y448" s="237" t="s">
        <v>2245</v>
      </c>
      <c r="Z448" s="237" t="s">
        <v>2246</v>
      </c>
      <c r="AA448" s="237" t="str">
        <f t="shared" si="67"/>
        <v>ナトリシミノリエン</v>
      </c>
      <c r="AB448" s="237" t="s">
        <v>2130</v>
      </c>
      <c r="AC448" s="237" t="str">
        <f t="shared" si="68"/>
        <v>981</v>
      </c>
      <c r="AD448" s="237" t="str">
        <f t="shared" si="69"/>
        <v>1224</v>
      </c>
      <c r="AE448" s="237" t="s">
        <v>2128</v>
      </c>
      <c r="AF448" s="237" t="s">
        <v>2387</v>
      </c>
      <c r="AG448" s="237" t="str">
        <f t="shared" si="70"/>
        <v>名取市増田一丁目８番３４号</v>
      </c>
      <c r="AH448" s="237" t="s">
        <v>2248</v>
      </c>
      <c r="AI448" s="237" t="s">
        <v>2248</v>
      </c>
      <c r="AJ448" s="237" t="s">
        <v>260</v>
      </c>
    </row>
    <row r="449" spans="1:36">
      <c r="A449" s="237" t="str">
        <f t="shared" si="62"/>
        <v>0410700397就労継続支援Ｂ型</v>
      </c>
      <c r="B449" s="237" t="s">
        <v>2389</v>
      </c>
      <c r="C449" s="237" t="s">
        <v>2390</v>
      </c>
      <c r="D449" s="237" t="str">
        <f t="shared" si="63"/>
        <v>カブシキガイシャゼンシン</v>
      </c>
      <c r="E449" s="237" t="s">
        <v>2157</v>
      </c>
      <c r="F449" s="237" t="str">
        <f t="shared" si="64"/>
        <v>981</v>
      </c>
      <c r="G449" s="237" t="str">
        <f t="shared" si="65"/>
        <v>1242</v>
      </c>
      <c r="H449" s="237" t="s">
        <v>2391</v>
      </c>
      <c r="I449" s="237" t="str">
        <f t="shared" si="66"/>
        <v>名取市高舘吉田字前沖７５－１８</v>
      </c>
      <c r="J449" s="237" t="s">
        <v>2392</v>
      </c>
      <c r="K449" s="237" t="s">
        <v>2393</v>
      </c>
      <c r="L449" s="237" t="s">
        <v>339</v>
      </c>
      <c r="M449" s="237" t="s">
        <v>2394</v>
      </c>
      <c r="N449" s="237" t="s">
        <v>2395</v>
      </c>
      <c r="O449" s="237" t="s">
        <v>2396</v>
      </c>
      <c r="P449" s="237" t="s">
        <v>2157</v>
      </c>
      <c r="Q449" s="237" t="s">
        <v>2128</v>
      </c>
      <c r="R449" s="237" t="s">
        <v>2391</v>
      </c>
      <c r="S449" s="237" t="s">
        <v>2392</v>
      </c>
      <c r="T449" s="237" t="s">
        <v>2393</v>
      </c>
      <c r="U449" s="237" t="s">
        <v>2397</v>
      </c>
      <c r="V449" s="237" t="s">
        <v>111</v>
      </c>
      <c r="W449" s="237"/>
      <c r="X449" s="237"/>
      <c r="Y449" s="237" t="s">
        <v>2395</v>
      </c>
      <c r="Z449" s="237" t="s">
        <v>2396</v>
      </c>
      <c r="AA449" s="237" t="str">
        <f t="shared" si="67"/>
        <v>テラグラッサ</v>
      </c>
      <c r="AB449" s="237" t="s">
        <v>2157</v>
      </c>
      <c r="AC449" s="237" t="str">
        <f t="shared" si="68"/>
        <v>981</v>
      </c>
      <c r="AD449" s="237" t="str">
        <f t="shared" si="69"/>
        <v>1242</v>
      </c>
      <c r="AE449" s="237" t="s">
        <v>2128</v>
      </c>
      <c r="AF449" s="237" t="s">
        <v>2391</v>
      </c>
      <c r="AG449" s="237" t="str">
        <f t="shared" si="70"/>
        <v>名取市高舘吉田字前沖７５－１８</v>
      </c>
      <c r="AH449" s="237" t="s">
        <v>2392</v>
      </c>
      <c r="AI449" s="237" t="s">
        <v>2393</v>
      </c>
      <c r="AJ449" s="237" t="s">
        <v>260</v>
      </c>
    </row>
    <row r="450" spans="1:36">
      <c r="A450" s="237" t="str">
        <f t="shared" si="62"/>
        <v>0410700405居宅介護</v>
      </c>
      <c r="B450" s="237" t="s">
        <v>2398</v>
      </c>
      <c r="C450" s="237" t="s">
        <v>2399</v>
      </c>
      <c r="D450" s="237" t="str">
        <f t="shared" si="63"/>
        <v>シャカイフクシホウジンムソウ</v>
      </c>
      <c r="E450" s="237" t="s">
        <v>2400</v>
      </c>
      <c r="F450" s="237" t="str">
        <f t="shared" si="64"/>
        <v>475</v>
      </c>
      <c r="G450" s="237" t="str">
        <f t="shared" si="65"/>
        <v>0859</v>
      </c>
      <c r="H450" s="237" t="s">
        <v>2401</v>
      </c>
      <c r="I450" s="237" t="str">
        <f t="shared" si="66"/>
        <v>愛知県半田市天王町1-40-5</v>
      </c>
      <c r="J450" s="237" t="s">
        <v>2402</v>
      </c>
      <c r="K450" s="237" t="s">
        <v>2403</v>
      </c>
      <c r="L450" s="237" t="s">
        <v>248</v>
      </c>
      <c r="M450" s="237" t="s">
        <v>2404</v>
      </c>
      <c r="N450" s="237" t="s">
        <v>2405</v>
      </c>
      <c r="O450" s="237" t="s">
        <v>2406</v>
      </c>
      <c r="P450" s="237" t="s">
        <v>2407</v>
      </c>
      <c r="Q450" s="237" t="s">
        <v>2128</v>
      </c>
      <c r="R450" s="237" t="s">
        <v>2408</v>
      </c>
      <c r="S450" s="237" t="s">
        <v>2409</v>
      </c>
      <c r="T450" s="237" t="s">
        <v>2410</v>
      </c>
      <c r="U450" s="237" t="s">
        <v>2411</v>
      </c>
      <c r="V450" s="237" t="s">
        <v>99</v>
      </c>
      <c r="W450" s="237"/>
      <c r="X450" s="237"/>
      <c r="Y450" s="237" t="s">
        <v>2405</v>
      </c>
      <c r="Z450" s="237" t="s">
        <v>2406</v>
      </c>
      <c r="AA450" s="237" t="str">
        <f t="shared" si="67"/>
        <v>セイカツシエンセンターアットナトリ</v>
      </c>
      <c r="AB450" s="237" t="s">
        <v>2407</v>
      </c>
      <c r="AC450" s="237" t="str">
        <f t="shared" si="68"/>
        <v>981</v>
      </c>
      <c r="AD450" s="237" t="str">
        <f t="shared" si="69"/>
        <v>1201</v>
      </c>
      <c r="AE450" s="237" t="s">
        <v>2128</v>
      </c>
      <c r="AF450" s="237" t="s">
        <v>2408</v>
      </c>
      <c r="AG450" s="237" t="str">
        <f t="shared" si="70"/>
        <v>名取市下増田鶴巻前5-7</v>
      </c>
      <c r="AH450" s="237" t="s">
        <v>2409</v>
      </c>
      <c r="AI450" s="237" t="s">
        <v>2410</v>
      </c>
      <c r="AJ450" s="237" t="s">
        <v>260</v>
      </c>
    </row>
    <row r="451" spans="1:36">
      <c r="A451" s="237" t="str">
        <f t="shared" si="62"/>
        <v>0410700405重度訪問介護</v>
      </c>
      <c r="B451" s="237" t="s">
        <v>2398</v>
      </c>
      <c r="C451" s="237" t="s">
        <v>2399</v>
      </c>
      <c r="D451" s="237" t="str">
        <f t="shared" si="63"/>
        <v>シャカイフクシホウジンムソウ</v>
      </c>
      <c r="E451" s="237" t="s">
        <v>2400</v>
      </c>
      <c r="F451" s="237" t="str">
        <f t="shared" si="64"/>
        <v>475</v>
      </c>
      <c r="G451" s="237" t="str">
        <f t="shared" si="65"/>
        <v>0859</v>
      </c>
      <c r="H451" s="237" t="s">
        <v>2401</v>
      </c>
      <c r="I451" s="237" t="str">
        <f t="shared" si="66"/>
        <v>愛知県半田市天王町1-40-5</v>
      </c>
      <c r="J451" s="237" t="s">
        <v>2402</v>
      </c>
      <c r="K451" s="237" t="s">
        <v>2403</v>
      </c>
      <c r="L451" s="237" t="s">
        <v>248</v>
      </c>
      <c r="M451" s="237" t="s">
        <v>2404</v>
      </c>
      <c r="N451" s="237" t="s">
        <v>2405</v>
      </c>
      <c r="O451" s="237" t="s">
        <v>2406</v>
      </c>
      <c r="P451" s="237" t="s">
        <v>2407</v>
      </c>
      <c r="Q451" s="237" t="s">
        <v>2128</v>
      </c>
      <c r="R451" s="237" t="s">
        <v>2408</v>
      </c>
      <c r="S451" s="237" t="s">
        <v>2409</v>
      </c>
      <c r="T451" s="237" t="s">
        <v>2410</v>
      </c>
      <c r="U451" s="237" t="s">
        <v>2411</v>
      </c>
      <c r="V451" s="237" t="s">
        <v>101</v>
      </c>
      <c r="W451" s="237"/>
      <c r="X451" s="237"/>
      <c r="Y451" s="237" t="s">
        <v>2405</v>
      </c>
      <c r="Z451" s="237" t="s">
        <v>2406</v>
      </c>
      <c r="AA451" s="237" t="str">
        <f t="shared" si="67"/>
        <v>セイカツシエンセンターアットナトリ</v>
      </c>
      <c r="AB451" s="237" t="s">
        <v>2407</v>
      </c>
      <c r="AC451" s="237" t="str">
        <f t="shared" si="68"/>
        <v>981</v>
      </c>
      <c r="AD451" s="237" t="str">
        <f t="shared" si="69"/>
        <v>1201</v>
      </c>
      <c r="AE451" s="237" t="s">
        <v>2128</v>
      </c>
      <c r="AF451" s="237" t="s">
        <v>2408</v>
      </c>
      <c r="AG451" s="237" t="str">
        <f t="shared" si="70"/>
        <v>名取市下増田鶴巻前5-7</v>
      </c>
      <c r="AH451" s="237" t="s">
        <v>2409</v>
      </c>
      <c r="AI451" s="237" t="s">
        <v>2410</v>
      </c>
      <c r="AJ451" s="237" t="s">
        <v>260</v>
      </c>
    </row>
    <row r="452" spans="1:36">
      <c r="A452" s="237" t="str">
        <f t="shared" si="62"/>
        <v>0410700405行動援護</v>
      </c>
      <c r="B452" s="237" t="s">
        <v>2398</v>
      </c>
      <c r="C452" s="237" t="s">
        <v>2399</v>
      </c>
      <c r="D452" s="237" t="str">
        <f t="shared" si="63"/>
        <v>シャカイフクシホウジンムソウ</v>
      </c>
      <c r="E452" s="237" t="s">
        <v>2400</v>
      </c>
      <c r="F452" s="237" t="str">
        <f t="shared" si="64"/>
        <v>475</v>
      </c>
      <c r="G452" s="237" t="str">
        <f t="shared" si="65"/>
        <v>0859</v>
      </c>
      <c r="H452" s="237" t="s">
        <v>2401</v>
      </c>
      <c r="I452" s="237" t="str">
        <f t="shared" si="66"/>
        <v>愛知県半田市天王町1-40-5</v>
      </c>
      <c r="J452" s="237" t="s">
        <v>2402</v>
      </c>
      <c r="K452" s="237" t="s">
        <v>2403</v>
      </c>
      <c r="L452" s="237" t="s">
        <v>248</v>
      </c>
      <c r="M452" s="237" t="s">
        <v>2404</v>
      </c>
      <c r="N452" s="237" t="s">
        <v>2405</v>
      </c>
      <c r="O452" s="237" t="s">
        <v>2406</v>
      </c>
      <c r="P452" s="237" t="s">
        <v>2407</v>
      </c>
      <c r="Q452" s="237" t="s">
        <v>2128</v>
      </c>
      <c r="R452" s="237" t="s">
        <v>2408</v>
      </c>
      <c r="S452" s="237" t="s">
        <v>2409</v>
      </c>
      <c r="T452" s="237" t="s">
        <v>2410</v>
      </c>
      <c r="U452" s="237" t="s">
        <v>2411</v>
      </c>
      <c r="V452" s="237" t="s">
        <v>102</v>
      </c>
      <c r="W452" s="237"/>
      <c r="X452" s="237"/>
      <c r="Y452" s="237" t="s">
        <v>2405</v>
      </c>
      <c r="Z452" s="237" t="s">
        <v>2406</v>
      </c>
      <c r="AA452" s="237" t="str">
        <f t="shared" si="67"/>
        <v>セイカツシエンセンターアットナトリ</v>
      </c>
      <c r="AB452" s="237" t="s">
        <v>2407</v>
      </c>
      <c r="AC452" s="237" t="str">
        <f t="shared" si="68"/>
        <v>981</v>
      </c>
      <c r="AD452" s="237" t="str">
        <f t="shared" si="69"/>
        <v>1201</v>
      </c>
      <c r="AE452" s="237" t="s">
        <v>2128</v>
      </c>
      <c r="AF452" s="237" t="s">
        <v>2408</v>
      </c>
      <c r="AG452" s="237" t="str">
        <f t="shared" si="70"/>
        <v>名取市下増田鶴巻前5-7</v>
      </c>
      <c r="AH452" s="237" t="s">
        <v>2409</v>
      </c>
      <c r="AI452" s="237" t="s">
        <v>2410</v>
      </c>
      <c r="AJ452" s="237" t="s">
        <v>261</v>
      </c>
    </row>
    <row r="453" spans="1:36">
      <c r="A453" s="237" t="str">
        <f t="shared" ref="A453:A516" si="71">U453&amp;V453</f>
        <v>0410700439自立訓練（生活訓練）</v>
      </c>
      <c r="B453" s="237" t="s">
        <v>2412</v>
      </c>
      <c r="C453" s="237" t="s">
        <v>2413</v>
      </c>
      <c r="D453" s="237" t="str">
        <f t="shared" ref="D453:D516" si="72">DBCS(C453)</f>
        <v>ゴウドウガイシャフロンティア</v>
      </c>
      <c r="E453" s="237" t="s">
        <v>2121</v>
      </c>
      <c r="F453" s="237" t="str">
        <f t="shared" ref="F453:F516" si="73">LEFT(E453,3)</f>
        <v>981</v>
      </c>
      <c r="G453" s="237" t="str">
        <f t="shared" ref="G453:G516" si="74">RIGHT(E453,4)</f>
        <v>1222</v>
      </c>
      <c r="H453" s="237" t="s">
        <v>2414</v>
      </c>
      <c r="I453" s="237" t="str">
        <f t="shared" ref="I453:I516" si="75">SUBSTITUTE(H453,"宮城県","")</f>
        <v>名取市上余田字市坪5番地の7</v>
      </c>
      <c r="J453" s="237" t="s">
        <v>2415</v>
      </c>
      <c r="K453" s="237" t="s">
        <v>2415</v>
      </c>
      <c r="L453" s="237" t="s">
        <v>821</v>
      </c>
      <c r="M453" s="237" t="s">
        <v>2416</v>
      </c>
      <c r="N453" s="237" t="s">
        <v>2417</v>
      </c>
      <c r="O453" s="237" t="s">
        <v>2418</v>
      </c>
      <c r="P453" s="237" t="s">
        <v>2121</v>
      </c>
      <c r="Q453" s="237" t="s">
        <v>2128</v>
      </c>
      <c r="R453" s="237" t="s">
        <v>2419</v>
      </c>
      <c r="S453" s="237" t="s">
        <v>2420</v>
      </c>
      <c r="T453" s="237" t="s">
        <v>2421</v>
      </c>
      <c r="U453" s="237" t="s">
        <v>2422</v>
      </c>
      <c r="V453" s="237" t="s">
        <v>108</v>
      </c>
      <c r="W453" s="237"/>
      <c r="X453" s="237"/>
      <c r="Y453" s="237" t="s">
        <v>2417</v>
      </c>
      <c r="Z453" s="237" t="s">
        <v>2418</v>
      </c>
      <c r="AA453" s="237" t="str">
        <f t="shared" ref="AA453:AA516" si="76">DBCS(Z453)</f>
        <v>ライフサポート　ツバサ</v>
      </c>
      <c r="AB453" s="237" t="s">
        <v>2121</v>
      </c>
      <c r="AC453" s="237" t="str">
        <f t="shared" ref="AC453:AC516" si="77">LEFT(AB453,3)</f>
        <v>981</v>
      </c>
      <c r="AD453" s="237" t="str">
        <f t="shared" ref="AD453:AD516" si="78">RIGHT(AB453,4)</f>
        <v>1222</v>
      </c>
      <c r="AE453" s="237" t="s">
        <v>2128</v>
      </c>
      <c r="AF453" s="237" t="s">
        <v>2419</v>
      </c>
      <c r="AG453" s="237" t="str">
        <f t="shared" ref="AG453:AG516" si="79">SUBSTITUTE(AF453,"宮城県","")</f>
        <v>名取市上余田字市坪５－７－２</v>
      </c>
      <c r="AH453" s="237" t="s">
        <v>2420</v>
      </c>
      <c r="AI453" s="237" t="s">
        <v>2421</v>
      </c>
      <c r="AJ453" s="237" t="s">
        <v>260</v>
      </c>
    </row>
    <row r="454" spans="1:36">
      <c r="A454" s="237" t="str">
        <f t="shared" si="71"/>
        <v>0410700447短期入所</v>
      </c>
      <c r="B454" s="237" t="s">
        <v>2208</v>
      </c>
      <c r="C454" s="237" t="s">
        <v>2209</v>
      </c>
      <c r="D454" s="237" t="str">
        <f t="shared" si="72"/>
        <v>カブシキガイシャリーベン</v>
      </c>
      <c r="E454" s="237" t="s">
        <v>2210</v>
      </c>
      <c r="F454" s="237" t="str">
        <f t="shared" si="73"/>
        <v>982</v>
      </c>
      <c r="G454" s="237" t="str">
        <f t="shared" si="74"/>
        <v>0801</v>
      </c>
      <c r="H454" s="237" t="s">
        <v>2211</v>
      </c>
      <c r="I454" s="237" t="str">
        <f t="shared" si="75"/>
        <v>仙台市太白区八木山本町一丁目13番5号102</v>
      </c>
      <c r="J454" s="237" t="s">
        <v>2212</v>
      </c>
      <c r="K454" s="237" t="s">
        <v>2213</v>
      </c>
      <c r="L454" s="237" t="s">
        <v>339</v>
      </c>
      <c r="M454" s="237" t="s">
        <v>2214</v>
      </c>
      <c r="N454" s="237" t="s">
        <v>2423</v>
      </c>
      <c r="O454" s="237" t="s">
        <v>2424</v>
      </c>
      <c r="P454" s="237" t="s">
        <v>2425</v>
      </c>
      <c r="Q454" s="237" t="s">
        <v>2128</v>
      </c>
      <c r="R454" s="237" t="s">
        <v>2426</v>
      </c>
      <c r="S454" s="237" t="s">
        <v>2427</v>
      </c>
      <c r="T454" s="237" t="s">
        <v>2428</v>
      </c>
      <c r="U454" s="237" t="s">
        <v>2429</v>
      </c>
      <c r="V454" s="237" t="s">
        <v>277</v>
      </c>
      <c r="W454" s="237"/>
      <c r="X454" s="237"/>
      <c r="Y454" s="237" t="s">
        <v>2423</v>
      </c>
      <c r="Z454" s="237" t="s">
        <v>2430</v>
      </c>
      <c r="AA454" s="237" t="str">
        <f t="shared" si="76"/>
        <v>カツラジツエン</v>
      </c>
      <c r="AB454" s="237" t="s">
        <v>2425</v>
      </c>
      <c r="AC454" s="237" t="str">
        <f t="shared" si="77"/>
        <v>989</v>
      </c>
      <c r="AD454" s="237" t="str">
        <f t="shared" si="78"/>
        <v>2411</v>
      </c>
      <c r="AE454" s="237" t="s">
        <v>2128</v>
      </c>
      <c r="AF454" s="237" t="s">
        <v>2426</v>
      </c>
      <c r="AG454" s="237" t="str">
        <f t="shared" si="79"/>
        <v>名取市本郷東六軒132-1</v>
      </c>
      <c r="AH454" s="237" t="s">
        <v>2427</v>
      </c>
      <c r="AI454" s="237" t="s">
        <v>2428</v>
      </c>
      <c r="AJ454" s="237" t="s">
        <v>260</v>
      </c>
    </row>
    <row r="455" spans="1:36">
      <c r="A455" s="237" t="str">
        <f t="shared" si="71"/>
        <v>0410700454居宅介護</v>
      </c>
      <c r="B455" s="237" t="s">
        <v>2431</v>
      </c>
      <c r="C455" s="237" t="s">
        <v>2432</v>
      </c>
      <c r="D455" s="237" t="str">
        <f t="shared" si="72"/>
        <v>ユウゲンガイシャコスゴウ</v>
      </c>
      <c r="E455" s="237" t="s">
        <v>2425</v>
      </c>
      <c r="F455" s="237" t="str">
        <f t="shared" si="73"/>
        <v>989</v>
      </c>
      <c r="G455" s="237" t="str">
        <f t="shared" si="74"/>
        <v>2411</v>
      </c>
      <c r="H455" s="237" t="s">
        <v>2433</v>
      </c>
      <c r="I455" s="237" t="str">
        <f t="shared" si="75"/>
        <v>名取市本郷字町田４６</v>
      </c>
      <c r="J455" s="237" t="s">
        <v>2434</v>
      </c>
      <c r="K455" s="237"/>
      <c r="L455" s="237" t="s">
        <v>339</v>
      </c>
      <c r="M455" s="237" t="s">
        <v>2435</v>
      </c>
      <c r="N455" s="237" t="s">
        <v>2436</v>
      </c>
      <c r="O455" s="237" t="s">
        <v>2437</v>
      </c>
      <c r="P455" s="237" t="s">
        <v>2425</v>
      </c>
      <c r="Q455" s="237" t="s">
        <v>2128</v>
      </c>
      <c r="R455" s="237" t="s">
        <v>2433</v>
      </c>
      <c r="S455" s="237" t="s">
        <v>2434</v>
      </c>
      <c r="T455" s="237"/>
      <c r="U455" s="237" t="s">
        <v>2438</v>
      </c>
      <c r="V455" s="237" t="s">
        <v>99</v>
      </c>
      <c r="W455" s="237"/>
      <c r="X455" s="237"/>
      <c r="Y455" s="237" t="s">
        <v>2436</v>
      </c>
      <c r="Z455" s="237" t="s">
        <v>2437</v>
      </c>
      <c r="AA455" s="237" t="str">
        <f t="shared" si="76"/>
        <v>ヘルパーステーションフルサト</v>
      </c>
      <c r="AB455" s="237" t="s">
        <v>2425</v>
      </c>
      <c r="AC455" s="237" t="str">
        <f t="shared" si="77"/>
        <v>989</v>
      </c>
      <c r="AD455" s="237" t="str">
        <f t="shared" si="78"/>
        <v>2411</v>
      </c>
      <c r="AE455" s="237" t="s">
        <v>2128</v>
      </c>
      <c r="AF455" s="237" t="s">
        <v>2433</v>
      </c>
      <c r="AG455" s="237" t="str">
        <f t="shared" si="79"/>
        <v>名取市本郷字町田４６</v>
      </c>
      <c r="AH455" s="237" t="s">
        <v>2434</v>
      </c>
      <c r="AI455" s="237"/>
      <c r="AJ455" s="237" t="s">
        <v>260</v>
      </c>
    </row>
    <row r="456" spans="1:36">
      <c r="A456" s="237" t="str">
        <f t="shared" si="71"/>
        <v>0410700454重度訪問介護</v>
      </c>
      <c r="B456" s="237" t="s">
        <v>2431</v>
      </c>
      <c r="C456" s="237" t="s">
        <v>2432</v>
      </c>
      <c r="D456" s="237" t="str">
        <f t="shared" si="72"/>
        <v>ユウゲンガイシャコスゴウ</v>
      </c>
      <c r="E456" s="237" t="s">
        <v>2425</v>
      </c>
      <c r="F456" s="237" t="str">
        <f t="shared" si="73"/>
        <v>989</v>
      </c>
      <c r="G456" s="237" t="str">
        <f t="shared" si="74"/>
        <v>2411</v>
      </c>
      <c r="H456" s="237" t="s">
        <v>2433</v>
      </c>
      <c r="I456" s="237" t="str">
        <f t="shared" si="75"/>
        <v>名取市本郷字町田４６</v>
      </c>
      <c r="J456" s="237" t="s">
        <v>2434</v>
      </c>
      <c r="K456" s="237"/>
      <c r="L456" s="237" t="s">
        <v>339</v>
      </c>
      <c r="M456" s="237" t="s">
        <v>2435</v>
      </c>
      <c r="N456" s="237" t="s">
        <v>2436</v>
      </c>
      <c r="O456" s="237" t="s">
        <v>2437</v>
      </c>
      <c r="P456" s="237" t="s">
        <v>2425</v>
      </c>
      <c r="Q456" s="237" t="s">
        <v>2128</v>
      </c>
      <c r="R456" s="237" t="s">
        <v>2433</v>
      </c>
      <c r="S456" s="237" t="s">
        <v>2434</v>
      </c>
      <c r="T456" s="237"/>
      <c r="U456" s="237" t="s">
        <v>2438</v>
      </c>
      <c r="V456" s="237" t="s">
        <v>101</v>
      </c>
      <c r="W456" s="237"/>
      <c r="X456" s="237"/>
      <c r="Y456" s="237" t="s">
        <v>2436</v>
      </c>
      <c r="Z456" s="237" t="s">
        <v>2437</v>
      </c>
      <c r="AA456" s="237" t="str">
        <f t="shared" si="76"/>
        <v>ヘルパーステーションフルサト</v>
      </c>
      <c r="AB456" s="237" t="s">
        <v>2425</v>
      </c>
      <c r="AC456" s="237" t="str">
        <f t="shared" si="77"/>
        <v>989</v>
      </c>
      <c r="AD456" s="237" t="str">
        <f t="shared" si="78"/>
        <v>2411</v>
      </c>
      <c r="AE456" s="237" t="s">
        <v>2128</v>
      </c>
      <c r="AF456" s="237" t="s">
        <v>2433</v>
      </c>
      <c r="AG456" s="237" t="str">
        <f t="shared" si="79"/>
        <v>名取市本郷字町田４６</v>
      </c>
      <c r="AH456" s="237" t="s">
        <v>2434</v>
      </c>
      <c r="AI456" s="237"/>
      <c r="AJ456" s="237" t="s">
        <v>260</v>
      </c>
    </row>
    <row r="457" spans="1:36">
      <c r="A457" s="237" t="str">
        <f t="shared" si="71"/>
        <v>0410700462生活介護</v>
      </c>
      <c r="B457" s="237" t="s">
        <v>2398</v>
      </c>
      <c r="C457" s="237" t="s">
        <v>2399</v>
      </c>
      <c r="D457" s="237" t="str">
        <f t="shared" si="72"/>
        <v>シャカイフクシホウジンムソウ</v>
      </c>
      <c r="E457" s="237" t="s">
        <v>2400</v>
      </c>
      <c r="F457" s="237" t="str">
        <f t="shared" si="73"/>
        <v>475</v>
      </c>
      <c r="G457" s="237" t="str">
        <f t="shared" si="74"/>
        <v>0859</v>
      </c>
      <c r="H457" s="237" t="s">
        <v>2401</v>
      </c>
      <c r="I457" s="237" t="str">
        <f t="shared" si="75"/>
        <v>愛知県半田市天王町1-40-5</v>
      </c>
      <c r="J457" s="237" t="s">
        <v>2402</v>
      </c>
      <c r="K457" s="237" t="s">
        <v>2403</v>
      </c>
      <c r="L457" s="237" t="s">
        <v>248</v>
      </c>
      <c r="M457" s="237" t="s">
        <v>2404</v>
      </c>
      <c r="N457" s="237" t="s">
        <v>2439</v>
      </c>
      <c r="O457" s="237" t="s">
        <v>2440</v>
      </c>
      <c r="P457" s="237" t="s">
        <v>2130</v>
      </c>
      <c r="Q457" s="237" t="s">
        <v>2128</v>
      </c>
      <c r="R457" s="237" t="s">
        <v>2441</v>
      </c>
      <c r="S457" s="237" t="s">
        <v>2409</v>
      </c>
      <c r="T457" s="237" t="s">
        <v>2410</v>
      </c>
      <c r="U457" s="237" t="s">
        <v>2442</v>
      </c>
      <c r="V457" s="237" t="s">
        <v>105</v>
      </c>
      <c r="W457" s="237"/>
      <c r="X457" s="237"/>
      <c r="Y457" s="237" t="s">
        <v>2439</v>
      </c>
      <c r="Z457" s="237" t="s">
        <v>2440</v>
      </c>
      <c r="AA457" s="237" t="str">
        <f t="shared" si="76"/>
        <v>マルットマスダ</v>
      </c>
      <c r="AB457" s="237" t="s">
        <v>2130</v>
      </c>
      <c r="AC457" s="237" t="str">
        <f t="shared" si="77"/>
        <v>981</v>
      </c>
      <c r="AD457" s="237" t="str">
        <f t="shared" si="78"/>
        <v>1224</v>
      </c>
      <c r="AE457" s="237" t="s">
        <v>2128</v>
      </c>
      <c r="AF457" s="237" t="s">
        <v>2443</v>
      </c>
      <c r="AG457" s="237" t="str">
        <f t="shared" si="79"/>
        <v>名取市増田八丁目1-51</v>
      </c>
      <c r="AH457" s="237" t="s">
        <v>2444</v>
      </c>
      <c r="AI457" s="237"/>
      <c r="AJ457" s="237" t="s">
        <v>260</v>
      </c>
    </row>
    <row r="458" spans="1:36">
      <c r="A458" s="237" t="str">
        <f t="shared" si="71"/>
        <v>0410700470短期入所</v>
      </c>
      <c r="B458" s="237" t="s">
        <v>2364</v>
      </c>
      <c r="C458" s="237" t="s">
        <v>2365</v>
      </c>
      <c r="D458" s="237" t="str">
        <f t="shared" si="72"/>
        <v>カブシキガイシャ　ライフアップ</v>
      </c>
      <c r="E458" s="237" t="s">
        <v>2366</v>
      </c>
      <c r="F458" s="237" t="str">
        <f t="shared" si="73"/>
        <v>981</v>
      </c>
      <c r="G458" s="237" t="str">
        <f t="shared" si="74"/>
        <v>3103</v>
      </c>
      <c r="H458" s="237" t="s">
        <v>2367</v>
      </c>
      <c r="I458" s="237" t="str">
        <f t="shared" si="75"/>
        <v>仙台市泉区山の寺1丁目25番3号</v>
      </c>
      <c r="J458" s="237" t="s">
        <v>2368</v>
      </c>
      <c r="K458" s="237" t="s">
        <v>2369</v>
      </c>
      <c r="L458" s="237" t="s">
        <v>339</v>
      </c>
      <c r="M458" s="237" t="s">
        <v>2370</v>
      </c>
      <c r="N458" s="237" t="s">
        <v>2445</v>
      </c>
      <c r="O458" s="237" t="s">
        <v>2446</v>
      </c>
      <c r="P458" s="237" t="s">
        <v>2273</v>
      </c>
      <c r="Q458" s="237" t="s">
        <v>2128</v>
      </c>
      <c r="R458" s="237" t="s">
        <v>2447</v>
      </c>
      <c r="S458" s="237" t="s">
        <v>2448</v>
      </c>
      <c r="T458" s="237" t="s">
        <v>2449</v>
      </c>
      <c r="U458" s="237" t="s">
        <v>2450</v>
      </c>
      <c r="V458" s="237" t="s">
        <v>277</v>
      </c>
      <c r="W458" s="237"/>
      <c r="X458" s="237"/>
      <c r="Y458" s="237" t="s">
        <v>2445</v>
      </c>
      <c r="Z458" s="237" t="s">
        <v>2446</v>
      </c>
      <c r="AA458" s="237" t="str">
        <f t="shared" si="76"/>
        <v>グループホーム　ナチノサト</v>
      </c>
      <c r="AB458" s="237" t="s">
        <v>2273</v>
      </c>
      <c r="AC458" s="237" t="str">
        <f t="shared" si="77"/>
        <v>981</v>
      </c>
      <c r="AD458" s="237" t="str">
        <f t="shared" si="78"/>
        <v>1244</v>
      </c>
      <c r="AE458" s="237" t="s">
        <v>2128</v>
      </c>
      <c r="AF458" s="237" t="s">
        <v>2447</v>
      </c>
      <c r="AG458" s="237" t="str">
        <f t="shared" si="79"/>
        <v>名取市那智が丘2-8-1</v>
      </c>
      <c r="AH458" s="237" t="s">
        <v>2448</v>
      </c>
      <c r="AI458" s="237" t="s">
        <v>2449</v>
      </c>
      <c r="AJ458" s="237" t="s">
        <v>260</v>
      </c>
    </row>
    <row r="459" spans="1:36">
      <c r="A459" s="237" t="str">
        <f t="shared" si="71"/>
        <v>0410700488短期入所</v>
      </c>
      <c r="B459" s="237" t="s">
        <v>2451</v>
      </c>
      <c r="C459" s="237" t="s">
        <v>2452</v>
      </c>
      <c r="D459" s="237" t="str">
        <f t="shared" si="72"/>
        <v>トクテイヒエイリカツドウホウジンナトリメンタルヘルスキョウカイ</v>
      </c>
      <c r="E459" s="237" t="s">
        <v>2453</v>
      </c>
      <c r="F459" s="237" t="str">
        <f t="shared" si="73"/>
        <v>981</v>
      </c>
      <c r="G459" s="237" t="str">
        <f t="shared" si="74"/>
        <v>1223</v>
      </c>
      <c r="H459" s="237" t="s">
        <v>2454</v>
      </c>
      <c r="I459" s="237" t="str">
        <f t="shared" si="75"/>
        <v>名取市下余田字中荷６２７番地１５</v>
      </c>
      <c r="J459" s="237" t="s">
        <v>2455</v>
      </c>
      <c r="K459" s="237" t="s">
        <v>2456</v>
      </c>
      <c r="L459" s="237" t="s">
        <v>248</v>
      </c>
      <c r="M459" s="237" t="s">
        <v>2457</v>
      </c>
      <c r="N459" s="237" t="s">
        <v>2458</v>
      </c>
      <c r="O459" s="237" t="s">
        <v>2459</v>
      </c>
      <c r="P459" s="237" t="s">
        <v>2453</v>
      </c>
      <c r="Q459" s="237" t="s">
        <v>2128</v>
      </c>
      <c r="R459" s="237" t="s">
        <v>2454</v>
      </c>
      <c r="S459" s="237" t="s">
        <v>2460</v>
      </c>
      <c r="T459" s="237" t="s">
        <v>2456</v>
      </c>
      <c r="U459" s="237" t="s">
        <v>2461</v>
      </c>
      <c r="V459" s="237" t="s">
        <v>277</v>
      </c>
      <c r="W459" s="237"/>
      <c r="X459" s="237"/>
      <c r="Y459" s="237" t="s">
        <v>2458</v>
      </c>
      <c r="Z459" s="237" t="s">
        <v>2459</v>
      </c>
      <c r="AA459" s="237" t="str">
        <f t="shared" si="76"/>
        <v>キラク</v>
      </c>
      <c r="AB459" s="237" t="s">
        <v>2453</v>
      </c>
      <c r="AC459" s="237" t="str">
        <f t="shared" si="77"/>
        <v>981</v>
      </c>
      <c r="AD459" s="237" t="str">
        <f t="shared" si="78"/>
        <v>1223</v>
      </c>
      <c r="AE459" s="237" t="s">
        <v>2128</v>
      </c>
      <c r="AF459" s="237" t="s">
        <v>2454</v>
      </c>
      <c r="AG459" s="237" t="str">
        <f t="shared" si="79"/>
        <v>名取市下余田字中荷６２７番地１５</v>
      </c>
      <c r="AH459" s="237" t="s">
        <v>2460</v>
      </c>
      <c r="AI459" s="237" t="s">
        <v>2456</v>
      </c>
      <c r="AJ459" s="237" t="s">
        <v>260</v>
      </c>
    </row>
    <row r="460" spans="1:36">
      <c r="A460" s="237" t="str">
        <f t="shared" si="71"/>
        <v>0410700496就労継続支援Ａ型</v>
      </c>
      <c r="B460" s="237" t="s">
        <v>2377</v>
      </c>
      <c r="C460" s="237" t="s">
        <v>2378</v>
      </c>
      <c r="D460" s="237" t="str">
        <f t="shared" si="72"/>
        <v>イッパンシャダンホウジンコネクト</v>
      </c>
      <c r="E460" s="237" t="s">
        <v>2163</v>
      </c>
      <c r="F460" s="237" t="str">
        <f t="shared" si="73"/>
        <v>981</v>
      </c>
      <c r="G460" s="237" t="str">
        <f t="shared" si="74"/>
        <v>1232</v>
      </c>
      <c r="H460" s="237" t="s">
        <v>2379</v>
      </c>
      <c r="I460" s="237" t="str">
        <f t="shared" si="75"/>
        <v>名取市増田三丁目３番１２号</v>
      </c>
      <c r="J460" s="237" t="s">
        <v>2380</v>
      </c>
      <c r="K460" s="237" t="s">
        <v>2381</v>
      </c>
      <c r="L460" s="237" t="s">
        <v>901</v>
      </c>
      <c r="M460" s="237" t="s">
        <v>2382</v>
      </c>
      <c r="N460" s="237" t="s">
        <v>2462</v>
      </c>
      <c r="O460" s="237" t="s">
        <v>2463</v>
      </c>
      <c r="P460" s="237" t="s">
        <v>2163</v>
      </c>
      <c r="Q460" s="237" t="s">
        <v>2128</v>
      </c>
      <c r="R460" s="237" t="s">
        <v>2464</v>
      </c>
      <c r="S460" s="237" t="s">
        <v>2465</v>
      </c>
      <c r="T460" s="237" t="s">
        <v>2466</v>
      </c>
      <c r="U460" s="237" t="s">
        <v>2467</v>
      </c>
      <c r="V460" s="237" t="s">
        <v>110</v>
      </c>
      <c r="W460" s="237"/>
      <c r="X460" s="237"/>
      <c r="Y460" s="237" t="s">
        <v>2462</v>
      </c>
      <c r="Z460" s="237" t="s">
        <v>2463</v>
      </c>
      <c r="AA460" s="237" t="str">
        <f t="shared" si="76"/>
        <v>ラ・フレーズ</v>
      </c>
      <c r="AB460" s="237" t="s">
        <v>2163</v>
      </c>
      <c r="AC460" s="237" t="str">
        <f t="shared" si="77"/>
        <v>981</v>
      </c>
      <c r="AD460" s="237" t="str">
        <f t="shared" si="78"/>
        <v>1232</v>
      </c>
      <c r="AE460" s="237" t="s">
        <v>2128</v>
      </c>
      <c r="AF460" s="237" t="s">
        <v>2468</v>
      </c>
      <c r="AG460" s="237" t="str">
        <f t="shared" si="79"/>
        <v>名取市増田３丁目３番１２号</v>
      </c>
      <c r="AH460" s="237" t="s">
        <v>2465</v>
      </c>
      <c r="AI460" s="237" t="s">
        <v>2466</v>
      </c>
      <c r="AJ460" s="237" t="s">
        <v>260</v>
      </c>
    </row>
    <row r="461" spans="1:36">
      <c r="A461" s="237" t="str">
        <f t="shared" si="71"/>
        <v>0410700496就労継続支援Ｂ型</v>
      </c>
      <c r="B461" s="237" t="s">
        <v>2377</v>
      </c>
      <c r="C461" s="237" t="s">
        <v>2378</v>
      </c>
      <c r="D461" s="237" t="str">
        <f t="shared" si="72"/>
        <v>イッパンシャダンホウジンコネクト</v>
      </c>
      <c r="E461" s="237" t="s">
        <v>2163</v>
      </c>
      <c r="F461" s="237" t="str">
        <f t="shared" si="73"/>
        <v>981</v>
      </c>
      <c r="G461" s="237" t="str">
        <f t="shared" si="74"/>
        <v>1232</v>
      </c>
      <c r="H461" s="237" t="s">
        <v>2379</v>
      </c>
      <c r="I461" s="237" t="str">
        <f t="shared" si="75"/>
        <v>名取市増田三丁目３番１２号</v>
      </c>
      <c r="J461" s="237" t="s">
        <v>2380</v>
      </c>
      <c r="K461" s="237" t="s">
        <v>2381</v>
      </c>
      <c r="L461" s="237" t="s">
        <v>901</v>
      </c>
      <c r="M461" s="237" t="s">
        <v>2382</v>
      </c>
      <c r="N461" s="237" t="s">
        <v>2462</v>
      </c>
      <c r="O461" s="237" t="s">
        <v>2463</v>
      </c>
      <c r="P461" s="237" t="s">
        <v>2163</v>
      </c>
      <c r="Q461" s="237" t="s">
        <v>2128</v>
      </c>
      <c r="R461" s="237" t="s">
        <v>2464</v>
      </c>
      <c r="S461" s="237" t="s">
        <v>2465</v>
      </c>
      <c r="T461" s="237" t="s">
        <v>2466</v>
      </c>
      <c r="U461" s="237" t="s">
        <v>2467</v>
      </c>
      <c r="V461" s="237" t="s">
        <v>111</v>
      </c>
      <c r="W461" s="237"/>
      <c r="X461" s="237"/>
      <c r="Y461" s="237" t="s">
        <v>2462</v>
      </c>
      <c r="Z461" s="237" t="s">
        <v>2463</v>
      </c>
      <c r="AA461" s="237" t="str">
        <f t="shared" si="76"/>
        <v>ラ・フレーズ</v>
      </c>
      <c r="AB461" s="237" t="s">
        <v>2130</v>
      </c>
      <c r="AC461" s="237" t="str">
        <f t="shared" si="77"/>
        <v>981</v>
      </c>
      <c r="AD461" s="237" t="str">
        <f t="shared" si="78"/>
        <v>1224</v>
      </c>
      <c r="AE461" s="237" t="s">
        <v>2128</v>
      </c>
      <c r="AF461" s="237" t="s">
        <v>2469</v>
      </c>
      <c r="AG461" s="237" t="str">
        <f t="shared" si="79"/>
        <v>名取市増田３－３－１２</v>
      </c>
      <c r="AH461" s="237" t="s">
        <v>2380</v>
      </c>
      <c r="AI461" s="237" t="s">
        <v>2381</v>
      </c>
      <c r="AJ461" s="237" t="s">
        <v>260</v>
      </c>
    </row>
    <row r="462" spans="1:36">
      <c r="A462" s="237" t="str">
        <f t="shared" si="71"/>
        <v>0410700512就労継続支援Ｂ型</v>
      </c>
      <c r="B462" s="237" t="s">
        <v>2470</v>
      </c>
      <c r="C462" s="237" t="s">
        <v>2471</v>
      </c>
      <c r="D462" s="237" t="str">
        <f t="shared" si="72"/>
        <v>カブシキガイシャゲンマ</v>
      </c>
      <c r="E462" s="237" t="s">
        <v>2472</v>
      </c>
      <c r="F462" s="237" t="str">
        <f t="shared" si="73"/>
        <v>981</v>
      </c>
      <c r="G462" s="237" t="str">
        <f t="shared" si="74"/>
        <v>3133</v>
      </c>
      <c r="H462" s="237" t="s">
        <v>2473</v>
      </c>
      <c r="I462" s="237" t="str">
        <f t="shared" si="75"/>
        <v>仙台市泉区泉中央一丁目３８番地の１１</v>
      </c>
      <c r="J462" s="237" t="s">
        <v>2474</v>
      </c>
      <c r="K462" s="237" t="s">
        <v>2474</v>
      </c>
      <c r="L462" s="237" t="s">
        <v>339</v>
      </c>
      <c r="M462" s="237" t="s">
        <v>2475</v>
      </c>
      <c r="N462" s="237" t="s">
        <v>2476</v>
      </c>
      <c r="O462" s="237" t="s">
        <v>2477</v>
      </c>
      <c r="P462" s="237" t="s">
        <v>2121</v>
      </c>
      <c r="Q462" s="237" t="s">
        <v>2128</v>
      </c>
      <c r="R462" s="237" t="s">
        <v>2478</v>
      </c>
      <c r="S462" s="237" t="s">
        <v>2479</v>
      </c>
      <c r="T462" s="237" t="s">
        <v>2474</v>
      </c>
      <c r="U462" s="237" t="s">
        <v>2480</v>
      </c>
      <c r="V462" s="237" t="s">
        <v>111</v>
      </c>
      <c r="W462" s="237"/>
      <c r="X462" s="237"/>
      <c r="Y462" s="237" t="s">
        <v>2476</v>
      </c>
      <c r="Z462" s="237" t="s">
        <v>2477</v>
      </c>
      <c r="AA462" s="237" t="str">
        <f t="shared" si="76"/>
        <v>シュウロウケイゾクシエンＢガタ　ＭＡＫＡＮＡ（マカナ）</v>
      </c>
      <c r="AB462" s="237" t="s">
        <v>2121</v>
      </c>
      <c r="AC462" s="237" t="str">
        <f t="shared" si="77"/>
        <v>981</v>
      </c>
      <c r="AD462" s="237" t="str">
        <f t="shared" si="78"/>
        <v>1222</v>
      </c>
      <c r="AE462" s="237" t="s">
        <v>2128</v>
      </c>
      <c r="AF462" s="237" t="s">
        <v>2481</v>
      </c>
      <c r="AG462" s="237" t="str">
        <f t="shared" si="79"/>
        <v>名取市上余田千刈田５０８－１</v>
      </c>
      <c r="AH462" s="237" t="s">
        <v>2474</v>
      </c>
      <c r="AI462" s="237" t="s">
        <v>2474</v>
      </c>
      <c r="AJ462" s="237" t="s">
        <v>260</v>
      </c>
    </row>
    <row r="463" spans="1:36">
      <c r="A463" s="237" t="str">
        <f t="shared" si="71"/>
        <v>0410700520短期入所</v>
      </c>
      <c r="B463" s="237" t="s">
        <v>2482</v>
      </c>
      <c r="C463" s="237" t="s">
        <v>2483</v>
      </c>
      <c r="D463" s="237" t="str">
        <f t="shared" si="72"/>
        <v>カブシキカイシャウエルシスパートナーズ</v>
      </c>
      <c r="E463" s="237" t="s">
        <v>2484</v>
      </c>
      <c r="F463" s="237" t="str">
        <f t="shared" si="73"/>
        <v>980</v>
      </c>
      <c r="G463" s="237" t="str">
        <f t="shared" si="74"/>
        <v>0811</v>
      </c>
      <c r="H463" s="237" t="s">
        <v>2485</v>
      </c>
      <c r="I463" s="237" t="str">
        <f t="shared" si="75"/>
        <v>仙台市青葉区一番町１丁目１番３０号</v>
      </c>
      <c r="J463" s="237" t="s">
        <v>2486</v>
      </c>
      <c r="K463" s="237" t="s">
        <v>2487</v>
      </c>
      <c r="L463" s="237" t="s">
        <v>339</v>
      </c>
      <c r="M463" s="237" t="s">
        <v>2488</v>
      </c>
      <c r="N463" s="237" t="s">
        <v>2489</v>
      </c>
      <c r="O463" s="237" t="s">
        <v>2490</v>
      </c>
      <c r="P463" s="237" t="s">
        <v>2324</v>
      </c>
      <c r="Q463" s="237" t="s">
        <v>2128</v>
      </c>
      <c r="R463" s="237" t="s">
        <v>2491</v>
      </c>
      <c r="S463" s="237" t="s">
        <v>2492</v>
      </c>
      <c r="T463" s="237" t="s">
        <v>2493</v>
      </c>
      <c r="U463" s="237" t="s">
        <v>2494</v>
      </c>
      <c r="V463" s="237" t="s">
        <v>277</v>
      </c>
      <c r="W463" s="237"/>
      <c r="X463" s="237"/>
      <c r="Y463" s="237" t="s">
        <v>2489</v>
      </c>
      <c r="Z463" s="237" t="s">
        <v>2490</v>
      </c>
      <c r="AA463" s="237" t="str">
        <f t="shared" si="76"/>
        <v>タンキニュウショ　アスモネ</v>
      </c>
      <c r="AB463" s="237" t="s">
        <v>2324</v>
      </c>
      <c r="AC463" s="237" t="str">
        <f t="shared" si="77"/>
        <v>981</v>
      </c>
      <c r="AD463" s="237" t="str">
        <f t="shared" si="78"/>
        <v>1217</v>
      </c>
      <c r="AE463" s="237" t="s">
        <v>2128</v>
      </c>
      <c r="AF463" s="237" t="s">
        <v>2491</v>
      </c>
      <c r="AG463" s="237" t="str">
        <f t="shared" si="79"/>
        <v>名取市美田園五丁目４－４</v>
      </c>
      <c r="AH463" s="237" t="s">
        <v>2492</v>
      </c>
      <c r="AI463" s="237" t="s">
        <v>2493</v>
      </c>
      <c r="AJ463" s="237" t="s">
        <v>260</v>
      </c>
    </row>
    <row r="464" spans="1:36">
      <c r="A464" s="237" t="str">
        <f t="shared" si="71"/>
        <v>0410700553居宅介護</v>
      </c>
      <c r="B464" s="237" t="s">
        <v>2495</v>
      </c>
      <c r="C464" s="237" t="s">
        <v>2496</v>
      </c>
      <c r="D464" s="237" t="str">
        <f t="shared" si="72"/>
        <v>ユタカナココロカブシキガイシャ</v>
      </c>
      <c r="E464" s="237" t="s">
        <v>2497</v>
      </c>
      <c r="F464" s="237" t="str">
        <f t="shared" si="73"/>
        <v>981</v>
      </c>
      <c r="G464" s="237" t="str">
        <f t="shared" si="74"/>
        <v>1231</v>
      </c>
      <c r="H464" s="237" t="s">
        <v>2498</v>
      </c>
      <c r="I464" s="237" t="str">
        <f t="shared" si="75"/>
        <v>名取市手倉田字堰根356番地</v>
      </c>
      <c r="J464" s="237" t="s">
        <v>2499</v>
      </c>
      <c r="K464" s="237" t="s">
        <v>2500</v>
      </c>
      <c r="L464" s="237" t="s">
        <v>339</v>
      </c>
      <c r="M464" s="237" t="s">
        <v>2501</v>
      </c>
      <c r="N464" s="237" t="s">
        <v>2502</v>
      </c>
      <c r="O464" s="237" t="s">
        <v>2503</v>
      </c>
      <c r="P464" s="237" t="s">
        <v>2497</v>
      </c>
      <c r="Q464" s="237" t="s">
        <v>2128</v>
      </c>
      <c r="R464" s="237" t="s">
        <v>2498</v>
      </c>
      <c r="S464" s="237" t="s">
        <v>2499</v>
      </c>
      <c r="T464" s="237" t="s">
        <v>2500</v>
      </c>
      <c r="U464" s="237" t="s">
        <v>2504</v>
      </c>
      <c r="V464" s="237" t="s">
        <v>99</v>
      </c>
      <c r="W464" s="237"/>
      <c r="X464" s="237"/>
      <c r="Y464" s="237" t="s">
        <v>2502</v>
      </c>
      <c r="Z464" s="237" t="s">
        <v>2503</v>
      </c>
      <c r="AA464" s="237" t="str">
        <f t="shared" si="76"/>
        <v>ケアステーションアカリ</v>
      </c>
      <c r="AB464" s="237" t="s">
        <v>2497</v>
      </c>
      <c r="AC464" s="237" t="str">
        <f t="shared" si="77"/>
        <v>981</v>
      </c>
      <c r="AD464" s="237" t="str">
        <f t="shared" si="78"/>
        <v>1231</v>
      </c>
      <c r="AE464" s="237" t="s">
        <v>2128</v>
      </c>
      <c r="AF464" s="237" t="s">
        <v>2498</v>
      </c>
      <c r="AG464" s="237" t="str">
        <f t="shared" si="79"/>
        <v>名取市手倉田字堰根356番地</v>
      </c>
      <c r="AH464" s="237" t="s">
        <v>2499</v>
      </c>
      <c r="AI464" s="237" t="s">
        <v>2500</v>
      </c>
      <c r="AJ464" s="237" t="s">
        <v>260</v>
      </c>
    </row>
    <row r="465" spans="1:36">
      <c r="A465" s="237" t="str">
        <f t="shared" si="71"/>
        <v>0410700553重度訪問介護</v>
      </c>
      <c r="B465" s="237" t="s">
        <v>2495</v>
      </c>
      <c r="C465" s="237" t="s">
        <v>2496</v>
      </c>
      <c r="D465" s="237" t="str">
        <f t="shared" si="72"/>
        <v>ユタカナココロカブシキガイシャ</v>
      </c>
      <c r="E465" s="237" t="s">
        <v>2497</v>
      </c>
      <c r="F465" s="237" t="str">
        <f t="shared" si="73"/>
        <v>981</v>
      </c>
      <c r="G465" s="237" t="str">
        <f t="shared" si="74"/>
        <v>1231</v>
      </c>
      <c r="H465" s="237" t="s">
        <v>2498</v>
      </c>
      <c r="I465" s="237" t="str">
        <f t="shared" si="75"/>
        <v>名取市手倉田字堰根356番地</v>
      </c>
      <c r="J465" s="237" t="s">
        <v>2499</v>
      </c>
      <c r="K465" s="237" t="s">
        <v>2500</v>
      </c>
      <c r="L465" s="237" t="s">
        <v>339</v>
      </c>
      <c r="M465" s="237" t="s">
        <v>2501</v>
      </c>
      <c r="N465" s="237" t="s">
        <v>2502</v>
      </c>
      <c r="O465" s="237" t="s">
        <v>2503</v>
      </c>
      <c r="P465" s="237" t="s">
        <v>2497</v>
      </c>
      <c r="Q465" s="237" t="s">
        <v>2128</v>
      </c>
      <c r="R465" s="237" t="s">
        <v>2498</v>
      </c>
      <c r="S465" s="237" t="s">
        <v>2499</v>
      </c>
      <c r="T465" s="237" t="s">
        <v>2500</v>
      </c>
      <c r="U465" s="237" t="s">
        <v>2504</v>
      </c>
      <c r="V465" s="237" t="s">
        <v>101</v>
      </c>
      <c r="W465" s="237"/>
      <c r="X465" s="237"/>
      <c r="Y465" s="237" t="s">
        <v>2502</v>
      </c>
      <c r="Z465" s="237" t="s">
        <v>2503</v>
      </c>
      <c r="AA465" s="237" t="str">
        <f t="shared" si="76"/>
        <v>ケアステーションアカリ</v>
      </c>
      <c r="AB465" s="237" t="s">
        <v>2497</v>
      </c>
      <c r="AC465" s="237" t="str">
        <f t="shared" si="77"/>
        <v>981</v>
      </c>
      <c r="AD465" s="237" t="str">
        <f t="shared" si="78"/>
        <v>1231</v>
      </c>
      <c r="AE465" s="237" t="s">
        <v>2128</v>
      </c>
      <c r="AF465" s="237" t="s">
        <v>2498</v>
      </c>
      <c r="AG465" s="237" t="str">
        <f t="shared" si="79"/>
        <v>名取市手倉田字堰根356番地</v>
      </c>
      <c r="AH465" s="237" t="s">
        <v>2499</v>
      </c>
      <c r="AI465" s="237" t="s">
        <v>2500</v>
      </c>
      <c r="AJ465" s="237" t="s">
        <v>260</v>
      </c>
    </row>
    <row r="466" spans="1:36">
      <c r="A466" s="237" t="str">
        <f t="shared" si="71"/>
        <v>0410700579生活介護</v>
      </c>
      <c r="B466" s="237" t="s">
        <v>2482</v>
      </c>
      <c r="C466" s="237" t="s">
        <v>2483</v>
      </c>
      <c r="D466" s="237" t="str">
        <f t="shared" si="72"/>
        <v>カブシキカイシャウエルシスパートナーズ</v>
      </c>
      <c r="E466" s="237" t="s">
        <v>2484</v>
      </c>
      <c r="F466" s="237" t="str">
        <f t="shared" si="73"/>
        <v>980</v>
      </c>
      <c r="G466" s="237" t="str">
        <f t="shared" si="74"/>
        <v>0811</v>
      </c>
      <c r="H466" s="237" t="s">
        <v>2485</v>
      </c>
      <c r="I466" s="237" t="str">
        <f t="shared" si="75"/>
        <v>仙台市青葉区一番町１丁目１番３０号</v>
      </c>
      <c r="J466" s="237" t="s">
        <v>2486</v>
      </c>
      <c r="K466" s="237" t="s">
        <v>2487</v>
      </c>
      <c r="L466" s="237" t="s">
        <v>339</v>
      </c>
      <c r="M466" s="237" t="s">
        <v>2488</v>
      </c>
      <c r="N466" s="237" t="s">
        <v>2505</v>
      </c>
      <c r="O466" s="237" t="s">
        <v>2506</v>
      </c>
      <c r="P466" s="237" t="s">
        <v>2324</v>
      </c>
      <c r="Q466" s="237" t="s">
        <v>2128</v>
      </c>
      <c r="R466" s="237" t="s">
        <v>2491</v>
      </c>
      <c r="S466" s="237" t="s">
        <v>2492</v>
      </c>
      <c r="T466" s="237" t="s">
        <v>2493</v>
      </c>
      <c r="U466" s="237" t="s">
        <v>2507</v>
      </c>
      <c r="V466" s="237" t="s">
        <v>105</v>
      </c>
      <c r="W466" s="237"/>
      <c r="X466" s="237"/>
      <c r="Y466" s="237" t="s">
        <v>2508</v>
      </c>
      <c r="Z466" s="237" t="s">
        <v>2509</v>
      </c>
      <c r="AA466" s="237" t="str">
        <f t="shared" si="76"/>
        <v>セイカツカイゴアスモネ</v>
      </c>
      <c r="AB466" s="237" t="s">
        <v>2324</v>
      </c>
      <c r="AC466" s="237" t="str">
        <f t="shared" si="77"/>
        <v>981</v>
      </c>
      <c r="AD466" s="237" t="str">
        <f t="shared" si="78"/>
        <v>1217</v>
      </c>
      <c r="AE466" s="237" t="s">
        <v>2128</v>
      </c>
      <c r="AF466" s="237" t="s">
        <v>2491</v>
      </c>
      <c r="AG466" s="237" t="str">
        <f t="shared" si="79"/>
        <v>名取市美田園五丁目４－４</v>
      </c>
      <c r="AH466" s="237" t="s">
        <v>2492</v>
      </c>
      <c r="AI466" s="237" t="s">
        <v>2493</v>
      </c>
      <c r="AJ466" s="237" t="s">
        <v>261</v>
      </c>
    </row>
    <row r="467" spans="1:36">
      <c r="A467" s="237" t="str">
        <f t="shared" si="71"/>
        <v>0410700587居宅介護</v>
      </c>
      <c r="B467" s="237" t="s">
        <v>2510</v>
      </c>
      <c r="C467" s="237" t="s">
        <v>2511</v>
      </c>
      <c r="D467" s="237" t="str">
        <f t="shared" si="72"/>
        <v>トクテイヒエイリカツドウホウジンスマイル・ワン</v>
      </c>
      <c r="E467" s="237" t="s">
        <v>2512</v>
      </c>
      <c r="F467" s="237" t="str">
        <f t="shared" si="73"/>
        <v>989</v>
      </c>
      <c r="G467" s="237" t="str">
        <f t="shared" si="74"/>
        <v>3123</v>
      </c>
      <c r="H467" s="237" t="s">
        <v>2513</v>
      </c>
      <c r="I467" s="237" t="str">
        <f t="shared" si="75"/>
        <v>仙台市青葉区錦ケ丘七丁目１３番地の１０</v>
      </c>
      <c r="J467" s="237" t="s">
        <v>2514</v>
      </c>
      <c r="K467" s="237" t="s">
        <v>2514</v>
      </c>
      <c r="L467" s="237" t="s">
        <v>1466</v>
      </c>
      <c r="M467" s="237" t="s">
        <v>2515</v>
      </c>
      <c r="N467" s="237" t="s">
        <v>2516</v>
      </c>
      <c r="O467" s="237" t="s">
        <v>2517</v>
      </c>
      <c r="P467" s="237" t="s">
        <v>2146</v>
      </c>
      <c r="Q467" s="237" t="s">
        <v>2128</v>
      </c>
      <c r="R467" s="237" t="s">
        <v>2518</v>
      </c>
      <c r="S467" s="237" t="s">
        <v>2519</v>
      </c>
      <c r="T467" s="237" t="s">
        <v>2519</v>
      </c>
      <c r="U467" s="237" t="s">
        <v>2520</v>
      </c>
      <c r="V467" s="237" t="s">
        <v>99</v>
      </c>
      <c r="W467" s="237"/>
      <c r="X467" s="237"/>
      <c r="Y467" s="237" t="s">
        <v>2516</v>
      </c>
      <c r="Z467" s="237" t="s">
        <v>2517</v>
      </c>
      <c r="AA467" s="237" t="str">
        <f t="shared" si="76"/>
        <v>ホウモンカイゴセンター　スマイル・ワン</v>
      </c>
      <c r="AB467" s="237" t="s">
        <v>2146</v>
      </c>
      <c r="AC467" s="237" t="str">
        <f t="shared" si="77"/>
        <v>981</v>
      </c>
      <c r="AD467" s="237" t="str">
        <f t="shared" si="78"/>
        <v>1226</v>
      </c>
      <c r="AE467" s="237" t="s">
        <v>2128</v>
      </c>
      <c r="AF467" s="237" t="s">
        <v>2518</v>
      </c>
      <c r="AG467" s="237" t="str">
        <f t="shared" si="79"/>
        <v>名取市植松3丁目9-23</v>
      </c>
      <c r="AH467" s="237" t="s">
        <v>2519</v>
      </c>
      <c r="AI467" s="237" t="s">
        <v>2519</v>
      </c>
      <c r="AJ467" s="237" t="s">
        <v>260</v>
      </c>
    </row>
    <row r="468" spans="1:36">
      <c r="A468" s="237" t="str">
        <f t="shared" si="71"/>
        <v>0410700595居宅介護</v>
      </c>
      <c r="B468" s="237" t="s">
        <v>2521</v>
      </c>
      <c r="C468" s="237" t="s">
        <v>2522</v>
      </c>
      <c r="D468" s="237" t="str">
        <f t="shared" si="72"/>
        <v>イッパンシャダンホウジンアシタバ</v>
      </c>
      <c r="E468" s="237" t="s">
        <v>2523</v>
      </c>
      <c r="F468" s="237" t="str">
        <f t="shared" si="73"/>
        <v>981</v>
      </c>
      <c r="G468" s="237" t="str">
        <f t="shared" si="74"/>
        <v>1251</v>
      </c>
      <c r="H468" s="237" t="s">
        <v>2524</v>
      </c>
      <c r="I468" s="237" t="str">
        <f t="shared" si="75"/>
        <v>名取市愛島台六丁目10番地の26</v>
      </c>
      <c r="J468" s="237" t="s">
        <v>2525</v>
      </c>
      <c r="K468" s="237" t="s">
        <v>2526</v>
      </c>
      <c r="L468" s="237" t="s">
        <v>901</v>
      </c>
      <c r="M468" s="237" t="s">
        <v>2527</v>
      </c>
      <c r="N468" s="237" t="s">
        <v>2528</v>
      </c>
      <c r="O468" s="237" t="s">
        <v>2529</v>
      </c>
      <c r="P468" s="237" t="s">
        <v>2130</v>
      </c>
      <c r="Q468" s="237" t="s">
        <v>2128</v>
      </c>
      <c r="R468" s="237" t="s">
        <v>2530</v>
      </c>
      <c r="S468" s="237" t="s">
        <v>2525</v>
      </c>
      <c r="T468" s="237" t="s">
        <v>2526</v>
      </c>
      <c r="U468" s="237" t="s">
        <v>2531</v>
      </c>
      <c r="V468" s="237" t="s">
        <v>99</v>
      </c>
      <c r="W468" s="237"/>
      <c r="X468" s="237"/>
      <c r="Y468" s="237" t="s">
        <v>2528</v>
      </c>
      <c r="Z468" s="237" t="s">
        <v>2529</v>
      </c>
      <c r="AA468" s="237" t="str">
        <f t="shared" si="76"/>
        <v>ザイタクカイゴシエンジギョウショ　アシタバ</v>
      </c>
      <c r="AB468" s="237" t="s">
        <v>2130</v>
      </c>
      <c r="AC468" s="237" t="str">
        <f t="shared" si="77"/>
        <v>981</v>
      </c>
      <c r="AD468" s="237" t="str">
        <f t="shared" si="78"/>
        <v>1224</v>
      </c>
      <c r="AE468" s="237" t="s">
        <v>2128</v>
      </c>
      <c r="AF468" s="237" t="s">
        <v>2530</v>
      </c>
      <c r="AG468" s="237" t="str">
        <f t="shared" si="79"/>
        <v>名取市増田一丁目3-4(2号室)</v>
      </c>
      <c r="AH468" s="237" t="s">
        <v>2525</v>
      </c>
      <c r="AI468" s="237" t="s">
        <v>2526</v>
      </c>
      <c r="AJ468" s="237" t="s">
        <v>260</v>
      </c>
    </row>
    <row r="469" spans="1:36">
      <c r="A469" s="237" t="str">
        <f t="shared" si="71"/>
        <v>0410700595重度訪問介護</v>
      </c>
      <c r="B469" s="237" t="s">
        <v>2521</v>
      </c>
      <c r="C469" s="237" t="s">
        <v>2522</v>
      </c>
      <c r="D469" s="237" t="str">
        <f t="shared" si="72"/>
        <v>イッパンシャダンホウジンアシタバ</v>
      </c>
      <c r="E469" s="237" t="s">
        <v>2523</v>
      </c>
      <c r="F469" s="237" t="str">
        <f t="shared" si="73"/>
        <v>981</v>
      </c>
      <c r="G469" s="237" t="str">
        <f t="shared" si="74"/>
        <v>1251</v>
      </c>
      <c r="H469" s="237" t="s">
        <v>2524</v>
      </c>
      <c r="I469" s="237" t="str">
        <f t="shared" si="75"/>
        <v>名取市愛島台六丁目10番地の26</v>
      </c>
      <c r="J469" s="237" t="s">
        <v>2525</v>
      </c>
      <c r="K469" s="237" t="s">
        <v>2526</v>
      </c>
      <c r="L469" s="237" t="s">
        <v>901</v>
      </c>
      <c r="M469" s="237" t="s">
        <v>2527</v>
      </c>
      <c r="N469" s="237" t="s">
        <v>2528</v>
      </c>
      <c r="O469" s="237" t="s">
        <v>2529</v>
      </c>
      <c r="P469" s="237" t="s">
        <v>2130</v>
      </c>
      <c r="Q469" s="237" t="s">
        <v>2128</v>
      </c>
      <c r="R469" s="237" t="s">
        <v>2530</v>
      </c>
      <c r="S469" s="237" t="s">
        <v>2525</v>
      </c>
      <c r="T469" s="237" t="s">
        <v>2526</v>
      </c>
      <c r="U469" s="237" t="s">
        <v>2531</v>
      </c>
      <c r="V469" s="237" t="s">
        <v>101</v>
      </c>
      <c r="W469" s="237"/>
      <c r="X469" s="237"/>
      <c r="Y469" s="237" t="s">
        <v>2528</v>
      </c>
      <c r="Z469" s="237" t="s">
        <v>2529</v>
      </c>
      <c r="AA469" s="237" t="str">
        <f t="shared" si="76"/>
        <v>ザイタクカイゴシエンジギョウショ　アシタバ</v>
      </c>
      <c r="AB469" s="237" t="s">
        <v>2130</v>
      </c>
      <c r="AC469" s="237" t="str">
        <f t="shared" si="77"/>
        <v>981</v>
      </c>
      <c r="AD469" s="237" t="str">
        <f t="shared" si="78"/>
        <v>1224</v>
      </c>
      <c r="AE469" s="237" t="s">
        <v>2128</v>
      </c>
      <c r="AF469" s="237" t="s">
        <v>2530</v>
      </c>
      <c r="AG469" s="237" t="str">
        <f t="shared" si="79"/>
        <v>名取市増田一丁目3-4(2号室)</v>
      </c>
      <c r="AH469" s="237" t="s">
        <v>2525</v>
      </c>
      <c r="AI469" s="237" t="s">
        <v>2526</v>
      </c>
      <c r="AJ469" s="237" t="s">
        <v>260</v>
      </c>
    </row>
    <row r="470" spans="1:36">
      <c r="A470" s="237" t="str">
        <f t="shared" si="71"/>
        <v>0410700603就労継続支援Ａ型</v>
      </c>
      <c r="B470" s="237" t="s">
        <v>2532</v>
      </c>
      <c r="C470" s="237" t="s">
        <v>2533</v>
      </c>
      <c r="D470" s="237" t="str">
        <f t="shared" si="72"/>
        <v>イッパンシャダンホウジンハローズ</v>
      </c>
      <c r="E470" s="237" t="s">
        <v>2534</v>
      </c>
      <c r="F470" s="237" t="str">
        <f t="shared" si="73"/>
        <v>192</v>
      </c>
      <c r="G470" s="237" t="str">
        <f t="shared" si="74"/>
        <v>0082</v>
      </c>
      <c r="H470" s="237" t="s">
        <v>2535</v>
      </c>
      <c r="I470" s="237" t="str">
        <f t="shared" si="75"/>
        <v>東京都八王子市東町一丁目6番地橋完LKビル5階</v>
      </c>
      <c r="J470" s="237" t="s">
        <v>2536</v>
      </c>
      <c r="K470" s="237" t="s">
        <v>2537</v>
      </c>
      <c r="L470" s="237" t="s">
        <v>901</v>
      </c>
      <c r="M470" s="237" t="s">
        <v>2538</v>
      </c>
      <c r="N470" s="237" t="s">
        <v>2539</v>
      </c>
      <c r="O470" s="237" t="s">
        <v>2540</v>
      </c>
      <c r="P470" s="237" t="s">
        <v>2497</v>
      </c>
      <c r="Q470" s="237" t="s">
        <v>2128</v>
      </c>
      <c r="R470" s="237" t="s">
        <v>2541</v>
      </c>
      <c r="S470" s="237" t="s">
        <v>2542</v>
      </c>
      <c r="T470" s="237" t="s">
        <v>2543</v>
      </c>
      <c r="U470" s="237" t="s">
        <v>2544</v>
      </c>
      <c r="V470" s="237" t="s">
        <v>110</v>
      </c>
      <c r="W470" s="237"/>
      <c r="X470" s="237"/>
      <c r="Y470" s="237" t="s">
        <v>2539</v>
      </c>
      <c r="Z470" s="237" t="s">
        <v>2540</v>
      </c>
      <c r="AA470" s="237" t="str">
        <f t="shared" si="76"/>
        <v>ハローズナトリ（Ａガタ）エーガタ</v>
      </c>
      <c r="AB470" s="237" t="s">
        <v>2497</v>
      </c>
      <c r="AC470" s="237" t="str">
        <f t="shared" si="77"/>
        <v>981</v>
      </c>
      <c r="AD470" s="237" t="str">
        <f t="shared" si="78"/>
        <v>1231</v>
      </c>
      <c r="AE470" s="237" t="s">
        <v>2128</v>
      </c>
      <c r="AF470" s="237" t="s">
        <v>2541</v>
      </c>
      <c r="AG470" s="237" t="str">
        <f t="shared" si="79"/>
        <v>名取市手倉田字諏訪518-2</v>
      </c>
      <c r="AH470" s="237" t="s">
        <v>2542</v>
      </c>
      <c r="AI470" s="237" t="s">
        <v>2543</v>
      </c>
      <c r="AJ470" s="237" t="s">
        <v>260</v>
      </c>
    </row>
    <row r="471" spans="1:36">
      <c r="A471" s="237" t="str">
        <f t="shared" si="71"/>
        <v>0410700611就労継続支援Ｂ型</v>
      </c>
      <c r="B471" s="237" t="s">
        <v>2545</v>
      </c>
      <c r="C471" s="237" t="s">
        <v>2546</v>
      </c>
      <c r="D471" s="237" t="str">
        <f t="shared" si="72"/>
        <v>カブシキガイシャアッタカーム</v>
      </c>
      <c r="E471" s="237" t="s">
        <v>2130</v>
      </c>
      <c r="F471" s="237" t="str">
        <f t="shared" si="73"/>
        <v>981</v>
      </c>
      <c r="G471" s="237" t="str">
        <f t="shared" si="74"/>
        <v>1224</v>
      </c>
      <c r="H471" s="237" t="s">
        <v>2547</v>
      </c>
      <c r="I471" s="237" t="str">
        <f t="shared" si="75"/>
        <v>名取市増田4丁目7-20</v>
      </c>
      <c r="J471" s="237" t="s">
        <v>2548</v>
      </c>
      <c r="K471" s="237" t="s">
        <v>2549</v>
      </c>
      <c r="L471" s="237" t="s">
        <v>339</v>
      </c>
      <c r="M471" s="237" t="s">
        <v>2550</v>
      </c>
      <c r="N471" s="237" t="s">
        <v>2551</v>
      </c>
      <c r="O471" s="237" t="s">
        <v>2552</v>
      </c>
      <c r="P471" s="237" t="s">
        <v>2130</v>
      </c>
      <c r="Q471" s="237" t="s">
        <v>2128</v>
      </c>
      <c r="R471" s="237" t="s">
        <v>2553</v>
      </c>
      <c r="S471" s="237" t="s">
        <v>2548</v>
      </c>
      <c r="T471" s="237" t="s">
        <v>2549</v>
      </c>
      <c r="U471" s="237" t="s">
        <v>2554</v>
      </c>
      <c r="V471" s="237" t="s">
        <v>111</v>
      </c>
      <c r="W471" s="237"/>
      <c r="X471" s="237"/>
      <c r="Y471" s="237" t="s">
        <v>2551</v>
      </c>
      <c r="Z471" s="237" t="s">
        <v>2552</v>
      </c>
      <c r="AA471" s="237" t="str">
        <f t="shared" si="76"/>
        <v>ｍａｎａｂｙ　ＣＲＥＡＴＯＲＳ　ナトリエキマエ</v>
      </c>
      <c r="AB471" s="237" t="s">
        <v>2130</v>
      </c>
      <c r="AC471" s="237" t="str">
        <f t="shared" si="77"/>
        <v>981</v>
      </c>
      <c r="AD471" s="237" t="str">
        <f t="shared" si="78"/>
        <v>1224</v>
      </c>
      <c r="AE471" s="237" t="s">
        <v>2128</v>
      </c>
      <c r="AF471" s="237" t="s">
        <v>2553</v>
      </c>
      <c r="AG471" s="237" t="str">
        <f t="shared" si="79"/>
        <v>名取市増田3丁目7-20グローリオレジデンス名取駅前2階</v>
      </c>
      <c r="AH471" s="237" t="s">
        <v>2548</v>
      </c>
      <c r="AI471" s="237" t="s">
        <v>2549</v>
      </c>
      <c r="AJ471" s="237" t="s">
        <v>260</v>
      </c>
    </row>
    <row r="472" spans="1:36">
      <c r="A472" s="237" t="str">
        <f t="shared" si="71"/>
        <v>0410700629居宅介護</v>
      </c>
      <c r="B472" s="237" t="s">
        <v>2555</v>
      </c>
      <c r="C472" s="237" t="s">
        <v>2556</v>
      </c>
      <c r="D472" s="237" t="str">
        <f t="shared" si="72"/>
        <v>ゴウドウガイシャモモカ</v>
      </c>
      <c r="E472" s="237" t="s">
        <v>2146</v>
      </c>
      <c r="F472" s="237" t="str">
        <f t="shared" si="73"/>
        <v>981</v>
      </c>
      <c r="G472" s="237" t="str">
        <f t="shared" si="74"/>
        <v>1226</v>
      </c>
      <c r="H472" s="237" t="s">
        <v>2557</v>
      </c>
      <c r="I472" s="237" t="str">
        <f t="shared" si="75"/>
        <v>名取市植松３丁目５番２４号</v>
      </c>
      <c r="J472" s="237" t="s">
        <v>2558</v>
      </c>
      <c r="K472" s="237"/>
      <c r="L472" s="237" t="s">
        <v>821</v>
      </c>
      <c r="M472" s="237" t="s">
        <v>2559</v>
      </c>
      <c r="N472" s="237" t="s">
        <v>2560</v>
      </c>
      <c r="O472" s="237" t="s">
        <v>2561</v>
      </c>
      <c r="P472" s="237" t="s">
        <v>2146</v>
      </c>
      <c r="Q472" s="237" t="s">
        <v>2128</v>
      </c>
      <c r="R472" s="237" t="s">
        <v>2557</v>
      </c>
      <c r="S472" s="237" t="s">
        <v>2558</v>
      </c>
      <c r="T472" s="237"/>
      <c r="U472" s="237" t="s">
        <v>2562</v>
      </c>
      <c r="V472" s="237" t="s">
        <v>99</v>
      </c>
      <c r="W472" s="237"/>
      <c r="X472" s="237"/>
      <c r="Y472" s="237" t="s">
        <v>2560</v>
      </c>
      <c r="Z472" s="237" t="s">
        <v>2561</v>
      </c>
      <c r="AA472" s="237" t="str">
        <f t="shared" si="76"/>
        <v>ゴウドウガイシャモモキョタクカイゴシエンジギョウショキヤンドルハウス</v>
      </c>
      <c r="AB472" s="237" t="s">
        <v>2146</v>
      </c>
      <c r="AC472" s="237" t="str">
        <f t="shared" si="77"/>
        <v>981</v>
      </c>
      <c r="AD472" s="237" t="str">
        <f t="shared" si="78"/>
        <v>1226</v>
      </c>
      <c r="AE472" s="237" t="s">
        <v>2128</v>
      </c>
      <c r="AF472" s="237" t="s">
        <v>2557</v>
      </c>
      <c r="AG472" s="237" t="str">
        <f t="shared" si="79"/>
        <v>名取市植松３丁目５番２４号</v>
      </c>
      <c r="AH472" s="237" t="s">
        <v>2558</v>
      </c>
      <c r="AI472" s="237"/>
      <c r="AJ472" s="237" t="s">
        <v>261</v>
      </c>
    </row>
    <row r="473" spans="1:36">
      <c r="A473" s="237" t="str">
        <f t="shared" si="71"/>
        <v>0410700637就労継続支援Ｂ型</v>
      </c>
      <c r="B473" s="237" t="s">
        <v>2532</v>
      </c>
      <c r="C473" s="237" t="s">
        <v>2533</v>
      </c>
      <c r="D473" s="237" t="str">
        <f t="shared" si="72"/>
        <v>イッパンシャダンホウジンハローズ</v>
      </c>
      <c r="E473" s="237" t="s">
        <v>2534</v>
      </c>
      <c r="F473" s="237" t="str">
        <f t="shared" si="73"/>
        <v>192</v>
      </c>
      <c r="G473" s="237" t="str">
        <f t="shared" si="74"/>
        <v>0082</v>
      </c>
      <c r="H473" s="237" t="s">
        <v>2535</v>
      </c>
      <c r="I473" s="237" t="str">
        <f t="shared" si="75"/>
        <v>東京都八王子市東町一丁目6番地橋完LKビル5階</v>
      </c>
      <c r="J473" s="237" t="s">
        <v>2536</v>
      </c>
      <c r="K473" s="237" t="s">
        <v>2537</v>
      </c>
      <c r="L473" s="237" t="s">
        <v>901</v>
      </c>
      <c r="M473" s="237" t="s">
        <v>2538</v>
      </c>
      <c r="N473" s="237" t="s">
        <v>2563</v>
      </c>
      <c r="O473" s="237" t="s">
        <v>2564</v>
      </c>
      <c r="P473" s="237" t="s">
        <v>2497</v>
      </c>
      <c r="Q473" s="237" t="s">
        <v>2128</v>
      </c>
      <c r="R473" s="237" t="s">
        <v>2565</v>
      </c>
      <c r="S473" s="237" t="s">
        <v>2566</v>
      </c>
      <c r="T473" s="237" t="s">
        <v>2567</v>
      </c>
      <c r="U473" s="237" t="s">
        <v>2568</v>
      </c>
      <c r="V473" s="237" t="s">
        <v>111</v>
      </c>
      <c r="W473" s="237"/>
      <c r="X473" s="237"/>
      <c r="Y473" s="237" t="s">
        <v>2563</v>
      </c>
      <c r="Z473" s="237" t="s">
        <v>2564</v>
      </c>
      <c r="AA473" s="237" t="str">
        <f t="shared" si="76"/>
        <v>ハローズナトリ（Ｂガタ）</v>
      </c>
      <c r="AB473" s="237" t="s">
        <v>2497</v>
      </c>
      <c r="AC473" s="237" t="str">
        <f t="shared" si="77"/>
        <v>981</v>
      </c>
      <c r="AD473" s="237" t="str">
        <f t="shared" si="78"/>
        <v>1231</v>
      </c>
      <c r="AE473" s="237" t="s">
        <v>2128</v>
      </c>
      <c r="AF473" s="237" t="s">
        <v>2569</v>
      </c>
      <c r="AG473" s="237" t="str">
        <f t="shared" si="79"/>
        <v>名取市手倉田字諏訪５３２－１ラスティコート名取１階</v>
      </c>
      <c r="AH473" s="237" t="s">
        <v>2566</v>
      </c>
      <c r="AI473" s="237" t="s">
        <v>2567</v>
      </c>
      <c r="AJ473" s="237" t="s">
        <v>260</v>
      </c>
    </row>
    <row r="474" spans="1:36">
      <c r="A474" s="237" t="str">
        <f t="shared" si="71"/>
        <v>0410700645生活介護</v>
      </c>
      <c r="B474" s="237" t="s">
        <v>2570</v>
      </c>
      <c r="C474" s="237" t="s">
        <v>2571</v>
      </c>
      <c r="D474" s="237" t="str">
        <f t="shared" si="72"/>
        <v>トクテイヒエイリカツドウホウジン　タマキ</v>
      </c>
      <c r="E474" s="237" t="s">
        <v>2572</v>
      </c>
      <c r="F474" s="237" t="str">
        <f t="shared" si="73"/>
        <v>981</v>
      </c>
      <c r="G474" s="237" t="str">
        <f t="shared" si="74"/>
        <v>1104</v>
      </c>
      <c r="H474" s="237" t="s">
        <v>2573</v>
      </c>
      <c r="I474" s="237" t="str">
        <f t="shared" si="75"/>
        <v>仙台市太白区中田2丁目27番9号</v>
      </c>
      <c r="J474" s="237" t="s">
        <v>2574</v>
      </c>
      <c r="K474" s="237" t="s">
        <v>2575</v>
      </c>
      <c r="L474" s="237" t="s">
        <v>901</v>
      </c>
      <c r="M474" s="237" t="s">
        <v>2576</v>
      </c>
      <c r="N474" s="237" t="s">
        <v>2577</v>
      </c>
      <c r="O474" s="237" t="s">
        <v>2578</v>
      </c>
      <c r="P474" s="237" t="s">
        <v>2579</v>
      </c>
      <c r="Q474" s="237" t="s">
        <v>2128</v>
      </c>
      <c r="R474" s="237" t="s">
        <v>2580</v>
      </c>
      <c r="S474" s="237" t="s">
        <v>2574</v>
      </c>
      <c r="T474" s="237" t="s">
        <v>2575</v>
      </c>
      <c r="U474" s="237" t="s">
        <v>2581</v>
      </c>
      <c r="V474" s="237" t="s">
        <v>105</v>
      </c>
      <c r="W474" s="237"/>
      <c r="X474" s="237"/>
      <c r="Y474" s="237" t="s">
        <v>2577</v>
      </c>
      <c r="Z474" s="237" t="s">
        <v>2578</v>
      </c>
      <c r="AA474" s="237" t="str">
        <f t="shared" si="76"/>
        <v>セイカツカイゴ　ココア（ココア）３</v>
      </c>
      <c r="AB474" s="237" t="s">
        <v>2579</v>
      </c>
      <c r="AC474" s="237" t="str">
        <f t="shared" si="77"/>
        <v>981</v>
      </c>
      <c r="AD474" s="237" t="str">
        <f t="shared" si="78"/>
        <v>1239</v>
      </c>
      <c r="AE474" s="237" t="s">
        <v>2128</v>
      </c>
      <c r="AF474" s="237" t="s">
        <v>2580</v>
      </c>
      <c r="AG474" s="237" t="str">
        <f t="shared" si="79"/>
        <v>名取市愛島塩手字北野32番</v>
      </c>
      <c r="AH474" s="237" t="s">
        <v>2574</v>
      </c>
      <c r="AI474" s="237" t="s">
        <v>2575</v>
      </c>
      <c r="AJ474" s="237" t="s">
        <v>260</v>
      </c>
    </row>
    <row r="475" spans="1:36">
      <c r="A475" s="237" t="str">
        <f t="shared" si="71"/>
        <v>0410700652短期入所</v>
      </c>
      <c r="B475" s="237" t="s">
        <v>2555</v>
      </c>
      <c r="C475" s="237" t="s">
        <v>2556</v>
      </c>
      <c r="D475" s="237" t="str">
        <f t="shared" si="72"/>
        <v>ゴウドウガイシャモモカ</v>
      </c>
      <c r="E475" s="237" t="s">
        <v>2146</v>
      </c>
      <c r="F475" s="237" t="str">
        <f t="shared" si="73"/>
        <v>981</v>
      </c>
      <c r="G475" s="237" t="str">
        <f t="shared" si="74"/>
        <v>1226</v>
      </c>
      <c r="H475" s="237" t="s">
        <v>2557</v>
      </c>
      <c r="I475" s="237" t="str">
        <f t="shared" si="75"/>
        <v>名取市植松３丁目５番２４号</v>
      </c>
      <c r="J475" s="237" t="s">
        <v>2558</v>
      </c>
      <c r="K475" s="237"/>
      <c r="L475" s="237" t="s">
        <v>821</v>
      </c>
      <c r="M475" s="237" t="s">
        <v>2559</v>
      </c>
      <c r="N475" s="237" t="s">
        <v>2582</v>
      </c>
      <c r="O475" s="237" t="s">
        <v>2583</v>
      </c>
      <c r="P475" s="237" t="s">
        <v>2146</v>
      </c>
      <c r="Q475" s="237" t="s">
        <v>2128</v>
      </c>
      <c r="R475" s="237" t="s">
        <v>2557</v>
      </c>
      <c r="S475" s="237" t="s">
        <v>2558</v>
      </c>
      <c r="T475" s="237"/>
      <c r="U475" s="237" t="s">
        <v>2584</v>
      </c>
      <c r="V475" s="237" t="s">
        <v>277</v>
      </c>
      <c r="W475" s="237"/>
      <c r="X475" s="237"/>
      <c r="Y475" s="237" t="s">
        <v>2582</v>
      </c>
      <c r="Z475" s="237" t="s">
        <v>2583</v>
      </c>
      <c r="AA475" s="237" t="str">
        <f t="shared" si="76"/>
        <v>ショートステイキャンドルハウス</v>
      </c>
      <c r="AB475" s="237" t="s">
        <v>2146</v>
      </c>
      <c r="AC475" s="237" t="str">
        <f t="shared" si="77"/>
        <v>981</v>
      </c>
      <c r="AD475" s="237" t="str">
        <f t="shared" si="78"/>
        <v>1226</v>
      </c>
      <c r="AE475" s="237" t="s">
        <v>2128</v>
      </c>
      <c r="AF475" s="237" t="s">
        <v>2557</v>
      </c>
      <c r="AG475" s="237" t="str">
        <f t="shared" si="79"/>
        <v>名取市植松３丁目５番２４号</v>
      </c>
      <c r="AH475" s="237" t="s">
        <v>2558</v>
      </c>
      <c r="AI475" s="237" t="s">
        <v>2558</v>
      </c>
      <c r="AJ475" s="237" t="s">
        <v>260</v>
      </c>
    </row>
    <row r="476" spans="1:36">
      <c r="A476" s="237" t="str">
        <f t="shared" si="71"/>
        <v>0410700660短期入所</v>
      </c>
      <c r="B476" s="237" t="s">
        <v>2585</v>
      </c>
      <c r="C476" s="237" t="s">
        <v>2586</v>
      </c>
      <c r="D476" s="237" t="str">
        <f t="shared" si="72"/>
        <v>カブシキガイシャ　シルバーサポートマゴコロ</v>
      </c>
      <c r="E476" s="237" t="s">
        <v>2324</v>
      </c>
      <c r="F476" s="237" t="str">
        <f t="shared" si="73"/>
        <v>981</v>
      </c>
      <c r="G476" s="237" t="str">
        <f t="shared" si="74"/>
        <v>1217</v>
      </c>
      <c r="H476" s="237" t="s">
        <v>2587</v>
      </c>
      <c r="I476" s="237" t="str">
        <f t="shared" si="75"/>
        <v>名取市美田園三丁目１－１</v>
      </c>
      <c r="J476" s="237" t="s">
        <v>2588</v>
      </c>
      <c r="K476" s="237" t="s">
        <v>2589</v>
      </c>
      <c r="L476" s="237" t="s">
        <v>339</v>
      </c>
      <c r="M476" s="237" t="s">
        <v>2590</v>
      </c>
      <c r="N476" s="237" t="s">
        <v>2591</v>
      </c>
      <c r="O476" s="237" t="s">
        <v>2592</v>
      </c>
      <c r="P476" s="237" t="s">
        <v>2324</v>
      </c>
      <c r="Q476" s="237" t="s">
        <v>2128</v>
      </c>
      <c r="R476" s="237" t="s">
        <v>2587</v>
      </c>
      <c r="S476" s="237" t="s">
        <v>2588</v>
      </c>
      <c r="T476" s="237" t="s">
        <v>2589</v>
      </c>
      <c r="U476" s="237" t="s">
        <v>2593</v>
      </c>
      <c r="V476" s="237" t="s">
        <v>277</v>
      </c>
      <c r="W476" s="237"/>
      <c r="X476" s="237"/>
      <c r="Y476" s="237" t="s">
        <v>2591</v>
      </c>
      <c r="Z476" s="237" t="s">
        <v>2592</v>
      </c>
      <c r="AA476" s="237" t="str">
        <f t="shared" si="76"/>
        <v>マゴコロショートステイ</v>
      </c>
      <c r="AB476" s="237" t="s">
        <v>2324</v>
      </c>
      <c r="AC476" s="237" t="str">
        <f t="shared" si="77"/>
        <v>981</v>
      </c>
      <c r="AD476" s="237" t="str">
        <f t="shared" si="78"/>
        <v>1217</v>
      </c>
      <c r="AE476" s="237" t="s">
        <v>2128</v>
      </c>
      <c r="AF476" s="237" t="s">
        <v>2587</v>
      </c>
      <c r="AG476" s="237" t="str">
        <f t="shared" si="79"/>
        <v>名取市美田園三丁目１－１</v>
      </c>
      <c r="AH476" s="237" t="s">
        <v>2588</v>
      </c>
      <c r="AI476" s="237" t="s">
        <v>2589</v>
      </c>
      <c r="AJ476" s="237" t="s">
        <v>260</v>
      </c>
    </row>
    <row r="477" spans="1:36">
      <c r="A477" s="237" t="str">
        <f t="shared" si="71"/>
        <v>0410700678短期入所</v>
      </c>
      <c r="B477" s="237" t="s">
        <v>2594</v>
      </c>
      <c r="C477" s="237" t="s">
        <v>2595</v>
      </c>
      <c r="D477" s="237" t="str">
        <f t="shared" si="72"/>
        <v>カブシキガイシャ　ラシエル</v>
      </c>
      <c r="E477" s="237" t="s">
        <v>2596</v>
      </c>
      <c r="F477" s="237" t="str">
        <f t="shared" si="73"/>
        <v>530</v>
      </c>
      <c r="G477" s="237" t="str">
        <f t="shared" si="74"/>
        <v>0011</v>
      </c>
      <c r="H477" s="237" t="s">
        <v>2597</v>
      </c>
      <c r="I477" s="237" t="str">
        <f t="shared" si="75"/>
        <v>大阪府大阪市北区大深町1番1号　ＬＩＮＫＳ・ＵＭＥＤＡ　８階</v>
      </c>
      <c r="J477" s="237" t="s">
        <v>2598</v>
      </c>
      <c r="K477" s="237"/>
      <c r="L477" s="237" t="s">
        <v>339</v>
      </c>
      <c r="M477" s="237" t="s">
        <v>1253</v>
      </c>
      <c r="N477" s="237" t="s">
        <v>2599</v>
      </c>
      <c r="O477" s="237" t="s">
        <v>2600</v>
      </c>
      <c r="P477" s="237" t="s">
        <v>2163</v>
      </c>
      <c r="Q477" s="237" t="s">
        <v>2128</v>
      </c>
      <c r="R477" s="237" t="s">
        <v>2601</v>
      </c>
      <c r="S477" s="237"/>
      <c r="T477" s="237"/>
      <c r="U477" s="237" t="s">
        <v>2602</v>
      </c>
      <c r="V477" s="237" t="s">
        <v>277</v>
      </c>
      <c r="W477" s="237"/>
      <c r="X477" s="237"/>
      <c r="Y477" s="237" t="s">
        <v>2599</v>
      </c>
      <c r="Z477" s="237" t="s">
        <v>2600</v>
      </c>
      <c r="AA477" s="237" t="str">
        <f t="shared" si="76"/>
        <v>グループホームＲＡＳＩＥＬナトリ</v>
      </c>
      <c r="AB477" s="237" t="s">
        <v>2163</v>
      </c>
      <c r="AC477" s="237" t="str">
        <f t="shared" si="77"/>
        <v>981</v>
      </c>
      <c r="AD477" s="237" t="str">
        <f t="shared" si="78"/>
        <v>1232</v>
      </c>
      <c r="AE477" s="237" t="s">
        <v>2128</v>
      </c>
      <c r="AF477" s="237" t="s">
        <v>2601</v>
      </c>
      <c r="AG477" s="237" t="str">
        <f t="shared" si="79"/>
        <v>名取市大手町六丁目２番地の６</v>
      </c>
      <c r="AH477" s="237" t="s">
        <v>2603</v>
      </c>
      <c r="AI477" s="237" t="s">
        <v>2604</v>
      </c>
      <c r="AJ477" s="237" t="s">
        <v>260</v>
      </c>
    </row>
    <row r="478" spans="1:36">
      <c r="A478" s="237" t="str">
        <f t="shared" si="71"/>
        <v>0410700686居宅介護</v>
      </c>
      <c r="B478" s="237" t="s">
        <v>2605</v>
      </c>
      <c r="C478" s="237" t="s">
        <v>2606</v>
      </c>
      <c r="D478" s="237" t="str">
        <f t="shared" si="72"/>
        <v>ユウゲンガイシャヤヨイ</v>
      </c>
      <c r="E478" s="237" t="s">
        <v>2607</v>
      </c>
      <c r="F478" s="237" t="str">
        <f t="shared" si="73"/>
        <v>981</v>
      </c>
      <c r="G478" s="237" t="str">
        <f t="shared" si="74"/>
        <v>1241</v>
      </c>
      <c r="H478" s="237" t="s">
        <v>2608</v>
      </c>
      <c r="I478" s="237" t="str">
        <f t="shared" si="75"/>
        <v>名取市高舘熊野堂字岩口下４６番地の１</v>
      </c>
      <c r="J478" s="237" t="s">
        <v>2609</v>
      </c>
      <c r="K478" s="237"/>
      <c r="L478" s="237" t="s">
        <v>339</v>
      </c>
      <c r="M478" s="237" t="s">
        <v>2610</v>
      </c>
      <c r="N478" s="237" t="s">
        <v>2605</v>
      </c>
      <c r="O478" s="237" t="s">
        <v>2606</v>
      </c>
      <c r="P478" s="237" t="s">
        <v>2607</v>
      </c>
      <c r="Q478" s="237" t="s">
        <v>2128</v>
      </c>
      <c r="R478" s="237" t="s">
        <v>2608</v>
      </c>
      <c r="S478" s="237" t="s">
        <v>2609</v>
      </c>
      <c r="T478" s="237"/>
      <c r="U478" s="237" t="s">
        <v>2611</v>
      </c>
      <c r="V478" s="237" t="s">
        <v>99</v>
      </c>
      <c r="W478" s="237"/>
      <c r="X478" s="237"/>
      <c r="Y478" s="237" t="s">
        <v>2605</v>
      </c>
      <c r="Z478" s="237" t="s">
        <v>2606</v>
      </c>
      <c r="AA478" s="237" t="str">
        <f t="shared" si="76"/>
        <v>ユウゲンガイシャヤヨイ</v>
      </c>
      <c r="AB478" s="237" t="s">
        <v>2607</v>
      </c>
      <c r="AC478" s="237" t="str">
        <f t="shared" si="77"/>
        <v>981</v>
      </c>
      <c r="AD478" s="237" t="str">
        <f t="shared" si="78"/>
        <v>1241</v>
      </c>
      <c r="AE478" s="237" t="s">
        <v>2128</v>
      </c>
      <c r="AF478" s="237" t="s">
        <v>2608</v>
      </c>
      <c r="AG478" s="237" t="str">
        <f t="shared" si="79"/>
        <v>名取市高舘熊野堂字岩口下４６番地の１</v>
      </c>
      <c r="AH478" s="237" t="s">
        <v>2609</v>
      </c>
      <c r="AI478" s="237"/>
      <c r="AJ478" s="237" t="s">
        <v>260</v>
      </c>
    </row>
    <row r="479" spans="1:36">
      <c r="A479" s="237" t="str">
        <f t="shared" si="71"/>
        <v>0410700686重度訪問介護</v>
      </c>
      <c r="B479" s="237" t="s">
        <v>2605</v>
      </c>
      <c r="C479" s="237" t="s">
        <v>2606</v>
      </c>
      <c r="D479" s="237" t="str">
        <f t="shared" si="72"/>
        <v>ユウゲンガイシャヤヨイ</v>
      </c>
      <c r="E479" s="237" t="s">
        <v>2607</v>
      </c>
      <c r="F479" s="237" t="str">
        <f t="shared" si="73"/>
        <v>981</v>
      </c>
      <c r="G479" s="237" t="str">
        <f t="shared" si="74"/>
        <v>1241</v>
      </c>
      <c r="H479" s="237" t="s">
        <v>2608</v>
      </c>
      <c r="I479" s="237" t="str">
        <f t="shared" si="75"/>
        <v>名取市高舘熊野堂字岩口下４６番地の１</v>
      </c>
      <c r="J479" s="237" t="s">
        <v>2609</v>
      </c>
      <c r="K479" s="237"/>
      <c r="L479" s="237" t="s">
        <v>339</v>
      </c>
      <c r="M479" s="237" t="s">
        <v>2610</v>
      </c>
      <c r="N479" s="237" t="s">
        <v>2605</v>
      </c>
      <c r="O479" s="237" t="s">
        <v>2606</v>
      </c>
      <c r="P479" s="237" t="s">
        <v>2607</v>
      </c>
      <c r="Q479" s="237" t="s">
        <v>2128</v>
      </c>
      <c r="R479" s="237" t="s">
        <v>2608</v>
      </c>
      <c r="S479" s="237" t="s">
        <v>2609</v>
      </c>
      <c r="T479" s="237"/>
      <c r="U479" s="237" t="s">
        <v>2611</v>
      </c>
      <c r="V479" s="237" t="s">
        <v>101</v>
      </c>
      <c r="W479" s="237"/>
      <c r="X479" s="237"/>
      <c r="Y479" s="237" t="s">
        <v>2605</v>
      </c>
      <c r="Z479" s="237" t="s">
        <v>2606</v>
      </c>
      <c r="AA479" s="237" t="str">
        <f t="shared" si="76"/>
        <v>ユウゲンガイシャヤヨイ</v>
      </c>
      <c r="AB479" s="237" t="s">
        <v>2607</v>
      </c>
      <c r="AC479" s="237" t="str">
        <f t="shared" si="77"/>
        <v>981</v>
      </c>
      <c r="AD479" s="237" t="str">
        <f t="shared" si="78"/>
        <v>1241</v>
      </c>
      <c r="AE479" s="237" t="s">
        <v>2128</v>
      </c>
      <c r="AF479" s="237" t="s">
        <v>2608</v>
      </c>
      <c r="AG479" s="237" t="str">
        <f t="shared" si="79"/>
        <v>名取市高舘熊野堂字岩口下４６番地の１</v>
      </c>
      <c r="AH479" s="237" t="s">
        <v>2609</v>
      </c>
      <c r="AI479" s="237"/>
      <c r="AJ479" s="237" t="s">
        <v>260</v>
      </c>
    </row>
    <row r="480" spans="1:36">
      <c r="A480" s="237" t="str">
        <f t="shared" si="71"/>
        <v>0410800015児童デイサービス</v>
      </c>
      <c r="B480" s="237" t="s">
        <v>2612</v>
      </c>
      <c r="C480" s="237" t="s">
        <v>2613</v>
      </c>
      <c r="D480" s="237" t="str">
        <f t="shared" si="72"/>
        <v>シャカイフクシホウジンガギュウミケイカイ</v>
      </c>
      <c r="E480" s="237" t="s">
        <v>2614</v>
      </c>
      <c r="F480" s="237" t="str">
        <f t="shared" si="73"/>
        <v>981</v>
      </c>
      <c r="G480" s="237" t="str">
        <f t="shared" si="74"/>
        <v>1522</v>
      </c>
      <c r="H480" s="237" t="s">
        <v>2615</v>
      </c>
      <c r="I480" s="237" t="str">
        <f t="shared" si="75"/>
        <v>角田市佐倉字町裏一番６３番地</v>
      </c>
      <c r="J480" s="237" t="s">
        <v>2616</v>
      </c>
      <c r="K480" s="237" t="s">
        <v>2617</v>
      </c>
      <c r="L480" s="237" t="s">
        <v>248</v>
      </c>
      <c r="M480" s="237" t="s">
        <v>2618</v>
      </c>
      <c r="N480" s="237" t="s">
        <v>2619</v>
      </c>
      <c r="O480" s="237" t="s">
        <v>2620</v>
      </c>
      <c r="P480" s="237" t="s">
        <v>2614</v>
      </c>
      <c r="Q480" s="237" t="s">
        <v>2621</v>
      </c>
      <c r="R480" s="237" t="s">
        <v>2622</v>
      </c>
      <c r="S480" s="237" t="s">
        <v>2616</v>
      </c>
      <c r="T480" s="237" t="s">
        <v>2617</v>
      </c>
      <c r="U480" s="237" t="s">
        <v>2623</v>
      </c>
      <c r="V480" s="237" t="s">
        <v>331</v>
      </c>
      <c r="W480" s="237"/>
      <c r="X480" s="237"/>
      <c r="Y480" s="237" t="s">
        <v>2624</v>
      </c>
      <c r="Z480" s="237" t="s">
        <v>2625</v>
      </c>
      <c r="AA480" s="237" t="str">
        <f t="shared" si="76"/>
        <v>チテキショウガイシャツウショジュサンシセツ　ダイ２ニジノソノ</v>
      </c>
      <c r="AB480" s="237" t="s">
        <v>2614</v>
      </c>
      <c r="AC480" s="237" t="str">
        <f t="shared" si="77"/>
        <v>981</v>
      </c>
      <c r="AD480" s="237" t="str">
        <f t="shared" si="78"/>
        <v>1522</v>
      </c>
      <c r="AE480" s="237" t="s">
        <v>2621</v>
      </c>
      <c r="AF480" s="237" t="s">
        <v>2622</v>
      </c>
      <c r="AG480" s="237" t="str">
        <f t="shared" si="79"/>
        <v>角田市佐倉字町裏一番６３</v>
      </c>
      <c r="AH480" s="237" t="s">
        <v>2626</v>
      </c>
      <c r="AI480" s="237"/>
      <c r="AJ480" s="237" t="s">
        <v>332</v>
      </c>
    </row>
    <row r="481" spans="1:36">
      <c r="A481" s="237" t="str">
        <f t="shared" si="71"/>
        <v>0410800015短期入所</v>
      </c>
      <c r="B481" s="237" t="s">
        <v>2612</v>
      </c>
      <c r="C481" s="237" t="s">
        <v>2613</v>
      </c>
      <c r="D481" s="237" t="str">
        <f t="shared" si="72"/>
        <v>シャカイフクシホウジンガギュウミケイカイ</v>
      </c>
      <c r="E481" s="237" t="s">
        <v>2614</v>
      </c>
      <c r="F481" s="237" t="str">
        <f t="shared" si="73"/>
        <v>981</v>
      </c>
      <c r="G481" s="237" t="str">
        <f t="shared" si="74"/>
        <v>1522</v>
      </c>
      <c r="H481" s="237" t="s">
        <v>2615</v>
      </c>
      <c r="I481" s="237" t="str">
        <f t="shared" si="75"/>
        <v>角田市佐倉字町裏一番６３番地</v>
      </c>
      <c r="J481" s="237" t="s">
        <v>2616</v>
      </c>
      <c r="K481" s="237" t="s">
        <v>2617</v>
      </c>
      <c r="L481" s="237" t="s">
        <v>248</v>
      </c>
      <c r="M481" s="237" t="s">
        <v>2618</v>
      </c>
      <c r="N481" s="237" t="s">
        <v>2619</v>
      </c>
      <c r="O481" s="237" t="s">
        <v>2620</v>
      </c>
      <c r="P481" s="237" t="s">
        <v>2614</v>
      </c>
      <c r="Q481" s="237" t="s">
        <v>2621</v>
      </c>
      <c r="R481" s="237" t="s">
        <v>2622</v>
      </c>
      <c r="S481" s="237" t="s">
        <v>2616</v>
      </c>
      <c r="T481" s="237" t="s">
        <v>2617</v>
      </c>
      <c r="U481" s="237" t="s">
        <v>2623</v>
      </c>
      <c r="V481" s="237" t="s">
        <v>277</v>
      </c>
      <c r="W481" s="237"/>
      <c r="X481" s="237"/>
      <c r="Y481" s="237" t="s">
        <v>2619</v>
      </c>
      <c r="Z481" s="237" t="s">
        <v>2620</v>
      </c>
      <c r="AA481" s="237" t="str">
        <f t="shared" si="76"/>
        <v>ダイニニジノソノ</v>
      </c>
      <c r="AB481" s="237" t="s">
        <v>2614</v>
      </c>
      <c r="AC481" s="237" t="str">
        <f t="shared" si="77"/>
        <v>981</v>
      </c>
      <c r="AD481" s="237" t="str">
        <f t="shared" si="78"/>
        <v>1522</v>
      </c>
      <c r="AE481" s="237" t="s">
        <v>2621</v>
      </c>
      <c r="AF481" s="237" t="s">
        <v>2622</v>
      </c>
      <c r="AG481" s="237" t="str">
        <f t="shared" si="79"/>
        <v>角田市佐倉字町裏一番６３</v>
      </c>
      <c r="AH481" s="237" t="s">
        <v>2616</v>
      </c>
      <c r="AI481" s="237" t="s">
        <v>2617</v>
      </c>
      <c r="AJ481" s="237" t="s">
        <v>470</v>
      </c>
    </row>
    <row r="482" spans="1:36">
      <c r="A482" s="237" t="str">
        <f t="shared" si="71"/>
        <v>0410800015就労移行支援</v>
      </c>
      <c r="B482" s="237" t="s">
        <v>2612</v>
      </c>
      <c r="C482" s="237" t="s">
        <v>2613</v>
      </c>
      <c r="D482" s="237" t="str">
        <f t="shared" si="72"/>
        <v>シャカイフクシホウジンガギュウミケイカイ</v>
      </c>
      <c r="E482" s="237" t="s">
        <v>2614</v>
      </c>
      <c r="F482" s="237" t="str">
        <f t="shared" si="73"/>
        <v>981</v>
      </c>
      <c r="G482" s="237" t="str">
        <f t="shared" si="74"/>
        <v>1522</v>
      </c>
      <c r="H482" s="237" t="s">
        <v>2615</v>
      </c>
      <c r="I482" s="237" t="str">
        <f t="shared" si="75"/>
        <v>角田市佐倉字町裏一番６３番地</v>
      </c>
      <c r="J482" s="237" t="s">
        <v>2616</v>
      </c>
      <c r="K482" s="237" t="s">
        <v>2617</v>
      </c>
      <c r="L482" s="237" t="s">
        <v>248</v>
      </c>
      <c r="M482" s="237" t="s">
        <v>2618</v>
      </c>
      <c r="N482" s="237" t="s">
        <v>2619</v>
      </c>
      <c r="O482" s="237" t="s">
        <v>2620</v>
      </c>
      <c r="P482" s="237" t="s">
        <v>2614</v>
      </c>
      <c r="Q482" s="237" t="s">
        <v>2621</v>
      </c>
      <c r="R482" s="237" t="s">
        <v>2622</v>
      </c>
      <c r="S482" s="237" t="s">
        <v>2616</v>
      </c>
      <c r="T482" s="237" t="s">
        <v>2617</v>
      </c>
      <c r="U482" s="237" t="s">
        <v>2623</v>
      </c>
      <c r="V482" s="237" t="s">
        <v>109</v>
      </c>
      <c r="W482" s="237"/>
      <c r="X482" s="237"/>
      <c r="Y482" s="237" t="s">
        <v>2627</v>
      </c>
      <c r="Z482" s="237" t="s">
        <v>2628</v>
      </c>
      <c r="AA482" s="237" t="str">
        <f t="shared" si="76"/>
        <v>タキノウガタシセツ　ダイ２ニジノソノ</v>
      </c>
      <c r="AB482" s="237" t="s">
        <v>2614</v>
      </c>
      <c r="AC482" s="237" t="str">
        <f t="shared" si="77"/>
        <v>981</v>
      </c>
      <c r="AD482" s="237" t="str">
        <f t="shared" si="78"/>
        <v>1522</v>
      </c>
      <c r="AE482" s="237" t="s">
        <v>2621</v>
      </c>
      <c r="AF482" s="237" t="s">
        <v>2622</v>
      </c>
      <c r="AG482" s="237" t="str">
        <f t="shared" si="79"/>
        <v>角田市佐倉字町裏一番６３</v>
      </c>
      <c r="AH482" s="237" t="s">
        <v>2616</v>
      </c>
      <c r="AI482" s="237" t="s">
        <v>2617</v>
      </c>
      <c r="AJ482" s="237" t="s">
        <v>332</v>
      </c>
    </row>
    <row r="483" spans="1:36">
      <c r="A483" s="237" t="str">
        <f t="shared" si="71"/>
        <v>0410800015就労継続支援Ｂ型</v>
      </c>
      <c r="B483" s="237" t="s">
        <v>2612</v>
      </c>
      <c r="C483" s="237" t="s">
        <v>2613</v>
      </c>
      <c r="D483" s="237" t="str">
        <f t="shared" si="72"/>
        <v>シャカイフクシホウジンガギュウミケイカイ</v>
      </c>
      <c r="E483" s="237" t="s">
        <v>2614</v>
      </c>
      <c r="F483" s="237" t="str">
        <f t="shared" si="73"/>
        <v>981</v>
      </c>
      <c r="G483" s="237" t="str">
        <f t="shared" si="74"/>
        <v>1522</v>
      </c>
      <c r="H483" s="237" t="s">
        <v>2615</v>
      </c>
      <c r="I483" s="237" t="str">
        <f t="shared" si="75"/>
        <v>角田市佐倉字町裏一番６３番地</v>
      </c>
      <c r="J483" s="237" t="s">
        <v>2616</v>
      </c>
      <c r="K483" s="237" t="s">
        <v>2617</v>
      </c>
      <c r="L483" s="237" t="s">
        <v>248</v>
      </c>
      <c r="M483" s="237" t="s">
        <v>2618</v>
      </c>
      <c r="N483" s="237" t="s">
        <v>2619</v>
      </c>
      <c r="O483" s="237" t="s">
        <v>2620</v>
      </c>
      <c r="P483" s="237" t="s">
        <v>2614</v>
      </c>
      <c r="Q483" s="237" t="s">
        <v>2621</v>
      </c>
      <c r="R483" s="237" t="s">
        <v>2622</v>
      </c>
      <c r="S483" s="237" t="s">
        <v>2616</v>
      </c>
      <c r="T483" s="237" t="s">
        <v>2617</v>
      </c>
      <c r="U483" s="237" t="s">
        <v>2623</v>
      </c>
      <c r="V483" s="237" t="s">
        <v>111</v>
      </c>
      <c r="W483" s="237"/>
      <c r="X483" s="237"/>
      <c r="Y483" s="237" t="s">
        <v>2619</v>
      </c>
      <c r="Z483" s="237" t="s">
        <v>2620</v>
      </c>
      <c r="AA483" s="237" t="str">
        <f t="shared" si="76"/>
        <v>ダイニニジノソノ</v>
      </c>
      <c r="AB483" s="237" t="s">
        <v>2614</v>
      </c>
      <c r="AC483" s="237" t="str">
        <f t="shared" si="77"/>
        <v>981</v>
      </c>
      <c r="AD483" s="237" t="str">
        <f t="shared" si="78"/>
        <v>1522</v>
      </c>
      <c r="AE483" s="237" t="s">
        <v>2621</v>
      </c>
      <c r="AF483" s="237" t="s">
        <v>2622</v>
      </c>
      <c r="AG483" s="237" t="str">
        <f t="shared" si="79"/>
        <v>角田市佐倉字町裏一番６３</v>
      </c>
      <c r="AH483" s="237" t="s">
        <v>2616</v>
      </c>
      <c r="AI483" s="237" t="s">
        <v>2617</v>
      </c>
      <c r="AJ483" s="237" t="s">
        <v>260</v>
      </c>
    </row>
    <row r="484" spans="1:36">
      <c r="A484" s="237" t="str">
        <f t="shared" si="71"/>
        <v>0410800015知的障害者通所授産施設</v>
      </c>
      <c r="B484" s="237" t="s">
        <v>2612</v>
      </c>
      <c r="C484" s="237" t="s">
        <v>2613</v>
      </c>
      <c r="D484" s="237" t="str">
        <f t="shared" si="72"/>
        <v>シャカイフクシホウジンガギュウミケイカイ</v>
      </c>
      <c r="E484" s="237" t="s">
        <v>2614</v>
      </c>
      <c r="F484" s="237" t="str">
        <f t="shared" si="73"/>
        <v>981</v>
      </c>
      <c r="G484" s="237" t="str">
        <f t="shared" si="74"/>
        <v>1522</v>
      </c>
      <c r="H484" s="237" t="s">
        <v>2615</v>
      </c>
      <c r="I484" s="237" t="str">
        <f t="shared" si="75"/>
        <v>角田市佐倉字町裏一番６３番地</v>
      </c>
      <c r="J484" s="237" t="s">
        <v>2616</v>
      </c>
      <c r="K484" s="237" t="s">
        <v>2617</v>
      </c>
      <c r="L484" s="237" t="s">
        <v>248</v>
      </c>
      <c r="M484" s="237" t="s">
        <v>2618</v>
      </c>
      <c r="N484" s="237" t="s">
        <v>2619</v>
      </c>
      <c r="O484" s="237" t="s">
        <v>2620</v>
      </c>
      <c r="P484" s="237" t="s">
        <v>2614</v>
      </c>
      <c r="Q484" s="237" t="s">
        <v>2621</v>
      </c>
      <c r="R484" s="237" t="s">
        <v>2622</v>
      </c>
      <c r="S484" s="237" t="s">
        <v>2616</v>
      </c>
      <c r="T484" s="237" t="s">
        <v>2617</v>
      </c>
      <c r="U484" s="237" t="s">
        <v>2623</v>
      </c>
      <c r="V484" s="237" t="s">
        <v>561</v>
      </c>
      <c r="W484" s="237"/>
      <c r="X484" s="237"/>
      <c r="Y484" s="237" t="s">
        <v>2619</v>
      </c>
      <c r="Z484" s="237" t="s">
        <v>2629</v>
      </c>
      <c r="AA484" s="237" t="str">
        <f t="shared" si="76"/>
        <v>ダイ２ニジノソノ</v>
      </c>
      <c r="AB484" s="237" t="s">
        <v>2614</v>
      </c>
      <c r="AC484" s="237" t="str">
        <f t="shared" si="77"/>
        <v>981</v>
      </c>
      <c r="AD484" s="237" t="str">
        <f t="shared" si="78"/>
        <v>1522</v>
      </c>
      <c r="AE484" s="237" t="s">
        <v>2621</v>
      </c>
      <c r="AF484" s="237" t="s">
        <v>2622</v>
      </c>
      <c r="AG484" s="237" t="str">
        <f t="shared" si="79"/>
        <v>角田市佐倉字町裏一番６３</v>
      </c>
      <c r="AH484" s="237" t="s">
        <v>2616</v>
      </c>
      <c r="AI484" s="237" t="s">
        <v>2617</v>
      </c>
      <c r="AJ484" s="237" t="s">
        <v>280</v>
      </c>
    </row>
    <row r="485" spans="1:36">
      <c r="A485" s="237" t="str">
        <f t="shared" si="71"/>
        <v>0410800023障害者支援施設：生活介護</v>
      </c>
      <c r="B485" s="237" t="s">
        <v>2630</v>
      </c>
      <c r="C485" s="237" t="s">
        <v>2631</v>
      </c>
      <c r="D485" s="237" t="str">
        <f t="shared" si="72"/>
        <v>シャカイフクシホウジン　ケイシュウカイ</v>
      </c>
      <c r="E485" s="237" t="s">
        <v>2632</v>
      </c>
      <c r="F485" s="237" t="str">
        <f t="shared" si="73"/>
        <v>981</v>
      </c>
      <c r="G485" s="237" t="str">
        <f t="shared" si="74"/>
        <v>1503</v>
      </c>
      <c r="H485" s="237" t="s">
        <v>2633</v>
      </c>
      <c r="I485" s="237" t="str">
        <f t="shared" si="75"/>
        <v>角田市島田字御蔵林５９番地</v>
      </c>
      <c r="J485" s="237" t="s">
        <v>2634</v>
      </c>
      <c r="K485" s="237" t="s">
        <v>2635</v>
      </c>
      <c r="L485" s="237" t="s">
        <v>248</v>
      </c>
      <c r="M485" s="237" t="s">
        <v>2636</v>
      </c>
      <c r="N485" s="237" t="s">
        <v>2637</v>
      </c>
      <c r="O485" s="237" t="s">
        <v>2638</v>
      </c>
      <c r="P485" s="237" t="s">
        <v>2632</v>
      </c>
      <c r="Q485" s="237" t="s">
        <v>2621</v>
      </c>
      <c r="R485" s="237" t="s">
        <v>2633</v>
      </c>
      <c r="S485" s="237" t="s">
        <v>2634</v>
      </c>
      <c r="T485" s="237" t="s">
        <v>2635</v>
      </c>
      <c r="U485" s="237" t="s">
        <v>2639</v>
      </c>
      <c r="V485" s="237" t="s">
        <v>19065</v>
      </c>
      <c r="W485" s="237" t="s">
        <v>228</v>
      </c>
      <c r="X485" s="237"/>
      <c r="Y485" s="237" t="s">
        <v>2637</v>
      </c>
      <c r="Z485" s="237" t="s">
        <v>2638</v>
      </c>
      <c r="AA485" s="237" t="str">
        <f t="shared" si="76"/>
        <v>ハグクミガクエン</v>
      </c>
      <c r="AB485" s="237" t="s">
        <v>2632</v>
      </c>
      <c r="AC485" s="237" t="str">
        <f t="shared" si="77"/>
        <v>981</v>
      </c>
      <c r="AD485" s="237" t="str">
        <f t="shared" si="78"/>
        <v>1503</v>
      </c>
      <c r="AE485" s="237" t="s">
        <v>2621</v>
      </c>
      <c r="AF485" s="237" t="s">
        <v>2640</v>
      </c>
      <c r="AG485" s="237" t="str">
        <f t="shared" si="79"/>
        <v>角田市島田字御蔵林５９</v>
      </c>
      <c r="AH485" s="237" t="s">
        <v>2634</v>
      </c>
      <c r="AI485" s="237" t="s">
        <v>2635</v>
      </c>
      <c r="AJ485" s="237" t="s">
        <v>260</v>
      </c>
    </row>
    <row r="486" spans="1:36">
      <c r="A486" s="237" t="str">
        <f t="shared" si="71"/>
        <v>0410800023短期入所</v>
      </c>
      <c r="B486" s="237" t="s">
        <v>2630</v>
      </c>
      <c r="C486" s="237" t="s">
        <v>2631</v>
      </c>
      <c r="D486" s="237" t="str">
        <f t="shared" si="72"/>
        <v>シャカイフクシホウジン　ケイシュウカイ</v>
      </c>
      <c r="E486" s="237" t="s">
        <v>2632</v>
      </c>
      <c r="F486" s="237" t="str">
        <f t="shared" si="73"/>
        <v>981</v>
      </c>
      <c r="G486" s="237" t="str">
        <f t="shared" si="74"/>
        <v>1503</v>
      </c>
      <c r="H486" s="237" t="s">
        <v>2633</v>
      </c>
      <c r="I486" s="237" t="str">
        <f t="shared" si="75"/>
        <v>角田市島田字御蔵林５９番地</v>
      </c>
      <c r="J486" s="237" t="s">
        <v>2634</v>
      </c>
      <c r="K486" s="237" t="s">
        <v>2635</v>
      </c>
      <c r="L486" s="237" t="s">
        <v>248</v>
      </c>
      <c r="M486" s="237" t="s">
        <v>2636</v>
      </c>
      <c r="N486" s="237" t="s">
        <v>2637</v>
      </c>
      <c r="O486" s="237" t="s">
        <v>2638</v>
      </c>
      <c r="P486" s="237" t="s">
        <v>2632</v>
      </c>
      <c r="Q486" s="237" t="s">
        <v>2621</v>
      </c>
      <c r="R486" s="237" t="s">
        <v>2633</v>
      </c>
      <c r="S486" s="237" t="s">
        <v>2634</v>
      </c>
      <c r="T486" s="237" t="s">
        <v>2635</v>
      </c>
      <c r="U486" s="237" t="s">
        <v>2639</v>
      </c>
      <c r="V486" s="237" t="s">
        <v>277</v>
      </c>
      <c r="W486" s="237"/>
      <c r="X486" s="237"/>
      <c r="Y486" s="237" t="s">
        <v>2637</v>
      </c>
      <c r="Z486" s="237" t="s">
        <v>2638</v>
      </c>
      <c r="AA486" s="237" t="str">
        <f t="shared" si="76"/>
        <v>ハグクミガクエン</v>
      </c>
      <c r="AB486" s="237" t="s">
        <v>2632</v>
      </c>
      <c r="AC486" s="237" t="str">
        <f t="shared" si="77"/>
        <v>981</v>
      </c>
      <c r="AD486" s="237" t="str">
        <f t="shared" si="78"/>
        <v>1503</v>
      </c>
      <c r="AE486" s="237" t="s">
        <v>2621</v>
      </c>
      <c r="AF486" s="237" t="s">
        <v>2633</v>
      </c>
      <c r="AG486" s="237" t="str">
        <f t="shared" si="79"/>
        <v>角田市島田字御蔵林５９番地</v>
      </c>
      <c r="AH486" s="237" t="s">
        <v>2634</v>
      </c>
      <c r="AI486" s="237" t="s">
        <v>2635</v>
      </c>
      <c r="AJ486" s="237" t="s">
        <v>260</v>
      </c>
    </row>
    <row r="487" spans="1:36">
      <c r="A487" s="237" t="str">
        <f t="shared" si="71"/>
        <v>0410800023施設入所支援</v>
      </c>
      <c r="B487" s="237" t="s">
        <v>2630</v>
      </c>
      <c r="C487" s="237" t="s">
        <v>2631</v>
      </c>
      <c r="D487" s="237" t="str">
        <f t="shared" si="72"/>
        <v>シャカイフクシホウジン　ケイシュウカイ</v>
      </c>
      <c r="E487" s="237" t="s">
        <v>2632</v>
      </c>
      <c r="F487" s="237" t="str">
        <f t="shared" si="73"/>
        <v>981</v>
      </c>
      <c r="G487" s="237" t="str">
        <f t="shared" si="74"/>
        <v>1503</v>
      </c>
      <c r="H487" s="237" t="s">
        <v>2633</v>
      </c>
      <c r="I487" s="237" t="str">
        <f t="shared" si="75"/>
        <v>角田市島田字御蔵林５９番地</v>
      </c>
      <c r="J487" s="237" t="s">
        <v>2634</v>
      </c>
      <c r="K487" s="237" t="s">
        <v>2635</v>
      </c>
      <c r="L487" s="237" t="s">
        <v>248</v>
      </c>
      <c r="M487" s="237" t="s">
        <v>2636</v>
      </c>
      <c r="N487" s="237" t="s">
        <v>2637</v>
      </c>
      <c r="O487" s="237" t="s">
        <v>2638</v>
      </c>
      <c r="P487" s="237" t="s">
        <v>2632</v>
      </c>
      <c r="Q487" s="237" t="s">
        <v>2621</v>
      </c>
      <c r="R487" s="237" t="s">
        <v>2633</v>
      </c>
      <c r="S487" s="237" t="s">
        <v>2634</v>
      </c>
      <c r="T487" s="237" t="s">
        <v>2635</v>
      </c>
      <c r="U487" s="237" t="s">
        <v>2639</v>
      </c>
      <c r="V487" s="237" t="s">
        <v>107</v>
      </c>
      <c r="W487" s="237" t="s">
        <v>228</v>
      </c>
      <c r="X487" s="237"/>
      <c r="Y487" s="237" t="s">
        <v>2637</v>
      </c>
      <c r="Z487" s="237" t="s">
        <v>2638</v>
      </c>
      <c r="AA487" s="237" t="str">
        <f t="shared" si="76"/>
        <v>ハグクミガクエン</v>
      </c>
      <c r="AB487" s="237" t="s">
        <v>2632</v>
      </c>
      <c r="AC487" s="237" t="str">
        <f t="shared" si="77"/>
        <v>981</v>
      </c>
      <c r="AD487" s="237" t="str">
        <f t="shared" si="78"/>
        <v>1503</v>
      </c>
      <c r="AE487" s="237" t="s">
        <v>2621</v>
      </c>
      <c r="AF487" s="237" t="s">
        <v>2640</v>
      </c>
      <c r="AG487" s="237" t="str">
        <f t="shared" si="79"/>
        <v>角田市島田字御蔵林５９</v>
      </c>
      <c r="AH487" s="237" t="s">
        <v>2634</v>
      </c>
      <c r="AI487" s="237" t="s">
        <v>2635</v>
      </c>
      <c r="AJ487" s="237" t="s">
        <v>260</v>
      </c>
    </row>
    <row r="488" spans="1:36">
      <c r="A488" s="237" t="str">
        <f t="shared" si="71"/>
        <v>0410800023知的障害者入所更生施設</v>
      </c>
      <c r="B488" s="237" t="s">
        <v>2630</v>
      </c>
      <c r="C488" s="237" t="s">
        <v>2631</v>
      </c>
      <c r="D488" s="237" t="str">
        <f t="shared" si="72"/>
        <v>シャカイフクシホウジン　ケイシュウカイ</v>
      </c>
      <c r="E488" s="237" t="s">
        <v>2632</v>
      </c>
      <c r="F488" s="237" t="str">
        <f t="shared" si="73"/>
        <v>981</v>
      </c>
      <c r="G488" s="237" t="str">
        <f t="shared" si="74"/>
        <v>1503</v>
      </c>
      <c r="H488" s="237" t="s">
        <v>2633</v>
      </c>
      <c r="I488" s="237" t="str">
        <f t="shared" si="75"/>
        <v>角田市島田字御蔵林５９番地</v>
      </c>
      <c r="J488" s="237" t="s">
        <v>2634</v>
      </c>
      <c r="K488" s="237" t="s">
        <v>2635</v>
      </c>
      <c r="L488" s="237" t="s">
        <v>248</v>
      </c>
      <c r="M488" s="237" t="s">
        <v>2636</v>
      </c>
      <c r="N488" s="237" t="s">
        <v>2637</v>
      </c>
      <c r="O488" s="237" t="s">
        <v>2638</v>
      </c>
      <c r="P488" s="237" t="s">
        <v>2632</v>
      </c>
      <c r="Q488" s="237" t="s">
        <v>2621</v>
      </c>
      <c r="R488" s="237" t="s">
        <v>2633</v>
      </c>
      <c r="S488" s="237" t="s">
        <v>2634</v>
      </c>
      <c r="T488" s="237" t="s">
        <v>2635</v>
      </c>
      <c r="U488" s="237" t="s">
        <v>2639</v>
      </c>
      <c r="V488" s="237" t="s">
        <v>279</v>
      </c>
      <c r="W488" s="237"/>
      <c r="X488" s="237"/>
      <c r="Y488" s="237" t="s">
        <v>2637</v>
      </c>
      <c r="Z488" s="237" t="s">
        <v>2638</v>
      </c>
      <c r="AA488" s="237" t="str">
        <f t="shared" si="76"/>
        <v>ハグクミガクエン</v>
      </c>
      <c r="AB488" s="237" t="s">
        <v>2632</v>
      </c>
      <c r="AC488" s="237" t="str">
        <f t="shared" si="77"/>
        <v>981</v>
      </c>
      <c r="AD488" s="237" t="str">
        <f t="shared" si="78"/>
        <v>1503</v>
      </c>
      <c r="AE488" s="237" t="s">
        <v>2621</v>
      </c>
      <c r="AF488" s="237" t="s">
        <v>2640</v>
      </c>
      <c r="AG488" s="237" t="str">
        <f t="shared" si="79"/>
        <v>角田市島田字御蔵林５９</v>
      </c>
      <c r="AH488" s="237" t="s">
        <v>2634</v>
      </c>
      <c r="AI488" s="237" t="s">
        <v>2635</v>
      </c>
      <c r="AJ488" s="237" t="s">
        <v>280</v>
      </c>
    </row>
    <row r="489" spans="1:36">
      <c r="A489" s="237" t="str">
        <f t="shared" si="71"/>
        <v>0410800031児童デイサービス</v>
      </c>
      <c r="B489" s="237" t="s">
        <v>2612</v>
      </c>
      <c r="C489" s="237" t="s">
        <v>2613</v>
      </c>
      <c r="D489" s="237" t="str">
        <f t="shared" si="72"/>
        <v>シャカイフクシホウジンガギュウミケイカイ</v>
      </c>
      <c r="E489" s="237" t="s">
        <v>2614</v>
      </c>
      <c r="F489" s="237" t="str">
        <f t="shared" si="73"/>
        <v>981</v>
      </c>
      <c r="G489" s="237" t="str">
        <f t="shared" si="74"/>
        <v>1522</v>
      </c>
      <c r="H489" s="237" t="s">
        <v>2615</v>
      </c>
      <c r="I489" s="237" t="str">
        <f t="shared" si="75"/>
        <v>角田市佐倉字町裏一番６３番地</v>
      </c>
      <c r="J489" s="237" t="s">
        <v>2616</v>
      </c>
      <c r="K489" s="237" t="s">
        <v>2617</v>
      </c>
      <c r="L489" s="237" t="s">
        <v>248</v>
      </c>
      <c r="M489" s="237" t="s">
        <v>2618</v>
      </c>
      <c r="N489" s="237" t="s">
        <v>2641</v>
      </c>
      <c r="O489" s="237" t="s">
        <v>2642</v>
      </c>
      <c r="P489" s="237" t="s">
        <v>2614</v>
      </c>
      <c r="Q489" s="237" t="s">
        <v>2621</v>
      </c>
      <c r="R489" s="237" t="s">
        <v>2622</v>
      </c>
      <c r="S489" s="237" t="s">
        <v>2616</v>
      </c>
      <c r="T489" s="237" t="s">
        <v>2617</v>
      </c>
      <c r="U489" s="237" t="s">
        <v>2643</v>
      </c>
      <c r="V489" s="237" t="s">
        <v>331</v>
      </c>
      <c r="W489" s="237"/>
      <c r="X489" s="237"/>
      <c r="Y489" s="237" t="s">
        <v>2644</v>
      </c>
      <c r="Z489" s="237" t="s">
        <v>2645</v>
      </c>
      <c r="AA489" s="237" t="str">
        <f t="shared" si="76"/>
        <v>シンタイショウガイシャツウショジュサンシセツ　ニシノソノ</v>
      </c>
      <c r="AB489" s="237" t="s">
        <v>2614</v>
      </c>
      <c r="AC489" s="237" t="str">
        <f t="shared" si="77"/>
        <v>981</v>
      </c>
      <c r="AD489" s="237" t="str">
        <f t="shared" si="78"/>
        <v>1522</v>
      </c>
      <c r="AE489" s="237" t="s">
        <v>2621</v>
      </c>
      <c r="AF489" s="237" t="s">
        <v>2622</v>
      </c>
      <c r="AG489" s="237" t="str">
        <f t="shared" si="79"/>
        <v>角田市佐倉字町裏一番６３</v>
      </c>
      <c r="AH489" s="237" t="s">
        <v>2616</v>
      </c>
      <c r="AI489" s="237" t="s">
        <v>2617</v>
      </c>
      <c r="AJ489" s="237" t="s">
        <v>332</v>
      </c>
    </row>
    <row r="490" spans="1:36">
      <c r="A490" s="237" t="str">
        <f t="shared" si="71"/>
        <v>0410800031就労移行支援</v>
      </c>
      <c r="B490" s="237" t="s">
        <v>2612</v>
      </c>
      <c r="C490" s="237" t="s">
        <v>2613</v>
      </c>
      <c r="D490" s="237" t="str">
        <f t="shared" si="72"/>
        <v>シャカイフクシホウジンガギュウミケイカイ</v>
      </c>
      <c r="E490" s="237" t="s">
        <v>2614</v>
      </c>
      <c r="F490" s="237" t="str">
        <f t="shared" si="73"/>
        <v>981</v>
      </c>
      <c r="G490" s="237" t="str">
        <f t="shared" si="74"/>
        <v>1522</v>
      </c>
      <c r="H490" s="237" t="s">
        <v>2615</v>
      </c>
      <c r="I490" s="237" t="str">
        <f t="shared" si="75"/>
        <v>角田市佐倉字町裏一番６３番地</v>
      </c>
      <c r="J490" s="237" t="s">
        <v>2616</v>
      </c>
      <c r="K490" s="237" t="s">
        <v>2617</v>
      </c>
      <c r="L490" s="237" t="s">
        <v>248</v>
      </c>
      <c r="M490" s="237" t="s">
        <v>2618</v>
      </c>
      <c r="N490" s="237" t="s">
        <v>2641</v>
      </c>
      <c r="O490" s="237" t="s">
        <v>2642</v>
      </c>
      <c r="P490" s="237" t="s">
        <v>2614</v>
      </c>
      <c r="Q490" s="237" t="s">
        <v>2621</v>
      </c>
      <c r="R490" s="237" t="s">
        <v>2622</v>
      </c>
      <c r="S490" s="237" t="s">
        <v>2616</v>
      </c>
      <c r="T490" s="237" t="s">
        <v>2617</v>
      </c>
      <c r="U490" s="237" t="s">
        <v>2643</v>
      </c>
      <c r="V490" s="237" t="s">
        <v>109</v>
      </c>
      <c r="W490" s="237"/>
      <c r="X490" s="237"/>
      <c r="Y490" s="237" t="s">
        <v>2646</v>
      </c>
      <c r="Z490" s="237" t="s">
        <v>2647</v>
      </c>
      <c r="AA490" s="237" t="str">
        <f t="shared" si="76"/>
        <v>タキノウガタシセツ　ニジノソノ</v>
      </c>
      <c r="AB490" s="237" t="s">
        <v>2614</v>
      </c>
      <c r="AC490" s="237" t="str">
        <f t="shared" si="77"/>
        <v>981</v>
      </c>
      <c r="AD490" s="237" t="str">
        <f t="shared" si="78"/>
        <v>1522</v>
      </c>
      <c r="AE490" s="237" t="s">
        <v>2621</v>
      </c>
      <c r="AF490" s="237" t="s">
        <v>2622</v>
      </c>
      <c r="AG490" s="237" t="str">
        <f t="shared" si="79"/>
        <v>角田市佐倉字町裏一番６３</v>
      </c>
      <c r="AH490" s="237" t="s">
        <v>2616</v>
      </c>
      <c r="AI490" s="237" t="s">
        <v>2617</v>
      </c>
      <c r="AJ490" s="237" t="s">
        <v>332</v>
      </c>
    </row>
    <row r="491" spans="1:36">
      <c r="A491" s="237" t="str">
        <f t="shared" si="71"/>
        <v>0410800031就労継続支援Ｂ型</v>
      </c>
      <c r="B491" s="237" t="s">
        <v>2612</v>
      </c>
      <c r="C491" s="237" t="s">
        <v>2613</v>
      </c>
      <c r="D491" s="237" t="str">
        <f t="shared" si="72"/>
        <v>シャカイフクシホウジンガギュウミケイカイ</v>
      </c>
      <c r="E491" s="237" t="s">
        <v>2614</v>
      </c>
      <c r="F491" s="237" t="str">
        <f t="shared" si="73"/>
        <v>981</v>
      </c>
      <c r="G491" s="237" t="str">
        <f t="shared" si="74"/>
        <v>1522</v>
      </c>
      <c r="H491" s="237" t="s">
        <v>2615</v>
      </c>
      <c r="I491" s="237" t="str">
        <f t="shared" si="75"/>
        <v>角田市佐倉字町裏一番６３番地</v>
      </c>
      <c r="J491" s="237" t="s">
        <v>2616</v>
      </c>
      <c r="K491" s="237" t="s">
        <v>2617</v>
      </c>
      <c r="L491" s="237" t="s">
        <v>248</v>
      </c>
      <c r="M491" s="237" t="s">
        <v>2618</v>
      </c>
      <c r="N491" s="237" t="s">
        <v>2641</v>
      </c>
      <c r="O491" s="237" t="s">
        <v>2642</v>
      </c>
      <c r="P491" s="237" t="s">
        <v>2614</v>
      </c>
      <c r="Q491" s="237" t="s">
        <v>2621</v>
      </c>
      <c r="R491" s="237" t="s">
        <v>2622</v>
      </c>
      <c r="S491" s="237" t="s">
        <v>2616</v>
      </c>
      <c r="T491" s="237" t="s">
        <v>2617</v>
      </c>
      <c r="U491" s="237" t="s">
        <v>2643</v>
      </c>
      <c r="V491" s="237" t="s">
        <v>111</v>
      </c>
      <c r="W491" s="237"/>
      <c r="X491" s="237"/>
      <c r="Y491" s="237" t="s">
        <v>2641</v>
      </c>
      <c r="Z491" s="237" t="s">
        <v>2642</v>
      </c>
      <c r="AA491" s="237" t="str">
        <f t="shared" si="76"/>
        <v>ニジノソノ</v>
      </c>
      <c r="AB491" s="237" t="s">
        <v>2614</v>
      </c>
      <c r="AC491" s="237" t="str">
        <f t="shared" si="77"/>
        <v>981</v>
      </c>
      <c r="AD491" s="237" t="str">
        <f t="shared" si="78"/>
        <v>1522</v>
      </c>
      <c r="AE491" s="237" t="s">
        <v>2621</v>
      </c>
      <c r="AF491" s="237" t="s">
        <v>2622</v>
      </c>
      <c r="AG491" s="237" t="str">
        <f t="shared" si="79"/>
        <v>角田市佐倉字町裏一番６３</v>
      </c>
      <c r="AH491" s="237" t="s">
        <v>2616</v>
      </c>
      <c r="AI491" s="237" t="s">
        <v>2617</v>
      </c>
      <c r="AJ491" s="237" t="s">
        <v>260</v>
      </c>
    </row>
    <row r="492" spans="1:36">
      <c r="A492" s="237" t="str">
        <f t="shared" si="71"/>
        <v>0410800031身体障害者通所授産施設</v>
      </c>
      <c r="B492" s="237" t="s">
        <v>2612</v>
      </c>
      <c r="C492" s="237" t="s">
        <v>2613</v>
      </c>
      <c r="D492" s="237" t="str">
        <f t="shared" si="72"/>
        <v>シャカイフクシホウジンガギュウミケイカイ</v>
      </c>
      <c r="E492" s="237" t="s">
        <v>2614</v>
      </c>
      <c r="F492" s="237" t="str">
        <f t="shared" si="73"/>
        <v>981</v>
      </c>
      <c r="G492" s="237" t="str">
        <f t="shared" si="74"/>
        <v>1522</v>
      </c>
      <c r="H492" s="237" t="s">
        <v>2615</v>
      </c>
      <c r="I492" s="237" t="str">
        <f t="shared" si="75"/>
        <v>角田市佐倉字町裏一番６３番地</v>
      </c>
      <c r="J492" s="237" t="s">
        <v>2616</v>
      </c>
      <c r="K492" s="237" t="s">
        <v>2617</v>
      </c>
      <c r="L492" s="237" t="s">
        <v>248</v>
      </c>
      <c r="M492" s="237" t="s">
        <v>2618</v>
      </c>
      <c r="N492" s="237" t="s">
        <v>2641</v>
      </c>
      <c r="O492" s="237" t="s">
        <v>2642</v>
      </c>
      <c r="P492" s="237" t="s">
        <v>2614</v>
      </c>
      <c r="Q492" s="237" t="s">
        <v>2621</v>
      </c>
      <c r="R492" s="237" t="s">
        <v>2622</v>
      </c>
      <c r="S492" s="237" t="s">
        <v>2616</v>
      </c>
      <c r="T492" s="237" t="s">
        <v>2617</v>
      </c>
      <c r="U492" s="237" t="s">
        <v>2643</v>
      </c>
      <c r="V492" s="237" t="s">
        <v>2648</v>
      </c>
      <c r="W492" s="237"/>
      <c r="X492" s="237"/>
      <c r="Y492" s="237" t="s">
        <v>2641</v>
      </c>
      <c r="Z492" s="237" t="s">
        <v>2642</v>
      </c>
      <c r="AA492" s="237" t="str">
        <f t="shared" si="76"/>
        <v>ニジノソノ</v>
      </c>
      <c r="AB492" s="237" t="s">
        <v>2614</v>
      </c>
      <c r="AC492" s="237" t="str">
        <f t="shared" si="77"/>
        <v>981</v>
      </c>
      <c r="AD492" s="237" t="str">
        <f t="shared" si="78"/>
        <v>1522</v>
      </c>
      <c r="AE492" s="237" t="s">
        <v>2621</v>
      </c>
      <c r="AF492" s="237" t="s">
        <v>2622</v>
      </c>
      <c r="AG492" s="237" t="str">
        <f t="shared" si="79"/>
        <v>角田市佐倉字町裏一番６３</v>
      </c>
      <c r="AH492" s="237" t="s">
        <v>2616</v>
      </c>
      <c r="AI492" s="237" t="s">
        <v>2617</v>
      </c>
      <c r="AJ492" s="237" t="s">
        <v>280</v>
      </c>
    </row>
    <row r="493" spans="1:36">
      <c r="A493" s="237" t="str">
        <f t="shared" si="71"/>
        <v>0410800049居宅介護</v>
      </c>
      <c r="B493" s="237" t="s">
        <v>2649</v>
      </c>
      <c r="C493" s="237" t="s">
        <v>2650</v>
      </c>
      <c r="D493" s="237" t="str">
        <f t="shared" si="72"/>
        <v>イリョウホウジンシャダンリョウジンカイウイメンズクリニックカナガミ</v>
      </c>
      <c r="E493" s="237" t="s">
        <v>2651</v>
      </c>
      <c r="F493" s="237" t="str">
        <f t="shared" si="73"/>
        <v>981</v>
      </c>
      <c r="G493" s="237" t="str">
        <f t="shared" si="74"/>
        <v>1505</v>
      </c>
      <c r="H493" s="237" t="s">
        <v>2652</v>
      </c>
      <c r="I493" s="237" t="str">
        <f t="shared" si="75"/>
        <v>角田市角田字田町１１４番地１２</v>
      </c>
      <c r="J493" s="237" t="s">
        <v>2653</v>
      </c>
      <c r="K493" s="237" t="s">
        <v>2654</v>
      </c>
      <c r="L493" s="237" t="s">
        <v>248</v>
      </c>
      <c r="M493" s="237" t="s">
        <v>2655</v>
      </c>
      <c r="N493" s="237" t="s">
        <v>2656</v>
      </c>
      <c r="O493" s="237" t="s">
        <v>2657</v>
      </c>
      <c r="P493" s="237" t="s">
        <v>2651</v>
      </c>
      <c r="Q493" s="237" t="s">
        <v>2621</v>
      </c>
      <c r="R493" s="237" t="s">
        <v>2658</v>
      </c>
      <c r="S493" s="237" t="s">
        <v>2659</v>
      </c>
      <c r="T493" s="237" t="s">
        <v>2660</v>
      </c>
      <c r="U493" s="237" t="s">
        <v>2661</v>
      </c>
      <c r="V493" s="237" t="s">
        <v>99</v>
      </c>
      <c r="W493" s="237"/>
      <c r="X493" s="237"/>
      <c r="Y493" s="237" t="s">
        <v>2656</v>
      </c>
      <c r="Z493" s="237" t="s">
        <v>2657</v>
      </c>
      <c r="AA493" s="237" t="str">
        <f t="shared" si="76"/>
        <v>プライムキョタクカイゴジギョウショ</v>
      </c>
      <c r="AB493" s="237" t="s">
        <v>2651</v>
      </c>
      <c r="AC493" s="237" t="str">
        <f t="shared" si="77"/>
        <v>981</v>
      </c>
      <c r="AD493" s="237" t="str">
        <f t="shared" si="78"/>
        <v>1505</v>
      </c>
      <c r="AE493" s="237" t="s">
        <v>2621</v>
      </c>
      <c r="AF493" s="237" t="s">
        <v>2658</v>
      </c>
      <c r="AG493" s="237" t="str">
        <f t="shared" si="79"/>
        <v>角田市角田字柳町３５番地の１</v>
      </c>
      <c r="AH493" s="237" t="s">
        <v>2659</v>
      </c>
      <c r="AI493" s="237" t="s">
        <v>2660</v>
      </c>
      <c r="AJ493" s="237" t="s">
        <v>332</v>
      </c>
    </row>
    <row r="494" spans="1:36">
      <c r="A494" s="237" t="str">
        <f t="shared" si="71"/>
        <v>0410800049重度訪問介護</v>
      </c>
      <c r="B494" s="237" t="s">
        <v>2649</v>
      </c>
      <c r="C494" s="237" t="s">
        <v>2650</v>
      </c>
      <c r="D494" s="237" t="str">
        <f t="shared" si="72"/>
        <v>イリョウホウジンシャダンリョウジンカイウイメンズクリニックカナガミ</v>
      </c>
      <c r="E494" s="237" t="s">
        <v>2651</v>
      </c>
      <c r="F494" s="237" t="str">
        <f t="shared" si="73"/>
        <v>981</v>
      </c>
      <c r="G494" s="237" t="str">
        <f t="shared" si="74"/>
        <v>1505</v>
      </c>
      <c r="H494" s="237" t="s">
        <v>2652</v>
      </c>
      <c r="I494" s="237" t="str">
        <f t="shared" si="75"/>
        <v>角田市角田字田町１１４番地１２</v>
      </c>
      <c r="J494" s="237" t="s">
        <v>2653</v>
      </c>
      <c r="K494" s="237" t="s">
        <v>2654</v>
      </c>
      <c r="L494" s="237" t="s">
        <v>248</v>
      </c>
      <c r="M494" s="237" t="s">
        <v>2655</v>
      </c>
      <c r="N494" s="237" t="s">
        <v>2656</v>
      </c>
      <c r="O494" s="237" t="s">
        <v>2657</v>
      </c>
      <c r="P494" s="237" t="s">
        <v>2651</v>
      </c>
      <c r="Q494" s="237" t="s">
        <v>2621</v>
      </c>
      <c r="R494" s="237" t="s">
        <v>2658</v>
      </c>
      <c r="S494" s="237" t="s">
        <v>2659</v>
      </c>
      <c r="T494" s="237" t="s">
        <v>2660</v>
      </c>
      <c r="U494" s="237" t="s">
        <v>2661</v>
      </c>
      <c r="V494" s="237" t="s">
        <v>101</v>
      </c>
      <c r="W494" s="237"/>
      <c r="X494" s="237"/>
      <c r="Y494" s="237" t="s">
        <v>2656</v>
      </c>
      <c r="Z494" s="237" t="s">
        <v>2657</v>
      </c>
      <c r="AA494" s="237" t="str">
        <f t="shared" si="76"/>
        <v>プライムキョタクカイゴジギョウショ</v>
      </c>
      <c r="AB494" s="237" t="s">
        <v>2651</v>
      </c>
      <c r="AC494" s="237" t="str">
        <f t="shared" si="77"/>
        <v>981</v>
      </c>
      <c r="AD494" s="237" t="str">
        <f t="shared" si="78"/>
        <v>1505</v>
      </c>
      <c r="AE494" s="237" t="s">
        <v>2621</v>
      </c>
      <c r="AF494" s="237" t="s">
        <v>2658</v>
      </c>
      <c r="AG494" s="237" t="str">
        <f t="shared" si="79"/>
        <v>角田市角田字柳町３５番地の１</v>
      </c>
      <c r="AH494" s="237" t="s">
        <v>2659</v>
      </c>
      <c r="AI494" s="237" t="s">
        <v>2660</v>
      </c>
      <c r="AJ494" s="237" t="s">
        <v>332</v>
      </c>
    </row>
    <row r="495" spans="1:36">
      <c r="A495" s="237" t="str">
        <f t="shared" si="71"/>
        <v>0410800049行動援護</v>
      </c>
      <c r="B495" s="237" t="s">
        <v>2649</v>
      </c>
      <c r="C495" s="237" t="s">
        <v>2650</v>
      </c>
      <c r="D495" s="237" t="str">
        <f t="shared" si="72"/>
        <v>イリョウホウジンシャダンリョウジンカイウイメンズクリニックカナガミ</v>
      </c>
      <c r="E495" s="237" t="s">
        <v>2651</v>
      </c>
      <c r="F495" s="237" t="str">
        <f t="shared" si="73"/>
        <v>981</v>
      </c>
      <c r="G495" s="237" t="str">
        <f t="shared" si="74"/>
        <v>1505</v>
      </c>
      <c r="H495" s="237" t="s">
        <v>2652</v>
      </c>
      <c r="I495" s="237" t="str">
        <f t="shared" si="75"/>
        <v>角田市角田字田町１１４番地１２</v>
      </c>
      <c r="J495" s="237" t="s">
        <v>2653</v>
      </c>
      <c r="K495" s="237" t="s">
        <v>2654</v>
      </c>
      <c r="L495" s="237" t="s">
        <v>248</v>
      </c>
      <c r="M495" s="237" t="s">
        <v>2655</v>
      </c>
      <c r="N495" s="237" t="s">
        <v>2656</v>
      </c>
      <c r="O495" s="237" t="s">
        <v>2657</v>
      </c>
      <c r="P495" s="237" t="s">
        <v>2651</v>
      </c>
      <c r="Q495" s="237" t="s">
        <v>2621</v>
      </c>
      <c r="R495" s="237" t="s">
        <v>2658</v>
      </c>
      <c r="S495" s="237" t="s">
        <v>2659</v>
      </c>
      <c r="T495" s="237" t="s">
        <v>2660</v>
      </c>
      <c r="U495" s="237" t="s">
        <v>2661</v>
      </c>
      <c r="V495" s="237" t="s">
        <v>102</v>
      </c>
      <c r="W495" s="237"/>
      <c r="X495" s="237"/>
      <c r="Y495" s="237" t="s">
        <v>2656</v>
      </c>
      <c r="Z495" s="237" t="s">
        <v>2657</v>
      </c>
      <c r="AA495" s="237" t="str">
        <f t="shared" si="76"/>
        <v>プライムキョタクカイゴジギョウショ</v>
      </c>
      <c r="AB495" s="237" t="s">
        <v>2651</v>
      </c>
      <c r="AC495" s="237" t="str">
        <f t="shared" si="77"/>
        <v>981</v>
      </c>
      <c r="AD495" s="237" t="str">
        <f t="shared" si="78"/>
        <v>1505</v>
      </c>
      <c r="AE495" s="237" t="s">
        <v>2621</v>
      </c>
      <c r="AF495" s="237" t="s">
        <v>2658</v>
      </c>
      <c r="AG495" s="237" t="str">
        <f t="shared" si="79"/>
        <v>角田市角田字柳町３５番地の１</v>
      </c>
      <c r="AH495" s="237" t="s">
        <v>2659</v>
      </c>
      <c r="AI495" s="237" t="s">
        <v>2660</v>
      </c>
      <c r="AJ495" s="237" t="s">
        <v>332</v>
      </c>
    </row>
    <row r="496" spans="1:36">
      <c r="A496" s="237" t="str">
        <f t="shared" si="71"/>
        <v>0410800056居宅介護</v>
      </c>
      <c r="B496" s="237" t="s">
        <v>484</v>
      </c>
      <c r="C496" s="237" t="s">
        <v>485</v>
      </c>
      <c r="D496" s="237" t="str">
        <f t="shared" si="72"/>
        <v>カブシキガイシャコムスン</v>
      </c>
      <c r="E496" s="237" t="s">
        <v>486</v>
      </c>
      <c r="F496" s="237" t="str">
        <f t="shared" si="73"/>
        <v>106</v>
      </c>
      <c r="G496" s="237" t="str">
        <f t="shared" si="74"/>
        <v>6153</v>
      </c>
      <c r="H496" s="237" t="s">
        <v>487</v>
      </c>
      <c r="I496" s="237" t="str">
        <f t="shared" si="75"/>
        <v>東京都港区六本木六丁目１０番１号六本木ヒルズ森タワー</v>
      </c>
      <c r="J496" s="237" t="s">
        <v>488</v>
      </c>
      <c r="K496" s="237" t="s">
        <v>489</v>
      </c>
      <c r="L496" s="237" t="s">
        <v>339</v>
      </c>
      <c r="M496" s="237" t="s">
        <v>490</v>
      </c>
      <c r="N496" s="237" t="s">
        <v>2662</v>
      </c>
      <c r="O496" s="237" t="s">
        <v>2663</v>
      </c>
      <c r="P496" s="237" t="s">
        <v>2664</v>
      </c>
      <c r="Q496" s="237" t="s">
        <v>2621</v>
      </c>
      <c r="R496" s="237" t="s">
        <v>2665</v>
      </c>
      <c r="S496" s="237" t="s">
        <v>2666</v>
      </c>
      <c r="T496" s="237" t="s">
        <v>2667</v>
      </c>
      <c r="U496" s="237" t="s">
        <v>2668</v>
      </c>
      <c r="V496" s="237" t="s">
        <v>99</v>
      </c>
      <c r="W496" s="237"/>
      <c r="X496" s="237"/>
      <c r="Y496" s="237" t="s">
        <v>2662</v>
      </c>
      <c r="Z496" s="237" t="s">
        <v>2663</v>
      </c>
      <c r="AA496" s="237" t="str">
        <f t="shared" si="76"/>
        <v>カブシキガイシャコムスン　カクダケアセンター</v>
      </c>
      <c r="AB496" s="237" t="s">
        <v>2664</v>
      </c>
      <c r="AC496" s="237" t="str">
        <f t="shared" si="77"/>
        <v>981</v>
      </c>
      <c r="AD496" s="237" t="str">
        <f t="shared" si="78"/>
        <v>1523</v>
      </c>
      <c r="AE496" s="237" t="s">
        <v>2621</v>
      </c>
      <c r="AF496" s="237" t="s">
        <v>2665</v>
      </c>
      <c r="AG496" s="237" t="str">
        <f t="shared" si="79"/>
        <v>角田市梶賀字西87番地１ニコニコビル201号室</v>
      </c>
      <c r="AH496" s="237" t="s">
        <v>2666</v>
      </c>
      <c r="AI496" s="237" t="s">
        <v>2667</v>
      </c>
      <c r="AJ496" s="237" t="s">
        <v>332</v>
      </c>
    </row>
    <row r="497" spans="1:36">
      <c r="A497" s="237" t="str">
        <f t="shared" si="71"/>
        <v>0410800056重度訪問介護</v>
      </c>
      <c r="B497" s="237" t="s">
        <v>484</v>
      </c>
      <c r="C497" s="237" t="s">
        <v>485</v>
      </c>
      <c r="D497" s="237" t="str">
        <f t="shared" si="72"/>
        <v>カブシキガイシャコムスン</v>
      </c>
      <c r="E497" s="237" t="s">
        <v>486</v>
      </c>
      <c r="F497" s="237" t="str">
        <f t="shared" si="73"/>
        <v>106</v>
      </c>
      <c r="G497" s="237" t="str">
        <f t="shared" si="74"/>
        <v>6153</v>
      </c>
      <c r="H497" s="237" t="s">
        <v>487</v>
      </c>
      <c r="I497" s="237" t="str">
        <f t="shared" si="75"/>
        <v>東京都港区六本木六丁目１０番１号六本木ヒルズ森タワー</v>
      </c>
      <c r="J497" s="237" t="s">
        <v>488</v>
      </c>
      <c r="K497" s="237" t="s">
        <v>489</v>
      </c>
      <c r="L497" s="237" t="s">
        <v>339</v>
      </c>
      <c r="M497" s="237" t="s">
        <v>490</v>
      </c>
      <c r="N497" s="237" t="s">
        <v>2662</v>
      </c>
      <c r="O497" s="237" t="s">
        <v>2663</v>
      </c>
      <c r="P497" s="237" t="s">
        <v>2664</v>
      </c>
      <c r="Q497" s="237" t="s">
        <v>2621</v>
      </c>
      <c r="R497" s="237" t="s">
        <v>2665</v>
      </c>
      <c r="S497" s="237" t="s">
        <v>2666</v>
      </c>
      <c r="T497" s="237" t="s">
        <v>2667</v>
      </c>
      <c r="U497" s="237" t="s">
        <v>2668</v>
      </c>
      <c r="V497" s="237" t="s">
        <v>101</v>
      </c>
      <c r="W497" s="237"/>
      <c r="X497" s="237"/>
      <c r="Y497" s="237" t="s">
        <v>2662</v>
      </c>
      <c r="Z497" s="237" t="s">
        <v>2663</v>
      </c>
      <c r="AA497" s="237" t="str">
        <f t="shared" si="76"/>
        <v>カブシキガイシャコムスン　カクダケアセンター</v>
      </c>
      <c r="AB497" s="237" t="s">
        <v>2664</v>
      </c>
      <c r="AC497" s="237" t="str">
        <f t="shared" si="77"/>
        <v>981</v>
      </c>
      <c r="AD497" s="237" t="str">
        <f t="shared" si="78"/>
        <v>1523</v>
      </c>
      <c r="AE497" s="237" t="s">
        <v>2621</v>
      </c>
      <c r="AF497" s="237" t="s">
        <v>2665</v>
      </c>
      <c r="AG497" s="237" t="str">
        <f t="shared" si="79"/>
        <v>角田市梶賀字西87番地１ニコニコビル201号室</v>
      </c>
      <c r="AH497" s="237" t="s">
        <v>2666</v>
      </c>
      <c r="AI497" s="237" t="s">
        <v>2667</v>
      </c>
      <c r="AJ497" s="237" t="s">
        <v>332</v>
      </c>
    </row>
    <row r="498" spans="1:36">
      <c r="A498" s="237" t="str">
        <f t="shared" si="71"/>
        <v>0410800072居宅介護</v>
      </c>
      <c r="B498" s="237" t="s">
        <v>2669</v>
      </c>
      <c r="C498" s="237" t="s">
        <v>2670</v>
      </c>
      <c r="D498" s="237" t="str">
        <f t="shared" si="72"/>
        <v>カブシキガイシャ　ツクイ</v>
      </c>
      <c r="E498" s="237" t="s">
        <v>2671</v>
      </c>
      <c r="F498" s="237" t="str">
        <f t="shared" si="73"/>
        <v>233</v>
      </c>
      <c r="G498" s="237" t="str">
        <f t="shared" si="74"/>
        <v>0002</v>
      </c>
      <c r="H498" s="237" t="s">
        <v>2672</v>
      </c>
      <c r="I498" s="237" t="str">
        <f t="shared" si="75"/>
        <v>神奈川県横浜市港南区上大岡西１丁目６番１号</v>
      </c>
      <c r="J498" s="237" t="s">
        <v>2673</v>
      </c>
      <c r="K498" s="237" t="s">
        <v>2674</v>
      </c>
      <c r="L498" s="237" t="s">
        <v>339</v>
      </c>
      <c r="M498" s="237" t="s">
        <v>2675</v>
      </c>
      <c r="N498" s="237" t="s">
        <v>2676</v>
      </c>
      <c r="O498" s="237" t="s">
        <v>2677</v>
      </c>
      <c r="P498" s="237" t="s">
        <v>2678</v>
      </c>
      <c r="Q498" s="237" t="s">
        <v>2621</v>
      </c>
      <c r="R498" s="237" t="s">
        <v>2679</v>
      </c>
      <c r="S498" s="237" t="s">
        <v>2680</v>
      </c>
      <c r="T498" s="237" t="s">
        <v>2681</v>
      </c>
      <c r="U498" s="237" t="s">
        <v>2682</v>
      </c>
      <c r="V498" s="237" t="s">
        <v>99</v>
      </c>
      <c r="W498" s="237"/>
      <c r="X498" s="237"/>
      <c r="Y498" s="237" t="s">
        <v>2676</v>
      </c>
      <c r="Z498" s="237" t="s">
        <v>2677</v>
      </c>
      <c r="AA498" s="237" t="str">
        <f t="shared" si="76"/>
        <v>ツクイカクダキタゴウ</v>
      </c>
      <c r="AB498" s="237" t="s">
        <v>2678</v>
      </c>
      <c r="AC498" s="237" t="str">
        <f t="shared" si="77"/>
        <v>981</v>
      </c>
      <c r="AD498" s="237" t="str">
        <f t="shared" si="78"/>
        <v>1524</v>
      </c>
      <c r="AE498" s="237" t="s">
        <v>2621</v>
      </c>
      <c r="AF498" s="237" t="s">
        <v>2679</v>
      </c>
      <c r="AG498" s="237" t="str">
        <f t="shared" si="79"/>
        <v>角田市岡字内川２３２</v>
      </c>
      <c r="AH498" s="237" t="s">
        <v>2680</v>
      </c>
      <c r="AI498" s="237" t="s">
        <v>2681</v>
      </c>
      <c r="AJ498" s="237" t="s">
        <v>260</v>
      </c>
    </row>
    <row r="499" spans="1:36">
      <c r="A499" s="237" t="str">
        <f t="shared" si="71"/>
        <v>0410800072重度訪問介護</v>
      </c>
      <c r="B499" s="237" t="s">
        <v>2669</v>
      </c>
      <c r="C499" s="237" t="s">
        <v>2670</v>
      </c>
      <c r="D499" s="237" t="str">
        <f t="shared" si="72"/>
        <v>カブシキガイシャ　ツクイ</v>
      </c>
      <c r="E499" s="237" t="s">
        <v>2671</v>
      </c>
      <c r="F499" s="237" t="str">
        <f t="shared" si="73"/>
        <v>233</v>
      </c>
      <c r="G499" s="237" t="str">
        <f t="shared" si="74"/>
        <v>0002</v>
      </c>
      <c r="H499" s="237" t="s">
        <v>2672</v>
      </c>
      <c r="I499" s="237" t="str">
        <f t="shared" si="75"/>
        <v>神奈川県横浜市港南区上大岡西１丁目６番１号</v>
      </c>
      <c r="J499" s="237" t="s">
        <v>2673</v>
      </c>
      <c r="K499" s="237" t="s">
        <v>2674</v>
      </c>
      <c r="L499" s="237" t="s">
        <v>339</v>
      </c>
      <c r="M499" s="237" t="s">
        <v>2675</v>
      </c>
      <c r="N499" s="237" t="s">
        <v>2676</v>
      </c>
      <c r="O499" s="237" t="s">
        <v>2677</v>
      </c>
      <c r="P499" s="237" t="s">
        <v>2678</v>
      </c>
      <c r="Q499" s="237" t="s">
        <v>2621</v>
      </c>
      <c r="R499" s="237" t="s">
        <v>2679</v>
      </c>
      <c r="S499" s="237" t="s">
        <v>2680</v>
      </c>
      <c r="T499" s="237" t="s">
        <v>2681</v>
      </c>
      <c r="U499" s="237" t="s">
        <v>2682</v>
      </c>
      <c r="V499" s="237" t="s">
        <v>101</v>
      </c>
      <c r="W499" s="237"/>
      <c r="X499" s="237"/>
      <c r="Y499" s="237" t="s">
        <v>2676</v>
      </c>
      <c r="Z499" s="237" t="s">
        <v>2677</v>
      </c>
      <c r="AA499" s="237" t="str">
        <f t="shared" si="76"/>
        <v>ツクイカクダキタゴウ</v>
      </c>
      <c r="AB499" s="237" t="s">
        <v>2678</v>
      </c>
      <c r="AC499" s="237" t="str">
        <f t="shared" si="77"/>
        <v>981</v>
      </c>
      <c r="AD499" s="237" t="str">
        <f t="shared" si="78"/>
        <v>1524</v>
      </c>
      <c r="AE499" s="237" t="s">
        <v>2621</v>
      </c>
      <c r="AF499" s="237" t="s">
        <v>2679</v>
      </c>
      <c r="AG499" s="237" t="str">
        <f t="shared" si="79"/>
        <v>角田市岡字内川２３２</v>
      </c>
      <c r="AH499" s="237" t="s">
        <v>2680</v>
      </c>
      <c r="AI499" s="237" t="s">
        <v>2681</v>
      </c>
      <c r="AJ499" s="237" t="s">
        <v>260</v>
      </c>
    </row>
    <row r="500" spans="1:36">
      <c r="A500" s="237" t="str">
        <f t="shared" si="71"/>
        <v>0410800080居宅介護</v>
      </c>
      <c r="B500" s="237" t="s">
        <v>2071</v>
      </c>
      <c r="C500" s="237" t="s">
        <v>2072</v>
      </c>
      <c r="D500" s="237" t="str">
        <f t="shared" si="72"/>
        <v>ミヤギセンナンノウギョウキョウドウクミアイ</v>
      </c>
      <c r="E500" s="237" t="s">
        <v>2073</v>
      </c>
      <c r="F500" s="237" t="str">
        <f t="shared" si="73"/>
        <v>989</v>
      </c>
      <c r="G500" s="237" t="str">
        <f t="shared" si="74"/>
        <v>1622</v>
      </c>
      <c r="H500" s="237" t="s">
        <v>2074</v>
      </c>
      <c r="I500" s="237" t="str">
        <f t="shared" si="75"/>
        <v>柴田郡柴田町西船迫一丁目１０－３</v>
      </c>
      <c r="J500" s="237" t="s">
        <v>2075</v>
      </c>
      <c r="K500" s="237" t="s">
        <v>2076</v>
      </c>
      <c r="L500" s="237" t="s">
        <v>2077</v>
      </c>
      <c r="M500" s="237" t="s">
        <v>2078</v>
      </c>
      <c r="N500" s="237" t="s">
        <v>2683</v>
      </c>
      <c r="O500" s="237" t="s">
        <v>2684</v>
      </c>
      <c r="P500" s="237" t="s">
        <v>2651</v>
      </c>
      <c r="Q500" s="237" t="s">
        <v>2621</v>
      </c>
      <c r="R500" s="237" t="s">
        <v>2685</v>
      </c>
      <c r="S500" s="237" t="s">
        <v>2686</v>
      </c>
      <c r="T500" s="237"/>
      <c r="U500" s="237" t="s">
        <v>2687</v>
      </c>
      <c r="V500" s="237" t="s">
        <v>99</v>
      </c>
      <c r="W500" s="237"/>
      <c r="X500" s="237"/>
      <c r="Y500" s="237" t="s">
        <v>2683</v>
      </c>
      <c r="Z500" s="237" t="s">
        <v>2684</v>
      </c>
      <c r="AA500" s="237" t="str">
        <f t="shared" si="76"/>
        <v>ＪＡミヤギセンナンダイ２カイゴシエンセンター</v>
      </c>
      <c r="AB500" s="237" t="s">
        <v>2651</v>
      </c>
      <c r="AC500" s="237" t="str">
        <f t="shared" si="77"/>
        <v>981</v>
      </c>
      <c r="AD500" s="237" t="str">
        <f t="shared" si="78"/>
        <v>1505</v>
      </c>
      <c r="AE500" s="237" t="s">
        <v>2621</v>
      </c>
      <c r="AF500" s="237" t="s">
        <v>2685</v>
      </c>
      <c r="AG500" s="237" t="str">
        <f t="shared" si="79"/>
        <v>角田市角田字町３０</v>
      </c>
      <c r="AH500" s="237" t="s">
        <v>2686</v>
      </c>
      <c r="AI500" s="237"/>
      <c r="AJ500" s="237" t="s">
        <v>332</v>
      </c>
    </row>
    <row r="501" spans="1:36">
      <c r="A501" s="237" t="str">
        <f t="shared" si="71"/>
        <v>0410800080重度訪問介護</v>
      </c>
      <c r="B501" s="237" t="s">
        <v>2071</v>
      </c>
      <c r="C501" s="237" t="s">
        <v>2072</v>
      </c>
      <c r="D501" s="237" t="str">
        <f t="shared" si="72"/>
        <v>ミヤギセンナンノウギョウキョウドウクミアイ</v>
      </c>
      <c r="E501" s="237" t="s">
        <v>2073</v>
      </c>
      <c r="F501" s="237" t="str">
        <f t="shared" si="73"/>
        <v>989</v>
      </c>
      <c r="G501" s="237" t="str">
        <f t="shared" si="74"/>
        <v>1622</v>
      </c>
      <c r="H501" s="237" t="s">
        <v>2074</v>
      </c>
      <c r="I501" s="237" t="str">
        <f t="shared" si="75"/>
        <v>柴田郡柴田町西船迫一丁目１０－３</v>
      </c>
      <c r="J501" s="237" t="s">
        <v>2075</v>
      </c>
      <c r="K501" s="237" t="s">
        <v>2076</v>
      </c>
      <c r="L501" s="237" t="s">
        <v>2077</v>
      </c>
      <c r="M501" s="237" t="s">
        <v>2078</v>
      </c>
      <c r="N501" s="237" t="s">
        <v>2683</v>
      </c>
      <c r="O501" s="237" t="s">
        <v>2684</v>
      </c>
      <c r="P501" s="237" t="s">
        <v>2651</v>
      </c>
      <c r="Q501" s="237" t="s">
        <v>2621</v>
      </c>
      <c r="R501" s="237" t="s">
        <v>2685</v>
      </c>
      <c r="S501" s="237" t="s">
        <v>2686</v>
      </c>
      <c r="T501" s="237"/>
      <c r="U501" s="237" t="s">
        <v>2687</v>
      </c>
      <c r="V501" s="237" t="s">
        <v>101</v>
      </c>
      <c r="W501" s="237"/>
      <c r="X501" s="237"/>
      <c r="Y501" s="237" t="s">
        <v>2683</v>
      </c>
      <c r="Z501" s="237" t="s">
        <v>2684</v>
      </c>
      <c r="AA501" s="237" t="str">
        <f t="shared" si="76"/>
        <v>ＪＡミヤギセンナンダイ２カイゴシエンセンター</v>
      </c>
      <c r="AB501" s="237" t="s">
        <v>2651</v>
      </c>
      <c r="AC501" s="237" t="str">
        <f t="shared" si="77"/>
        <v>981</v>
      </c>
      <c r="AD501" s="237" t="str">
        <f t="shared" si="78"/>
        <v>1505</v>
      </c>
      <c r="AE501" s="237" t="s">
        <v>2621</v>
      </c>
      <c r="AF501" s="237" t="s">
        <v>2685</v>
      </c>
      <c r="AG501" s="237" t="str">
        <f t="shared" si="79"/>
        <v>角田市角田字町３０</v>
      </c>
      <c r="AH501" s="237" t="s">
        <v>2686</v>
      </c>
      <c r="AI501" s="237"/>
      <c r="AJ501" s="237" t="s">
        <v>332</v>
      </c>
    </row>
    <row r="502" spans="1:36">
      <c r="A502" s="237" t="str">
        <f t="shared" si="71"/>
        <v>0410800098居宅介護</v>
      </c>
      <c r="B502" s="237" t="s">
        <v>629</v>
      </c>
      <c r="C502" s="237" t="s">
        <v>630</v>
      </c>
      <c r="D502" s="237" t="str">
        <f t="shared" si="72"/>
        <v>カブシキガイシャニチイガッカン</v>
      </c>
      <c r="E502" s="237" t="s">
        <v>631</v>
      </c>
      <c r="F502" s="237" t="str">
        <f t="shared" si="73"/>
        <v>101</v>
      </c>
      <c r="G502" s="237" t="str">
        <f t="shared" si="74"/>
        <v>8688</v>
      </c>
      <c r="H502" s="237" t="s">
        <v>632</v>
      </c>
      <c r="I502" s="237" t="str">
        <f t="shared" si="75"/>
        <v>東京都千代田区神田駿河台２丁目９</v>
      </c>
      <c r="J502" s="237" t="s">
        <v>633</v>
      </c>
      <c r="K502" s="237" t="s">
        <v>634</v>
      </c>
      <c r="L502" s="237" t="s">
        <v>635</v>
      </c>
      <c r="M502" s="237" t="s">
        <v>636</v>
      </c>
      <c r="N502" s="237" t="s">
        <v>2688</v>
      </c>
      <c r="O502" s="237" t="s">
        <v>2689</v>
      </c>
      <c r="P502" s="237" t="s">
        <v>2651</v>
      </c>
      <c r="Q502" s="237" t="s">
        <v>2621</v>
      </c>
      <c r="R502" s="237" t="s">
        <v>2690</v>
      </c>
      <c r="S502" s="237" t="s">
        <v>2691</v>
      </c>
      <c r="T502" s="237" t="s">
        <v>2692</v>
      </c>
      <c r="U502" s="237" t="s">
        <v>2693</v>
      </c>
      <c r="V502" s="237" t="s">
        <v>99</v>
      </c>
      <c r="W502" s="237"/>
      <c r="X502" s="237"/>
      <c r="Y502" s="237" t="s">
        <v>2688</v>
      </c>
      <c r="Z502" s="237" t="s">
        <v>2689</v>
      </c>
      <c r="AA502" s="237" t="str">
        <f t="shared" si="76"/>
        <v>ニチイケアセンターカクダ</v>
      </c>
      <c r="AB502" s="237" t="s">
        <v>2651</v>
      </c>
      <c r="AC502" s="237" t="str">
        <f t="shared" si="77"/>
        <v>981</v>
      </c>
      <c r="AD502" s="237" t="str">
        <f t="shared" si="78"/>
        <v>1505</v>
      </c>
      <c r="AE502" s="237" t="s">
        <v>2621</v>
      </c>
      <c r="AF502" s="237" t="s">
        <v>2690</v>
      </c>
      <c r="AG502" s="237" t="str">
        <f t="shared" si="79"/>
        <v>角田市角田字扇町１１－５</v>
      </c>
      <c r="AH502" s="237" t="s">
        <v>2691</v>
      </c>
      <c r="AI502" s="237" t="s">
        <v>2692</v>
      </c>
      <c r="AJ502" s="237" t="s">
        <v>260</v>
      </c>
    </row>
    <row r="503" spans="1:36">
      <c r="A503" s="237" t="str">
        <f t="shared" si="71"/>
        <v>0410800098重度訪問介護</v>
      </c>
      <c r="B503" s="237" t="s">
        <v>629</v>
      </c>
      <c r="C503" s="237" t="s">
        <v>630</v>
      </c>
      <c r="D503" s="237" t="str">
        <f t="shared" si="72"/>
        <v>カブシキガイシャニチイガッカン</v>
      </c>
      <c r="E503" s="237" t="s">
        <v>631</v>
      </c>
      <c r="F503" s="237" t="str">
        <f t="shared" si="73"/>
        <v>101</v>
      </c>
      <c r="G503" s="237" t="str">
        <f t="shared" si="74"/>
        <v>8688</v>
      </c>
      <c r="H503" s="237" t="s">
        <v>632</v>
      </c>
      <c r="I503" s="237" t="str">
        <f t="shared" si="75"/>
        <v>東京都千代田区神田駿河台２丁目９</v>
      </c>
      <c r="J503" s="237" t="s">
        <v>633</v>
      </c>
      <c r="K503" s="237" t="s">
        <v>634</v>
      </c>
      <c r="L503" s="237" t="s">
        <v>635</v>
      </c>
      <c r="M503" s="237" t="s">
        <v>636</v>
      </c>
      <c r="N503" s="237" t="s">
        <v>2688</v>
      </c>
      <c r="O503" s="237" t="s">
        <v>2689</v>
      </c>
      <c r="P503" s="237" t="s">
        <v>2651</v>
      </c>
      <c r="Q503" s="237" t="s">
        <v>2621</v>
      </c>
      <c r="R503" s="237" t="s">
        <v>2690</v>
      </c>
      <c r="S503" s="237" t="s">
        <v>2691</v>
      </c>
      <c r="T503" s="237" t="s">
        <v>2692</v>
      </c>
      <c r="U503" s="237" t="s">
        <v>2693</v>
      </c>
      <c r="V503" s="237" t="s">
        <v>101</v>
      </c>
      <c r="W503" s="237"/>
      <c r="X503" s="237"/>
      <c r="Y503" s="237" t="s">
        <v>2688</v>
      </c>
      <c r="Z503" s="237" t="s">
        <v>2689</v>
      </c>
      <c r="AA503" s="237" t="str">
        <f t="shared" si="76"/>
        <v>ニチイケアセンターカクダ</v>
      </c>
      <c r="AB503" s="237" t="s">
        <v>2651</v>
      </c>
      <c r="AC503" s="237" t="str">
        <f t="shared" si="77"/>
        <v>981</v>
      </c>
      <c r="AD503" s="237" t="str">
        <f t="shared" si="78"/>
        <v>1505</v>
      </c>
      <c r="AE503" s="237" t="s">
        <v>2621</v>
      </c>
      <c r="AF503" s="237" t="s">
        <v>2690</v>
      </c>
      <c r="AG503" s="237" t="str">
        <f t="shared" si="79"/>
        <v>角田市角田字扇町１１－５</v>
      </c>
      <c r="AH503" s="237" t="s">
        <v>2691</v>
      </c>
      <c r="AI503" s="237" t="s">
        <v>2692</v>
      </c>
      <c r="AJ503" s="237" t="s">
        <v>260</v>
      </c>
    </row>
    <row r="504" spans="1:36">
      <c r="A504" s="237" t="str">
        <f t="shared" si="71"/>
        <v>0410800098同行援護</v>
      </c>
      <c r="B504" s="237" t="s">
        <v>629</v>
      </c>
      <c r="C504" s="237" t="s">
        <v>630</v>
      </c>
      <c r="D504" s="237" t="str">
        <f t="shared" si="72"/>
        <v>カブシキガイシャニチイガッカン</v>
      </c>
      <c r="E504" s="237" t="s">
        <v>631</v>
      </c>
      <c r="F504" s="237" t="str">
        <f t="shared" si="73"/>
        <v>101</v>
      </c>
      <c r="G504" s="237" t="str">
        <f t="shared" si="74"/>
        <v>8688</v>
      </c>
      <c r="H504" s="237" t="s">
        <v>632</v>
      </c>
      <c r="I504" s="237" t="str">
        <f t="shared" si="75"/>
        <v>東京都千代田区神田駿河台２丁目９</v>
      </c>
      <c r="J504" s="237" t="s">
        <v>633</v>
      </c>
      <c r="K504" s="237" t="s">
        <v>634</v>
      </c>
      <c r="L504" s="237" t="s">
        <v>635</v>
      </c>
      <c r="M504" s="237" t="s">
        <v>636</v>
      </c>
      <c r="N504" s="237" t="s">
        <v>2688</v>
      </c>
      <c r="O504" s="237" t="s">
        <v>2689</v>
      </c>
      <c r="P504" s="237" t="s">
        <v>2651</v>
      </c>
      <c r="Q504" s="237" t="s">
        <v>2621</v>
      </c>
      <c r="R504" s="237" t="s">
        <v>2690</v>
      </c>
      <c r="S504" s="237" t="s">
        <v>2691</v>
      </c>
      <c r="T504" s="237" t="s">
        <v>2692</v>
      </c>
      <c r="U504" s="237" t="s">
        <v>2693</v>
      </c>
      <c r="V504" s="237" t="s">
        <v>126</v>
      </c>
      <c r="W504" s="237"/>
      <c r="X504" s="237"/>
      <c r="Y504" s="237" t="s">
        <v>2688</v>
      </c>
      <c r="Z504" s="237" t="s">
        <v>2689</v>
      </c>
      <c r="AA504" s="237" t="str">
        <f t="shared" si="76"/>
        <v>ニチイケアセンターカクダ</v>
      </c>
      <c r="AB504" s="237" t="s">
        <v>2651</v>
      </c>
      <c r="AC504" s="237" t="str">
        <f t="shared" si="77"/>
        <v>981</v>
      </c>
      <c r="AD504" s="237" t="str">
        <f t="shared" si="78"/>
        <v>1505</v>
      </c>
      <c r="AE504" s="237" t="s">
        <v>2621</v>
      </c>
      <c r="AF504" s="237" t="s">
        <v>2690</v>
      </c>
      <c r="AG504" s="237" t="str">
        <f t="shared" si="79"/>
        <v>角田市角田字扇町１１－５</v>
      </c>
      <c r="AH504" s="237" t="s">
        <v>2691</v>
      </c>
      <c r="AI504" s="237" t="s">
        <v>2692</v>
      </c>
      <c r="AJ504" s="237" t="s">
        <v>260</v>
      </c>
    </row>
    <row r="505" spans="1:36">
      <c r="A505" s="237" t="str">
        <f t="shared" si="71"/>
        <v>0410800106居宅介護</v>
      </c>
      <c r="B505" s="237" t="s">
        <v>644</v>
      </c>
      <c r="C505" s="237" t="s">
        <v>645</v>
      </c>
      <c r="D505" s="237" t="str">
        <f t="shared" si="72"/>
        <v>セントケアミヤギカブシキガイシャ</v>
      </c>
      <c r="E505" s="237" t="s">
        <v>646</v>
      </c>
      <c r="F505" s="237" t="str">
        <f t="shared" si="73"/>
        <v>980</v>
      </c>
      <c r="G505" s="237" t="str">
        <f t="shared" si="74"/>
        <v>0014</v>
      </c>
      <c r="H505" s="237" t="s">
        <v>647</v>
      </c>
      <c r="I505" s="237" t="str">
        <f t="shared" si="75"/>
        <v>仙台市青葉区本町１丁目１１番１１号</v>
      </c>
      <c r="J505" s="237" t="s">
        <v>648</v>
      </c>
      <c r="K505" s="237" t="s">
        <v>649</v>
      </c>
      <c r="L505" s="237" t="s">
        <v>635</v>
      </c>
      <c r="M505" s="237" t="s">
        <v>650</v>
      </c>
      <c r="N505" s="237" t="s">
        <v>2694</v>
      </c>
      <c r="O505" s="237" t="s">
        <v>2695</v>
      </c>
      <c r="P505" s="237" t="s">
        <v>2664</v>
      </c>
      <c r="Q505" s="237" t="s">
        <v>2621</v>
      </c>
      <c r="R505" s="237" t="s">
        <v>2696</v>
      </c>
      <c r="S505" s="237" t="s">
        <v>2666</v>
      </c>
      <c r="T505" s="237" t="s">
        <v>2667</v>
      </c>
      <c r="U505" s="237" t="s">
        <v>2697</v>
      </c>
      <c r="V505" s="237" t="s">
        <v>99</v>
      </c>
      <c r="W505" s="237"/>
      <c r="X505" s="237"/>
      <c r="Y505" s="237" t="s">
        <v>2694</v>
      </c>
      <c r="Z505" s="237" t="s">
        <v>2695</v>
      </c>
      <c r="AA505" s="237" t="str">
        <f t="shared" si="76"/>
        <v>セントケアカクダ</v>
      </c>
      <c r="AB505" s="237" t="s">
        <v>2664</v>
      </c>
      <c r="AC505" s="237" t="str">
        <f t="shared" si="77"/>
        <v>981</v>
      </c>
      <c r="AD505" s="237" t="str">
        <f t="shared" si="78"/>
        <v>1523</v>
      </c>
      <c r="AE505" s="237" t="s">
        <v>2621</v>
      </c>
      <c r="AF505" s="237" t="s">
        <v>2696</v>
      </c>
      <c r="AG505" s="237" t="str">
        <f t="shared" si="79"/>
        <v>角田市梶賀字西８７－１</v>
      </c>
      <c r="AH505" s="237" t="s">
        <v>2666</v>
      </c>
      <c r="AI505" s="237" t="s">
        <v>2667</v>
      </c>
      <c r="AJ505" s="237" t="s">
        <v>260</v>
      </c>
    </row>
    <row r="506" spans="1:36">
      <c r="A506" s="237" t="str">
        <f t="shared" si="71"/>
        <v>0410800106重度訪問介護</v>
      </c>
      <c r="B506" s="237" t="s">
        <v>644</v>
      </c>
      <c r="C506" s="237" t="s">
        <v>645</v>
      </c>
      <c r="D506" s="237" t="str">
        <f t="shared" si="72"/>
        <v>セントケアミヤギカブシキガイシャ</v>
      </c>
      <c r="E506" s="237" t="s">
        <v>646</v>
      </c>
      <c r="F506" s="237" t="str">
        <f t="shared" si="73"/>
        <v>980</v>
      </c>
      <c r="G506" s="237" t="str">
        <f t="shared" si="74"/>
        <v>0014</v>
      </c>
      <c r="H506" s="237" t="s">
        <v>647</v>
      </c>
      <c r="I506" s="237" t="str">
        <f t="shared" si="75"/>
        <v>仙台市青葉区本町１丁目１１番１１号</v>
      </c>
      <c r="J506" s="237" t="s">
        <v>648</v>
      </c>
      <c r="K506" s="237" t="s">
        <v>649</v>
      </c>
      <c r="L506" s="237" t="s">
        <v>635</v>
      </c>
      <c r="M506" s="237" t="s">
        <v>650</v>
      </c>
      <c r="N506" s="237" t="s">
        <v>2694</v>
      </c>
      <c r="O506" s="237" t="s">
        <v>2695</v>
      </c>
      <c r="P506" s="237" t="s">
        <v>2664</v>
      </c>
      <c r="Q506" s="237" t="s">
        <v>2621</v>
      </c>
      <c r="R506" s="237" t="s">
        <v>2696</v>
      </c>
      <c r="S506" s="237" t="s">
        <v>2666</v>
      </c>
      <c r="T506" s="237" t="s">
        <v>2667</v>
      </c>
      <c r="U506" s="237" t="s">
        <v>2697</v>
      </c>
      <c r="V506" s="237" t="s">
        <v>101</v>
      </c>
      <c r="W506" s="237"/>
      <c r="X506" s="237"/>
      <c r="Y506" s="237" t="s">
        <v>2694</v>
      </c>
      <c r="Z506" s="237" t="s">
        <v>2695</v>
      </c>
      <c r="AA506" s="237" t="str">
        <f t="shared" si="76"/>
        <v>セントケアカクダ</v>
      </c>
      <c r="AB506" s="237" t="s">
        <v>2664</v>
      </c>
      <c r="AC506" s="237" t="str">
        <f t="shared" si="77"/>
        <v>981</v>
      </c>
      <c r="AD506" s="237" t="str">
        <f t="shared" si="78"/>
        <v>1523</v>
      </c>
      <c r="AE506" s="237" t="s">
        <v>2621</v>
      </c>
      <c r="AF506" s="237" t="s">
        <v>2696</v>
      </c>
      <c r="AG506" s="237" t="str">
        <f t="shared" si="79"/>
        <v>角田市梶賀字西８７－１</v>
      </c>
      <c r="AH506" s="237" t="s">
        <v>2666</v>
      </c>
      <c r="AI506" s="237" t="s">
        <v>2667</v>
      </c>
      <c r="AJ506" s="237" t="s">
        <v>260</v>
      </c>
    </row>
    <row r="507" spans="1:36">
      <c r="A507" s="237" t="str">
        <f t="shared" si="71"/>
        <v>0410800114居宅介護</v>
      </c>
      <c r="B507" s="237" t="s">
        <v>2698</v>
      </c>
      <c r="C507" s="237" t="s">
        <v>2699</v>
      </c>
      <c r="D507" s="237" t="str">
        <f t="shared" si="72"/>
        <v>カブシキカイシャジェイエイセンナンサービス</v>
      </c>
      <c r="E507" s="237" t="s">
        <v>2700</v>
      </c>
      <c r="F507" s="237" t="str">
        <f t="shared" si="73"/>
        <v>989</v>
      </c>
      <c r="G507" s="237" t="str">
        <f t="shared" si="74"/>
        <v>1214</v>
      </c>
      <c r="H507" s="237" t="s">
        <v>2701</v>
      </c>
      <c r="I507" s="237" t="str">
        <f t="shared" si="75"/>
        <v>柴田郡大河原町甲子町２番地４</v>
      </c>
      <c r="J507" s="237" t="s">
        <v>2702</v>
      </c>
      <c r="K507" s="237" t="s">
        <v>2703</v>
      </c>
      <c r="L507" s="237" t="s">
        <v>2240</v>
      </c>
      <c r="M507" s="237" t="s">
        <v>2704</v>
      </c>
      <c r="N507" s="237" t="s">
        <v>2705</v>
      </c>
      <c r="O507" s="237" t="s">
        <v>2706</v>
      </c>
      <c r="P507" s="237" t="s">
        <v>2651</v>
      </c>
      <c r="Q507" s="237" t="s">
        <v>2621</v>
      </c>
      <c r="R507" s="237" t="s">
        <v>2707</v>
      </c>
      <c r="S507" s="237" t="s">
        <v>2708</v>
      </c>
      <c r="T507" s="237" t="s">
        <v>2709</v>
      </c>
      <c r="U507" s="237" t="s">
        <v>2710</v>
      </c>
      <c r="V507" s="237" t="s">
        <v>99</v>
      </c>
      <c r="W507" s="237"/>
      <c r="X507" s="237"/>
      <c r="Y507" s="237" t="s">
        <v>2705</v>
      </c>
      <c r="Z507" s="237" t="s">
        <v>2706</v>
      </c>
      <c r="AA507" s="237" t="str">
        <f t="shared" si="76"/>
        <v>ジェエイセンナンサービス　ジェイエイカイゴシエンセンター</v>
      </c>
      <c r="AB507" s="237" t="s">
        <v>2651</v>
      </c>
      <c r="AC507" s="237" t="str">
        <f t="shared" si="77"/>
        <v>981</v>
      </c>
      <c r="AD507" s="237" t="str">
        <f t="shared" si="78"/>
        <v>1505</v>
      </c>
      <c r="AE507" s="237" t="s">
        <v>2621</v>
      </c>
      <c r="AF507" s="237" t="s">
        <v>2711</v>
      </c>
      <c r="AG507" s="237" t="str">
        <f t="shared" si="79"/>
        <v>角田市岡字小土浮１</v>
      </c>
      <c r="AH507" s="237" t="s">
        <v>2708</v>
      </c>
      <c r="AI507" s="237" t="s">
        <v>2709</v>
      </c>
      <c r="AJ507" s="237" t="s">
        <v>470</v>
      </c>
    </row>
    <row r="508" spans="1:36">
      <c r="A508" s="237" t="str">
        <f t="shared" si="71"/>
        <v>0410800114重度訪問介護</v>
      </c>
      <c r="B508" s="237" t="s">
        <v>2698</v>
      </c>
      <c r="C508" s="237" t="s">
        <v>2699</v>
      </c>
      <c r="D508" s="237" t="str">
        <f t="shared" si="72"/>
        <v>カブシキカイシャジェイエイセンナンサービス</v>
      </c>
      <c r="E508" s="237" t="s">
        <v>2700</v>
      </c>
      <c r="F508" s="237" t="str">
        <f t="shared" si="73"/>
        <v>989</v>
      </c>
      <c r="G508" s="237" t="str">
        <f t="shared" si="74"/>
        <v>1214</v>
      </c>
      <c r="H508" s="237" t="s">
        <v>2701</v>
      </c>
      <c r="I508" s="237" t="str">
        <f t="shared" si="75"/>
        <v>柴田郡大河原町甲子町２番地４</v>
      </c>
      <c r="J508" s="237" t="s">
        <v>2702</v>
      </c>
      <c r="K508" s="237" t="s">
        <v>2703</v>
      </c>
      <c r="L508" s="237" t="s">
        <v>2240</v>
      </c>
      <c r="M508" s="237" t="s">
        <v>2704</v>
      </c>
      <c r="N508" s="237" t="s">
        <v>2705</v>
      </c>
      <c r="O508" s="237" t="s">
        <v>2706</v>
      </c>
      <c r="P508" s="237" t="s">
        <v>2651</v>
      </c>
      <c r="Q508" s="237" t="s">
        <v>2621</v>
      </c>
      <c r="R508" s="237" t="s">
        <v>2707</v>
      </c>
      <c r="S508" s="237" t="s">
        <v>2708</v>
      </c>
      <c r="T508" s="237" t="s">
        <v>2709</v>
      </c>
      <c r="U508" s="237" t="s">
        <v>2710</v>
      </c>
      <c r="V508" s="237" t="s">
        <v>101</v>
      </c>
      <c r="W508" s="237"/>
      <c r="X508" s="237"/>
      <c r="Y508" s="237" t="s">
        <v>2712</v>
      </c>
      <c r="Z508" s="237" t="s">
        <v>2713</v>
      </c>
      <c r="AA508" s="237" t="str">
        <f t="shared" si="76"/>
        <v>ジェエイセンナンサービス　カクダカイゴシエンセンター</v>
      </c>
      <c r="AB508" s="237" t="s">
        <v>2651</v>
      </c>
      <c r="AC508" s="237" t="str">
        <f t="shared" si="77"/>
        <v>981</v>
      </c>
      <c r="AD508" s="237" t="str">
        <f t="shared" si="78"/>
        <v>1505</v>
      </c>
      <c r="AE508" s="237" t="s">
        <v>2621</v>
      </c>
      <c r="AF508" s="237" t="s">
        <v>2711</v>
      </c>
      <c r="AG508" s="237" t="str">
        <f t="shared" si="79"/>
        <v>角田市岡字小土浮１</v>
      </c>
      <c r="AH508" s="237" t="s">
        <v>2708</v>
      </c>
      <c r="AI508" s="237" t="s">
        <v>2709</v>
      </c>
      <c r="AJ508" s="237" t="s">
        <v>470</v>
      </c>
    </row>
    <row r="509" spans="1:36">
      <c r="A509" s="237" t="str">
        <f t="shared" si="71"/>
        <v>0410800130就労移行支援</v>
      </c>
      <c r="B509" s="237" t="s">
        <v>2612</v>
      </c>
      <c r="C509" s="237" t="s">
        <v>2613</v>
      </c>
      <c r="D509" s="237" t="str">
        <f t="shared" si="72"/>
        <v>シャカイフクシホウジンガギュウミケイカイ</v>
      </c>
      <c r="E509" s="237" t="s">
        <v>2614</v>
      </c>
      <c r="F509" s="237" t="str">
        <f t="shared" si="73"/>
        <v>981</v>
      </c>
      <c r="G509" s="237" t="str">
        <f t="shared" si="74"/>
        <v>1522</v>
      </c>
      <c r="H509" s="237" t="s">
        <v>2615</v>
      </c>
      <c r="I509" s="237" t="str">
        <f t="shared" si="75"/>
        <v>角田市佐倉字町裏一番６３番地</v>
      </c>
      <c r="J509" s="237" t="s">
        <v>2616</v>
      </c>
      <c r="K509" s="237" t="s">
        <v>2617</v>
      </c>
      <c r="L509" s="237" t="s">
        <v>248</v>
      </c>
      <c r="M509" s="237" t="s">
        <v>2618</v>
      </c>
      <c r="N509" s="237" t="s">
        <v>2714</v>
      </c>
      <c r="O509" s="237" t="s">
        <v>2715</v>
      </c>
      <c r="P509" s="237" t="s">
        <v>2651</v>
      </c>
      <c r="Q509" s="237" t="s">
        <v>2621</v>
      </c>
      <c r="R509" s="237" t="s">
        <v>2716</v>
      </c>
      <c r="S509" s="237" t="s">
        <v>2717</v>
      </c>
      <c r="T509" s="237" t="s">
        <v>2717</v>
      </c>
      <c r="U509" s="237" t="s">
        <v>2718</v>
      </c>
      <c r="V509" s="237" t="s">
        <v>109</v>
      </c>
      <c r="W509" s="237"/>
      <c r="X509" s="237"/>
      <c r="Y509" s="237" t="s">
        <v>2719</v>
      </c>
      <c r="Z509" s="237" t="s">
        <v>2720</v>
      </c>
      <c r="AA509" s="237" t="str">
        <f t="shared" si="76"/>
        <v>タキノウガタシセツ　ダイサンニジノソノ</v>
      </c>
      <c r="AB509" s="237" t="s">
        <v>2651</v>
      </c>
      <c r="AC509" s="237" t="str">
        <f t="shared" si="77"/>
        <v>981</v>
      </c>
      <c r="AD509" s="237" t="str">
        <f t="shared" si="78"/>
        <v>1505</v>
      </c>
      <c r="AE509" s="237" t="s">
        <v>2621</v>
      </c>
      <c r="AF509" s="237" t="s">
        <v>2716</v>
      </c>
      <c r="AG509" s="237" t="str">
        <f t="shared" si="79"/>
        <v>角田市角田字中島上213</v>
      </c>
      <c r="AH509" s="237" t="s">
        <v>2717</v>
      </c>
      <c r="AI509" s="237" t="s">
        <v>2717</v>
      </c>
      <c r="AJ509" s="237" t="s">
        <v>332</v>
      </c>
    </row>
    <row r="510" spans="1:36">
      <c r="A510" s="237" t="str">
        <f t="shared" si="71"/>
        <v>0410800130就労継続支援Ｂ型</v>
      </c>
      <c r="B510" s="237" t="s">
        <v>2612</v>
      </c>
      <c r="C510" s="237" t="s">
        <v>2613</v>
      </c>
      <c r="D510" s="237" t="str">
        <f t="shared" si="72"/>
        <v>シャカイフクシホウジンガギュウミケイカイ</v>
      </c>
      <c r="E510" s="237" t="s">
        <v>2614</v>
      </c>
      <c r="F510" s="237" t="str">
        <f t="shared" si="73"/>
        <v>981</v>
      </c>
      <c r="G510" s="237" t="str">
        <f t="shared" si="74"/>
        <v>1522</v>
      </c>
      <c r="H510" s="237" t="s">
        <v>2615</v>
      </c>
      <c r="I510" s="237" t="str">
        <f t="shared" si="75"/>
        <v>角田市佐倉字町裏一番６３番地</v>
      </c>
      <c r="J510" s="237" t="s">
        <v>2616</v>
      </c>
      <c r="K510" s="237" t="s">
        <v>2617</v>
      </c>
      <c r="L510" s="237" t="s">
        <v>248</v>
      </c>
      <c r="M510" s="237" t="s">
        <v>2618</v>
      </c>
      <c r="N510" s="237" t="s">
        <v>2714</v>
      </c>
      <c r="O510" s="237" t="s">
        <v>2715</v>
      </c>
      <c r="P510" s="237" t="s">
        <v>2651</v>
      </c>
      <c r="Q510" s="237" t="s">
        <v>2621</v>
      </c>
      <c r="R510" s="237" t="s">
        <v>2716</v>
      </c>
      <c r="S510" s="237" t="s">
        <v>2717</v>
      </c>
      <c r="T510" s="237" t="s">
        <v>2717</v>
      </c>
      <c r="U510" s="237" t="s">
        <v>2718</v>
      </c>
      <c r="V510" s="237" t="s">
        <v>111</v>
      </c>
      <c r="W510" s="237"/>
      <c r="X510" s="237"/>
      <c r="Y510" s="237" t="s">
        <v>2714</v>
      </c>
      <c r="Z510" s="237" t="s">
        <v>2715</v>
      </c>
      <c r="AA510" s="237" t="str">
        <f t="shared" si="76"/>
        <v>ダイサンニジノソノ</v>
      </c>
      <c r="AB510" s="237" t="s">
        <v>2651</v>
      </c>
      <c r="AC510" s="237" t="str">
        <f t="shared" si="77"/>
        <v>981</v>
      </c>
      <c r="AD510" s="237" t="str">
        <f t="shared" si="78"/>
        <v>1505</v>
      </c>
      <c r="AE510" s="237" t="s">
        <v>2621</v>
      </c>
      <c r="AF510" s="237" t="s">
        <v>2716</v>
      </c>
      <c r="AG510" s="237" t="str">
        <f t="shared" si="79"/>
        <v>角田市角田字中島上213</v>
      </c>
      <c r="AH510" s="237" t="s">
        <v>2717</v>
      </c>
      <c r="AI510" s="237" t="s">
        <v>2717</v>
      </c>
      <c r="AJ510" s="237" t="s">
        <v>260</v>
      </c>
    </row>
    <row r="511" spans="1:36">
      <c r="A511" s="237" t="str">
        <f t="shared" si="71"/>
        <v>0410800148居宅介護</v>
      </c>
      <c r="B511" s="237" t="s">
        <v>2721</v>
      </c>
      <c r="C511" s="237" t="s">
        <v>2722</v>
      </c>
      <c r="D511" s="237" t="str">
        <f t="shared" si="72"/>
        <v>ユウゲンガイシャカクダカイゴセンター</v>
      </c>
      <c r="E511" s="237" t="s">
        <v>2664</v>
      </c>
      <c r="F511" s="237" t="str">
        <f t="shared" si="73"/>
        <v>981</v>
      </c>
      <c r="G511" s="237" t="str">
        <f t="shared" si="74"/>
        <v>1523</v>
      </c>
      <c r="H511" s="237" t="s">
        <v>2723</v>
      </c>
      <c r="I511" s="237" t="str">
        <f t="shared" si="75"/>
        <v>角田市梶賀字高畑北１５４番地</v>
      </c>
      <c r="J511" s="237" t="s">
        <v>2724</v>
      </c>
      <c r="K511" s="237" t="s">
        <v>2725</v>
      </c>
      <c r="L511" s="237" t="s">
        <v>552</v>
      </c>
      <c r="M511" s="237" t="s">
        <v>2726</v>
      </c>
      <c r="N511" s="237" t="s">
        <v>2727</v>
      </c>
      <c r="O511" s="237" t="s">
        <v>2728</v>
      </c>
      <c r="P511" s="237" t="s">
        <v>2664</v>
      </c>
      <c r="Q511" s="237" t="s">
        <v>2621</v>
      </c>
      <c r="R511" s="237" t="s">
        <v>2729</v>
      </c>
      <c r="S511" s="237" t="s">
        <v>2724</v>
      </c>
      <c r="T511" s="237" t="s">
        <v>2730</v>
      </c>
      <c r="U511" s="237" t="s">
        <v>2731</v>
      </c>
      <c r="V511" s="237" t="s">
        <v>99</v>
      </c>
      <c r="W511" s="237"/>
      <c r="X511" s="237"/>
      <c r="Y511" s="237" t="s">
        <v>2727</v>
      </c>
      <c r="Z511" s="237" t="s">
        <v>2728</v>
      </c>
      <c r="AA511" s="237" t="str">
        <f t="shared" si="76"/>
        <v>ユウゲンガイシャカクダカイゴセンターホウモンカイゴジギョウショ</v>
      </c>
      <c r="AB511" s="237" t="s">
        <v>2664</v>
      </c>
      <c r="AC511" s="237" t="str">
        <f t="shared" si="77"/>
        <v>981</v>
      </c>
      <c r="AD511" s="237" t="str">
        <f t="shared" si="78"/>
        <v>1523</v>
      </c>
      <c r="AE511" s="237" t="s">
        <v>2621</v>
      </c>
      <c r="AF511" s="237" t="s">
        <v>2729</v>
      </c>
      <c r="AG511" s="237" t="str">
        <f t="shared" si="79"/>
        <v>角田市梶賀字高畑北154</v>
      </c>
      <c r="AH511" s="237" t="s">
        <v>2724</v>
      </c>
      <c r="AI511" s="237" t="s">
        <v>2730</v>
      </c>
      <c r="AJ511" s="237" t="s">
        <v>260</v>
      </c>
    </row>
    <row r="512" spans="1:36">
      <c r="A512" s="237" t="str">
        <f t="shared" si="71"/>
        <v>0410800148重度訪問介護</v>
      </c>
      <c r="B512" s="237" t="s">
        <v>2721</v>
      </c>
      <c r="C512" s="237" t="s">
        <v>2722</v>
      </c>
      <c r="D512" s="237" t="str">
        <f t="shared" si="72"/>
        <v>ユウゲンガイシャカクダカイゴセンター</v>
      </c>
      <c r="E512" s="237" t="s">
        <v>2664</v>
      </c>
      <c r="F512" s="237" t="str">
        <f t="shared" si="73"/>
        <v>981</v>
      </c>
      <c r="G512" s="237" t="str">
        <f t="shared" si="74"/>
        <v>1523</v>
      </c>
      <c r="H512" s="237" t="s">
        <v>2723</v>
      </c>
      <c r="I512" s="237" t="str">
        <f t="shared" si="75"/>
        <v>角田市梶賀字高畑北１５４番地</v>
      </c>
      <c r="J512" s="237" t="s">
        <v>2724</v>
      </c>
      <c r="K512" s="237" t="s">
        <v>2725</v>
      </c>
      <c r="L512" s="237" t="s">
        <v>552</v>
      </c>
      <c r="M512" s="237" t="s">
        <v>2726</v>
      </c>
      <c r="N512" s="237" t="s">
        <v>2727</v>
      </c>
      <c r="O512" s="237" t="s">
        <v>2728</v>
      </c>
      <c r="P512" s="237" t="s">
        <v>2664</v>
      </c>
      <c r="Q512" s="237" t="s">
        <v>2621</v>
      </c>
      <c r="R512" s="237" t="s">
        <v>2729</v>
      </c>
      <c r="S512" s="237" t="s">
        <v>2724</v>
      </c>
      <c r="T512" s="237" t="s">
        <v>2730</v>
      </c>
      <c r="U512" s="237" t="s">
        <v>2731</v>
      </c>
      <c r="V512" s="237" t="s">
        <v>101</v>
      </c>
      <c r="W512" s="237"/>
      <c r="X512" s="237"/>
      <c r="Y512" s="237" t="s">
        <v>2727</v>
      </c>
      <c r="Z512" s="237" t="s">
        <v>2728</v>
      </c>
      <c r="AA512" s="237" t="str">
        <f t="shared" si="76"/>
        <v>ユウゲンガイシャカクダカイゴセンターホウモンカイゴジギョウショ</v>
      </c>
      <c r="AB512" s="237" t="s">
        <v>2664</v>
      </c>
      <c r="AC512" s="237" t="str">
        <f t="shared" si="77"/>
        <v>981</v>
      </c>
      <c r="AD512" s="237" t="str">
        <f t="shared" si="78"/>
        <v>1523</v>
      </c>
      <c r="AE512" s="237" t="s">
        <v>2621</v>
      </c>
      <c r="AF512" s="237" t="s">
        <v>2729</v>
      </c>
      <c r="AG512" s="237" t="str">
        <f t="shared" si="79"/>
        <v>角田市梶賀字高畑北154</v>
      </c>
      <c r="AH512" s="237" t="s">
        <v>2724</v>
      </c>
      <c r="AI512" s="237" t="s">
        <v>2730</v>
      </c>
      <c r="AJ512" s="237" t="s">
        <v>332</v>
      </c>
    </row>
    <row r="513" spans="1:36">
      <c r="A513" s="237" t="str">
        <f t="shared" si="71"/>
        <v>0410800155就労継続支援Ｂ型</v>
      </c>
      <c r="B513" s="237" t="s">
        <v>2732</v>
      </c>
      <c r="C513" s="237" t="s">
        <v>2733</v>
      </c>
      <c r="D513" s="237" t="str">
        <f t="shared" si="72"/>
        <v>シャカイフクシホウジンカクダシシャカイフクシキョウギカイ</v>
      </c>
      <c r="E513" s="237" t="s">
        <v>2651</v>
      </c>
      <c r="F513" s="237" t="str">
        <f t="shared" si="73"/>
        <v>981</v>
      </c>
      <c r="G513" s="237" t="str">
        <f t="shared" si="74"/>
        <v>1505</v>
      </c>
      <c r="H513" s="237" t="s">
        <v>2734</v>
      </c>
      <c r="I513" s="237" t="str">
        <f t="shared" si="75"/>
        <v>角田市角田字柳町３５番地１</v>
      </c>
      <c r="J513" s="237" t="s">
        <v>2735</v>
      </c>
      <c r="K513" s="237" t="s">
        <v>2736</v>
      </c>
      <c r="L513" s="237" t="s">
        <v>353</v>
      </c>
      <c r="M513" s="237" t="s">
        <v>2737</v>
      </c>
      <c r="N513" s="237" t="s">
        <v>2738</v>
      </c>
      <c r="O513" s="237" t="s">
        <v>2739</v>
      </c>
      <c r="P513" s="237" t="s">
        <v>2651</v>
      </c>
      <c r="Q513" s="237" t="s">
        <v>2621</v>
      </c>
      <c r="R513" s="237" t="s">
        <v>2740</v>
      </c>
      <c r="S513" s="237" t="s">
        <v>2741</v>
      </c>
      <c r="T513" s="237" t="s">
        <v>2742</v>
      </c>
      <c r="U513" s="237" t="s">
        <v>2743</v>
      </c>
      <c r="V513" s="237" t="s">
        <v>111</v>
      </c>
      <c r="W513" s="237"/>
      <c r="X513" s="237"/>
      <c r="Y513" s="237" t="s">
        <v>2738</v>
      </c>
      <c r="Z513" s="237" t="s">
        <v>2739</v>
      </c>
      <c r="AA513" s="237" t="str">
        <f t="shared" si="76"/>
        <v>カクダシショウガイシャシュウロウシエンシセツノギク</v>
      </c>
      <c r="AB513" s="237" t="s">
        <v>2651</v>
      </c>
      <c r="AC513" s="237" t="str">
        <f t="shared" si="77"/>
        <v>981</v>
      </c>
      <c r="AD513" s="237" t="str">
        <f t="shared" si="78"/>
        <v>1505</v>
      </c>
      <c r="AE513" s="237" t="s">
        <v>2621</v>
      </c>
      <c r="AF513" s="237" t="s">
        <v>2740</v>
      </c>
      <c r="AG513" s="237" t="str">
        <f t="shared" si="79"/>
        <v>角田市角田字柳町35番地2</v>
      </c>
      <c r="AH513" s="237" t="s">
        <v>2741</v>
      </c>
      <c r="AI513" s="237" t="s">
        <v>2742</v>
      </c>
      <c r="AJ513" s="237" t="s">
        <v>260</v>
      </c>
    </row>
    <row r="514" spans="1:36">
      <c r="A514" s="237" t="str">
        <f t="shared" si="71"/>
        <v>0410800163居宅介護</v>
      </c>
      <c r="B514" s="237" t="s">
        <v>2744</v>
      </c>
      <c r="C514" s="237" t="s">
        <v>2745</v>
      </c>
      <c r="D514" s="237" t="str">
        <f t="shared" si="72"/>
        <v>カブシキガイシャ　ミツイ</v>
      </c>
      <c r="E514" s="237" t="s">
        <v>2746</v>
      </c>
      <c r="F514" s="237" t="str">
        <f t="shared" si="73"/>
        <v>982</v>
      </c>
      <c r="G514" s="237" t="str">
        <f t="shared" si="74"/>
        <v>0825</v>
      </c>
      <c r="H514" s="237" t="s">
        <v>2747</v>
      </c>
      <c r="I514" s="237" t="str">
        <f t="shared" si="75"/>
        <v>仙台市太白区西の平１丁目２０番２５号</v>
      </c>
      <c r="J514" s="237" t="s">
        <v>2748</v>
      </c>
      <c r="K514" s="237" t="s">
        <v>2749</v>
      </c>
      <c r="L514" s="237" t="s">
        <v>339</v>
      </c>
      <c r="M514" s="237" t="s">
        <v>2750</v>
      </c>
      <c r="N514" s="237" t="s">
        <v>2751</v>
      </c>
      <c r="O514" s="237" t="s">
        <v>2752</v>
      </c>
      <c r="P514" s="237" t="s">
        <v>2753</v>
      </c>
      <c r="Q514" s="237" t="s">
        <v>2621</v>
      </c>
      <c r="R514" s="237" t="s">
        <v>2754</v>
      </c>
      <c r="S514" s="237" t="s">
        <v>2755</v>
      </c>
      <c r="T514" s="237" t="s">
        <v>2756</v>
      </c>
      <c r="U514" s="237" t="s">
        <v>2757</v>
      </c>
      <c r="V514" s="237" t="s">
        <v>99</v>
      </c>
      <c r="W514" s="237"/>
      <c r="X514" s="237"/>
      <c r="Y514" s="237" t="s">
        <v>2751</v>
      </c>
      <c r="Z514" s="237" t="s">
        <v>2752</v>
      </c>
      <c r="AA514" s="237" t="str">
        <f t="shared" si="76"/>
        <v>ホウモンカイゴステーションダンダン</v>
      </c>
      <c r="AB514" s="237" t="s">
        <v>2753</v>
      </c>
      <c r="AC514" s="237" t="str">
        <f t="shared" si="77"/>
        <v>981</v>
      </c>
      <c r="AD514" s="237" t="str">
        <f t="shared" si="78"/>
        <v>1512</v>
      </c>
      <c r="AE514" s="237" t="s">
        <v>2621</v>
      </c>
      <c r="AF514" s="237" t="s">
        <v>2754</v>
      </c>
      <c r="AG514" s="237" t="str">
        <f t="shared" si="79"/>
        <v>角田市横倉字卯ノ崎９４－１７</v>
      </c>
      <c r="AH514" s="237" t="s">
        <v>2755</v>
      </c>
      <c r="AI514" s="237" t="s">
        <v>2756</v>
      </c>
      <c r="AJ514" s="237" t="s">
        <v>261</v>
      </c>
    </row>
    <row r="515" spans="1:36">
      <c r="A515" s="237" t="str">
        <f t="shared" si="71"/>
        <v>0410800163重度訪問介護</v>
      </c>
      <c r="B515" s="237" t="s">
        <v>2744</v>
      </c>
      <c r="C515" s="237" t="s">
        <v>2745</v>
      </c>
      <c r="D515" s="237" t="str">
        <f t="shared" si="72"/>
        <v>カブシキガイシャ　ミツイ</v>
      </c>
      <c r="E515" s="237" t="s">
        <v>2746</v>
      </c>
      <c r="F515" s="237" t="str">
        <f t="shared" si="73"/>
        <v>982</v>
      </c>
      <c r="G515" s="237" t="str">
        <f t="shared" si="74"/>
        <v>0825</v>
      </c>
      <c r="H515" s="237" t="s">
        <v>2747</v>
      </c>
      <c r="I515" s="237" t="str">
        <f t="shared" si="75"/>
        <v>仙台市太白区西の平１丁目２０番２５号</v>
      </c>
      <c r="J515" s="237" t="s">
        <v>2748</v>
      </c>
      <c r="K515" s="237" t="s">
        <v>2749</v>
      </c>
      <c r="L515" s="237" t="s">
        <v>339</v>
      </c>
      <c r="M515" s="237" t="s">
        <v>2750</v>
      </c>
      <c r="N515" s="237" t="s">
        <v>2751</v>
      </c>
      <c r="O515" s="237" t="s">
        <v>2752</v>
      </c>
      <c r="P515" s="237" t="s">
        <v>2753</v>
      </c>
      <c r="Q515" s="237" t="s">
        <v>2621</v>
      </c>
      <c r="R515" s="237" t="s">
        <v>2754</v>
      </c>
      <c r="S515" s="237" t="s">
        <v>2755</v>
      </c>
      <c r="T515" s="237" t="s">
        <v>2756</v>
      </c>
      <c r="U515" s="237" t="s">
        <v>2757</v>
      </c>
      <c r="V515" s="237" t="s">
        <v>101</v>
      </c>
      <c r="W515" s="237"/>
      <c r="X515" s="237"/>
      <c r="Y515" s="237" t="s">
        <v>2751</v>
      </c>
      <c r="Z515" s="237" t="s">
        <v>2752</v>
      </c>
      <c r="AA515" s="237" t="str">
        <f t="shared" si="76"/>
        <v>ホウモンカイゴステーションダンダン</v>
      </c>
      <c r="AB515" s="237" t="s">
        <v>2753</v>
      </c>
      <c r="AC515" s="237" t="str">
        <f t="shared" si="77"/>
        <v>981</v>
      </c>
      <c r="AD515" s="237" t="str">
        <f t="shared" si="78"/>
        <v>1512</v>
      </c>
      <c r="AE515" s="237" t="s">
        <v>2621</v>
      </c>
      <c r="AF515" s="237" t="s">
        <v>2754</v>
      </c>
      <c r="AG515" s="237" t="str">
        <f t="shared" si="79"/>
        <v>角田市横倉字卯ノ崎９４－１７</v>
      </c>
      <c r="AH515" s="237" t="s">
        <v>2755</v>
      </c>
      <c r="AI515" s="237" t="s">
        <v>2756</v>
      </c>
      <c r="AJ515" s="237" t="s">
        <v>261</v>
      </c>
    </row>
    <row r="516" spans="1:36">
      <c r="A516" s="237" t="str">
        <f t="shared" si="71"/>
        <v>0410800171居宅介護</v>
      </c>
      <c r="B516" s="237" t="s">
        <v>2758</v>
      </c>
      <c r="C516" s="237" t="s">
        <v>2759</v>
      </c>
      <c r="D516" s="237" t="str">
        <f t="shared" si="72"/>
        <v>カブシキガイシャケアハウスアオバ</v>
      </c>
      <c r="E516" s="237" t="s">
        <v>2664</v>
      </c>
      <c r="F516" s="237" t="str">
        <f t="shared" si="73"/>
        <v>981</v>
      </c>
      <c r="G516" s="237" t="str">
        <f t="shared" si="74"/>
        <v>1523</v>
      </c>
      <c r="H516" s="237" t="s">
        <v>2760</v>
      </c>
      <c r="I516" s="237" t="str">
        <f t="shared" si="75"/>
        <v>角田市梶賀字高畑南294番地３トーホクハイツ２号棟１号室</v>
      </c>
      <c r="J516" s="237" t="s">
        <v>2761</v>
      </c>
      <c r="K516" s="237" t="s">
        <v>2762</v>
      </c>
      <c r="L516" s="237" t="s">
        <v>339</v>
      </c>
      <c r="M516" s="237" t="s">
        <v>2763</v>
      </c>
      <c r="N516" s="237" t="s">
        <v>2764</v>
      </c>
      <c r="O516" s="237" t="s">
        <v>2765</v>
      </c>
      <c r="P516" s="237" t="s">
        <v>2664</v>
      </c>
      <c r="Q516" s="237" t="s">
        <v>2621</v>
      </c>
      <c r="R516" s="237" t="s">
        <v>2760</v>
      </c>
      <c r="S516" s="237" t="s">
        <v>2766</v>
      </c>
      <c r="T516" s="237" t="s">
        <v>2767</v>
      </c>
      <c r="U516" s="237" t="s">
        <v>2768</v>
      </c>
      <c r="V516" s="237" t="s">
        <v>99</v>
      </c>
      <c r="W516" s="237"/>
      <c r="X516" s="237"/>
      <c r="Y516" s="237" t="s">
        <v>2764</v>
      </c>
      <c r="Z516" s="237" t="s">
        <v>2765</v>
      </c>
      <c r="AA516" s="237" t="str">
        <f t="shared" si="76"/>
        <v>ホウモンカイゴステーション　ノゾミ</v>
      </c>
      <c r="AB516" s="237" t="s">
        <v>2664</v>
      </c>
      <c r="AC516" s="237" t="str">
        <f t="shared" si="77"/>
        <v>981</v>
      </c>
      <c r="AD516" s="237" t="str">
        <f t="shared" si="78"/>
        <v>1523</v>
      </c>
      <c r="AE516" s="237" t="s">
        <v>2621</v>
      </c>
      <c r="AF516" s="237" t="s">
        <v>2769</v>
      </c>
      <c r="AG516" s="237" t="str">
        <f t="shared" si="79"/>
        <v>角田市梶賀高畑南294番地３トーホクハイツ２号棟１号室</v>
      </c>
      <c r="AH516" s="237" t="s">
        <v>2761</v>
      </c>
      <c r="AI516" s="237" t="s">
        <v>2762</v>
      </c>
      <c r="AJ516" s="237" t="s">
        <v>260</v>
      </c>
    </row>
    <row r="517" spans="1:36">
      <c r="A517" s="237" t="str">
        <f t="shared" ref="A517:A580" si="80">U517&amp;V517</f>
        <v>0410800171重度訪問介護</v>
      </c>
      <c r="B517" s="237" t="s">
        <v>2758</v>
      </c>
      <c r="C517" s="237" t="s">
        <v>2759</v>
      </c>
      <c r="D517" s="237" t="str">
        <f t="shared" ref="D517:D580" si="81">DBCS(C517)</f>
        <v>カブシキガイシャケアハウスアオバ</v>
      </c>
      <c r="E517" s="237" t="s">
        <v>2664</v>
      </c>
      <c r="F517" s="237" t="str">
        <f t="shared" ref="F517:F580" si="82">LEFT(E517,3)</f>
        <v>981</v>
      </c>
      <c r="G517" s="237" t="str">
        <f t="shared" ref="G517:G580" si="83">RIGHT(E517,4)</f>
        <v>1523</v>
      </c>
      <c r="H517" s="237" t="s">
        <v>2760</v>
      </c>
      <c r="I517" s="237" t="str">
        <f t="shared" ref="I517:I580" si="84">SUBSTITUTE(H517,"宮城県","")</f>
        <v>角田市梶賀字高畑南294番地３トーホクハイツ２号棟１号室</v>
      </c>
      <c r="J517" s="237" t="s">
        <v>2761</v>
      </c>
      <c r="K517" s="237" t="s">
        <v>2762</v>
      </c>
      <c r="L517" s="237" t="s">
        <v>339</v>
      </c>
      <c r="M517" s="237" t="s">
        <v>2763</v>
      </c>
      <c r="N517" s="237" t="s">
        <v>2764</v>
      </c>
      <c r="O517" s="237" t="s">
        <v>2765</v>
      </c>
      <c r="P517" s="237" t="s">
        <v>2664</v>
      </c>
      <c r="Q517" s="237" t="s">
        <v>2621</v>
      </c>
      <c r="R517" s="237" t="s">
        <v>2760</v>
      </c>
      <c r="S517" s="237" t="s">
        <v>2766</v>
      </c>
      <c r="T517" s="237" t="s">
        <v>2767</v>
      </c>
      <c r="U517" s="237" t="s">
        <v>2768</v>
      </c>
      <c r="V517" s="237" t="s">
        <v>101</v>
      </c>
      <c r="W517" s="237"/>
      <c r="X517" s="237"/>
      <c r="Y517" s="237" t="s">
        <v>2764</v>
      </c>
      <c r="Z517" s="237" t="s">
        <v>2765</v>
      </c>
      <c r="AA517" s="237" t="str">
        <f t="shared" ref="AA517:AA580" si="85">DBCS(Z517)</f>
        <v>ホウモンカイゴステーション　ノゾミ</v>
      </c>
      <c r="AB517" s="237" t="s">
        <v>2664</v>
      </c>
      <c r="AC517" s="237" t="str">
        <f t="shared" ref="AC517:AC580" si="86">LEFT(AB517,3)</f>
        <v>981</v>
      </c>
      <c r="AD517" s="237" t="str">
        <f t="shared" ref="AD517:AD580" si="87">RIGHT(AB517,4)</f>
        <v>1523</v>
      </c>
      <c r="AE517" s="237" t="s">
        <v>2621</v>
      </c>
      <c r="AF517" s="237" t="s">
        <v>2769</v>
      </c>
      <c r="AG517" s="237" t="str">
        <f t="shared" ref="AG517:AG580" si="88">SUBSTITUTE(AF517,"宮城県","")</f>
        <v>角田市梶賀高畑南294番地３トーホクハイツ２号棟１号室</v>
      </c>
      <c r="AH517" s="237" t="s">
        <v>2761</v>
      </c>
      <c r="AI517" s="237" t="s">
        <v>2762</v>
      </c>
      <c r="AJ517" s="237" t="s">
        <v>260</v>
      </c>
    </row>
    <row r="518" spans="1:36">
      <c r="A518" s="237" t="str">
        <f t="shared" si="80"/>
        <v>0410800171行動援護</v>
      </c>
      <c r="B518" s="237" t="s">
        <v>2758</v>
      </c>
      <c r="C518" s="237" t="s">
        <v>2759</v>
      </c>
      <c r="D518" s="237" t="str">
        <f t="shared" si="81"/>
        <v>カブシキガイシャケアハウスアオバ</v>
      </c>
      <c r="E518" s="237" t="s">
        <v>2664</v>
      </c>
      <c r="F518" s="237" t="str">
        <f t="shared" si="82"/>
        <v>981</v>
      </c>
      <c r="G518" s="237" t="str">
        <f t="shared" si="83"/>
        <v>1523</v>
      </c>
      <c r="H518" s="237" t="s">
        <v>2760</v>
      </c>
      <c r="I518" s="237" t="str">
        <f t="shared" si="84"/>
        <v>角田市梶賀字高畑南294番地３トーホクハイツ２号棟１号室</v>
      </c>
      <c r="J518" s="237" t="s">
        <v>2761</v>
      </c>
      <c r="K518" s="237" t="s">
        <v>2762</v>
      </c>
      <c r="L518" s="237" t="s">
        <v>339</v>
      </c>
      <c r="M518" s="237" t="s">
        <v>2763</v>
      </c>
      <c r="N518" s="237" t="s">
        <v>2764</v>
      </c>
      <c r="O518" s="237" t="s">
        <v>2765</v>
      </c>
      <c r="P518" s="237" t="s">
        <v>2664</v>
      </c>
      <c r="Q518" s="237" t="s">
        <v>2621</v>
      </c>
      <c r="R518" s="237" t="s">
        <v>2760</v>
      </c>
      <c r="S518" s="237" t="s">
        <v>2766</v>
      </c>
      <c r="T518" s="237" t="s">
        <v>2767</v>
      </c>
      <c r="U518" s="237" t="s">
        <v>2768</v>
      </c>
      <c r="V518" s="237" t="s">
        <v>102</v>
      </c>
      <c r="W518" s="237"/>
      <c r="X518" s="237"/>
      <c r="Y518" s="237" t="s">
        <v>2764</v>
      </c>
      <c r="Z518" s="237" t="s">
        <v>2765</v>
      </c>
      <c r="AA518" s="237" t="str">
        <f t="shared" si="85"/>
        <v>ホウモンカイゴステーション　ノゾミ</v>
      </c>
      <c r="AB518" s="237" t="s">
        <v>2664</v>
      </c>
      <c r="AC518" s="237" t="str">
        <f t="shared" si="86"/>
        <v>981</v>
      </c>
      <c r="AD518" s="237" t="str">
        <f t="shared" si="87"/>
        <v>1523</v>
      </c>
      <c r="AE518" s="237" t="s">
        <v>2621</v>
      </c>
      <c r="AF518" s="237" t="s">
        <v>2769</v>
      </c>
      <c r="AG518" s="237" t="str">
        <f t="shared" si="88"/>
        <v>角田市梶賀高畑南294番地３トーホクハイツ２号棟１号室</v>
      </c>
      <c r="AH518" s="237" t="s">
        <v>2761</v>
      </c>
      <c r="AI518" s="237" t="s">
        <v>2762</v>
      </c>
      <c r="AJ518" s="237" t="s">
        <v>260</v>
      </c>
    </row>
    <row r="519" spans="1:36">
      <c r="A519" s="237" t="str">
        <f t="shared" si="80"/>
        <v>0410800171同行援護</v>
      </c>
      <c r="B519" s="237" t="s">
        <v>2758</v>
      </c>
      <c r="C519" s="237" t="s">
        <v>2759</v>
      </c>
      <c r="D519" s="237" t="str">
        <f t="shared" si="81"/>
        <v>カブシキガイシャケアハウスアオバ</v>
      </c>
      <c r="E519" s="237" t="s">
        <v>2664</v>
      </c>
      <c r="F519" s="237" t="str">
        <f t="shared" si="82"/>
        <v>981</v>
      </c>
      <c r="G519" s="237" t="str">
        <f t="shared" si="83"/>
        <v>1523</v>
      </c>
      <c r="H519" s="237" t="s">
        <v>2760</v>
      </c>
      <c r="I519" s="237" t="str">
        <f t="shared" si="84"/>
        <v>角田市梶賀字高畑南294番地３トーホクハイツ２号棟１号室</v>
      </c>
      <c r="J519" s="237" t="s">
        <v>2761</v>
      </c>
      <c r="K519" s="237" t="s">
        <v>2762</v>
      </c>
      <c r="L519" s="237" t="s">
        <v>339</v>
      </c>
      <c r="M519" s="237" t="s">
        <v>2763</v>
      </c>
      <c r="N519" s="237" t="s">
        <v>2764</v>
      </c>
      <c r="O519" s="237" t="s">
        <v>2765</v>
      </c>
      <c r="P519" s="237" t="s">
        <v>2664</v>
      </c>
      <c r="Q519" s="237" t="s">
        <v>2621</v>
      </c>
      <c r="R519" s="237" t="s">
        <v>2760</v>
      </c>
      <c r="S519" s="237" t="s">
        <v>2766</v>
      </c>
      <c r="T519" s="237" t="s">
        <v>2767</v>
      </c>
      <c r="U519" s="237" t="s">
        <v>2768</v>
      </c>
      <c r="V519" s="237" t="s">
        <v>126</v>
      </c>
      <c r="W519" s="237"/>
      <c r="X519" s="237"/>
      <c r="Y519" s="237" t="s">
        <v>2764</v>
      </c>
      <c r="Z519" s="237" t="s">
        <v>2765</v>
      </c>
      <c r="AA519" s="237" t="str">
        <f t="shared" si="85"/>
        <v>ホウモンカイゴステーション　ノゾミ</v>
      </c>
      <c r="AB519" s="237" t="s">
        <v>2664</v>
      </c>
      <c r="AC519" s="237" t="str">
        <f t="shared" si="86"/>
        <v>981</v>
      </c>
      <c r="AD519" s="237" t="str">
        <f t="shared" si="87"/>
        <v>1523</v>
      </c>
      <c r="AE519" s="237" t="s">
        <v>2621</v>
      </c>
      <c r="AF519" s="237" t="s">
        <v>2769</v>
      </c>
      <c r="AG519" s="237" t="str">
        <f t="shared" si="88"/>
        <v>角田市梶賀高畑南294番地３トーホクハイツ２号棟１号室</v>
      </c>
      <c r="AH519" s="237" t="s">
        <v>2761</v>
      </c>
      <c r="AI519" s="237" t="s">
        <v>2762</v>
      </c>
      <c r="AJ519" s="237" t="s">
        <v>260</v>
      </c>
    </row>
    <row r="520" spans="1:36">
      <c r="A520" s="237" t="str">
        <f t="shared" si="80"/>
        <v>0410800205短期入所</v>
      </c>
      <c r="B520" s="237" t="s">
        <v>2770</v>
      </c>
      <c r="C520" s="237" t="s">
        <v>2771</v>
      </c>
      <c r="D520" s="237" t="str">
        <f t="shared" si="81"/>
        <v>イッパンシャダンホウジンタキノウガタシエンセンターミナミノカゼ</v>
      </c>
      <c r="E520" s="237" t="s">
        <v>2651</v>
      </c>
      <c r="F520" s="237" t="str">
        <f t="shared" si="82"/>
        <v>981</v>
      </c>
      <c r="G520" s="237" t="str">
        <f t="shared" si="83"/>
        <v>1505</v>
      </c>
      <c r="H520" s="237" t="s">
        <v>2772</v>
      </c>
      <c r="I520" s="237" t="str">
        <f t="shared" si="84"/>
        <v>角田市角田字南９３番地１</v>
      </c>
      <c r="J520" s="237" t="s">
        <v>2773</v>
      </c>
      <c r="K520" s="237" t="s">
        <v>2774</v>
      </c>
      <c r="L520" s="237" t="s">
        <v>901</v>
      </c>
      <c r="M520" s="237" t="s">
        <v>2775</v>
      </c>
      <c r="N520" s="237" t="s">
        <v>2776</v>
      </c>
      <c r="O520" s="237" t="s">
        <v>2777</v>
      </c>
      <c r="P520" s="237" t="s">
        <v>2651</v>
      </c>
      <c r="Q520" s="237" t="s">
        <v>2621</v>
      </c>
      <c r="R520" s="237" t="s">
        <v>2772</v>
      </c>
      <c r="S520" s="237" t="s">
        <v>2778</v>
      </c>
      <c r="T520" s="237" t="s">
        <v>2774</v>
      </c>
      <c r="U520" s="237" t="s">
        <v>2779</v>
      </c>
      <c r="V520" s="237" t="s">
        <v>277</v>
      </c>
      <c r="W520" s="237"/>
      <c r="X520" s="237"/>
      <c r="Y520" s="237" t="s">
        <v>2780</v>
      </c>
      <c r="Z520" s="237" t="s">
        <v>2781</v>
      </c>
      <c r="AA520" s="237" t="str">
        <f t="shared" si="85"/>
        <v>ショートステイピノキオ</v>
      </c>
      <c r="AB520" s="237" t="s">
        <v>2651</v>
      </c>
      <c r="AC520" s="237" t="str">
        <f t="shared" si="86"/>
        <v>981</v>
      </c>
      <c r="AD520" s="237" t="str">
        <f t="shared" si="87"/>
        <v>1505</v>
      </c>
      <c r="AE520" s="237" t="s">
        <v>2621</v>
      </c>
      <c r="AF520" s="237" t="s">
        <v>2772</v>
      </c>
      <c r="AG520" s="237" t="str">
        <f t="shared" si="88"/>
        <v>角田市角田字南９３番地１</v>
      </c>
      <c r="AH520" s="237" t="s">
        <v>2778</v>
      </c>
      <c r="AI520" s="237" t="s">
        <v>2774</v>
      </c>
      <c r="AJ520" s="237" t="s">
        <v>332</v>
      </c>
    </row>
    <row r="521" spans="1:36">
      <c r="A521" s="237" t="str">
        <f t="shared" si="80"/>
        <v>0410800213短期入所</v>
      </c>
      <c r="B521" s="237" t="s">
        <v>2782</v>
      </c>
      <c r="C521" s="237" t="s">
        <v>2783</v>
      </c>
      <c r="D521" s="237" t="str">
        <f t="shared" si="81"/>
        <v>イッパンシャダンホウジンミナミノカゼ</v>
      </c>
      <c r="E521" s="237" t="s">
        <v>2651</v>
      </c>
      <c r="F521" s="237" t="str">
        <f t="shared" si="82"/>
        <v>981</v>
      </c>
      <c r="G521" s="237" t="str">
        <f t="shared" si="83"/>
        <v>1505</v>
      </c>
      <c r="H521" s="237" t="s">
        <v>2784</v>
      </c>
      <c r="I521" s="237" t="str">
        <f t="shared" si="84"/>
        <v>角田市角田字柳町36-26</v>
      </c>
      <c r="J521" s="237" t="s">
        <v>2773</v>
      </c>
      <c r="K521" s="237" t="s">
        <v>2774</v>
      </c>
      <c r="L521" s="237" t="s">
        <v>901</v>
      </c>
      <c r="M521" s="237" t="s">
        <v>2785</v>
      </c>
      <c r="N521" s="237" t="s">
        <v>2786</v>
      </c>
      <c r="O521" s="237" t="s">
        <v>2787</v>
      </c>
      <c r="P521" s="237" t="s">
        <v>2651</v>
      </c>
      <c r="Q521" s="237" t="s">
        <v>2621</v>
      </c>
      <c r="R521" s="237" t="s">
        <v>2788</v>
      </c>
      <c r="S521" s="237" t="s">
        <v>2789</v>
      </c>
      <c r="T521" s="237" t="s">
        <v>2790</v>
      </c>
      <c r="U521" s="237" t="s">
        <v>2791</v>
      </c>
      <c r="V521" s="237" t="s">
        <v>277</v>
      </c>
      <c r="W521" s="237"/>
      <c r="X521" s="237"/>
      <c r="Y521" s="237" t="s">
        <v>2786</v>
      </c>
      <c r="Z521" s="237" t="s">
        <v>2787</v>
      </c>
      <c r="AA521" s="237" t="str">
        <f t="shared" si="85"/>
        <v>ショートステイ　ステップ</v>
      </c>
      <c r="AB521" s="237" t="s">
        <v>2651</v>
      </c>
      <c r="AC521" s="237" t="str">
        <f t="shared" si="86"/>
        <v>981</v>
      </c>
      <c r="AD521" s="237" t="str">
        <f t="shared" si="87"/>
        <v>1505</v>
      </c>
      <c r="AE521" s="237" t="s">
        <v>2621</v>
      </c>
      <c r="AF521" s="237" t="s">
        <v>2788</v>
      </c>
      <c r="AG521" s="237" t="str">
        <f t="shared" si="88"/>
        <v>角田市角田字柳町36番地26</v>
      </c>
      <c r="AH521" s="237" t="s">
        <v>2789</v>
      </c>
      <c r="AI521" s="237" t="s">
        <v>2790</v>
      </c>
      <c r="AJ521" s="237" t="s">
        <v>332</v>
      </c>
    </row>
    <row r="522" spans="1:36">
      <c r="A522" s="237" t="str">
        <f t="shared" si="80"/>
        <v>0410800221就労継続支援Ｂ型</v>
      </c>
      <c r="B522" s="237" t="s">
        <v>2782</v>
      </c>
      <c r="C522" s="237" t="s">
        <v>2783</v>
      </c>
      <c r="D522" s="237" t="str">
        <f t="shared" si="81"/>
        <v>イッパンシャダンホウジンミナミノカゼ</v>
      </c>
      <c r="E522" s="237" t="s">
        <v>2651</v>
      </c>
      <c r="F522" s="237" t="str">
        <f t="shared" si="82"/>
        <v>981</v>
      </c>
      <c r="G522" s="237" t="str">
        <f t="shared" si="83"/>
        <v>1505</v>
      </c>
      <c r="H522" s="237" t="s">
        <v>2784</v>
      </c>
      <c r="I522" s="237" t="str">
        <f t="shared" si="84"/>
        <v>角田市角田字柳町36-26</v>
      </c>
      <c r="J522" s="237" t="s">
        <v>2773</v>
      </c>
      <c r="K522" s="237" t="s">
        <v>2774</v>
      </c>
      <c r="L522" s="237" t="s">
        <v>901</v>
      </c>
      <c r="M522" s="237" t="s">
        <v>2785</v>
      </c>
      <c r="N522" s="237" t="s">
        <v>2792</v>
      </c>
      <c r="O522" s="237" t="s">
        <v>2793</v>
      </c>
      <c r="P522" s="237" t="s">
        <v>2651</v>
      </c>
      <c r="Q522" s="237" t="s">
        <v>2621</v>
      </c>
      <c r="R522" s="237" t="s">
        <v>2784</v>
      </c>
      <c r="S522" s="237" t="s">
        <v>2773</v>
      </c>
      <c r="T522" s="237" t="s">
        <v>2774</v>
      </c>
      <c r="U522" s="237" t="s">
        <v>2794</v>
      </c>
      <c r="V522" s="237" t="s">
        <v>111</v>
      </c>
      <c r="W522" s="237"/>
      <c r="X522" s="237"/>
      <c r="Y522" s="237" t="s">
        <v>2792</v>
      </c>
      <c r="Z522" s="237" t="s">
        <v>2793</v>
      </c>
      <c r="AA522" s="237" t="str">
        <f t="shared" si="85"/>
        <v>シュウロウケイゾクシエンビーガタ　ナノハナ</v>
      </c>
      <c r="AB522" s="237" t="s">
        <v>2651</v>
      </c>
      <c r="AC522" s="237" t="str">
        <f t="shared" si="86"/>
        <v>981</v>
      </c>
      <c r="AD522" s="237" t="str">
        <f t="shared" si="87"/>
        <v>1505</v>
      </c>
      <c r="AE522" s="237" t="s">
        <v>2621</v>
      </c>
      <c r="AF522" s="237" t="s">
        <v>2784</v>
      </c>
      <c r="AG522" s="237" t="str">
        <f t="shared" si="88"/>
        <v>角田市角田字柳町36-26</v>
      </c>
      <c r="AH522" s="237" t="s">
        <v>2773</v>
      </c>
      <c r="AI522" s="237" t="s">
        <v>2774</v>
      </c>
      <c r="AJ522" s="237" t="s">
        <v>260</v>
      </c>
    </row>
    <row r="523" spans="1:36">
      <c r="A523" s="237" t="str">
        <f t="shared" si="80"/>
        <v>0410800239短期入所</v>
      </c>
      <c r="B523" s="237" t="s">
        <v>2795</v>
      </c>
      <c r="C523" s="237" t="s">
        <v>2796</v>
      </c>
      <c r="D523" s="237" t="str">
        <f t="shared" si="81"/>
        <v>イッパンシャダンホウジンキョウセイガタシエンセンター</v>
      </c>
      <c r="E523" s="237" t="s">
        <v>2651</v>
      </c>
      <c r="F523" s="237" t="str">
        <f t="shared" si="82"/>
        <v>981</v>
      </c>
      <c r="G523" s="237" t="str">
        <f t="shared" si="83"/>
        <v>1505</v>
      </c>
      <c r="H523" s="237" t="s">
        <v>2772</v>
      </c>
      <c r="I523" s="237" t="str">
        <f t="shared" si="84"/>
        <v>角田市角田字南９３番地１</v>
      </c>
      <c r="J523" s="237" t="s">
        <v>2797</v>
      </c>
      <c r="K523" s="237" t="s">
        <v>2798</v>
      </c>
      <c r="L523" s="237" t="s">
        <v>901</v>
      </c>
      <c r="M523" s="237" t="s">
        <v>2775</v>
      </c>
      <c r="N523" s="237" t="s">
        <v>2799</v>
      </c>
      <c r="O523" s="237" t="s">
        <v>2800</v>
      </c>
      <c r="P523" s="237" t="s">
        <v>2651</v>
      </c>
      <c r="Q523" s="237" t="s">
        <v>2621</v>
      </c>
      <c r="R523" s="237" t="s">
        <v>2772</v>
      </c>
      <c r="S523" s="237" t="s">
        <v>2797</v>
      </c>
      <c r="T523" s="237" t="s">
        <v>2798</v>
      </c>
      <c r="U523" s="237" t="s">
        <v>2801</v>
      </c>
      <c r="V523" s="237" t="s">
        <v>277</v>
      </c>
      <c r="W523" s="237"/>
      <c r="X523" s="237"/>
      <c r="Y523" s="237" t="s">
        <v>2799</v>
      </c>
      <c r="Z523" s="237" t="s">
        <v>2800</v>
      </c>
      <c r="AA523" s="237" t="str">
        <f t="shared" si="85"/>
        <v>ショートステイ　ミナミ</v>
      </c>
      <c r="AB523" s="237" t="s">
        <v>2651</v>
      </c>
      <c r="AC523" s="237" t="str">
        <f t="shared" si="86"/>
        <v>981</v>
      </c>
      <c r="AD523" s="237" t="str">
        <f t="shared" si="87"/>
        <v>1505</v>
      </c>
      <c r="AE523" s="237" t="s">
        <v>2621</v>
      </c>
      <c r="AF523" s="237" t="s">
        <v>2772</v>
      </c>
      <c r="AG523" s="237" t="str">
        <f t="shared" si="88"/>
        <v>角田市角田字南９３番地１</v>
      </c>
      <c r="AH523" s="237" t="s">
        <v>2797</v>
      </c>
      <c r="AI523" s="237" t="s">
        <v>2798</v>
      </c>
      <c r="AJ523" s="237" t="s">
        <v>332</v>
      </c>
    </row>
    <row r="524" spans="1:36">
      <c r="A524" s="237" t="str">
        <f t="shared" si="80"/>
        <v>0410900013居宅介護</v>
      </c>
      <c r="B524" s="237" t="s">
        <v>2802</v>
      </c>
      <c r="C524" s="237" t="s">
        <v>2803</v>
      </c>
      <c r="D524" s="237" t="str">
        <f t="shared" si="81"/>
        <v>カブシキガイシャジャパンケアサービス</v>
      </c>
      <c r="E524" s="237" t="s">
        <v>2804</v>
      </c>
      <c r="F524" s="237" t="str">
        <f t="shared" si="82"/>
        <v>140</v>
      </c>
      <c r="G524" s="237" t="str">
        <f t="shared" si="83"/>
        <v>0002</v>
      </c>
      <c r="H524" s="237" t="s">
        <v>2805</v>
      </c>
      <c r="I524" s="237" t="str">
        <f t="shared" si="84"/>
        <v>東京都品川区東品川４丁目１２番８号</v>
      </c>
      <c r="J524" s="237" t="s">
        <v>2806</v>
      </c>
      <c r="K524" s="237" t="s">
        <v>2807</v>
      </c>
      <c r="L524" s="237" t="s">
        <v>635</v>
      </c>
      <c r="M524" s="237" t="s">
        <v>2808</v>
      </c>
      <c r="N524" s="237" t="s">
        <v>2809</v>
      </c>
      <c r="O524" s="237" t="s">
        <v>2810</v>
      </c>
      <c r="P524" s="237" t="s">
        <v>2811</v>
      </c>
      <c r="Q524" s="237" t="s">
        <v>2812</v>
      </c>
      <c r="R524" s="237" t="s">
        <v>2813</v>
      </c>
      <c r="S524" s="237" t="s">
        <v>2814</v>
      </c>
      <c r="T524" s="237" t="s">
        <v>2815</v>
      </c>
      <c r="U524" s="237" t="s">
        <v>2816</v>
      </c>
      <c r="V524" s="237" t="s">
        <v>99</v>
      </c>
      <c r="W524" s="237"/>
      <c r="X524" s="237"/>
      <c r="Y524" s="237" t="s">
        <v>2809</v>
      </c>
      <c r="Z524" s="237" t="s">
        <v>2817</v>
      </c>
      <c r="AA524" s="237" t="str">
        <f t="shared" si="85"/>
        <v>ジャパンケアサービス　ハッピーセンエンセンダイシオ・シチガハマ・ヘルパーステーション</v>
      </c>
      <c r="AB524" s="237" t="s">
        <v>2811</v>
      </c>
      <c r="AC524" s="237" t="str">
        <f t="shared" si="86"/>
        <v>985</v>
      </c>
      <c r="AD524" s="237" t="str">
        <f t="shared" si="87"/>
        <v>0832</v>
      </c>
      <c r="AE524" s="237" t="s">
        <v>2812</v>
      </c>
      <c r="AF524" s="237" t="s">
        <v>2818</v>
      </c>
      <c r="AG524" s="237" t="str">
        <f t="shared" si="88"/>
        <v>多賀城市大代５丁目１０－４５</v>
      </c>
      <c r="AH524" s="237" t="s">
        <v>2819</v>
      </c>
      <c r="AI524" s="237" t="s">
        <v>2815</v>
      </c>
      <c r="AJ524" s="237" t="s">
        <v>332</v>
      </c>
    </row>
    <row r="525" spans="1:36">
      <c r="A525" s="237" t="str">
        <f t="shared" si="80"/>
        <v>0410900013重度訪問介護</v>
      </c>
      <c r="B525" s="237" t="s">
        <v>2802</v>
      </c>
      <c r="C525" s="237" t="s">
        <v>2803</v>
      </c>
      <c r="D525" s="237" t="str">
        <f t="shared" si="81"/>
        <v>カブシキガイシャジャパンケアサービス</v>
      </c>
      <c r="E525" s="237" t="s">
        <v>2804</v>
      </c>
      <c r="F525" s="237" t="str">
        <f t="shared" si="82"/>
        <v>140</v>
      </c>
      <c r="G525" s="237" t="str">
        <f t="shared" si="83"/>
        <v>0002</v>
      </c>
      <c r="H525" s="237" t="s">
        <v>2805</v>
      </c>
      <c r="I525" s="237" t="str">
        <f t="shared" si="84"/>
        <v>東京都品川区東品川４丁目１２番８号</v>
      </c>
      <c r="J525" s="237" t="s">
        <v>2806</v>
      </c>
      <c r="K525" s="237" t="s">
        <v>2807</v>
      </c>
      <c r="L525" s="237" t="s">
        <v>635</v>
      </c>
      <c r="M525" s="237" t="s">
        <v>2808</v>
      </c>
      <c r="N525" s="237" t="s">
        <v>2809</v>
      </c>
      <c r="O525" s="237" t="s">
        <v>2810</v>
      </c>
      <c r="P525" s="237" t="s">
        <v>2811</v>
      </c>
      <c r="Q525" s="237" t="s">
        <v>2812</v>
      </c>
      <c r="R525" s="237" t="s">
        <v>2813</v>
      </c>
      <c r="S525" s="237" t="s">
        <v>2814</v>
      </c>
      <c r="T525" s="237" t="s">
        <v>2815</v>
      </c>
      <c r="U525" s="237" t="s">
        <v>2816</v>
      </c>
      <c r="V525" s="237" t="s">
        <v>101</v>
      </c>
      <c r="W525" s="237"/>
      <c r="X525" s="237"/>
      <c r="Y525" s="237" t="s">
        <v>2809</v>
      </c>
      <c r="Z525" s="237" t="s">
        <v>2817</v>
      </c>
      <c r="AA525" s="237" t="str">
        <f t="shared" si="85"/>
        <v>ジャパンケアサービス　ハッピーセンエンセンダイシオ・シチガハマ・ヘルパーステーション</v>
      </c>
      <c r="AB525" s="237" t="s">
        <v>2811</v>
      </c>
      <c r="AC525" s="237" t="str">
        <f t="shared" si="86"/>
        <v>985</v>
      </c>
      <c r="AD525" s="237" t="str">
        <f t="shared" si="87"/>
        <v>0832</v>
      </c>
      <c r="AE525" s="237" t="s">
        <v>2812</v>
      </c>
      <c r="AF525" s="237" t="s">
        <v>2818</v>
      </c>
      <c r="AG525" s="237" t="str">
        <f t="shared" si="88"/>
        <v>多賀城市大代５丁目１０－４５</v>
      </c>
      <c r="AH525" s="237" t="s">
        <v>2819</v>
      </c>
      <c r="AI525" s="237" t="s">
        <v>2815</v>
      </c>
      <c r="AJ525" s="237" t="s">
        <v>332</v>
      </c>
    </row>
    <row r="526" spans="1:36">
      <c r="A526" s="237" t="str">
        <f t="shared" si="80"/>
        <v>0410900013行動援護</v>
      </c>
      <c r="B526" s="237" t="s">
        <v>2802</v>
      </c>
      <c r="C526" s="237" t="s">
        <v>2803</v>
      </c>
      <c r="D526" s="237" t="str">
        <f t="shared" si="81"/>
        <v>カブシキガイシャジャパンケアサービス</v>
      </c>
      <c r="E526" s="237" t="s">
        <v>2804</v>
      </c>
      <c r="F526" s="237" t="str">
        <f t="shared" si="82"/>
        <v>140</v>
      </c>
      <c r="G526" s="237" t="str">
        <f t="shared" si="83"/>
        <v>0002</v>
      </c>
      <c r="H526" s="237" t="s">
        <v>2805</v>
      </c>
      <c r="I526" s="237" t="str">
        <f t="shared" si="84"/>
        <v>東京都品川区東品川４丁目１２番８号</v>
      </c>
      <c r="J526" s="237" t="s">
        <v>2806</v>
      </c>
      <c r="K526" s="237" t="s">
        <v>2807</v>
      </c>
      <c r="L526" s="237" t="s">
        <v>635</v>
      </c>
      <c r="M526" s="237" t="s">
        <v>2808</v>
      </c>
      <c r="N526" s="237" t="s">
        <v>2809</v>
      </c>
      <c r="O526" s="237" t="s">
        <v>2810</v>
      </c>
      <c r="P526" s="237" t="s">
        <v>2811</v>
      </c>
      <c r="Q526" s="237" t="s">
        <v>2812</v>
      </c>
      <c r="R526" s="237" t="s">
        <v>2813</v>
      </c>
      <c r="S526" s="237" t="s">
        <v>2814</v>
      </c>
      <c r="T526" s="237" t="s">
        <v>2815</v>
      </c>
      <c r="U526" s="237" t="s">
        <v>2816</v>
      </c>
      <c r="V526" s="237" t="s">
        <v>102</v>
      </c>
      <c r="W526" s="237"/>
      <c r="X526" s="237"/>
      <c r="Y526" s="237" t="s">
        <v>2809</v>
      </c>
      <c r="Z526" s="237" t="s">
        <v>2810</v>
      </c>
      <c r="AA526" s="237" t="str">
        <f t="shared" si="85"/>
        <v>ジャパンケアサービス　ハッピーセンエン・シチガハマ・ヘルパーステーション</v>
      </c>
      <c r="AB526" s="237" t="s">
        <v>2811</v>
      </c>
      <c r="AC526" s="237" t="str">
        <f t="shared" si="86"/>
        <v>985</v>
      </c>
      <c r="AD526" s="237" t="str">
        <f t="shared" si="87"/>
        <v>0832</v>
      </c>
      <c r="AE526" s="237" t="s">
        <v>2812</v>
      </c>
      <c r="AF526" s="237" t="s">
        <v>2818</v>
      </c>
      <c r="AG526" s="237" t="str">
        <f t="shared" si="88"/>
        <v>多賀城市大代５丁目１０－４５</v>
      </c>
      <c r="AH526" s="237" t="s">
        <v>2819</v>
      </c>
      <c r="AI526" s="237" t="s">
        <v>2815</v>
      </c>
      <c r="AJ526" s="237" t="s">
        <v>332</v>
      </c>
    </row>
    <row r="527" spans="1:36">
      <c r="A527" s="237" t="str">
        <f t="shared" si="80"/>
        <v>0410900021居宅介護</v>
      </c>
      <c r="B527" s="237" t="s">
        <v>2820</v>
      </c>
      <c r="C527" s="237" t="s">
        <v>2821</v>
      </c>
      <c r="D527" s="237" t="str">
        <f t="shared" si="81"/>
        <v>シャカイフクシホウジン　タガジョウシシャカイフクシキョウギカイ</v>
      </c>
      <c r="E527" s="237" t="s">
        <v>2822</v>
      </c>
      <c r="F527" s="237" t="str">
        <f t="shared" si="82"/>
        <v>985</v>
      </c>
      <c r="G527" s="237" t="str">
        <f t="shared" si="83"/>
        <v>0873</v>
      </c>
      <c r="H527" s="237" t="s">
        <v>2823</v>
      </c>
      <c r="I527" s="237" t="str">
        <f t="shared" si="84"/>
        <v>多賀城市中央二丁目1-1</v>
      </c>
      <c r="J527" s="237" t="s">
        <v>2824</v>
      </c>
      <c r="K527" s="237" t="s">
        <v>2825</v>
      </c>
      <c r="L527" s="237" t="s">
        <v>353</v>
      </c>
      <c r="M527" s="237" t="s">
        <v>2826</v>
      </c>
      <c r="N527" s="237" t="s">
        <v>2820</v>
      </c>
      <c r="O527" s="237" t="s">
        <v>2821</v>
      </c>
      <c r="P527" s="237" t="s">
        <v>2822</v>
      </c>
      <c r="Q527" s="237" t="s">
        <v>2812</v>
      </c>
      <c r="R527" s="237" t="s">
        <v>2823</v>
      </c>
      <c r="S527" s="237" t="s">
        <v>2824</v>
      </c>
      <c r="T527" s="237" t="s">
        <v>2825</v>
      </c>
      <c r="U527" s="237" t="s">
        <v>2827</v>
      </c>
      <c r="V527" s="237" t="s">
        <v>99</v>
      </c>
      <c r="W527" s="237"/>
      <c r="X527" s="237"/>
      <c r="Y527" s="237" t="s">
        <v>2820</v>
      </c>
      <c r="Z527" s="237" t="s">
        <v>2821</v>
      </c>
      <c r="AA527" s="237" t="str">
        <f t="shared" si="85"/>
        <v>シャカイフクシホウジン　タガジョウシシャカイフクシキョウギカイ</v>
      </c>
      <c r="AB527" s="237" t="s">
        <v>2822</v>
      </c>
      <c r="AC527" s="237" t="str">
        <f t="shared" si="86"/>
        <v>985</v>
      </c>
      <c r="AD527" s="237" t="str">
        <f t="shared" si="87"/>
        <v>0873</v>
      </c>
      <c r="AE527" s="237" t="s">
        <v>2812</v>
      </c>
      <c r="AF527" s="237" t="s">
        <v>2823</v>
      </c>
      <c r="AG527" s="237" t="str">
        <f t="shared" si="88"/>
        <v>多賀城市中央二丁目1-1</v>
      </c>
      <c r="AH527" s="237" t="s">
        <v>2824</v>
      </c>
      <c r="AI527" s="237" t="s">
        <v>2825</v>
      </c>
      <c r="AJ527" s="237" t="s">
        <v>332</v>
      </c>
    </row>
    <row r="528" spans="1:36">
      <c r="A528" s="237" t="str">
        <f t="shared" si="80"/>
        <v>0410900021重度訪問介護</v>
      </c>
      <c r="B528" s="237" t="s">
        <v>2820</v>
      </c>
      <c r="C528" s="237" t="s">
        <v>2821</v>
      </c>
      <c r="D528" s="237" t="str">
        <f t="shared" si="81"/>
        <v>シャカイフクシホウジン　タガジョウシシャカイフクシキョウギカイ</v>
      </c>
      <c r="E528" s="237" t="s">
        <v>2822</v>
      </c>
      <c r="F528" s="237" t="str">
        <f t="shared" si="82"/>
        <v>985</v>
      </c>
      <c r="G528" s="237" t="str">
        <f t="shared" si="83"/>
        <v>0873</v>
      </c>
      <c r="H528" s="237" t="s">
        <v>2823</v>
      </c>
      <c r="I528" s="237" t="str">
        <f t="shared" si="84"/>
        <v>多賀城市中央二丁目1-1</v>
      </c>
      <c r="J528" s="237" t="s">
        <v>2824</v>
      </c>
      <c r="K528" s="237" t="s">
        <v>2825</v>
      </c>
      <c r="L528" s="237" t="s">
        <v>353</v>
      </c>
      <c r="M528" s="237" t="s">
        <v>2826</v>
      </c>
      <c r="N528" s="237" t="s">
        <v>2820</v>
      </c>
      <c r="O528" s="237" t="s">
        <v>2821</v>
      </c>
      <c r="P528" s="237" t="s">
        <v>2822</v>
      </c>
      <c r="Q528" s="237" t="s">
        <v>2812</v>
      </c>
      <c r="R528" s="237" t="s">
        <v>2823</v>
      </c>
      <c r="S528" s="237" t="s">
        <v>2824</v>
      </c>
      <c r="T528" s="237" t="s">
        <v>2825</v>
      </c>
      <c r="U528" s="237" t="s">
        <v>2827</v>
      </c>
      <c r="V528" s="237" t="s">
        <v>101</v>
      </c>
      <c r="W528" s="237"/>
      <c r="X528" s="237"/>
      <c r="Y528" s="237" t="s">
        <v>2820</v>
      </c>
      <c r="Z528" s="237" t="s">
        <v>2821</v>
      </c>
      <c r="AA528" s="237" t="str">
        <f t="shared" si="85"/>
        <v>シャカイフクシホウジン　タガジョウシシャカイフクシキョウギカイ</v>
      </c>
      <c r="AB528" s="237" t="s">
        <v>2822</v>
      </c>
      <c r="AC528" s="237" t="str">
        <f t="shared" si="86"/>
        <v>985</v>
      </c>
      <c r="AD528" s="237" t="str">
        <f t="shared" si="87"/>
        <v>0873</v>
      </c>
      <c r="AE528" s="237" t="s">
        <v>2812</v>
      </c>
      <c r="AF528" s="237" t="s">
        <v>2823</v>
      </c>
      <c r="AG528" s="237" t="str">
        <f t="shared" si="88"/>
        <v>多賀城市中央二丁目1-1</v>
      </c>
      <c r="AH528" s="237" t="s">
        <v>2824</v>
      </c>
      <c r="AI528" s="237" t="s">
        <v>2825</v>
      </c>
      <c r="AJ528" s="237" t="s">
        <v>332</v>
      </c>
    </row>
    <row r="529" spans="1:36">
      <c r="A529" s="237" t="str">
        <f t="shared" si="80"/>
        <v>0410900021行動援護</v>
      </c>
      <c r="B529" s="237" t="s">
        <v>2820</v>
      </c>
      <c r="C529" s="237" t="s">
        <v>2821</v>
      </c>
      <c r="D529" s="237" t="str">
        <f t="shared" si="81"/>
        <v>シャカイフクシホウジン　タガジョウシシャカイフクシキョウギカイ</v>
      </c>
      <c r="E529" s="237" t="s">
        <v>2822</v>
      </c>
      <c r="F529" s="237" t="str">
        <f t="shared" si="82"/>
        <v>985</v>
      </c>
      <c r="G529" s="237" t="str">
        <f t="shared" si="83"/>
        <v>0873</v>
      </c>
      <c r="H529" s="237" t="s">
        <v>2823</v>
      </c>
      <c r="I529" s="237" t="str">
        <f t="shared" si="84"/>
        <v>多賀城市中央二丁目1-1</v>
      </c>
      <c r="J529" s="237" t="s">
        <v>2824</v>
      </c>
      <c r="K529" s="237" t="s">
        <v>2825</v>
      </c>
      <c r="L529" s="237" t="s">
        <v>353</v>
      </c>
      <c r="M529" s="237" t="s">
        <v>2826</v>
      </c>
      <c r="N529" s="237" t="s">
        <v>2820</v>
      </c>
      <c r="O529" s="237" t="s">
        <v>2821</v>
      </c>
      <c r="P529" s="237" t="s">
        <v>2822</v>
      </c>
      <c r="Q529" s="237" t="s">
        <v>2812</v>
      </c>
      <c r="R529" s="237" t="s">
        <v>2823</v>
      </c>
      <c r="S529" s="237" t="s">
        <v>2824</v>
      </c>
      <c r="T529" s="237" t="s">
        <v>2825</v>
      </c>
      <c r="U529" s="237" t="s">
        <v>2827</v>
      </c>
      <c r="V529" s="237" t="s">
        <v>102</v>
      </c>
      <c r="W529" s="237"/>
      <c r="X529" s="237"/>
      <c r="Y529" s="237" t="s">
        <v>2820</v>
      </c>
      <c r="Z529" s="237" t="s">
        <v>2821</v>
      </c>
      <c r="AA529" s="237" t="str">
        <f t="shared" si="85"/>
        <v>シャカイフクシホウジン　タガジョウシシャカイフクシキョウギカイ</v>
      </c>
      <c r="AB529" s="237" t="s">
        <v>2822</v>
      </c>
      <c r="AC529" s="237" t="str">
        <f t="shared" si="86"/>
        <v>985</v>
      </c>
      <c r="AD529" s="237" t="str">
        <f t="shared" si="87"/>
        <v>0873</v>
      </c>
      <c r="AE529" s="237" t="s">
        <v>2812</v>
      </c>
      <c r="AF529" s="237" t="s">
        <v>2823</v>
      </c>
      <c r="AG529" s="237" t="str">
        <f t="shared" si="88"/>
        <v>多賀城市中央二丁目1-1</v>
      </c>
      <c r="AH529" s="237" t="s">
        <v>2824</v>
      </c>
      <c r="AI529" s="237" t="s">
        <v>2825</v>
      </c>
      <c r="AJ529" s="237" t="s">
        <v>332</v>
      </c>
    </row>
    <row r="530" spans="1:36">
      <c r="A530" s="237" t="str">
        <f t="shared" si="80"/>
        <v>0410900021同行援護</v>
      </c>
      <c r="B530" s="237" t="s">
        <v>2820</v>
      </c>
      <c r="C530" s="237" t="s">
        <v>2821</v>
      </c>
      <c r="D530" s="237" t="str">
        <f t="shared" si="81"/>
        <v>シャカイフクシホウジン　タガジョウシシャカイフクシキョウギカイ</v>
      </c>
      <c r="E530" s="237" t="s">
        <v>2822</v>
      </c>
      <c r="F530" s="237" t="str">
        <f t="shared" si="82"/>
        <v>985</v>
      </c>
      <c r="G530" s="237" t="str">
        <f t="shared" si="83"/>
        <v>0873</v>
      </c>
      <c r="H530" s="237" t="s">
        <v>2823</v>
      </c>
      <c r="I530" s="237" t="str">
        <f t="shared" si="84"/>
        <v>多賀城市中央二丁目1-1</v>
      </c>
      <c r="J530" s="237" t="s">
        <v>2824</v>
      </c>
      <c r="K530" s="237" t="s">
        <v>2825</v>
      </c>
      <c r="L530" s="237" t="s">
        <v>353</v>
      </c>
      <c r="M530" s="237" t="s">
        <v>2826</v>
      </c>
      <c r="N530" s="237" t="s">
        <v>2820</v>
      </c>
      <c r="O530" s="237" t="s">
        <v>2821</v>
      </c>
      <c r="P530" s="237" t="s">
        <v>2822</v>
      </c>
      <c r="Q530" s="237" t="s">
        <v>2812</v>
      </c>
      <c r="R530" s="237" t="s">
        <v>2823</v>
      </c>
      <c r="S530" s="237" t="s">
        <v>2824</v>
      </c>
      <c r="T530" s="237" t="s">
        <v>2825</v>
      </c>
      <c r="U530" s="237" t="s">
        <v>2827</v>
      </c>
      <c r="V530" s="237" t="s">
        <v>126</v>
      </c>
      <c r="W530" s="237"/>
      <c r="X530" s="237"/>
      <c r="Y530" s="237" t="s">
        <v>2820</v>
      </c>
      <c r="Z530" s="237" t="s">
        <v>2821</v>
      </c>
      <c r="AA530" s="237" t="str">
        <f t="shared" si="85"/>
        <v>シャカイフクシホウジン　タガジョウシシャカイフクシキョウギカイ</v>
      </c>
      <c r="AB530" s="237" t="s">
        <v>2822</v>
      </c>
      <c r="AC530" s="237" t="str">
        <f t="shared" si="86"/>
        <v>985</v>
      </c>
      <c r="AD530" s="237" t="str">
        <f t="shared" si="87"/>
        <v>0873</v>
      </c>
      <c r="AE530" s="237" t="s">
        <v>2812</v>
      </c>
      <c r="AF530" s="237" t="s">
        <v>2823</v>
      </c>
      <c r="AG530" s="237" t="str">
        <f t="shared" si="88"/>
        <v>多賀城市中央二丁目1-1</v>
      </c>
      <c r="AH530" s="237" t="s">
        <v>2824</v>
      </c>
      <c r="AI530" s="237" t="s">
        <v>2825</v>
      </c>
      <c r="AJ530" s="237" t="s">
        <v>332</v>
      </c>
    </row>
    <row r="531" spans="1:36">
      <c r="A531" s="237" t="str">
        <f t="shared" si="80"/>
        <v>0410900039居宅介護</v>
      </c>
      <c r="B531" s="237" t="s">
        <v>1398</v>
      </c>
      <c r="C531" s="237" t="s">
        <v>1399</v>
      </c>
      <c r="D531" s="237" t="str">
        <f t="shared" si="81"/>
        <v>コウエキザイダンホウジン　ミヤギコウセイキョウカイ</v>
      </c>
      <c r="E531" s="237" t="s">
        <v>1400</v>
      </c>
      <c r="F531" s="237" t="str">
        <f t="shared" si="82"/>
        <v>985</v>
      </c>
      <c r="G531" s="237" t="str">
        <f t="shared" si="83"/>
        <v>0835</v>
      </c>
      <c r="H531" s="237" t="s">
        <v>1401</v>
      </c>
      <c r="I531" s="237" t="str">
        <f t="shared" si="84"/>
        <v>多賀城市下馬２丁目１３－７</v>
      </c>
      <c r="J531" s="237" t="s">
        <v>1402</v>
      </c>
      <c r="K531" s="237" t="s">
        <v>1403</v>
      </c>
      <c r="L531" s="237" t="s">
        <v>901</v>
      </c>
      <c r="M531" s="237" t="s">
        <v>1404</v>
      </c>
      <c r="N531" s="237" t="s">
        <v>2828</v>
      </c>
      <c r="O531" s="237" t="s">
        <v>2829</v>
      </c>
      <c r="P531" s="237" t="s">
        <v>2830</v>
      </c>
      <c r="Q531" s="237" t="s">
        <v>2812</v>
      </c>
      <c r="R531" s="237" t="s">
        <v>2831</v>
      </c>
      <c r="S531" s="237" t="s">
        <v>2832</v>
      </c>
      <c r="T531" s="237" t="s">
        <v>2833</v>
      </c>
      <c r="U531" s="237" t="s">
        <v>2834</v>
      </c>
      <c r="V531" s="237" t="s">
        <v>99</v>
      </c>
      <c r="W531" s="237"/>
      <c r="X531" s="237"/>
      <c r="Y531" s="237" t="s">
        <v>2828</v>
      </c>
      <c r="Z531" s="237" t="s">
        <v>2829</v>
      </c>
      <c r="AA531" s="237" t="str">
        <f t="shared" si="85"/>
        <v>コウエキザイダンホウジンミヤギコウセイキョウカイケアステーションツクシ　カイゴ</v>
      </c>
      <c r="AB531" s="237" t="s">
        <v>2830</v>
      </c>
      <c r="AC531" s="237" t="str">
        <f t="shared" si="86"/>
        <v>985</v>
      </c>
      <c r="AD531" s="237" t="str">
        <f t="shared" si="87"/>
        <v>0831</v>
      </c>
      <c r="AE531" s="237" t="s">
        <v>2812</v>
      </c>
      <c r="AF531" s="237" t="s">
        <v>2835</v>
      </c>
      <c r="AG531" s="237" t="str">
        <f t="shared" si="88"/>
        <v>多賀城市笠神一丁目８番２８号</v>
      </c>
      <c r="AH531" s="237" t="s">
        <v>2832</v>
      </c>
      <c r="AI531" s="237" t="s">
        <v>2833</v>
      </c>
      <c r="AJ531" s="237" t="s">
        <v>260</v>
      </c>
    </row>
    <row r="532" spans="1:36">
      <c r="A532" s="237" t="str">
        <f t="shared" si="80"/>
        <v>0410900039重度訪問介護</v>
      </c>
      <c r="B532" s="237" t="s">
        <v>1398</v>
      </c>
      <c r="C532" s="237" t="s">
        <v>1399</v>
      </c>
      <c r="D532" s="237" t="str">
        <f t="shared" si="81"/>
        <v>コウエキザイダンホウジン　ミヤギコウセイキョウカイ</v>
      </c>
      <c r="E532" s="237" t="s">
        <v>1400</v>
      </c>
      <c r="F532" s="237" t="str">
        <f t="shared" si="82"/>
        <v>985</v>
      </c>
      <c r="G532" s="237" t="str">
        <f t="shared" si="83"/>
        <v>0835</v>
      </c>
      <c r="H532" s="237" t="s">
        <v>1401</v>
      </c>
      <c r="I532" s="237" t="str">
        <f t="shared" si="84"/>
        <v>多賀城市下馬２丁目１３－７</v>
      </c>
      <c r="J532" s="237" t="s">
        <v>1402</v>
      </c>
      <c r="K532" s="237" t="s">
        <v>1403</v>
      </c>
      <c r="L532" s="237" t="s">
        <v>901</v>
      </c>
      <c r="M532" s="237" t="s">
        <v>1404</v>
      </c>
      <c r="N532" s="237" t="s">
        <v>2828</v>
      </c>
      <c r="O532" s="237" t="s">
        <v>2829</v>
      </c>
      <c r="P532" s="237" t="s">
        <v>2830</v>
      </c>
      <c r="Q532" s="237" t="s">
        <v>2812</v>
      </c>
      <c r="R532" s="237" t="s">
        <v>2831</v>
      </c>
      <c r="S532" s="237" t="s">
        <v>2832</v>
      </c>
      <c r="T532" s="237" t="s">
        <v>2833</v>
      </c>
      <c r="U532" s="237" t="s">
        <v>2834</v>
      </c>
      <c r="V532" s="237" t="s">
        <v>101</v>
      </c>
      <c r="W532" s="237"/>
      <c r="X532" s="237"/>
      <c r="Y532" s="237" t="s">
        <v>2828</v>
      </c>
      <c r="Z532" s="237" t="s">
        <v>2829</v>
      </c>
      <c r="AA532" s="237" t="str">
        <f t="shared" si="85"/>
        <v>コウエキザイダンホウジンミヤギコウセイキョウカイケアステーションツクシ　カイゴ</v>
      </c>
      <c r="AB532" s="237" t="s">
        <v>2830</v>
      </c>
      <c r="AC532" s="237" t="str">
        <f t="shared" si="86"/>
        <v>985</v>
      </c>
      <c r="AD532" s="237" t="str">
        <f t="shared" si="87"/>
        <v>0831</v>
      </c>
      <c r="AE532" s="237" t="s">
        <v>2812</v>
      </c>
      <c r="AF532" s="237" t="s">
        <v>2835</v>
      </c>
      <c r="AG532" s="237" t="str">
        <f t="shared" si="88"/>
        <v>多賀城市笠神一丁目８番２８号</v>
      </c>
      <c r="AH532" s="237" t="s">
        <v>2832</v>
      </c>
      <c r="AI532" s="237" t="s">
        <v>2833</v>
      </c>
      <c r="AJ532" s="237" t="s">
        <v>260</v>
      </c>
    </row>
    <row r="533" spans="1:36">
      <c r="A533" s="237" t="str">
        <f t="shared" si="80"/>
        <v>0410900039同行援護</v>
      </c>
      <c r="B533" s="237" t="s">
        <v>1398</v>
      </c>
      <c r="C533" s="237" t="s">
        <v>1399</v>
      </c>
      <c r="D533" s="237" t="str">
        <f t="shared" si="81"/>
        <v>コウエキザイダンホウジン　ミヤギコウセイキョウカイ</v>
      </c>
      <c r="E533" s="237" t="s">
        <v>1400</v>
      </c>
      <c r="F533" s="237" t="str">
        <f t="shared" si="82"/>
        <v>985</v>
      </c>
      <c r="G533" s="237" t="str">
        <f t="shared" si="83"/>
        <v>0835</v>
      </c>
      <c r="H533" s="237" t="s">
        <v>1401</v>
      </c>
      <c r="I533" s="237" t="str">
        <f t="shared" si="84"/>
        <v>多賀城市下馬２丁目１３－７</v>
      </c>
      <c r="J533" s="237" t="s">
        <v>1402</v>
      </c>
      <c r="K533" s="237" t="s">
        <v>1403</v>
      </c>
      <c r="L533" s="237" t="s">
        <v>901</v>
      </c>
      <c r="M533" s="237" t="s">
        <v>1404</v>
      </c>
      <c r="N533" s="237" t="s">
        <v>2828</v>
      </c>
      <c r="O533" s="237" t="s">
        <v>2829</v>
      </c>
      <c r="P533" s="237" t="s">
        <v>2830</v>
      </c>
      <c r="Q533" s="237" t="s">
        <v>2812</v>
      </c>
      <c r="R533" s="237" t="s">
        <v>2831</v>
      </c>
      <c r="S533" s="237" t="s">
        <v>2832</v>
      </c>
      <c r="T533" s="237" t="s">
        <v>2833</v>
      </c>
      <c r="U533" s="237" t="s">
        <v>2834</v>
      </c>
      <c r="V533" s="237" t="s">
        <v>126</v>
      </c>
      <c r="W533" s="237"/>
      <c r="X533" s="237"/>
      <c r="Y533" s="237" t="s">
        <v>2828</v>
      </c>
      <c r="Z533" s="237" t="s">
        <v>2829</v>
      </c>
      <c r="AA533" s="237" t="str">
        <f t="shared" si="85"/>
        <v>コウエキザイダンホウジンミヤギコウセイキョウカイケアステーションツクシ　カイゴ</v>
      </c>
      <c r="AB533" s="237" t="s">
        <v>2830</v>
      </c>
      <c r="AC533" s="237" t="str">
        <f t="shared" si="86"/>
        <v>985</v>
      </c>
      <c r="AD533" s="237" t="str">
        <f t="shared" si="87"/>
        <v>0831</v>
      </c>
      <c r="AE533" s="237" t="s">
        <v>2812</v>
      </c>
      <c r="AF533" s="237" t="s">
        <v>2835</v>
      </c>
      <c r="AG533" s="237" t="str">
        <f t="shared" si="88"/>
        <v>多賀城市笠神一丁目８番２８号</v>
      </c>
      <c r="AH533" s="237" t="s">
        <v>2832</v>
      </c>
      <c r="AI533" s="237" t="s">
        <v>2833</v>
      </c>
      <c r="AJ533" s="237" t="s">
        <v>332</v>
      </c>
    </row>
    <row r="534" spans="1:36">
      <c r="A534" s="237" t="str">
        <f t="shared" si="80"/>
        <v>0410900047就労継続支援Ｂ型</v>
      </c>
      <c r="B534" s="237" t="s">
        <v>2820</v>
      </c>
      <c r="C534" s="237" t="s">
        <v>2821</v>
      </c>
      <c r="D534" s="237" t="str">
        <f t="shared" si="81"/>
        <v>シャカイフクシホウジン　タガジョウシシャカイフクシキョウギカイ</v>
      </c>
      <c r="E534" s="237" t="s">
        <v>2822</v>
      </c>
      <c r="F534" s="237" t="str">
        <f t="shared" si="82"/>
        <v>985</v>
      </c>
      <c r="G534" s="237" t="str">
        <f t="shared" si="83"/>
        <v>0873</v>
      </c>
      <c r="H534" s="237" t="s">
        <v>2823</v>
      </c>
      <c r="I534" s="237" t="str">
        <f t="shared" si="84"/>
        <v>多賀城市中央二丁目1-1</v>
      </c>
      <c r="J534" s="237" t="s">
        <v>2824</v>
      </c>
      <c r="K534" s="237" t="s">
        <v>2825</v>
      </c>
      <c r="L534" s="237" t="s">
        <v>353</v>
      </c>
      <c r="M534" s="237" t="s">
        <v>2826</v>
      </c>
      <c r="N534" s="237" t="s">
        <v>2836</v>
      </c>
      <c r="O534" s="237" t="s">
        <v>2837</v>
      </c>
      <c r="P534" s="237" t="s">
        <v>2838</v>
      </c>
      <c r="Q534" s="237" t="s">
        <v>2812</v>
      </c>
      <c r="R534" s="237" t="s">
        <v>2839</v>
      </c>
      <c r="S534" s="237" t="s">
        <v>2840</v>
      </c>
      <c r="T534" s="237" t="s">
        <v>2841</v>
      </c>
      <c r="U534" s="237" t="s">
        <v>2842</v>
      </c>
      <c r="V534" s="237" t="s">
        <v>111</v>
      </c>
      <c r="W534" s="237"/>
      <c r="X534" s="237"/>
      <c r="Y534" s="237" t="s">
        <v>2836</v>
      </c>
      <c r="Z534" s="237" t="s">
        <v>2837</v>
      </c>
      <c r="AA534" s="237" t="str">
        <f t="shared" si="85"/>
        <v>タガジョウシフクシコウボウノゾミエン</v>
      </c>
      <c r="AB534" s="237" t="s">
        <v>2838</v>
      </c>
      <c r="AC534" s="237" t="str">
        <f t="shared" si="86"/>
        <v>985</v>
      </c>
      <c r="AD534" s="237" t="str">
        <f t="shared" si="87"/>
        <v>0854</v>
      </c>
      <c r="AE534" s="237" t="s">
        <v>2812</v>
      </c>
      <c r="AF534" s="237" t="s">
        <v>2839</v>
      </c>
      <c r="AG534" s="237" t="str">
        <f t="shared" si="88"/>
        <v>多賀城市新田字南安楽寺８７番地</v>
      </c>
      <c r="AH534" s="237" t="s">
        <v>2840</v>
      </c>
      <c r="AI534" s="237" t="s">
        <v>2841</v>
      </c>
      <c r="AJ534" s="237" t="s">
        <v>260</v>
      </c>
    </row>
    <row r="535" spans="1:36">
      <c r="A535" s="237" t="str">
        <f t="shared" si="80"/>
        <v>0410900054就労移行支援</v>
      </c>
      <c r="B535" s="237" t="s">
        <v>2612</v>
      </c>
      <c r="C535" s="237" t="s">
        <v>2613</v>
      </c>
      <c r="D535" s="237" t="str">
        <f t="shared" si="81"/>
        <v>シャカイフクシホウジンガギュウミケイカイ</v>
      </c>
      <c r="E535" s="237" t="s">
        <v>2614</v>
      </c>
      <c r="F535" s="237" t="str">
        <f t="shared" si="82"/>
        <v>981</v>
      </c>
      <c r="G535" s="237" t="str">
        <f t="shared" si="83"/>
        <v>1522</v>
      </c>
      <c r="H535" s="237" t="s">
        <v>2615</v>
      </c>
      <c r="I535" s="237" t="str">
        <f t="shared" si="84"/>
        <v>角田市佐倉字町裏一番６３番地</v>
      </c>
      <c r="J535" s="237" t="s">
        <v>2616</v>
      </c>
      <c r="K535" s="237" t="s">
        <v>2617</v>
      </c>
      <c r="L535" s="237" t="s">
        <v>248</v>
      </c>
      <c r="M535" s="237" t="s">
        <v>2618</v>
      </c>
      <c r="N535" s="237" t="s">
        <v>2843</v>
      </c>
      <c r="O535" s="237" t="s">
        <v>2844</v>
      </c>
      <c r="P535" s="237" t="s">
        <v>2845</v>
      </c>
      <c r="Q535" s="237" t="s">
        <v>2812</v>
      </c>
      <c r="R535" s="237" t="s">
        <v>2846</v>
      </c>
      <c r="S535" s="237" t="s">
        <v>2847</v>
      </c>
      <c r="T535" s="237" t="s">
        <v>2848</v>
      </c>
      <c r="U535" s="237" t="s">
        <v>2849</v>
      </c>
      <c r="V535" s="237" t="s">
        <v>109</v>
      </c>
      <c r="W535" s="237"/>
      <c r="X535" s="237"/>
      <c r="Y535" s="237" t="s">
        <v>2843</v>
      </c>
      <c r="Z535" s="237" t="s">
        <v>2844</v>
      </c>
      <c r="AA535" s="237" t="str">
        <f t="shared" si="85"/>
        <v>レインボータガジョウ</v>
      </c>
      <c r="AB535" s="237" t="s">
        <v>2845</v>
      </c>
      <c r="AC535" s="237" t="str">
        <f t="shared" si="86"/>
        <v>985</v>
      </c>
      <c r="AD535" s="237" t="str">
        <f t="shared" si="87"/>
        <v>0841</v>
      </c>
      <c r="AE535" s="237" t="s">
        <v>2812</v>
      </c>
      <c r="AF535" s="237" t="s">
        <v>2846</v>
      </c>
      <c r="AG535" s="237" t="str">
        <f t="shared" si="88"/>
        <v>多賀城市鶴ケ谷1丁目10-3</v>
      </c>
      <c r="AH535" s="237" t="s">
        <v>2847</v>
      </c>
      <c r="AI535" s="237" t="s">
        <v>2848</v>
      </c>
      <c r="AJ535" s="237" t="s">
        <v>332</v>
      </c>
    </row>
    <row r="536" spans="1:36">
      <c r="A536" s="237" t="str">
        <f t="shared" si="80"/>
        <v>0410900054就労継続支援Ｂ型</v>
      </c>
      <c r="B536" s="237" t="s">
        <v>2612</v>
      </c>
      <c r="C536" s="237" t="s">
        <v>2613</v>
      </c>
      <c r="D536" s="237" t="str">
        <f t="shared" si="81"/>
        <v>シャカイフクシホウジンガギュウミケイカイ</v>
      </c>
      <c r="E536" s="237" t="s">
        <v>2614</v>
      </c>
      <c r="F536" s="237" t="str">
        <f t="shared" si="82"/>
        <v>981</v>
      </c>
      <c r="G536" s="237" t="str">
        <f t="shared" si="83"/>
        <v>1522</v>
      </c>
      <c r="H536" s="237" t="s">
        <v>2615</v>
      </c>
      <c r="I536" s="237" t="str">
        <f t="shared" si="84"/>
        <v>角田市佐倉字町裏一番６３番地</v>
      </c>
      <c r="J536" s="237" t="s">
        <v>2616</v>
      </c>
      <c r="K536" s="237" t="s">
        <v>2617</v>
      </c>
      <c r="L536" s="237" t="s">
        <v>248</v>
      </c>
      <c r="M536" s="237" t="s">
        <v>2618</v>
      </c>
      <c r="N536" s="237" t="s">
        <v>2843</v>
      </c>
      <c r="O536" s="237" t="s">
        <v>2844</v>
      </c>
      <c r="P536" s="237" t="s">
        <v>2845</v>
      </c>
      <c r="Q536" s="237" t="s">
        <v>2812</v>
      </c>
      <c r="R536" s="237" t="s">
        <v>2846</v>
      </c>
      <c r="S536" s="237" t="s">
        <v>2847</v>
      </c>
      <c r="T536" s="237" t="s">
        <v>2848</v>
      </c>
      <c r="U536" s="237" t="s">
        <v>2849</v>
      </c>
      <c r="V536" s="237" t="s">
        <v>111</v>
      </c>
      <c r="W536" s="237"/>
      <c r="X536" s="237"/>
      <c r="Y536" s="237" t="s">
        <v>2843</v>
      </c>
      <c r="Z536" s="237" t="s">
        <v>2844</v>
      </c>
      <c r="AA536" s="237" t="str">
        <f t="shared" si="85"/>
        <v>レインボータガジョウ</v>
      </c>
      <c r="AB536" s="237" t="s">
        <v>2845</v>
      </c>
      <c r="AC536" s="237" t="str">
        <f t="shared" si="86"/>
        <v>985</v>
      </c>
      <c r="AD536" s="237" t="str">
        <f t="shared" si="87"/>
        <v>0841</v>
      </c>
      <c r="AE536" s="237" t="s">
        <v>2812</v>
      </c>
      <c r="AF536" s="237" t="s">
        <v>2846</v>
      </c>
      <c r="AG536" s="237" t="str">
        <f t="shared" si="88"/>
        <v>多賀城市鶴ケ谷1丁目10-3</v>
      </c>
      <c r="AH536" s="237" t="s">
        <v>2847</v>
      </c>
      <c r="AI536" s="237" t="s">
        <v>2848</v>
      </c>
      <c r="AJ536" s="237" t="s">
        <v>260</v>
      </c>
    </row>
    <row r="537" spans="1:36">
      <c r="A537" s="237" t="str">
        <f t="shared" si="80"/>
        <v>0410900062居宅介護</v>
      </c>
      <c r="B537" s="237" t="s">
        <v>1414</v>
      </c>
      <c r="C537" s="237" t="s">
        <v>1415</v>
      </c>
      <c r="D537" s="237" t="str">
        <f t="shared" si="81"/>
        <v>カブシキカイシャケアクルー</v>
      </c>
      <c r="E537" s="237" t="s">
        <v>1416</v>
      </c>
      <c r="F537" s="237" t="str">
        <f t="shared" si="82"/>
        <v>985</v>
      </c>
      <c r="G537" s="237" t="str">
        <f t="shared" si="83"/>
        <v>0067</v>
      </c>
      <c r="H537" s="237" t="s">
        <v>1417</v>
      </c>
      <c r="I537" s="237" t="str">
        <f t="shared" si="84"/>
        <v>塩竈市後楽町１２－７</v>
      </c>
      <c r="J537" s="237" t="s">
        <v>1418</v>
      </c>
      <c r="K537" s="237" t="s">
        <v>1419</v>
      </c>
      <c r="L537" s="237" t="s">
        <v>339</v>
      </c>
      <c r="M537" s="237" t="s">
        <v>1420</v>
      </c>
      <c r="N537" s="237" t="s">
        <v>1421</v>
      </c>
      <c r="O537" s="237" t="s">
        <v>1422</v>
      </c>
      <c r="P537" s="237" t="s">
        <v>1400</v>
      </c>
      <c r="Q537" s="237" t="s">
        <v>2812</v>
      </c>
      <c r="R537" s="237" t="s">
        <v>2850</v>
      </c>
      <c r="S537" s="237" t="s">
        <v>1418</v>
      </c>
      <c r="T537" s="237" t="s">
        <v>1419</v>
      </c>
      <c r="U537" s="237" t="s">
        <v>2851</v>
      </c>
      <c r="V537" s="237" t="s">
        <v>99</v>
      </c>
      <c r="W537" s="237"/>
      <c r="X537" s="237"/>
      <c r="Y537" s="237" t="s">
        <v>1421</v>
      </c>
      <c r="Z537" s="237" t="s">
        <v>1422</v>
      </c>
      <c r="AA537" s="237" t="str">
        <f t="shared" si="85"/>
        <v>ケアクルーカイゴステーション</v>
      </c>
      <c r="AB537" s="237" t="s">
        <v>1400</v>
      </c>
      <c r="AC537" s="237" t="str">
        <f t="shared" si="86"/>
        <v>985</v>
      </c>
      <c r="AD537" s="237" t="str">
        <f t="shared" si="87"/>
        <v>0835</v>
      </c>
      <c r="AE537" s="237" t="s">
        <v>2812</v>
      </c>
      <c r="AF537" s="237" t="s">
        <v>2850</v>
      </c>
      <c r="AG537" s="237" t="str">
        <f t="shared" si="88"/>
        <v>多賀城市下馬2丁目1番15号Ｋ2プランニングビル301号</v>
      </c>
      <c r="AH537" s="237" t="s">
        <v>1418</v>
      </c>
      <c r="AI537" s="237" t="s">
        <v>1419</v>
      </c>
      <c r="AJ537" s="237" t="s">
        <v>260</v>
      </c>
    </row>
    <row r="538" spans="1:36">
      <c r="A538" s="237" t="str">
        <f t="shared" si="80"/>
        <v>0410900062重度訪問介護</v>
      </c>
      <c r="B538" s="237" t="s">
        <v>1414</v>
      </c>
      <c r="C538" s="237" t="s">
        <v>1415</v>
      </c>
      <c r="D538" s="237" t="str">
        <f t="shared" si="81"/>
        <v>カブシキカイシャケアクルー</v>
      </c>
      <c r="E538" s="237" t="s">
        <v>1416</v>
      </c>
      <c r="F538" s="237" t="str">
        <f t="shared" si="82"/>
        <v>985</v>
      </c>
      <c r="G538" s="237" t="str">
        <f t="shared" si="83"/>
        <v>0067</v>
      </c>
      <c r="H538" s="237" t="s">
        <v>1417</v>
      </c>
      <c r="I538" s="237" t="str">
        <f t="shared" si="84"/>
        <v>塩竈市後楽町１２－７</v>
      </c>
      <c r="J538" s="237" t="s">
        <v>1418</v>
      </c>
      <c r="K538" s="237" t="s">
        <v>1419</v>
      </c>
      <c r="L538" s="237" t="s">
        <v>339</v>
      </c>
      <c r="M538" s="237" t="s">
        <v>1420</v>
      </c>
      <c r="N538" s="237" t="s">
        <v>1421</v>
      </c>
      <c r="O538" s="237" t="s">
        <v>1422</v>
      </c>
      <c r="P538" s="237" t="s">
        <v>1400</v>
      </c>
      <c r="Q538" s="237" t="s">
        <v>2812</v>
      </c>
      <c r="R538" s="237" t="s">
        <v>2850</v>
      </c>
      <c r="S538" s="237" t="s">
        <v>1418</v>
      </c>
      <c r="T538" s="237" t="s">
        <v>1419</v>
      </c>
      <c r="U538" s="237" t="s">
        <v>2851</v>
      </c>
      <c r="V538" s="237" t="s">
        <v>101</v>
      </c>
      <c r="W538" s="237"/>
      <c r="X538" s="237"/>
      <c r="Y538" s="237" t="s">
        <v>1421</v>
      </c>
      <c r="Z538" s="237" t="s">
        <v>1422</v>
      </c>
      <c r="AA538" s="237" t="str">
        <f t="shared" si="85"/>
        <v>ケアクルーカイゴステーション</v>
      </c>
      <c r="AB538" s="237" t="s">
        <v>1400</v>
      </c>
      <c r="AC538" s="237" t="str">
        <f t="shared" si="86"/>
        <v>985</v>
      </c>
      <c r="AD538" s="237" t="str">
        <f t="shared" si="87"/>
        <v>0835</v>
      </c>
      <c r="AE538" s="237" t="s">
        <v>2812</v>
      </c>
      <c r="AF538" s="237" t="s">
        <v>2850</v>
      </c>
      <c r="AG538" s="237" t="str">
        <f t="shared" si="88"/>
        <v>多賀城市下馬2丁目1番15号Ｋ2プランニングビル301号</v>
      </c>
      <c r="AH538" s="237" t="s">
        <v>1418</v>
      </c>
      <c r="AI538" s="237" t="s">
        <v>1419</v>
      </c>
      <c r="AJ538" s="237" t="s">
        <v>260</v>
      </c>
    </row>
    <row r="539" spans="1:36">
      <c r="A539" s="237" t="str">
        <f t="shared" si="80"/>
        <v>0410900070居宅介護</v>
      </c>
      <c r="B539" s="237" t="s">
        <v>1308</v>
      </c>
      <c r="C539" s="237" t="s">
        <v>1309</v>
      </c>
      <c r="D539" s="237" t="str">
        <f t="shared" si="81"/>
        <v>シャカイフクシホウジン　シマフクシカイ</v>
      </c>
      <c r="E539" s="237" t="s">
        <v>1310</v>
      </c>
      <c r="F539" s="237" t="str">
        <f t="shared" si="82"/>
        <v>985</v>
      </c>
      <c r="G539" s="237" t="str">
        <f t="shared" si="83"/>
        <v>0005</v>
      </c>
      <c r="H539" s="237" t="s">
        <v>1311</v>
      </c>
      <c r="I539" s="237" t="str">
        <f t="shared" si="84"/>
        <v>塩竈市杉の入４丁目３番１７号</v>
      </c>
      <c r="J539" s="237" t="s">
        <v>1312</v>
      </c>
      <c r="K539" s="237" t="s">
        <v>1313</v>
      </c>
      <c r="L539" s="237" t="s">
        <v>248</v>
      </c>
      <c r="M539" s="237" t="s">
        <v>1314</v>
      </c>
      <c r="N539" s="237" t="s">
        <v>2852</v>
      </c>
      <c r="O539" s="237" t="s">
        <v>2853</v>
      </c>
      <c r="P539" s="237" t="s">
        <v>2854</v>
      </c>
      <c r="Q539" s="237" t="s">
        <v>2812</v>
      </c>
      <c r="R539" s="237" t="s">
        <v>2855</v>
      </c>
      <c r="S539" s="237" t="s">
        <v>1318</v>
      </c>
      <c r="T539" s="237" t="s">
        <v>1313</v>
      </c>
      <c r="U539" s="237" t="s">
        <v>2856</v>
      </c>
      <c r="V539" s="237" t="s">
        <v>99</v>
      </c>
      <c r="W539" s="237"/>
      <c r="X539" s="237"/>
      <c r="Y539" s="237" t="s">
        <v>2852</v>
      </c>
      <c r="Z539" s="237" t="s">
        <v>2853</v>
      </c>
      <c r="AA539" s="237" t="str">
        <f t="shared" si="85"/>
        <v>キョタクカイゴオウカ</v>
      </c>
      <c r="AB539" s="237" t="s">
        <v>2854</v>
      </c>
      <c r="AC539" s="237" t="str">
        <f t="shared" si="86"/>
        <v>985</v>
      </c>
      <c r="AD539" s="237" t="str">
        <f t="shared" si="87"/>
        <v>0833</v>
      </c>
      <c r="AE539" s="237" t="s">
        <v>2812</v>
      </c>
      <c r="AF539" s="237" t="s">
        <v>2855</v>
      </c>
      <c r="AG539" s="237" t="str">
        <f t="shared" si="88"/>
        <v>多賀城市栄一丁目４番８号</v>
      </c>
      <c r="AH539" s="237" t="s">
        <v>2857</v>
      </c>
      <c r="AI539" s="237" t="s">
        <v>2858</v>
      </c>
      <c r="AJ539" s="237" t="s">
        <v>470</v>
      </c>
    </row>
    <row r="540" spans="1:36">
      <c r="A540" s="237" t="str">
        <f t="shared" si="80"/>
        <v>0410900070重度訪問介護</v>
      </c>
      <c r="B540" s="237" t="s">
        <v>1308</v>
      </c>
      <c r="C540" s="237" t="s">
        <v>1309</v>
      </c>
      <c r="D540" s="237" t="str">
        <f t="shared" si="81"/>
        <v>シャカイフクシホウジン　シマフクシカイ</v>
      </c>
      <c r="E540" s="237" t="s">
        <v>1310</v>
      </c>
      <c r="F540" s="237" t="str">
        <f t="shared" si="82"/>
        <v>985</v>
      </c>
      <c r="G540" s="237" t="str">
        <f t="shared" si="83"/>
        <v>0005</v>
      </c>
      <c r="H540" s="237" t="s">
        <v>1311</v>
      </c>
      <c r="I540" s="237" t="str">
        <f t="shared" si="84"/>
        <v>塩竈市杉の入４丁目３番１７号</v>
      </c>
      <c r="J540" s="237" t="s">
        <v>1312</v>
      </c>
      <c r="K540" s="237" t="s">
        <v>1313</v>
      </c>
      <c r="L540" s="237" t="s">
        <v>248</v>
      </c>
      <c r="M540" s="237" t="s">
        <v>1314</v>
      </c>
      <c r="N540" s="237" t="s">
        <v>2852</v>
      </c>
      <c r="O540" s="237" t="s">
        <v>2853</v>
      </c>
      <c r="P540" s="237" t="s">
        <v>2854</v>
      </c>
      <c r="Q540" s="237" t="s">
        <v>2812</v>
      </c>
      <c r="R540" s="237" t="s">
        <v>2855</v>
      </c>
      <c r="S540" s="237" t="s">
        <v>1318</v>
      </c>
      <c r="T540" s="237" t="s">
        <v>1313</v>
      </c>
      <c r="U540" s="237" t="s">
        <v>2856</v>
      </c>
      <c r="V540" s="237" t="s">
        <v>101</v>
      </c>
      <c r="W540" s="237"/>
      <c r="X540" s="237"/>
      <c r="Y540" s="237" t="s">
        <v>2852</v>
      </c>
      <c r="Z540" s="237" t="s">
        <v>2853</v>
      </c>
      <c r="AA540" s="237" t="str">
        <f t="shared" si="85"/>
        <v>キョタクカイゴオウカ</v>
      </c>
      <c r="AB540" s="237" t="s">
        <v>2854</v>
      </c>
      <c r="AC540" s="237" t="str">
        <f t="shared" si="86"/>
        <v>985</v>
      </c>
      <c r="AD540" s="237" t="str">
        <f t="shared" si="87"/>
        <v>0833</v>
      </c>
      <c r="AE540" s="237" t="s">
        <v>2812</v>
      </c>
      <c r="AF540" s="237" t="s">
        <v>2855</v>
      </c>
      <c r="AG540" s="237" t="str">
        <f t="shared" si="88"/>
        <v>多賀城市栄一丁目４番８号</v>
      </c>
      <c r="AH540" s="237" t="s">
        <v>2857</v>
      </c>
      <c r="AI540" s="237" t="s">
        <v>2858</v>
      </c>
      <c r="AJ540" s="237" t="s">
        <v>470</v>
      </c>
    </row>
    <row r="541" spans="1:36">
      <c r="A541" s="237" t="str">
        <f t="shared" si="80"/>
        <v>0410900088就労継続支援Ｂ型</v>
      </c>
      <c r="B541" s="237" t="s">
        <v>1308</v>
      </c>
      <c r="C541" s="237" t="s">
        <v>1309</v>
      </c>
      <c r="D541" s="237" t="str">
        <f t="shared" si="81"/>
        <v>シャカイフクシホウジン　シマフクシカイ</v>
      </c>
      <c r="E541" s="237" t="s">
        <v>1310</v>
      </c>
      <c r="F541" s="237" t="str">
        <f t="shared" si="82"/>
        <v>985</v>
      </c>
      <c r="G541" s="237" t="str">
        <f t="shared" si="83"/>
        <v>0005</v>
      </c>
      <c r="H541" s="237" t="s">
        <v>1311</v>
      </c>
      <c r="I541" s="237" t="str">
        <f t="shared" si="84"/>
        <v>塩竈市杉の入４丁目３番１７号</v>
      </c>
      <c r="J541" s="237" t="s">
        <v>1312</v>
      </c>
      <c r="K541" s="237" t="s">
        <v>1313</v>
      </c>
      <c r="L541" s="237" t="s">
        <v>248</v>
      </c>
      <c r="M541" s="237" t="s">
        <v>1314</v>
      </c>
      <c r="N541" s="237" t="s">
        <v>2859</v>
      </c>
      <c r="O541" s="237" t="s">
        <v>2860</v>
      </c>
      <c r="P541" s="237" t="s">
        <v>2861</v>
      </c>
      <c r="Q541" s="237" t="s">
        <v>2812</v>
      </c>
      <c r="R541" s="237" t="s">
        <v>2862</v>
      </c>
      <c r="S541" s="237" t="s">
        <v>2863</v>
      </c>
      <c r="T541" s="237" t="s">
        <v>2864</v>
      </c>
      <c r="U541" s="237" t="s">
        <v>2865</v>
      </c>
      <c r="V541" s="237" t="s">
        <v>111</v>
      </c>
      <c r="W541" s="237"/>
      <c r="X541" s="237"/>
      <c r="Y541" s="237" t="s">
        <v>2859</v>
      </c>
      <c r="Z541" s="237" t="s">
        <v>2860</v>
      </c>
      <c r="AA541" s="237" t="str">
        <f t="shared" si="85"/>
        <v>サクランボ</v>
      </c>
      <c r="AB541" s="237" t="s">
        <v>2861</v>
      </c>
      <c r="AC541" s="237" t="str">
        <f t="shared" si="86"/>
        <v>985</v>
      </c>
      <c r="AD541" s="237" t="str">
        <f t="shared" si="87"/>
        <v>0842</v>
      </c>
      <c r="AE541" s="237" t="s">
        <v>2812</v>
      </c>
      <c r="AF541" s="237" t="s">
        <v>2862</v>
      </c>
      <c r="AG541" s="237" t="str">
        <f t="shared" si="88"/>
        <v>多賀城市桜木3-4-1 みやぎ復興パークH24号館1階</v>
      </c>
      <c r="AH541" s="237" t="s">
        <v>2863</v>
      </c>
      <c r="AI541" s="237"/>
      <c r="AJ541" s="237" t="s">
        <v>332</v>
      </c>
    </row>
    <row r="542" spans="1:36">
      <c r="A542" s="237" t="str">
        <f t="shared" si="80"/>
        <v>0410900096居宅介護</v>
      </c>
      <c r="B542" s="237" t="s">
        <v>2866</v>
      </c>
      <c r="C542" s="237" t="s">
        <v>2867</v>
      </c>
      <c r="D542" s="237" t="str">
        <f t="shared" si="81"/>
        <v>カブシキカイシャユトリケアステーション</v>
      </c>
      <c r="E542" s="237" t="s">
        <v>2868</v>
      </c>
      <c r="F542" s="237" t="str">
        <f t="shared" si="82"/>
        <v>985</v>
      </c>
      <c r="G542" s="237" t="str">
        <f t="shared" si="83"/>
        <v>0852</v>
      </c>
      <c r="H542" s="237" t="s">
        <v>2869</v>
      </c>
      <c r="I542" s="237" t="str">
        <f t="shared" si="84"/>
        <v>多賀城市山王字山王四区８２－１MKハイツＡ－２０２</v>
      </c>
      <c r="J542" s="237" t="s">
        <v>2870</v>
      </c>
      <c r="K542" s="237" t="s">
        <v>2871</v>
      </c>
      <c r="L542" s="237" t="s">
        <v>339</v>
      </c>
      <c r="M542" s="237" t="s">
        <v>2872</v>
      </c>
      <c r="N542" s="237" t="s">
        <v>2873</v>
      </c>
      <c r="O542" s="237" t="s">
        <v>2874</v>
      </c>
      <c r="P542" s="237" t="s">
        <v>2868</v>
      </c>
      <c r="Q542" s="237" t="s">
        <v>2812</v>
      </c>
      <c r="R542" s="237" t="s">
        <v>2875</v>
      </c>
      <c r="S542" s="237" t="s">
        <v>2870</v>
      </c>
      <c r="T542" s="237" t="s">
        <v>2871</v>
      </c>
      <c r="U542" s="237" t="s">
        <v>2876</v>
      </c>
      <c r="V542" s="237" t="s">
        <v>99</v>
      </c>
      <c r="W542" s="237"/>
      <c r="X542" s="237"/>
      <c r="Y542" s="237" t="s">
        <v>2873</v>
      </c>
      <c r="Z542" s="237" t="s">
        <v>2874</v>
      </c>
      <c r="AA542" s="237" t="str">
        <f t="shared" si="85"/>
        <v>ユトリケアステーション</v>
      </c>
      <c r="AB542" s="237" t="s">
        <v>2868</v>
      </c>
      <c r="AC542" s="237" t="str">
        <f t="shared" si="86"/>
        <v>985</v>
      </c>
      <c r="AD542" s="237" t="str">
        <f t="shared" si="87"/>
        <v>0852</v>
      </c>
      <c r="AE542" s="237" t="s">
        <v>2812</v>
      </c>
      <c r="AF542" s="237" t="s">
        <v>2875</v>
      </c>
      <c r="AG542" s="237" t="str">
        <f t="shared" si="88"/>
        <v>多賀城市山王字山王四区８２－１ＭＫハイツＡ－２０２</v>
      </c>
      <c r="AH542" s="237" t="s">
        <v>2870</v>
      </c>
      <c r="AI542" s="237" t="s">
        <v>2871</v>
      </c>
      <c r="AJ542" s="237" t="s">
        <v>332</v>
      </c>
    </row>
    <row r="543" spans="1:36">
      <c r="A543" s="237" t="str">
        <f t="shared" si="80"/>
        <v>0410900096重度訪問介護</v>
      </c>
      <c r="B543" s="237" t="s">
        <v>2866</v>
      </c>
      <c r="C543" s="237" t="s">
        <v>2867</v>
      </c>
      <c r="D543" s="237" t="str">
        <f t="shared" si="81"/>
        <v>カブシキカイシャユトリケアステーション</v>
      </c>
      <c r="E543" s="237" t="s">
        <v>2868</v>
      </c>
      <c r="F543" s="237" t="str">
        <f t="shared" si="82"/>
        <v>985</v>
      </c>
      <c r="G543" s="237" t="str">
        <f t="shared" si="83"/>
        <v>0852</v>
      </c>
      <c r="H543" s="237" t="s">
        <v>2869</v>
      </c>
      <c r="I543" s="237" t="str">
        <f t="shared" si="84"/>
        <v>多賀城市山王字山王四区８２－１MKハイツＡ－２０２</v>
      </c>
      <c r="J543" s="237" t="s">
        <v>2870</v>
      </c>
      <c r="K543" s="237" t="s">
        <v>2871</v>
      </c>
      <c r="L543" s="237" t="s">
        <v>339</v>
      </c>
      <c r="M543" s="237" t="s">
        <v>2872</v>
      </c>
      <c r="N543" s="237" t="s">
        <v>2873</v>
      </c>
      <c r="O543" s="237" t="s">
        <v>2874</v>
      </c>
      <c r="P543" s="237" t="s">
        <v>2868</v>
      </c>
      <c r="Q543" s="237" t="s">
        <v>2812</v>
      </c>
      <c r="R543" s="237" t="s">
        <v>2875</v>
      </c>
      <c r="S543" s="237" t="s">
        <v>2870</v>
      </c>
      <c r="T543" s="237" t="s">
        <v>2871</v>
      </c>
      <c r="U543" s="237" t="s">
        <v>2876</v>
      </c>
      <c r="V543" s="237" t="s">
        <v>101</v>
      </c>
      <c r="W543" s="237"/>
      <c r="X543" s="237"/>
      <c r="Y543" s="237" t="s">
        <v>2873</v>
      </c>
      <c r="Z543" s="237" t="s">
        <v>2874</v>
      </c>
      <c r="AA543" s="237" t="str">
        <f t="shared" si="85"/>
        <v>ユトリケアステーション</v>
      </c>
      <c r="AB543" s="237" t="s">
        <v>2868</v>
      </c>
      <c r="AC543" s="237" t="str">
        <f t="shared" si="86"/>
        <v>985</v>
      </c>
      <c r="AD543" s="237" t="str">
        <f t="shared" si="87"/>
        <v>0852</v>
      </c>
      <c r="AE543" s="237" t="s">
        <v>2812</v>
      </c>
      <c r="AF543" s="237" t="s">
        <v>2875</v>
      </c>
      <c r="AG543" s="237" t="str">
        <f t="shared" si="88"/>
        <v>多賀城市山王字山王四区８２－１ＭＫハイツＡ－２０２</v>
      </c>
      <c r="AH543" s="237" t="s">
        <v>2870</v>
      </c>
      <c r="AI543" s="237" t="s">
        <v>2871</v>
      </c>
      <c r="AJ543" s="237" t="s">
        <v>332</v>
      </c>
    </row>
    <row r="544" spans="1:36">
      <c r="A544" s="237" t="str">
        <f t="shared" si="80"/>
        <v>0410900096行動援護</v>
      </c>
      <c r="B544" s="237" t="s">
        <v>2866</v>
      </c>
      <c r="C544" s="237" t="s">
        <v>2867</v>
      </c>
      <c r="D544" s="237" t="str">
        <f t="shared" si="81"/>
        <v>カブシキカイシャユトリケアステーション</v>
      </c>
      <c r="E544" s="237" t="s">
        <v>2868</v>
      </c>
      <c r="F544" s="237" t="str">
        <f t="shared" si="82"/>
        <v>985</v>
      </c>
      <c r="G544" s="237" t="str">
        <f t="shared" si="83"/>
        <v>0852</v>
      </c>
      <c r="H544" s="237" t="s">
        <v>2869</v>
      </c>
      <c r="I544" s="237" t="str">
        <f t="shared" si="84"/>
        <v>多賀城市山王字山王四区８２－１MKハイツＡ－２０２</v>
      </c>
      <c r="J544" s="237" t="s">
        <v>2870</v>
      </c>
      <c r="K544" s="237" t="s">
        <v>2871</v>
      </c>
      <c r="L544" s="237" t="s">
        <v>339</v>
      </c>
      <c r="M544" s="237" t="s">
        <v>2872</v>
      </c>
      <c r="N544" s="237" t="s">
        <v>2873</v>
      </c>
      <c r="O544" s="237" t="s">
        <v>2874</v>
      </c>
      <c r="P544" s="237" t="s">
        <v>2868</v>
      </c>
      <c r="Q544" s="237" t="s">
        <v>2812</v>
      </c>
      <c r="R544" s="237" t="s">
        <v>2875</v>
      </c>
      <c r="S544" s="237" t="s">
        <v>2870</v>
      </c>
      <c r="T544" s="237" t="s">
        <v>2871</v>
      </c>
      <c r="U544" s="237" t="s">
        <v>2876</v>
      </c>
      <c r="V544" s="237" t="s">
        <v>102</v>
      </c>
      <c r="W544" s="237"/>
      <c r="X544" s="237"/>
      <c r="Y544" s="237" t="s">
        <v>2873</v>
      </c>
      <c r="Z544" s="237" t="s">
        <v>2874</v>
      </c>
      <c r="AA544" s="237" t="str">
        <f t="shared" si="85"/>
        <v>ユトリケアステーション</v>
      </c>
      <c r="AB544" s="237" t="s">
        <v>2868</v>
      </c>
      <c r="AC544" s="237" t="str">
        <f t="shared" si="86"/>
        <v>985</v>
      </c>
      <c r="AD544" s="237" t="str">
        <f t="shared" si="87"/>
        <v>0852</v>
      </c>
      <c r="AE544" s="237" t="s">
        <v>2812</v>
      </c>
      <c r="AF544" s="237" t="s">
        <v>2875</v>
      </c>
      <c r="AG544" s="237" t="str">
        <f t="shared" si="88"/>
        <v>多賀城市山王字山王四区８２－１ＭＫハイツＡ－２０２</v>
      </c>
      <c r="AH544" s="237" t="s">
        <v>2870</v>
      </c>
      <c r="AI544" s="237" t="s">
        <v>2871</v>
      </c>
      <c r="AJ544" s="237" t="s">
        <v>332</v>
      </c>
    </row>
    <row r="545" spans="1:36">
      <c r="A545" s="237" t="str">
        <f t="shared" si="80"/>
        <v>0410900104居宅介護</v>
      </c>
      <c r="B545" s="237" t="s">
        <v>2802</v>
      </c>
      <c r="C545" s="237" t="s">
        <v>2803</v>
      </c>
      <c r="D545" s="237" t="str">
        <f t="shared" si="81"/>
        <v>カブシキガイシャジャパンケアサービス</v>
      </c>
      <c r="E545" s="237" t="s">
        <v>2804</v>
      </c>
      <c r="F545" s="237" t="str">
        <f t="shared" si="82"/>
        <v>140</v>
      </c>
      <c r="G545" s="237" t="str">
        <f t="shared" si="83"/>
        <v>0002</v>
      </c>
      <c r="H545" s="237" t="s">
        <v>2805</v>
      </c>
      <c r="I545" s="237" t="str">
        <f t="shared" si="84"/>
        <v>東京都品川区東品川４丁目１２番８号</v>
      </c>
      <c r="J545" s="237" t="s">
        <v>2806</v>
      </c>
      <c r="K545" s="237" t="s">
        <v>2807</v>
      </c>
      <c r="L545" s="237" t="s">
        <v>635</v>
      </c>
      <c r="M545" s="237" t="s">
        <v>2808</v>
      </c>
      <c r="N545" s="237" t="s">
        <v>2877</v>
      </c>
      <c r="O545" s="237" t="s">
        <v>2878</v>
      </c>
      <c r="P545" s="237" t="s">
        <v>2811</v>
      </c>
      <c r="Q545" s="237" t="s">
        <v>2812</v>
      </c>
      <c r="R545" s="237" t="s">
        <v>2818</v>
      </c>
      <c r="S545" s="237" t="s">
        <v>2814</v>
      </c>
      <c r="T545" s="237" t="s">
        <v>2815</v>
      </c>
      <c r="U545" s="237" t="s">
        <v>2879</v>
      </c>
      <c r="V545" s="237" t="s">
        <v>99</v>
      </c>
      <c r="W545" s="237"/>
      <c r="X545" s="237"/>
      <c r="Y545" s="237" t="s">
        <v>2877</v>
      </c>
      <c r="Z545" s="237" t="s">
        <v>2878</v>
      </c>
      <c r="AA545" s="237" t="str">
        <f t="shared" si="85"/>
        <v>ジャパンケアセンエンシチガハマ</v>
      </c>
      <c r="AB545" s="237" t="s">
        <v>2811</v>
      </c>
      <c r="AC545" s="237" t="str">
        <f t="shared" si="86"/>
        <v>985</v>
      </c>
      <c r="AD545" s="237" t="str">
        <f t="shared" si="87"/>
        <v>0832</v>
      </c>
      <c r="AE545" s="237" t="s">
        <v>2812</v>
      </c>
      <c r="AF545" s="237" t="s">
        <v>2818</v>
      </c>
      <c r="AG545" s="237" t="str">
        <f t="shared" si="88"/>
        <v>多賀城市大代５丁目１０－４５</v>
      </c>
      <c r="AH545" s="237" t="s">
        <v>2814</v>
      </c>
      <c r="AI545" s="237" t="s">
        <v>2815</v>
      </c>
      <c r="AJ545" s="237" t="s">
        <v>332</v>
      </c>
    </row>
    <row r="546" spans="1:36">
      <c r="A546" s="237" t="str">
        <f t="shared" si="80"/>
        <v>0410900104重度訪問介護</v>
      </c>
      <c r="B546" s="237" t="s">
        <v>2802</v>
      </c>
      <c r="C546" s="237" t="s">
        <v>2803</v>
      </c>
      <c r="D546" s="237" t="str">
        <f t="shared" si="81"/>
        <v>カブシキガイシャジャパンケアサービス</v>
      </c>
      <c r="E546" s="237" t="s">
        <v>2804</v>
      </c>
      <c r="F546" s="237" t="str">
        <f t="shared" si="82"/>
        <v>140</v>
      </c>
      <c r="G546" s="237" t="str">
        <f t="shared" si="83"/>
        <v>0002</v>
      </c>
      <c r="H546" s="237" t="s">
        <v>2805</v>
      </c>
      <c r="I546" s="237" t="str">
        <f t="shared" si="84"/>
        <v>東京都品川区東品川４丁目１２番８号</v>
      </c>
      <c r="J546" s="237" t="s">
        <v>2806</v>
      </c>
      <c r="K546" s="237" t="s">
        <v>2807</v>
      </c>
      <c r="L546" s="237" t="s">
        <v>635</v>
      </c>
      <c r="M546" s="237" t="s">
        <v>2808</v>
      </c>
      <c r="N546" s="237" t="s">
        <v>2877</v>
      </c>
      <c r="O546" s="237" t="s">
        <v>2878</v>
      </c>
      <c r="P546" s="237" t="s">
        <v>2811</v>
      </c>
      <c r="Q546" s="237" t="s">
        <v>2812</v>
      </c>
      <c r="R546" s="237" t="s">
        <v>2818</v>
      </c>
      <c r="S546" s="237" t="s">
        <v>2814</v>
      </c>
      <c r="T546" s="237" t="s">
        <v>2815</v>
      </c>
      <c r="U546" s="237" t="s">
        <v>2879</v>
      </c>
      <c r="V546" s="237" t="s">
        <v>101</v>
      </c>
      <c r="W546" s="237"/>
      <c r="X546" s="237"/>
      <c r="Y546" s="237" t="s">
        <v>2877</v>
      </c>
      <c r="Z546" s="237" t="s">
        <v>2878</v>
      </c>
      <c r="AA546" s="237" t="str">
        <f t="shared" si="85"/>
        <v>ジャパンケアセンエンシチガハマ</v>
      </c>
      <c r="AB546" s="237" t="s">
        <v>2811</v>
      </c>
      <c r="AC546" s="237" t="str">
        <f t="shared" si="86"/>
        <v>985</v>
      </c>
      <c r="AD546" s="237" t="str">
        <f t="shared" si="87"/>
        <v>0832</v>
      </c>
      <c r="AE546" s="237" t="s">
        <v>2812</v>
      </c>
      <c r="AF546" s="237" t="s">
        <v>2818</v>
      </c>
      <c r="AG546" s="237" t="str">
        <f t="shared" si="88"/>
        <v>多賀城市大代５丁目１０－４５</v>
      </c>
      <c r="AH546" s="237" t="s">
        <v>2814</v>
      </c>
      <c r="AI546" s="237" t="s">
        <v>2815</v>
      </c>
      <c r="AJ546" s="237" t="s">
        <v>332</v>
      </c>
    </row>
    <row r="547" spans="1:36">
      <c r="A547" s="237" t="str">
        <f t="shared" si="80"/>
        <v>0410900112居宅介護</v>
      </c>
      <c r="B547" s="237" t="s">
        <v>2880</v>
      </c>
      <c r="C547" s="237" t="s">
        <v>2881</v>
      </c>
      <c r="D547" s="237" t="str">
        <f t="shared" si="81"/>
        <v>カブシキガイシャイズミカイゴサービス</v>
      </c>
      <c r="E547" s="237" t="s">
        <v>2882</v>
      </c>
      <c r="F547" s="237" t="str">
        <f t="shared" si="82"/>
        <v>981</v>
      </c>
      <c r="G547" s="237" t="str">
        <f t="shared" si="83"/>
        <v>3117</v>
      </c>
      <c r="H547" s="237" t="s">
        <v>2883</v>
      </c>
      <c r="I547" s="237" t="str">
        <f t="shared" si="84"/>
        <v>仙台市泉区市名坂字御釜田１４３－４</v>
      </c>
      <c r="J547" s="237" t="s">
        <v>2884</v>
      </c>
      <c r="K547" s="237" t="s">
        <v>2885</v>
      </c>
      <c r="L547" s="237" t="s">
        <v>339</v>
      </c>
      <c r="M547" s="237" t="s">
        <v>2886</v>
      </c>
      <c r="N547" s="237" t="s">
        <v>2887</v>
      </c>
      <c r="O547" s="237" t="s">
        <v>2888</v>
      </c>
      <c r="P547" s="237" t="s">
        <v>2889</v>
      </c>
      <c r="Q547" s="237" t="s">
        <v>2812</v>
      </c>
      <c r="R547" s="237" t="s">
        <v>2890</v>
      </c>
      <c r="S547" s="237" t="s">
        <v>2891</v>
      </c>
      <c r="T547" s="237" t="s">
        <v>2892</v>
      </c>
      <c r="U547" s="237" t="s">
        <v>2893</v>
      </c>
      <c r="V547" s="237" t="s">
        <v>99</v>
      </c>
      <c r="W547" s="237"/>
      <c r="X547" s="237"/>
      <c r="Y547" s="237" t="s">
        <v>2887</v>
      </c>
      <c r="Z547" s="237" t="s">
        <v>2888</v>
      </c>
      <c r="AA547" s="237" t="str">
        <f t="shared" si="85"/>
        <v>イズミカイゴサービス</v>
      </c>
      <c r="AB547" s="237" t="s">
        <v>2889</v>
      </c>
      <c r="AC547" s="237" t="str">
        <f t="shared" si="86"/>
        <v>985</v>
      </c>
      <c r="AD547" s="237" t="str">
        <f t="shared" si="87"/>
        <v>0853</v>
      </c>
      <c r="AE547" s="237" t="s">
        <v>2812</v>
      </c>
      <c r="AF547" s="237" t="s">
        <v>2890</v>
      </c>
      <c r="AG547" s="237" t="str">
        <f t="shared" si="88"/>
        <v>多賀城市高橋四丁目１０－１２</v>
      </c>
      <c r="AH547" s="237" t="s">
        <v>2891</v>
      </c>
      <c r="AI547" s="237" t="s">
        <v>2892</v>
      </c>
      <c r="AJ547" s="237" t="s">
        <v>260</v>
      </c>
    </row>
    <row r="548" spans="1:36">
      <c r="A548" s="237" t="str">
        <f t="shared" si="80"/>
        <v>0410900112重度訪問介護</v>
      </c>
      <c r="B548" s="237" t="s">
        <v>2880</v>
      </c>
      <c r="C548" s="237" t="s">
        <v>2881</v>
      </c>
      <c r="D548" s="237" t="str">
        <f t="shared" si="81"/>
        <v>カブシキガイシャイズミカイゴサービス</v>
      </c>
      <c r="E548" s="237" t="s">
        <v>2882</v>
      </c>
      <c r="F548" s="237" t="str">
        <f t="shared" si="82"/>
        <v>981</v>
      </c>
      <c r="G548" s="237" t="str">
        <f t="shared" si="83"/>
        <v>3117</v>
      </c>
      <c r="H548" s="237" t="s">
        <v>2883</v>
      </c>
      <c r="I548" s="237" t="str">
        <f t="shared" si="84"/>
        <v>仙台市泉区市名坂字御釜田１４３－４</v>
      </c>
      <c r="J548" s="237" t="s">
        <v>2884</v>
      </c>
      <c r="K548" s="237" t="s">
        <v>2885</v>
      </c>
      <c r="L548" s="237" t="s">
        <v>339</v>
      </c>
      <c r="M548" s="237" t="s">
        <v>2886</v>
      </c>
      <c r="N548" s="237" t="s">
        <v>2887</v>
      </c>
      <c r="O548" s="237" t="s">
        <v>2888</v>
      </c>
      <c r="P548" s="237" t="s">
        <v>2889</v>
      </c>
      <c r="Q548" s="237" t="s">
        <v>2812</v>
      </c>
      <c r="R548" s="237" t="s">
        <v>2890</v>
      </c>
      <c r="S548" s="237" t="s">
        <v>2891</v>
      </c>
      <c r="T548" s="237" t="s">
        <v>2892</v>
      </c>
      <c r="U548" s="237" t="s">
        <v>2893</v>
      </c>
      <c r="V548" s="237" t="s">
        <v>101</v>
      </c>
      <c r="W548" s="237"/>
      <c r="X548" s="237"/>
      <c r="Y548" s="237" t="s">
        <v>2887</v>
      </c>
      <c r="Z548" s="237" t="s">
        <v>2888</v>
      </c>
      <c r="AA548" s="237" t="str">
        <f t="shared" si="85"/>
        <v>イズミカイゴサービス</v>
      </c>
      <c r="AB548" s="237" t="s">
        <v>2889</v>
      </c>
      <c r="AC548" s="237" t="str">
        <f t="shared" si="86"/>
        <v>985</v>
      </c>
      <c r="AD548" s="237" t="str">
        <f t="shared" si="87"/>
        <v>0853</v>
      </c>
      <c r="AE548" s="237" t="s">
        <v>2812</v>
      </c>
      <c r="AF548" s="237" t="s">
        <v>2890</v>
      </c>
      <c r="AG548" s="237" t="str">
        <f t="shared" si="88"/>
        <v>多賀城市高橋四丁目１０－１２</v>
      </c>
      <c r="AH548" s="237" t="s">
        <v>2891</v>
      </c>
      <c r="AI548" s="237" t="s">
        <v>2892</v>
      </c>
      <c r="AJ548" s="237" t="s">
        <v>260</v>
      </c>
    </row>
    <row r="549" spans="1:36">
      <c r="A549" s="237" t="str">
        <f t="shared" si="80"/>
        <v>0410900112行動援護</v>
      </c>
      <c r="B549" s="237" t="s">
        <v>2880</v>
      </c>
      <c r="C549" s="237" t="s">
        <v>2881</v>
      </c>
      <c r="D549" s="237" t="str">
        <f t="shared" si="81"/>
        <v>カブシキガイシャイズミカイゴサービス</v>
      </c>
      <c r="E549" s="237" t="s">
        <v>2882</v>
      </c>
      <c r="F549" s="237" t="str">
        <f t="shared" si="82"/>
        <v>981</v>
      </c>
      <c r="G549" s="237" t="str">
        <f t="shared" si="83"/>
        <v>3117</v>
      </c>
      <c r="H549" s="237" t="s">
        <v>2883</v>
      </c>
      <c r="I549" s="237" t="str">
        <f t="shared" si="84"/>
        <v>仙台市泉区市名坂字御釜田１４３－４</v>
      </c>
      <c r="J549" s="237" t="s">
        <v>2884</v>
      </c>
      <c r="K549" s="237" t="s">
        <v>2885</v>
      </c>
      <c r="L549" s="237" t="s">
        <v>339</v>
      </c>
      <c r="M549" s="237" t="s">
        <v>2886</v>
      </c>
      <c r="N549" s="237" t="s">
        <v>2887</v>
      </c>
      <c r="O549" s="237" t="s">
        <v>2888</v>
      </c>
      <c r="P549" s="237" t="s">
        <v>2889</v>
      </c>
      <c r="Q549" s="237" t="s">
        <v>2812</v>
      </c>
      <c r="R549" s="237" t="s">
        <v>2890</v>
      </c>
      <c r="S549" s="237" t="s">
        <v>2891</v>
      </c>
      <c r="T549" s="237" t="s">
        <v>2892</v>
      </c>
      <c r="U549" s="237" t="s">
        <v>2893</v>
      </c>
      <c r="V549" s="237" t="s">
        <v>102</v>
      </c>
      <c r="W549" s="237"/>
      <c r="X549" s="237"/>
      <c r="Y549" s="237" t="s">
        <v>2887</v>
      </c>
      <c r="Z549" s="237" t="s">
        <v>2888</v>
      </c>
      <c r="AA549" s="237" t="str">
        <f t="shared" si="85"/>
        <v>イズミカイゴサービス</v>
      </c>
      <c r="AB549" s="237" t="s">
        <v>2889</v>
      </c>
      <c r="AC549" s="237" t="str">
        <f t="shared" si="86"/>
        <v>985</v>
      </c>
      <c r="AD549" s="237" t="str">
        <f t="shared" si="87"/>
        <v>0853</v>
      </c>
      <c r="AE549" s="237" t="s">
        <v>2812</v>
      </c>
      <c r="AF549" s="237" t="s">
        <v>2890</v>
      </c>
      <c r="AG549" s="237" t="str">
        <f t="shared" si="88"/>
        <v>多賀城市高橋四丁目１０－１２</v>
      </c>
      <c r="AH549" s="237" t="s">
        <v>2891</v>
      </c>
      <c r="AI549" s="237" t="s">
        <v>2892</v>
      </c>
      <c r="AJ549" s="237" t="s">
        <v>332</v>
      </c>
    </row>
    <row r="550" spans="1:36">
      <c r="A550" s="237" t="str">
        <f t="shared" si="80"/>
        <v>0410900120居宅介護</v>
      </c>
      <c r="B550" s="237" t="s">
        <v>726</v>
      </c>
      <c r="C550" s="237" t="s">
        <v>727</v>
      </c>
      <c r="D550" s="237" t="str">
        <f t="shared" si="81"/>
        <v>アースサポートカブシキガイシャ</v>
      </c>
      <c r="E550" s="237" t="s">
        <v>728</v>
      </c>
      <c r="F550" s="237" t="str">
        <f t="shared" si="82"/>
        <v>151</v>
      </c>
      <c r="G550" s="237" t="str">
        <f t="shared" si="83"/>
        <v>0071</v>
      </c>
      <c r="H550" s="237" t="s">
        <v>729</v>
      </c>
      <c r="I550" s="237" t="str">
        <f t="shared" si="84"/>
        <v>東京都渋谷区本町１丁目４番１４号</v>
      </c>
      <c r="J550" s="237" t="s">
        <v>730</v>
      </c>
      <c r="K550" s="237" t="s">
        <v>731</v>
      </c>
      <c r="L550" s="237" t="s">
        <v>339</v>
      </c>
      <c r="M550" s="237" t="s">
        <v>732</v>
      </c>
      <c r="N550" s="237" t="s">
        <v>2894</v>
      </c>
      <c r="O550" s="237" t="s">
        <v>2895</v>
      </c>
      <c r="P550" s="237" t="s">
        <v>2896</v>
      </c>
      <c r="Q550" s="237" t="s">
        <v>2812</v>
      </c>
      <c r="R550" s="237" t="s">
        <v>2897</v>
      </c>
      <c r="S550" s="237" t="s">
        <v>2898</v>
      </c>
      <c r="T550" s="237" t="s">
        <v>2899</v>
      </c>
      <c r="U550" s="237" t="s">
        <v>2900</v>
      </c>
      <c r="V550" s="237" t="s">
        <v>99</v>
      </c>
      <c r="W550" s="237"/>
      <c r="X550" s="237"/>
      <c r="Y550" s="237" t="s">
        <v>2894</v>
      </c>
      <c r="Z550" s="237" t="s">
        <v>2895</v>
      </c>
      <c r="AA550" s="237" t="str">
        <f t="shared" si="85"/>
        <v>アースサポートタガジョウ</v>
      </c>
      <c r="AB550" s="237" t="s">
        <v>2896</v>
      </c>
      <c r="AC550" s="237" t="str">
        <f t="shared" si="86"/>
        <v>985</v>
      </c>
      <c r="AD550" s="237" t="str">
        <f t="shared" si="87"/>
        <v>0872</v>
      </c>
      <c r="AE550" s="237" t="s">
        <v>2812</v>
      </c>
      <c r="AF550" s="237" t="s">
        <v>2897</v>
      </c>
      <c r="AG550" s="237" t="str">
        <f t="shared" si="88"/>
        <v>多賀城市伝上山三丁目１番地２８号</v>
      </c>
      <c r="AH550" s="237" t="s">
        <v>2898</v>
      </c>
      <c r="AI550" s="237" t="s">
        <v>2899</v>
      </c>
      <c r="AJ550" s="237" t="s">
        <v>260</v>
      </c>
    </row>
    <row r="551" spans="1:36">
      <c r="A551" s="237" t="str">
        <f t="shared" si="80"/>
        <v>0410900120重度訪問介護</v>
      </c>
      <c r="B551" s="237" t="s">
        <v>726</v>
      </c>
      <c r="C551" s="237" t="s">
        <v>727</v>
      </c>
      <c r="D551" s="237" t="str">
        <f t="shared" si="81"/>
        <v>アースサポートカブシキガイシャ</v>
      </c>
      <c r="E551" s="237" t="s">
        <v>728</v>
      </c>
      <c r="F551" s="237" t="str">
        <f t="shared" si="82"/>
        <v>151</v>
      </c>
      <c r="G551" s="237" t="str">
        <f t="shared" si="83"/>
        <v>0071</v>
      </c>
      <c r="H551" s="237" t="s">
        <v>729</v>
      </c>
      <c r="I551" s="237" t="str">
        <f t="shared" si="84"/>
        <v>東京都渋谷区本町１丁目４番１４号</v>
      </c>
      <c r="J551" s="237" t="s">
        <v>730</v>
      </c>
      <c r="K551" s="237" t="s">
        <v>731</v>
      </c>
      <c r="L551" s="237" t="s">
        <v>339</v>
      </c>
      <c r="M551" s="237" t="s">
        <v>732</v>
      </c>
      <c r="N551" s="237" t="s">
        <v>2894</v>
      </c>
      <c r="O551" s="237" t="s">
        <v>2895</v>
      </c>
      <c r="P551" s="237" t="s">
        <v>2896</v>
      </c>
      <c r="Q551" s="237" t="s">
        <v>2812</v>
      </c>
      <c r="R551" s="237" t="s">
        <v>2897</v>
      </c>
      <c r="S551" s="237" t="s">
        <v>2898</v>
      </c>
      <c r="T551" s="237" t="s">
        <v>2899</v>
      </c>
      <c r="U551" s="237" t="s">
        <v>2900</v>
      </c>
      <c r="V551" s="237" t="s">
        <v>101</v>
      </c>
      <c r="W551" s="237"/>
      <c r="X551" s="237"/>
      <c r="Y551" s="237" t="s">
        <v>2894</v>
      </c>
      <c r="Z551" s="237" t="s">
        <v>2895</v>
      </c>
      <c r="AA551" s="237" t="str">
        <f t="shared" si="85"/>
        <v>アースサポートタガジョウ</v>
      </c>
      <c r="AB551" s="237" t="s">
        <v>2896</v>
      </c>
      <c r="AC551" s="237" t="str">
        <f t="shared" si="86"/>
        <v>985</v>
      </c>
      <c r="AD551" s="237" t="str">
        <f t="shared" si="87"/>
        <v>0872</v>
      </c>
      <c r="AE551" s="237" t="s">
        <v>2812</v>
      </c>
      <c r="AF551" s="237" t="s">
        <v>2901</v>
      </c>
      <c r="AG551" s="237" t="str">
        <f t="shared" si="88"/>
        <v>多賀城市伝上山三丁目１番２８号</v>
      </c>
      <c r="AH551" s="237" t="s">
        <v>2898</v>
      </c>
      <c r="AI551" s="237" t="s">
        <v>2899</v>
      </c>
      <c r="AJ551" s="237" t="s">
        <v>260</v>
      </c>
    </row>
    <row r="552" spans="1:36">
      <c r="A552" s="237" t="str">
        <f t="shared" si="80"/>
        <v>0410900120同行援護</v>
      </c>
      <c r="B552" s="237" t="s">
        <v>726</v>
      </c>
      <c r="C552" s="237" t="s">
        <v>727</v>
      </c>
      <c r="D552" s="237" t="str">
        <f t="shared" si="81"/>
        <v>アースサポートカブシキガイシャ</v>
      </c>
      <c r="E552" s="237" t="s">
        <v>728</v>
      </c>
      <c r="F552" s="237" t="str">
        <f t="shared" si="82"/>
        <v>151</v>
      </c>
      <c r="G552" s="237" t="str">
        <f t="shared" si="83"/>
        <v>0071</v>
      </c>
      <c r="H552" s="237" t="s">
        <v>729</v>
      </c>
      <c r="I552" s="237" t="str">
        <f t="shared" si="84"/>
        <v>東京都渋谷区本町１丁目４番１４号</v>
      </c>
      <c r="J552" s="237" t="s">
        <v>730</v>
      </c>
      <c r="K552" s="237" t="s">
        <v>731</v>
      </c>
      <c r="L552" s="237" t="s">
        <v>339</v>
      </c>
      <c r="M552" s="237" t="s">
        <v>732</v>
      </c>
      <c r="N552" s="237" t="s">
        <v>2894</v>
      </c>
      <c r="O552" s="237" t="s">
        <v>2895</v>
      </c>
      <c r="P552" s="237" t="s">
        <v>2896</v>
      </c>
      <c r="Q552" s="237" t="s">
        <v>2812</v>
      </c>
      <c r="R552" s="237" t="s">
        <v>2897</v>
      </c>
      <c r="S552" s="237" t="s">
        <v>2898</v>
      </c>
      <c r="T552" s="237" t="s">
        <v>2899</v>
      </c>
      <c r="U552" s="237" t="s">
        <v>2900</v>
      </c>
      <c r="V552" s="237" t="s">
        <v>126</v>
      </c>
      <c r="W552" s="237"/>
      <c r="X552" s="237"/>
      <c r="Y552" s="237" t="s">
        <v>2894</v>
      </c>
      <c r="Z552" s="237" t="s">
        <v>2895</v>
      </c>
      <c r="AA552" s="237" t="str">
        <f t="shared" si="85"/>
        <v>アースサポートタガジョウ</v>
      </c>
      <c r="AB552" s="237" t="s">
        <v>2896</v>
      </c>
      <c r="AC552" s="237" t="str">
        <f t="shared" si="86"/>
        <v>985</v>
      </c>
      <c r="AD552" s="237" t="str">
        <f t="shared" si="87"/>
        <v>0872</v>
      </c>
      <c r="AE552" s="237" t="s">
        <v>2812</v>
      </c>
      <c r="AF552" s="237" t="s">
        <v>2897</v>
      </c>
      <c r="AG552" s="237" t="str">
        <f t="shared" si="88"/>
        <v>多賀城市伝上山三丁目１番地２８号</v>
      </c>
      <c r="AH552" s="237" t="s">
        <v>2898</v>
      </c>
      <c r="AI552" s="237" t="s">
        <v>2899</v>
      </c>
      <c r="AJ552" s="237" t="s">
        <v>332</v>
      </c>
    </row>
    <row r="553" spans="1:36">
      <c r="A553" s="237" t="str">
        <f t="shared" si="80"/>
        <v>0410900138児童デイサービス</v>
      </c>
      <c r="B553" s="237" t="s">
        <v>2902</v>
      </c>
      <c r="C553" s="237" t="s">
        <v>2903</v>
      </c>
      <c r="D553" s="237" t="str">
        <f t="shared" si="81"/>
        <v>トクテイヒエイリカツドウホウジンコウソウ</v>
      </c>
      <c r="E553" s="237" t="s">
        <v>2904</v>
      </c>
      <c r="F553" s="237" t="str">
        <f t="shared" si="82"/>
        <v>981</v>
      </c>
      <c r="G553" s="237" t="str">
        <f t="shared" si="83"/>
        <v>0134</v>
      </c>
      <c r="H553" s="237" t="s">
        <v>2905</v>
      </c>
      <c r="I553" s="237" t="str">
        <f t="shared" si="84"/>
        <v>宮城郡利府町しらかし台6丁目1-10</v>
      </c>
      <c r="J553" s="237" t="s">
        <v>2906</v>
      </c>
      <c r="K553" s="237" t="s">
        <v>2907</v>
      </c>
      <c r="L553" s="237" t="s">
        <v>248</v>
      </c>
      <c r="M553" s="237" t="s">
        <v>2908</v>
      </c>
      <c r="N553" s="237" t="s">
        <v>2909</v>
      </c>
      <c r="O553" s="237" t="s">
        <v>2910</v>
      </c>
      <c r="P553" s="237" t="s">
        <v>2861</v>
      </c>
      <c r="Q553" s="237" t="s">
        <v>2812</v>
      </c>
      <c r="R553" s="237" t="s">
        <v>2911</v>
      </c>
      <c r="S553" s="237" t="s">
        <v>2912</v>
      </c>
      <c r="T553" s="237" t="s">
        <v>2912</v>
      </c>
      <c r="U553" s="237" t="s">
        <v>2913</v>
      </c>
      <c r="V553" s="237" t="s">
        <v>331</v>
      </c>
      <c r="W553" s="237"/>
      <c r="X553" s="237"/>
      <c r="Y553" s="237" t="s">
        <v>2909</v>
      </c>
      <c r="Z553" s="237" t="s">
        <v>2910</v>
      </c>
      <c r="AA553" s="237" t="str">
        <f t="shared" si="85"/>
        <v>タケチャンチ</v>
      </c>
      <c r="AB553" s="237" t="s">
        <v>2861</v>
      </c>
      <c r="AC553" s="237" t="str">
        <f t="shared" si="86"/>
        <v>985</v>
      </c>
      <c r="AD553" s="237" t="str">
        <f t="shared" si="87"/>
        <v>0842</v>
      </c>
      <c r="AE553" s="237" t="s">
        <v>2812</v>
      </c>
      <c r="AF553" s="237" t="s">
        <v>2911</v>
      </c>
      <c r="AG553" s="237" t="str">
        <f t="shared" si="88"/>
        <v>多賀城市高橋4-19-7</v>
      </c>
      <c r="AH553" s="237" t="s">
        <v>2912</v>
      </c>
      <c r="AI553" s="237" t="s">
        <v>2912</v>
      </c>
      <c r="AJ553" s="237" t="s">
        <v>332</v>
      </c>
    </row>
    <row r="554" spans="1:36">
      <c r="A554" s="237" t="str">
        <f t="shared" si="80"/>
        <v>0410900146居宅介護</v>
      </c>
      <c r="B554" s="237" t="s">
        <v>2349</v>
      </c>
      <c r="C554" s="237" t="s">
        <v>2350</v>
      </c>
      <c r="D554" s="237" t="str">
        <f t="shared" si="81"/>
        <v>イリョウホウジンイッシュウカイ</v>
      </c>
      <c r="E554" s="237" t="s">
        <v>2351</v>
      </c>
      <c r="F554" s="237" t="str">
        <f t="shared" si="82"/>
        <v>989</v>
      </c>
      <c r="G554" s="237" t="str">
        <f t="shared" si="83"/>
        <v>4802</v>
      </c>
      <c r="H554" s="237" t="s">
        <v>2352</v>
      </c>
      <c r="I554" s="237" t="str">
        <f t="shared" si="84"/>
        <v>栗原市金成末野台下３１－１</v>
      </c>
      <c r="J554" s="237" t="s">
        <v>2353</v>
      </c>
      <c r="K554" s="237" t="s">
        <v>2354</v>
      </c>
      <c r="L554" s="237" t="s">
        <v>248</v>
      </c>
      <c r="M554" s="237" t="s">
        <v>2355</v>
      </c>
      <c r="N554" s="237" t="s">
        <v>2914</v>
      </c>
      <c r="O554" s="237" t="s">
        <v>2915</v>
      </c>
      <c r="P554" s="237" t="s">
        <v>2889</v>
      </c>
      <c r="Q554" s="237" t="s">
        <v>2812</v>
      </c>
      <c r="R554" s="237" t="s">
        <v>2916</v>
      </c>
      <c r="S554" s="237" t="s">
        <v>2917</v>
      </c>
      <c r="T554" s="237" t="s">
        <v>2917</v>
      </c>
      <c r="U554" s="237" t="s">
        <v>2918</v>
      </c>
      <c r="V554" s="237" t="s">
        <v>99</v>
      </c>
      <c r="W554" s="237"/>
      <c r="X554" s="237"/>
      <c r="Y554" s="237" t="s">
        <v>2914</v>
      </c>
      <c r="Z554" s="237" t="s">
        <v>2915</v>
      </c>
      <c r="AA554" s="237" t="str">
        <f t="shared" si="85"/>
        <v>ホウモンカイゴステーション　ハウス・クルータガジョウ</v>
      </c>
      <c r="AB554" s="237" t="s">
        <v>2889</v>
      </c>
      <c r="AC554" s="237" t="str">
        <f t="shared" si="86"/>
        <v>985</v>
      </c>
      <c r="AD554" s="237" t="str">
        <f t="shared" si="87"/>
        <v>0853</v>
      </c>
      <c r="AE554" s="237" t="s">
        <v>2812</v>
      </c>
      <c r="AF554" s="237" t="s">
        <v>2916</v>
      </c>
      <c r="AG554" s="237" t="str">
        <f t="shared" si="88"/>
        <v>多賀城市高橋３－１１－２２スズキビル２０２</v>
      </c>
      <c r="AH554" s="237" t="s">
        <v>2917</v>
      </c>
      <c r="AI554" s="237" t="s">
        <v>2917</v>
      </c>
      <c r="AJ554" s="237" t="s">
        <v>332</v>
      </c>
    </row>
    <row r="555" spans="1:36">
      <c r="A555" s="237" t="str">
        <f t="shared" si="80"/>
        <v>0410900146重度訪問介護</v>
      </c>
      <c r="B555" s="237" t="s">
        <v>2349</v>
      </c>
      <c r="C555" s="237" t="s">
        <v>2350</v>
      </c>
      <c r="D555" s="237" t="str">
        <f t="shared" si="81"/>
        <v>イリョウホウジンイッシュウカイ</v>
      </c>
      <c r="E555" s="237" t="s">
        <v>2351</v>
      </c>
      <c r="F555" s="237" t="str">
        <f t="shared" si="82"/>
        <v>989</v>
      </c>
      <c r="G555" s="237" t="str">
        <f t="shared" si="83"/>
        <v>4802</v>
      </c>
      <c r="H555" s="237" t="s">
        <v>2352</v>
      </c>
      <c r="I555" s="237" t="str">
        <f t="shared" si="84"/>
        <v>栗原市金成末野台下３１－１</v>
      </c>
      <c r="J555" s="237" t="s">
        <v>2353</v>
      </c>
      <c r="K555" s="237" t="s">
        <v>2354</v>
      </c>
      <c r="L555" s="237" t="s">
        <v>248</v>
      </c>
      <c r="M555" s="237" t="s">
        <v>2355</v>
      </c>
      <c r="N555" s="237" t="s">
        <v>2914</v>
      </c>
      <c r="O555" s="237" t="s">
        <v>2915</v>
      </c>
      <c r="P555" s="237" t="s">
        <v>2889</v>
      </c>
      <c r="Q555" s="237" t="s">
        <v>2812</v>
      </c>
      <c r="R555" s="237" t="s">
        <v>2916</v>
      </c>
      <c r="S555" s="237" t="s">
        <v>2917</v>
      </c>
      <c r="T555" s="237" t="s">
        <v>2917</v>
      </c>
      <c r="U555" s="237" t="s">
        <v>2918</v>
      </c>
      <c r="V555" s="237" t="s">
        <v>101</v>
      </c>
      <c r="W555" s="237"/>
      <c r="X555" s="237"/>
      <c r="Y555" s="237" t="s">
        <v>2914</v>
      </c>
      <c r="Z555" s="237" t="s">
        <v>2915</v>
      </c>
      <c r="AA555" s="237" t="str">
        <f t="shared" si="85"/>
        <v>ホウモンカイゴステーション　ハウス・クルータガジョウ</v>
      </c>
      <c r="AB555" s="237" t="s">
        <v>2889</v>
      </c>
      <c r="AC555" s="237" t="str">
        <f t="shared" si="86"/>
        <v>985</v>
      </c>
      <c r="AD555" s="237" t="str">
        <f t="shared" si="87"/>
        <v>0853</v>
      </c>
      <c r="AE555" s="237" t="s">
        <v>2812</v>
      </c>
      <c r="AF555" s="237" t="s">
        <v>2916</v>
      </c>
      <c r="AG555" s="237" t="str">
        <f t="shared" si="88"/>
        <v>多賀城市高橋３－１１－２２スズキビル２０２</v>
      </c>
      <c r="AH555" s="237" t="s">
        <v>2917</v>
      </c>
      <c r="AI555" s="237" t="s">
        <v>2917</v>
      </c>
      <c r="AJ555" s="237" t="s">
        <v>332</v>
      </c>
    </row>
    <row r="556" spans="1:36">
      <c r="A556" s="237" t="str">
        <f t="shared" si="80"/>
        <v>0410900153就労継続支援Ａ型</v>
      </c>
      <c r="B556" s="237" t="s">
        <v>2919</v>
      </c>
      <c r="C556" s="237" t="s">
        <v>2920</v>
      </c>
      <c r="D556" s="237" t="str">
        <f t="shared" si="81"/>
        <v>イッパンシャダンホウジンメイマルシェ</v>
      </c>
      <c r="E556" s="237" t="s">
        <v>2861</v>
      </c>
      <c r="F556" s="237" t="str">
        <f t="shared" si="82"/>
        <v>985</v>
      </c>
      <c r="G556" s="237" t="str">
        <f t="shared" si="83"/>
        <v>0842</v>
      </c>
      <c r="H556" s="237" t="s">
        <v>2921</v>
      </c>
      <c r="I556" s="237" t="str">
        <f t="shared" si="84"/>
        <v>多賀城市桜木３丁目４番１号ソニー㈱仙台テクノロジーセンターみやぎ復興パーク</v>
      </c>
      <c r="J556" s="237" t="s">
        <v>2922</v>
      </c>
      <c r="K556" s="237" t="s">
        <v>2922</v>
      </c>
      <c r="L556" s="237" t="s">
        <v>901</v>
      </c>
      <c r="M556" s="237" t="s">
        <v>2923</v>
      </c>
      <c r="N556" s="237" t="s">
        <v>2924</v>
      </c>
      <c r="O556" s="237" t="s">
        <v>2925</v>
      </c>
      <c r="P556" s="237" t="s">
        <v>2861</v>
      </c>
      <c r="Q556" s="237" t="s">
        <v>2812</v>
      </c>
      <c r="R556" s="237" t="s">
        <v>2926</v>
      </c>
      <c r="S556" s="237" t="s">
        <v>2927</v>
      </c>
      <c r="T556" s="237"/>
      <c r="U556" s="237" t="s">
        <v>2928</v>
      </c>
      <c r="V556" s="237" t="s">
        <v>110</v>
      </c>
      <c r="W556" s="237"/>
      <c r="X556" s="237"/>
      <c r="Y556" s="237" t="s">
        <v>2924</v>
      </c>
      <c r="Z556" s="237" t="s">
        <v>2925</v>
      </c>
      <c r="AA556" s="237" t="str">
        <f t="shared" si="85"/>
        <v>メイマルシェ</v>
      </c>
      <c r="AB556" s="237" t="s">
        <v>2861</v>
      </c>
      <c r="AC556" s="237" t="str">
        <f t="shared" si="86"/>
        <v>985</v>
      </c>
      <c r="AD556" s="237" t="str">
        <f t="shared" si="87"/>
        <v>0842</v>
      </c>
      <c r="AE556" s="237" t="s">
        <v>2812</v>
      </c>
      <c r="AF556" s="237" t="s">
        <v>2929</v>
      </c>
      <c r="AG556" s="237" t="str">
        <f t="shared" si="88"/>
        <v>多賀城市桜木3丁目4番1号ソニー㈱仙台テクノロジー敷地内宮城復興パーク</v>
      </c>
      <c r="AH556" s="237" t="s">
        <v>2922</v>
      </c>
      <c r="AI556" s="237"/>
      <c r="AJ556" s="237" t="s">
        <v>332</v>
      </c>
    </row>
    <row r="557" spans="1:36">
      <c r="A557" s="237" t="str">
        <f t="shared" si="80"/>
        <v>0410900161居宅介護</v>
      </c>
      <c r="B557" s="237" t="s">
        <v>2930</v>
      </c>
      <c r="C557" s="237" t="s">
        <v>2931</v>
      </c>
      <c r="D557" s="237" t="str">
        <f t="shared" si="81"/>
        <v>カブシキカイシャココミケア</v>
      </c>
      <c r="E557" s="237" t="s">
        <v>2932</v>
      </c>
      <c r="F557" s="237" t="str">
        <f t="shared" si="82"/>
        <v>980</v>
      </c>
      <c r="G557" s="237" t="str">
        <f t="shared" si="83"/>
        <v>0021</v>
      </c>
      <c r="H557" s="237" t="s">
        <v>2933</v>
      </c>
      <c r="I557" s="237" t="str">
        <f t="shared" si="84"/>
        <v>仙台市青葉区二日町16-15</v>
      </c>
      <c r="J557" s="237" t="s">
        <v>2934</v>
      </c>
      <c r="K557" s="237" t="s">
        <v>2935</v>
      </c>
      <c r="L557" s="237" t="s">
        <v>339</v>
      </c>
      <c r="M557" s="237" t="s">
        <v>2936</v>
      </c>
      <c r="N557" s="237" t="s">
        <v>2937</v>
      </c>
      <c r="O557" s="237" t="s">
        <v>2938</v>
      </c>
      <c r="P557" s="237" t="s">
        <v>2939</v>
      </c>
      <c r="Q557" s="237" t="s">
        <v>2812</v>
      </c>
      <c r="R557" s="237" t="s">
        <v>2940</v>
      </c>
      <c r="S557" s="237" t="s">
        <v>2941</v>
      </c>
      <c r="T557" s="237" t="s">
        <v>2942</v>
      </c>
      <c r="U557" s="237" t="s">
        <v>2943</v>
      </c>
      <c r="V557" s="237" t="s">
        <v>99</v>
      </c>
      <c r="W557" s="237"/>
      <c r="X557" s="237"/>
      <c r="Y557" s="237" t="s">
        <v>2937</v>
      </c>
      <c r="Z557" s="237" t="s">
        <v>2938</v>
      </c>
      <c r="AA557" s="237" t="str">
        <f t="shared" si="85"/>
        <v>ヘルパーステーションココサイムラジョウナン</v>
      </c>
      <c r="AB557" s="237" t="s">
        <v>2939</v>
      </c>
      <c r="AC557" s="237" t="str">
        <f t="shared" si="86"/>
        <v>985</v>
      </c>
      <c r="AD557" s="237" t="str">
        <f t="shared" si="87"/>
        <v>0865</v>
      </c>
      <c r="AE557" s="237" t="s">
        <v>2812</v>
      </c>
      <c r="AF557" s="237" t="s">
        <v>2940</v>
      </c>
      <c r="AG557" s="237" t="str">
        <f t="shared" si="88"/>
        <v>多賀城市城南２丁目１５番１７号</v>
      </c>
      <c r="AH557" s="237" t="s">
        <v>2941</v>
      </c>
      <c r="AI557" s="237" t="s">
        <v>2942</v>
      </c>
      <c r="AJ557" s="237" t="s">
        <v>332</v>
      </c>
    </row>
    <row r="558" spans="1:36">
      <c r="A558" s="237" t="str">
        <f t="shared" si="80"/>
        <v>0410900161重度訪問介護</v>
      </c>
      <c r="B558" s="237" t="s">
        <v>2930</v>
      </c>
      <c r="C558" s="237" t="s">
        <v>2931</v>
      </c>
      <c r="D558" s="237" t="str">
        <f t="shared" si="81"/>
        <v>カブシキカイシャココミケア</v>
      </c>
      <c r="E558" s="237" t="s">
        <v>2932</v>
      </c>
      <c r="F558" s="237" t="str">
        <f t="shared" si="82"/>
        <v>980</v>
      </c>
      <c r="G558" s="237" t="str">
        <f t="shared" si="83"/>
        <v>0021</v>
      </c>
      <c r="H558" s="237" t="s">
        <v>2933</v>
      </c>
      <c r="I558" s="237" t="str">
        <f t="shared" si="84"/>
        <v>仙台市青葉区二日町16-15</v>
      </c>
      <c r="J558" s="237" t="s">
        <v>2934</v>
      </c>
      <c r="K558" s="237" t="s">
        <v>2935</v>
      </c>
      <c r="L558" s="237" t="s">
        <v>339</v>
      </c>
      <c r="M558" s="237" t="s">
        <v>2936</v>
      </c>
      <c r="N558" s="237" t="s">
        <v>2937</v>
      </c>
      <c r="O558" s="237" t="s">
        <v>2938</v>
      </c>
      <c r="P558" s="237" t="s">
        <v>2939</v>
      </c>
      <c r="Q558" s="237" t="s">
        <v>2812</v>
      </c>
      <c r="R558" s="237" t="s">
        <v>2940</v>
      </c>
      <c r="S558" s="237" t="s">
        <v>2941</v>
      </c>
      <c r="T558" s="237" t="s">
        <v>2942</v>
      </c>
      <c r="U558" s="237" t="s">
        <v>2943</v>
      </c>
      <c r="V558" s="237" t="s">
        <v>101</v>
      </c>
      <c r="W558" s="237"/>
      <c r="X558" s="237"/>
      <c r="Y558" s="237" t="s">
        <v>2937</v>
      </c>
      <c r="Z558" s="237" t="s">
        <v>2938</v>
      </c>
      <c r="AA558" s="237" t="str">
        <f t="shared" si="85"/>
        <v>ヘルパーステーションココサイムラジョウナン</v>
      </c>
      <c r="AB558" s="237" t="s">
        <v>2939</v>
      </c>
      <c r="AC558" s="237" t="str">
        <f t="shared" si="86"/>
        <v>985</v>
      </c>
      <c r="AD558" s="237" t="str">
        <f t="shared" si="87"/>
        <v>0865</v>
      </c>
      <c r="AE558" s="237" t="s">
        <v>2812</v>
      </c>
      <c r="AF558" s="237" t="s">
        <v>2940</v>
      </c>
      <c r="AG558" s="237" t="str">
        <f t="shared" si="88"/>
        <v>多賀城市城南２丁目１５番１７号</v>
      </c>
      <c r="AH558" s="237" t="s">
        <v>2941</v>
      </c>
      <c r="AI558" s="237" t="s">
        <v>2942</v>
      </c>
      <c r="AJ558" s="237" t="s">
        <v>332</v>
      </c>
    </row>
    <row r="559" spans="1:36">
      <c r="A559" s="237" t="str">
        <f t="shared" si="80"/>
        <v>0410913024就労継続支援Ａ型</v>
      </c>
      <c r="B559" s="237" t="s">
        <v>2944</v>
      </c>
      <c r="C559" s="237" t="s">
        <v>2945</v>
      </c>
      <c r="D559" s="237" t="str">
        <f t="shared" si="81"/>
        <v>イッパンシャダンホウジンステージパス</v>
      </c>
      <c r="E559" s="237" t="s">
        <v>2946</v>
      </c>
      <c r="F559" s="237" t="str">
        <f t="shared" si="82"/>
        <v>985</v>
      </c>
      <c r="G559" s="237" t="str">
        <f t="shared" si="83"/>
        <v>0824</v>
      </c>
      <c r="H559" s="237" t="s">
        <v>2947</v>
      </c>
      <c r="I559" s="237" t="str">
        <f t="shared" si="84"/>
        <v>宮城郡七ケ浜町境山2丁目11-20</v>
      </c>
      <c r="J559" s="237" t="s">
        <v>2948</v>
      </c>
      <c r="K559" s="237" t="s">
        <v>2949</v>
      </c>
      <c r="L559" s="237" t="s">
        <v>901</v>
      </c>
      <c r="M559" s="237" t="s">
        <v>2950</v>
      </c>
      <c r="N559" s="237" t="s">
        <v>2951</v>
      </c>
      <c r="O559" s="237" t="s">
        <v>2952</v>
      </c>
      <c r="P559" s="237" t="s">
        <v>2861</v>
      </c>
      <c r="Q559" s="237" t="s">
        <v>2812</v>
      </c>
      <c r="R559" s="237" t="s">
        <v>2953</v>
      </c>
      <c r="S559" s="237" t="s">
        <v>2948</v>
      </c>
      <c r="T559" s="237" t="s">
        <v>2949</v>
      </c>
      <c r="U559" s="237" t="s">
        <v>2954</v>
      </c>
      <c r="V559" s="237" t="s">
        <v>110</v>
      </c>
      <c r="W559" s="237"/>
      <c r="X559" s="237"/>
      <c r="Y559" s="237" t="s">
        <v>2951</v>
      </c>
      <c r="Z559" s="237" t="s">
        <v>2952</v>
      </c>
      <c r="AA559" s="237" t="str">
        <f t="shared" si="85"/>
        <v>ステージパス</v>
      </c>
      <c r="AB559" s="237" t="s">
        <v>2861</v>
      </c>
      <c r="AC559" s="237" t="str">
        <f t="shared" si="86"/>
        <v>985</v>
      </c>
      <c r="AD559" s="237" t="str">
        <f t="shared" si="87"/>
        <v>0842</v>
      </c>
      <c r="AE559" s="237" t="s">
        <v>2812</v>
      </c>
      <c r="AF559" s="237" t="s">
        <v>2953</v>
      </c>
      <c r="AG559" s="237" t="str">
        <f t="shared" si="88"/>
        <v>多賀城市桜木3-4-1ソニー（株）仙台テクノロジーセンターみやぎ復興パーク</v>
      </c>
      <c r="AH559" s="237" t="s">
        <v>2948</v>
      </c>
      <c r="AI559" s="237" t="s">
        <v>2949</v>
      </c>
      <c r="AJ559" s="237" t="s">
        <v>332</v>
      </c>
    </row>
    <row r="560" spans="1:36">
      <c r="A560" s="237" t="str">
        <f t="shared" si="80"/>
        <v>0410913032就労移行支援</v>
      </c>
      <c r="B560" s="237" t="s">
        <v>2955</v>
      </c>
      <c r="C560" s="237" t="s">
        <v>2956</v>
      </c>
      <c r="D560" s="237" t="str">
        <f t="shared" si="81"/>
        <v>イッパンシャダンホウジンＣＯＭＳ</v>
      </c>
      <c r="E560" s="237" t="s">
        <v>2861</v>
      </c>
      <c r="F560" s="237" t="str">
        <f t="shared" si="82"/>
        <v>985</v>
      </c>
      <c r="G560" s="237" t="str">
        <f t="shared" si="83"/>
        <v>0842</v>
      </c>
      <c r="H560" s="237" t="s">
        <v>2957</v>
      </c>
      <c r="I560" s="237" t="str">
        <f t="shared" si="84"/>
        <v>多賀城市桜木３丁目４番１号Ｆ２１号館１Ｆ</v>
      </c>
      <c r="J560" s="237" t="s">
        <v>2958</v>
      </c>
      <c r="K560" s="237"/>
      <c r="L560" s="237" t="s">
        <v>901</v>
      </c>
      <c r="M560" s="237" t="s">
        <v>2959</v>
      </c>
      <c r="N560" s="237" t="s">
        <v>2960</v>
      </c>
      <c r="O560" s="237" t="s">
        <v>2961</v>
      </c>
      <c r="P560" s="237" t="s">
        <v>2861</v>
      </c>
      <c r="Q560" s="237" t="s">
        <v>2812</v>
      </c>
      <c r="R560" s="237" t="s">
        <v>2962</v>
      </c>
      <c r="S560" s="237" t="s">
        <v>2963</v>
      </c>
      <c r="T560" s="237"/>
      <c r="U560" s="237" t="s">
        <v>2964</v>
      </c>
      <c r="V560" s="237" t="s">
        <v>109</v>
      </c>
      <c r="W560" s="237"/>
      <c r="X560" s="237"/>
      <c r="Y560" s="237" t="s">
        <v>2960</v>
      </c>
      <c r="Z560" s="237" t="s">
        <v>2965</v>
      </c>
      <c r="AA560" s="237" t="str">
        <f t="shared" si="85"/>
        <v>コムズ</v>
      </c>
      <c r="AB560" s="237" t="s">
        <v>2861</v>
      </c>
      <c r="AC560" s="237" t="str">
        <f t="shared" si="86"/>
        <v>985</v>
      </c>
      <c r="AD560" s="237" t="str">
        <f t="shared" si="87"/>
        <v>0842</v>
      </c>
      <c r="AE560" s="237" t="s">
        <v>2812</v>
      </c>
      <c r="AF560" s="237" t="s">
        <v>2962</v>
      </c>
      <c r="AG560" s="237" t="str">
        <f t="shared" si="88"/>
        <v>多賀城市桜木3丁目4番1号復興パーク内A-11号館1F</v>
      </c>
      <c r="AH560" s="237" t="s">
        <v>2963</v>
      </c>
      <c r="AI560" s="237"/>
      <c r="AJ560" s="237" t="s">
        <v>332</v>
      </c>
    </row>
    <row r="561" spans="1:36">
      <c r="A561" s="237" t="str">
        <f t="shared" si="80"/>
        <v>0410913032就労継続支援Ｂ型</v>
      </c>
      <c r="B561" s="237" t="s">
        <v>2955</v>
      </c>
      <c r="C561" s="237" t="s">
        <v>2956</v>
      </c>
      <c r="D561" s="237" t="str">
        <f t="shared" si="81"/>
        <v>イッパンシャダンホウジンＣＯＭＳ</v>
      </c>
      <c r="E561" s="237" t="s">
        <v>2861</v>
      </c>
      <c r="F561" s="237" t="str">
        <f t="shared" si="82"/>
        <v>985</v>
      </c>
      <c r="G561" s="237" t="str">
        <f t="shared" si="83"/>
        <v>0842</v>
      </c>
      <c r="H561" s="237" t="s">
        <v>2957</v>
      </c>
      <c r="I561" s="237" t="str">
        <f t="shared" si="84"/>
        <v>多賀城市桜木３丁目４番１号Ｆ２１号館１Ｆ</v>
      </c>
      <c r="J561" s="237" t="s">
        <v>2958</v>
      </c>
      <c r="K561" s="237"/>
      <c r="L561" s="237" t="s">
        <v>901</v>
      </c>
      <c r="M561" s="237" t="s">
        <v>2959</v>
      </c>
      <c r="N561" s="237" t="s">
        <v>2960</v>
      </c>
      <c r="O561" s="237" t="s">
        <v>2961</v>
      </c>
      <c r="P561" s="237" t="s">
        <v>2861</v>
      </c>
      <c r="Q561" s="237" t="s">
        <v>2812</v>
      </c>
      <c r="R561" s="237" t="s">
        <v>2962</v>
      </c>
      <c r="S561" s="237" t="s">
        <v>2963</v>
      </c>
      <c r="T561" s="237"/>
      <c r="U561" s="237" t="s">
        <v>2964</v>
      </c>
      <c r="V561" s="237" t="s">
        <v>111</v>
      </c>
      <c r="W561" s="237"/>
      <c r="X561" s="237"/>
      <c r="Y561" s="237" t="s">
        <v>2960</v>
      </c>
      <c r="Z561" s="237" t="s">
        <v>2965</v>
      </c>
      <c r="AA561" s="237" t="str">
        <f t="shared" si="85"/>
        <v>コムズ</v>
      </c>
      <c r="AB561" s="237" t="s">
        <v>2861</v>
      </c>
      <c r="AC561" s="237" t="str">
        <f t="shared" si="86"/>
        <v>985</v>
      </c>
      <c r="AD561" s="237" t="str">
        <f t="shared" si="87"/>
        <v>0842</v>
      </c>
      <c r="AE561" s="237" t="s">
        <v>2812</v>
      </c>
      <c r="AF561" s="237" t="s">
        <v>2962</v>
      </c>
      <c r="AG561" s="237" t="str">
        <f t="shared" si="88"/>
        <v>多賀城市桜木3丁目4番1号復興パーク内A-11号館1F</v>
      </c>
      <c r="AH561" s="237" t="s">
        <v>2963</v>
      </c>
      <c r="AI561" s="237"/>
      <c r="AJ561" s="237" t="s">
        <v>260</v>
      </c>
    </row>
    <row r="562" spans="1:36">
      <c r="A562" s="237" t="str">
        <f t="shared" si="80"/>
        <v>0410915029就労継続支援Ｂ型</v>
      </c>
      <c r="B562" s="237" t="s">
        <v>2966</v>
      </c>
      <c r="C562" s="237" t="s">
        <v>2967</v>
      </c>
      <c r="D562" s="237" t="str">
        <f t="shared" si="81"/>
        <v>エコ・アース・ファクトリーカブシキガイシャ</v>
      </c>
      <c r="E562" s="237" t="s">
        <v>2968</v>
      </c>
      <c r="F562" s="237" t="str">
        <f t="shared" si="82"/>
        <v>981</v>
      </c>
      <c r="G562" s="237" t="str">
        <f t="shared" si="83"/>
        <v>3214</v>
      </c>
      <c r="H562" s="237" t="s">
        <v>2969</v>
      </c>
      <c r="I562" s="237" t="str">
        <f t="shared" si="84"/>
        <v>仙台市泉区館３丁目３５－１０</v>
      </c>
      <c r="J562" s="237" t="s">
        <v>2970</v>
      </c>
      <c r="K562" s="237" t="s">
        <v>2970</v>
      </c>
      <c r="L562" s="237" t="s">
        <v>635</v>
      </c>
      <c r="M562" s="237" t="s">
        <v>2971</v>
      </c>
      <c r="N562" s="237" t="s">
        <v>2972</v>
      </c>
      <c r="O562" s="237" t="s">
        <v>2973</v>
      </c>
      <c r="P562" s="237" t="s">
        <v>2830</v>
      </c>
      <c r="Q562" s="237" t="s">
        <v>2812</v>
      </c>
      <c r="R562" s="237" t="s">
        <v>2974</v>
      </c>
      <c r="S562" s="237" t="s">
        <v>2970</v>
      </c>
      <c r="T562" s="237" t="s">
        <v>2970</v>
      </c>
      <c r="U562" s="237" t="s">
        <v>2975</v>
      </c>
      <c r="V562" s="237" t="s">
        <v>111</v>
      </c>
      <c r="W562" s="237"/>
      <c r="X562" s="237"/>
      <c r="Y562" s="237" t="s">
        <v>2972</v>
      </c>
      <c r="Z562" s="237" t="s">
        <v>2973</v>
      </c>
      <c r="AA562" s="237" t="str">
        <f t="shared" si="85"/>
        <v>エコ・アースタガジョウ</v>
      </c>
      <c r="AB562" s="237" t="s">
        <v>2830</v>
      </c>
      <c r="AC562" s="237" t="str">
        <f t="shared" si="86"/>
        <v>985</v>
      </c>
      <c r="AD562" s="237" t="str">
        <f t="shared" si="87"/>
        <v>0831</v>
      </c>
      <c r="AE562" s="237" t="s">
        <v>2812</v>
      </c>
      <c r="AF562" s="237" t="s">
        <v>2974</v>
      </c>
      <c r="AG562" s="237" t="str">
        <f t="shared" si="88"/>
        <v>多賀城市笠神２丁目１４－４４</v>
      </c>
      <c r="AH562" s="237" t="s">
        <v>2970</v>
      </c>
      <c r="AI562" s="237" t="s">
        <v>2970</v>
      </c>
      <c r="AJ562" s="237" t="s">
        <v>332</v>
      </c>
    </row>
    <row r="563" spans="1:36">
      <c r="A563" s="237" t="str">
        <f t="shared" si="80"/>
        <v>0410915037居宅介護</v>
      </c>
      <c r="B563" s="237" t="s">
        <v>2976</v>
      </c>
      <c r="C563" s="237" t="s">
        <v>2977</v>
      </c>
      <c r="D563" s="237" t="str">
        <f t="shared" si="81"/>
        <v>カブシキカイシャケア・サービス・ワタナベ</v>
      </c>
      <c r="E563" s="237" t="s">
        <v>2845</v>
      </c>
      <c r="F563" s="237" t="str">
        <f t="shared" si="82"/>
        <v>985</v>
      </c>
      <c r="G563" s="237" t="str">
        <f t="shared" si="83"/>
        <v>0841</v>
      </c>
      <c r="H563" s="237" t="s">
        <v>2978</v>
      </c>
      <c r="I563" s="237" t="str">
        <f t="shared" si="84"/>
        <v>多賀城市鶴ケ谷2-37-5</v>
      </c>
      <c r="J563" s="237" t="s">
        <v>1349</v>
      </c>
      <c r="K563" s="237" t="s">
        <v>1350</v>
      </c>
      <c r="L563" s="237" t="s">
        <v>339</v>
      </c>
      <c r="M563" s="237" t="s">
        <v>2979</v>
      </c>
      <c r="N563" s="237" t="s">
        <v>1352</v>
      </c>
      <c r="O563" s="237" t="s">
        <v>1353</v>
      </c>
      <c r="P563" s="237" t="s">
        <v>2845</v>
      </c>
      <c r="Q563" s="237" t="s">
        <v>2812</v>
      </c>
      <c r="R563" s="237" t="s">
        <v>2978</v>
      </c>
      <c r="S563" s="237" t="s">
        <v>1349</v>
      </c>
      <c r="T563" s="237" t="s">
        <v>1350</v>
      </c>
      <c r="U563" s="237" t="s">
        <v>2980</v>
      </c>
      <c r="V563" s="237" t="s">
        <v>99</v>
      </c>
      <c r="W563" s="237"/>
      <c r="X563" s="237"/>
      <c r="Y563" s="237" t="s">
        <v>1352</v>
      </c>
      <c r="Z563" s="237" t="s">
        <v>1353</v>
      </c>
      <c r="AA563" s="237" t="str">
        <f t="shared" si="85"/>
        <v>ケア・サービス・ワタナベ</v>
      </c>
      <c r="AB563" s="237" t="s">
        <v>2845</v>
      </c>
      <c r="AC563" s="237" t="str">
        <f t="shared" si="86"/>
        <v>985</v>
      </c>
      <c r="AD563" s="237" t="str">
        <f t="shared" si="87"/>
        <v>0841</v>
      </c>
      <c r="AE563" s="237" t="s">
        <v>2812</v>
      </c>
      <c r="AF563" s="237" t="s">
        <v>2978</v>
      </c>
      <c r="AG563" s="237" t="str">
        <f t="shared" si="88"/>
        <v>多賀城市鶴ケ谷2-37-5</v>
      </c>
      <c r="AH563" s="237" t="s">
        <v>1349</v>
      </c>
      <c r="AI563" s="237" t="s">
        <v>1350</v>
      </c>
      <c r="AJ563" s="237" t="s">
        <v>332</v>
      </c>
    </row>
    <row r="564" spans="1:36">
      <c r="A564" s="237" t="str">
        <f t="shared" si="80"/>
        <v>0410915037重度訪問介護</v>
      </c>
      <c r="B564" s="237" t="s">
        <v>2976</v>
      </c>
      <c r="C564" s="237" t="s">
        <v>2977</v>
      </c>
      <c r="D564" s="237" t="str">
        <f t="shared" si="81"/>
        <v>カブシキカイシャケア・サービス・ワタナベ</v>
      </c>
      <c r="E564" s="237" t="s">
        <v>2845</v>
      </c>
      <c r="F564" s="237" t="str">
        <f t="shared" si="82"/>
        <v>985</v>
      </c>
      <c r="G564" s="237" t="str">
        <f t="shared" si="83"/>
        <v>0841</v>
      </c>
      <c r="H564" s="237" t="s">
        <v>2978</v>
      </c>
      <c r="I564" s="237" t="str">
        <f t="shared" si="84"/>
        <v>多賀城市鶴ケ谷2-37-5</v>
      </c>
      <c r="J564" s="237" t="s">
        <v>1349</v>
      </c>
      <c r="K564" s="237" t="s">
        <v>1350</v>
      </c>
      <c r="L564" s="237" t="s">
        <v>339</v>
      </c>
      <c r="M564" s="237" t="s">
        <v>2979</v>
      </c>
      <c r="N564" s="237" t="s">
        <v>1352</v>
      </c>
      <c r="O564" s="237" t="s">
        <v>1353</v>
      </c>
      <c r="P564" s="237" t="s">
        <v>2845</v>
      </c>
      <c r="Q564" s="237" t="s">
        <v>2812</v>
      </c>
      <c r="R564" s="237" t="s">
        <v>2978</v>
      </c>
      <c r="S564" s="237" t="s">
        <v>1349</v>
      </c>
      <c r="T564" s="237" t="s">
        <v>1350</v>
      </c>
      <c r="U564" s="237" t="s">
        <v>2980</v>
      </c>
      <c r="V564" s="237" t="s">
        <v>101</v>
      </c>
      <c r="W564" s="237"/>
      <c r="X564" s="237"/>
      <c r="Y564" s="237" t="s">
        <v>1352</v>
      </c>
      <c r="Z564" s="237" t="s">
        <v>1353</v>
      </c>
      <c r="AA564" s="237" t="str">
        <f t="shared" si="85"/>
        <v>ケア・サービス・ワタナベ</v>
      </c>
      <c r="AB564" s="237" t="s">
        <v>2845</v>
      </c>
      <c r="AC564" s="237" t="str">
        <f t="shared" si="86"/>
        <v>985</v>
      </c>
      <c r="AD564" s="237" t="str">
        <f t="shared" si="87"/>
        <v>0841</v>
      </c>
      <c r="AE564" s="237" t="s">
        <v>2812</v>
      </c>
      <c r="AF564" s="237" t="s">
        <v>2978</v>
      </c>
      <c r="AG564" s="237" t="str">
        <f t="shared" si="88"/>
        <v>多賀城市鶴ケ谷2-37-5</v>
      </c>
      <c r="AH564" s="237" t="s">
        <v>1349</v>
      </c>
      <c r="AI564" s="237" t="s">
        <v>1350</v>
      </c>
      <c r="AJ564" s="237" t="s">
        <v>332</v>
      </c>
    </row>
    <row r="565" spans="1:36">
      <c r="A565" s="237" t="str">
        <f t="shared" si="80"/>
        <v>0410915045居宅介護</v>
      </c>
      <c r="B565" s="237" t="s">
        <v>2981</v>
      </c>
      <c r="C565" s="237" t="s">
        <v>2982</v>
      </c>
      <c r="D565" s="237" t="str">
        <f t="shared" si="81"/>
        <v>カブシキカイシャｓｅａｓｏｎ</v>
      </c>
      <c r="E565" s="237" t="s">
        <v>2861</v>
      </c>
      <c r="F565" s="237" t="str">
        <f t="shared" si="82"/>
        <v>985</v>
      </c>
      <c r="G565" s="237" t="str">
        <f t="shared" si="83"/>
        <v>0842</v>
      </c>
      <c r="H565" s="237" t="s">
        <v>2983</v>
      </c>
      <c r="I565" s="237" t="str">
        <f t="shared" si="84"/>
        <v>多賀城市桜木2－2－22</v>
      </c>
      <c r="J565" s="237" t="s">
        <v>2984</v>
      </c>
      <c r="K565" s="237" t="s">
        <v>2985</v>
      </c>
      <c r="L565" s="237" t="s">
        <v>339</v>
      </c>
      <c r="M565" s="237" t="s">
        <v>2986</v>
      </c>
      <c r="N565" s="237" t="s">
        <v>2987</v>
      </c>
      <c r="O565" s="237" t="s">
        <v>2988</v>
      </c>
      <c r="P565" s="237" t="s">
        <v>2861</v>
      </c>
      <c r="Q565" s="237" t="s">
        <v>2812</v>
      </c>
      <c r="R565" s="237" t="s">
        <v>2989</v>
      </c>
      <c r="S565" s="237" t="s">
        <v>2984</v>
      </c>
      <c r="T565" s="237" t="s">
        <v>2985</v>
      </c>
      <c r="U565" s="237" t="s">
        <v>2990</v>
      </c>
      <c r="V565" s="237" t="s">
        <v>99</v>
      </c>
      <c r="W565" s="237"/>
      <c r="X565" s="237"/>
      <c r="Y565" s="237" t="s">
        <v>2987</v>
      </c>
      <c r="Z565" s="237" t="s">
        <v>2988</v>
      </c>
      <c r="AA565" s="237" t="str">
        <f t="shared" si="85"/>
        <v>サクラビレッジホウモンカイゴ</v>
      </c>
      <c r="AB565" s="237" t="s">
        <v>2861</v>
      </c>
      <c r="AC565" s="237" t="str">
        <f t="shared" si="86"/>
        <v>985</v>
      </c>
      <c r="AD565" s="237" t="str">
        <f t="shared" si="87"/>
        <v>0842</v>
      </c>
      <c r="AE565" s="237" t="s">
        <v>2812</v>
      </c>
      <c r="AF565" s="237" t="s">
        <v>2989</v>
      </c>
      <c r="AG565" s="237" t="str">
        <f t="shared" si="88"/>
        <v>多賀城市八幡4-7-50</v>
      </c>
      <c r="AH565" s="237" t="s">
        <v>2984</v>
      </c>
      <c r="AI565" s="237" t="s">
        <v>2985</v>
      </c>
      <c r="AJ565" s="237" t="s">
        <v>260</v>
      </c>
    </row>
    <row r="566" spans="1:36">
      <c r="A566" s="237" t="str">
        <f t="shared" si="80"/>
        <v>0410915045重度訪問介護</v>
      </c>
      <c r="B566" s="237" t="s">
        <v>2981</v>
      </c>
      <c r="C566" s="237" t="s">
        <v>2982</v>
      </c>
      <c r="D566" s="237" t="str">
        <f t="shared" si="81"/>
        <v>カブシキカイシャｓｅａｓｏｎ</v>
      </c>
      <c r="E566" s="237" t="s">
        <v>2861</v>
      </c>
      <c r="F566" s="237" t="str">
        <f t="shared" si="82"/>
        <v>985</v>
      </c>
      <c r="G566" s="237" t="str">
        <f t="shared" si="83"/>
        <v>0842</v>
      </c>
      <c r="H566" s="237" t="s">
        <v>2983</v>
      </c>
      <c r="I566" s="237" t="str">
        <f t="shared" si="84"/>
        <v>多賀城市桜木2－2－22</v>
      </c>
      <c r="J566" s="237" t="s">
        <v>2984</v>
      </c>
      <c r="K566" s="237" t="s">
        <v>2985</v>
      </c>
      <c r="L566" s="237" t="s">
        <v>339</v>
      </c>
      <c r="M566" s="237" t="s">
        <v>2986</v>
      </c>
      <c r="N566" s="237" t="s">
        <v>2987</v>
      </c>
      <c r="O566" s="237" t="s">
        <v>2988</v>
      </c>
      <c r="P566" s="237" t="s">
        <v>2861</v>
      </c>
      <c r="Q566" s="237" t="s">
        <v>2812</v>
      </c>
      <c r="R566" s="237" t="s">
        <v>2989</v>
      </c>
      <c r="S566" s="237" t="s">
        <v>2984</v>
      </c>
      <c r="T566" s="237" t="s">
        <v>2985</v>
      </c>
      <c r="U566" s="237" t="s">
        <v>2990</v>
      </c>
      <c r="V566" s="237" t="s">
        <v>101</v>
      </c>
      <c r="W566" s="237"/>
      <c r="X566" s="237"/>
      <c r="Y566" s="237" t="s">
        <v>2987</v>
      </c>
      <c r="Z566" s="237" t="s">
        <v>2988</v>
      </c>
      <c r="AA566" s="237" t="str">
        <f t="shared" si="85"/>
        <v>サクラビレッジホウモンカイゴ</v>
      </c>
      <c r="AB566" s="237" t="s">
        <v>2861</v>
      </c>
      <c r="AC566" s="237" t="str">
        <f t="shared" si="86"/>
        <v>985</v>
      </c>
      <c r="AD566" s="237" t="str">
        <f t="shared" si="87"/>
        <v>0842</v>
      </c>
      <c r="AE566" s="237" t="s">
        <v>2812</v>
      </c>
      <c r="AF566" s="237" t="s">
        <v>2989</v>
      </c>
      <c r="AG566" s="237" t="str">
        <f t="shared" si="88"/>
        <v>多賀城市八幡4-7-50</v>
      </c>
      <c r="AH566" s="237" t="s">
        <v>2984</v>
      </c>
      <c r="AI566" s="237" t="s">
        <v>2985</v>
      </c>
      <c r="AJ566" s="237" t="s">
        <v>260</v>
      </c>
    </row>
    <row r="567" spans="1:36">
      <c r="A567" s="237" t="str">
        <f t="shared" si="80"/>
        <v>0410917025居宅介護</v>
      </c>
      <c r="B567" s="237" t="s">
        <v>2991</v>
      </c>
      <c r="C567" s="237" t="s">
        <v>2992</v>
      </c>
      <c r="D567" s="237" t="str">
        <f t="shared" si="81"/>
        <v>ソンポケア</v>
      </c>
      <c r="E567" s="237" t="s">
        <v>2804</v>
      </c>
      <c r="F567" s="237" t="str">
        <f t="shared" si="82"/>
        <v>140</v>
      </c>
      <c r="G567" s="237" t="str">
        <f t="shared" si="83"/>
        <v>0002</v>
      </c>
      <c r="H567" s="237" t="s">
        <v>2993</v>
      </c>
      <c r="I567" s="237" t="str">
        <f t="shared" si="84"/>
        <v>東京都品川区東品川4-12-8</v>
      </c>
      <c r="J567" s="237" t="s">
        <v>2994</v>
      </c>
      <c r="K567" s="237" t="s">
        <v>2995</v>
      </c>
      <c r="L567" s="237" t="s">
        <v>339</v>
      </c>
      <c r="M567" s="237" t="s">
        <v>2996</v>
      </c>
      <c r="N567" s="237" t="s">
        <v>2997</v>
      </c>
      <c r="O567" s="237" t="s">
        <v>2998</v>
      </c>
      <c r="P567" s="237" t="s">
        <v>2811</v>
      </c>
      <c r="Q567" s="237" t="s">
        <v>2812</v>
      </c>
      <c r="R567" s="237" t="s">
        <v>2999</v>
      </c>
      <c r="S567" s="237" t="s">
        <v>2814</v>
      </c>
      <c r="T567" s="237" t="s">
        <v>2815</v>
      </c>
      <c r="U567" s="237" t="s">
        <v>3000</v>
      </c>
      <c r="V567" s="237" t="s">
        <v>99</v>
      </c>
      <c r="W567" s="237"/>
      <c r="X567" s="237"/>
      <c r="Y567" s="237" t="s">
        <v>2997</v>
      </c>
      <c r="Z567" s="237" t="s">
        <v>2998</v>
      </c>
      <c r="AA567" s="237" t="str">
        <f t="shared" si="85"/>
        <v>ソンポケア　センエンシチガハマ　ホウモンカイゴ</v>
      </c>
      <c r="AB567" s="237" t="s">
        <v>2811</v>
      </c>
      <c r="AC567" s="237" t="str">
        <f t="shared" si="86"/>
        <v>985</v>
      </c>
      <c r="AD567" s="237" t="str">
        <f t="shared" si="87"/>
        <v>0832</v>
      </c>
      <c r="AE567" s="237" t="s">
        <v>2812</v>
      </c>
      <c r="AF567" s="237" t="s">
        <v>2999</v>
      </c>
      <c r="AG567" s="237" t="str">
        <f t="shared" si="88"/>
        <v>多賀城市大代5-10-45</v>
      </c>
      <c r="AH567" s="237" t="s">
        <v>2814</v>
      </c>
      <c r="AI567" s="237" t="s">
        <v>2815</v>
      </c>
      <c r="AJ567" s="237" t="s">
        <v>260</v>
      </c>
    </row>
    <row r="568" spans="1:36">
      <c r="A568" s="237" t="str">
        <f t="shared" si="80"/>
        <v>0410917025重度訪問介護</v>
      </c>
      <c r="B568" s="237" t="s">
        <v>2991</v>
      </c>
      <c r="C568" s="237" t="s">
        <v>2992</v>
      </c>
      <c r="D568" s="237" t="str">
        <f t="shared" si="81"/>
        <v>ソンポケア</v>
      </c>
      <c r="E568" s="237" t="s">
        <v>2804</v>
      </c>
      <c r="F568" s="237" t="str">
        <f t="shared" si="82"/>
        <v>140</v>
      </c>
      <c r="G568" s="237" t="str">
        <f t="shared" si="83"/>
        <v>0002</v>
      </c>
      <c r="H568" s="237" t="s">
        <v>2993</v>
      </c>
      <c r="I568" s="237" t="str">
        <f t="shared" si="84"/>
        <v>東京都品川区東品川4-12-8</v>
      </c>
      <c r="J568" s="237" t="s">
        <v>2994</v>
      </c>
      <c r="K568" s="237" t="s">
        <v>2995</v>
      </c>
      <c r="L568" s="237" t="s">
        <v>339</v>
      </c>
      <c r="M568" s="237" t="s">
        <v>2996</v>
      </c>
      <c r="N568" s="237" t="s">
        <v>2997</v>
      </c>
      <c r="O568" s="237" t="s">
        <v>2998</v>
      </c>
      <c r="P568" s="237" t="s">
        <v>2811</v>
      </c>
      <c r="Q568" s="237" t="s">
        <v>2812</v>
      </c>
      <c r="R568" s="237" t="s">
        <v>2999</v>
      </c>
      <c r="S568" s="237" t="s">
        <v>2814</v>
      </c>
      <c r="T568" s="237" t="s">
        <v>2815</v>
      </c>
      <c r="U568" s="237" t="s">
        <v>3000</v>
      </c>
      <c r="V568" s="237" t="s">
        <v>101</v>
      </c>
      <c r="W568" s="237"/>
      <c r="X568" s="237"/>
      <c r="Y568" s="237" t="s">
        <v>2997</v>
      </c>
      <c r="Z568" s="237" t="s">
        <v>2998</v>
      </c>
      <c r="AA568" s="237" t="str">
        <f t="shared" si="85"/>
        <v>ソンポケア　センエンシチガハマ　ホウモンカイゴ</v>
      </c>
      <c r="AB568" s="237" t="s">
        <v>2811</v>
      </c>
      <c r="AC568" s="237" t="str">
        <f t="shared" si="86"/>
        <v>985</v>
      </c>
      <c r="AD568" s="237" t="str">
        <f t="shared" si="87"/>
        <v>0832</v>
      </c>
      <c r="AE568" s="237" t="s">
        <v>2812</v>
      </c>
      <c r="AF568" s="237" t="s">
        <v>2999</v>
      </c>
      <c r="AG568" s="237" t="str">
        <f t="shared" si="88"/>
        <v>多賀城市大代5-10-45</v>
      </c>
      <c r="AH568" s="237" t="s">
        <v>2814</v>
      </c>
      <c r="AI568" s="237" t="s">
        <v>2815</v>
      </c>
      <c r="AJ568" s="237" t="s">
        <v>260</v>
      </c>
    </row>
    <row r="569" spans="1:36">
      <c r="A569" s="237" t="str">
        <f t="shared" si="80"/>
        <v>0410917033居宅介護</v>
      </c>
      <c r="B569" s="237" t="s">
        <v>3001</v>
      </c>
      <c r="C569" s="237" t="s">
        <v>3002</v>
      </c>
      <c r="D569" s="237" t="str">
        <f t="shared" si="81"/>
        <v>カブシキガイシャソシエニード</v>
      </c>
      <c r="E569" s="237" t="s">
        <v>3003</v>
      </c>
      <c r="F569" s="237" t="str">
        <f t="shared" si="82"/>
        <v>982</v>
      </c>
      <c r="G569" s="237" t="str">
        <f t="shared" si="83"/>
        <v>0811</v>
      </c>
      <c r="H569" s="237" t="s">
        <v>3004</v>
      </c>
      <c r="I569" s="237" t="str">
        <f t="shared" si="84"/>
        <v>仙台市太白区ひより台3-16</v>
      </c>
      <c r="J569" s="237" t="s">
        <v>3005</v>
      </c>
      <c r="K569" s="237" t="s">
        <v>3006</v>
      </c>
      <c r="L569" s="237" t="s">
        <v>339</v>
      </c>
      <c r="M569" s="237" t="s">
        <v>3007</v>
      </c>
      <c r="N569" s="237" t="s">
        <v>3008</v>
      </c>
      <c r="O569" s="237" t="s">
        <v>3009</v>
      </c>
      <c r="P569" s="237" t="s">
        <v>2939</v>
      </c>
      <c r="Q569" s="237" t="s">
        <v>2812</v>
      </c>
      <c r="R569" s="237" t="s">
        <v>3010</v>
      </c>
      <c r="S569" s="237" t="s">
        <v>2941</v>
      </c>
      <c r="T569" s="237" t="s">
        <v>2942</v>
      </c>
      <c r="U569" s="237" t="s">
        <v>3011</v>
      </c>
      <c r="V569" s="237" t="s">
        <v>99</v>
      </c>
      <c r="W569" s="237"/>
      <c r="X569" s="237"/>
      <c r="Y569" s="237" t="s">
        <v>3008</v>
      </c>
      <c r="Z569" s="237" t="s">
        <v>3009</v>
      </c>
      <c r="AA569" s="237" t="str">
        <f t="shared" si="85"/>
        <v>ジョウナンヘルパーステーションアオゾラ</v>
      </c>
      <c r="AB569" s="237" t="s">
        <v>2939</v>
      </c>
      <c r="AC569" s="237" t="str">
        <f t="shared" si="86"/>
        <v>985</v>
      </c>
      <c r="AD569" s="237" t="str">
        <f t="shared" si="87"/>
        <v>0865</v>
      </c>
      <c r="AE569" s="237" t="s">
        <v>2812</v>
      </c>
      <c r="AF569" s="237" t="s">
        <v>3010</v>
      </c>
      <c r="AG569" s="237" t="str">
        <f t="shared" si="88"/>
        <v>多賀城市城南2-15-17</v>
      </c>
      <c r="AH569" s="237" t="s">
        <v>2941</v>
      </c>
      <c r="AI569" s="237" t="s">
        <v>2942</v>
      </c>
      <c r="AJ569" s="237" t="s">
        <v>260</v>
      </c>
    </row>
    <row r="570" spans="1:36">
      <c r="A570" s="237" t="str">
        <f t="shared" si="80"/>
        <v>0410917033重度訪問介護</v>
      </c>
      <c r="B570" s="237" t="s">
        <v>3001</v>
      </c>
      <c r="C570" s="237" t="s">
        <v>3002</v>
      </c>
      <c r="D570" s="237" t="str">
        <f t="shared" si="81"/>
        <v>カブシキガイシャソシエニード</v>
      </c>
      <c r="E570" s="237" t="s">
        <v>3003</v>
      </c>
      <c r="F570" s="237" t="str">
        <f t="shared" si="82"/>
        <v>982</v>
      </c>
      <c r="G570" s="237" t="str">
        <f t="shared" si="83"/>
        <v>0811</v>
      </c>
      <c r="H570" s="237" t="s">
        <v>3004</v>
      </c>
      <c r="I570" s="237" t="str">
        <f t="shared" si="84"/>
        <v>仙台市太白区ひより台3-16</v>
      </c>
      <c r="J570" s="237" t="s">
        <v>3005</v>
      </c>
      <c r="K570" s="237" t="s">
        <v>3006</v>
      </c>
      <c r="L570" s="237" t="s">
        <v>339</v>
      </c>
      <c r="M570" s="237" t="s">
        <v>3007</v>
      </c>
      <c r="N570" s="237" t="s">
        <v>3008</v>
      </c>
      <c r="O570" s="237" t="s">
        <v>3009</v>
      </c>
      <c r="P570" s="237" t="s">
        <v>2939</v>
      </c>
      <c r="Q570" s="237" t="s">
        <v>2812</v>
      </c>
      <c r="R570" s="237" t="s">
        <v>3010</v>
      </c>
      <c r="S570" s="237" t="s">
        <v>2941</v>
      </c>
      <c r="T570" s="237" t="s">
        <v>2942</v>
      </c>
      <c r="U570" s="237" t="s">
        <v>3011</v>
      </c>
      <c r="V570" s="237" t="s">
        <v>101</v>
      </c>
      <c r="W570" s="237"/>
      <c r="X570" s="237"/>
      <c r="Y570" s="237" t="s">
        <v>3008</v>
      </c>
      <c r="Z570" s="237" t="s">
        <v>3009</v>
      </c>
      <c r="AA570" s="237" t="str">
        <f t="shared" si="85"/>
        <v>ジョウナンヘルパーステーションアオゾラ</v>
      </c>
      <c r="AB570" s="237" t="s">
        <v>2939</v>
      </c>
      <c r="AC570" s="237" t="str">
        <f t="shared" si="86"/>
        <v>985</v>
      </c>
      <c r="AD570" s="237" t="str">
        <f t="shared" si="87"/>
        <v>0865</v>
      </c>
      <c r="AE570" s="237" t="s">
        <v>2812</v>
      </c>
      <c r="AF570" s="237" t="s">
        <v>3010</v>
      </c>
      <c r="AG570" s="237" t="str">
        <f t="shared" si="88"/>
        <v>多賀城市城南2-15-17</v>
      </c>
      <c r="AH570" s="237" t="s">
        <v>2941</v>
      </c>
      <c r="AI570" s="237" t="s">
        <v>2942</v>
      </c>
      <c r="AJ570" s="237" t="s">
        <v>260</v>
      </c>
    </row>
    <row r="571" spans="1:36">
      <c r="A571" s="237" t="str">
        <f t="shared" si="80"/>
        <v>0410917041居宅介護</v>
      </c>
      <c r="B571" s="237" t="s">
        <v>3012</v>
      </c>
      <c r="C571" s="237" t="s">
        <v>3013</v>
      </c>
      <c r="D571" s="237" t="str">
        <f t="shared" si="81"/>
        <v>カブシキガイシャホイミケアステーション</v>
      </c>
      <c r="E571" s="237" t="s">
        <v>2868</v>
      </c>
      <c r="F571" s="237" t="str">
        <f t="shared" si="82"/>
        <v>985</v>
      </c>
      <c r="G571" s="237" t="str">
        <f t="shared" si="83"/>
        <v>0852</v>
      </c>
      <c r="H571" s="237" t="s">
        <v>3014</v>
      </c>
      <c r="I571" s="237" t="str">
        <f t="shared" si="84"/>
        <v>多賀城市山王字東町浦４７番地の１４</v>
      </c>
      <c r="J571" s="237" t="s">
        <v>3015</v>
      </c>
      <c r="K571" s="237" t="s">
        <v>3016</v>
      </c>
      <c r="L571" s="237" t="s">
        <v>339</v>
      </c>
      <c r="M571" s="237" t="s">
        <v>3017</v>
      </c>
      <c r="N571" s="237" t="s">
        <v>3012</v>
      </c>
      <c r="O571" s="237" t="s">
        <v>3013</v>
      </c>
      <c r="P571" s="237" t="s">
        <v>2868</v>
      </c>
      <c r="Q571" s="237" t="s">
        <v>2812</v>
      </c>
      <c r="R571" s="237" t="s">
        <v>3014</v>
      </c>
      <c r="S571" s="237" t="s">
        <v>3015</v>
      </c>
      <c r="T571" s="237" t="s">
        <v>3016</v>
      </c>
      <c r="U571" s="237" t="s">
        <v>3018</v>
      </c>
      <c r="V571" s="237" t="s">
        <v>99</v>
      </c>
      <c r="W571" s="237"/>
      <c r="X571" s="237"/>
      <c r="Y571" s="237" t="s">
        <v>3012</v>
      </c>
      <c r="Z571" s="237" t="s">
        <v>3013</v>
      </c>
      <c r="AA571" s="237" t="str">
        <f t="shared" si="85"/>
        <v>カブシキガイシャホイミケアステーション</v>
      </c>
      <c r="AB571" s="237" t="s">
        <v>2868</v>
      </c>
      <c r="AC571" s="237" t="str">
        <f t="shared" si="86"/>
        <v>985</v>
      </c>
      <c r="AD571" s="237" t="str">
        <f t="shared" si="87"/>
        <v>0852</v>
      </c>
      <c r="AE571" s="237" t="s">
        <v>2812</v>
      </c>
      <c r="AF571" s="237" t="s">
        <v>3014</v>
      </c>
      <c r="AG571" s="237" t="str">
        <f t="shared" si="88"/>
        <v>多賀城市山王字東町浦４７番地の１４</v>
      </c>
      <c r="AH571" s="237" t="s">
        <v>3015</v>
      </c>
      <c r="AI571" s="237" t="s">
        <v>3016</v>
      </c>
      <c r="AJ571" s="237" t="s">
        <v>260</v>
      </c>
    </row>
    <row r="572" spans="1:36">
      <c r="A572" s="237" t="str">
        <f t="shared" si="80"/>
        <v>0410917041重度訪問介護</v>
      </c>
      <c r="B572" s="237" t="s">
        <v>3012</v>
      </c>
      <c r="C572" s="237" t="s">
        <v>3013</v>
      </c>
      <c r="D572" s="237" t="str">
        <f t="shared" si="81"/>
        <v>カブシキガイシャホイミケアステーション</v>
      </c>
      <c r="E572" s="237" t="s">
        <v>2868</v>
      </c>
      <c r="F572" s="237" t="str">
        <f t="shared" si="82"/>
        <v>985</v>
      </c>
      <c r="G572" s="237" t="str">
        <f t="shared" si="83"/>
        <v>0852</v>
      </c>
      <c r="H572" s="237" t="s">
        <v>3014</v>
      </c>
      <c r="I572" s="237" t="str">
        <f t="shared" si="84"/>
        <v>多賀城市山王字東町浦４７番地の１４</v>
      </c>
      <c r="J572" s="237" t="s">
        <v>3015</v>
      </c>
      <c r="K572" s="237" t="s">
        <v>3016</v>
      </c>
      <c r="L572" s="237" t="s">
        <v>339</v>
      </c>
      <c r="M572" s="237" t="s">
        <v>3017</v>
      </c>
      <c r="N572" s="237" t="s">
        <v>3012</v>
      </c>
      <c r="O572" s="237" t="s">
        <v>3013</v>
      </c>
      <c r="P572" s="237" t="s">
        <v>2868</v>
      </c>
      <c r="Q572" s="237" t="s">
        <v>2812</v>
      </c>
      <c r="R572" s="237" t="s">
        <v>3014</v>
      </c>
      <c r="S572" s="237" t="s">
        <v>3015</v>
      </c>
      <c r="T572" s="237" t="s">
        <v>3016</v>
      </c>
      <c r="U572" s="237" t="s">
        <v>3018</v>
      </c>
      <c r="V572" s="237" t="s">
        <v>101</v>
      </c>
      <c r="W572" s="237"/>
      <c r="X572" s="237"/>
      <c r="Y572" s="237" t="s">
        <v>3012</v>
      </c>
      <c r="Z572" s="237" t="s">
        <v>3013</v>
      </c>
      <c r="AA572" s="237" t="str">
        <f t="shared" si="85"/>
        <v>カブシキガイシャホイミケアステーション</v>
      </c>
      <c r="AB572" s="237" t="s">
        <v>2868</v>
      </c>
      <c r="AC572" s="237" t="str">
        <f t="shared" si="86"/>
        <v>985</v>
      </c>
      <c r="AD572" s="237" t="str">
        <f t="shared" si="87"/>
        <v>0852</v>
      </c>
      <c r="AE572" s="237" t="s">
        <v>2812</v>
      </c>
      <c r="AF572" s="237" t="s">
        <v>3014</v>
      </c>
      <c r="AG572" s="237" t="str">
        <f t="shared" si="88"/>
        <v>多賀城市山王字東町浦４７番地の１４</v>
      </c>
      <c r="AH572" s="237" t="s">
        <v>3015</v>
      </c>
      <c r="AI572" s="237" t="s">
        <v>3016</v>
      </c>
      <c r="AJ572" s="237" t="s">
        <v>260</v>
      </c>
    </row>
    <row r="573" spans="1:36">
      <c r="A573" s="237" t="str">
        <f t="shared" si="80"/>
        <v>0410917066居宅介護</v>
      </c>
      <c r="B573" s="237" t="s">
        <v>629</v>
      </c>
      <c r="C573" s="237" t="s">
        <v>630</v>
      </c>
      <c r="D573" s="237" t="str">
        <f t="shared" si="81"/>
        <v>カブシキガイシャニチイガッカン</v>
      </c>
      <c r="E573" s="237" t="s">
        <v>631</v>
      </c>
      <c r="F573" s="237" t="str">
        <f t="shared" si="82"/>
        <v>101</v>
      </c>
      <c r="G573" s="237" t="str">
        <f t="shared" si="83"/>
        <v>8688</v>
      </c>
      <c r="H573" s="237" t="s">
        <v>632</v>
      </c>
      <c r="I573" s="237" t="str">
        <f t="shared" si="84"/>
        <v>東京都千代田区神田駿河台２丁目９</v>
      </c>
      <c r="J573" s="237" t="s">
        <v>633</v>
      </c>
      <c r="K573" s="237" t="s">
        <v>634</v>
      </c>
      <c r="L573" s="237" t="s">
        <v>635</v>
      </c>
      <c r="M573" s="237" t="s">
        <v>636</v>
      </c>
      <c r="N573" s="237" t="s">
        <v>3019</v>
      </c>
      <c r="O573" s="237" t="s">
        <v>3020</v>
      </c>
      <c r="P573" s="237" t="s">
        <v>3021</v>
      </c>
      <c r="Q573" s="237" t="s">
        <v>2812</v>
      </c>
      <c r="R573" s="237" t="s">
        <v>3022</v>
      </c>
      <c r="S573" s="237" t="s">
        <v>3023</v>
      </c>
      <c r="T573" s="237" t="s">
        <v>3024</v>
      </c>
      <c r="U573" s="237" t="s">
        <v>3025</v>
      </c>
      <c r="V573" s="237" t="s">
        <v>99</v>
      </c>
      <c r="W573" s="237"/>
      <c r="X573" s="237"/>
      <c r="Y573" s="237" t="s">
        <v>3019</v>
      </c>
      <c r="Z573" s="237" t="s">
        <v>3020</v>
      </c>
      <c r="AA573" s="237" t="str">
        <f t="shared" si="85"/>
        <v>ニチイケアセンタータガジョウ</v>
      </c>
      <c r="AB573" s="237" t="s">
        <v>3021</v>
      </c>
      <c r="AC573" s="237" t="str">
        <f t="shared" si="86"/>
        <v>985</v>
      </c>
      <c r="AD573" s="237" t="str">
        <f t="shared" si="87"/>
        <v>0874</v>
      </c>
      <c r="AE573" s="237" t="s">
        <v>2812</v>
      </c>
      <c r="AF573" s="237" t="s">
        <v>3022</v>
      </c>
      <c r="AG573" s="237" t="str">
        <f t="shared" si="88"/>
        <v>多賀城市八幡3-10-21Ａ号室</v>
      </c>
      <c r="AH573" s="237" t="s">
        <v>3023</v>
      </c>
      <c r="AI573" s="237" t="s">
        <v>3024</v>
      </c>
      <c r="AJ573" s="237" t="s">
        <v>260</v>
      </c>
    </row>
    <row r="574" spans="1:36">
      <c r="A574" s="237" t="str">
        <f t="shared" si="80"/>
        <v>0410917066重度訪問介護</v>
      </c>
      <c r="B574" s="237" t="s">
        <v>629</v>
      </c>
      <c r="C574" s="237" t="s">
        <v>630</v>
      </c>
      <c r="D574" s="237" t="str">
        <f t="shared" si="81"/>
        <v>カブシキガイシャニチイガッカン</v>
      </c>
      <c r="E574" s="237" t="s">
        <v>631</v>
      </c>
      <c r="F574" s="237" t="str">
        <f t="shared" si="82"/>
        <v>101</v>
      </c>
      <c r="G574" s="237" t="str">
        <f t="shared" si="83"/>
        <v>8688</v>
      </c>
      <c r="H574" s="237" t="s">
        <v>632</v>
      </c>
      <c r="I574" s="237" t="str">
        <f t="shared" si="84"/>
        <v>東京都千代田区神田駿河台２丁目９</v>
      </c>
      <c r="J574" s="237" t="s">
        <v>633</v>
      </c>
      <c r="K574" s="237" t="s">
        <v>634</v>
      </c>
      <c r="L574" s="237" t="s">
        <v>635</v>
      </c>
      <c r="M574" s="237" t="s">
        <v>636</v>
      </c>
      <c r="N574" s="237" t="s">
        <v>3019</v>
      </c>
      <c r="O574" s="237" t="s">
        <v>3020</v>
      </c>
      <c r="P574" s="237" t="s">
        <v>3021</v>
      </c>
      <c r="Q574" s="237" t="s">
        <v>2812</v>
      </c>
      <c r="R574" s="237" t="s">
        <v>3022</v>
      </c>
      <c r="S574" s="237" t="s">
        <v>3023</v>
      </c>
      <c r="T574" s="237" t="s">
        <v>3024</v>
      </c>
      <c r="U574" s="237" t="s">
        <v>3025</v>
      </c>
      <c r="V574" s="237" t="s">
        <v>101</v>
      </c>
      <c r="W574" s="237"/>
      <c r="X574" s="237"/>
      <c r="Y574" s="237" t="s">
        <v>3019</v>
      </c>
      <c r="Z574" s="237" t="s">
        <v>3020</v>
      </c>
      <c r="AA574" s="237" t="str">
        <f t="shared" si="85"/>
        <v>ニチイケアセンタータガジョウ</v>
      </c>
      <c r="AB574" s="237" t="s">
        <v>3021</v>
      </c>
      <c r="AC574" s="237" t="str">
        <f t="shared" si="86"/>
        <v>985</v>
      </c>
      <c r="AD574" s="237" t="str">
        <f t="shared" si="87"/>
        <v>0874</v>
      </c>
      <c r="AE574" s="237" t="s">
        <v>2812</v>
      </c>
      <c r="AF574" s="237" t="s">
        <v>3022</v>
      </c>
      <c r="AG574" s="237" t="str">
        <f t="shared" si="88"/>
        <v>多賀城市八幡3-10-21Ａ号室</v>
      </c>
      <c r="AH574" s="237" t="s">
        <v>3023</v>
      </c>
      <c r="AI574" s="237" t="s">
        <v>3024</v>
      </c>
      <c r="AJ574" s="237" t="s">
        <v>260</v>
      </c>
    </row>
    <row r="575" spans="1:36">
      <c r="A575" s="237" t="str">
        <f t="shared" si="80"/>
        <v>0410917066同行援護</v>
      </c>
      <c r="B575" s="237" t="s">
        <v>629</v>
      </c>
      <c r="C575" s="237" t="s">
        <v>630</v>
      </c>
      <c r="D575" s="237" t="str">
        <f t="shared" si="81"/>
        <v>カブシキガイシャニチイガッカン</v>
      </c>
      <c r="E575" s="237" t="s">
        <v>631</v>
      </c>
      <c r="F575" s="237" t="str">
        <f t="shared" si="82"/>
        <v>101</v>
      </c>
      <c r="G575" s="237" t="str">
        <f t="shared" si="83"/>
        <v>8688</v>
      </c>
      <c r="H575" s="237" t="s">
        <v>632</v>
      </c>
      <c r="I575" s="237" t="str">
        <f t="shared" si="84"/>
        <v>東京都千代田区神田駿河台２丁目９</v>
      </c>
      <c r="J575" s="237" t="s">
        <v>633</v>
      </c>
      <c r="K575" s="237" t="s">
        <v>634</v>
      </c>
      <c r="L575" s="237" t="s">
        <v>635</v>
      </c>
      <c r="M575" s="237" t="s">
        <v>636</v>
      </c>
      <c r="N575" s="237" t="s">
        <v>3019</v>
      </c>
      <c r="O575" s="237" t="s">
        <v>3020</v>
      </c>
      <c r="P575" s="237" t="s">
        <v>3021</v>
      </c>
      <c r="Q575" s="237" t="s">
        <v>2812</v>
      </c>
      <c r="R575" s="237" t="s">
        <v>3022</v>
      </c>
      <c r="S575" s="237" t="s">
        <v>3023</v>
      </c>
      <c r="T575" s="237" t="s">
        <v>3024</v>
      </c>
      <c r="U575" s="237" t="s">
        <v>3025</v>
      </c>
      <c r="V575" s="237" t="s">
        <v>126</v>
      </c>
      <c r="W575" s="237"/>
      <c r="X575" s="237"/>
      <c r="Y575" s="237" t="s">
        <v>3019</v>
      </c>
      <c r="Z575" s="237" t="s">
        <v>3020</v>
      </c>
      <c r="AA575" s="237" t="str">
        <f t="shared" si="85"/>
        <v>ニチイケアセンタータガジョウ</v>
      </c>
      <c r="AB575" s="237" t="s">
        <v>3021</v>
      </c>
      <c r="AC575" s="237" t="str">
        <f t="shared" si="86"/>
        <v>985</v>
      </c>
      <c r="AD575" s="237" t="str">
        <f t="shared" si="87"/>
        <v>0874</v>
      </c>
      <c r="AE575" s="237" t="s">
        <v>2812</v>
      </c>
      <c r="AF575" s="237" t="s">
        <v>3022</v>
      </c>
      <c r="AG575" s="237" t="str">
        <f t="shared" si="88"/>
        <v>多賀城市八幡3-10-21Ａ号室</v>
      </c>
      <c r="AH575" s="237" t="s">
        <v>3023</v>
      </c>
      <c r="AI575" s="237" t="s">
        <v>3024</v>
      </c>
      <c r="AJ575" s="237" t="s">
        <v>260</v>
      </c>
    </row>
    <row r="576" spans="1:36">
      <c r="A576" s="237" t="str">
        <f t="shared" si="80"/>
        <v>0410917074居宅介護</v>
      </c>
      <c r="B576" s="237" t="s">
        <v>3026</v>
      </c>
      <c r="C576" s="237" t="s">
        <v>3027</v>
      </c>
      <c r="D576" s="237" t="str">
        <f t="shared" si="81"/>
        <v>カブシキガイシャナリタ</v>
      </c>
      <c r="E576" s="237" t="s">
        <v>514</v>
      </c>
      <c r="F576" s="237" t="str">
        <f t="shared" si="82"/>
        <v>981</v>
      </c>
      <c r="G576" s="237" t="str">
        <f t="shared" si="83"/>
        <v>0961</v>
      </c>
      <c r="H576" s="237" t="s">
        <v>3028</v>
      </c>
      <c r="I576" s="237" t="str">
        <f t="shared" si="84"/>
        <v>仙台市青葉区桜ケ丘7-34-35</v>
      </c>
      <c r="J576" s="237" t="s">
        <v>3029</v>
      </c>
      <c r="K576" s="237" t="s">
        <v>3030</v>
      </c>
      <c r="L576" s="237" t="s">
        <v>339</v>
      </c>
      <c r="M576" s="237" t="s">
        <v>3031</v>
      </c>
      <c r="N576" s="237" t="s">
        <v>3032</v>
      </c>
      <c r="O576" s="237" t="s">
        <v>3033</v>
      </c>
      <c r="P576" s="237" t="s">
        <v>2822</v>
      </c>
      <c r="Q576" s="237" t="s">
        <v>2812</v>
      </c>
      <c r="R576" s="237" t="s">
        <v>3034</v>
      </c>
      <c r="S576" s="237" t="s">
        <v>3029</v>
      </c>
      <c r="T576" s="237" t="s">
        <v>3030</v>
      </c>
      <c r="U576" s="237" t="s">
        <v>3035</v>
      </c>
      <c r="V576" s="237" t="s">
        <v>99</v>
      </c>
      <c r="W576" s="237"/>
      <c r="X576" s="237"/>
      <c r="Y576" s="237" t="s">
        <v>3032</v>
      </c>
      <c r="Z576" s="237" t="s">
        <v>3033</v>
      </c>
      <c r="AA576" s="237" t="str">
        <f t="shared" si="85"/>
        <v>カイゴノモリ</v>
      </c>
      <c r="AB576" s="237" t="s">
        <v>2822</v>
      </c>
      <c r="AC576" s="237" t="str">
        <f t="shared" si="86"/>
        <v>985</v>
      </c>
      <c r="AD576" s="237" t="str">
        <f t="shared" si="87"/>
        <v>0873</v>
      </c>
      <c r="AE576" s="237" t="s">
        <v>2812</v>
      </c>
      <c r="AF576" s="237" t="s">
        <v>3034</v>
      </c>
      <c r="AG576" s="237" t="str">
        <f t="shared" si="88"/>
        <v>多賀城市中央1-9-15エステート多賀城207</v>
      </c>
      <c r="AH576" s="237" t="s">
        <v>3029</v>
      </c>
      <c r="AI576" s="237" t="s">
        <v>3030</v>
      </c>
      <c r="AJ576" s="237" t="s">
        <v>260</v>
      </c>
    </row>
    <row r="577" spans="1:36">
      <c r="A577" s="237" t="str">
        <f t="shared" si="80"/>
        <v>0410917082就労継続支援Ｂ型</v>
      </c>
      <c r="B577" s="237" t="s">
        <v>3036</v>
      </c>
      <c r="C577" s="237" t="s">
        <v>3037</v>
      </c>
      <c r="D577" s="237" t="str">
        <f t="shared" si="81"/>
        <v>トクテイヒエイリカツドウホウジンユイ</v>
      </c>
      <c r="E577" s="237" t="s">
        <v>2854</v>
      </c>
      <c r="F577" s="237" t="str">
        <f t="shared" si="82"/>
        <v>985</v>
      </c>
      <c r="G577" s="237" t="str">
        <f t="shared" si="83"/>
        <v>0833</v>
      </c>
      <c r="H577" s="237" t="s">
        <v>3038</v>
      </c>
      <c r="I577" s="237" t="str">
        <f t="shared" si="84"/>
        <v>多賀城市栄二丁目６番１８号</v>
      </c>
      <c r="J577" s="237" t="s">
        <v>3039</v>
      </c>
      <c r="K577" s="237"/>
      <c r="L577" s="237" t="s">
        <v>248</v>
      </c>
      <c r="M577" s="237" t="s">
        <v>3040</v>
      </c>
      <c r="N577" s="237" t="s">
        <v>3041</v>
      </c>
      <c r="O577" s="237" t="s">
        <v>3042</v>
      </c>
      <c r="P577" s="237" t="s">
        <v>2854</v>
      </c>
      <c r="Q577" s="237" t="s">
        <v>2812</v>
      </c>
      <c r="R577" s="237" t="s">
        <v>3038</v>
      </c>
      <c r="S577" s="237" t="s">
        <v>3039</v>
      </c>
      <c r="T577" s="237"/>
      <c r="U577" s="237" t="s">
        <v>3043</v>
      </c>
      <c r="V577" s="237" t="s">
        <v>111</v>
      </c>
      <c r="W577" s="237"/>
      <c r="X577" s="237"/>
      <c r="Y577" s="237" t="s">
        <v>3041</v>
      </c>
      <c r="Z577" s="237" t="s">
        <v>3042</v>
      </c>
      <c r="AA577" s="237" t="str">
        <f t="shared" si="85"/>
        <v>シュウロウシエンジギョウショ　ユイ</v>
      </c>
      <c r="AB577" s="237" t="s">
        <v>2854</v>
      </c>
      <c r="AC577" s="237" t="str">
        <f t="shared" si="86"/>
        <v>985</v>
      </c>
      <c r="AD577" s="237" t="str">
        <f t="shared" si="87"/>
        <v>0833</v>
      </c>
      <c r="AE577" s="237" t="s">
        <v>2812</v>
      </c>
      <c r="AF577" s="237" t="s">
        <v>3038</v>
      </c>
      <c r="AG577" s="237" t="str">
        <f t="shared" si="88"/>
        <v>多賀城市栄二丁目６番１８号</v>
      </c>
      <c r="AH577" s="237" t="s">
        <v>3039</v>
      </c>
      <c r="AI577" s="237"/>
      <c r="AJ577" s="237" t="s">
        <v>260</v>
      </c>
    </row>
    <row r="578" spans="1:36">
      <c r="A578" s="237" t="str">
        <f t="shared" si="80"/>
        <v>0410917090居宅介護</v>
      </c>
      <c r="B578" s="237" t="s">
        <v>3044</v>
      </c>
      <c r="C578" s="237" t="s">
        <v>3045</v>
      </c>
      <c r="D578" s="237" t="str">
        <f t="shared" si="81"/>
        <v>カブシキカイシャグリーンファミリー</v>
      </c>
      <c r="E578" s="237" t="s">
        <v>2868</v>
      </c>
      <c r="F578" s="237" t="str">
        <f t="shared" si="82"/>
        <v>985</v>
      </c>
      <c r="G578" s="237" t="str">
        <f t="shared" si="83"/>
        <v>0852</v>
      </c>
      <c r="H578" s="237" t="s">
        <v>3046</v>
      </c>
      <c r="I578" s="237" t="str">
        <f t="shared" si="84"/>
        <v>多賀城市山王字西町浦９４番地</v>
      </c>
      <c r="J578" s="237" t="s">
        <v>3047</v>
      </c>
      <c r="K578" s="237" t="s">
        <v>3048</v>
      </c>
      <c r="L578" s="237" t="s">
        <v>339</v>
      </c>
      <c r="M578" s="237" t="s">
        <v>3049</v>
      </c>
      <c r="N578" s="237" t="s">
        <v>3050</v>
      </c>
      <c r="O578" s="237" t="s">
        <v>3051</v>
      </c>
      <c r="P578" s="237" t="s">
        <v>2868</v>
      </c>
      <c r="Q578" s="237" t="s">
        <v>2812</v>
      </c>
      <c r="R578" s="237" t="s">
        <v>3052</v>
      </c>
      <c r="S578" s="237" t="s">
        <v>3053</v>
      </c>
      <c r="T578" s="237" t="s">
        <v>3048</v>
      </c>
      <c r="U578" s="237" t="s">
        <v>3054</v>
      </c>
      <c r="V578" s="237" t="s">
        <v>99</v>
      </c>
      <c r="W578" s="237"/>
      <c r="X578" s="237"/>
      <c r="Y578" s="237" t="s">
        <v>3050</v>
      </c>
      <c r="Z578" s="237" t="s">
        <v>3051</v>
      </c>
      <c r="AA578" s="237" t="str">
        <f t="shared" si="85"/>
        <v>ミンナノイエ</v>
      </c>
      <c r="AB578" s="237" t="s">
        <v>2868</v>
      </c>
      <c r="AC578" s="237" t="str">
        <f t="shared" si="86"/>
        <v>985</v>
      </c>
      <c r="AD578" s="237" t="str">
        <f t="shared" si="87"/>
        <v>0852</v>
      </c>
      <c r="AE578" s="237" t="s">
        <v>2812</v>
      </c>
      <c r="AF578" s="237" t="s">
        <v>3052</v>
      </c>
      <c r="AG578" s="237" t="str">
        <f t="shared" si="88"/>
        <v>多賀城市山王字東町浦4-1</v>
      </c>
      <c r="AH578" s="237" t="s">
        <v>3053</v>
      </c>
      <c r="AI578" s="237" t="s">
        <v>3048</v>
      </c>
      <c r="AJ578" s="237" t="s">
        <v>260</v>
      </c>
    </row>
    <row r="579" spans="1:36">
      <c r="A579" s="237" t="str">
        <f t="shared" si="80"/>
        <v>0410917108就労継続支援Ａ型</v>
      </c>
      <c r="B579" s="237" t="s">
        <v>2532</v>
      </c>
      <c r="C579" s="237" t="s">
        <v>2533</v>
      </c>
      <c r="D579" s="237" t="str">
        <f t="shared" si="81"/>
        <v>イッパンシャダンホウジンハローズ</v>
      </c>
      <c r="E579" s="237" t="s">
        <v>2534</v>
      </c>
      <c r="F579" s="237" t="str">
        <f t="shared" si="82"/>
        <v>192</v>
      </c>
      <c r="G579" s="237" t="str">
        <f t="shared" si="83"/>
        <v>0082</v>
      </c>
      <c r="H579" s="237" t="s">
        <v>2535</v>
      </c>
      <c r="I579" s="237" t="str">
        <f t="shared" si="84"/>
        <v>東京都八王子市東町一丁目6番地橋完LKビル5階</v>
      </c>
      <c r="J579" s="237" t="s">
        <v>2536</v>
      </c>
      <c r="K579" s="237" t="s">
        <v>2537</v>
      </c>
      <c r="L579" s="237" t="s">
        <v>901</v>
      </c>
      <c r="M579" s="237" t="s">
        <v>2538</v>
      </c>
      <c r="N579" s="237" t="s">
        <v>3055</v>
      </c>
      <c r="O579" s="237" t="s">
        <v>3056</v>
      </c>
      <c r="P579" s="237" t="s">
        <v>3021</v>
      </c>
      <c r="Q579" s="237" t="s">
        <v>2812</v>
      </c>
      <c r="R579" s="237" t="s">
        <v>3057</v>
      </c>
      <c r="S579" s="237" t="s">
        <v>3058</v>
      </c>
      <c r="T579" s="237" t="s">
        <v>3059</v>
      </c>
      <c r="U579" s="237" t="s">
        <v>3060</v>
      </c>
      <c r="V579" s="237" t="s">
        <v>110</v>
      </c>
      <c r="W579" s="237"/>
      <c r="X579" s="237"/>
      <c r="Y579" s="237" t="s">
        <v>3055</v>
      </c>
      <c r="Z579" s="237" t="s">
        <v>3056</v>
      </c>
      <c r="AA579" s="237" t="str">
        <f t="shared" si="85"/>
        <v>ハローズタガジョウ</v>
      </c>
      <c r="AB579" s="237" t="s">
        <v>3021</v>
      </c>
      <c r="AC579" s="237" t="str">
        <f t="shared" si="86"/>
        <v>985</v>
      </c>
      <c r="AD579" s="237" t="str">
        <f t="shared" si="87"/>
        <v>0874</v>
      </c>
      <c r="AE579" s="237" t="s">
        <v>2812</v>
      </c>
      <c r="AF579" s="237" t="s">
        <v>3057</v>
      </c>
      <c r="AG579" s="237" t="str">
        <f t="shared" si="88"/>
        <v>多賀城市八幡3丁目10-27CK八幡ビル2階</v>
      </c>
      <c r="AH579" s="237" t="s">
        <v>3058</v>
      </c>
      <c r="AI579" s="237" t="s">
        <v>3059</v>
      </c>
      <c r="AJ579" s="237" t="s">
        <v>260</v>
      </c>
    </row>
    <row r="580" spans="1:36">
      <c r="A580" s="237" t="str">
        <f t="shared" si="80"/>
        <v>0410917116就労継続支援Ｂ型</v>
      </c>
      <c r="B580" s="237" t="s">
        <v>3061</v>
      </c>
      <c r="C580" s="237" t="s">
        <v>3062</v>
      </c>
      <c r="D580" s="237" t="str">
        <f t="shared" si="81"/>
        <v>ムスビカブシキガイシャ</v>
      </c>
      <c r="E580" s="237" t="s">
        <v>2845</v>
      </c>
      <c r="F580" s="237" t="str">
        <f t="shared" si="82"/>
        <v>985</v>
      </c>
      <c r="G580" s="237" t="str">
        <f t="shared" si="83"/>
        <v>0841</v>
      </c>
      <c r="H580" s="237" t="s">
        <v>3063</v>
      </c>
      <c r="I580" s="237" t="str">
        <f t="shared" si="84"/>
        <v>多賀城市鶴ケ谷三丁目4番28号</v>
      </c>
      <c r="J580" s="237" t="s">
        <v>3064</v>
      </c>
      <c r="K580" s="237"/>
      <c r="L580" s="237" t="s">
        <v>339</v>
      </c>
      <c r="M580" s="237" t="s">
        <v>3065</v>
      </c>
      <c r="N580" s="237" t="s">
        <v>3066</v>
      </c>
      <c r="O580" s="237" t="s">
        <v>3067</v>
      </c>
      <c r="P580" s="237" t="s">
        <v>2845</v>
      </c>
      <c r="Q580" s="237" t="s">
        <v>2812</v>
      </c>
      <c r="R580" s="237" t="s">
        <v>3068</v>
      </c>
      <c r="S580" s="237" t="s">
        <v>3069</v>
      </c>
      <c r="T580" s="237" t="s">
        <v>3069</v>
      </c>
      <c r="U580" s="237" t="s">
        <v>3070</v>
      </c>
      <c r="V580" s="237" t="s">
        <v>111</v>
      </c>
      <c r="W580" s="237"/>
      <c r="X580" s="237"/>
      <c r="Y580" s="237" t="s">
        <v>3066</v>
      </c>
      <c r="Z580" s="237" t="s">
        <v>3067</v>
      </c>
      <c r="AA580" s="237" t="str">
        <f t="shared" si="85"/>
        <v>ジョブタスタガジョウジギョウショ</v>
      </c>
      <c r="AB580" s="237" t="s">
        <v>2845</v>
      </c>
      <c r="AC580" s="237" t="str">
        <f t="shared" si="86"/>
        <v>985</v>
      </c>
      <c r="AD580" s="237" t="str">
        <f t="shared" si="87"/>
        <v>0841</v>
      </c>
      <c r="AE580" s="237" t="s">
        <v>2812</v>
      </c>
      <c r="AF580" s="237" t="s">
        <v>3068</v>
      </c>
      <c r="AG580" s="237" t="str">
        <f t="shared" si="88"/>
        <v>多賀城市鶴ケ谷2丁目1番1号</v>
      </c>
      <c r="AH580" s="237" t="s">
        <v>3069</v>
      </c>
      <c r="AI580" s="237" t="s">
        <v>3069</v>
      </c>
      <c r="AJ580" s="237" t="s">
        <v>260</v>
      </c>
    </row>
    <row r="581" spans="1:36">
      <c r="A581" s="237" t="str">
        <f t="shared" ref="A581:A644" si="89">U581&amp;V581</f>
        <v>0410917124就労継続支援Ｂ型</v>
      </c>
      <c r="B581" s="237" t="s">
        <v>3071</v>
      </c>
      <c r="C581" s="237" t="s">
        <v>3072</v>
      </c>
      <c r="D581" s="237" t="str">
        <f t="shared" ref="D581:D644" si="90">DBCS(C581)</f>
        <v>スタンディカブシキカイシャ</v>
      </c>
      <c r="E581" s="237" t="s">
        <v>3073</v>
      </c>
      <c r="F581" s="237" t="str">
        <f t="shared" ref="F581:F644" si="91">LEFT(E581,3)</f>
        <v>963</v>
      </c>
      <c r="G581" s="237" t="str">
        <f t="shared" ref="G581:G644" si="92">RIGHT(E581,4)</f>
        <v>8002</v>
      </c>
      <c r="H581" s="237" t="s">
        <v>3074</v>
      </c>
      <c r="I581" s="237" t="str">
        <f t="shared" ref="I581:I644" si="93">SUBSTITUTE(H581,"宮城県","")</f>
        <v>福島県郡山市駅前1-14-21</v>
      </c>
      <c r="J581" s="237" t="s">
        <v>3075</v>
      </c>
      <c r="K581" s="237" t="s">
        <v>3076</v>
      </c>
      <c r="L581" s="237" t="s">
        <v>339</v>
      </c>
      <c r="M581" s="237" t="s">
        <v>3077</v>
      </c>
      <c r="N581" s="237" t="s">
        <v>3078</v>
      </c>
      <c r="O581" s="237" t="s">
        <v>3079</v>
      </c>
      <c r="P581" s="237" t="s">
        <v>2822</v>
      </c>
      <c r="Q581" s="237" t="s">
        <v>2812</v>
      </c>
      <c r="R581" s="237" t="s">
        <v>3080</v>
      </c>
      <c r="S581" s="237" t="s">
        <v>3081</v>
      </c>
      <c r="T581" s="237" t="s">
        <v>3082</v>
      </c>
      <c r="U581" s="237" t="s">
        <v>3083</v>
      </c>
      <c r="V581" s="237" t="s">
        <v>111</v>
      </c>
      <c r="W581" s="237"/>
      <c r="X581" s="237"/>
      <c r="Y581" s="237" t="s">
        <v>3078</v>
      </c>
      <c r="Z581" s="237" t="s">
        <v>3079</v>
      </c>
      <c r="AA581" s="237" t="str">
        <f t="shared" ref="AA581:AA644" si="94">DBCS(Z581)</f>
        <v>ソーシャルビレッジセンダイ</v>
      </c>
      <c r="AB581" s="237" t="s">
        <v>2822</v>
      </c>
      <c r="AC581" s="237" t="str">
        <f t="shared" ref="AC581:AC644" si="95">LEFT(AB581,3)</f>
        <v>985</v>
      </c>
      <c r="AD581" s="237" t="str">
        <f t="shared" ref="AD581:AD644" si="96">RIGHT(AB581,4)</f>
        <v>0873</v>
      </c>
      <c r="AE581" s="237" t="s">
        <v>2812</v>
      </c>
      <c r="AF581" s="237" t="s">
        <v>3080</v>
      </c>
      <c r="AG581" s="237" t="str">
        <f t="shared" ref="AG581:AG644" si="97">SUBSTITUTE(AF581,"宮城県","")</f>
        <v>多賀城市中央3-10-5　Oggeビル4F</v>
      </c>
      <c r="AH581" s="237" t="s">
        <v>3081</v>
      </c>
      <c r="AI581" s="237" t="s">
        <v>3082</v>
      </c>
      <c r="AJ581" s="237" t="s">
        <v>260</v>
      </c>
    </row>
    <row r="582" spans="1:36">
      <c r="A582" s="237" t="str">
        <f t="shared" si="89"/>
        <v>0410917132就労移行支援</v>
      </c>
      <c r="B582" s="237" t="s">
        <v>3084</v>
      </c>
      <c r="C582" s="237" t="s">
        <v>3085</v>
      </c>
      <c r="D582" s="237" t="str">
        <f t="shared" si="90"/>
        <v>シャカイフクシホウジンユウユウシャ</v>
      </c>
      <c r="E582" s="237" t="s">
        <v>3086</v>
      </c>
      <c r="F582" s="237" t="str">
        <f t="shared" si="91"/>
        <v>983</v>
      </c>
      <c r="G582" s="237" t="str">
        <f t="shared" si="92"/>
        <v>0046</v>
      </c>
      <c r="H582" s="237" t="s">
        <v>3087</v>
      </c>
      <c r="I582" s="237" t="str">
        <f t="shared" si="93"/>
        <v>仙台市宮城野区西宮城野１０番２１号</v>
      </c>
      <c r="J582" s="237" t="s">
        <v>3088</v>
      </c>
      <c r="K582" s="237" t="s">
        <v>3089</v>
      </c>
      <c r="L582" s="237" t="s">
        <v>248</v>
      </c>
      <c r="M582" s="237" t="s">
        <v>3090</v>
      </c>
      <c r="N582" s="237" t="s">
        <v>3091</v>
      </c>
      <c r="O582" s="237" t="s">
        <v>3092</v>
      </c>
      <c r="P582" s="237" t="s">
        <v>3021</v>
      </c>
      <c r="Q582" s="237" t="s">
        <v>2812</v>
      </c>
      <c r="R582" s="237" t="s">
        <v>3093</v>
      </c>
      <c r="S582" s="237" t="s">
        <v>3094</v>
      </c>
      <c r="T582" s="237" t="s">
        <v>3094</v>
      </c>
      <c r="U582" s="237" t="s">
        <v>3095</v>
      </c>
      <c r="V582" s="237" t="s">
        <v>109</v>
      </c>
      <c r="W582" s="237"/>
      <c r="X582" s="237"/>
      <c r="Y582" s="237" t="s">
        <v>3091</v>
      </c>
      <c r="Z582" s="237" t="s">
        <v>3092</v>
      </c>
      <c r="AA582" s="237" t="str">
        <f t="shared" si="94"/>
        <v>ユウユウワーク</v>
      </c>
      <c r="AB582" s="237" t="s">
        <v>3021</v>
      </c>
      <c r="AC582" s="237" t="str">
        <f t="shared" si="95"/>
        <v>985</v>
      </c>
      <c r="AD582" s="237" t="str">
        <f t="shared" si="96"/>
        <v>0874</v>
      </c>
      <c r="AE582" s="237" t="s">
        <v>2812</v>
      </c>
      <c r="AF582" s="237" t="s">
        <v>3093</v>
      </c>
      <c r="AG582" s="237" t="str">
        <f t="shared" si="97"/>
        <v>多賀城市八幡3丁目3番4号ー2階</v>
      </c>
      <c r="AH582" s="237" t="s">
        <v>3094</v>
      </c>
      <c r="AI582" s="237" t="s">
        <v>3094</v>
      </c>
      <c r="AJ582" s="237" t="s">
        <v>260</v>
      </c>
    </row>
    <row r="583" spans="1:36">
      <c r="A583" s="237" t="str">
        <f t="shared" si="89"/>
        <v>0411100027短期入所</v>
      </c>
      <c r="B583" s="237" t="s">
        <v>3096</v>
      </c>
      <c r="C583" s="237" t="s">
        <v>3097</v>
      </c>
      <c r="D583" s="237" t="str">
        <f t="shared" si="90"/>
        <v>シャカイフクシホウジンミヤギケンシャカイフクシキョウギカイ</v>
      </c>
      <c r="E583" s="237" t="s">
        <v>3098</v>
      </c>
      <c r="F583" s="237" t="str">
        <f t="shared" si="91"/>
        <v>980</v>
      </c>
      <c r="G583" s="237" t="str">
        <f t="shared" si="92"/>
        <v>0011</v>
      </c>
      <c r="H583" s="237" t="s">
        <v>3099</v>
      </c>
      <c r="I583" s="237" t="str">
        <f t="shared" si="93"/>
        <v>仙台市青葉区上杉１丁目２番３号</v>
      </c>
      <c r="J583" s="237" t="s">
        <v>3100</v>
      </c>
      <c r="K583" s="237" t="s">
        <v>3101</v>
      </c>
      <c r="L583" s="237" t="s">
        <v>353</v>
      </c>
      <c r="M583" s="237" t="s">
        <v>3102</v>
      </c>
      <c r="N583" s="237" t="s">
        <v>3103</v>
      </c>
      <c r="O583" s="237" t="s">
        <v>3104</v>
      </c>
      <c r="P583" s="237" t="s">
        <v>3105</v>
      </c>
      <c r="Q583" s="237" t="s">
        <v>3106</v>
      </c>
      <c r="R583" s="237" t="s">
        <v>3107</v>
      </c>
      <c r="S583" s="237" t="s">
        <v>3108</v>
      </c>
      <c r="T583" s="237" t="s">
        <v>3109</v>
      </c>
      <c r="U583" s="237" t="s">
        <v>3110</v>
      </c>
      <c r="V583" s="237" t="s">
        <v>277</v>
      </c>
      <c r="W583" s="237"/>
      <c r="X583" s="237"/>
      <c r="Y583" s="237" t="s">
        <v>3103</v>
      </c>
      <c r="Z583" s="237" t="s">
        <v>3104</v>
      </c>
      <c r="AA583" s="237" t="str">
        <f t="shared" si="94"/>
        <v>ヒマワリホーム</v>
      </c>
      <c r="AB583" s="237" t="s">
        <v>3105</v>
      </c>
      <c r="AC583" s="237" t="str">
        <f t="shared" si="95"/>
        <v>989</v>
      </c>
      <c r="AD583" s="237" t="str">
        <f t="shared" si="96"/>
        <v>2427</v>
      </c>
      <c r="AE583" s="237" t="s">
        <v>3106</v>
      </c>
      <c r="AF583" s="237" t="s">
        <v>3111</v>
      </c>
      <c r="AG583" s="237" t="str">
        <f t="shared" si="97"/>
        <v>岩沼市里の杜３丁目５－２２</v>
      </c>
      <c r="AH583" s="237" t="s">
        <v>3108</v>
      </c>
      <c r="AI583" s="237" t="s">
        <v>3109</v>
      </c>
      <c r="AJ583" s="237" t="s">
        <v>332</v>
      </c>
    </row>
    <row r="584" spans="1:36">
      <c r="A584" s="237" t="str">
        <f t="shared" si="89"/>
        <v>0411100035居宅介護</v>
      </c>
      <c r="B584" s="237" t="s">
        <v>484</v>
      </c>
      <c r="C584" s="237" t="s">
        <v>485</v>
      </c>
      <c r="D584" s="237" t="str">
        <f t="shared" si="90"/>
        <v>カブシキガイシャコムスン</v>
      </c>
      <c r="E584" s="237" t="s">
        <v>486</v>
      </c>
      <c r="F584" s="237" t="str">
        <f t="shared" si="91"/>
        <v>106</v>
      </c>
      <c r="G584" s="237" t="str">
        <f t="shared" si="92"/>
        <v>6153</v>
      </c>
      <c r="H584" s="237" t="s">
        <v>487</v>
      </c>
      <c r="I584" s="237" t="str">
        <f t="shared" si="93"/>
        <v>東京都港区六本木六丁目１０番１号六本木ヒルズ森タワー</v>
      </c>
      <c r="J584" s="237" t="s">
        <v>488</v>
      </c>
      <c r="K584" s="237" t="s">
        <v>489</v>
      </c>
      <c r="L584" s="237" t="s">
        <v>339</v>
      </c>
      <c r="M584" s="237" t="s">
        <v>490</v>
      </c>
      <c r="N584" s="237" t="s">
        <v>3112</v>
      </c>
      <c r="O584" s="237" t="s">
        <v>3113</v>
      </c>
      <c r="P584" s="237" t="s">
        <v>2279</v>
      </c>
      <c r="Q584" s="237" t="s">
        <v>3106</v>
      </c>
      <c r="R584" s="237" t="s">
        <v>3114</v>
      </c>
      <c r="S584" s="237" t="s">
        <v>3115</v>
      </c>
      <c r="T584" s="237" t="s">
        <v>3116</v>
      </c>
      <c r="U584" s="237" t="s">
        <v>3117</v>
      </c>
      <c r="V584" s="237" t="s">
        <v>99</v>
      </c>
      <c r="W584" s="237"/>
      <c r="X584" s="237"/>
      <c r="Y584" s="237" t="s">
        <v>3112</v>
      </c>
      <c r="Z584" s="237" t="s">
        <v>3113</v>
      </c>
      <c r="AA584" s="237" t="str">
        <f t="shared" si="94"/>
        <v>カブシキガイシャコムスン　イワヌマケアセンター</v>
      </c>
      <c r="AB584" s="237" t="s">
        <v>2279</v>
      </c>
      <c r="AC584" s="237" t="str">
        <f t="shared" si="95"/>
        <v>989</v>
      </c>
      <c r="AD584" s="237" t="str">
        <f t="shared" si="96"/>
        <v>2432</v>
      </c>
      <c r="AE584" s="237" t="s">
        <v>3106</v>
      </c>
      <c r="AF584" s="237" t="s">
        <v>3114</v>
      </c>
      <c r="AG584" s="237" t="str">
        <f t="shared" si="97"/>
        <v>岩沼市中央一丁目４番32号</v>
      </c>
      <c r="AH584" s="237" t="s">
        <v>3115</v>
      </c>
      <c r="AI584" s="237" t="s">
        <v>3116</v>
      </c>
      <c r="AJ584" s="237" t="s">
        <v>332</v>
      </c>
    </row>
    <row r="585" spans="1:36">
      <c r="A585" s="237" t="str">
        <f t="shared" si="89"/>
        <v>0411100035重度訪問介護</v>
      </c>
      <c r="B585" s="237" t="s">
        <v>484</v>
      </c>
      <c r="C585" s="237" t="s">
        <v>485</v>
      </c>
      <c r="D585" s="237" t="str">
        <f t="shared" si="90"/>
        <v>カブシキガイシャコムスン</v>
      </c>
      <c r="E585" s="237" t="s">
        <v>486</v>
      </c>
      <c r="F585" s="237" t="str">
        <f t="shared" si="91"/>
        <v>106</v>
      </c>
      <c r="G585" s="237" t="str">
        <f t="shared" si="92"/>
        <v>6153</v>
      </c>
      <c r="H585" s="237" t="s">
        <v>487</v>
      </c>
      <c r="I585" s="237" t="str">
        <f t="shared" si="93"/>
        <v>東京都港区六本木六丁目１０番１号六本木ヒルズ森タワー</v>
      </c>
      <c r="J585" s="237" t="s">
        <v>488</v>
      </c>
      <c r="K585" s="237" t="s">
        <v>489</v>
      </c>
      <c r="L585" s="237" t="s">
        <v>339</v>
      </c>
      <c r="M585" s="237" t="s">
        <v>490</v>
      </c>
      <c r="N585" s="237" t="s">
        <v>3112</v>
      </c>
      <c r="O585" s="237" t="s">
        <v>3113</v>
      </c>
      <c r="P585" s="237" t="s">
        <v>2279</v>
      </c>
      <c r="Q585" s="237" t="s">
        <v>3106</v>
      </c>
      <c r="R585" s="237" t="s">
        <v>3114</v>
      </c>
      <c r="S585" s="237" t="s">
        <v>3115</v>
      </c>
      <c r="T585" s="237" t="s">
        <v>3116</v>
      </c>
      <c r="U585" s="237" t="s">
        <v>3117</v>
      </c>
      <c r="V585" s="237" t="s">
        <v>101</v>
      </c>
      <c r="W585" s="237"/>
      <c r="X585" s="237"/>
      <c r="Y585" s="237" t="s">
        <v>3112</v>
      </c>
      <c r="Z585" s="237" t="s">
        <v>3113</v>
      </c>
      <c r="AA585" s="237" t="str">
        <f t="shared" si="94"/>
        <v>カブシキガイシャコムスン　イワヌマケアセンター</v>
      </c>
      <c r="AB585" s="237" t="s">
        <v>2279</v>
      </c>
      <c r="AC585" s="237" t="str">
        <f t="shared" si="95"/>
        <v>989</v>
      </c>
      <c r="AD585" s="237" t="str">
        <f t="shared" si="96"/>
        <v>2432</v>
      </c>
      <c r="AE585" s="237" t="s">
        <v>3106</v>
      </c>
      <c r="AF585" s="237" t="s">
        <v>3114</v>
      </c>
      <c r="AG585" s="237" t="str">
        <f t="shared" si="97"/>
        <v>岩沼市中央一丁目４番32号</v>
      </c>
      <c r="AH585" s="237" t="s">
        <v>3115</v>
      </c>
      <c r="AI585" s="237" t="s">
        <v>3116</v>
      </c>
      <c r="AJ585" s="237" t="s">
        <v>332</v>
      </c>
    </row>
    <row r="586" spans="1:36">
      <c r="A586" s="237" t="str">
        <f t="shared" si="89"/>
        <v>0411100035行動援護</v>
      </c>
      <c r="B586" s="237" t="s">
        <v>484</v>
      </c>
      <c r="C586" s="237" t="s">
        <v>485</v>
      </c>
      <c r="D586" s="237" t="str">
        <f t="shared" si="90"/>
        <v>カブシキガイシャコムスン</v>
      </c>
      <c r="E586" s="237" t="s">
        <v>486</v>
      </c>
      <c r="F586" s="237" t="str">
        <f t="shared" si="91"/>
        <v>106</v>
      </c>
      <c r="G586" s="237" t="str">
        <f t="shared" si="92"/>
        <v>6153</v>
      </c>
      <c r="H586" s="237" t="s">
        <v>487</v>
      </c>
      <c r="I586" s="237" t="str">
        <f t="shared" si="93"/>
        <v>東京都港区六本木六丁目１０番１号六本木ヒルズ森タワー</v>
      </c>
      <c r="J586" s="237" t="s">
        <v>488</v>
      </c>
      <c r="K586" s="237" t="s">
        <v>489</v>
      </c>
      <c r="L586" s="237" t="s">
        <v>339</v>
      </c>
      <c r="M586" s="237" t="s">
        <v>490</v>
      </c>
      <c r="N586" s="237" t="s">
        <v>3112</v>
      </c>
      <c r="O586" s="237" t="s">
        <v>3113</v>
      </c>
      <c r="P586" s="237" t="s">
        <v>2279</v>
      </c>
      <c r="Q586" s="237" t="s">
        <v>3106</v>
      </c>
      <c r="R586" s="237" t="s">
        <v>3114</v>
      </c>
      <c r="S586" s="237" t="s">
        <v>3115</v>
      </c>
      <c r="T586" s="237" t="s">
        <v>3116</v>
      </c>
      <c r="U586" s="237" t="s">
        <v>3117</v>
      </c>
      <c r="V586" s="237" t="s">
        <v>102</v>
      </c>
      <c r="W586" s="237"/>
      <c r="X586" s="237"/>
      <c r="Y586" s="237" t="s">
        <v>3112</v>
      </c>
      <c r="Z586" s="237" t="s">
        <v>3113</v>
      </c>
      <c r="AA586" s="237" t="str">
        <f t="shared" si="94"/>
        <v>カブシキガイシャコムスン　イワヌマケアセンター</v>
      </c>
      <c r="AB586" s="237" t="s">
        <v>2279</v>
      </c>
      <c r="AC586" s="237" t="str">
        <f t="shared" si="95"/>
        <v>989</v>
      </c>
      <c r="AD586" s="237" t="str">
        <f t="shared" si="96"/>
        <v>2432</v>
      </c>
      <c r="AE586" s="237" t="s">
        <v>3106</v>
      </c>
      <c r="AF586" s="237" t="s">
        <v>3114</v>
      </c>
      <c r="AG586" s="237" t="str">
        <f t="shared" si="97"/>
        <v>岩沼市中央一丁目４番32号</v>
      </c>
      <c r="AH586" s="237" t="s">
        <v>3115</v>
      </c>
      <c r="AI586" s="237" t="s">
        <v>3116</v>
      </c>
      <c r="AJ586" s="237" t="s">
        <v>332</v>
      </c>
    </row>
    <row r="587" spans="1:36">
      <c r="A587" s="237" t="str">
        <f t="shared" si="89"/>
        <v>0411100043居宅介護</v>
      </c>
      <c r="B587" s="237" t="s">
        <v>3106</v>
      </c>
      <c r="C587" s="237" t="s">
        <v>3118</v>
      </c>
      <c r="D587" s="237" t="str">
        <f t="shared" si="90"/>
        <v>イワヌマシ</v>
      </c>
      <c r="E587" s="237" t="s">
        <v>3119</v>
      </c>
      <c r="F587" s="237" t="str">
        <f t="shared" si="91"/>
        <v>989</v>
      </c>
      <c r="G587" s="237" t="str">
        <f t="shared" si="92"/>
        <v>2480</v>
      </c>
      <c r="H587" s="237" t="s">
        <v>3120</v>
      </c>
      <c r="I587" s="237" t="str">
        <f t="shared" si="93"/>
        <v>岩沼市桜１丁目６－２０</v>
      </c>
      <c r="J587" s="237" t="s">
        <v>3121</v>
      </c>
      <c r="K587" s="237" t="s">
        <v>3122</v>
      </c>
      <c r="L587" s="237" t="s">
        <v>323</v>
      </c>
      <c r="M587" s="237" t="s">
        <v>3123</v>
      </c>
      <c r="N587" s="237" t="s">
        <v>3124</v>
      </c>
      <c r="O587" s="237" t="s">
        <v>3125</v>
      </c>
      <c r="P587" s="237" t="s">
        <v>3105</v>
      </c>
      <c r="Q587" s="237" t="s">
        <v>3106</v>
      </c>
      <c r="R587" s="237" t="s">
        <v>3111</v>
      </c>
      <c r="S587" s="237" t="s">
        <v>3126</v>
      </c>
      <c r="T587" s="237" t="s">
        <v>3127</v>
      </c>
      <c r="U587" s="237" t="s">
        <v>3128</v>
      </c>
      <c r="V587" s="237" t="s">
        <v>99</v>
      </c>
      <c r="W587" s="237"/>
      <c r="X587" s="237"/>
      <c r="Y587" s="237" t="s">
        <v>3124</v>
      </c>
      <c r="Z587" s="237" t="s">
        <v>3125</v>
      </c>
      <c r="AA587" s="237" t="str">
        <f t="shared" si="94"/>
        <v>イワヌマシザイタクショウガイシャデイサービスセンターヤスラギノサト</v>
      </c>
      <c r="AB587" s="237" t="s">
        <v>3105</v>
      </c>
      <c r="AC587" s="237" t="str">
        <f t="shared" si="95"/>
        <v>989</v>
      </c>
      <c r="AD587" s="237" t="str">
        <f t="shared" si="96"/>
        <v>2427</v>
      </c>
      <c r="AE587" s="237" t="s">
        <v>3106</v>
      </c>
      <c r="AF587" s="237" t="s">
        <v>3111</v>
      </c>
      <c r="AG587" s="237" t="str">
        <f t="shared" si="97"/>
        <v>岩沼市里の杜３丁目５－２２</v>
      </c>
      <c r="AH587" s="237" t="s">
        <v>3126</v>
      </c>
      <c r="AI587" s="237" t="s">
        <v>3127</v>
      </c>
      <c r="AJ587" s="237" t="s">
        <v>332</v>
      </c>
    </row>
    <row r="588" spans="1:36">
      <c r="A588" s="237" t="str">
        <f t="shared" si="89"/>
        <v>0411100043重度訪問介護</v>
      </c>
      <c r="B588" s="237" t="s">
        <v>3106</v>
      </c>
      <c r="C588" s="237" t="s">
        <v>3118</v>
      </c>
      <c r="D588" s="237" t="str">
        <f t="shared" si="90"/>
        <v>イワヌマシ</v>
      </c>
      <c r="E588" s="237" t="s">
        <v>3119</v>
      </c>
      <c r="F588" s="237" t="str">
        <f t="shared" si="91"/>
        <v>989</v>
      </c>
      <c r="G588" s="237" t="str">
        <f t="shared" si="92"/>
        <v>2480</v>
      </c>
      <c r="H588" s="237" t="s">
        <v>3120</v>
      </c>
      <c r="I588" s="237" t="str">
        <f t="shared" si="93"/>
        <v>岩沼市桜１丁目６－２０</v>
      </c>
      <c r="J588" s="237" t="s">
        <v>3121</v>
      </c>
      <c r="K588" s="237" t="s">
        <v>3122</v>
      </c>
      <c r="L588" s="237" t="s">
        <v>323</v>
      </c>
      <c r="M588" s="237" t="s">
        <v>3123</v>
      </c>
      <c r="N588" s="237" t="s">
        <v>3124</v>
      </c>
      <c r="O588" s="237" t="s">
        <v>3125</v>
      </c>
      <c r="P588" s="237" t="s">
        <v>3105</v>
      </c>
      <c r="Q588" s="237" t="s">
        <v>3106</v>
      </c>
      <c r="R588" s="237" t="s">
        <v>3111</v>
      </c>
      <c r="S588" s="237" t="s">
        <v>3126</v>
      </c>
      <c r="T588" s="237" t="s">
        <v>3127</v>
      </c>
      <c r="U588" s="237" t="s">
        <v>3128</v>
      </c>
      <c r="V588" s="237" t="s">
        <v>101</v>
      </c>
      <c r="W588" s="237"/>
      <c r="X588" s="237"/>
      <c r="Y588" s="237" t="s">
        <v>3124</v>
      </c>
      <c r="Z588" s="237" t="s">
        <v>3125</v>
      </c>
      <c r="AA588" s="237" t="str">
        <f t="shared" si="94"/>
        <v>イワヌマシザイタクショウガイシャデイサービスセンターヤスラギノサト</v>
      </c>
      <c r="AB588" s="237" t="s">
        <v>3105</v>
      </c>
      <c r="AC588" s="237" t="str">
        <f t="shared" si="95"/>
        <v>989</v>
      </c>
      <c r="AD588" s="237" t="str">
        <f t="shared" si="96"/>
        <v>2427</v>
      </c>
      <c r="AE588" s="237" t="s">
        <v>3106</v>
      </c>
      <c r="AF588" s="237" t="s">
        <v>3111</v>
      </c>
      <c r="AG588" s="237" t="str">
        <f t="shared" si="97"/>
        <v>岩沼市里の杜３丁目５－２２</v>
      </c>
      <c r="AH588" s="237" t="s">
        <v>3126</v>
      </c>
      <c r="AI588" s="237" t="s">
        <v>3127</v>
      </c>
      <c r="AJ588" s="237" t="s">
        <v>332</v>
      </c>
    </row>
    <row r="589" spans="1:36">
      <c r="A589" s="237" t="str">
        <f t="shared" si="89"/>
        <v>0411100050居宅介護</v>
      </c>
      <c r="B589" s="237" t="s">
        <v>3129</v>
      </c>
      <c r="C589" s="237" t="s">
        <v>3130</v>
      </c>
      <c r="D589" s="237" t="str">
        <f t="shared" si="90"/>
        <v>デイケアサクラユウゲンガイシャ</v>
      </c>
      <c r="E589" s="237" t="s">
        <v>3131</v>
      </c>
      <c r="F589" s="237" t="str">
        <f t="shared" si="91"/>
        <v>989</v>
      </c>
      <c r="G589" s="237" t="str">
        <f t="shared" si="92"/>
        <v>2433</v>
      </c>
      <c r="H589" s="237" t="s">
        <v>3132</v>
      </c>
      <c r="I589" s="237" t="str">
        <f t="shared" si="93"/>
        <v>岩沼市桜二丁目3-39</v>
      </c>
      <c r="J589" s="237" t="s">
        <v>3133</v>
      </c>
      <c r="K589" s="237" t="s">
        <v>3134</v>
      </c>
      <c r="L589" s="237" t="s">
        <v>339</v>
      </c>
      <c r="M589" s="237" t="s">
        <v>3135</v>
      </c>
      <c r="N589" s="237" t="s">
        <v>3129</v>
      </c>
      <c r="O589" s="237" t="s">
        <v>3130</v>
      </c>
      <c r="P589" s="237" t="s">
        <v>3131</v>
      </c>
      <c r="Q589" s="237" t="s">
        <v>3106</v>
      </c>
      <c r="R589" s="237" t="s">
        <v>3136</v>
      </c>
      <c r="S589" s="237" t="s">
        <v>3133</v>
      </c>
      <c r="T589" s="237" t="s">
        <v>3134</v>
      </c>
      <c r="U589" s="237" t="s">
        <v>3137</v>
      </c>
      <c r="V589" s="237" t="s">
        <v>99</v>
      </c>
      <c r="W589" s="237"/>
      <c r="X589" s="237"/>
      <c r="Y589" s="237" t="s">
        <v>3129</v>
      </c>
      <c r="Z589" s="237" t="s">
        <v>3130</v>
      </c>
      <c r="AA589" s="237" t="str">
        <f t="shared" si="94"/>
        <v>デイケアサクラユウゲンガイシャ</v>
      </c>
      <c r="AB589" s="237" t="s">
        <v>3131</v>
      </c>
      <c r="AC589" s="237" t="str">
        <f t="shared" si="95"/>
        <v>989</v>
      </c>
      <c r="AD589" s="237" t="str">
        <f t="shared" si="96"/>
        <v>2433</v>
      </c>
      <c r="AE589" s="237" t="s">
        <v>3106</v>
      </c>
      <c r="AF589" s="237" t="s">
        <v>3136</v>
      </c>
      <c r="AG589" s="237" t="str">
        <f t="shared" si="97"/>
        <v>岩沼市桜二丁目3番46号</v>
      </c>
      <c r="AH589" s="237" t="s">
        <v>3133</v>
      </c>
      <c r="AI589" s="237" t="s">
        <v>3134</v>
      </c>
      <c r="AJ589" s="237" t="s">
        <v>260</v>
      </c>
    </row>
    <row r="590" spans="1:36">
      <c r="A590" s="237" t="str">
        <f t="shared" si="89"/>
        <v>0411100050重度訪問介護</v>
      </c>
      <c r="B590" s="237" t="s">
        <v>3129</v>
      </c>
      <c r="C590" s="237" t="s">
        <v>3130</v>
      </c>
      <c r="D590" s="237" t="str">
        <f t="shared" si="90"/>
        <v>デイケアサクラユウゲンガイシャ</v>
      </c>
      <c r="E590" s="237" t="s">
        <v>3131</v>
      </c>
      <c r="F590" s="237" t="str">
        <f t="shared" si="91"/>
        <v>989</v>
      </c>
      <c r="G590" s="237" t="str">
        <f t="shared" si="92"/>
        <v>2433</v>
      </c>
      <c r="H590" s="237" t="s">
        <v>3132</v>
      </c>
      <c r="I590" s="237" t="str">
        <f t="shared" si="93"/>
        <v>岩沼市桜二丁目3-39</v>
      </c>
      <c r="J590" s="237" t="s">
        <v>3133</v>
      </c>
      <c r="K590" s="237" t="s">
        <v>3134</v>
      </c>
      <c r="L590" s="237" t="s">
        <v>339</v>
      </c>
      <c r="M590" s="237" t="s">
        <v>3135</v>
      </c>
      <c r="N590" s="237" t="s">
        <v>3129</v>
      </c>
      <c r="O590" s="237" t="s">
        <v>3130</v>
      </c>
      <c r="P590" s="237" t="s">
        <v>3131</v>
      </c>
      <c r="Q590" s="237" t="s">
        <v>3106</v>
      </c>
      <c r="R590" s="237" t="s">
        <v>3136</v>
      </c>
      <c r="S590" s="237" t="s">
        <v>3133</v>
      </c>
      <c r="T590" s="237" t="s">
        <v>3134</v>
      </c>
      <c r="U590" s="237" t="s">
        <v>3137</v>
      </c>
      <c r="V590" s="237" t="s">
        <v>101</v>
      </c>
      <c r="W590" s="237"/>
      <c r="X590" s="237"/>
      <c r="Y590" s="237" t="s">
        <v>3129</v>
      </c>
      <c r="Z590" s="237" t="s">
        <v>3130</v>
      </c>
      <c r="AA590" s="237" t="str">
        <f t="shared" si="94"/>
        <v>デイケアサクラユウゲンガイシャ</v>
      </c>
      <c r="AB590" s="237" t="s">
        <v>3131</v>
      </c>
      <c r="AC590" s="237" t="str">
        <f t="shared" si="95"/>
        <v>989</v>
      </c>
      <c r="AD590" s="237" t="str">
        <f t="shared" si="96"/>
        <v>2433</v>
      </c>
      <c r="AE590" s="237" t="s">
        <v>3106</v>
      </c>
      <c r="AF590" s="237" t="s">
        <v>3136</v>
      </c>
      <c r="AG590" s="237" t="str">
        <f t="shared" si="97"/>
        <v>岩沼市桜二丁目3番46号</v>
      </c>
      <c r="AH590" s="237" t="s">
        <v>3133</v>
      </c>
      <c r="AI590" s="237" t="s">
        <v>3134</v>
      </c>
      <c r="AJ590" s="237" t="s">
        <v>260</v>
      </c>
    </row>
    <row r="591" spans="1:36">
      <c r="A591" s="237" t="str">
        <f t="shared" si="89"/>
        <v>0411100068居宅介護</v>
      </c>
      <c r="B591" s="237" t="s">
        <v>629</v>
      </c>
      <c r="C591" s="237" t="s">
        <v>630</v>
      </c>
      <c r="D591" s="237" t="str">
        <f t="shared" si="90"/>
        <v>カブシキガイシャニチイガッカン</v>
      </c>
      <c r="E591" s="237" t="s">
        <v>631</v>
      </c>
      <c r="F591" s="237" t="str">
        <f t="shared" si="91"/>
        <v>101</v>
      </c>
      <c r="G591" s="237" t="str">
        <f t="shared" si="92"/>
        <v>8688</v>
      </c>
      <c r="H591" s="237" t="s">
        <v>632</v>
      </c>
      <c r="I591" s="237" t="str">
        <f t="shared" si="93"/>
        <v>東京都千代田区神田駿河台２丁目９</v>
      </c>
      <c r="J591" s="237" t="s">
        <v>633</v>
      </c>
      <c r="K591" s="237" t="s">
        <v>634</v>
      </c>
      <c r="L591" s="237" t="s">
        <v>635</v>
      </c>
      <c r="M591" s="237" t="s">
        <v>636</v>
      </c>
      <c r="N591" s="237" t="s">
        <v>3138</v>
      </c>
      <c r="O591" s="237" t="s">
        <v>3139</v>
      </c>
      <c r="P591" s="237" t="s">
        <v>2279</v>
      </c>
      <c r="Q591" s="237" t="s">
        <v>3106</v>
      </c>
      <c r="R591" s="237" t="s">
        <v>3140</v>
      </c>
      <c r="S591" s="237" t="s">
        <v>3141</v>
      </c>
      <c r="T591" s="237" t="s">
        <v>3142</v>
      </c>
      <c r="U591" s="237" t="s">
        <v>3143</v>
      </c>
      <c r="V591" s="237" t="s">
        <v>99</v>
      </c>
      <c r="W591" s="237"/>
      <c r="X591" s="237"/>
      <c r="Y591" s="237" t="s">
        <v>3138</v>
      </c>
      <c r="Z591" s="237" t="s">
        <v>3139</v>
      </c>
      <c r="AA591" s="237" t="str">
        <f t="shared" si="94"/>
        <v>ニチイケアセンターイワヌマ</v>
      </c>
      <c r="AB591" s="237" t="s">
        <v>2279</v>
      </c>
      <c r="AC591" s="237" t="str">
        <f t="shared" si="95"/>
        <v>989</v>
      </c>
      <c r="AD591" s="237" t="str">
        <f t="shared" si="96"/>
        <v>2432</v>
      </c>
      <c r="AE591" s="237" t="s">
        <v>3106</v>
      </c>
      <c r="AF591" s="237" t="s">
        <v>3140</v>
      </c>
      <c r="AG591" s="237" t="str">
        <f t="shared" si="97"/>
        <v>岩沼市中央1丁目4-15</v>
      </c>
      <c r="AH591" s="237" t="s">
        <v>3141</v>
      </c>
      <c r="AI591" s="237"/>
      <c r="AJ591" s="237" t="s">
        <v>260</v>
      </c>
    </row>
    <row r="592" spans="1:36">
      <c r="A592" s="237" t="str">
        <f t="shared" si="89"/>
        <v>0411100068重度訪問介護</v>
      </c>
      <c r="B592" s="237" t="s">
        <v>629</v>
      </c>
      <c r="C592" s="237" t="s">
        <v>630</v>
      </c>
      <c r="D592" s="237" t="str">
        <f t="shared" si="90"/>
        <v>カブシキガイシャニチイガッカン</v>
      </c>
      <c r="E592" s="237" t="s">
        <v>631</v>
      </c>
      <c r="F592" s="237" t="str">
        <f t="shared" si="91"/>
        <v>101</v>
      </c>
      <c r="G592" s="237" t="str">
        <f t="shared" si="92"/>
        <v>8688</v>
      </c>
      <c r="H592" s="237" t="s">
        <v>632</v>
      </c>
      <c r="I592" s="237" t="str">
        <f t="shared" si="93"/>
        <v>東京都千代田区神田駿河台２丁目９</v>
      </c>
      <c r="J592" s="237" t="s">
        <v>633</v>
      </c>
      <c r="K592" s="237" t="s">
        <v>634</v>
      </c>
      <c r="L592" s="237" t="s">
        <v>635</v>
      </c>
      <c r="M592" s="237" t="s">
        <v>636</v>
      </c>
      <c r="N592" s="237" t="s">
        <v>3138</v>
      </c>
      <c r="O592" s="237" t="s">
        <v>3139</v>
      </c>
      <c r="P592" s="237" t="s">
        <v>2279</v>
      </c>
      <c r="Q592" s="237" t="s">
        <v>3106</v>
      </c>
      <c r="R592" s="237" t="s">
        <v>3140</v>
      </c>
      <c r="S592" s="237" t="s">
        <v>3141</v>
      </c>
      <c r="T592" s="237" t="s">
        <v>3142</v>
      </c>
      <c r="U592" s="237" t="s">
        <v>3143</v>
      </c>
      <c r="V592" s="237" t="s">
        <v>101</v>
      </c>
      <c r="W592" s="237"/>
      <c r="X592" s="237"/>
      <c r="Y592" s="237" t="s">
        <v>3138</v>
      </c>
      <c r="Z592" s="237" t="s">
        <v>3139</v>
      </c>
      <c r="AA592" s="237" t="str">
        <f t="shared" si="94"/>
        <v>ニチイケアセンターイワヌマ</v>
      </c>
      <c r="AB592" s="237" t="s">
        <v>2279</v>
      </c>
      <c r="AC592" s="237" t="str">
        <f t="shared" si="95"/>
        <v>989</v>
      </c>
      <c r="AD592" s="237" t="str">
        <f t="shared" si="96"/>
        <v>2432</v>
      </c>
      <c r="AE592" s="237" t="s">
        <v>3106</v>
      </c>
      <c r="AF592" s="237" t="s">
        <v>3140</v>
      </c>
      <c r="AG592" s="237" t="str">
        <f t="shared" si="97"/>
        <v>岩沼市中央1丁目4-15</v>
      </c>
      <c r="AH592" s="237" t="s">
        <v>3141</v>
      </c>
      <c r="AI592" s="237"/>
      <c r="AJ592" s="237" t="s">
        <v>260</v>
      </c>
    </row>
    <row r="593" spans="1:36">
      <c r="A593" s="237" t="str">
        <f t="shared" si="89"/>
        <v>0411100068同行援護</v>
      </c>
      <c r="B593" s="237" t="s">
        <v>629</v>
      </c>
      <c r="C593" s="237" t="s">
        <v>630</v>
      </c>
      <c r="D593" s="237" t="str">
        <f t="shared" si="90"/>
        <v>カブシキガイシャニチイガッカン</v>
      </c>
      <c r="E593" s="237" t="s">
        <v>631</v>
      </c>
      <c r="F593" s="237" t="str">
        <f t="shared" si="91"/>
        <v>101</v>
      </c>
      <c r="G593" s="237" t="str">
        <f t="shared" si="92"/>
        <v>8688</v>
      </c>
      <c r="H593" s="237" t="s">
        <v>632</v>
      </c>
      <c r="I593" s="237" t="str">
        <f t="shared" si="93"/>
        <v>東京都千代田区神田駿河台２丁目９</v>
      </c>
      <c r="J593" s="237" t="s">
        <v>633</v>
      </c>
      <c r="K593" s="237" t="s">
        <v>634</v>
      </c>
      <c r="L593" s="237" t="s">
        <v>635</v>
      </c>
      <c r="M593" s="237" t="s">
        <v>636</v>
      </c>
      <c r="N593" s="237" t="s">
        <v>3138</v>
      </c>
      <c r="O593" s="237" t="s">
        <v>3139</v>
      </c>
      <c r="P593" s="237" t="s">
        <v>2279</v>
      </c>
      <c r="Q593" s="237" t="s">
        <v>3106</v>
      </c>
      <c r="R593" s="237" t="s">
        <v>3140</v>
      </c>
      <c r="S593" s="237" t="s">
        <v>3141</v>
      </c>
      <c r="T593" s="237" t="s">
        <v>3142</v>
      </c>
      <c r="U593" s="237" t="s">
        <v>3143</v>
      </c>
      <c r="V593" s="237" t="s">
        <v>126</v>
      </c>
      <c r="W593" s="237"/>
      <c r="X593" s="237"/>
      <c r="Y593" s="237" t="s">
        <v>3138</v>
      </c>
      <c r="Z593" s="237" t="s">
        <v>3139</v>
      </c>
      <c r="AA593" s="237" t="str">
        <f t="shared" si="94"/>
        <v>ニチイケアセンターイワヌマ</v>
      </c>
      <c r="AB593" s="237" t="s">
        <v>2279</v>
      </c>
      <c r="AC593" s="237" t="str">
        <f t="shared" si="95"/>
        <v>989</v>
      </c>
      <c r="AD593" s="237" t="str">
        <f t="shared" si="96"/>
        <v>2432</v>
      </c>
      <c r="AE593" s="237" t="s">
        <v>3106</v>
      </c>
      <c r="AF593" s="237" t="s">
        <v>3140</v>
      </c>
      <c r="AG593" s="237" t="str">
        <f t="shared" si="97"/>
        <v>岩沼市中央1丁目4-15</v>
      </c>
      <c r="AH593" s="237" t="s">
        <v>3141</v>
      </c>
      <c r="AI593" s="237"/>
      <c r="AJ593" s="237" t="s">
        <v>332</v>
      </c>
    </row>
    <row r="594" spans="1:36">
      <c r="A594" s="237" t="str">
        <f t="shared" si="89"/>
        <v>0411100084就労移行支援</v>
      </c>
      <c r="B594" s="237" t="s">
        <v>3106</v>
      </c>
      <c r="C594" s="237" t="s">
        <v>3118</v>
      </c>
      <c r="D594" s="237" t="str">
        <f t="shared" si="90"/>
        <v>イワヌマシ</v>
      </c>
      <c r="E594" s="237" t="s">
        <v>3119</v>
      </c>
      <c r="F594" s="237" t="str">
        <f t="shared" si="91"/>
        <v>989</v>
      </c>
      <c r="G594" s="237" t="str">
        <f t="shared" si="92"/>
        <v>2480</v>
      </c>
      <c r="H594" s="237" t="s">
        <v>3120</v>
      </c>
      <c r="I594" s="237" t="str">
        <f t="shared" si="93"/>
        <v>岩沼市桜１丁目６－２０</v>
      </c>
      <c r="J594" s="237" t="s">
        <v>3121</v>
      </c>
      <c r="K594" s="237" t="s">
        <v>3122</v>
      </c>
      <c r="L594" s="237" t="s">
        <v>323</v>
      </c>
      <c r="M594" s="237" t="s">
        <v>3123</v>
      </c>
      <c r="N594" s="237" t="s">
        <v>3144</v>
      </c>
      <c r="O594" s="237" t="s">
        <v>3145</v>
      </c>
      <c r="P594" s="237" t="s">
        <v>3105</v>
      </c>
      <c r="Q594" s="237" t="s">
        <v>3106</v>
      </c>
      <c r="R594" s="237" t="s">
        <v>3111</v>
      </c>
      <c r="S594" s="237" t="s">
        <v>3108</v>
      </c>
      <c r="T594" s="237"/>
      <c r="U594" s="237" t="s">
        <v>3146</v>
      </c>
      <c r="V594" s="237" t="s">
        <v>109</v>
      </c>
      <c r="W594" s="237"/>
      <c r="X594" s="237"/>
      <c r="Y594" s="237" t="s">
        <v>3144</v>
      </c>
      <c r="Z594" s="237" t="s">
        <v>3147</v>
      </c>
      <c r="AA594" s="237" t="str">
        <f t="shared" si="94"/>
        <v>イワヌマシショウガイシャチイキシュウロウシエンセンター　ヒマワリホーム</v>
      </c>
      <c r="AB594" s="237" t="s">
        <v>3105</v>
      </c>
      <c r="AC594" s="237" t="str">
        <f t="shared" si="95"/>
        <v>989</v>
      </c>
      <c r="AD594" s="237" t="str">
        <f t="shared" si="96"/>
        <v>2427</v>
      </c>
      <c r="AE594" s="237" t="s">
        <v>3106</v>
      </c>
      <c r="AF594" s="237" t="s">
        <v>3111</v>
      </c>
      <c r="AG594" s="237" t="str">
        <f t="shared" si="97"/>
        <v>岩沼市里の杜３丁目５－２２</v>
      </c>
      <c r="AH594" s="237" t="s">
        <v>3108</v>
      </c>
      <c r="AI594" s="237" t="s">
        <v>3109</v>
      </c>
      <c r="AJ594" s="237" t="s">
        <v>332</v>
      </c>
    </row>
    <row r="595" spans="1:36">
      <c r="A595" s="237" t="str">
        <f t="shared" si="89"/>
        <v>0411100084就労継続支援Ｂ型</v>
      </c>
      <c r="B595" s="237" t="s">
        <v>3106</v>
      </c>
      <c r="C595" s="237" t="s">
        <v>3118</v>
      </c>
      <c r="D595" s="237" t="str">
        <f t="shared" si="90"/>
        <v>イワヌマシ</v>
      </c>
      <c r="E595" s="237" t="s">
        <v>3119</v>
      </c>
      <c r="F595" s="237" t="str">
        <f t="shared" si="91"/>
        <v>989</v>
      </c>
      <c r="G595" s="237" t="str">
        <f t="shared" si="92"/>
        <v>2480</v>
      </c>
      <c r="H595" s="237" t="s">
        <v>3120</v>
      </c>
      <c r="I595" s="237" t="str">
        <f t="shared" si="93"/>
        <v>岩沼市桜１丁目６－２０</v>
      </c>
      <c r="J595" s="237" t="s">
        <v>3121</v>
      </c>
      <c r="K595" s="237" t="s">
        <v>3122</v>
      </c>
      <c r="L595" s="237" t="s">
        <v>323</v>
      </c>
      <c r="M595" s="237" t="s">
        <v>3123</v>
      </c>
      <c r="N595" s="237" t="s">
        <v>3144</v>
      </c>
      <c r="O595" s="237" t="s">
        <v>3145</v>
      </c>
      <c r="P595" s="237" t="s">
        <v>3105</v>
      </c>
      <c r="Q595" s="237" t="s">
        <v>3106</v>
      </c>
      <c r="R595" s="237" t="s">
        <v>3111</v>
      </c>
      <c r="S595" s="237" t="s">
        <v>3108</v>
      </c>
      <c r="T595" s="237"/>
      <c r="U595" s="237" t="s">
        <v>3146</v>
      </c>
      <c r="V595" s="237" t="s">
        <v>111</v>
      </c>
      <c r="W595" s="237"/>
      <c r="X595" s="237"/>
      <c r="Y595" s="237" t="s">
        <v>3144</v>
      </c>
      <c r="Z595" s="237" t="s">
        <v>3145</v>
      </c>
      <c r="AA595" s="237" t="str">
        <f t="shared" si="94"/>
        <v>イワヌマシショウガイシャチイキヒロウシエンセンター　ヒマワリホーム</v>
      </c>
      <c r="AB595" s="237" t="s">
        <v>3105</v>
      </c>
      <c r="AC595" s="237" t="str">
        <f t="shared" si="95"/>
        <v>989</v>
      </c>
      <c r="AD595" s="237" t="str">
        <f t="shared" si="96"/>
        <v>2427</v>
      </c>
      <c r="AE595" s="237" t="s">
        <v>3106</v>
      </c>
      <c r="AF595" s="237" t="s">
        <v>3111</v>
      </c>
      <c r="AG595" s="237" t="str">
        <f t="shared" si="97"/>
        <v>岩沼市里の杜３丁目５－２２</v>
      </c>
      <c r="AH595" s="237" t="s">
        <v>3108</v>
      </c>
      <c r="AI595" s="237" t="s">
        <v>3109</v>
      </c>
      <c r="AJ595" s="237" t="s">
        <v>332</v>
      </c>
    </row>
    <row r="596" spans="1:36">
      <c r="A596" s="237" t="str">
        <f t="shared" si="89"/>
        <v>0411100084知的障害者通所授産施設</v>
      </c>
      <c r="B596" s="237" t="s">
        <v>3106</v>
      </c>
      <c r="C596" s="237" t="s">
        <v>3118</v>
      </c>
      <c r="D596" s="237" t="str">
        <f t="shared" si="90"/>
        <v>イワヌマシ</v>
      </c>
      <c r="E596" s="237" t="s">
        <v>3119</v>
      </c>
      <c r="F596" s="237" t="str">
        <f t="shared" si="91"/>
        <v>989</v>
      </c>
      <c r="G596" s="237" t="str">
        <f t="shared" si="92"/>
        <v>2480</v>
      </c>
      <c r="H596" s="237" t="s">
        <v>3120</v>
      </c>
      <c r="I596" s="237" t="str">
        <f t="shared" si="93"/>
        <v>岩沼市桜１丁目６－２０</v>
      </c>
      <c r="J596" s="237" t="s">
        <v>3121</v>
      </c>
      <c r="K596" s="237" t="s">
        <v>3122</v>
      </c>
      <c r="L596" s="237" t="s">
        <v>323</v>
      </c>
      <c r="M596" s="237" t="s">
        <v>3123</v>
      </c>
      <c r="N596" s="237" t="s">
        <v>3144</v>
      </c>
      <c r="O596" s="237" t="s">
        <v>3145</v>
      </c>
      <c r="P596" s="237" t="s">
        <v>3105</v>
      </c>
      <c r="Q596" s="237" t="s">
        <v>3106</v>
      </c>
      <c r="R596" s="237" t="s">
        <v>3111</v>
      </c>
      <c r="S596" s="237" t="s">
        <v>3108</v>
      </c>
      <c r="T596" s="237"/>
      <c r="U596" s="237" t="s">
        <v>3146</v>
      </c>
      <c r="V596" s="237" t="s">
        <v>561</v>
      </c>
      <c r="W596" s="237"/>
      <c r="X596" s="237"/>
      <c r="Y596" s="237" t="s">
        <v>3103</v>
      </c>
      <c r="Z596" s="237" t="s">
        <v>3104</v>
      </c>
      <c r="AA596" s="237" t="str">
        <f t="shared" si="94"/>
        <v>ヒマワリホーム</v>
      </c>
      <c r="AB596" s="237" t="s">
        <v>3105</v>
      </c>
      <c r="AC596" s="237" t="str">
        <f t="shared" si="95"/>
        <v>989</v>
      </c>
      <c r="AD596" s="237" t="str">
        <f t="shared" si="96"/>
        <v>2427</v>
      </c>
      <c r="AE596" s="237" t="s">
        <v>3106</v>
      </c>
      <c r="AF596" s="237" t="s">
        <v>3111</v>
      </c>
      <c r="AG596" s="237" t="str">
        <f t="shared" si="97"/>
        <v>岩沼市里の杜３丁目５－２２</v>
      </c>
      <c r="AH596" s="237" t="s">
        <v>3108</v>
      </c>
      <c r="AI596" s="237" t="s">
        <v>3109</v>
      </c>
      <c r="AJ596" s="237" t="s">
        <v>280</v>
      </c>
    </row>
    <row r="597" spans="1:36">
      <c r="A597" s="237" t="str">
        <f t="shared" si="89"/>
        <v>0411100092居宅介護</v>
      </c>
      <c r="B597" s="237" t="s">
        <v>3148</v>
      </c>
      <c r="C597" s="237" t="s">
        <v>3149</v>
      </c>
      <c r="D597" s="237" t="str">
        <f t="shared" si="90"/>
        <v>トクテイヒエイリカツドウホウジンサイショハグー！</v>
      </c>
      <c r="E597" s="237" t="s">
        <v>3150</v>
      </c>
      <c r="F597" s="237" t="str">
        <f t="shared" si="91"/>
        <v>984</v>
      </c>
      <c r="G597" s="237" t="str">
        <f t="shared" si="92"/>
        <v>0821</v>
      </c>
      <c r="H597" s="237" t="s">
        <v>3151</v>
      </c>
      <c r="I597" s="237" t="str">
        <f t="shared" si="93"/>
        <v>仙台市若林区中倉3丁目18-25　ネオハイツ中倉209</v>
      </c>
      <c r="J597" s="237" t="s">
        <v>3152</v>
      </c>
      <c r="K597" s="237" t="s">
        <v>3153</v>
      </c>
      <c r="L597" s="237" t="s">
        <v>248</v>
      </c>
      <c r="M597" s="237" t="s">
        <v>3154</v>
      </c>
      <c r="N597" s="237" t="s">
        <v>3155</v>
      </c>
      <c r="O597" s="237" t="s">
        <v>3156</v>
      </c>
      <c r="P597" s="237" t="s">
        <v>3157</v>
      </c>
      <c r="Q597" s="237" t="s">
        <v>3106</v>
      </c>
      <c r="R597" s="237" t="s">
        <v>3158</v>
      </c>
      <c r="S597" s="237" t="s">
        <v>3159</v>
      </c>
      <c r="T597" s="237" t="s">
        <v>3159</v>
      </c>
      <c r="U597" s="237" t="s">
        <v>3160</v>
      </c>
      <c r="V597" s="237" t="s">
        <v>99</v>
      </c>
      <c r="W597" s="237"/>
      <c r="X597" s="237"/>
      <c r="Y597" s="237" t="s">
        <v>3155</v>
      </c>
      <c r="Z597" s="237" t="s">
        <v>3156</v>
      </c>
      <c r="AA597" s="237" t="str">
        <f t="shared" si="94"/>
        <v>ホットスペース・アイアイ</v>
      </c>
      <c r="AB597" s="237" t="s">
        <v>3157</v>
      </c>
      <c r="AC597" s="237" t="str">
        <f t="shared" si="95"/>
        <v>989</v>
      </c>
      <c r="AD597" s="237" t="str">
        <f t="shared" si="96"/>
        <v>2431</v>
      </c>
      <c r="AE597" s="237" t="s">
        <v>3106</v>
      </c>
      <c r="AF597" s="237" t="s">
        <v>3158</v>
      </c>
      <c r="AG597" s="237" t="str">
        <f t="shared" si="97"/>
        <v>岩沼市相の原1丁目7-18</v>
      </c>
      <c r="AH597" s="237" t="s">
        <v>3159</v>
      </c>
      <c r="AI597" s="237" t="s">
        <v>3159</v>
      </c>
      <c r="AJ597" s="237" t="s">
        <v>332</v>
      </c>
    </row>
    <row r="598" spans="1:36">
      <c r="A598" s="237" t="str">
        <f t="shared" si="89"/>
        <v>0411100092重度訪問介護</v>
      </c>
      <c r="B598" s="237" t="s">
        <v>3148</v>
      </c>
      <c r="C598" s="237" t="s">
        <v>3149</v>
      </c>
      <c r="D598" s="237" t="str">
        <f t="shared" si="90"/>
        <v>トクテイヒエイリカツドウホウジンサイショハグー！</v>
      </c>
      <c r="E598" s="237" t="s">
        <v>3150</v>
      </c>
      <c r="F598" s="237" t="str">
        <f t="shared" si="91"/>
        <v>984</v>
      </c>
      <c r="G598" s="237" t="str">
        <f t="shared" si="92"/>
        <v>0821</v>
      </c>
      <c r="H598" s="237" t="s">
        <v>3151</v>
      </c>
      <c r="I598" s="237" t="str">
        <f t="shared" si="93"/>
        <v>仙台市若林区中倉3丁目18-25　ネオハイツ中倉209</v>
      </c>
      <c r="J598" s="237" t="s">
        <v>3152</v>
      </c>
      <c r="K598" s="237" t="s">
        <v>3153</v>
      </c>
      <c r="L598" s="237" t="s">
        <v>248</v>
      </c>
      <c r="M598" s="237" t="s">
        <v>3154</v>
      </c>
      <c r="N598" s="237" t="s">
        <v>3155</v>
      </c>
      <c r="O598" s="237" t="s">
        <v>3156</v>
      </c>
      <c r="P598" s="237" t="s">
        <v>3157</v>
      </c>
      <c r="Q598" s="237" t="s">
        <v>3106</v>
      </c>
      <c r="R598" s="237" t="s">
        <v>3158</v>
      </c>
      <c r="S598" s="237" t="s">
        <v>3159</v>
      </c>
      <c r="T598" s="237" t="s">
        <v>3159</v>
      </c>
      <c r="U598" s="237" t="s">
        <v>3160</v>
      </c>
      <c r="V598" s="237" t="s">
        <v>101</v>
      </c>
      <c r="W598" s="237"/>
      <c r="X598" s="237"/>
      <c r="Y598" s="237" t="s">
        <v>3155</v>
      </c>
      <c r="Z598" s="237" t="s">
        <v>3156</v>
      </c>
      <c r="AA598" s="237" t="str">
        <f t="shared" si="94"/>
        <v>ホットスペース・アイアイ</v>
      </c>
      <c r="AB598" s="237" t="s">
        <v>3157</v>
      </c>
      <c r="AC598" s="237" t="str">
        <f t="shared" si="95"/>
        <v>989</v>
      </c>
      <c r="AD598" s="237" t="str">
        <f t="shared" si="96"/>
        <v>2431</v>
      </c>
      <c r="AE598" s="237" t="s">
        <v>3106</v>
      </c>
      <c r="AF598" s="237" t="s">
        <v>3158</v>
      </c>
      <c r="AG598" s="237" t="str">
        <f t="shared" si="97"/>
        <v>岩沼市相の原1丁目7-18</v>
      </c>
      <c r="AH598" s="237" t="s">
        <v>3159</v>
      </c>
      <c r="AI598" s="237" t="s">
        <v>3159</v>
      </c>
      <c r="AJ598" s="237" t="s">
        <v>332</v>
      </c>
    </row>
    <row r="599" spans="1:36">
      <c r="A599" s="237" t="str">
        <f t="shared" si="89"/>
        <v>0411100092児童デイサービス</v>
      </c>
      <c r="B599" s="237" t="s">
        <v>3148</v>
      </c>
      <c r="C599" s="237" t="s">
        <v>3149</v>
      </c>
      <c r="D599" s="237" t="str">
        <f t="shared" si="90"/>
        <v>トクテイヒエイリカツドウホウジンサイショハグー！</v>
      </c>
      <c r="E599" s="237" t="s">
        <v>3150</v>
      </c>
      <c r="F599" s="237" t="str">
        <f t="shared" si="91"/>
        <v>984</v>
      </c>
      <c r="G599" s="237" t="str">
        <f t="shared" si="92"/>
        <v>0821</v>
      </c>
      <c r="H599" s="237" t="s">
        <v>3151</v>
      </c>
      <c r="I599" s="237" t="str">
        <f t="shared" si="93"/>
        <v>仙台市若林区中倉3丁目18-25　ネオハイツ中倉209</v>
      </c>
      <c r="J599" s="237" t="s">
        <v>3152</v>
      </c>
      <c r="K599" s="237" t="s">
        <v>3153</v>
      </c>
      <c r="L599" s="237" t="s">
        <v>248</v>
      </c>
      <c r="M599" s="237" t="s">
        <v>3154</v>
      </c>
      <c r="N599" s="237" t="s">
        <v>3155</v>
      </c>
      <c r="O599" s="237" t="s">
        <v>3156</v>
      </c>
      <c r="P599" s="237" t="s">
        <v>3157</v>
      </c>
      <c r="Q599" s="237" t="s">
        <v>3106</v>
      </c>
      <c r="R599" s="237" t="s">
        <v>3158</v>
      </c>
      <c r="S599" s="237" t="s">
        <v>3159</v>
      </c>
      <c r="T599" s="237" t="s">
        <v>3159</v>
      </c>
      <c r="U599" s="237" t="s">
        <v>3160</v>
      </c>
      <c r="V599" s="237" t="s">
        <v>331</v>
      </c>
      <c r="W599" s="237"/>
      <c r="X599" s="237"/>
      <c r="Y599" s="237" t="s">
        <v>3155</v>
      </c>
      <c r="Z599" s="237" t="s">
        <v>3156</v>
      </c>
      <c r="AA599" s="237" t="str">
        <f t="shared" si="94"/>
        <v>ホットスペース・アイアイ</v>
      </c>
      <c r="AB599" s="237" t="s">
        <v>3157</v>
      </c>
      <c r="AC599" s="237" t="str">
        <f t="shared" si="95"/>
        <v>989</v>
      </c>
      <c r="AD599" s="237" t="str">
        <f t="shared" si="96"/>
        <v>2431</v>
      </c>
      <c r="AE599" s="237" t="s">
        <v>3106</v>
      </c>
      <c r="AF599" s="237" t="s">
        <v>3158</v>
      </c>
      <c r="AG599" s="237" t="str">
        <f t="shared" si="97"/>
        <v>岩沼市相の原1丁目7-18</v>
      </c>
      <c r="AH599" s="237" t="s">
        <v>3159</v>
      </c>
      <c r="AI599" s="237" t="s">
        <v>3159</v>
      </c>
      <c r="AJ599" s="237" t="s">
        <v>332</v>
      </c>
    </row>
    <row r="600" spans="1:36">
      <c r="A600" s="237" t="str">
        <f t="shared" si="89"/>
        <v>0411100100生活介護</v>
      </c>
      <c r="B600" s="237" t="s">
        <v>3161</v>
      </c>
      <c r="C600" s="237" t="s">
        <v>3162</v>
      </c>
      <c r="D600" s="237" t="str">
        <f t="shared" si="90"/>
        <v>シャカイフクシホウジンシオカゼフクシカイ</v>
      </c>
      <c r="E600" s="237" t="s">
        <v>3163</v>
      </c>
      <c r="F600" s="237" t="str">
        <f t="shared" si="91"/>
        <v>989</v>
      </c>
      <c r="G600" s="237" t="str">
        <f t="shared" si="92"/>
        <v>2424</v>
      </c>
      <c r="H600" s="237" t="s">
        <v>3164</v>
      </c>
      <c r="I600" s="237" t="str">
        <f t="shared" si="93"/>
        <v>岩沼市早股字五福田20番</v>
      </c>
      <c r="J600" s="237" t="s">
        <v>3165</v>
      </c>
      <c r="K600" s="237" t="s">
        <v>3166</v>
      </c>
      <c r="L600" s="237" t="s">
        <v>248</v>
      </c>
      <c r="M600" s="237" t="s">
        <v>3167</v>
      </c>
      <c r="N600" s="237" t="s">
        <v>3168</v>
      </c>
      <c r="O600" s="237" t="s">
        <v>3169</v>
      </c>
      <c r="P600" s="237" t="s">
        <v>3163</v>
      </c>
      <c r="Q600" s="237" t="s">
        <v>3106</v>
      </c>
      <c r="R600" s="237" t="s">
        <v>3164</v>
      </c>
      <c r="S600" s="237" t="s">
        <v>3165</v>
      </c>
      <c r="T600" s="237" t="s">
        <v>3166</v>
      </c>
      <c r="U600" s="237" t="s">
        <v>3170</v>
      </c>
      <c r="V600" s="237" t="s">
        <v>105</v>
      </c>
      <c r="W600" s="237"/>
      <c r="X600" s="237"/>
      <c r="Y600" s="237" t="s">
        <v>3168</v>
      </c>
      <c r="Z600" s="237" t="s">
        <v>3169</v>
      </c>
      <c r="AA600" s="237" t="str">
        <f t="shared" si="94"/>
        <v>ショウガイフクシサービスジギョウショシオカゼ</v>
      </c>
      <c r="AB600" s="237" t="s">
        <v>3163</v>
      </c>
      <c r="AC600" s="237" t="str">
        <f t="shared" si="95"/>
        <v>989</v>
      </c>
      <c r="AD600" s="237" t="str">
        <f t="shared" si="96"/>
        <v>2424</v>
      </c>
      <c r="AE600" s="237" t="s">
        <v>3106</v>
      </c>
      <c r="AF600" s="237" t="s">
        <v>3164</v>
      </c>
      <c r="AG600" s="237" t="str">
        <f t="shared" si="97"/>
        <v>岩沼市早股字五福田20番</v>
      </c>
      <c r="AH600" s="237" t="s">
        <v>3165</v>
      </c>
      <c r="AI600" s="237" t="s">
        <v>3166</v>
      </c>
      <c r="AJ600" s="237" t="s">
        <v>260</v>
      </c>
    </row>
    <row r="601" spans="1:36">
      <c r="A601" s="237" t="str">
        <f t="shared" si="89"/>
        <v>0411100100短期入所</v>
      </c>
      <c r="B601" s="237" t="s">
        <v>3161</v>
      </c>
      <c r="C601" s="237" t="s">
        <v>3162</v>
      </c>
      <c r="D601" s="237" t="str">
        <f t="shared" si="90"/>
        <v>シャカイフクシホウジンシオカゼフクシカイ</v>
      </c>
      <c r="E601" s="237" t="s">
        <v>3163</v>
      </c>
      <c r="F601" s="237" t="str">
        <f t="shared" si="91"/>
        <v>989</v>
      </c>
      <c r="G601" s="237" t="str">
        <f t="shared" si="92"/>
        <v>2424</v>
      </c>
      <c r="H601" s="237" t="s">
        <v>3164</v>
      </c>
      <c r="I601" s="237" t="str">
        <f t="shared" si="93"/>
        <v>岩沼市早股字五福田20番</v>
      </c>
      <c r="J601" s="237" t="s">
        <v>3165</v>
      </c>
      <c r="K601" s="237" t="s">
        <v>3166</v>
      </c>
      <c r="L601" s="237" t="s">
        <v>248</v>
      </c>
      <c r="M601" s="237" t="s">
        <v>3167</v>
      </c>
      <c r="N601" s="237" t="s">
        <v>3168</v>
      </c>
      <c r="O601" s="237" t="s">
        <v>3169</v>
      </c>
      <c r="P601" s="237" t="s">
        <v>3163</v>
      </c>
      <c r="Q601" s="237" t="s">
        <v>3106</v>
      </c>
      <c r="R601" s="237" t="s">
        <v>3164</v>
      </c>
      <c r="S601" s="237" t="s">
        <v>3165</v>
      </c>
      <c r="T601" s="237" t="s">
        <v>3166</v>
      </c>
      <c r="U601" s="237" t="s">
        <v>3170</v>
      </c>
      <c r="V601" s="237" t="s">
        <v>277</v>
      </c>
      <c r="W601" s="237"/>
      <c r="X601" s="237"/>
      <c r="Y601" s="237" t="s">
        <v>3168</v>
      </c>
      <c r="Z601" s="237" t="s">
        <v>3169</v>
      </c>
      <c r="AA601" s="237" t="str">
        <f t="shared" si="94"/>
        <v>ショウガイフクシサービスジギョウショシオカゼ</v>
      </c>
      <c r="AB601" s="237" t="s">
        <v>3163</v>
      </c>
      <c r="AC601" s="237" t="str">
        <f t="shared" si="95"/>
        <v>989</v>
      </c>
      <c r="AD601" s="237" t="str">
        <f t="shared" si="96"/>
        <v>2424</v>
      </c>
      <c r="AE601" s="237" t="s">
        <v>3106</v>
      </c>
      <c r="AF601" s="237" t="s">
        <v>3164</v>
      </c>
      <c r="AG601" s="237" t="str">
        <f t="shared" si="97"/>
        <v>岩沼市早股字五福田20番</v>
      </c>
      <c r="AH601" s="237" t="s">
        <v>3165</v>
      </c>
      <c r="AI601" s="237" t="s">
        <v>3166</v>
      </c>
      <c r="AJ601" s="237" t="s">
        <v>260</v>
      </c>
    </row>
    <row r="602" spans="1:36">
      <c r="A602" s="237" t="str">
        <f t="shared" si="89"/>
        <v>0411100100自立訓練（生活訓練）</v>
      </c>
      <c r="B602" s="237" t="s">
        <v>3161</v>
      </c>
      <c r="C602" s="237" t="s">
        <v>3162</v>
      </c>
      <c r="D602" s="237" t="str">
        <f t="shared" si="90"/>
        <v>シャカイフクシホウジンシオカゼフクシカイ</v>
      </c>
      <c r="E602" s="237" t="s">
        <v>3163</v>
      </c>
      <c r="F602" s="237" t="str">
        <f t="shared" si="91"/>
        <v>989</v>
      </c>
      <c r="G602" s="237" t="str">
        <f t="shared" si="92"/>
        <v>2424</v>
      </c>
      <c r="H602" s="237" t="s">
        <v>3164</v>
      </c>
      <c r="I602" s="237" t="str">
        <f t="shared" si="93"/>
        <v>岩沼市早股字五福田20番</v>
      </c>
      <c r="J602" s="237" t="s">
        <v>3165</v>
      </c>
      <c r="K602" s="237" t="s">
        <v>3166</v>
      </c>
      <c r="L602" s="237" t="s">
        <v>248</v>
      </c>
      <c r="M602" s="237" t="s">
        <v>3167</v>
      </c>
      <c r="N602" s="237" t="s">
        <v>3168</v>
      </c>
      <c r="O602" s="237" t="s">
        <v>3169</v>
      </c>
      <c r="P602" s="237" t="s">
        <v>3163</v>
      </c>
      <c r="Q602" s="237" t="s">
        <v>3106</v>
      </c>
      <c r="R602" s="237" t="s">
        <v>3164</v>
      </c>
      <c r="S602" s="237" t="s">
        <v>3165</v>
      </c>
      <c r="T602" s="237" t="s">
        <v>3166</v>
      </c>
      <c r="U602" s="237" t="s">
        <v>3170</v>
      </c>
      <c r="V602" s="237" t="s">
        <v>108</v>
      </c>
      <c r="W602" s="237"/>
      <c r="X602" s="237"/>
      <c r="Y602" s="237" t="s">
        <v>3168</v>
      </c>
      <c r="Z602" s="237" t="s">
        <v>3169</v>
      </c>
      <c r="AA602" s="237" t="str">
        <f t="shared" si="94"/>
        <v>ショウガイフクシサービスジギョウショシオカゼ</v>
      </c>
      <c r="AB602" s="237" t="s">
        <v>3163</v>
      </c>
      <c r="AC602" s="237" t="str">
        <f t="shared" si="95"/>
        <v>989</v>
      </c>
      <c r="AD602" s="237" t="str">
        <f t="shared" si="96"/>
        <v>2424</v>
      </c>
      <c r="AE602" s="237" t="s">
        <v>3106</v>
      </c>
      <c r="AF602" s="237" t="s">
        <v>3164</v>
      </c>
      <c r="AG602" s="237" t="str">
        <f t="shared" si="97"/>
        <v>岩沼市早股字五福田20番</v>
      </c>
      <c r="AH602" s="237" t="s">
        <v>3165</v>
      </c>
      <c r="AI602" s="237" t="s">
        <v>3166</v>
      </c>
      <c r="AJ602" s="237" t="s">
        <v>332</v>
      </c>
    </row>
    <row r="603" spans="1:36">
      <c r="A603" s="237" t="str">
        <f t="shared" si="89"/>
        <v>0411100100就労継続支援Ｂ型</v>
      </c>
      <c r="B603" s="237" t="s">
        <v>3161</v>
      </c>
      <c r="C603" s="237" t="s">
        <v>3162</v>
      </c>
      <c r="D603" s="237" t="str">
        <f t="shared" si="90"/>
        <v>シャカイフクシホウジンシオカゼフクシカイ</v>
      </c>
      <c r="E603" s="237" t="s">
        <v>3163</v>
      </c>
      <c r="F603" s="237" t="str">
        <f t="shared" si="91"/>
        <v>989</v>
      </c>
      <c r="G603" s="237" t="str">
        <f t="shared" si="92"/>
        <v>2424</v>
      </c>
      <c r="H603" s="237" t="s">
        <v>3164</v>
      </c>
      <c r="I603" s="237" t="str">
        <f t="shared" si="93"/>
        <v>岩沼市早股字五福田20番</v>
      </c>
      <c r="J603" s="237" t="s">
        <v>3165</v>
      </c>
      <c r="K603" s="237" t="s">
        <v>3166</v>
      </c>
      <c r="L603" s="237" t="s">
        <v>248</v>
      </c>
      <c r="M603" s="237" t="s">
        <v>3167</v>
      </c>
      <c r="N603" s="237" t="s">
        <v>3168</v>
      </c>
      <c r="O603" s="237" t="s">
        <v>3169</v>
      </c>
      <c r="P603" s="237" t="s">
        <v>3163</v>
      </c>
      <c r="Q603" s="237" t="s">
        <v>3106</v>
      </c>
      <c r="R603" s="237" t="s">
        <v>3164</v>
      </c>
      <c r="S603" s="237" t="s">
        <v>3165</v>
      </c>
      <c r="T603" s="237" t="s">
        <v>3166</v>
      </c>
      <c r="U603" s="237" t="s">
        <v>3170</v>
      </c>
      <c r="V603" s="237" t="s">
        <v>111</v>
      </c>
      <c r="W603" s="237"/>
      <c r="X603" s="237"/>
      <c r="Y603" s="237" t="s">
        <v>3168</v>
      </c>
      <c r="Z603" s="237" t="s">
        <v>3169</v>
      </c>
      <c r="AA603" s="237" t="str">
        <f t="shared" si="94"/>
        <v>ショウガイフクシサービスジギョウショシオカゼ</v>
      </c>
      <c r="AB603" s="237" t="s">
        <v>3163</v>
      </c>
      <c r="AC603" s="237" t="str">
        <f t="shared" si="95"/>
        <v>989</v>
      </c>
      <c r="AD603" s="237" t="str">
        <f t="shared" si="96"/>
        <v>2424</v>
      </c>
      <c r="AE603" s="237" t="s">
        <v>3106</v>
      </c>
      <c r="AF603" s="237" t="s">
        <v>3164</v>
      </c>
      <c r="AG603" s="237" t="str">
        <f t="shared" si="97"/>
        <v>岩沼市早股字五福田20番</v>
      </c>
      <c r="AH603" s="237" t="s">
        <v>3165</v>
      </c>
      <c r="AI603" s="237" t="s">
        <v>3166</v>
      </c>
      <c r="AJ603" s="237" t="s">
        <v>260</v>
      </c>
    </row>
    <row r="604" spans="1:36">
      <c r="A604" s="237" t="str">
        <f t="shared" si="89"/>
        <v>0411100118居宅介護</v>
      </c>
      <c r="B604" s="237" t="s">
        <v>3096</v>
      </c>
      <c r="C604" s="237" t="s">
        <v>3097</v>
      </c>
      <c r="D604" s="237" t="str">
        <f t="shared" si="90"/>
        <v>シャカイフクシホウジンミヤギケンシャカイフクシキョウギカイ</v>
      </c>
      <c r="E604" s="237" t="s">
        <v>3098</v>
      </c>
      <c r="F604" s="237" t="str">
        <f t="shared" si="91"/>
        <v>980</v>
      </c>
      <c r="G604" s="237" t="str">
        <f t="shared" si="92"/>
        <v>0011</v>
      </c>
      <c r="H604" s="237" t="s">
        <v>3099</v>
      </c>
      <c r="I604" s="237" t="str">
        <f t="shared" si="93"/>
        <v>仙台市青葉区上杉１丁目２番３号</v>
      </c>
      <c r="J604" s="237" t="s">
        <v>3100</v>
      </c>
      <c r="K604" s="237" t="s">
        <v>3101</v>
      </c>
      <c r="L604" s="237" t="s">
        <v>353</v>
      </c>
      <c r="M604" s="237" t="s">
        <v>3102</v>
      </c>
      <c r="N604" s="237" t="s">
        <v>3171</v>
      </c>
      <c r="O604" s="237" t="s">
        <v>3172</v>
      </c>
      <c r="P604" s="237" t="s">
        <v>3105</v>
      </c>
      <c r="Q604" s="237" t="s">
        <v>3106</v>
      </c>
      <c r="R604" s="237" t="s">
        <v>3173</v>
      </c>
      <c r="S604" s="237" t="s">
        <v>3126</v>
      </c>
      <c r="T604" s="237" t="s">
        <v>3127</v>
      </c>
      <c r="U604" s="237" t="s">
        <v>3174</v>
      </c>
      <c r="V604" s="237" t="s">
        <v>99</v>
      </c>
      <c r="W604" s="237"/>
      <c r="X604" s="237"/>
      <c r="Y604" s="237" t="s">
        <v>3171</v>
      </c>
      <c r="Z604" s="237" t="s">
        <v>3172</v>
      </c>
      <c r="AA604" s="237" t="str">
        <f t="shared" si="94"/>
        <v>イワヌマシショウガイシャチイキカツドウシエンセンター　ヤスラギノサト</v>
      </c>
      <c r="AB604" s="237" t="s">
        <v>3105</v>
      </c>
      <c r="AC604" s="237" t="str">
        <f t="shared" si="95"/>
        <v>989</v>
      </c>
      <c r="AD604" s="237" t="str">
        <f t="shared" si="96"/>
        <v>2427</v>
      </c>
      <c r="AE604" s="237" t="s">
        <v>3106</v>
      </c>
      <c r="AF604" s="237" t="s">
        <v>3173</v>
      </c>
      <c r="AG604" s="237" t="str">
        <f t="shared" si="97"/>
        <v>岩沼市里の杜3-5-22</v>
      </c>
      <c r="AH604" s="237" t="s">
        <v>3126</v>
      </c>
      <c r="AI604" s="237" t="s">
        <v>3127</v>
      </c>
      <c r="AJ604" s="237" t="s">
        <v>332</v>
      </c>
    </row>
    <row r="605" spans="1:36">
      <c r="A605" s="237" t="str">
        <f t="shared" si="89"/>
        <v>0411100118重度訪問介護</v>
      </c>
      <c r="B605" s="237" t="s">
        <v>3096</v>
      </c>
      <c r="C605" s="237" t="s">
        <v>3097</v>
      </c>
      <c r="D605" s="237" t="str">
        <f t="shared" si="90"/>
        <v>シャカイフクシホウジンミヤギケンシャカイフクシキョウギカイ</v>
      </c>
      <c r="E605" s="237" t="s">
        <v>3098</v>
      </c>
      <c r="F605" s="237" t="str">
        <f t="shared" si="91"/>
        <v>980</v>
      </c>
      <c r="G605" s="237" t="str">
        <f t="shared" si="92"/>
        <v>0011</v>
      </c>
      <c r="H605" s="237" t="s">
        <v>3099</v>
      </c>
      <c r="I605" s="237" t="str">
        <f t="shared" si="93"/>
        <v>仙台市青葉区上杉１丁目２番３号</v>
      </c>
      <c r="J605" s="237" t="s">
        <v>3100</v>
      </c>
      <c r="K605" s="237" t="s">
        <v>3101</v>
      </c>
      <c r="L605" s="237" t="s">
        <v>353</v>
      </c>
      <c r="M605" s="237" t="s">
        <v>3102</v>
      </c>
      <c r="N605" s="237" t="s">
        <v>3171</v>
      </c>
      <c r="O605" s="237" t="s">
        <v>3172</v>
      </c>
      <c r="P605" s="237" t="s">
        <v>3105</v>
      </c>
      <c r="Q605" s="237" t="s">
        <v>3106</v>
      </c>
      <c r="R605" s="237" t="s">
        <v>3173</v>
      </c>
      <c r="S605" s="237" t="s">
        <v>3126</v>
      </c>
      <c r="T605" s="237" t="s">
        <v>3127</v>
      </c>
      <c r="U605" s="237" t="s">
        <v>3174</v>
      </c>
      <c r="V605" s="237" t="s">
        <v>101</v>
      </c>
      <c r="W605" s="237"/>
      <c r="X605" s="237"/>
      <c r="Y605" s="237" t="s">
        <v>3171</v>
      </c>
      <c r="Z605" s="237" t="s">
        <v>3172</v>
      </c>
      <c r="AA605" s="237" t="str">
        <f t="shared" si="94"/>
        <v>イワヌマシショウガイシャチイキカツドウシエンセンター　ヤスラギノサト</v>
      </c>
      <c r="AB605" s="237" t="s">
        <v>3105</v>
      </c>
      <c r="AC605" s="237" t="str">
        <f t="shared" si="95"/>
        <v>989</v>
      </c>
      <c r="AD605" s="237" t="str">
        <f t="shared" si="96"/>
        <v>2427</v>
      </c>
      <c r="AE605" s="237" t="s">
        <v>3106</v>
      </c>
      <c r="AF605" s="237" t="s">
        <v>3173</v>
      </c>
      <c r="AG605" s="237" t="str">
        <f t="shared" si="97"/>
        <v>岩沼市里の杜3-5-22</v>
      </c>
      <c r="AH605" s="237" t="s">
        <v>3126</v>
      </c>
      <c r="AI605" s="237" t="s">
        <v>3127</v>
      </c>
      <c r="AJ605" s="237" t="s">
        <v>332</v>
      </c>
    </row>
    <row r="606" spans="1:36">
      <c r="A606" s="237" t="str">
        <f t="shared" si="89"/>
        <v>0411100118同行援護</v>
      </c>
      <c r="B606" s="237" t="s">
        <v>3096</v>
      </c>
      <c r="C606" s="237" t="s">
        <v>3097</v>
      </c>
      <c r="D606" s="237" t="str">
        <f t="shared" si="90"/>
        <v>シャカイフクシホウジンミヤギケンシャカイフクシキョウギカイ</v>
      </c>
      <c r="E606" s="237" t="s">
        <v>3098</v>
      </c>
      <c r="F606" s="237" t="str">
        <f t="shared" si="91"/>
        <v>980</v>
      </c>
      <c r="G606" s="237" t="str">
        <f t="shared" si="92"/>
        <v>0011</v>
      </c>
      <c r="H606" s="237" t="s">
        <v>3099</v>
      </c>
      <c r="I606" s="237" t="str">
        <f t="shared" si="93"/>
        <v>仙台市青葉区上杉１丁目２番３号</v>
      </c>
      <c r="J606" s="237" t="s">
        <v>3100</v>
      </c>
      <c r="K606" s="237" t="s">
        <v>3101</v>
      </c>
      <c r="L606" s="237" t="s">
        <v>353</v>
      </c>
      <c r="M606" s="237" t="s">
        <v>3102</v>
      </c>
      <c r="N606" s="237" t="s">
        <v>3171</v>
      </c>
      <c r="O606" s="237" t="s">
        <v>3172</v>
      </c>
      <c r="P606" s="237" t="s">
        <v>3105</v>
      </c>
      <c r="Q606" s="237" t="s">
        <v>3106</v>
      </c>
      <c r="R606" s="237" t="s">
        <v>3173</v>
      </c>
      <c r="S606" s="237" t="s">
        <v>3126</v>
      </c>
      <c r="T606" s="237" t="s">
        <v>3127</v>
      </c>
      <c r="U606" s="237" t="s">
        <v>3174</v>
      </c>
      <c r="V606" s="237" t="s">
        <v>126</v>
      </c>
      <c r="W606" s="237"/>
      <c r="X606" s="237"/>
      <c r="Y606" s="237" t="s">
        <v>3171</v>
      </c>
      <c r="Z606" s="237" t="s">
        <v>3172</v>
      </c>
      <c r="AA606" s="237" t="str">
        <f t="shared" si="94"/>
        <v>イワヌマシショウガイシャチイキカツドウシエンセンター　ヤスラギノサト</v>
      </c>
      <c r="AB606" s="237" t="s">
        <v>3105</v>
      </c>
      <c r="AC606" s="237" t="str">
        <f t="shared" si="95"/>
        <v>989</v>
      </c>
      <c r="AD606" s="237" t="str">
        <f t="shared" si="96"/>
        <v>2427</v>
      </c>
      <c r="AE606" s="237" t="s">
        <v>3106</v>
      </c>
      <c r="AF606" s="237" t="s">
        <v>3173</v>
      </c>
      <c r="AG606" s="237" t="str">
        <f t="shared" si="97"/>
        <v>岩沼市里の杜3-5-22</v>
      </c>
      <c r="AH606" s="237" t="s">
        <v>3126</v>
      </c>
      <c r="AI606" s="237" t="s">
        <v>3127</v>
      </c>
      <c r="AJ606" s="237" t="s">
        <v>332</v>
      </c>
    </row>
    <row r="607" spans="1:36">
      <c r="A607" s="237" t="str">
        <f t="shared" si="89"/>
        <v>0411100118短期入所</v>
      </c>
      <c r="B607" s="237" t="s">
        <v>3096</v>
      </c>
      <c r="C607" s="237" t="s">
        <v>3097</v>
      </c>
      <c r="D607" s="237" t="str">
        <f t="shared" si="90"/>
        <v>シャカイフクシホウジンミヤギケンシャカイフクシキョウギカイ</v>
      </c>
      <c r="E607" s="237" t="s">
        <v>3098</v>
      </c>
      <c r="F607" s="237" t="str">
        <f t="shared" si="91"/>
        <v>980</v>
      </c>
      <c r="G607" s="237" t="str">
        <f t="shared" si="92"/>
        <v>0011</v>
      </c>
      <c r="H607" s="237" t="s">
        <v>3099</v>
      </c>
      <c r="I607" s="237" t="str">
        <f t="shared" si="93"/>
        <v>仙台市青葉区上杉１丁目２番３号</v>
      </c>
      <c r="J607" s="237" t="s">
        <v>3100</v>
      </c>
      <c r="K607" s="237" t="s">
        <v>3101</v>
      </c>
      <c r="L607" s="237" t="s">
        <v>353</v>
      </c>
      <c r="M607" s="237" t="s">
        <v>3102</v>
      </c>
      <c r="N607" s="237" t="s">
        <v>3171</v>
      </c>
      <c r="O607" s="237" t="s">
        <v>3172</v>
      </c>
      <c r="P607" s="237" t="s">
        <v>3105</v>
      </c>
      <c r="Q607" s="237" t="s">
        <v>3106</v>
      </c>
      <c r="R607" s="237" t="s">
        <v>3173</v>
      </c>
      <c r="S607" s="237" t="s">
        <v>3126</v>
      </c>
      <c r="T607" s="237" t="s">
        <v>3127</v>
      </c>
      <c r="U607" s="237" t="s">
        <v>3174</v>
      </c>
      <c r="V607" s="237" t="s">
        <v>277</v>
      </c>
      <c r="W607" s="237"/>
      <c r="X607" s="237"/>
      <c r="Y607" s="237" t="s">
        <v>3171</v>
      </c>
      <c r="Z607" s="237" t="s">
        <v>3172</v>
      </c>
      <c r="AA607" s="237" t="str">
        <f t="shared" si="94"/>
        <v>イワヌマシショウガイシャチイキカツドウシエンセンター　ヤスラギノサト</v>
      </c>
      <c r="AB607" s="237" t="s">
        <v>3105</v>
      </c>
      <c r="AC607" s="237" t="str">
        <f t="shared" si="95"/>
        <v>989</v>
      </c>
      <c r="AD607" s="237" t="str">
        <f t="shared" si="96"/>
        <v>2427</v>
      </c>
      <c r="AE607" s="237" t="s">
        <v>3106</v>
      </c>
      <c r="AF607" s="237" t="s">
        <v>3173</v>
      </c>
      <c r="AG607" s="237" t="str">
        <f t="shared" si="97"/>
        <v>岩沼市里の杜3-5-22</v>
      </c>
      <c r="AH607" s="237" t="s">
        <v>3126</v>
      </c>
      <c r="AI607" s="237" t="s">
        <v>3127</v>
      </c>
      <c r="AJ607" s="237" t="s">
        <v>332</v>
      </c>
    </row>
    <row r="608" spans="1:36">
      <c r="A608" s="237" t="str">
        <f t="shared" si="89"/>
        <v>0411100126居宅介護</v>
      </c>
      <c r="B608" s="237" t="s">
        <v>644</v>
      </c>
      <c r="C608" s="237" t="s">
        <v>645</v>
      </c>
      <c r="D608" s="237" t="str">
        <f t="shared" si="90"/>
        <v>セントケアミヤギカブシキガイシャ</v>
      </c>
      <c r="E608" s="237" t="s">
        <v>646</v>
      </c>
      <c r="F608" s="237" t="str">
        <f t="shared" si="91"/>
        <v>980</v>
      </c>
      <c r="G608" s="237" t="str">
        <f t="shared" si="92"/>
        <v>0014</v>
      </c>
      <c r="H608" s="237" t="s">
        <v>647</v>
      </c>
      <c r="I608" s="237" t="str">
        <f t="shared" si="93"/>
        <v>仙台市青葉区本町１丁目１１番１１号</v>
      </c>
      <c r="J608" s="237" t="s">
        <v>648</v>
      </c>
      <c r="K608" s="237" t="s">
        <v>649</v>
      </c>
      <c r="L608" s="237" t="s">
        <v>635</v>
      </c>
      <c r="M608" s="237" t="s">
        <v>650</v>
      </c>
      <c r="N608" s="237" t="s">
        <v>3175</v>
      </c>
      <c r="O608" s="237" t="s">
        <v>3176</v>
      </c>
      <c r="P608" s="237" t="s">
        <v>2279</v>
      </c>
      <c r="Q608" s="237" t="s">
        <v>3106</v>
      </c>
      <c r="R608" s="237" t="s">
        <v>3177</v>
      </c>
      <c r="S608" s="237" t="s">
        <v>3115</v>
      </c>
      <c r="T608" s="237" t="s">
        <v>3116</v>
      </c>
      <c r="U608" s="237" t="s">
        <v>3178</v>
      </c>
      <c r="V608" s="237" t="s">
        <v>99</v>
      </c>
      <c r="W608" s="237"/>
      <c r="X608" s="237"/>
      <c r="Y608" s="237" t="s">
        <v>3175</v>
      </c>
      <c r="Z608" s="237" t="s">
        <v>3176</v>
      </c>
      <c r="AA608" s="237" t="str">
        <f t="shared" si="94"/>
        <v>セントケアイワヌマ</v>
      </c>
      <c r="AB608" s="237" t="s">
        <v>2279</v>
      </c>
      <c r="AC608" s="237" t="str">
        <f t="shared" si="95"/>
        <v>989</v>
      </c>
      <c r="AD608" s="237" t="str">
        <f t="shared" si="96"/>
        <v>2432</v>
      </c>
      <c r="AE608" s="237" t="s">
        <v>3106</v>
      </c>
      <c r="AF608" s="237" t="s">
        <v>3177</v>
      </c>
      <c r="AG608" s="237" t="str">
        <f t="shared" si="97"/>
        <v>岩沼市中央１丁目４番３２号</v>
      </c>
      <c r="AH608" s="237" t="s">
        <v>3115</v>
      </c>
      <c r="AI608" s="237" t="s">
        <v>3116</v>
      </c>
      <c r="AJ608" s="237" t="s">
        <v>260</v>
      </c>
    </row>
    <row r="609" spans="1:36">
      <c r="A609" s="237" t="str">
        <f t="shared" si="89"/>
        <v>0411100126重度訪問介護</v>
      </c>
      <c r="B609" s="237" t="s">
        <v>644</v>
      </c>
      <c r="C609" s="237" t="s">
        <v>645</v>
      </c>
      <c r="D609" s="237" t="str">
        <f t="shared" si="90"/>
        <v>セントケアミヤギカブシキガイシャ</v>
      </c>
      <c r="E609" s="237" t="s">
        <v>646</v>
      </c>
      <c r="F609" s="237" t="str">
        <f t="shared" si="91"/>
        <v>980</v>
      </c>
      <c r="G609" s="237" t="str">
        <f t="shared" si="92"/>
        <v>0014</v>
      </c>
      <c r="H609" s="237" t="s">
        <v>647</v>
      </c>
      <c r="I609" s="237" t="str">
        <f t="shared" si="93"/>
        <v>仙台市青葉区本町１丁目１１番１１号</v>
      </c>
      <c r="J609" s="237" t="s">
        <v>648</v>
      </c>
      <c r="K609" s="237" t="s">
        <v>649</v>
      </c>
      <c r="L609" s="237" t="s">
        <v>635</v>
      </c>
      <c r="M609" s="237" t="s">
        <v>650</v>
      </c>
      <c r="N609" s="237" t="s">
        <v>3175</v>
      </c>
      <c r="O609" s="237" t="s">
        <v>3176</v>
      </c>
      <c r="P609" s="237" t="s">
        <v>2279</v>
      </c>
      <c r="Q609" s="237" t="s">
        <v>3106</v>
      </c>
      <c r="R609" s="237" t="s">
        <v>3177</v>
      </c>
      <c r="S609" s="237" t="s">
        <v>3115</v>
      </c>
      <c r="T609" s="237" t="s">
        <v>3116</v>
      </c>
      <c r="U609" s="237" t="s">
        <v>3178</v>
      </c>
      <c r="V609" s="237" t="s">
        <v>101</v>
      </c>
      <c r="W609" s="237"/>
      <c r="X609" s="237"/>
      <c r="Y609" s="237" t="s">
        <v>3175</v>
      </c>
      <c r="Z609" s="237" t="s">
        <v>3176</v>
      </c>
      <c r="AA609" s="237" t="str">
        <f t="shared" si="94"/>
        <v>セントケアイワヌマ</v>
      </c>
      <c r="AB609" s="237" t="s">
        <v>2279</v>
      </c>
      <c r="AC609" s="237" t="str">
        <f t="shared" si="95"/>
        <v>989</v>
      </c>
      <c r="AD609" s="237" t="str">
        <f t="shared" si="96"/>
        <v>2432</v>
      </c>
      <c r="AE609" s="237" t="s">
        <v>3106</v>
      </c>
      <c r="AF609" s="237" t="s">
        <v>3177</v>
      </c>
      <c r="AG609" s="237" t="str">
        <f t="shared" si="97"/>
        <v>岩沼市中央１丁目４番３２号</v>
      </c>
      <c r="AH609" s="237" t="s">
        <v>3115</v>
      </c>
      <c r="AI609" s="237" t="s">
        <v>3116</v>
      </c>
      <c r="AJ609" s="237" t="s">
        <v>260</v>
      </c>
    </row>
    <row r="610" spans="1:36">
      <c r="A610" s="237" t="str">
        <f t="shared" si="89"/>
        <v>0411100126行動援護</v>
      </c>
      <c r="B610" s="237" t="s">
        <v>644</v>
      </c>
      <c r="C610" s="237" t="s">
        <v>645</v>
      </c>
      <c r="D610" s="237" t="str">
        <f t="shared" si="90"/>
        <v>セントケアミヤギカブシキガイシャ</v>
      </c>
      <c r="E610" s="237" t="s">
        <v>646</v>
      </c>
      <c r="F610" s="237" t="str">
        <f t="shared" si="91"/>
        <v>980</v>
      </c>
      <c r="G610" s="237" t="str">
        <f t="shared" si="92"/>
        <v>0014</v>
      </c>
      <c r="H610" s="237" t="s">
        <v>647</v>
      </c>
      <c r="I610" s="237" t="str">
        <f t="shared" si="93"/>
        <v>仙台市青葉区本町１丁目１１番１１号</v>
      </c>
      <c r="J610" s="237" t="s">
        <v>648</v>
      </c>
      <c r="K610" s="237" t="s">
        <v>649</v>
      </c>
      <c r="L610" s="237" t="s">
        <v>635</v>
      </c>
      <c r="M610" s="237" t="s">
        <v>650</v>
      </c>
      <c r="N610" s="237" t="s">
        <v>3175</v>
      </c>
      <c r="O610" s="237" t="s">
        <v>3176</v>
      </c>
      <c r="P610" s="237" t="s">
        <v>2279</v>
      </c>
      <c r="Q610" s="237" t="s">
        <v>3106</v>
      </c>
      <c r="R610" s="237" t="s">
        <v>3177</v>
      </c>
      <c r="S610" s="237" t="s">
        <v>3115</v>
      </c>
      <c r="T610" s="237" t="s">
        <v>3116</v>
      </c>
      <c r="U610" s="237" t="s">
        <v>3178</v>
      </c>
      <c r="V610" s="237" t="s">
        <v>102</v>
      </c>
      <c r="W610" s="237"/>
      <c r="X610" s="237"/>
      <c r="Y610" s="237" t="s">
        <v>3175</v>
      </c>
      <c r="Z610" s="237" t="s">
        <v>3176</v>
      </c>
      <c r="AA610" s="237" t="str">
        <f t="shared" si="94"/>
        <v>セントケアイワヌマ</v>
      </c>
      <c r="AB610" s="237" t="s">
        <v>2279</v>
      </c>
      <c r="AC610" s="237" t="str">
        <f t="shared" si="95"/>
        <v>989</v>
      </c>
      <c r="AD610" s="237" t="str">
        <f t="shared" si="96"/>
        <v>2432</v>
      </c>
      <c r="AE610" s="237" t="s">
        <v>3106</v>
      </c>
      <c r="AF610" s="237" t="s">
        <v>3177</v>
      </c>
      <c r="AG610" s="237" t="str">
        <f t="shared" si="97"/>
        <v>岩沼市中央１丁目４番３２号</v>
      </c>
      <c r="AH610" s="237" t="s">
        <v>3115</v>
      </c>
      <c r="AI610" s="237" t="s">
        <v>3116</v>
      </c>
      <c r="AJ610" s="237" t="s">
        <v>332</v>
      </c>
    </row>
    <row r="611" spans="1:36">
      <c r="A611" s="237" t="str">
        <f t="shared" si="89"/>
        <v>0411100134居宅介護</v>
      </c>
      <c r="B611" s="237" t="s">
        <v>2277</v>
      </c>
      <c r="C611" s="237" t="s">
        <v>2278</v>
      </c>
      <c r="D611" s="237" t="str">
        <f t="shared" si="90"/>
        <v>トクテイヒエイリカツドウホウジンヒヨコカイ</v>
      </c>
      <c r="E611" s="237" t="s">
        <v>2279</v>
      </c>
      <c r="F611" s="237" t="str">
        <f t="shared" si="91"/>
        <v>989</v>
      </c>
      <c r="G611" s="237" t="str">
        <f t="shared" si="92"/>
        <v>2432</v>
      </c>
      <c r="H611" s="237" t="s">
        <v>2280</v>
      </c>
      <c r="I611" s="237" t="str">
        <f t="shared" si="93"/>
        <v>岩沼市中央三丁目２番３号</v>
      </c>
      <c r="J611" s="237" t="s">
        <v>2281</v>
      </c>
      <c r="K611" s="237" t="s">
        <v>2282</v>
      </c>
      <c r="L611" s="237" t="s">
        <v>248</v>
      </c>
      <c r="M611" s="237" t="s">
        <v>2283</v>
      </c>
      <c r="N611" s="237" t="s">
        <v>3179</v>
      </c>
      <c r="O611" s="237" t="s">
        <v>3180</v>
      </c>
      <c r="P611" s="237" t="s">
        <v>3181</v>
      </c>
      <c r="Q611" s="237" t="s">
        <v>3106</v>
      </c>
      <c r="R611" s="237" t="s">
        <v>3182</v>
      </c>
      <c r="S611" s="237" t="s">
        <v>3183</v>
      </c>
      <c r="T611" s="237" t="s">
        <v>3183</v>
      </c>
      <c r="U611" s="237" t="s">
        <v>3184</v>
      </c>
      <c r="V611" s="237" t="s">
        <v>99</v>
      </c>
      <c r="W611" s="237"/>
      <c r="X611" s="237"/>
      <c r="Y611" s="237" t="s">
        <v>3179</v>
      </c>
      <c r="Z611" s="237" t="s">
        <v>3180</v>
      </c>
      <c r="AA611" s="237" t="str">
        <f t="shared" si="94"/>
        <v>ピッピイワヌマ</v>
      </c>
      <c r="AB611" s="237" t="s">
        <v>3181</v>
      </c>
      <c r="AC611" s="237" t="str">
        <f t="shared" si="95"/>
        <v>989</v>
      </c>
      <c r="AD611" s="237" t="str">
        <f t="shared" si="96"/>
        <v>2459</v>
      </c>
      <c r="AE611" s="237" t="s">
        <v>3106</v>
      </c>
      <c r="AF611" s="237" t="s">
        <v>3182</v>
      </c>
      <c r="AG611" s="237" t="str">
        <f t="shared" si="97"/>
        <v>岩沼市たけくま２－２２－１０</v>
      </c>
      <c r="AH611" s="237" t="s">
        <v>3183</v>
      </c>
      <c r="AI611" s="237" t="s">
        <v>3183</v>
      </c>
      <c r="AJ611" s="237" t="s">
        <v>332</v>
      </c>
    </row>
    <row r="612" spans="1:36">
      <c r="A612" s="237" t="str">
        <f t="shared" si="89"/>
        <v>0411100134重度訪問介護</v>
      </c>
      <c r="B612" s="237" t="s">
        <v>2277</v>
      </c>
      <c r="C612" s="237" t="s">
        <v>2278</v>
      </c>
      <c r="D612" s="237" t="str">
        <f t="shared" si="90"/>
        <v>トクテイヒエイリカツドウホウジンヒヨコカイ</v>
      </c>
      <c r="E612" s="237" t="s">
        <v>2279</v>
      </c>
      <c r="F612" s="237" t="str">
        <f t="shared" si="91"/>
        <v>989</v>
      </c>
      <c r="G612" s="237" t="str">
        <f t="shared" si="92"/>
        <v>2432</v>
      </c>
      <c r="H612" s="237" t="s">
        <v>2280</v>
      </c>
      <c r="I612" s="237" t="str">
        <f t="shared" si="93"/>
        <v>岩沼市中央三丁目２番３号</v>
      </c>
      <c r="J612" s="237" t="s">
        <v>2281</v>
      </c>
      <c r="K612" s="237" t="s">
        <v>2282</v>
      </c>
      <c r="L612" s="237" t="s">
        <v>248</v>
      </c>
      <c r="M612" s="237" t="s">
        <v>2283</v>
      </c>
      <c r="N612" s="237" t="s">
        <v>3179</v>
      </c>
      <c r="O612" s="237" t="s">
        <v>3180</v>
      </c>
      <c r="P612" s="237" t="s">
        <v>3181</v>
      </c>
      <c r="Q612" s="237" t="s">
        <v>3106</v>
      </c>
      <c r="R612" s="237" t="s">
        <v>3182</v>
      </c>
      <c r="S612" s="237" t="s">
        <v>3183</v>
      </c>
      <c r="T612" s="237" t="s">
        <v>3183</v>
      </c>
      <c r="U612" s="237" t="s">
        <v>3184</v>
      </c>
      <c r="V612" s="237" t="s">
        <v>101</v>
      </c>
      <c r="W612" s="237"/>
      <c r="X612" s="237"/>
      <c r="Y612" s="237" t="s">
        <v>3179</v>
      </c>
      <c r="Z612" s="237" t="s">
        <v>3180</v>
      </c>
      <c r="AA612" s="237" t="str">
        <f t="shared" si="94"/>
        <v>ピッピイワヌマ</v>
      </c>
      <c r="AB612" s="237" t="s">
        <v>3181</v>
      </c>
      <c r="AC612" s="237" t="str">
        <f t="shared" si="95"/>
        <v>989</v>
      </c>
      <c r="AD612" s="237" t="str">
        <f t="shared" si="96"/>
        <v>2459</v>
      </c>
      <c r="AE612" s="237" t="s">
        <v>3106</v>
      </c>
      <c r="AF612" s="237" t="s">
        <v>3182</v>
      </c>
      <c r="AG612" s="237" t="str">
        <f t="shared" si="97"/>
        <v>岩沼市たけくま２－２２－１０</v>
      </c>
      <c r="AH612" s="237" t="s">
        <v>3183</v>
      </c>
      <c r="AI612" s="237" t="s">
        <v>3183</v>
      </c>
      <c r="AJ612" s="237" t="s">
        <v>332</v>
      </c>
    </row>
    <row r="613" spans="1:36">
      <c r="A613" s="237" t="str">
        <f t="shared" si="89"/>
        <v>0411100134児童デイサービス</v>
      </c>
      <c r="B613" s="237" t="s">
        <v>2277</v>
      </c>
      <c r="C613" s="237" t="s">
        <v>2278</v>
      </c>
      <c r="D613" s="237" t="str">
        <f t="shared" si="90"/>
        <v>トクテイヒエイリカツドウホウジンヒヨコカイ</v>
      </c>
      <c r="E613" s="237" t="s">
        <v>2279</v>
      </c>
      <c r="F613" s="237" t="str">
        <f t="shared" si="91"/>
        <v>989</v>
      </c>
      <c r="G613" s="237" t="str">
        <f t="shared" si="92"/>
        <v>2432</v>
      </c>
      <c r="H613" s="237" t="s">
        <v>2280</v>
      </c>
      <c r="I613" s="237" t="str">
        <f t="shared" si="93"/>
        <v>岩沼市中央三丁目２番３号</v>
      </c>
      <c r="J613" s="237" t="s">
        <v>2281</v>
      </c>
      <c r="K613" s="237" t="s">
        <v>2282</v>
      </c>
      <c r="L613" s="237" t="s">
        <v>248</v>
      </c>
      <c r="M613" s="237" t="s">
        <v>2283</v>
      </c>
      <c r="N613" s="237" t="s">
        <v>3179</v>
      </c>
      <c r="O613" s="237" t="s">
        <v>3180</v>
      </c>
      <c r="P613" s="237" t="s">
        <v>3181</v>
      </c>
      <c r="Q613" s="237" t="s">
        <v>3106</v>
      </c>
      <c r="R613" s="237" t="s">
        <v>3182</v>
      </c>
      <c r="S613" s="237" t="s">
        <v>3183</v>
      </c>
      <c r="T613" s="237" t="s">
        <v>3183</v>
      </c>
      <c r="U613" s="237" t="s">
        <v>3184</v>
      </c>
      <c r="V613" s="237" t="s">
        <v>331</v>
      </c>
      <c r="W613" s="237"/>
      <c r="X613" s="237"/>
      <c r="Y613" s="237" t="s">
        <v>3179</v>
      </c>
      <c r="Z613" s="237" t="s">
        <v>3180</v>
      </c>
      <c r="AA613" s="237" t="str">
        <f t="shared" si="94"/>
        <v>ピッピイワヌマ</v>
      </c>
      <c r="AB613" s="237" t="s">
        <v>3185</v>
      </c>
      <c r="AC613" s="237" t="str">
        <f t="shared" si="95"/>
        <v>989</v>
      </c>
      <c r="AD613" s="237" t="str">
        <f t="shared" si="96"/>
        <v>2451</v>
      </c>
      <c r="AE613" s="237" t="s">
        <v>3106</v>
      </c>
      <c r="AF613" s="237" t="s">
        <v>3186</v>
      </c>
      <c r="AG613" s="237" t="str">
        <f t="shared" si="97"/>
        <v>岩沼市土ケ崎３－９－７</v>
      </c>
      <c r="AH613" s="237" t="s">
        <v>3183</v>
      </c>
      <c r="AI613" s="237" t="s">
        <v>3183</v>
      </c>
      <c r="AJ613" s="237" t="s">
        <v>332</v>
      </c>
    </row>
    <row r="614" spans="1:36">
      <c r="A614" s="237" t="str">
        <f t="shared" si="89"/>
        <v>0411100142児童デイサービス</v>
      </c>
      <c r="B614" s="237" t="s">
        <v>3187</v>
      </c>
      <c r="C614" s="237" t="s">
        <v>3188</v>
      </c>
      <c r="D614" s="237" t="str">
        <f t="shared" si="90"/>
        <v>トクテイヒエイリカツドウホウジンホームヒナタボッコ</v>
      </c>
      <c r="E614" s="237" t="s">
        <v>3189</v>
      </c>
      <c r="F614" s="237" t="str">
        <f t="shared" si="91"/>
        <v>989</v>
      </c>
      <c r="G614" s="237" t="str">
        <f t="shared" si="92"/>
        <v>2445</v>
      </c>
      <c r="H614" s="237" t="s">
        <v>3190</v>
      </c>
      <c r="I614" s="237" t="str">
        <f t="shared" si="93"/>
        <v>岩沼市桑原２－１－６</v>
      </c>
      <c r="J614" s="237" t="s">
        <v>3191</v>
      </c>
      <c r="K614" s="237" t="s">
        <v>3192</v>
      </c>
      <c r="L614" s="237" t="s">
        <v>901</v>
      </c>
      <c r="M614" s="237" t="s">
        <v>3193</v>
      </c>
      <c r="N614" s="237" t="s">
        <v>3194</v>
      </c>
      <c r="O614" s="237" t="s">
        <v>3195</v>
      </c>
      <c r="P614" s="237" t="s">
        <v>3196</v>
      </c>
      <c r="Q614" s="237" t="s">
        <v>3106</v>
      </c>
      <c r="R614" s="237" t="s">
        <v>3197</v>
      </c>
      <c r="S614" s="237" t="s">
        <v>3198</v>
      </c>
      <c r="T614" s="237" t="s">
        <v>3199</v>
      </c>
      <c r="U614" s="237" t="s">
        <v>3200</v>
      </c>
      <c r="V614" s="237" t="s">
        <v>331</v>
      </c>
      <c r="W614" s="237"/>
      <c r="X614" s="237"/>
      <c r="Y614" s="237" t="s">
        <v>3194</v>
      </c>
      <c r="Z614" s="237" t="s">
        <v>3195</v>
      </c>
      <c r="AA614" s="237" t="str">
        <f t="shared" si="94"/>
        <v>ヒナタボッコハーモニー</v>
      </c>
      <c r="AB614" s="237" t="s">
        <v>3196</v>
      </c>
      <c r="AC614" s="237" t="str">
        <f t="shared" si="95"/>
        <v>989</v>
      </c>
      <c r="AD614" s="237" t="str">
        <f t="shared" si="96"/>
        <v>2448</v>
      </c>
      <c r="AE614" s="237" t="s">
        <v>3106</v>
      </c>
      <c r="AF614" s="237" t="s">
        <v>3197</v>
      </c>
      <c r="AG614" s="237" t="str">
        <f t="shared" si="97"/>
        <v>岩沼市二木1丁目3番8-4号</v>
      </c>
      <c r="AH614" s="237" t="s">
        <v>3198</v>
      </c>
      <c r="AI614" s="237" t="s">
        <v>3199</v>
      </c>
      <c r="AJ614" s="237" t="s">
        <v>332</v>
      </c>
    </row>
    <row r="615" spans="1:36">
      <c r="A615" s="237" t="str">
        <f t="shared" si="89"/>
        <v>0411100167児童デイサービス</v>
      </c>
      <c r="B615" s="237" t="s">
        <v>2902</v>
      </c>
      <c r="C615" s="237" t="s">
        <v>2903</v>
      </c>
      <c r="D615" s="237" t="str">
        <f t="shared" si="90"/>
        <v>トクテイヒエイリカツドウホウジンコウソウ</v>
      </c>
      <c r="E615" s="237" t="s">
        <v>2904</v>
      </c>
      <c r="F615" s="237" t="str">
        <f t="shared" si="91"/>
        <v>981</v>
      </c>
      <c r="G615" s="237" t="str">
        <f t="shared" si="92"/>
        <v>0134</v>
      </c>
      <c r="H615" s="237" t="s">
        <v>2905</v>
      </c>
      <c r="I615" s="237" t="str">
        <f t="shared" si="93"/>
        <v>宮城郡利府町しらかし台6丁目1-10</v>
      </c>
      <c r="J615" s="237" t="s">
        <v>2906</v>
      </c>
      <c r="K615" s="237" t="s">
        <v>2907</v>
      </c>
      <c r="L615" s="237" t="s">
        <v>248</v>
      </c>
      <c r="M615" s="237" t="s">
        <v>2908</v>
      </c>
      <c r="N615" s="237" t="s">
        <v>3201</v>
      </c>
      <c r="O615" s="237" t="s">
        <v>3202</v>
      </c>
      <c r="P615" s="237" t="s">
        <v>3203</v>
      </c>
      <c r="Q615" s="237" t="s">
        <v>3106</v>
      </c>
      <c r="R615" s="237" t="s">
        <v>3204</v>
      </c>
      <c r="S615" s="237" t="s">
        <v>3205</v>
      </c>
      <c r="T615" s="237" t="s">
        <v>3205</v>
      </c>
      <c r="U615" s="237" t="s">
        <v>3206</v>
      </c>
      <c r="V615" s="237" t="s">
        <v>331</v>
      </c>
      <c r="W615" s="237"/>
      <c r="X615" s="237"/>
      <c r="Y615" s="237" t="s">
        <v>3201</v>
      </c>
      <c r="Z615" s="237" t="s">
        <v>3202</v>
      </c>
      <c r="AA615" s="237" t="str">
        <f t="shared" si="94"/>
        <v>ユウチャンチ</v>
      </c>
      <c r="AB615" s="237" t="s">
        <v>3203</v>
      </c>
      <c r="AC615" s="237" t="str">
        <f t="shared" si="95"/>
        <v>989</v>
      </c>
      <c r="AD615" s="237" t="str">
        <f t="shared" si="96"/>
        <v>2471</v>
      </c>
      <c r="AE615" s="237" t="s">
        <v>3106</v>
      </c>
      <c r="AF615" s="237" t="s">
        <v>3204</v>
      </c>
      <c r="AG615" s="237" t="str">
        <f t="shared" si="97"/>
        <v>岩沼市小川字下河原53番地4</v>
      </c>
      <c r="AH615" s="237" t="s">
        <v>3205</v>
      </c>
      <c r="AI615" s="237" t="s">
        <v>3205</v>
      </c>
      <c r="AJ615" s="237" t="s">
        <v>332</v>
      </c>
    </row>
    <row r="616" spans="1:36">
      <c r="A616" s="237" t="str">
        <f t="shared" si="89"/>
        <v>0411100175居宅介護</v>
      </c>
      <c r="B616" s="237" t="s">
        <v>3207</v>
      </c>
      <c r="C616" s="237" t="s">
        <v>3208</v>
      </c>
      <c r="D616" s="237" t="str">
        <f t="shared" si="90"/>
        <v>イリョウホウジンシャダン　モリカワナイカイイン</v>
      </c>
      <c r="E616" s="237" t="s">
        <v>2279</v>
      </c>
      <c r="F616" s="237" t="str">
        <f t="shared" si="91"/>
        <v>989</v>
      </c>
      <c r="G616" s="237" t="str">
        <f t="shared" si="92"/>
        <v>2432</v>
      </c>
      <c r="H616" s="237" t="s">
        <v>3209</v>
      </c>
      <c r="I616" s="237" t="str">
        <f t="shared" si="93"/>
        <v>岩沼市中央２－５－３０</v>
      </c>
      <c r="J616" s="237" t="s">
        <v>3210</v>
      </c>
      <c r="K616" s="237" t="s">
        <v>3211</v>
      </c>
      <c r="L616" s="237" t="s">
        <v>248</v>
      </c>
      <c r="M616" s="237" t="s">
        <v>3212</v>
      </c>
      <c r="N616" s="237" t="s">
        <v>3213</v>
      </c>
      <c r="O616" s="237" t="s">
        <v>3214</v>
      </c>
      <c r="P616" s="237" t="s">
        <v>2279</v>
      </c>
      <c r="Q616" s="237" t="s">
        <v>3106</v>
      </c>
      <c r="R616" s="237" t="s">
        <v>3215</v>
      </c>
      <c r="S616" s="237" t="s">
        <v>3216</v>
      </c>
      <c r="T616" s="237" t="s">
        <v>3217</v>
      </c>
      <c r="U616" s="237" t="s">
        <v>3218</v>
      </c>
      <c r="V616" s="237" t="s">
        <v>99</v>
      </c>
      <c r="W616" s="237"/>
      <c r="X616" s="237"/>
      <c r="Y616" s="237" t="s">
        <v>3213</v>
      </c>
      <c r="Z616" s="237" t="s">
        <v>3214</v>
      </c>
      <c r="AA616" s="237" t="str">
        <f t="shared" si="94"/>
        <v>モリカワホウモンカイゴサポートジギョウショ</v>
      </c>
      <c r="AB616" s="237" t="s">
        <v>2279</v>
      </c>
      <c r="AC616" s="237" t="str">
        <f t="shared" si="95"/>
        <v>989</v>
      </c>
      <c r="AD616" s="237" t="str">
        <f t="shared" si="96"/>
        <v>2432</v>
      </c>
      <c r="AE616" s="237" t="s">
        <v>3106</v>
      </c>
      <c r="AF616" s="237" t="s">
        <v>3215</v>
      </c>
      <c r="AG616" s="237" t="str">
        <f t="shared" si="97"/>
        <v>岩沼市中央３－７－１６</v>
      </c>
      <c r="AH616" s="237" t="s">
        <v>3216</v>
      </c>
      <c r="AI616" s="237" t="s">
        <v>3217</v>
      </c>
      <c r="AJ616" s="237" t="s">
        <v>332</v>
      </c>
    </row>
    <row r="617" spans="1:36">
      <c r="A617" s="237" t="str">
        <f t="shared" si="89"/>
        <v>0411100175重度訪問介護</v>
      </c>
      <c r="B617" s="237" t="s">
        <v>3207</v>
      </c>
      <c r="C617" s="237" t="s">
        <v>3208</v>
      </c>
      <c r="D617" s="237" t="str">
        <f t="shared" si="90"/>
        <v>イリョウホウジンシャダン　モリカワナイカイイン</v>
      </c>
      <c r="E617" s="237" t="s">
        <v>2279</v>
      </c>
      <c r="F617" s="237" t="str">
        <f t="shared" si="91"/>
        <v>989</v>
      </c>
      <c r="G617" s="237" t="str">
        <f t="shared" si="92"/>
        <v>2432</v>
      </c>
      <c r="H617" s="237" t="s">
        <v>3209</v>
      </c>
      <c r="I617" s="237" t="str">
        <f t="shared" si="93"/>
        <v>岩沼市中央２－５－３０</v>
      </c>
      <c r="J617" s="237" t="s">
        <v>3210</v>
      </c>
      <c r="K617" s="237" t="s">
        <v>3211</v>
      </c>
      <c r="L617" s="237" t="s">
        <v>248</v>
      </c>
      <c r="M617" s="237" t="s">
        <v>3212</v>
      </c>
      <c r="N617" s="237" t="s">
        <v>3213</v>
      </c>
      <c r="O617" s="237" t="s">
        <v>3214</v>
      </c>
      <c r="P617" s="237" t="s">
        <v>2279</v>
      </c>
      <c r="Q617" s="237" t="s">
        <v>3106</v>
      </c>
      <c r="R617" s="237" t="s">
        <v>3215</v>
      </c>
      <c r="S617" s="237" t="s">
        <v>3216</v>
      </c>
      <c r="T617" s="237" t="s">
        <v>3217</v>
      </c>
      <c r="U617" s="237" t="s">
        <v>3218</v>
      </c>
      <c r="V617" s="237" t="s">
        <v>101</v>
      </c>
      <c r="W617" s="237"/>
      <c r="X617" s="237"/>
      <c r="Y617" s="237" t="s">
        <v>3213</v>
      </c>
      <c r="Z617" s="237" t="s">
        <v>3214</v>
      </c>
      <c r="AA617" s="237" t="str">
        <f t="shared" si="94"/>
        <v>モリカワホウモンカイゴサポートジギョウショ</v>
      </c>
      <c r="AB617" s="237" t="s">
        <v>2279</v>
      </c>
      <c r="AC617" s="237" t="str">
        <f t="shared" si="95"/>
        <v>989</v>
      </c>
      <c r="AD617" s="237" t="str">
        <f t="shared" si="96"/>
        <v>2432</v>
      </c>
      <c r="AE617" s="237" t="s">
        <v>3106</v>
      </c>
      <c r="AF617" s="237" t="s">
        <v>3215</v>
      </c>
      <c r="AG617" s="237" t="str">
        <f t="shared" si="97"/>
        <v>岩沼市中央３－７－１６</v>
      </c>
      <c r="AH617" s="237" t="s">
        <v>3216</v>
      </c>
      <c r="AI617" s="237" t="s">
        <v>3217</v>
      </c>
      <c r="AJ617" s="237" t="s">
        <v>332</v>
      </c>
    </row>
    <row r="618" spans="1:36">
      <c r="A618" s="237" t="str">
        <f t="shared" si="89"/>
        <v>0411100191居宅介護</v>
      </c>
      <c r="B618" s="237" t="s">
        <v>3219</v>
      </c>
      <c r="C618" s="237" t="s">
        <v>3220</v>
      </c>
      <c r="D618" s="237" t="str">
        <f t="shared" si="90"/>
        <v>カブシキカイシャ　ニホンシャカイフクシソウゴウケンキュウジョ</v>
      </c>
      <c r="E618" s="237" t="s">
        <v>3221</v>
      </c>
      <c r="F618" s="237" t="str">
        <f t="shared" si="91"/>
        <v>569</v>
      </c>
      <c r="G618" s="237" t="str">
        <f t="shared" si="92"/>
        <v>0825</v>
      </c>
      <c r="H618" s="237" t="s">
        <v>3222</v>
      </c>
      <c r="I618" s="237" t="str">
        <f t="shared" si="93"/>
        <v>大阪府高槻市栄町四丁目１５番１号</v>
      </c>
      <c r="J618" s="237" t="s">
        <v>3223</v>
      </c>
      <c r="K618" s="237" t="s">
        <v>3224</v>
      </c>
      <c r="L618" s="237" t="s">
        <v>339</v>
      </c>
      <c r="M618" s="237" t="s">
        <v>3225</v>
      </c>
      <c r="N618" s="237" t="s">
        <v>3226</v>
      </c>
      <c r="O618" s="237" t="s">
        <v>3227</v>
      </c>
      <c r="P618" s="237" t="s">
        <v>2279</v>
      </c>
      <c r="Q618" s="237" t="s">
        <v>3106</v>
      </c>
      <c r="R618" s="237" t="s">
        <v>3228</v>
      </c>
      <c r="S618" s="237" t="s">
        <v>3229</v>
      </c>
      <c r="T618" s="237" t="s">
        <v>3230</v>
      </c>
      <c r="U618" s="237" t="s">
        <v>3231</v>
      </c>
      <c r="V618" s="237" t="s">
        <v>99</v>
      </c>
      <c r="W618" s="237"/>
      <c r="X618" s="237"/>
      <c r="Y618" s="237" t="s">
        <v>3226</v>
      </c>
      <c r="Z618" s="237" t="s">
        <v>3227</v>
      </c>
      <c r="AA618" s="237" t="str">
        <f t="shared" si="94"/>
        <v>インスパイア</v>
      </c>
      <c r="AB618" s="237" t="s">
        <v>2279</v>
      </c>
      <c r="AC618" s="237" t="str">
        <f t="shared" si="95"/>
        <v>989</v>
      </c>
      <c r="AD618" s="237" t="str">
        <f t="shared" si="96"/>
        <v>2432</v>
      </c>
      <c r="AE618" s="237" t="s">
        <v>3106</v>
      </c>
      <c r="AF618" s="237" t="s">
        <v>3228</v>
      </c>
      <c r="AG618" s="237" t="str">
        <f t="shared" si="97"/>
        <v>岩沼市中央１丁目２番１３号　１Ｆ南</v>
      </c>
      <c r="AH618" s="237" t="s">
        <v>3229</v>
      </c>
      <c r="AI618" s="237" t="s">
        <v>3230</v>
      </c>
      <c r="AJ618" s="237" t="s">
        <v>332</v>
      </c>
    </row>
    <row r="619" spans="1:36">
      <c r="A619" s="237" t="str">
        <f t="shared" si="89"/>
        <v>0411100191重度訪問介護</v>
      </c>
      <c r="B619" s="237" t="s">
        <v>3219</v>
      </c>
      <c r="C619" s="237" t="s">
        <v>3220</v>
      </c>
      <c r="D619" s="237" t="str">
        <f t="shared" si="90"/>
        <v>カブシキカイシャ　ニホンシャカイフクシソウゴウケンキュウジョ</v>
      </c>
      <c r="E619" s="237" t="s">
        <v>3221</v>
      </c>
      <c r="F619" s="237" t="str">
        <f t="shared" si="91"/>
        <v>569</v>
      </c>
      <c r="G619" s="237" t="str">
        <f t="shared" si="92"/>
        <v>0825</v>
      </c>
      <c r="H619" s="237" t="s">
        <v>3222</v>
      </c>
      <c r="I619" s="237" t="str">
        <f t="shared" si="93"/>
        <v>大阪府高槻市栄町四丁目１５番１号</v>
      </c>
      <c r="J619" s="237" t="s">
        <v>3223</v>
      </c>
      <c r="K619" s="237" t="s">
        <v>3224</v>
      </c>
      <c r="L619" s="237" t="s">
        <v>339</v>
      </c>
      <c r="M619" s="237" t="s">
        <v>3225</v>
      </c>
      <c r="N619" s="237" t="s">
        <v>3226</v>
      </c>
      <c r="O619" s="237" t="s">
        <v>3227</v>
      </c>
      <c r="P619" s="237" t="s">
        <v>2279</v>
      </c>
      <c r="Q619" s="237" t="s">
        <v>3106</v>
      </c>
      <c r="R619" s="237" t="s">
        <v>3228</v>
      </c>
      <c r="S619" s="237" t="s">
        <v>3229</v>
      </c>
      <c r="T619" s="237" t="s">
        <v>3230</v>
      </c>
      <c r="U619" s="237" t="s">
        <v>3231</v>
      </c>
      <c r="V619" s="237" t="s">
        <v>101</v>
      </c>
      <c r="W619" s="237"/>
      <c r="X619" s="237"/>
      <c r="Y619" s="237" t="s">
        <v>3226</v>
      </c>
      <c r="Z619" s="237" t="s">
        <v>3227</v>
      </c>
      <c r="AA619" s="237" t="str">
        <f t="shared" si="94"/>
        <v>インスパイア</v>
      </c>
      <c r="AB619" s="237" t="s">
        <v>2279</v>
      </c>
      <c r="AC619" s="237" t="str">
        <f t="shared" si="95"/>
        <v>989</v>
      </c>
      <c r="AD619" s="237" t="str">
        <f t="shared" si="96"/>
        <v>2432</v>
      </c>
      <c r="AE619" s="237" t="s">
        <v>3106</v>
      </c>
      <c r="AF619" s="237" t="s">
        <v>3228</v>
      </c>
      <c r="AG619" s="237" t="str">
        <f t="shared" si="97"/>
        <v>岩沼市中央１丁目２番１３号　１Ｆ南</v>
      </c>
      <c r="AH619" s="237" t="s">
        <v>3229</v>
      </c>
      <c r="AI619" s="237" t="s">
        <v>3230</v>
      </c>
      <c r="AJ619" s="237" t="s">
        <v>332</v>
      </c>
    </row>
    <row r="620" spans="1:36">
      <c r="A620" s="237" t="str">
        <f t="shared" si="89"/>
        <v>0411100191同行援護</v>
      </c>
      <c r="B620" s="237" t="s">
        <v>3219</v>
      </c>
      <c r="C620" s="237" t="s">
        <v>3220</v>
      </c>
      <c r="D620" s="237" t="str">
        <f t="shared" si="90"/>
        <v>カブシキカイシャ　ニホンシャカイフクシソウゴウケンキュウジョ</v>
      </c>
      <c r="E620" s="237" t="s">
        <v>3221</v>
      </c>
      <c r="F620" s="237" t="str">
        <f t="shared" si="91"/>
        <v>569</v>
      </c>
      <c r="G620" s="237" t="str">
        <f t="shared" si="92"/>
        <v>0825</v>
      </c>
      <c r="H620" s="237" t="s">
        <v>3222</v>
      </c>
      <c r="I620" s="237" t="str">
        <f t="shared" si="93"/>
        <v>大阪府高槻市栄町四丁目１５番１号</v>
      </c>
      <c r="J620" s="237" t="s">
        <v>3223</v>
      </c>
      <c r="K620" s="237" t="s">
        <v>3224</v>
      </c>
      <c r="L620" s="237" t="s">
        <v>339</v>
      </c>
      <c r="M620" s="237" t="s">
        <v>3225</v>
      </c>
      <c r="N620" s="237" t="s">
        <v>3226</v>
      </c>
      <c r="O620" s="237" t="s">
        <v>3227</v>
      </c>
      <c r="P620" s="237" t="s">
        <v>2279</v>
      </c>
      <c r="Q620" s="237" t="s">
        <v>3106</v>
      </c>
      <c r="R620" s="237" t="s">
        <v>3228</v>
      </c>
      <c r="S620" s="237" t="s">
        <v>3229</v>
      </c>
      <c r="T620" s="237" t="s">
        <v>3230</v>
      </c>
      <c r="U620" s="237" t="s">
        <v>3231</v>
      </c>
      <c r="V620" s="237" t="s">
        <v>126</v>
      </c>
      <c r="W620" s="237"/>
      <c r="X620" s="237"/>
      <c r="Y620" s="237" t="s">
        <v>3226</v>
      </c>
      <c r="Z620" s="237" t="s">
        <v>3227</v>
      </c>
      <c r="AA620" s="237" t="str">
        <f t="shared" si="94"/>
        <v>インスパイア</v>
      </c>
      <c r="AB620" s="237" t="s">
        <v>2279</v>
      </c>
      <c r="AC620" s="237" t="str">
        <f t="shared" si="95"/>
        <v>989</v>
      </c>
      <c r="AD620" s="237" t="str">
        <f t="shared" si="96"/>
        <v>2432</v>
      </c>
      <c r="AE620" s="237" t="s">
        <v>3106</v>
      </c>
      <c r="AF620" s="237" t="s">
        <v>3228</v>
      </c>
      <c r="AG620" s="237" t="str">
        <f t="shared" si="97"/>
        <v>岩沼市中央１丁目２番１３号　１Ｆ南</v>
      </c>
      <c r="AH620" s="237" t="s">
        <v>3229</v>
      </c>
      <c r="AI620" s="237" t="s">
        <v>3230</v>
      </c>
      <c r="AJ620" s="237" t="s">
        <v>332</v>
      </c>
    </row>
    <row r="621" spans="1:36">
      <c r="A621" s="237" t="str">
        <f t="shared" si="89"/>
        <v>0411100217生活介護</v>
      </c>
      <c r="B621" s="237" t="s">
        <v>3232</v>
      </c>
      <c r="C621" s="237" t="s">
        <v>3233</v>
      </c>
      <c r="D621" s="237" t="str">
        <f t="shared" si="90"/>
        <v>トクテイヒエイリカツドウホウジンハンス・バーガーキョウカイ</v>
      </c>
      <c r="E621" s="237" t="s">
        <v>3234</v>
      </c>
      <c r="F621" s="237" t="str">
        <f t="shared" si="91"/>
        <v>989</v>
      </c>
      <c r="G621" s="237" t="str">
        <f t="shared" si="92"/>
        <v>2441</v>
      </c>
      <c r="H621" s="237" t="s">
        <v>3235</v>
      </c>
      <c r="I621" s="237" t="str">
        <f t="shared" si="93"/>
        <v>岩沼市館下１丁目2-20</v>
      </c>
      <c r="J621" s="237" t="s">
        <v>3236</v>
      </c>
      <c r="K621" s="237" t="s">
        <v>3237</v>
      </c>
      <c r="L621" s="237" t="s">
        <v>248</v>
      </c>
      <c r="M621" s="237" t="s">
        <v>3238</v>
      </c>
      <c r="N621" s="237" t="s">
        <v>3239</v>
      </c>
      <c r="O621" s="237" t="s">
        <v>3240</v>
      </c>
      <c r="P621" s="237" t="s">
        <v>3234</v>
      </c>
      <c r="Q621" s="237" t="s">
        <v>3106</v>
      </c>
      <c r="R621" s="237" t="s">
        <v>3241</v>
      </c>
      <c r="S621" s="237" t="s">
        <v>3242</v>
      </c>
      <c r="T621" s="237" t="s">
        <v>3243</v>
      </c>
      <c r="U621" s="237" t="s">
        <v>3244</v>
      </c>
      <c r="V621" s="237" t="s">
        <v>105</v>
      </c>
      <c r="W621" s="237"/>
      <c r="X621" s="237"/>
      <c r="Y621" s="237" t="s">
        <v>3239</v>
      </c>
      <c r="Z621" s="237" t="s">
        <v>3240</v>
      </c>
      <c r="AA621" s="237" t="str">
        <f t="shared" si="94"/>
        <v>サポートセンター　リーチェ</v>
      </c>
      <c r="AB621" s="237" t="s">
        <v>3234</v>
      </c>
      <c r="AC621" s="237" t="str">
        <f t="shared" si="95"/>
        <v>989</v>
      </c>
      <c r="AD621" s="237" t="str">
        <f t="shared" si="96"/>
        <v>2441</v>
      </c>
      <c r="AE621" s="237" t="s">
        <v>3106</v>
      </c>
      <c r="AF621" s="237" t="s">
        <v>3241</v>
      </c>
      <c r="AG621" s="237" t="str">
        <f t="shared" si="97"/>
        <v>岩沼市館下１丁目２番２０号</v>
      </c>
      <c r="AH621" s="237" t="s">
        <v>3242</v>
      </c>
      <c r="AI621" s="237" t="s">
        <v>3243</v>
      </c>
      <c r="AJ621" s="237" t="s">
        <v>260</v>
      </c>
    </row>
    <row r="622" spans="1:36">
      <c r="A622" s="237" t="str">
        <f t="shared" si="89"/>
        <v>0411100217就労継続支援Ｂ型</v>
      </c>
      <c r="B622" s="237" t="s">
        <v>3232</v>
      </c>
      <c r="C622" s="237" t="s">
        <v>3233</v>
      </c>
      <c r="D622" s="237" t="str">
        <f t="shared" si="90"/>
        <v>トクテイヒエイリカツドウホウジンハンス・バーガーキョウカイ</v>
      </c>
      <c r="E622" s="237" t="s">
        <v>3234</v>
      </c>
      <c r="F622" s="237" t="str">
        <f t="shared" si="91"/>
        <v>989</v>
      </c>
      <c r="G622" s="237" t="str">
        <f t="shared" si="92"/>
        <v>2441</v>
      </c>
      <c r="H622" s="237" t="s">
        <v>3235</v>
      </c>
      <c r="I622" s="237" t="str">
        <f t="shared" si="93"/>
        <v>岩沼市館下１丁目2-20</v>
      </c>
      <c r="J622" s="237" t="s">
        <v>3236</v>
      </c>
      <c r="K622" s="237" t="s">
        <v>3237</v>
      </c>
      <c r="L622" s="237" t="s">
        <v>248</v>
      </c>
      <c r="M622" s="237" t="s">
        <v>3238</v>
      </c>
      <c r="N622" s="237" t="s">
        <v>3239</v>
      </c>
      <c r="O622" s="237" t="s">
        <v>3240</v>
      </c>
      <c r="P622" s="237" t="s">
        <v>3234</v>
      </c>
      <c r="Q622" s="237" t="s">
        <v>3106</v>
      </c>
      <c r="R622" s="237" t="s">
        <v>3241</v>
      </c>
      <c r="S622" s="237" t="s">
        <v>3242</v>
      </c>
      <c r="T622" s="237" t="s">
        <v>3243</v>
      </c>
      <c r="U622" s="237" t="s">
        <v>3244</v>
      </c>
      <c r="V622" s="237" t="s">
        <v>111</v>
      </c>
      <c r="W622" s="237"/>
      <c r="X622" s="237"/>
      <c r="Y622" s="237" t="s">
        <v>3239</v>
      </c>
      <c r="Z622" s="237" t="s">
        <v>3240</v>
      </c>
      <c r="AA622" s="237" t="str">
        <f t="shared" si="94"/>
        <v>サポートセンター　リーチェ</v>
      </c>
      <c r="AB622" s="237" t="s">
        <v>3234</v>
      </c>
      <c r="AC622" s="237" t="str">
        <f t="shared" si="95"/>
        <v>989</v>
      </c>
      <c r="AD622" s="237" t="str">
        <f t="shared" si="96"/>
        <v>2441</v>
      </c>
      <c r="AE622" s="237" t="s">
        <v>3106</v>
      </c>
      <c r="AF622" s="237" t="s">
        <v>3241</v>
      </c>
      <c r="AG622" s="237" t="str">
        <f t="shared" si="97"/>
        <v>岩沼市館下１丁目２番２０号</v>
      </c>
      <c r="AH622" s="237" t="s">
        <v>3242</v>
      </c>
      <c r="AI622" s="237" t="s">
        <v>3243</v>
      </c>
      <c r="AJ622" s="237" t="s">
        <v>260</v>
      </c>
    </row>
    <row r="623" spans="1:36">
      <c r="A623" s="237" t="str">
        <f t="shared" si="89"/>
        <v>0411100241生活介護</v>
      </c>
      <c r="B623" s="237" t="s">
        <v>3245</v>
      </c>
      <c r="C623" s="237" t="s">
        <v>3246</v>
      </c>
      <c r="D623" s="237" t="str">
        <f t="shared" si="90"/>
        <v>カブシキガイシャヒヨコホールディングス</v>
      </c>
      <c r="E623" s="237" t="s">
        <v>2279</v>
      </c>
      <c r="F623" s="237" t="str">
        <f t="shared" si="91"/>
        <v>989</v>
      </c>
      <c r="G623" s="237" t="str">
        <f t="shared" si="92"/>
        <v>2432</v>
      </c>
      <c r="H623" s="237" t="s">
        <v>2280</v>
      </c>
      <c r="I623" s="237" t="str">
        <f t="shared" si="93"/>
        <v>岩沼市中央三丁目２番３号</v>
      </c>
      <c r="J623" s="237" t="s">
        <v>3247</v>
      </c>
      <c r="K623" s="237" t="s">
        <v>2282</v>
      </c>
      <c r="L623" s="237" t="s">
        <v>339</v>
      </c>
      <c r="M623" s="237" t="s">
        <v>2283</v>
      </c>
      <c r="N623" s="237" t="s">
        <v>3248</v>
      </c>
      <c r="O623" s="237" t="s">
        <v>3249</v>
      </c>
      <c r="P623" s="237" t="s">
        <v>3131</v>
      </c>
      <c r="Q623" s="237" t="s">
        <v>3106</v>
      </c>
      <c r="R623" s="237" t="s">
        <v>3250</v>
      </c>
      <c r="S623" s="237" t="s">
        <v>3247</v>
      </c>
      <c r="T623" s="237" t="s">
        <v>2281</v>
      </c>
      <c r="U623" s="237" t="s">
        <v>3251</v>
      </c>
      <c r="V623" s="237" t="s">
        <v>105</v>
      </c>
      <c r="W623" s="237"/>
      <c r="X623" s="237"/>
      <c r="Y623" s="237" t="s">
        <v>3248</v>
      </c>
      <c r="Z623" s="237" t="s">
        <v>3249</v>
      </c>
      <c r="AA623" s="237" t="str">
        <f t="shared" si="94"/>
        <v>ファイン</v>
      </c>
      <c r="AB623" s="237" t="s">
        <v>2279</v>
      </c>
      <c r="AC623" s="237" t="str">
        <f t="shared" si="95"/>
        <v>989</v>
      </c>
      <c r="AD623" s="237" t="str">
        <f t="shared" si="96"/>
        <v>2432</v>
      </c>
      <c r="AE623" s="237" t="s">
        <v>3106</v>
      </c>
      <c r="AF623" s="237" t="s">
        <v>3252</v>
      </c>
      <c r="AG623" s="237" t="str">
        <f t="shared" si="97"/>
        <v>岩沼市中央３丁目２－３森川ビル２階</v>
      </c>
      <c r="AH623" s="237" t="s">
        <v>3247</v>
      </c>
      <c r="AI623" s="237" t="s">
        <v>2281</v>
      </c>
      <c r="AJ623" s="237" t="s">
        <v>332</v>
      </c>
    </row>
    <row r="624" spans="1:36">
      <c r="A624" s="237" t="str">
        <f t="shared" si="89"/>
        <v>0411100241就労移行支援</v>
      </c>
      <c r="B624" s="237" t="s">
        <v>3245</v>
      </c>
      <c r="C624" s="237" t="s">
        <v>3246</v>
      </c>
      <c r="D624" s="237" t="str">
        <f t="shared" si="90"/>
        <v>カブシキガイシャヒヨコホールディングス</v>
      </c>
      <c r="E624" s="237" t="s">
        <v>2279</v>
      </c>
      <c r="F624" s="237" t="str">
        <f t="shared" si="91"/>
        <v>989</v>
      </c>
      <c r="G624" s="237" t="str">
        <f t="shared" si="92"/>
        <v>2432</v>
      </c>
      <c r="H624" s="237" t="s">
        <v>2280</v>
      </c>
      <c r="I624" s="237" t="str">
        <f t="shared" si="93"/>
        <v>岩沼市中央三丁目２番３号</v>
      </c>
      <c r="J624" s="237" t="s">
        <v>3247</v>
      </c>
      <c r="K624" s="237" t="s">
        <v>2282</v>
      </c>
      <c r="L624" s="237" t="s">
        <v>339</v>
      </c>
      <c r="M624" s="237" t="s">
        <v>2283</v>
      </c>
      <c r="N624" s="237" t="s">
        <v>3248</v>
      </c>
      <c r="O624" s="237" t="s">
        <v>3249</v>
      </c>
      <c r="P624" s="237" t="s">
        <v>3131</v>
      </c>
      <c r="Q624" s="237" t="s">
        <v>3106</v>
      </c>
      <c r="R624" s="237" t="s">
        <v>3250</v>
      </c>
      <c r="S624" s="237" t="s">
        <v>3247</v>
      </c>
      <c r="T624" s="237" t="s">
        <v>2281</v>
      </c>
      <c r="U624" s="237" t="s">
        <v>3251</v>
      </c>
      <c r="V624" s="237" t="s">
        <v>109</v>
      </c>
      <c r="W624" s="237"/>
      <c r="X624" s="237"/>
      <c r="Y624" s="237" t="s">
        <v>3248</v>
      </c>
      <c r="Z624" s="237" t="s">
        <v>3249</v>
      </c>
      <c r="AA624" s="237" t="str">
        <f t="shared" si="94"/>
        <v>ファイン</v>
      </c>
      <c r="AB624" s="237" t="s">
        <v>3131</v>
      </c>
      <c r="AC624" s="237" t="str">
        <f t="shared" si="95"/>
        <v>989</v>
      </c>
      <c r="AD624" s="237" t="str">
        <f t="shared" si="96"/>
        <v>2433</v>
      </c>
      <c r="AE624" s="237" t="s">
        <v>3106</v>
      </c>
      <c r="AF624" s="237" t="s">
        <v>3250</v>
      </c>
      <c r="AG624" s="237" t="str">
        <f t="shared" si="97"/>
        <v>岩沼市桜一丁目５番３３号</v>
      </c>
      <c r="AH624" s="237" t="s">
        <v>3247</v>
      </c>
      <c r="AI624" s="237" t="s">
        <v>2281</v>
      </c>
      <c r="AJ624" s="237" t="s">
        <v>261</v>
      </c>
    </row>
    <row r="625" spans="1:36">
      <c r="A625" s="237" t="str">
        <f t="shared" si="89"/>
        <v>0411100241就労継続支援Ｂ型</v>
      </c>
      <c r="B625" s="237" t="s">
        <v>3245</v>
      </c>
      <c r="C625" s="237" t="s">
        <v>3246</v>
      </c>
      <c r="D625" s="237" t="str">
        <f t="shared" si="90"/>
        <v>カブシキガイシャヒヨコホールディングス</v>
      </c>
      <c r="E625" s="237" t="s">
        <v>2279</v>
      </c>
      <c r="F625" s="237" t="str">
        <f t="shared" si="91"/>
        <v>989</v>
      </c>
      <c r="G625" s="237" t="str">
        <f t="shared" si="92"/>
        <v>2432</v>
      </c>
      <c r="H625" s="237" t="s">
        <v>2280</v>
      </c>
      <c r="I625" s="237" t="str">
        <f t="shared" si="93"/>
        <v>岩沼市中央三丁目２番３号</v>
      </c>
      <c r="J625" s="237" t="s">
        <v>3247</v>
      </c>
      <c r="K625" s="237" t="s">
        <v>2282</v>
      </c>
      <c r="L625" s="237" t="s">
        <v>339</v>
      </c>
      <c r="M625" s="237" t="s">
        <v>2283</v>
      </c>
      <c r="N625" s="237" t="s">
        <v>3248</v>
      </c>
      <c r="O625" s="237" t="s">
        <v>3249</v>
      </c>
      <c r="P625" s="237" t="s">
        <v>3131</v>
      </c>
      <c r="Q625" s="237" t="s">
        <v>3106</v>
      </c>
      <c r="R625" s="237" t="s">
        <v>3250</v>
      </c>
      <c r="S625" s="237" t="s">
        <v>3247</v>
      </c>
      <c r="T625" s="237" t="s">
        <v>2281</v>
      </c>
      <c r="U625" s="237" t="s">
        <v>3251</v>
      </c>
      <c r="V625" s="237" t="s">
        <v>111</v>
      </c>
      <c r="W625" s="237"/>
      <c r="X625" s="237"/>
      <c r="Y625" s="237" t="s">
        <v>3248</v>
      </c>
      <c r="Z625" s="237" t="s">
        <v>3249</v>
      </c>
      <c r="AA625" s="237" t="str">
        <f t="shared" si="94"/>
        <v>ファイン</v>
      </c>
      <c r="AB625" s="237" t="s">
        <v>2279</v>
      </c>
      <c r="AC625" s="237" t="str">
        <f t="shared" si="95"/>
        <v>989</v>
      </c>
      <c r="AD625" s="237" t="str">
        <f t="shared" si="96"/>
        <v>2432</v>
      </c>
      <c r="AE625" s="237" t="s">
        <v>3106</v>
      </c>
      <c r="AF625" s="237" t="s">
        <v>3252</v>
      </c>
      <c r="AG625" s="237" t="str">
        <f t="shared" si="97"/>
        <v>岩沼市中央３丁目２－３森川ビル２階</v>
      </c>
      <c r="AH625" s="237" t="s">
        <v>3247</v>
      </c>
      <c r="AI625" s="237" t="s">
        <v>2281</v>
      </c>
      <c r="AJ625" s="237" t="s">
        <v>332</v>
      </c>
    </row>
    <row r="626" spans="1:36">
      <c r="A626" s="237" t="str">
        <f t="shared" si="89"/>
        <v>0411100258居宅介護</v>
      </c>
      <c r="B626" s="237" t="s">
        <v>3253</v>
      </c>
      <c r="C626" s="237" t="s">
        <v>3254</v>
      </c>
      <c r="D626" s="237" t="str">
        <f t="shared" si="90"/>
        <v>センダイヤスラギツウショカイゴカブシキカイシャ</v>
      </c>
      <c r="E626" s="237" t="s">
        <v>3255</v>
      </c>
      <c r="F626" s="237" t="str">
        <f t="shared" si="91"/>
        <v>982</v>
      </c>
      <c r="G626" s="237" t="str">
        <f t="shared" si="92"/>
        <v>0847</v>
      </c>
      <c r="H626" s="237" t="s">
        <v>3256</v>
      </c>
      <c r="I626" s="237" t="str">
        <f t="shared" si="93"/>
        <v>仙台市太白区長嶺8-10</v>
      </c>
      <c r="J626" s="237" t="s">
        <v>3257</v>
      </c>
      <c r="K626" s="237" t="s">
        <v>3258</v>
      </c>
      <c r="L626" s="237" t="s">
        <v>339</v>
      </c>
      <c r="M626" s="237" t="s">
        <v>3259</v>
      </c>
      <c r="N626" s="237" t="s">
        <v>3260</v>
      </c>
      <c r="O626" s="237" t="s">
        <v>3261</v>
      </c>
      <c r="P626" s="237" t="s">
        <v>2279</v>
      </c>
      <c r="Q626" s="237" t="s">
        <v>3106</v>
      </c>
      <c r="R626" s="237" t="s">
        <v>3262</v>
      </c>
      <c r="S626" s="237" t="s">
        <v>3216</v>
      </c>
      <c r="T626" s="237" t="s">
        <v>3217</v>
      </c>
      <c r="U626" s="237" t="s">
        <v>3263</v>
      </c>
      <c r="V626" s="237" t="s">
        <v>99</v>
      </c>
      <c r="W626" s="237"/>
      <c r="X626" s="237"/>
      <c r="Y626" s="237" t="s">
        <v>3260</v>
      </c>
      <c r="Z626" s="237" t="s">
        <v>3261</v>
      </c>
      <c r="AA626" s="237" t="str">
        <f t="shared" si="94"/>
        <v>シンセンチョウシュンカンホウモンカイゴジギョウ</v>
      </c>
      <c r="AB626" s="237" t="s">
        <v>2279</v>
      </c>
      <c r="AC626" s="237" t="str">
        <f t="shared" si="95"/>
        <v>989</v>
      </c>
      <c r="AD626" s="237" t="str">
        <f t="shared" si="96"/>
        <v>2432</v>
      </c>
      <c r="AE626" s="237" t="s">
        <v>3106</v>
      </c>
      <c r="AF626" s="237" t="s">
        <v>3262</v>
      </c>
      <c r="AG626" s="237" t="str">
        <f t="shared" si="97"/>
        <v>岩沼市中央3-7-16</v>
      </c>
      <c r="AH626" s="237" t="s">
        <v>3216</v>
      </c>
      <c r="AI626" s="237" t="s">
        <v>3217</v>
      </c>
      <c r="AJ626" s="237" t="s">
        <v>332</v>
      </c>
    </row>
    <row r="627" spans="1:36">
      <c r="A627" s="237" t="str">
        <f t="shared" si="89"/>
        <v>0411100258重度訪問介護</v>
      </c>
      <c r="B627" s="237" t="s">
        <v>3253</v>
      </c>
      <c r="C627" s="237" t="s">
        <v>3254</v>
      </c>
      <c r="D627" s="237" t="str">
        <f t="shared" si="90"/>
        <v>センダイヤスラギツウショカイゴカブシキカイシャ</v>
      </c>
      <c r="E627" s="237" t="s">
        <v>3255</v>
      </c>
      <c r="F627" s="237" t="str">
        <f t="shared" si="91"/>
        <v>982</v>
      </c>
      <c r="G627" s="237" t="str">
        <f t="shared" si="92"/>
        <v>0847</v>
      </c>
      <c r="H627" s="237" t="s">
        <v>3256</v>
      </c>
      <c r="I627" s="237" t="str">
        <f t="shared" si="93"/>
        <v>仙台市太白区長嶺8-10</v>
      </c>
      <c r="J627" s="237" t="s">
        <v>3257</v>
      </c>
      <c r="K627" s="237" t="s">
        <v>3258</v>
      </c>
      <c r="L627" s="237" t="s">
        <v>339</v>
      </c>
      <c r="M627" s="237" t="s">
        <v>3259</v>
      </c>
      <c r="N627" s="237" t="s">
        <v>3260</v>
      </c>
      <c r="O627" s="237" t="s">
        <v>3261</v>
      </c>
      <c r="P627" s="237" t="s">
        <v>2279</v>
      </c>
      <c r="Q627" s="237" t="s">
        <v>3106</v>
      </c>
      <c r="R627" s="237" t="s">
        <v>3262</v>
      </c>
      <c r="S627" s="237" t="s">
        <v>3216</v>
      </c>
      <c r="T627" s="237" t="s">
        <v>3217</v>
      </c>
      <c r="U627" s="237" t="s">
        <v>3263</v>
      </c>
      <c r="V627" s="237" t="s">
        <v>101</v>
      </c>
      <c r="W627" s="237"/>
      <c r="X627" s="237"/>
      <c r="Y627" s="237" t="s">
        <v>3260</v>
      </c>
      <c r="Z627" s="237" t="s">
        <v>3261</v>
      </c>
      <c r="AA627" s="237" t="str">
        <f t="shared" si="94"/>
        <v>シンセンチョウシュンカンホウモンカイゴジギョウ</v>
      </c>
      <c r="AB627" s="237" t="s">
        <v>2279</v>
      </c>
      <c r="AC627" s="237" t="str">
        <f t="shared" si="95"/>
        <v>989</v>
      </c>
      <c r="AD627" s="237" t="str">
        <f t="shared" si="96"/>
        <v>2432</v>
      </c>
      <c r="AE627" s="237" t="s">
        <v>3106</v>
      </c>
      <c r="AF627" s="237" t="s">
        <v>3262</v>
      </c>
      <c r="AG627" s="237" t="str">
        <f t="shared" si="97"/>
        <v>岩沼市中央3-7-16</v>
      </c>
      <c r="AH627" s="237" t="s">
        <v>3216</v>
      </c>
      <c r="AI627" s="237" t="s">
        <v>3217</v>
      </c>
      <c r="AJ627" s="237" t="s">
        <v>332</v>
      </c>
    </row>
    <row r="628" spans="1:36">
      <c r="A628" s="237" t="str">
        <f t="shared" si="89"/>
        <v>0411100266居宅介護</v>
      </c>
      <c r="B628" s="237" t="s">
        <v>3264</v>
      </c>
      <c r="C628" s="237" t="s">
        <v>3265</v>
      </c>
      <c r="D628" s="237" t="str">
        <f t="shared" si="90"/>
        <v>コウエキシャダンホウジンセイネンカイガイキョウリョクキョウカイ</v>
      </c>
      <c r="E628" s="237" t="s">
        <v>3266</v>
      </c>
      <c r="F628" s="237" t="str">
        <f t="shared" si="91"/>
        <v>399</v>
      </c>
      <c r="G628" s="237" t="str">
        <f t="shared" si="92"/>
        <v>4112</v>
      </c>
      <c r="H628" s="237" t="s">
        <v>3267</v>
      </c>
      <c r="I628" s="237" t="str">
        <f t="shared" si="93"/>
        <v>長野県駒ヶ根市中央16番7号</v>
      </c>
      <c r="J628" s="237" t="s">
        <v>3268</v>
      </c>
      <c r="K628" s="237" t="s">
        <v>3269</v>
      </c>
      <c r="L628" s="237" t="s">
        <v>901</v>
      </c>
      <c r="M628" s="237" t="s">
        <v>3270</v>
      </c>
      <c r="N628" s="237" t="s">
        <v>3171</v>
      </c>
      <c r="O628" s="237" t="s">
        <v>3172</v>
      </c>
      <c r="P628" s="237" t="s">
        <v>3105</v>
      </c>
      <c r="Q628" s="237" t="s">
        <v>3106</v>
      </c>
      <c r="R628" s="237" t="s">
        <v>3173</v>
      </c>
      <c r="S628" s="237" t="s">
        <v>3108</v>
      </c>
      <c r="T628" s="237" t="s">
        <v>3109</v>
      </c>
      <c r="U628" s="237" t="s">
        <v>3271</v>
      </c>
      <c r="V628" s="237" t="s">
        <v>99</v>
      </c>
      <c r="W628" s="237"/>
      <c r="X628" s="237"/>
      <c r="Y628" s="237" t="s">
        <v>3171</v>
      </c>
      <c r="Z628" s="237" t="s">
        <v>3172</v>
      </c>
      <c r="AA628" s="237" t="str">
        <f t="shared" si="94"/>
        <v>イワヌマシショウガイシャチイキカツドウシエンセンター　ヤスラギノサト</v>
      </c>
      <c r="AB628" s="237" t="s">
        <v>3105</v>
      </c>
      <c r="AC628" s="237" t="str">
        <f t="shared" si="95"/>
        <v>989</v>
      </c>
      <c r="AD628" s="237" t="str">
        <f t="shared" si="96"/>
        <v>2427</v>
      </c>
      <c r="AE628" s="237" t="s">
        <v>3106</v>
      </c>
      <c r="AF628" s="237" t="s">
        <v>3173</v>
      </c>
      <c r="AG628" s="237" t="str">
        <f t="shared" si="97"/>
        <v>岩沼市里の杜3-5-22</v>
      </c>
      <c r="AH628" s="237" t="s">
        <v>3108</v>
      </c>
      <c r="AI628" s="237" t="s">
        <v>3109</v>
      </c>
      <c r="AJ628" s="237" t="s">
        <v>260</v>
      </c>
    </row>
    <row r="629" spans="1:36">
      <c r="A629" s="237" t="str">
        <f t="shared" si="89"/>
        <v>0411100266重度訪問介護</v>
      </c>
      <c r="B629" s="237" t="s">
        <v>3264</v>
      </c>
      <c r="C629" s="237" t="s">
        <v>3265</v>
      </c>
      <c r="D629" s="237" t="str">
        <f t="shared" si="90"/>
        <v>コウエキシャダンホウジンセイネンカイガイキョウリョクキョウカイ</v>
      </c>
      <c r="E629" s="237" t="s">
        <v>3266</v>
      </c>
      <c r="F629" s="237" t="str">
        <f t="shared" si="91"/>
        <v>399</v>
      </c>
      <c r="G629" s="237" t="str">
        <f t="shared" si="92"/>
        <v>4112</v>
      </c>
      <c r="H629" s="237" t="s">
        <v>3267</v>
      </c>
      <c r="I629" s="237" t="str">
        <f t="shared" si="93"/>
        <v>長野県駒ヶ根市中央16番7号</v>
      </c>
      <c r="J629" s="237" t="s">
        <v>3268</v>
      </c>
      <c r="K629" s="237" t="s">
        <v>3269</v>
      </c>
      <c r="L629" s="237" t="s">
        <v>901</v>
      </c>
      <c r="M629" s="237" t="s">
        <v>3270</v>
      </c>
      <c r="N629" s="237" t="s">
        <v>3171</v>
      </c>
      <c r="O629" s="237" t="s">
        <v>3172</v>
      </c>
      <c r="P629" s="237" t="s">
        <v>3105</v>
      </c>
      <c r="Q629" s="237" t="s">
        <v>3106</v>
      </c>
      <c r="R629" s="237" t="s">
        <v>3173</v>
      </c>
      <c r="S629" s="237" t="s">
        <v>3108</v>
      </c>
      <c r="T629" s="237" t="s">
        <v>3109</v>
      </c>
      <c r="U629" s="237" t="s">
        <v>3271</v>
      </c>
      <c r="V629" s="237" t="s">
        <v>101</v>
      </c>
      <c r="W629" s="237"/>
      <c r="X629" s="237"/>
      <c r="Y629" s="237" t="s">
        <v>3171</v>
      </c>
      <c r="Z629" s="237" t="s">
        <v>3172</v>
      </c>
      <c r="AA629" s="237" t="str">
        <f t="shared" si="94"/>
        <v>イワヌマシショウガイシャチイキカツドウシエンセンター　ヤスラギノサト</v>
      </c>
      <c r="AB629" s="237" t="s">
        <v>3105</v>
      </c>
      <c r="AC629" s="237" t="str">
        <f t="shared" si="95"/>
        <v>989</v>
      </c>
      <c r="AD629" s="237" t="str">
        <f t="shared" si="96"/>
        <v>2427</v>
      </c>
      <c r="AE629" s="237" t="s">
        <v>3106</v>
      </c>
      <c r="AF629" s="237" t="s">
        <v>3173</v>
      </c>
      <c r="AG629" s="237" t="str">
        <f t="shared" si="97"/>
        <v>岩沼市里の杜3-5-22</v>
      </c>
      <c r="AH629" s="237" t="s">
        <v>3108</v>
      </c>
      <c r="AI629" s="237" t="s">
        <v>3109</v>
      </c>
      <c r="AJ629" s="237" t="s">
        <v>260</v>
      </c>
    </row>
    <row r="630" spans="1:36">
      <c r="A630" s="237" t="str">
        <f t="shared" si="89"/>
        <v>0411100266同行援護</v>
      </c>
      <c r="B630" s="237" t="s">
        <v>3264</v>
      </c>
      <c r="C630" s="237" t="s">
        <v>3265</v>
      </c>
      <c r="D630" s="237" t="str">
        <f t="shared" si="90"/>
        <v>コウエキシャダンホウジンセイネンカイガイキョウリョクキョウカイ</v>
      </c>
      <c r="E630" s="237" t="s">
        <v>3266</v>
      </c>
      <c r="F630" s="237" t="str">
        <f t="shared" si="91"/>
        <v>399</v>
      </c>
      <c r="G630" s="237" t="str">
        <f t="shared" si="92"/>
        <v>4112</v>
      </c>
      <c r="H630" s="237" t="s">
        <v>3267</v>
      </c>
      <c r="I630" s="237" t="str">
        <f t="shared" si="93"/>
        <v>長野県駒ヶ根市中央16番7号</v>
      </c>
      <c r="J630" s="237" t="s">
        <v>3268</v>
      </c>
      <c r="K630" s="237" t="s">
        <v>3269</v>
      </c>
      <c r="L630" s="237" t="s">
        <v>901</v>
      </c>
      <c r="M630" s="237" t="s">
        <v>3270</v>
      </c>
      <c r="N630" s="237" t="s">
        <v>3171</v>
      </c>
      <c r="O630" s="237" t="s">
        <v>3172</v>
      </c>
      <c r="P630" s="237" t="s">
        <v>3105</v>
      </c>
      <c r="Q630" s="237" t="s">
        <v>3106</v>
      </c>
      <c r="R630" s="237" t="s">
        <v>3173</v>
      </c>
      <c r="S630" s="237" t="s">
        <v>3108</v>
      </c>
      <c r="T630" s="237" t="s">
        <v>3109</v>
      </c>
      <c r="U630" s="237" t="s">
        <v>3271</v>
      </c>
      <c r="V630" s="237" t="s">
        <v>126</v>
      </c>
      <c r="W630" s="237"/>
      <c r="X630" s="237"/>
      <c r="Y630" s="237" t="s">
        <v>3171</v>
      </c>
      <c r="Z630" s="237" t="s">
        <v>3172</v>
      </c>
      <c r="AA630" s="237" t="str">
        <f t="shared" si="94"/>
        <v>イワヌマシショウガイシャチイキカツドウシエンセンター　ヤスラギノサト</v>
      </c>
      <c r="AB630" s="237" t="s">
        <v>3105</v>
      </c>
      <c r="AC630" s="237" t="str">
        <f t="shared" si="95"/>
        <v>989</v>
      </c>
      <c r="AD630" s="237" t="str">
        <f t="shared" si="96"/>
        <v>2427</v>
      </c>
      <c r="AE630" s="237" t="s">
        <v>3106</v>
      </c>
      <c r="AF630" s="237" t="s">
        <v>3173</v>
      </c>
      <c r="AG630" s="237" t="str">
        <f t="shared" si="97"/>
        <v>岩沼市里の杜3-5-22</v>
      </c>
      <c r="AH630" s="237" t="s">
        <v>3108</v>
      </c>
      <c r="AI630" s="237" t="s">
        <v>3109</v>
      </c>
      <c r="AJ630" s="237" t="s">
        <v>260</v>
      </c>
    </row>
    <row r="631" spans="1:36">
      <c r="A631" s="237" t="str">
        <f t="shared" si="89"/>
        <v>0411100274短期入所</v>
      </c>
      <c r="B631" s="237" t="s">
        <v>3264</v>
      </c>
      <c r="C631" s="237" t="s">
        <v>3265</v>
      </c>
      <c r="D631" s="237" t="str">
        <f t="shared" si="90"/>
        <v>コウエキシャダンホウジンセイネンカイガイキョウリョクキョウカイ</v>
      </c>
      <c r="E631" s="237" t="s">
        <v>3266</v>
      </c>
      <c r="F631" s="237" t="str">
        <f t="shared" si="91"/>
        <v>399</v>
      </c>
      <c r="G631" s="237" t="str">
        <f t="shared" si="92"/>
        <v>4112</v>
      </c>
      <c r="H631" s="237" t="s">
        <v>3267</v>
      </c>
      <c r="I631" s="237" t="str">
        <f t="shared" si="93"/>
        <v>長野県駒ヶ根市中央16番7号</v>
      </c>
      <c r="J631" s="237" t="s">
        <v>3268</v>
      </c>
      <c r="K631" s="237" t="s">
        <v>3269</v>
      </c>
      <c r="L631" s="237" t="s">
        <v>901</v>
      </c>
      <c r="M631" s="237" t="s">
        <v>3270</v>
      </c>
      <c r="N631" s="237" t="s">
        <v>3171</v>
      </c>
      <c r="O631" s="237" t="s">
        <v>3172</v>
      </c>
      <c r="P631" s="237" t="s">
        <v>3105</v>
      </c>
      <c r="Q631" s="237" t="s">
        <v>3106</v>
      </c>
      <c r="R631" s="237" t="s">
        <v>3173</v>
      </c>
      <c r="S631" s="237" t="s">
        <v>3126</v>
      </c>
      <c r="T631" s="237" t="s">
        <v>3272</v>
      </c>
      <c r="U631" s="237" t="s">
        <v>3273</v>
      </c>
      <c r="V631" s="237" t="s">
        <v>277</v>
      </c>
      <c r="W631" s="237"/>
      <c r="X631" s="237"/>
      <c r="Y631" s="237" t="s">
        <v>3171</v>
      </c>
      <c r="Z631" s="237" t="s">
        <v>3172</v>
      </c>
      <c r="AA631" s="237" t="str">
        <f t="shared" si="94"/>
        <v>イワヌマシショウガイシャチイキカツドウシエンセンター　ヤスラギノサト</v>
      </c>
      <c r="AB631" s="237" t="s">
        <v>3105</v>
      </c>
      <c r="AC631" s="237" t="str">
        <f t="shared" si="95"/>
        <v>989</v>
      </c>
      <c r="AD631" s="237" t="str">
        <f t="shared" si="96"/>
        <v>2427</v>
      </c>
      <c r="AE631" s="237" t="s">
        <v>3106</v>
      </c>
      <c r="AF631" s="237" t="s">
        <v>3173</v>
      </c>
      <c r="AG631" s="237" t="str">
        <f t="shared" si="97"/>
        <v>岩沼市里の杜3-5-22</v>
      </c>
      <c r="AH631" s="237" t="s">
        <v>3126</v>
      </c>
      <c r="AI631" s="237" t="s">
        <v>3272</v>
      </c>
      <c r="AJ631" s="237" t="s">
        <v>260</v>
      </c>
    </row>
    <row r="632" spans="1:36">
      <c r="A632" s="237" t="str">
        <f t="shared" si="89"/>
        <v>0411100282就労移行支援</v>
      </c>
      <c r="B632" s="237" t="s">
        <v>3274</v>
      </c>
      <c r="C632" s="237" t="s">
        <v>3275</v>
      </c>
      <c r="D632" s="237" t="str">
        <f t="shared" si="90"/>
        <v>コウエキシャダンホウジン　セイネンカイガイキョウリョクキョウカイ</v>
      </c>
      <c r="E632" s="237" t="s">
        <v>3276</v>
      </c>
      <c r="F632" s="237" t="str">
        <f t="shared" si="91"/>
        <v>102</v>
      </c>
      <c r="G632" s="237" t="str">
        <f t="shared" si="92"/>
        <v>0082</v>
      </c>
      <c r="H632" s="237" t="s">
        <v>3277</v>
      </c>
      <c r="I632" s="237" t="str">
        <f t="shared" si="93"/>
        <v>東京都千代田区一番町２３番地３日本生命一番町ビル５Ｆ</v>
      </c>
      <c r="J632" s="237" t="s">
        <v>3278</v>
      </c>
      <c r="K632" s="237" t="s">
        <v>3279</v>
      </c>
      <c r="L632" s="237" t="s">
        <v>901</v>
      </c>
      <c r="M632" s="237" t="s">
        <v>3280</v>
      </c>
      <c r="N632" s="237" t="s">
        <v>3144</v>
      </c>
      <c r="O632" s="237" t="s">
        <v>3147</v>
      </c>
      <c r="P632" s="237" t="s">
        <v>3105</v>
      </c>
      <c r="Q632" s="237" t="s">
        <v>3106</v>
      </c>
      <c r="R632" s="237" t="s">
        <v>3281</v>
      </c>
      <c r="S632" s="237" t="s">
        <v>3108</v>
      </c>
      <c r="T632" s="237" t="s">
        <v>3109</v>
      </c>
      <c r="U632" s="237" t="s">
        <v>3282</v>
      </c>
      <c r="V632" s="237" t="s">
        <v>109</v>
      </c>
      <c r="W632" s="237"/>
      <c r="X632" s="237"/>
      <c r="Y632" s="237" t="s">
        <v>3144</v>
      </c>
      <c r="Z632" s="237" t="s">
        <v>3147</v>
      </c>
      <c r="AA632" s="237" t="str">
        <f t="shared" si="94"/>
        <v>イワヌマシショウガイシャチイキシュウロウシエンセンター　ヒマワリホーム</v>
      </c>
      <c r="AB632" s="237" t="s">
        <v>3105</v>
      </c>
      <c r="AC632" s="237" t="str">
        <f t="shared" si="95"/>
        <v>989</v>
      </c>
      <c r="AD632" s="237" t="str">
        <f t="shared" si="96"/>
        <v>2427</v>
      </c>
      <c r="AE632" s="237" t="s">
        <v>3106</v>
      </c>
      <c r="AF632" s="237" t="s">
        <v>3281</v>
      </c>
      <c r="AG632" s="237" t="str">
        <f t="shared" si="97"/>
        <v>岩沼市里の杜三丁目５番２２号</v>
      </c>
      <c r="AH632" s="237" t="s">
        <v>3108</v>
      </c>
      <c r="AI632" s="237" t="s">
        <v>3109</v>
      </c>
      <c r="AJ632" s="237" t="s">
        <v>260</v>
      </c>
    </row>
    <row r="633" spans="1:36">
      <c r="A633" s="237" t="str">
        <f t="shared" si="89"/>
        <v>0411100282就労継続支援Ｂ型</v>
      </c>
      <c r="B633" s="237" t="s">
        <v>3274</v>
      </c>
      <c r="C633" s="237" t="s">
        <v>3275</v>
      </c>
      <c r="D633" s="237" t="str">
        <f t="shared" si="90"/>
        <v>コウエキシャダンホウジン　セイネンカイガイキョウリョクキョウカイ</v>
      </c>
      <c r="E633" s="237" t="s">
        <v>3276</v>
      </c>
      <c r="F633" s="237" t="str">
        <f t="shared" si="91"/>
        <v>102</v>
      </c>
      <c r="G633" s="237" t="str">
        <f t="shared" si="92"/>
        <v>0082</v>
      </c>
      <c r="H633" s="237" t="s">
        <v>3277</v>
      </c>
      <c r="I633" s="237" t="str">
        <f t="shared" si="93"/>
        <v>東京都千代田区一番町２３番地３日本生命一番町ビル５Ｆ</v>
      </c>
      <c r="J633" s="237" t="s">
        <v>3278</v>
      </c>
      <c r="K633" s="237" t="s">
        <v>3279</v>
      </c>
      <c r="L633" s="237" t="s">
        <v>901</v>
      </c>
      <c r="M633" s="237" t="s">
        <v>3280</v>
      </c>
      <c r="N633" s="237" t="s">
        <v>3144</v>
      </c>
      <c r="O633" s="237" t="s">
        <v>3147</v>
      </c>
      <c r="P633" s="237" t="s">
        <v>3105</v>
      </c>
      <c r="Q633" s="237" t="s">
        <v>3106</v>
      </c>
      <c r="R633" s="237" t="s">
        <v>3281</v>
      </c>
      <c r="S633" s="237" t="s">
        <v>3108</v>
      </c>
      <c r="T633" s="237" t="s">
        <v>3109</v>
      </c>
      <c r="U633" s="237" t="s">
        <v>3282</v>
      </c>
      <c r="V633" s="237" t="s">
        <v>111</v>
      </c>
      <c r="W633" s="237"/>
      <c r="X633" s="237"/>
      <c r="Y633" s="237" t="s">
        <v>3144</v>
      </c>
      <c r="Z633" s="237" t="s">
        <v>3147</v>
      </c>
      <c r="AA633" s="237" t="str">
        <f t="shared" si="94"/>
        <v>イワヌマシショウガイシャチイキシュウロウシエンセンター　ヒマワリホーム</v>
      </c>
      <c r="AB633" s="237" t="s">
        <v>3105</v>
      </c>
      <c r="AC633" s="237" t="str">
        <f t="shared" si="95"/>
        <v>989</v>
      </c>
      <c r="AD633" s="237" t="str">
        <f t="shared" si="96"/>
        <v>2427</v>
      </c>
      <c r="AE633" s="237" t="s">
        <v>3106</v>
      </c>
      <c r="AF633" s="237" t="s">
        <v>3281</v>
      </c>
      <c r="AG633" s="237" t="str">
        <f t="shared" si="97"/>
        <v>岩沼市里の杜三丁目５番２２号</v>
      </c>
      <c r="AH633" s="237" t="s">
        <v>3108</v>
      </c>
      <c r="AI633" s="237" t="s">
        <v>3109</v>
      </c>
      <c r="AJ633" s="237" t="s">
        <v>260</v>
      </c>
    </row>
    <row r="634" spans="1:36">
      <c r="A634" s="237" t="str">
        <f t="shared" si="89"/>
        <v>0411100290居宅介護</v>
      </c>
      <c r="B634" s="237" t="s">
        <v>3283</v>
      </c>
      <c r="C634" s="237" t="s">
        <v>3284</v>
      </c>
      <c r="D634" s="237" t="str">
        <f t="shared" si="90"/>
        <v>カブシキカイシャアイ・ケイ・サポート</v>
      </c>
      <c r="E634" s="237" t="s">
        <v>3285</v>
      </c>
      <c r="F634" s="237" t="str">
        <f t="shared" si="91"/>
        <v>984</v>
      </c>
      <c r="G634" s="237" t="str">
        <f t="shared" si="92"/>
        <v>0825</v>
      </c>
      <c r="H634" s="237" t="s">
        <v>3286</v>
      </c>
      <c r="I634" s="237" t="str">
        <f t="shared" si="93"/>
        <v>仙台市若林区古城1-5-6-501</v>
      </c>
      <c r="J634" s="237" t="s">
        <v>3287</v>
      </c>
      <c r="K634" s="237"/>
      <c r="L634" s="237" t="s">
        <v>339</v>
      </c>
      <c r="M634" s="237" t="s">
        <v>3288</v>
      </c>
      <c r="N634" s="237" t="s">
        <v>3289</v>
      </c>
      <c r="O634" s="237" t="s">
        <v>3290</v>
      </c>
      <c r="P634" s="237" t="s">
        <v>2279</v>
      </c>
      <c r="Q634" s="237" t="s">
        <v>3106</v>
      </c>
      <c r="R634" s="237" t="s">
        <v>3262</v>
      </c>
      <c r="S634" s="237" t="s">
        <v>3216</v>
      </c>
      <c r="T634" s="237" t="s">
        <v>3217</v>
      </c>
      <c r="U634" s="237" t="s">
        <v>3291</v>
      </c>
      <c r="V634" s="237" t="s">
        <v>99</v>
      </c>
      <c r="W634" s="237"/>
      <c r="X634" s="237"/>
      <c r="Y634" s="237" t="s">
        <v>3289</v>
      </c>
      <c r="Z634" s="237" t="s">
        <v>3290</v>
      </c>
      <c r="AA634" s="237" t="str">
        <f t="shared" si="94"/>
        <v>カーサイワヌマ　ホウモンカイゴジギョウショ</v>
      </c>
      <c r="AB634" s="237" t="s">
        <v>2279</v>
      </c>
      <c r="AC634" s="237" t="str">
        <f t="shared" si="95"/>
        <v>989</v>
      </c>
      <c r="AD634" s="237" t="str">
        <f t="shared" si="96"/>
        <v>2432</v>
      </c>
      <c r="AE634" s="237" t="s">
        <v>3106</v>
      </c>
      <c r="AF634" s="237" t="s">
        <v>3262</v>
      </c>
      <c r="AG634" s="237" t="str">
        <f t="shared" si="97"/>
        <v>岩沼市中央3-7-16</v>
      </c>
      <c r="AH634" s="237" t="s">
        <v>3216</v>
      </c>
      <c r="AI634" s="237" t="s">
        <v>3217</v>
      </c>
      <c r="AJ634" s="237" t="s">
        <v>260</v>
      </c>
    </row>
    <row r="635" spans="1:36">
      <c r="A635" s="237" t="str">
        <f t="shared" si="89"/>
        <v>0411100290重度訪問介護</v>
      </c>
      <c r="B635" s="237" t="s">
        <v>3283</v>
      </c>
      <c r="C635" s="237" t="s">
        <v>3284</v>
      </c>
      <c r="D635" s="237" t="str">
        <f t="shared" si="90"/>
        <v>カブシキカイシャアイ・ケイ・サポート</v>
      </c>
      <c r="E635" s="237" t="s">
        <v>3285</v>
      </c>
      <c r="F635" s="237" t="str">
        <f t="shared" si="91"/>
        <v>984</v>
      </c>
      <c r="G635" s="237" t="str">
        <f t="shared" si="92"/>
        <v>0825</v>
      </c>
      <c r="H635" s="237" t="s">
        <v>3286</v>
      </c>
      <c r="I635" s="237" t="str">
        <f t="shared" si="93"/>
        <v>仙台市若林区古城1-5-6-501</v>
      </c>
      <c r="J635" s="237" t="s">
        <v>3287</v>
      </c>
      <c r="K635" s="237"/>
      <c r="L635" s="237" t="s">
        <v>339</v>
      </c>
      <c r="M635" s="237" t="s">
        <v>3288</v>
      </c>
      <c r="N635" s="237" t="s">
        <v>3289</v>
      </c>
      <c r="O635" s="237" t="s">
        <v>3290</v>
      </c>
      <c r="P635" s="237" t="s">
        <v>2279</v>
      </c>
      <c r="Q635" s="237" t="s">
        <v>3106</v>
      </c>
      <c r="R635" s="237" t="s">
        <v>3262</v>
      </c>
      <c r="S635" s="237" t="s">
        <v>3216</v>
      </c>
      <c r="T635" s="237" t="s">
        <v>3217</v>
      </c>
      <c r="U635" s="237" t="s">
        <v>3291</v>
      </c>
      <c r="V635" s="237" t="s">
        <v>101</v>
      </c>
      <c r="W635" s="237"/>
      <c r="X635" s="237"/>
      <c r="Y635" s="237" t="s">
        <v>3289</v>
      </c>
      <c r="Z635" s="237" t="s">
        <v>3290</v>
      </c>
      <c r="AA635" s="237" t="str">
        <f t="shared" si="94"/>
        <v>カーサイワヌマ　ホウモンカイゴジギョウショ</v>
      </c>
      <c r="AB635" s="237" t="s">
        <v>2279</v>
      </c>
      <c r="AC635" s="237" t="str">
        <f t="shared" si="95"/>
        <v>989</v>
      </c>
      <c r="AD635" s="237" t="str">
        <f t="shared" si="96"/>
        <v>2432</v>
      </c>
      <c r="AE635" s="237" t="s">
        <v>3106</v>
      </c>
      <c r="AF635" s="237" t="s">
        <v>3262</v>
      </c>
      <c r="AG635" s="237" t="str">
        <f t="shared" si="97"/>
        <v>岩沼市中央3-7-16</v>
      </c>
      <c r="AH635" s="237" t="s">
        <v>3216</v>
      </c>
      <c r="AI635" s="237" t="s">
        <v>3217</v>
      </c>
      <c r="AJ635" s="237" t="s">
        <v>260</v>
      </c>
    </row>
    <row r="636" spans="1:36">
      <c r="A636" s="237" t="str">
        <f t="shared" si="89"/>
        <v>0411100316居宅介護</v>
      </c>
      <c r="B636" s="237" t="s">
        <v>3292</v>
      </c>
      <c r="C636" s="237" t="s">
        <v>3293</v>
      </c>
      <c r="D636" s="237" t="str">
        <f t="shared" si="90"/>
        <v>カブシキガイシャユイ</v>
      </c>
      <c r="E636" s="237" t="s">
        <v>3131</v>
      </c>
      <c r="F636" s="237" t="str">
        <f t="shared" si="91"/>
        <v>989</v>
      </c>
      <c r="G636" s="237" t="str">
        <f t="shared" si="92"/>
        <v>2433</v>
      </c>
      <c r="H636" s="237" t="s">
        <v>3294</v>
      </c>
      <c r="I636" s="237" t="str">
        <f t="shared" si="93"/>
        <v>岩沼市桜２丁目５番１５号</v>
      </c>
      <c r="J636" s="237" t="s">
        <v>3295</v>
      </c>
      <c r="K636" s="237" t="s">
        <v>3295</v>
      </c>
      <c r="L636" s="237" t="s">
        <v>339</v>
      </c>
      <c r="M636" s="237" t="s">
        <v>3296</v>
      </c>
      <c r="N636" s="237" t="s">
        <v>3297</v>
      </c>
      <c r="O636" s="237" t="s">
        <v>3298</v>
      </c>
      <c r="P636" s="237" t="s">
        <v>3299</v>
      </c>
      <c r="Q636" s="237" t="s">
        <v>3106</v>
      </c>
      <c r="R636" s="237" t="s">
        <v>3300</v>
      </c>
      <c r="S636" s="237" t="s">
        <v>3301</v>
      </c>
      <c r="T636" s="237" t="s">
        <v>3302</v>
      </c>
      <c r="U636" s="237" t="s">
        <v>3303</v>
      </c>
      <c r="V636" s="237" t="s">
        <v>99</v>
      </c>
      <c r="W636" s="237"/>
      <c r="X636" s="237"/>
      <c r="Y636" s="237" t="s">
        <v>3297</v>
      </c>
      <c r="Z636" s="237" t="s">
        <v>3298</v>
      </c>
      <c r="AA636" s="237" t="str">
        <f t="shared" si="94"/>
        <v>ユイヘルパーステーション</v>
      </c>
      <c r="AB636" s="237" t="s">
        <v>3299</v>
      </c>
      <c r="AC636" s="237" t="str">
        <f t="shared" si="95"/>
        <v>989</v>
      </c>
      <c r="AD636" s="237" t="str">
        <f t="shared" si="96"/>
        <v>2434</v>
      </c>
      <c r="AE636" s="237" t="s">
        <v>3106</v>
      </c>
      <c r="AF636" s="237" t="s">
        <v>3300</v>
      </c>
      <c r="AG636" s="237" t="str">
        <f t="shared" si="97"/>
        <v>岩沼市藤浪一丁目３番４９号</v>
      </c>
      <c r="AH636" s="237" t="s">
        <v>3301</v>
      </c>
      <c r="AI636" s="237" t="s">
        <v>3302</v>
      </c>
      <c r="AJ636" s="237" t="s">
        <v>260</v>
      </c>
    </row>
    <row r="637" spans="1:36">
      <c r="A637" s="237" t="str">
        <f t="shared" si="89"/>
        <v>0411100316重度訪問介護</v>
      </c>
      <c r="B637" s="237" t="s">
        <v>3292</v>
      </c>
      <c r="C637" s="237" t="s">
        <v>3293</v>
      </c>
      <c r="D637" s="237" t="str">
        <f t="shared" si="90"/>
        <v>カブシキガイシャユイ</v>
      </c>
      <c r="E637" s="237" t="s">
        <v>3131</v>
      </c>
      <c r="F637" s="237" t="str">
        <f t="shared" si="91"/>
        <v>989</v>
      </c>
      <c r="G637" s="237" t="str">
        <f t="shared" si="92"/>
        <v>2433</v>
      </c>
      <c r="H637" s="237" t="s">
        <v>3294</v>
      </c>
      <c r="I637" s="237" t="str">
        <f t="shared" si="93"/>
        <v>岩沼市桜２丁目５番１５号</v>
      </c>
      <c r="J637" s="237" t="s">
        <v>3295</v>
      </c>
      <c r="K637" s="237" t="s">
        <v>3295</v>
      </c>
      <c r="L637" s="237" t="s">
        <v>339</v>
      </c>
      <c r="M637" s="237" t="s">
        <v>3296</v>
      </c>
      <c r="N637" s="237" t="s">
        <v>3297</v>
      </c>
      <c r="O637" s="237" t="s">
        <v>3298</v>
      </c>
      <c r="P637" s="237" t="s">
        <v>3299</v>
      </c>
      <c r="Q637" s="237" t="s">
        <v>3106</v>
      </c>
      <c r="R637" s="237" t="s">
        <v>3300</v>
      </c>
      <c r="S637" s="237" t="s">
        <v>3301</v>
      </c>
      <c r="T637" s="237" t="s">
        <v>3302</v>
      </c>
      <c r="U637" s="237" t="s">
        <v>3303</v>
      </c>
      <c r="V637" s="237" t="s">
        <v>101</v>
      </c>
      <c r="W637" s="237"/>
      <c r="X637" s="237"/>
      <c r="Y637" s="237" t="s">
        <v>3297</v>
      </c>
      <c r="Z637" s="237" t="s">
        <v>3298</v>
      </c>
      <c r="AA637" s="237" t="str">
        <f t="shared" si="94"/>
        <v>ユイヘルパーステーション</v>
      </c>
      <c r="AB637" s="237" t="s">
        <v>3299</v>
      </c>
      <c r="AC637" s="237" t="str">
        <f t="shared" si="95"/>
        <v>989</v>
      </c>
      <c r="AD637" s="237" t="str">
        <f t="shared" si="96"/>
        <v>2434</v>
      </c>
      <c r="AE637" s="237" t="s">
        <v>3106</v>
      </c>
      <c r="AF637" s="237" t="s">
        <v>3300</v>
      </c>
      <c r="AG637" s="237" t="str">
        <f t="shared" si="97"/>
        <v>岩沼市藤浪一丁目３番４９号</v>
      </c>
      <c r="AH637" s="237" t="s">
        <v>3301</v>
      </c>
      <c r="AI637" s="237" t="s">
        <v>3302</v>
      </c>
      <c r="AJ637" s="237" t="s">
        <v>260</v>
      </c>
    </row>
    <row r="638" spans="1:36">
      <c r="A638" s="237" t="str">
        <f t="shared" si="89"/>
        <v>0411100332居宅介護</v>
      </c>
      <c r="B638" s="237" t="s">
        <v>629</v>
      </c>
      <c r="C638" s="237" t="s">
        <v>630</v>
      </c>
      <c r="D638" s="237" t="str">
        <f t="shared" si="90"/>
        <v>カブシキガイシャニチイガッカン</v>
      </c>
      <c r="E638" s="237" t="s">
        <v>631</v>
      </c>
      <c r="F638" s="237" t="str">
        <f t="shared" si="91"/>
        <v>101</v>
      </c>
      <c r="G638" s="237" t="str">
        <f t="shared" si="92"/>
        <v>8688</v>
      </c>
      <c r="H638" s="237" t="s">
        <v>632</v>
      </c>
      <c r="I638" s="237" t="str">
        <f t="shared" si="93"/>
        <v>東京都千代田区神田駿河台２丁目９</v>
      </c>
      <c r="J638" s="237" t="s">
        <v>633</v>
      </c>
      <c r="K638" s="237" t="s">
        <v>634</v>
      </c>
      <c r="L638" s="237" t="s">
        <v>635</v>
      </c>
      <c r="M638" s="237" t="s">
        <v>636</v>
      </c>
      <c r="N638" s="237" t="s">
        <v>3304</v>
      </c>
      <c r="O638" s="237" t="s">
        <v>3305</v>
      </c>
      <c r="P638" s="237" t="s">
        <v>3306</v>
      </c>
      <c r="Q638" s="237" t="s">
        <v>3106</v>
      </c>
      <c r="R638" s="237" t="s">
        <v>3307</v>
      </c>
      <c r="S638" s="237" t="s">
        <v>3308</v>
      </c>
      <c r="T638" s="237" t="s">
        <v>3309</v>
      </c>
      <c r="U638" s="237" t="s">
        <v>3310</v>
      </c>
      <c r="V638" s="237" t="s">
        <v>99</v>
      </c>
      <c r="W638" s="237"/>
      <c r="X638" s="237"/>
      <c r="Y638" s="237" t="s">
        <v>3304</v>
      </c>
      <c r="Z638" s="237" t="s">
        <v>3305</v>
      </c>
      <c r="AA638" s="237" t="str">
        <f t="shared" si="94"/>
        <v>ニチイケアセンタータマウラ</v>
      </c>
      <c r="AB638" s="237" t="s">
        <v>3306</v>
      </c>
      <c r="AC638" s="237" t="str">
        <f t="shared" si="95"/>
        <v>989</v>
      </c>
      <c r="AD638" s="237" t="str">
        <f t="shared" si="96"/>
        <v>2421</v>
      </c>
      <c r="AE638" s="237" t="s">
        <v>3106</v>
      </c>
      <c r="AF638" s="237" t="s">
        <v>3311</v>
      </c>
      <c r="AG638" s="237" t="str">
        <f t="shared" si="97"/>
        <v>岩沼市下野郷字舘外２０９―１</v>
      </c>
      <c r="AH638" s="237" t="s">
        <v>3312</v>
      </c>
      <c r="AI638" s="237" t="s">
        <v>3313</v>
      </c>
      <c r="AJ638" s="237" t="s">
        <v>260</v>
      </c>
    </row>
    <row r="639" spans="1:36">
      <c r="A639" s="237" t="str">
        <f t="shared" si="89"/>
        <v>0411100332重度訪問介護</v>
      </c>
      <c r="B639" s="237" t="s">
        <v>629</v>
      </c>
      <c r="C639" s="237" t="s">
        <v>630</v>
      </c>
      <c r="D639" s="237" t="str">
        <f t="shared" si="90"/>
        <v>カブシキガイシャニチイガッカン</v>
      </c>
      <c r="E639" s="237" t="s">
        <v>631</v>
      </c>
      <c r="F639" s="237" t="str">
        <f t="shared" si="91"/>
        <v>101</v>
      </c>
      <c r="G639" s="237" t="str">
        <f t="shared" si="92"/>
        <v>8688</v>
      </c>
      <c r="H639" s="237" t="s">
        <v>632</v>
      </c>
      <c r="I639" s="237" t="str">
        <f t="shared" si="93"/>
        <v>東京都千代田区神田駿河台２丁目９</v>
      </c>
      <c r="J639" s="237" t="s">
        <v>633</v>
      </c>
      <c r="K639" s="237" t="s">
        <v>634</v>
      </c>
      <c r="L639" s="237" t="s">
        <v>635</v>
      </c>
      <c r="M639" s="237" t="s">
        <v>636</v>
      </c>
      <c r="N639" s="237" t="s">
        <v>3304</v>
      </c>
      <c r="O639" s="237" t="s">
        <v>3305</v>
      </c>
      <c r="P639" s="237" t="s">
        <v>3306</v>
      </c>
      <c r="Q639" s="237" t="s">
        <v>3106</v>
      </c>
      <c r="R639" s="237" t="s">
        <v>3307</v>
      </c>
      <c r="S639" s="237" t="s">
        <v>3308</v>
      </c>
      <c r="T639" s="237" t="s">
        <v>3309</v>
      </c>
      <c r="U639" s="237" t="s">
        <v>3310</v>
      </c>
      <c r="V639" s="237" t="s">
        <v>101</v>
      </c>
      <c r="W639" s="237"/>
      <c r="X639" s="237"/>
      <c r="Y639" s="237" t="s">
        <v>3304</v>
      </c>
      <c r="Z639" s="237" t="s">
        <v>3305</v>
      </c>
      <c r="AA639" s="237" t="str">
        <f t="shared" si="94"/>
        <v>ニチイケアセンタータマウラ</v>
      </c>
      <c r="AB639" s="237" t="s">
        <v>3306</v>
      </c>
      <c r="AC639" s="237" t="str">
        <f t="shared" si="95"/>
        <v>989</v>
      </c>
      <c r="AD639" s="237" t="str">
        <f t="shared" si="96"/>
        <v>2421</v>
      </c>
      <c r="AE639" s="237" t="s">
        <v>3106</v>
      </c>
      <c r="AF639" s="237" t="s">
        <v>3314</v>
      </c>
      <c r="AG639" s="237" t="str">
        <f t="shared" si="97"/>
        <v>岩沼市下野郷字舘外２０９ー１</v>
      </c>
      <c r="AH639" s="237" t="s">
        <v>3308</v>
      </c>
      <c r="AI639" s="237" t="s">
        <v>3309</v>
      </c>
      <c r="AJ639" s="237" t="s">
        <v>260</v>
      </c>
    </row>
    <row r="640" spans="1:36">
      <c r="A640" s="237" t="str">
        <f t="shared" si="89"/>
        <v>0411100340生活介護</v>
      </c>
      <c r="B640" s="237" t="s">
        <v>3264</v>
      </c>
      <c r="C640" s="237" t="s">
        <v>3265</v>
      </c>
      <c r="D640" s="237" t="str">
        <f t="shared" si="90"/>
        <v>コウエキシャダンホウジンセイネンカイガイキョウリョクキョウカイ</v>
      </c>
      <c r="E640" s="237" t="s">
        <v>3266</v>
      </c>
      <c r="F640" s="237" t="str">
        <f t="shared" si="91"/>
        <v>399</v>
      </c>
      <c r="G640" s="237" t="str">
        <f t="shared" si="92"/>
        <v>4112</v>
      </c>
      <c r="H640" s="237" t="s">
        <v>3267</v>
      </c>
      <c r="I640" s="237" t="str">
        <f t="shared" si="93"/>
        <v>長野県駒ヶ根市中央16番7号</v>
      </c>
      <c r="J640" s="237" t="s">
        <v>3268</v>
      </c>
      <c r="K640" s="237" t="s">
        <v>3269</v>
      </c>
      <c r="L640" s="237" t="s">
        <v>901</v>
      </c>
      <c r="M640" s="237" t="s">
        <v>3270</v>
      </c>
      <c r="N640" s="237" t="s">
        <v>3315</v>
      </c>
      <c r="O640" s="237" t="s">
        <v>3316</v>
      </c>
      <c r="P640" s="237" t="s">
        <v>2279</v>
      </c>
      <c r="Q640" s="237" t="s">
        <v>3106</v>
      </c>
      <c r="R640" s="237" t="s">
        <v>3317</v>
      </c>
      <c r="S640" s="237" t="s">
        <v>3318</v>
      </c>
      <c r="T640" s="237" t="s">
        <v>3319</v>
      </c>
      <c r="U640" s="237" t="s">
        <v>3320</v>
      </c>
      <c r="V640" s="237" t="s">
        <v>105</v>
      </c>
      <c r="W640" s="237"/>
      <c r="X640" s="237"/>
      <c r="Y640" s="237" t="s">
        <v>3321</v>
      </c>
      <c r="Z640" s="237" t="s">
        <v>3322</v>
      </c>
      <c r="AA640" s="237" t="str">
        <f t="shared" si="94"/>
        <v>ＪＯＣＡトウホク　ジェーズワーク</v>
      </c>
      <c r="AB640" s="237" t="s">
        <v>2279</v>
      </c>
      <c r="AC640" s="237" t="str">
        <f t="shared" si="95"/>
        <v>989</v>
      </c>
      <c r="AD640" s="237" t="str">
        <f t="shared" si="96"/>
        <v>2432</v>
      </c>
      <c r="AE640" s="237" t="s">
        <v>3106</v>
      </c>
      <c r="AF640" s="237" t="s">
        <v>3317</v>
      </c>
      <c r="AG640" s="237" t="str">
        <f t="shared" si="97"/>
        <v>岩沼市中央4丁目373-2</v>
      </c>
      <c r="AH640" s="237" t="s">
        <v>3318</v>
      </c>
      <c r="AI640" s="237" t="s">
        <v>3319</v>
      </c>
      <c r="AJ640" s="237" t="s">
        <v>260</v>
      </c>
    </row>
    <row r="641" spans="1:36">
      <c r="A641" s="237" t="str">
        <f t="shared" si="89"/>
        <v>0411100340就労継続支援Ａ型</v>
      </c>
      <c r="B641" s="237" t="s">
        <v>3264</v>
      </c>
      <c r="C641" s="237" t="s">
        <v>3265</v>
      </c>
      <c r="D641" s="237" t="str">
        <f t="shared" si="90"/>
        <v>コウエキシャダンホウジンセイネンカイガイキョウリョクキョウカイ</v>
      </c>
      <c r="E641" s="237" t="s">
        <v>3266</v>
      </c>
      <c r="F641" s="237" t="str">
        <f t="shared" si="91"/>
        <v>399</v>
      </c>
      <c r="G641" s="237" t="str">
        <f t="shared" si="92"/>
        <v>4112</v>
      </c>
      <c r="H641" s="237" t="s">
        <v>3267</v>
      </c>
      <c r="I641" s="237" t="str">
        <f t="shared" si="93"/>
        <v>長野県駒ヶ根市中央16番7号</v>
      </c>
      <c r="J641" s="237" t="s">
        <v>3268</v>
      </c>
      <c r="K641" s="237" t="s">
        <v>3269</v>
      </c>
      <c r="L641" s="237" t="s">
        <v>901</v>
      </c>
      <c r="M641" s="237" t="s">
        <v>3270</v>
      </c>
      <c r="N641" s="237" t="s">
        <v>3315</v>
      </c>
      <c r="O641" s="237" t="s">
        <v>3316</v>
      </c>
      <c r="P641" s="237" t="s">
        <v>2279</v>
      </c>
      <c r="Q641" s="237" t="s">
        <v>3106</v>
      </c>
      <c r="R641" s="237" t="s">
        <v>3317</v>
      </c>
      <c r="S641" s="237" t="s">
        <v>3318</v>
      </c>
      <c r="T641" s="237" t="s">
        <v>3319</v>
      </c>
      <c r="U641" s="237" t="s">
        <v>3320</v>
      </c>
      <c r="V641" s="237" t="s">
        <v>110</v>
      </c>
      <c r="W641" s="237"/>
      <c r="X641" s="237"/>
      <c r="Y641" s="237" t="s">
        <v>3321</v>
      </c>
      <c r="Z641" s="237" t="s">
        <v>3322</v>
      </c>
      <c r="AA641" s="237" t="str">
        <f t="shared" si="94"/>
        <v>ＪＯＣＡトウホク　ジェーズワーク</v>
      </c>
      <c r="AB641" s="237" t="s">
        <v>2279</v>
      </c>
      <c r="AC641" s="237" t="str">
        <f t="shared" si="95"/>
        <v>989</v>
      </c>
      <c r="AD641" s="237" t="str">
        <f t="shared" si="96"/>
        <v>2432</v>
      </c>
      <c r="AE641" s="237" t="s">
        <v>3106</v>
      </c>
      <c r="AF641" s="237" t="s">
        <v>3317</v>
      </c>
      <c r="AG641" s="237" t="str">
        <f t="shared" si="97"/>
        <v>岩沼市中央4丁目373-2</v>
      </c>
      <c r="AH641" s="237" t="s">
        <v>3318</v>
      </c>
      <c r="AI641" s="237" t="s">
        <v>3319</v>
      </c>
      <c r="AJ641" s="237" t="s">
        <v>260</v>
      </c>
    </row>
    <row r="642" spans="1:36">
      <c r="A642" s="237" t="str">
        <f t="shared" si="89"/>
        <v>0411100340就労継続支援Ｂ型</v>
      </c>
      <c r="B642" s="237" t="s">
        <v>3264</v>
      </c>
      <c r="C642" s="237" t="s">
        <v>3265</v>
      </c>
      <c r="D642" s="237" t="str">
        <f t="shared" si="90"/>
        <v>コウエキシャダンホウジンセイネンカイガイキョウリョクキョウカイ</v>
      </c>
      <c r="E642" s="237" t="s">
        <v>3266</v>
      </c>
      <c r="F642" s="237" t="str">
        <f t="shared" si="91"/>
        <v>399</v>
      </c>
      <c r="G642" s="237" t="str">
        <f t="shared" si="92"/>
        <v>4112</v>
      </c>
      <c r="H642" s="237" t="s">
        <v>3267</v>
      </c>
      <c r="I642" s="237" t="str">
        <f t="shared" si="93"/>
        <v>長野県駒ヶ根市中央16番7号</v>
      </c>
      <c r="J642" s="237" t="s">
        <v>3268</v>
      </c>
      <c r="K642" s="237" t="s">
        <v>3269</v>
      </c>
      <c r="L642" s="237" t="s">
        <v>901</v>
      </c>
      <c r="M642" s="237" t="s">
        <v>3270</v>
      </c>
      <c r="N642" s="237" t="s">
        <v>3315</v>
      </c>
      <c r="O642" s="237" t="s">
        <v>3316</v>
      </c>
      <c r="P642" s="237" t="s">
        <v>2279</v>
      </c>
      <c r="Q642" s="237" t="s">
        <v>3106</v>
      </c>
      <c r="R642" s="237" t="s">
        <v>3317</v>
      </c>
      <c r="S642" s="237" t="s">
        <v>3318</v>
      </c>
      <c r="T642" s="237" t="s">
        <v>3319</v>
      </c>
      <c r="U642" s="237" t="s">
        <v>3320</v>
      </c>
      <c r="V642" s="237" t="s">
        <v>111</v>
      </c>
      <c r="W642" s="237"/>
      <c r="X642" s="237"/>
      <c r="Y642" s="237" t="s">
        <v>3321</v>
      </c>
      <c r="Z642" s="237" t="s">
        <v>3322</v>
      </c>
      <c r="AA642" s="237" t="str">
        <f t="shared" si="94"/>
        <v>ＪＯＣＡトウホク　ジェーズワーク</v>
      </c>
      <c r="AB642" s="237" t="s">
        <v>2279</v>
      </c>
      <c r="AC642" s="237" t="str">
        <f t="shared" si="95"/>
        <v>989</v>
      </c>
      <c r="AD642" s="237" t="str">
        <f t="shared" si="96"/>
        <v>2432</v>
      </c>
      <c r="AE642" s="237" t="s">
        <v>3106</v>
      </c>
      <c r="AF642" s="237" t="s">
        <v>3317</v>
      </c>
      <c r="AG642" s="237" t="str">
        <f t="shared" si="97"/>
        <v>岩沼市中央4丁目373-2</v>
      </c>
      <c r="AH642" s="237" t="s">
        <v>3318</v>
      </c>
      <c r="AI642" s="237" t="s">
        <v>3319</v>
      </c>
      <c r="AJ642" s="237" t="s">
        <v>260</v>
      </c>
    </row>
    <row r="643" spans="1:36">
      <c r="A643" s="237" t="str">
        <f t="shared" si="89"/>
        <v>0411100357居宅介護</v>
      </c>
      <c r="B643" s="237" t="s">
        <v>3323</v>
      </c>
      <c r="C643" s="237" t="s">
        <v>3324</v>
      </c>
      <c r="D643" s="237" t="str">
        <f t="shared" si="90"/>
        <v>アゼストカブシキカイシャ</v>
      </c>
      <c r="E643" s="237" t="s">
        <v>3157</v>
      </c>
      <c r="F643" s="237" t="str">
        <f t="shared" si="91"/>
        <v>989</v>
      </c>
      <c r="G643" s="237" t="str">
        <f t="shared" si="92"/>
        <v>2431</v>
      </c>
      <c r="H643" s="237" t="s">
        <v>3325</v>
      </c>
      <c r="I643" s="237" t="str">
        <f t="shared" si="93"/>
        <v>岩沼市相の原３ーⅠー３３</v>
      </c>
      <c r="J643" s="237" t="s">
        <v>3326</v>
      </c>
      <c r="K643" s="237" t="s">
        <v>3327</v>
      </c>
      <c r="L643" s="237" t="s">
        <v>339</v>
      </c>
      <c r="M643" s="237" t="s">
        <v>3328</v>
      </c>
      <c r="N643" s="237" t="s">
        <v>3329</v>
      </c>
      <c r="O643" s="237" t="s">
        <v>3330</v>
      </c>
      <c r="P643" s="237" t="s">
        <v>3157</v>
      </c>
      <c r="Q643" s="237" t="s">
        <v>3106</v>
      </c>
      <c r="R643" s="237" t="s">
        <v>3325</v>
      </c>
      <c r="S643" s="237" t="s">
        <v>3326</v>
      </c>
      <c r="T643" s="237" t="s">
        <v>3327</v>
      </c>
      <c r="U643" s="237" t="s">
        <v>3331</v>
      </c>
      <c r="V643" s="237" t="s">
        <v>99</v>
      </c>
      <c r="W643" s="237"/>
      <c r="X643" s="237"/>
      <c r="Y643" s="237" t="s">
        <v>3329</v>
      </c>
      <c r="Z643" s="237" t="s">
        <v>3330</v>
      </c>
      <c r="AA643" s="237" t="str">
        <f t="shared" si="94"/>
        <v>アゼストケアサービス</v>
      </c>
      <c r="AB643" s="237" t="s">
        <v>3157</v>
      </c>
      <c r="AC643" s="237" t="str">
        <f t="shared" si="95"/>
        <v>989</v>
      </c>
      <c r="AD643" s="237" t="str">
        <f t="shared" si="96"/>
        <v>2431</v>
      </c>
      <c r="AE643" s="237" t="s">
        <v>3106</v>
      </c>
      <c r="AF643" s="237" t="s">
        <v>3325</v>
      </c>
      <c r="AG643" s="237" t="str">
        <f t="shared" si="97"/>
        <v>岩沼市相の原３ーⅠー３３</v>
      </c>
      <c r="AH643" s="237" t="s">
        <v>3326</v>
      </c>
      <c r="AI643" s="237" t="s">
        <v>3327</v>
      </c>
      <c r="AJ643" s="237" t="s">
        <v>260</v>
      </c>
    </row>
    <row r="644" spans="1:36">
      <c r="A644" s="237" t="str">
        <f t="shared" si="89"/>
        <v>0411100357重度訪問介護</v>
      </c>
      <c r="B644" s="237" t="s">
        <v>3323</v>
      </c>
      <c r="C644" s="237" t="s">
        <v>3324</v>
      </c>
      <c r="D644" s="237" t="str">
        <f t="shared" si="90"/>
        <v>アゼストカブシキカイシャ</v>
      </c>
      <c r="E644" s="237" t="s">
        <v>3157</v>
      </c>
      <c r="F644" s="237" t="str">
        <f t="shared" si="91"/>
        <v>989</v>
      </c>
      <c r="G644" s="237" t="str">
        <f t="shared" si="92"/>
        <v>2431</v>
      </c>
      <c r="H644" s="237" t="s">
        <v>3325</v>
      </c>
      <c r="I644" s="237" t="str">
        <f t="shared" si="93"/>
        <v>岩沼市相の原３ーⅠー３３</v>
      </c>
      <c r="J644" s="237" t="s">
        <v>3326</v>
      </c>
      <c r="K644" s="237" t="s">
        <v>3327</v>
      </c>
      <c r="L644" s="237" t="s">
        <v>339</v>
      </c>
      <c r="M644" s="237" t="s">
        <v>3328</v>
      </c>
      <c r="N644" s="237" t="s">
        <v>3329</v>
      </c>
      <c r="O644" s="237" t="s">
        <v>3330</v>
      </c>
      <c r="P644" s="237" t="s">
        <v>3157</v>
      </c>
      <c r="Q644" s="237" t="s">
        <v>3106</v>
      </c>
      <c r="R644" s="237" t="s">
        <v>3325</v>
      </c>
      <c r="S644" s="237" t="s">
        <v>3326</v>
      </c>
      <c r="T644" s="237" t="s">
        <v>3327</v>
      </c>
      <c r="U644" s="237" t="s">
        <v>3331</v>
      </c>
      <c r="V644" s="237" t="s">
        <v>101</v>
      </c>
      <c r="W644" s="237"/>
      <c r="X644" s="237"/>
      <c r="Y644" s="237" t="s">
        <v>3329</v>
      </c>
      <c r="Z644" s="237" t="s">
        <v>3330</v>
      </c>
      <c r="AA644" s="237" t="str">
        <f t="shared" si="94"/>
        <v>アゼストケアサービス</v>
      </c>
      <c r="AB644" s="237" t="s">
        <v>3157</v>
      </c>
      <c r="AC644" s="237" t="str">
        <f t="shared" si="95"/>
        <v>989</v>
      </c>
      <c r="AD644" s="237" t="str">
        <f t="shared" si="96"/>
        <v>2431</v>
      </c>
      <c r="AE644" s="237" t="s">
        <v>3106</v>
      </c>
      <c r="AF644" s="237" t="s">
        <v>3325</v>
      </c>
      <c r="AG644" s="237" t="str">
        <f t="shared" si="97"/>
        <v>岩沼市相の原３ーⅠー３３</v>
      </c>
      <c r="AH644" s="237" t="s">
        <v>3326</v>
      </c>
      <c r="AI644" s="237" t="s">
        <v>3327</v>
      </c>
      <c r="AJ644" s="237" t="s">
        <v>260</v>
      </c>
    </row>
    <row r="645" spans="1:36">
      <c r="A645" s="237" t="str">
        <f t="shared" ref="A645:A708" si="98">U645&amp;V645</f>
        <v>0411100357同行援護</v>
      </c>
      <c r="B645" s="237" t="s">
        <v>3323</v>
      </c>
      <c r="C645" s="237" t="s">
        <v>3324</v>
      </c>
      <c r="D645" s="237" t="str">
        <f t="shared" ref="D645:D708" si="99">DBCS(C645)</f>
        <v>アゼストカブシキカイシャ</v>
      </c>
      <c r="E645" s="237" t="s">
        <v>3157</v>
      </c>
      <c r="F645" s="237" t="str">
        <f t="shared" ref="F645:F708" si="100">LEFT(E645,3)</f>
        <v>989</v>
      </c>
      <c r="G645" s="237" t="str">
        <f t="shared" ref="G645:G708" si="101">RIGHT(E645,4)</f>
        <v>2431</v>
      </c>
      <c r="H645" s="237" t="s">
        <v>3325</v>
      </c>
      <c r="I645" s="237" t="str">
        <f t="shared" ref="I645:I708" si="102">SUBSTITUTE(H645,"宮城県","")</f>
        <v>岩沼市相の原３ーⅠー３３</v>
      </c>
      <c r="J645" s="237" t="s">
        <v>3326</v>
      </c>
      <c r="K645" s="237" t="s">
        <v>3327</v>
      </c>
      <c r="L645" s="237" t="s">
        <v>339</v>
      </c>
      <c r="M645" s="237" t="s">
        <v>3328</v>
      </c>
      <c r="N645" s="237" t="s">
        <v>3329</v>
      </c>
      <c r="O645" s="237" t="s">
        <v>3330</v>
      </c>
      <c r="P645" s="237" t="s">
        <v>3157</v>
      </c>
      <c r="Q645" s="237" t="s">
        <v>3106</v>
      </c>
      <c r="R645" s="237" t="s">
        <v>3325</v>
      </c>
      <c r="S645" s="237" t="s">
        <v>3326</v>
      </c>
      <c r="T645" s="237" t="s">
        <v>3327</v>
      </c>
      <c r="U645" s="237" t="s">
        <v>3331</v>
      </c>
      <c r="V645" s="237" t="s">
        <v>126</v>
      </c>
      <c r="W645" s="237"/>
      <c r="X645" s="237"/>
      <c r="Y645" s="237" t="s">
        <v>3329</v>
      </c>
      <c r="Z645" s="237" t="s">
        <v>3330</v>
      </c>
      <c r="AA645" s="237" t="str">
        <f t="shared" ref="AA645:AA708" si="103">DBCS(Z645)</f>
        <v>アゼストケアサービス</v>
      </c>
      <c r="AB645" s="237" t="s">
        <v>3157</v>
      </c>
      <c r="AC645" s="237" t="str">
        <f t="shared" ref="AC645:AC708" si="104">LEFT(AB645,3)</f>
        <v>989</v>
      </c>
      <c r="AD645" s="237" t="str">
        <f t="shared" ref="AD645:AD708" si="105">RIGHT(AB645,4)</f>
        <v>2431</v>
      </c>
      <c r="AE645" s="237" t="s">
        <v>3106</v>
      </c>
      <c r="AF645" s="237" t="s">
        <v>3325</v>
      </c>
      <c r="AG645" s="237" t="str">
        <f t="shared" ref="AG645:AG708" si="106">SUBSTITUTE(AF645,"宮城県","")</f>
        <v>岩沼市相の原３ーⅠー３３</v>
      </c>
      <c r="AH645" s="237" t="s">
        <v>3326</v>
      </c>
      <c r="AI645" s="237" t="s">
        <v>3327</v>
      </c>
      <c r="AJ645" s="237" t="s">
        <v>260</v>
      </c>
    </row>
    <row r="646" spans="1:36">
      <c r="A646" s="237" t="str">
        <f t="shared" si="98"/>
        <v>0411100365生活介護</v>
      </c>
      <c r="B646" s="237" t="s">
        <v>3332</v>
      </c>
      <c r="C646" s="237" t="s">
        <v>3333</v>
      </c>
      <c r="D646" s="237" t="str">
        <f t="shared" si="99"/>
        <v>カブシキガイシャヒヨコノミライ</v>
      </c>
      <c r="E646" s="237" t="s">
        <v>2279</v>
      </c>
      <c r="F646" s="237" t="str">
        <f t="shared" si="100"/>
        <v>989</v>
      </c>
      <c r="G646" s="237" t="str">
        <f t="shared" si="101"/>
        <v>2432</v>
      </c>
      <c r="H646" s="237" t="s">
        <v>3334</v>
      </c>
      <c r="I646" s="237" t="str">
        <f t="shared" si="102"/>
        <v>岩沼市中央3丁目2-3</v>
      </c>
      <c r="J646" s="237" t="s">
        <v>3335</v>
      </c>
      <c r="K646" s="237" t="s">
        <v>3336</v>
      </c>
      <c r="L646" s="237" t="s">
        <v>339</v>
      </c>
      <c r="M646" s="237" t="s">
        <v>3337</v>
      </c>
      <c r="N646" s="237" t="s">
        <v>3248</v>
      </c>
      <c r="O646" s="237" t="s">
        <v>3249</v>
      </c>
      <c r="P646" s="237" t="s">
        <v>2279</v>
      </c>
      <c r="Q646" s="237" t="s">
        <v>3106</v>
      </c>
      <c r="R646" s="237" t="s">
        <v>3338</v>
      </c>
      <c r="S646" s="237" t="s">
        <v>3336</v>
      </c>
      <c r="T646" s="237" t="s">
        <v>3336</v>
      </c>
      <c r="U646" s="237" t="s">
        <v>3339</v>
      </c>
      <c r="V646" s="237" t="s">
        <v>105</v>
      </c>
      <c r="W646" s="237"/>
      <c r="X646" s="237"/>
      <c r="Y646" s="237" t="s">
        <v>3248</v>
      </c>
      <c r="Z646" s="237" t="s">
        <v>3249</v>
      </c>
      <c r="AA646" s="237" t="str">
        <f t="shared" si="103"/>
        <v>ファイン</v>
      </c>
      <c r="AB646" s="237" t="s">
        <v>2279</v>
      </c>
      <c r="AC646" s="237" t="str">
        <f t="shared" si="104"/>
        <v>989</v>
      </c>
      <c r="AD646" s="237" t="str">
        <f t="shared" si="105"/>
        <v>2432</v>
      </c>
      <c r="AE646" s="237" t="s">
        <v>3106</v>
      </c>
      <c r="AF646" s="237" t="s">
        <v>3338</v>
      </c>
      <c r="AG646" s="237" t="str">
        <f t="shared" si="106"/>
        <v>岩沼市中央3丁目2-3　森川ビル２階</v>
      </c>
      <c r="AH646" s="237" t="s">
        <v>3336</v>
      </c>
      <c r="AI646" s="237" t="s">
        <v>3336</v>
      </c>
      <c r="AJ646" s="237" t="s">
        <v>260</v>
      </c>
    </row>
    <row r="647" spans="1:36">
      <c r="A647" s="237" t="str">
        <f t="shared" si="98"/>
        <v>0411100365就労継続支援Ｂ型</v>
      </c>
      <c r="B647" s="237" t="s">
        <v>3332</v>
      </c>
      <c r="C647" s="237" t="s">
        <v>3333</v>
      </c>
      <c r="D647" s="237" t="str">
        <f t="shared" si="99"/>
        <v>カブシキガイシャヒヨコノミライ</v>
      </c>
      <c r="E647" s="237" t="s">
        <v>2279</v>
      </c>
      <c r="F647" s="237" t="str">
        <f t="shared" si="100"/>
        <v>989</v>
      </c>
      <c r="G647" s="237" t="str">
        <f t="shared" si="101"/>
        <v>2432</v>
      </c>
      <c r="H647" s="237" t="s">
        <v>3334</v>
      </c>
      <c r="I647" s="237" t="str">
        <f t="shared" si="102"/>
        <v>岩沼市中央3丁目2-3</v>
      </c>
      <c r="J647" s="237" t="s">
        <v>3335</v>
      </c>
      <c r="K647" s="237" t="s">
        <v>3336</v>
      </c>
      <c r="L647" s="237" t="s">
        <v>339</v>
      </c>
      <c r="M647" s="237" t="s">
        <v>3337</v>
      </c>
      <c r="N647" s="237" t="s">
        <v>3248</v>
      </c>
      <c r="O647" s="237" t="s">
        <v>3249</v>
      </c>
      <c r="P647" s="237" t="s">
        <v>2279</v>
      </c>
      <c r="Q647" s="237" t="s">
        <v>3106</v>
      </c>
      <c r="R647" s="237" t="s">
        <v>3338</v>
      </c>
      <c r="S647" s="237" t="s">
        <v>3336</v>
      </c>
      <c r="T647" s="237" t="s">
        <v>3336</v>
      </c>
      <c r="U647" s="237" t="s">
        <v>3339</v>
      </c>
      <c r="V647" s="237" t="s">
        <v>111</v>
      </c>
      <c r="W647" s="237"/>
      <c r="X647" s="237"/>
      <c r="Y647" s="237" t="s">
        <v>3248</v>
      </c>
      <c r="Z647" s="237" t="s">
        <v>3249</v>
      </c>
      <c r="AA647" s="237" t="str">
        <f t="shared" si="103"/>
        <v>ファイン</v>
      </c>
      <c r="AB647" s="237" t="s">
        <v>2279</v>
      </c>
      <c r="AC647" s="237" t="str">
        <f t="shared" si="104"/>
        <v>989</v>
      </c>
      <c r="AD647" s="237" t="str">
        <f t="shared" si="105"/>
        <v>2432</v>
      </c>
      <c r="AE647" s="237" t="s">
        <v>3106</v>
      </c>
      <c r="AF647" s="237" t="s">
        <v>3338</v>
      </c>
      <c r="AG647" s="237" t="str">
        <f t="shared" si="106"/>
        <v>岩沼市中央3丁目2-3　森川ビル２階</v>
      </c>
      <c r="AH647" s="237" t="s">
        <v>3336</v>
      </c>
      <c r="AI647" s="237" t="s">
        <v>3336</v>
      </c>
      <c r="AJ647" s="237" t="s">
        <v>260</v>
      </c>
    </row>
    <row r="648" spans="1:36">
      <c r="A648" s="237" t="str">
        <f t="shared" si="98"/>
        <v>0411100373居宅介護</v>
      </c>
      <c r="B648" s="237" t="s">
        <v>3264</v>
      </c>
      <c r="C648" s="237" t="s">
        <v>3265</v>
      </c>
      <c r="D648" s="237" t="str">
        <f t="shared" si="99"/>
        <v>コウエキシャダンホウジンセイネンカイガイキョウリョクキョウカイ</v>
      </c>
      <c r="E648" s="237" t="s">
        <v>3266</v>
      </c>
      <c r="F648" s="237" t="str">
        <f t="shared" si="100"/>
        <v>399</v>
      </c>
      <c r="G648" s="237" t="str">
        <f t="shared" si="101"/>
        <v>4112</v>
      </c>
      <c r="H648" s="237" t="s">
        <v>3267</v>
      </c>
      <c r="I648" s="237" t="str">
        <f t="shared" si="102"/>
        <v>長野県駒ヶ根市中央16番7号</v>
      </c>
      <c r="J648" s="237" t="s">
        <v>3268</v>
      </c>
      <c r="K648" s="237" t="s">
        <v>3269</v>
      </c>
      <c r="L648" s="237" t="s">
        <v>901</v>
      </c>
      <c r="M648" s="237" t="s">
        <v>3270</v>
      </c>
      <c r="N648" s="237" t="s">
        <v>3340</v>
      </c>
      <c r="O648" s="237" t="s">
        <v>3341</v>
      </c>
      <c r="P648" s="237" t="s">
        <v>3266</v>
      </c>
      <c r="Q648" s="237" t="s">
        <v>3106</v>
      </c>
      <c r="R648" s="237" t="s">
        <v>3342</v>
      </c>
      <c r="S648" s="237" t="s">
        <v>3318</v>
      </c>
      <c r="T648" s="237" t="s">
        <v>3319</v>
      </c>
      <c r="U648" s="237" t="s">
        <v>3343</v>
      </c>
      <c r="V648" s="237" t="s">
        <v>99</v>
      </c>
      <c r="W648" s="237"/>
      <c r="X648" s="237"/>
      <c r="Y648" s="237" t="s">
        <v>3340</v>
      </c>
      <c r="Z648" s="237" t="s">
        <v>3341</v>
      </c>
      <c r="AA648" s="237" t="str">
        <f t="shared" si="103"/>
        <v>ｊｓコドモＬａｂｏＮｅｔ</v>
      </c>
      <c r="AB648" s="237" t="s">
        <v>3266</v>
      </c>
      <c r="AC648" s="237" t="str">
        <f t="shared" si="104"/>
        <v>399</v>
      </c>
      <c r="AD648" s="237" t="str">
        <f t="shared" si="105"/>
        <v>4112</v>
      </c>
      <c r="AE648" s="237" t="s">
        <v>3106</v>
      </c>
      <c r="AF648" s="237" t="s">
        <v>3342</v>
      </c>
      <c r="AG648" s="237" t="str">
        <f t="shared" si="106"/>
        <v>岩沼市中央４丁目３－１</v>
      </c>
      <c r="AH648" s="237" t="s">
        <v>3318</v>
      </c>
      <c r="AI648" s="237" t="s">
        <v>3319</v>
      </c>
      <c r="AJ648" s="237" t="s">
        <v>260</v>
      </c>
    </row>
    <row r="649" spans="1:36">
      <c r="A649" s="237" t="str">
        <f t="shared" si="98"/>
        <v>0411100381生活介護</v>
      </c>
      <c r="B649" s="237" t="s">
        <v>3344</v>
      </c>
      <c r="C649" s="237" t="s">
        <v>3345</v>
      </c>
      <c r="D649" s="237" t="str">
        <f t="shared" si="99"/>
        <v>イッパンシャダンホウジン　ミヤギタケノコカイ</v>
      </c>
      <c r="E649" s="237" t="s">
        <v>3346</v>
      </c>
      <c r="F649" s="237" t="str">
        <f t="shared" si="100"/>
        <v>989</v>
      </c>
      <c r="G649" s="237" t="str">
        <f t="shared" si="101"/>
        <v>2444</v>
      </c>
      <c r="H649" s="237" t="s">
        <v>3347</v>
      </c>
      <c r="I649" s="237" t="str">
        <f t="shared" si="102"/>
        <v>岩沼市本町４－３１</v>
      </c>
      <c r="J649" s="237" t="s">
        <v>3348</v>
      </c>
      <c r="K649" s="237"/>
      <c r="L649" s="237" t="s">
        <v>901</v>
      </c>
      <c r="M649" s="237" t="s">
        <v>3349</v>
      </c>
      <c r="N649" s="237" t="s">
        <v>3350</v>
      </c>
      <c r="O649" s="237" t="s">
        <v>3351</v>
      </c>
      <c r="P649" s="237" t="s">
        <v>3346</v>
      </c>
      <c r="Q649" s="237" t="s">
        <v>3106</v>
      </c>
      <c r="R649" s="237" t="s">
        <v>3352</v>
      </c>
      <c r="S649" s="237" t="s">
        <v>3348</v>
      </c>
      <c r="T649" s="237"/>
      <c r="U649" s="237" t="s">
        <v>3353</v>
      </c>
      <c r="V649" s="237" t="s">
        <v>105</v>
      </c>
      <c r="W649" s="237"/>
      <c r="X649" s="237"/>
      <c r="Y649" s="237" t="s">
        <v>3350</v>
      </c>
      <c r="Z649" s="237" t="s">
        <v>3351</v>
      </c>
      <c r="AA649" s="237" t="str">
        <f t="shared" si="103"/>
        <v>タケノコ</v>
      </c>
      <c r="AB649" s="237" t="s">
        <v>3346</v>
      </c>
      <c r="AC649" s="237" t="str">
        <f t="shared" si="104"/>
        <v>989</v>
      </c>
      <c r="AD649" s="237" t="str">
        <f t="shared" si="105"/>
        <v>2444</v>
      </c>
      <c r="AE649" s="237" t="s">
        <v>3106</v>
      </c>
      <c r="AF649" s="237" t="s">
        <v>3352</v>
      </c>
      <c r="AG649" s="237" t="str">
        <f t="shared" si="106"/>
        <v>岩沼市本町4-31</v>
      </c>
      <c r="AH649" s="237" t="s">
        <v>3348</v>
      </c>
      <c r="AI649" s="237"/>
      <c r="AJ649" s="237" t="s">
        <v>260</v>
      </c>
    </row>
    <row r="650" spans="1:36">
      <c r="A650" s="237" t="str">
        <f t="shared" si="98"/>
        <v>0411100399短期入所</v>
      </c>
      <c r="B650" s="237" t="s">
        <v>2594</v>
      </c>
      <c r="C650" s="237" t="s">
        <v>2595</v>
      </c>
      <c r="D650" s="237" t="str">
        <f t="shared" si="99"/>
        <v>カブシキガイシャ　ラシエル</v>
      </c>
      <c r="E650" s="237" t="s">
        <v>2596</v>
      </c>
      <c r="F650" s="237" t="str">
        <f t="shared" si="100"/>
        <v>530</v>
      </c>
      <c r="G650" s="237" t="str">
        <f t="shared" si="101"/>
        <v>0011</v>
      </c>
      <c r="H650" s="237" t="s">
        <v>2597</v>
      </c>
      <c r="I650" s="237" t="str">
        <f t="shared" si="102"/>
        <v>大阪府大阪市北区大深町1番1号　ＬＩＮＫＳ・ＵＭＥＤＡ　８階</v>
      </c>
      <c r="J650" s="237" t="s">
        <v>2598</v>
      </c>
      <c r="K650" s="237"/>
      <c r="L650" s="237" t="s">
        <v>339</v>
      </c>
      <c r="M650" s="237" t="s">
        <v>1253</v>
      </c>
      <c r="N650" s="237" t="s">
        <v>3354</v>
      </c>
      <c r="O650" s="237" t="s">
        <v>3355</v>
      </c>
      <c r="P650" s="237" t="s">
        <v>3356</v>
      </c>
      <c r="Q650" s="237" t="s">
        <v>3106</v>
      </c>
      <c r="R650" s="237" t="s">
        <v>3357</v>
      </c>
      <c r="S650" s="237" t="s">
        <v>3358</v>
      </c>
      <c r="T650" s="237" t="s">
        <v>3359</v>
      </c>
      <c r="U650" s="237" t="s">
        <v>3360</v>
      </c>
      <c r="V650" s="237" t="s">
        <v>277</v>
      </c>
      <c r="W650" s="237"/>
      <c r="X650" s="237"/>
      <c r="Y650" s="237" t="s">
        <v>3354</v>
      </c>
      <c r="Z650" s="237" t="s">
        <v>3355</v>
      </c>
      <c r="AA650" s="237" t="str">
        <f t="shared" si="103"/>
        <v>グループホームＲＡＳＩＥＬイワヌマ</v>
      </c>
      <c r="AB650" s="237" t="s">
        <v>3356</v>
      </c>
      <c r="AC650" s="237" t="str">
        <f t="shared" si="104"/>
        <v>989</v>
      </c>
      <c r="AD650" s="237" t="str">
        <f t="shared" si="105"/>
        <v>2436</v>
      </c>
      <c r="AE650" s="237" t="s">
        <v>3106</v>
      </c>
      <c r="AF650" s="237" t="s">
        <v>3357</v>
      </c>
      <c r="AG650" s="237" t="str">
        <f t="shared" si="106"/>
        <v>岩沼市吹上三丁目６番２５号</v>
      </c>
      <c r="AH650" s="237" t="s">
        <v>3358</v>
      </c>
      <c r="AI650" s="237" t="s">
        <v>3359</v>
      </c>
      <c r="AJ650" s="237" t="s">
        <v>260</v>
      </c>
    </row>
    <row r="651" spans="1:36">
      <c r="A651" s="237" t="str">
        <f t="shared" si="98"/>
        <v>0411200017生活介護</v>
      </c>
      <c r="B651" s="237" t="s">
        <v>3361</v>
      </c>
      <c r="C651" s="237" t="s">
        <v>3362</v>
      </c>
      <c r="D651" s="237" t="str">
        <f t="shared" si="99"/>
        <v>トクテイヒエイリカツドウホウジン　ドングリノイエ</v>
      </c>
      <c r="E651" s="237" t="s">
        <v>3363</v>
      </c>
      <c r="F651" s="237" t="str">
        <f t="shared" si="100"/>
        <v>987</v>
      </c>
      <c r="G651" s="237" t="str">
        <f t="shared" si="101"/>
        <v>0431</v>
      </c>
      <c r="H651" s="237" t="s">
        <v>3364</v>
      </c>
      <c r="I651" s="237" t="str">
        <f t="shared" si="102"/>
        <v>登米市南方町新一ノ曲６２３－１</v>
      </c>
      <c r="J651" s="237" t="s">
        <v>3365</v>
      </c>
      <c r="K651" s="237" t="s">
        <v>3366</v>
      </c>
      <c r="L651" s="237" t="s">
        <v>1466</v>
      </c>
      <c r="M651" s="237" t="s">
        <v>3367</v>
      </c>
      <c r="N651" s="237" t="s">
        <v>3361</v>
      </c>
      <c r="O651" s="237" t="s">
        <v>3362</v>
      </c>
      <c r="P651" s="237" t="s">
        <v>3363</v>
      </c>
      <c r="Q651" s="237" t="s">
        <v>3368</v>
      </c>
      <c r="R651" s="237" t="s">
        <v>3364</v>
      </c>
      <c r="S651" s="237" t="s">
        <v>3365</v>
      </c>
      <c r="T651" s="237" t="s">
        <v>3366</v>
      </c>
      <c r="U651" s="237" t="s">
        <v>3369</v>
      </c>
      <c r="V651" s="237" t="s">
        <v>105</v>
      </c>
      <c r="W651" s="237"/>
      <c r="X651" s="237"/>
      <c r="Y651" s="237" t="s">
        <v>3361</v>
      </c>
      <c r="Z651" s="237" t="s">
        <v>3362</v>
      </c>
      <c r="AA651" s="237" t="str">
        <f t="shared" si="103"/>
        <v>トクテイヒエイリカツドウホウジン　ドングリノイエ</v>
      </c>
      <c r="AB651" s="237" t="s">
        <v>3363</v>
      </c>
      <c r="AC651" s="237" t="str">
        <f t="shared" si="104"/>
        <v>987</v>
      </c>
      <c r="AD651" s="237" t="str">
        <f t="shared" si="105"/>
        <v>0431</v>
      </c>
      <c r="AE651" s="237" t="s">
        <v>3368</v>
      </c>
      <c r="AF651" s="237" t="s">
        <v>3370</v>
      </c>
      <c r="AG651" s="237" t="str">
        <f t="shared" si="106"/>
        <v>登米市南方町新一ノ曲623-1</v>
      </c>
      <c r="AH651" s="237" t="s">
        <v>3365</v>
      </c>
      <c r="AI651" s="237" t="s">
        <v>3366</v>
      </c>
      <c r="AJ651" s="237" t="s">
        <v>260</v>
      </c>
    </row>
    <row r="652" spans="1:36">
      <c r="A652" s="237" t="str">
        <f t="shared" si="98"/>
        <v>0411200017短期入所</v>
      </c>
      <c r="B652" s="237" t="s">
        <v>3361</v>
      </c>
      <c r="C652" s="237" t="s">
        <v>3362</v>
      </c>
      <c r="D652" s="237" t="str">
        <f t="shared" si="99"/>
        <v>トクテイヒエイリカツドウホウジン　ドングリノイエ</v>
      </c>
      <c r="E652" s="237" t="s">
        <v>3363</v>
      </c>
      <c r="F652" s="237" t="str">
        <f t="shared" si="100"/>
        <v>987</v>
      </c>
      <c r="G652" s="237" t="str">
        <f t="shared" si="101"/>
        <v>0431</v>
      </c>
      <c r="H652" s="237" t="s">
        <v>3364</v>
      </c>
      <c r="I652" s="237" t="str">
        <f t="shared" si="102"/>
        <v>登米市南方町新一ノ曲６２３－１</v>
      </c>
      <c r="J652" s="237" t="s">
        <v>3365</v>
      </c>
      <c r="K652" s="237" t="s">
        <v>3366</v>
      </c>
      <c r="L652" s="237" t="s">
        <v>1466</v>
      </c>
      <c r="M652" s="237" t="s">
        <v>3367</v>
      </c>
      <c r="N652" s="237" t="s">
        <v>3361</v>
      </c>
      <c r="O652" s="237" t="s">
        <v>3362</v>
      </c>
      <c r="P652" s="237" t="s">
        <v>3363</v>
      </c>
      <c r="Q652" s="237" t="s">
        <v>3368</v>
      </c>
      <c r="R652" s="237" t="s">
        <v>3364</v>
      </c>
      <c r="S652" s="237" t="s">
        <v>3365</v>
      </c>
      <c r="T652" s="237" t="s">
        <v>3366</v>
      </c>
      <c r="U652" s="237" t="s">
        <v>3369</v>
      </c>
      <c r="V652" s="237" t="s">
        <v>277</v>
      </c>
      <c r="W652" s="237"/>
      <c r="X652" s="237"/>
      <c r="Y652" s="237" t="s">
        <v>3361</v>
      </c>
      <c r="Z652" s="237" t="s">
        <v>3362</v>
      </c>
      <c r="AA652" s="237" t="str">
        <f t="shared" si="103"/>
        <v>トクテイヒエイリカツドウホウジン　ドングリノイエ</v>
      </c>
      <c r="AB652" s="237" t="s">
        <v>3363</v>
      </c>
      <c r="AC652" s="237" t="str">
        <f t="shared" si="104"/>
        <v>987</v>
      </c>
      <c r="AD652" s="237" t="str">
        <f t="shared" si="105"/>
        <v>0431</v>
      </c>
      <c r="AE652" s="237" t="s">
        <v>3368</v>
      </c>
      <c r="AF652" s="237" t="s">
        <v>3364</v>
      </c>
      <c r="AG652" s="237" t="str">
        <f t="shared" si="106"/>
        <v>登米市南方町新一ノ曲６２３－１</v>
      </c>
      <c r="AH652" s="237" t="s">
        <v>3365</v>
      </c>
      <c r="AI652" s="237" t="s">
        <v>3366</v>
      </c>
      <c r="AJ652" s="237" t="s">
        <v>260</v>
      </c>
    </row>
    <row r="653" spans="1:36">
      <c r="A653" s="237" t="str">
        <f t="shared" si="98"/>
        <v>0411200033障害者支援施設：生活介護</v>
      </c>
      <c r="B653" s="237" t="s">
        <v>3371</v>
      </c>
      <c r="C653" s="237" t="s">
        <v>3372</v>
      </c>
      <c r="D653" s="237" t="str">
        <f t="shared" si="99"/>
        <v>シャカイフクシホウジン　ケイセンカイ</v>
      </c>
      <c r="E653" s="237" t="s">
        <v>3373</v>
      </c>
      <c r="F653" s="237" t="str">
        <f t="shared" si="100"/>
        <v>987</v>
      </c>
      <c r="G653" s="237" t="str">
        <f t="shared" si="101"/>
        <v>0511</v>
      </c>
      <c r="H653" s="237" t="s">
        <v>3374</v>
      </c>
      <c r="I653" s="237" t="str">
        <f t="shared" si="102"/>
        <v>登米市迫町佐沼字江合３－１６－２</v>
      </c>
      <c r="J653" s="237" t="s">
        <v>3375</v>
      </c>
      <c r="K653" s="237" t="s">
        <v>3376</v>
      </c>
      <c r="L653" s="237" t="s">
        <v>248</v>
      </c>
      <c r="M653" s="237" t="s">
        <v>3377</v>
      </c>
      <c r="N653" s="237" t="s">
        <v>3378</v>
      </c>
      <c r="O653" s="237" t="s">
        <v>3379</v>
      </c>
      <c r="P653" s="237" t="s">
        <v>3380</v>
      </c>
      <c r="Q653" s="237" t="s">
        <v>3368</v>
      </c>
      <c r="R653" s="237" t="s">
        <v>3381</v>
      </c>
      <c r="S653" s="237" t="s">
        <v>3382</v>
      </c>
      <c r="T653" s="237" t="s">
        <v>3383</v>
      </c>
      <c r="U653" s="237" t="s">
        <v>3384</v>
      </c>
      <c r="V653" s="237" t="s">
        <v>19065</v>
      </c>
      <c r="W653" s="237" t="s">
        <v>228</v>
      </c>
      <c r="X653" s="237"/>
      <c r="Y653" s="237" t="s">
        <v>3378</v>
      </c>
      <c r="Z653" s="237" t="s">
        <v>3385</v>
      </c>
      <c r="AA653" s="237" t="str">
        <f t="shared" si="103"/>
        <v>チテキショウガイシャコウセイシセツワカクサエン</v>
      </c>
      <c r="AB653" s="237" t="s">
        <v>3380</v>
      </c>
      <c r="AC653" s="237" t="str">
        <f t="shared" si="104"/>
        <v>987</v>
      </c>
      <c r="AD653" s="237" t="str">
        <f t="shared" si="105"/>
        <v>0901</v>
      </c>
      <c r="AE653" s="237" t="s">
        <v>3368</v>
      </c>
      <c r="AF653" s="237" t="s">
        <v>3381</v>
      </c>
      <c r="AG653" s="237" t="str">
        <f t="shared" si="106"/>
        <v>登米市東和町米川字町裏120－1</v>
      </c>
      <c r="AH653" s="237" t="s">
        <v>3382</v>
      </c>
      <c r="AI653" s="237" t="s">
        <v>3383</v>
      </c>
      <c r="AJ653" s="237" t="s">
        <v>260</v>
      </c>
    </row>
    <row r="654" spans="1:36">
      <c r="A654" s="237" t="str">
        <f t="shared" si="98"/>
        <v>0411200033短期入所</v>
      </c>
      <c r="B654" s="237" t="s">
        <v>3371</v>
      </c>
      <c r="C654" s="237" t="s">
        <v>3372</v>
      </c>
      <c r="D654" s="237" t="str">
        <f t="shared" si="99"/>
        <v>シャカイフクシホウジン　ケイセンカイ</v>
      </c>
      <c r="E654" s="237" t="s">
        <v>3373</v>
      </c>
      <c r="F654" s="237" t="str">
        <f t="shared" si="100"/>
        <v>987</v>
      </c>
      <c r="G654" s="237" t="str">
        <f t="shared" si="101"/>
        <v>0511</v>
      </c>
      <c r="H654" s="237" t="s">
        <v>3374</v>
      </c>
      <c r="I654" s="237" t="str">
        <f t="shared" si="102"/>
        <v>登米市迫町佐沼字江合３－１６－２</v>
      </c>
      <c r="J654" s="237" t="s">
        <v>3375</v>
      </c>
      <c r="K654" s="237" t="s">
        <v>3376</v>
      </c>
      <c r="L654" s="237" t="s">
        <v>248</v>
      </c>
      <c r="M654" s="237" t="s">
        <v>3377</v>
      </c>
      <c r="N654" s="237" t="s">
        <v>3378</v>
      </c>
      <c r="O654" s="237" t="s">
        <v>3379</v>
      </c>
      <c r="P654" s="237" t="s">
        <v>3380</v>
      </c>
      <c r="Q654" s="237" t="s">
        <v>3368</v>
      </c>
      <c r="R654" s="237" t="s">
        <v>3381</v>
      </c>
      <c r="S654" s="237" t="s">
        <v>3382</v>
      </c>
      <c r="T654" s="237" t="s">
        <v>3383</v>
      </c>
      <c r="U654" s="237" t="s">
        <v>3384</v>
      </c>
      <c r="V654" s="237" t="s">
        <v>277</v>
      </c>
      <c r="W654" s="237"/>
      <c r="X654" s="237"/>
      <c r="Y654" s="237" t="s">
        <v>3378</v>
      </c>
      <c r="Z654" s="237" t="s">
        <v>3379</v>
      </c>
      <c r="AA654" s="237" t="str">
        <f t="shared" si="103"/>
        <v>ワカクサエン</v>
      </c>
      <c r="AB654" s="237" t="s">
        <v>3380</v>
      </c>
      <c r="AC654" s="237" t="str">
        <f t="shared" si="104"/>
        <v>987</v>
      </c>
      <c r="AD654" s="237" t="str">
        <f t="shared" si="105"/>
        <v>0901</v>
      </c>
      <c r="AE654" s="237" t="s">
        <v>3368</v>
      </c>
      <c r="AF654" s="237" t="s">
        <v>3386</v>
      </c>
      <c r="AG654" s="237" t="str">
        <f t="shared" si="106"/>
        <v>登米市東和町米川字町裏１２０－１</v>
      </c>
      <c r="AH654" s="237" t="s">
        <v>3382</v>
      </c>
      <c r="AI654" s="237" t="s">
        <v>3383</v>
      </c>
      <c r="AJ654" s="237" t="s">
        <v>260</v>
      </c>
    </row>
    <row r="655" spans="1:36">
      <c r="A655" s="237" t="str">
        <f t="shared" si="98"/>
        <v>0411200033施設入所支援</v>
      </c>
      <c r="B655" s="237" t="s">
        <v>3371</v>
      </c>
      <c r="C655" s="237" t="s">
        <v>3372</v>
      </c>
      <c r="D655" s="237" t="str">
        <f t="shared" si="99"/>
        <v>シャカイフクシホウジン　ケイセンカイ</v>
      </c>
      <c r="E655" s="237" t="s">
        <v>3373</v>
      </c>
      <c r="F655" s="237" t="str">
        <f t="shared" si="100"/>
        <v>987</v>
      </c>
      <c r="G655" s="237" t="str">
        <f t="shared" si="101"/>
        <v>0511</v>
      </c>
      <c r="H655" s="237" t="s">
        <v>3374</v>
      </c>
      <c r="I655" s="237" t="str">
        <f t="shared" si="102"/>
        <v>登米市迫町佐沼字江合３－１６－２</v>
      </c>
      <c r="J655" s="237" t="s">
        <v>3375</v>
      </c>
      <c r="K655" s="237" t="s">
        <v>3376</v>
      </c>
      <c r="L655" s="237" t="s">
        <v>248</v>
      </c>
      <c r="M655" s="237" t="s">
        <v>3377</v>
      </c>
      <c r="N655" s="237" t="s">
        <v>3378</v>
      </c>
      <c r="O655" s="237" t="s">
        <v>3379</v>
      </c>
      <c r="P655" s="237" t="s">
        <v>3380</v>
      </c>
      <c r="Q655" s="237" t="s">
        <v>3368</v>
      </c>
      <c r="R655" s="237" t="s">
        <v>3381</v>
      </c>
      <c r="S655" s="237" t="s">
        <v>3382</v>
      </c>
      <c r="T655" s="237" t="s">
        <v>3383</v>
      </c>
      <c r="U655" s="237" t="s">
        <v>3384</v>
      </c>
      <c r="V655" s="237" t="s">
        <v>107</v>
      </c>
      <c r="W655" s="237" t="s">
        <v>228</v>
      </c>
      <c r="X655" s="237"/>
      <c r="Y655" s="237" t="s">
        <v>3378</v>
      </c>
      <c r="Z655" s="237" t="s">
        <v>3379</v>
      </c>
      <c r="AA655" s="237" t="str">
        <f t="shared" si="103"/>
        <v>ワカクサエン</v>
      </c>
      <c r="AB655" s="237" t="s">
        <v>3380</v>
      </c>
      <c r="AC655" s="237" t="str">
        <f t="shared" si="104"/>
        <v>987</v>
      </c>
      <c r="AD655" s="237" t="str">
        <f t="shared" si="105"/>
        <v>0901</v>
      </c>
      <c r="AE655" s="237" t="s">
        <v>3368</v>
      </c>
      <c r="AF655" s="237" t="s">
        <v>3381</v>
      </c>
      <c r="AG655" s="237" t="str">
        <f t="shared" si="106"/>
        <v>登米市東和町米川字町裏120－1</v>
      </c>
      <c r="AH655" s="237" t="s">
        <v>3382</v>
      </c>
      <c r="AI655" s="237" t="s">
        <v>3383</v>
      </c>
      <c r="AJ655" s="237" t="s">
        <v>260</v>
      </c>
    </row>
    <row r="656" spans="1:36">
      <c r="A656" s="237" t="str">
        <f t="shared" si="98"/>
        <v>0411200033知的障害者入所更生施設</v>
      </c>
      <c r="B656" s="237" t="s">
        <v>3371</v>
      </c>
      <c r="C656" s="237" t="s">
        <v>3372</v>
      </c>
      <c r="D656" s="237" t="str">
        <f t="shared" si="99"/>
        <v>シャカイフクシホウジン　ケイセンカイ</v>
      </c>
      <c r="E656" s="237" t="s">
        <v>3373</v>
      </c>
      <c r="F656" s="237" t="str">
        <f t="shared" si="100"/>
        <v>987</v>
      </c>
      <c r="G656" s="237" t="str">
        <f t="shared" si="101"/>
        <v>0511</v>
      </c>
      <c r="H656" s="237" t="s">
        <v>3374</v>
      </c>
      <c r="I656" s="237" t="str">
        <f t="shared" si="102"/>
        <v>登米市迫町佐沼字江合３－１６－２</v>
      </c>
      <c r="J656" s="237" t="s">
        <v>3375</v>
      </c>
      <c r="K656" s="237" t="s">
        <v>3376</v>
      </c>
      <c r="L656" s="237" t="s">
        <v>248</v>
      </c>
      <c r="M656" s="237" t="s">
        <v>3377</v>
      </c>
      <c r="N656" s="237" t="s">
        <v>3378</v>
      </c>
      <c r="O656" s="237" t="s">
        <v>3379</v>
      </c>
      <c r="P656" s="237" t="s">
        <v>3380</v>
      </c>
      <c r="Q656" s="237" t="s">
        <v>3368</v>
      </c>
      <c r="R656" s="237" t="s">
        <v>3381</v>
      </c>
      <c r="S656" s="237" t="s">
        <v>3382</v>
      </c>
      <c r="T656" s="237" t="s">
        <v>3383</v>
      </c>
      <c r="U656" s="237" t="s">
        <v>3384</v>
      </c>
      <c r="V656" s="237" t="s">
        <v>279</v>
      </c>
      <c r="W656" s="237"/>
      <c r="X656" s="237"/>
      <c r="Y656" s="237" t="s">
        <v>3378</v>
      </c>
      <c r="Z656" s="237" t="s">
        <v>3379</v>
      </c>
      <c r="AA656" s="237" t="str">
        <f t="shared" si="103"/>
        <v>ワカクサエン</v>
      </c>
      <c r="AB656" s="237" t="s">
        <v>3380</v>
      </c>
      <c r="AC656" s="237" t="str">
        <f t="shared" si="104"/>
        <v>987</v>
      </c>
      <c r="AD656" s="237" t="str">
        <f t="shared" si="105"/>
        <v>0901</v>
      </c>
      <c r="AE656" s="237" t="s">
        <v>3368</v>
      </c>
      <c r="AF656" s="237" t="s">
        <v>3387</v>
      </c>
      <c r="AG656" s="237" t="str">
        <f t="shared" si="106"/>
        <v>登米市東和町米川字西綱木６－１</v>
      </c>
      <c r="AH656" s="237" t="s">
        <v>3388</v>
      </c>
      <c r="AI656" s="237" t="s">
        <v>3389</v>
      </c>
      <c r="AJ656" s="237" t="s">
        <v>280</v>
      </c>
    </row>
    <row r="657" spans="1:36">
      <c r="A657" s="237" t="str">
        <f t="shared" si="98"/>
        <v>0411200041障害者支援施設：生活介護</v>
      </c>
      <c r="B657" s="237" t="s">
        <v>3371</v>
      </c>
      <c r="C657" s="237" t="s">
        <v>3372</v>
      </c>
      <c r="D657" s="237" t="str">
        <f t="shared" si="99"/>
        <v>シャカイフクシホウジン　ケイセンカイ</v>
      </c>
      <c r="E657" s="237" t="s">
        <v>3373</v>
      </c>
      <c r="F657" s="237" t="str">
        <f t="shared" si="100"/>
        <v>987</v>
      </c>
      <c r="G657" s="237" t="str">
        <f t="shared" si="101"/>
        <v>0511</v>
      </c>
      <c r="H657" s="237" t="s">
        <v>3374</v>
      </c>
      <c r="I657" s="237" t="str">
        <f t="shared" si="102"/>
        <v>登米市迫町佐沼字江合３－１６－２</v>
      </c>
      <c r="J657" s="237" t="s">
        <v>3375</v>
      </c>
      <c r="K657" s="237" t="s">
        <v>3376</v>
      </c>
      <c r="L657" s="237" t="s">
        <v>248</v>
      </c>
      <c r="M657" s="237" t="s">
        <v>3377</v>
      </c>
      <c r="N657" s="237" t="s">
        <v>3390</v>
      </c>
      <c r="O657" s="237" t="s">
        <v>3391</v>
      </c>
      <c r="P657" s="237" t="s">
        <v>3380</v>
      </c>
      <c r="Q657" s="237" t="s">
        <v>3368</v>
      </c>
      <c r="R657" s="237" t="s">
        <v>3392</v>
      </c>
      <c r="S657" s="237" t="s">
        <v>3393</v>
      </c>
      <c r="T657" s="237" t="s">
        <v>3394</v>
      </c>
      <c r="U657" s="237" t="s">
        <v>3395</v>
      </c>
      <c r="V657" s="237" t="s">
        <v>19065</v>
      </c>
      <c r="W657" s="237" t="s">
        <v>228</v>
      </c>
      <c r="X657" s="237"/>
      <c r="Y657" s="237" t="s">
        <v>3390</v>
      </c>
      <c r="Z657" s="237" t="s">
        <v>3396</v>
      </c>
      <c r="AA657" s="237" t="str">
        <f t="shared" si="103"/>
        <v>チテキショウガイシャコウセイシセツワコウエン</v>
      </c>
      <c r="AB657" s="237" t="s">
        <v>3380</v>
      </c>
      <c r="AC657" s="237" t="str">
        <f t="shared" si="104"/>
        <v>987</v>
      </c>
      <c r="AD657" s="237" t="str">
        <f t="shared" si="105"/>
        <v>0901</v>
      </c>
      <c r="AE657" s="237" t="s">
        <v>3368</v>
      </c>
      <c r="AF657" s="237" t="s">
        <v>3392</v>
      </c>
      <c r="AG657" s="237" t="str">
        <f t="shared" si="106"/>
        <v>登米市東和町米川字西綱木24</v>
      </c>
      <c r="AH657" s="237" t="s">
        <v>3393</v>
      </c>
      <c r="AI657" s="237" t="s">
        <v>3394</v>
      </c>
      <c r="AJ657" s="237" t="s">
        <v>260</v>
      </c>
    </row>
    <row r="658" spans="1:36">
      <c r="A658" s="237" t="str">
        <f t="shared" si="98"/>
        <v>0411200041短期入所</v>
      </c>
      <c r="B658" s="237" t="s">
        <v>3371</v>
      </c>
      <c r="C658" s="237" t="s">
        <v>3372</v>
      </c>
      <c r="D658" s="237" t="str">
        <f t="shared" si="99"/>
        <v>シャカイフクシホウジン　ケイセンカイ</v>
      </c>
      <c r="E658" s="237" t="s">
        <v>3373</v>
      </c>
      <c r="F658" s="237" t="str">
        <f t="shared" si="100"/>
        <v>987</v>
      </c>
      <c r="G658" s="237" t="str">
        <f t="shared" si="101"/>
        <v>0511</v>
      </c>
      <c r="H658" s="237" t="s">
        <v>3374</v>
      </c>
      <c r="I658" s="237" t="str">
        <f t="shared" si="102"/>
        <v>登米市迫町佐沼字江合３－１６－２</v>
      </c>
      <c r="J658" s="237" t="s">
        <v>3375</v>
      </c>
      <c r="K658" s="237" t="s">
        <v>3376</v>
      </c>
      <c r="L658" s="237" t="s">
        <v>248</v>
      </c>
      <c r="M658" s="237" t="s">
        <v>3377</v>
      </c>
      <c r="N658" s="237" t="s">
        <v>3390</v>
      </c>
      <c r="O658" s="237" t="s">
        <v>3391</v>
      </c>
      <c r="P658" s="237" t="s">
        <v>3380</v>
      </c>
      <c r="Q658" s="237" t="s">
        <v>3368</v>
      </c>
      <c r="R658" s="237" t="s">
        <v>3392</v>
      </c>
      <c r="S658" s="237" t="s">
        <v>3393</v>
      </c>
      <c r="T658" s="237" t="s">
        <v>3394</v>
      </c>
      <c r="U658" s="237" t="s">
        <v>3395</v>
      </c>
      <c r="V658" s="237" t="s">
        <v>277</v>
      </c>
      <c r="W658" s="237"/>
      <c r="X658" s="237"/>
      <c r="Y658" s="237" t="s">
        <v>3390</v>
      </c>
      <c r="Z658" s="237" t="s">
        <v>3391</v>
      </c>
      <c r="AA658" s="237" t="str">
        <f t="shared" si="103"/>
        <v>ワコウエン</v>
      </c>
      <c r="AB658" s="237" t="s">
        <v>3380</v>
      </c>
      <c r="AC658" s="237" t="str">
        <f t="shared" si="104"/>
        <v>987</v>
      </c>
      <c r="AD658" s="237" t="str">
        <f t="shared" si="105"/>
        <v>0901</v>
      </c>
      <c r="AE658" s="237" t="s">
        <v>3368</v>
      </c>
      <c r="AF658" s="237" t="s">
        <v>3397</v>
      </c>
      <c r="AG658" s="237" t="str">
        <f t="shared" si="106"/>
        <v>登米市東和町米川字西綱木24番地</v>
      </c>
      <c r="AH658" s="237" t="s">
        <v>3393</v>
      </c>
      <c r="AI658" s="237"/>
      <c r="AJ658" s="237" t="s">
        <v>260</v>
      </c>
    </row>
    <row r="659" spans="1:36">
      <c r="A659" s="237" t="str">
        <f t="shared" si="98"/>
        <v>0411200041施設入所支援</v>
      </c>
      <c r="B659" s="237" t="s">
        <v>3371</v>
      </c>
      <c r="C659" s="237" t="s">
        <v>3372</v>
      </c>
      <c r="D659" s="237" t="str">
        <f t="shared" si="99"/>
        <v>シャカイフクシホウジン　ケイセンカイ</v>
      </c>
      <c r="E659" s="237" t="s">
        <v>3373</v>
      </c>
      <c r="F659" s="237" t="str">
        <f t="shared" si="100"/>
        <v>987</v>
      </c>
      <c r="G659" s="237" t="str">
        <f t="shared" si="101"/>
        <v>0511</v>
      </c>
      <c r="H659" s="237" t="s">
        <v>3374</v>
      </c>
      <c r="I659" s="237" t="str">
        <f t="shared" si="102"/>
        <v>登米市迫町佐沼字江合３－１６－２</v>
      </c>
      <c r="J659" s="237" t="s">
        <v>3375</v>
      </c>
      <c r="K659" s="237" t="s">
        <v>3376</v>
      </c>
      <c r="L659" s="237" t="s">
        <v>248</v>
      </c>
      <c r="M659" s="237" t="s">
        <v>3377</v>
      </c>
      <c r="N659" s="237" t="s">
        <v>3390</v>
      </c>
      <c r="O659" s="237" t="s">
        <v>3391</v>
      </c>
      <c r="P659" s="237" t="s">
        <v>3380</v>
      </c>
      <c r="Q659" s="237" t="s">
        <v>3368</v>
      </c>
      <c r="R659" s="237" t="s">
        <v>3392</v>
      </c>
      <c r="S659" s="237" t="s">
        <v>3393</v>
      </c>
      <c r="T659" s="237" t="s">
        <v>3394</v>
      </c>
      <c r="U659" s="237" t="s">
        <v>3395</v>
      </c>
      <c r="V659" s="237" t="s">
        <v>107</v>
      </c>
      <c r="W659" s="237" t="s">
        <v>228</v>
      </c>
      <c r="X659" s="237"/>
      <c r="Y659" s="237" t="s">
        <v>3390</v>
      </c>
      <c r="Z659" s="237" t="s">
        <v>3396</v>
      </c>
      <c r="AA659" s="237" t="str">
        <f t="shared" si="103"/>
        <v>チテキショウガイシャコウセイシセツワコウエン</v>
      </c>
      <c r="AB659" s="237" t="s">
        <v>3380</v>
      </c>
      <c r="AC659" s="237" t="str">
        <f t="shared" si="104"/>
        <v>987</v>
      </c>
      <c r="AD659" s="237" t="str">
        <f t="shared" si="105"/>
        <v>0901</v>
      </c>
      <c r="AE659" s="237" t="s">
        <v>3368</v>
      </c>
      <c r="AF659" s="237" t="s">
        <v>3392</v>
      </c>
      <c r="AG659" s="237" t="str">
        <f t="shared" si="106"/>
        <v>登米市東和町米川字西綱木24</v>
      </c>
      <c r="AH659" s="237" t="s">
        <v>3393</v>
      </c>
      <c r="AI659" s="237" t="s">
        <v>3394</v>
      </c>
      <c r="AJ659" s="237" t="s">
        <v>260</v>
      </c>
    </row>
    <row r="660" spans="1:36">
      <c r="A660" s="237" t="str">
        <f t="shared" si="98"/>
        <v>0411200041知的障害者入所更生施設</v>
      </c>
      <c r="B660" s="237" t="s">
        <v>3371</v>
      </c>
      <c r="C660" s="237" t="s">
        <v>3372</v>
      </c>
      <c r="D660" s="237" t="str">
        <f t="shared" si="99"/>
        <v>シャカイフクシホウジン　ケイセンカイ</v>
      </c>
      <c r="E660" s="237" t="s">
        <v>3373</v>
      </c>
      <c r="F660" s="237" t="str">
        <f t="shared" si="100"/>
        <v>987</v>
      </c>
      <c r="G660" s="237" t="str">
        <f t="shared" si="101"/>
        <v>0511</v>
      </c>
      <c r="H660" s="237" t="s">
        <v>3374</v>
      </c>
      <c r="I660" s="237" t="str">
        <f t="shared" si="102"/>
        <v>登米市迫町佐沼字江合３－１６－２</v>
      </c>
      <c r="J660" s="237" t="s">
        <v>3375</v>
      </c>
      <c r="K660" s="237" t="s">
        <v>3376</v>
      </c>
      <c r="L660" s="237" t="s">
        <v>248</v>
      </c>
      <c r="M660" s="237" t="s">
        <v>3377</v>
      </c>
      <c r="N660" s="237" t="s">
        <v>3390</v>
      </c>
      <c r="O660" s="237" t="s">
        <v>3391</v>
      </c>
      <c r="P660" s="237" t="s">
        <v>3380</v>
      </c>
      <c r="Q660" s="237" t="s">
        <v>3368</v>
      </c>
      <c r="R660" s="237" t="s">
        <v>3392</v>
      </c>
      <c r="S660" s="237" t="s">
        <v>3393</v>
      </c>
      <c r="T660" s="237" t="s">
        <v>3394</v>
      </c>
      <c r="U660" s="237" t="s">
        <v>3395</v>
      </c>
      <c r="V660" s="237" t="s">
        <v>279</v>
      </c>
      <c r="W660" s="237"/>
      <c r="X660" s="237"/>
      <c r="Y660" s="237" t="s">
        <v>3390</v>
      </c>
      <c r="Z660" s="237" t="s">
        <v>3396</v>
      </c>
      <c r="AA660" s="237" t="str">
        <f t="shared" si="103"/>
        <v>チテキショウガイシャコウセイシセツワコウエン</v>
      </c>
      <c r="AB660" s="237" t="s">
        <v>3380</v>
      </c>
      <c r="AC660" s="237" t="str">
        <f t="shared" si="104"/>
        <v>987</v>
      </c>
      <c r="AD660" s="237" t="str">
        <f t="shared" si="105"/>
        <v>0901</v>
      </c>
      <c r="AE660" s="237" t="s">
        <v>3368</v>
      </c>
      <c r="AF660" s="237" t="s">
        <v>3392</v>
      </c>
      <c r="AG660" s="237" t="str">
        <f t="shared" si="106"/>
        <v>登米市東和町米川字西綱木24</v>
      </c>
      <c r="AH660" s="237" t="s">
        <v>3393</v>
      </c>
      <c r="AI660" s="237" t="s">
        <v>3394</v>
      </c>
      <c r="AJ660" s="237" t="s">
        <v>280</v>
      </c>
    </row>
    <row r="661" spans="1:36">
      <c r="A661" s="237" t="str">
        <f t="shared" si="98"/>
        <v>0411200058短期入所</v>
      </c>
      <c r="B661" s="237" t="s">
        <v>3371</v>
      </c>
      <c r="C661" s="237" t="s">
        <v>3372</v>
      </c>
      <c r="D661" s="237" t="str">
        <f t="shared" si="99"/>
        <v>シャカイフクシホウジン　ケイセンカイ</v>
      </c>
      <c r="E661" s="237" t="s">
        <v>3373</v>
      </c>
      <c r="F661" s="237" t="str">
        <f t="shared" si="100"/>
        <v>987</v>
      </c>
      <c r="G661" s="237" t="str">
        <f t="shared" si="101"/>
        <v>0511</v>
      </c>
      <c r="H661" s="237" t="s">
        <v>3374</v>
      </c>
      <c r="I661" s="237" t="str">
        <f t="shared" si="102"/>
        <v>登米市迫町佐沼字江合３－１６－２</v>
      </c>
      <c r="J661" s="237" t="s">
        <v>3375</v>
      </c>
      <c r="K661" s="237" t="s">
        <v>3376</v>
      </c>
      <c r="L661" s="237" t="s">
        <v>248</v>
      </c>
      <c r="M661" s="237" t="s">
        <v>3377</v>
      </c>
      <c r="N661" s="237" t="s">
        <v>3398</v>
      </c>
      <c r="O661" s="237" t="s">
        <v>3399</v>
      </c>
      <c r="P661" s="237" t="s">
        <v>3380</v>
      </c>
      <c r="Q661" s="237" t="s">
        <v>3368</v>
      </c>
      <c r="R661" s="237" t="s">
        <v>3400</v>
      </c>
      <c r="S661" s="237" t="s">
        <v>3401</v>
      </c>
      <c r="T661" s="237" t="s">
        <v>3402</v>
      </c>
      <c r="U661" s="237" t="s">
        <v>3403</v>
      </c>
      <c r="V661" s="237" t="s">
        <v>277</v>
      </c>
      <c r="W661" s="237"/>
      <c r="X661" s="237"/>
      <c r="Y661" s="237" t="s">
        <v>3404</v>
      </c>
      <c r="Z661" s="237" t="s">
        <v>3405</v>
      </c>
      <c r="AA661" s="237" t="str">
        <f t="shared" si="103"/>
        <v>チテキショウガイシャジュサンシセツワカバエン</v>
      </c>
      <c r="AB661" s="237" t="s">
        <v>3380</v>
      </c>
      <c r="AC661" s="237" t="str">
        <f t="shared" si="104"/>
        <v>987</v>
      </c>
      <c r="AD661" s="237" t="str">
        <f t="shared" si="105"/>
        <v>0901</v>
      </c>
      <c r="AE661" s="237" t="s">
        <v>3368</v>
      </c>
      <c r="AF661" s="237" t="s">
        <v>3406</v>
      </c>
      <c r="AG661" s="237" t="str">
        <f t="shared" si="106"/>
        <v>登米市東和町米川字西綱木23-16</v>
      </c>
      <c r="AH661" s="237" t="s">
        <v>3401</v>
      </c>
      <c r="AI661" s="237" t="s">
        <v>3402</v>
      </c>
      <c r="AJ661" s="237" t="s">
        <v>332</v>
      </c>
    </row>
    <row r="662" spans="1:36">
      <c r="A662" s="237" t="str">
        <f t="shared" si="98"/>
        <v>0411200058自立訓練（生活訓練）</v>
      </c>
      <c r="B662" s="237" t="s">
        <v>3371</v>
      </c>
      <c r="C662" s="237" t="s">
        <v>3372</v>
      </c>
      <c r="D662" s="237" t="str">
        <f t="shared" si="99"/>
        <v>シャカイフクシホウジン　ケイセンカイ</v>
      </c>
      <c r="E662" s="237" t="s">
        <v>3373</v>
      </c>
      <c r="F662" s="237" t="str">
        <f t="shared" si="100"/>
        <v>987</v>
      </c>
      <c r="G662" s="237" t="str">
        <f t="shared" si="101"/>
        <v>0511</v>
      </c>
      <c r="H662" s="237" t="s">
        <v>3374</v>
      </c>
      <c r="I662" s="237" t="str">
        <f t="shared" si="102"/>
        <v>登米市迫町佐沼字江合３－１６－２</v>
      </c>
      <c r="J662" s="237" t="s">
        <v>3375</v>
      </c>
      <c r="K662" s="237" t="s">
        <v>3376</v>
      </c>
      <c r="L662" s="237" t="s">
        <v>248</v>
      </c>
      <c r="M662" s="237" t="s">
        <v>3377</v>
      </c>
      <c r="N662" s="237" t="s">
        <v>3398</v>
      </c>
      <c r="O662" s="237" t="s">
        <v>3399</v>
      </c>
      <c r="P662" s="237" t="s">
        <v>3380</v>
      </c>
      <c r="Q662" s="237" t="s">
        <v>3368</v>
      </c>
      <c r="R662" s="237" t="s">
        <v>3400</v>
      </c>
      <c r="S662" s="237" t="s">
        <v>3401</v>
      </c>
      <c r="T662" s="237" t="s">
        <v>3402</v>
      </c>
      <c r="U662" s="237" t="s">
        <v>3403</v>
      </c>
      <c r="V662" s="237" t="s">
        <v>108</v>
      </c>
      <c r="W662" s="237"/>
      <c r="X662" s="237"/>
      <c r="Y662" s="237" t="s">
        <v>3398</v>
      </c>
      <c r="Z662" s="237" t="s">
        <v>3399</v>
      </c>
      <c r="AA662" s="237" t="str">
        <f t="shared" si="103"/>
        <v>ワカバエン</v>
      </c>
      <c r="AB662" s="237" t="s">
        <v>3380</v>
      </c>
      <c r="AC662" s="237" t="str">
        <f t="shared" si="104"/>
        <v>987</v>
      </c>
      <c r="AD662" s="237" t="str">
        <f t="shared" si="105"/>
        <v>0901</v>
      </c>
      <c r="AE662" s="237" t="s">
        <v>3368</v>
      </c>
      <c r="AF662" s="237" t="s">
        <v>3400</v>
      </c>
      <c r="AG662" s="237" t="str">
        <f t="shared" si="106"/>
        <v>登米市東和町米川字西綱木23番地16</v>
      </c>
      <c r="AH662" s="237" t="s">
        <v>3401</v>
      </c>
      <c r="AI662" s="237" t="s">
        <v>3402</v>
      </c>
      <c r="AJ662" s="237" t="s">
        <v>332</v>
      </c>
    </row>
    <row r="663" spans="1:36">
      <c r="A663" s="237" t="str">
        <f t="shared" si="98"/>
        <v>0411200058就労移行支援</v>
      </c>
      <c r="B663" s="237" t="s">
        <v>3371</v>
      </c>
      <c r="C663" s="237" t="s">
        <v>3372</v>
      </c>
      <c r="D663" s="237" t="str">
        <f t="shared" si="99"/>
        <v>シャカイフクシホウジン　ケイセンカイ</v>
      </c>
      <c r="E663" s="237" t="s">
        <v>3373</v>
      </c>
      <c r="F663" s="237" t="str">
        <f t="shared" si="100"/>
        <v>987</v>
      </c>
      <c r="G663" s="237" t="str">
        <f t="shared" si="101"/>
        <v>0511</v>
      </c>
      <c r="H663" s="237" t="s">
        <v>3374</v>
      </c>
      <c r="I663" s="237" t="str">
        <f t="shared" si="102"/>
        <v>登米市迫町佐沼字江合３－１６－２</v>
      </c>
      <c r="J663" s="237" t="s">
        <v>3375</v>
      </c>
      <c r="K663" s="237" t="s">
        <v>3376</v>
      </c>
      <c r="L663" s="237" t="s">
        <v>248</v>
      </c>
      <c r="M663" s="237" t="s">
        <v>3377</v>
      </c>
      <c r="N663" s="237" t="s">
        <v>3398</v>
      </c>
      <c r="O663" s="237" t="s">
        <v>3399</v>
      </c>
      <c r="P663" s="237" t="s">
        <v>3380</v>
      </c>
      <c r="Q663" s="237" t="s">
        <v>3368</v>
      </c>
      <c r="R663" s="237" t="s">
        <v>3400</v>
      </c>
      <c r="S663" s="237" t="s">
        <v>3401</v>
      </c>
      <c r="T663" s="237" t="s">
        <v>3402</v>
      </c>
      <c r="U663" s="237" t="s">
        <v>3403</v>
      </c>
      <c r="V663" s="237" t="s">
        <v>109</v>
      </c>
      <c r="W663" s="237"/>
      <c r="X663" s="237"/>
      <c r="Y663" s="237" t="s">
        <v>3398</v>
      </c>
      <c r="Z663" s="237" t="s">
        <v>3399</v>
      </c>
      <c r="AA663" s="237" t="str">
        <f t="shared" si="103"/>
        <v>ワカバエン</v>
      </c>
      <c r="AB663" s="237" t="s">
        <v>3380</v>
      </c>
      <c r="AC663" s="237" t="str">
        <f t="shared" si="104"/>
        <v>987</v>
      </c>
      <c r="AD663" s="237" t="str">
        <f t="shared" si="105"/>
        <v>0901</v>
      </c>
      <c r="AE663" s="237" t="s">
        <v>3368</v>
      </c>
      <c r="AF663" s="237" t="s">
        <v>3400</v>
      </c>
      <c r="AG663" s="237" t="str">
        <f t="shared" si="106"/>
        <v>登米市東和町米川字西綱木23番地16</v>
      </c>
      <c r="AH663" s="237" t="s">
        <v>3401</v>
      </c>
      <c r="AI663" s="237" t="s">
        <v>3402</v>
      </c>
      <c r="AJ663" s="237" t="s">
        <v>260</v>
      </c>
    </row>
    <row r="664" spans="1:36">
      <c r="A664" s="237" t="str">
        <f t="shared" si="98"/>
        <v>0411200058就労継続支援Ｂ型</v>
      </c>
      <c r="B664" s="237" t="s">
        <v>3371</v>
      </c>
      <c r="C664" s="237" t="s">
        <v>3372</v>
      </c>
      <c r="D664" s="237" t="str">
        <f t="shared" si="99"/>
        <v>シャカイフクシホウジン　ケイセンカイ</v>
      </c>
      <c r="E664" s="237" t="s">
        <v>3373</v>
      </c>
      <c r="F664" s="237" t="str">
        <f t="shared" si="100"/>
        <v>987</v>
      </c>
      <c r="G664" s="237" t="str">
        <f t="shared" si="101"/>
        <v>0511</v>
      </c>
      <c r="H664" s="237" t="s">
        <v>3374</v>
      </c>
      <c r="I664" s="237" t="str">
        <f t="shared" si="102"/>
        <v>登米市迫町佐沼字江合３－１６－２</v>
      </c>
      <c r="J664" s="237" t="s">
        <v>3375</v>
      </c>
      <c r="K664" s="237" t="s">
        <v>3376</v>
      </c>
      <c r="L664" s="237" t="s">
        <v>248</v>
      </c>
      <c r="M664" s="237" t="s">
        <v>3377</v>
      </c>
      <c r="N664" s="237" t="s">
        <v>3398</v>
      </c>
      <c r="O664" s="237" t="s">
        <v>3399</v>
      </c>
      <c r="P664" s="237" t="s">
        <v>3380</v>
      </c>
      <c r="Q664" s="237" t="s">
        <v>3368</v>
      </c>
      <c r="R664" s="237" t="s">
        <v>3400</v>
      </c>
      <c r="S664" s="237" t="s">
        <v>3401</v>
      </c>
      <c r="T664" s="237" t="s">
        <v>3402</v>
      </c>
      <c r="U664" s="237" t="s">
        <v>3403</v>
      </c>
      <c r="V664" s="237" t="s">
        <v>111</v>
      </c>
      <c r="W664" s="237"/>
      <c r="X664" s="237"/>
      <c r="Y664" s="237" t="s">
        <v>3398</v>
      </c>
      <c r="Z664" s="237" t="s">
        <v>3399</v>
      </c>
      <c r="AA664" s="237" t="str">
        <f t="shared" si="103"/>
        <v>ワカバエン</v>
      </c>
      <c r="AB664" s="237" t="s">
        <v>3380</v>
      </c>
      <c r="AC664" s="237" t="str">
        <f t="shared" si="104"/>
        <v>987</v>
      </c>
      <c r="AD664" s="237" t="str">
        <f t="shared" si="105"/>
        <v>0901</v>
      </c>
      <c r="AE664" s="237" t="s">
        <v>3368</v>
      </c>
      <c r="AF664" s="237" t="s">
        <v>3400</v>
      </c>
      <c r="AG664" s="237" t="str">
        <f t="shared" si="106"/>
        <v>登米市東和町米川字西綱木23番地16</v>
      </c>
      <c r="AH664" s="237" t="s">
        <v>3401</v>
      </c>
      <c r="AI664" s="237" t="s">
        <v>3402</v>
      </c>
      <c r="AJ664" s="237" t="s">
        <v>260</v>
      </c>
    </row>
    <row r="665" spans="1:36">
      <c r="A665" s="237" t="str">
        <f t="shared" si="98"/>
        <v>0411200058就労定着支援</v>
      </c>
      <c r="B665" s="237" t="s">
        <v>3371</v>
      </c>
      <c r="C665" s="237" t="s">
        <v>3372</v>
      </c>
      <c r="D665" s="237" t="str">
        <f t="shared" si="99"/>
        <v>シャカイフクシホウジン　ケイセンカイ</v>
      </c>
      <c r="E665" s="237" t="s">
        <v>3373</v>
      </c>
      <c r="F665" s="237" t="str">
        <f t="shared" si="100"/>
        <v>987</v>
      </c>
      <c r="G665" s="237" t="str">
        <f t="shared" si="101"/>
        <v>0511</v>
      </c>
      <c r="H665" s="237" t="s">
        <v>3374</v>
      </c>
      <c r="I665" s="237" t="str">
        <f t="shared" si="102"/>
        <v>登米市迫町佐沼字江合３－１６－２</v>
      </c>
      <c r="J665" s="237" t="s">
        <v>3375</v>
      </c>
      <c r="K665" s="237" t="s">
        <v>3376</v>
      </c>
      <c r="L665" s="237" t="s">
        <v>248</v>
      </c>
      <c r="M665" s="237" t="s">
        <v>3377</v>
      </c>
      <c r="N665" s="237" t="s">
        <v>3398</v>
      </c>
      <c r="O665" s="237" t="s">
        <v>3399</v>
      </c>
      <c r="P665" s="237" t="s">
        <v>3380</v>
      </c>
      <c r="Q665" s="237" t="s">
        <v>3368</v>
      </c>
      <c r="R665" s="237" t="s">
        <v>3400</v>
      </c>
      <c r="S665" s="237" t="s">
        <v>3401</v>
      </c>
      <c r="T665" s="237" t="s">
        <v>3402</v>
      </c>
      <c r="U665" s="237" t="s">
        <v>3403</v>
      </c>
      <c r="V665" s="237" t="s">
        <v>789</v>
      </c>
      <c r="W665" s="237"/>
      <c r="X665" s="237"/>
      <c r="Y665" s="237" t="s">
        <v>3398</v>
      </c>
      <c r="Z665" s="237" t="s">
        <v>3399</v>
      </c>
      <c r="AA665" s="237" t="str">
        <f t="shared" si="103"/>
        <v>ワカバエン</v>
      </c>
      <c r="AB665" s="237" t="s">
        <v>3380</v>
      </c>
      <c r="AC665" s="237" t="str">
        <f t="shared" si="104"/>
        <v>987</v>
      </c>
      <c r="AD665" s="237" t="str">
        <f t="shared" si="105"/>
        <v>0901</v>
      </c>
      <c r="AE665" s="237" t="s">
        <v>3368</v>
      </c>
      <c r="AF665" s="237" t="s">
        <v>3400</v>
      </c>
      <c r="AG665" s="237" t="str">
        <f t="shared" si="106"/>
        <v>登米市東和町米川字西綱木23番地16</v>
      </c>
      <c r="AH665" s="237" t="s">
        <v>3401</v>
      </c>
      <c r="AI665" s="237" t="s">
        <v>3402</v>
      </c>
      <c r="AJ665" s="237" t="s">
        <v>260</v>
      </c>
    </row>
    <row r="666" spans="1:36">
      <c r="A666" s="237" t="str">
        <f t="shared" si="98"/>
        <v>0411200058知的障害者入所授産施設</v>
      </c>
      <c r="B666" s="237" t="s">
        <v>3371</v>
      </c>
      <c r="C666" s="237" t="s">
        <v>3372</v>
      </c>
      <c r="D666" s="237" t="str">
        <f t="shared" si="99"/>
        <v>シャカイフクシホウジン　ケイセンカイ</v>
      </c>
      <c r="E666" s="237" t="s">
        <v>3373</v>
      </c>
      <c r="F666" s="237" t="str">
        <f t="shared" si="100"/>
        <v>987</v>
      </c>
      <c r="G666" s="237" t="str">
        <f t="shared" si="101"/>
        <v>0511</v>
      </c>
      <c r="H666" s="237" t="s">
        <v>3374</v>
      </c>
      <c r="I666" s="237" t="str">
        <f t="shared" si="102"/>
        <v>登米市迫町佐沼字江合３－１６－２</v>
      </c>
      <c r="J666" s="237" t="s">
        <v>3375</v>
      </c>
      <c r="K666" s="237" t="s">
        <v>3376</v>
      </c>
      <c r="L666" s="237" t="s">
        <v>248</v>
      </c>
      <c r="M666" s="237" t="s">
        <v>3377</v>
      </c>
      <c r="N666" s="237" t="s">
        <v>3398</v>
      </c>
      <c r="O666" s="237" t="s">
        <v>3399</v>
      </c>
      <c r="P666" s="237" t="s">
        <v>3380</v>
      </c>
      <c r="Q666" s="237" t="s">
        <v>3368</v>
      </c>
      <c r="R666" s="237" t="s">
        <v>3400</v>
      </c>
      <c r="S666" s="237" t="s">
        <v>3401</v>
      </c>
      <c r="T666" s="237" t="s">
        <v>3402</v>
      </c>
      <c r="U666" s="237" t="s">
        <v>3403</v>
      </c>
      <c r="V666" s="237" t="s">
        <v>1981</v>
      </c>
      <c r="W666" s="237"/>
      <c r="X666" s="237"/>
      <c r="Y666" s="237" t="s">
        <v>3398</v>
      </c>
      <c r="Z666" s="237" t="s">
        <v>3399</v>
      </c>
      <c r="AA666" s="237" t="str">
        <f t="shared" si="103"/>
        <v>ワカバエン</v>
      </c>
      <c r="AB666" s="237" t="s">
        <v>3380</v>
      </c>
      <c r="AC666" s="237" t="str">
        <f t="shared" si="104"/>
        <v>987</v>
      </c>
      <c r="AD666" s="237" t="str">
        <f t="shared" si="105"/>
        <v>0901</v>
      </c>
      <c r="AE666" s="237" t="s">
        <v>3368</v>
      </c>
      <c r="AF666" s="237" t="s">
        <v>3400</v>
      </c>
      <c r="AG666" s="237" t="str">
        <f t="shared" si="106"/>
        <v>登米市東和町米川字西綱木23番地16</v>
      </c>
      <c r="AH666" s="237" t="s">
        <v>3401</v>
      </c>
      <c r="AI666" s="237" t="s">
        <v>3402</v>
      </c>
      <c r="AJ666" s="237" t="s">
        <v>280</v>
      </c>
    </row>
    <row r="667" spans="1:36">
      <c r="A667" s="237" t="str">
        <f t="shared" si="98"/>
        <v>0411200066短期入所</v>
      </c>
      <c r="B667" s="237" t="s">
        <v>3371</v>
      </c>
      <c r="C667" s="237" t="s">
        <v>3372</v>
      </c>
      <c r="D667" s="237" t="str">
        <f t="shared" si="99"/>
        <v>シャカイフクシホウジン　ケイセンカイ</v>
      </c>
      <c r="E667" s="237" t="s">
        <v>3373</v>
      </c>
      <c r="F667" s="237" t="str">
        <f t="shared" si="100"/>
        <v>987</v>
      </c>
      <c r="G667" s="237" t="str">
        <f t="shared" si="101"/>
        <v>0511</v>
      </c>
      <c r="H667" s="237" t="s">
        <v>3374</v>
      </c>
      <c r="I667" s="237" t="str">
        <f t="shared" si="102"/>
        <v>登米市迫町佐沼字江合３－１６－２</v>
      </c>
      <c r="J667" s="237" t="s">
        <v>3375</v>
      </c>
      <c r="K667" s="237" t="s">
        <v>3376</v>
      </c>
      <c r="L667" s="237" t="s">
        <v>248</v>
      </c>
      <c r="M667" s="237" t="s">
        <v>3377</v>
      </c>
      <c r="N667" s="237" t="s">
        <v>3407</v>
      </c>
      <c r="O667" s="237" t="s">
        <v>3408</v>
      </c>
      <c r="P667" s="237" t="s">
        <v>3409</v>
      </c>
      <c r="Q667" s="237" t="s">
        <v>3368</v>
      </c>
      <c r="R667" s="237" t="s">
        <v>3410</v>
      </c>
      <c r="S667" s="237" t="s">
        <v>3411</v>
      </c>
      <c r="T667" s="237" t="s">
        <v>3412</v>
      </c>
      <c r="U667" s="237" t="s">
        <v>3413</v>
      </c>
      <c r="V667" s="237" t="s">
        <v>277</v>
      </c>
      <c r="W667" s="237"/>
      <c r="X667" s="237"/>
      <c r="Y667" s="237" t="s">
        <v>3407</v>
      </c>
      <c r="Z667" s="237" t="s">
        <v>3408</v>
      </c>
      <c r="AA667" s="237" t="str">
        <f t="shared" si="103"/>
        <v>ハクフウエン</v>
      </c>
      <c r="AB667" s="237" t="s">
        <v>3409</v>
      </c>
      <c r="AC667" s="237" t="str">
        <f t="shared" si="104"/>
        <v>987</v>
      </c>
      <c r="AD667" s="237" t="str">
        <f t="shared" si="105"/>
        <v>0513</v>
      </c>
      <c r="AE667" s="237" t="s">
        <v>3368</v>
      </c>
      <c r="AF667" s="237" t="s">
        <v>3410</v>
      </c>
      <c r="AG667" s="237" t="str">
        <f t="shared" si="106"/>
        <v>登米市迫町北方字大洞56－6</v>
      </c>
      <c r="AH667" s="237" t="s">
        <v>3411</v>
      </c>
      <c r="AI667" s="237" t="s">
        <v>3412</v>
      </c>
      <c r="AJ667" s="237" t="s">
        <v>260</v>
      </c>
    </row>
    <row r="668" spans="1:36">
      <c r="A668" s="237" t="str">
        <f t="shared" si="98"/>
        <v>0411200074短期入所</v>
      </c>
      <c r="B668" s="237" t="s">
        <v>3371</v>
      </c>
      <c r="C668" s="237" t="s">
        <v>3372</v>
      </c>
      <c r="D668" s="237" t="str">
        <f t="shared" si="99"/>
        <v>シャカイフクシホウジン　ケイセンカイ</v>
      </c>
      <c r="E668" s="237" t="s">
        <v>3373</v>
      </c>
      <c r="F668" s="237" t="str">
        <f t="shared" si="100"/>
        <v>987</v>
      </c>
      <c r="G668" s="237" t="str">
        <f t="shared" si="101"/>
        <v>0511</v>
      </c>
      <c r="H668" s="237" t="s">
        <v>3374</v>
      </c>
      <c r="I668" s="237" t="str">
        <f t="shared" si="102"/>
        <v>登米市迫町佐沼字江合３－１６－２</v>
      </c>
      <c r="J668" s="237" t="s">
        <v>3375</v>
      </c>
      <c r="K668" s="237" t="s">
        <v>3376</v>
      </c>
      <c r="L668" s="237" t="s">
        <v>248</v>
      </c>
      <c r="M668" s="237" t="s">
        <v>3377</v>
      </c>
      <c r="N668" s="237" t="s">
        <v>3414</v>
      </c>
      <c r="O668" s="237" t="s">
        <v>3415</v>
      </c>
      <c r="P668" s="237" t="s">
        <v>3416</v>
      </c>
      <c r="Q668" s="237" t="s">
        <v>3368</v>
      </c>
      <c r="R668" s="237" t="s">
        <v>3417</v>
      </c>
      <c r="S668" s="237" t="s">
        <v>3418</v>
      </c>
      <c r="T668" s="237" t="s">
        <v>3419</v>
      </c>
      <c r="U668" s="237" t="s">
        <v>3420</v>
      </c>
      <c r="V668" s="237" t="s">
        <v>277</v>
      </c>
      <c r="W668" s="237"/>
      <c r="X668" s="237"/>
      <c r="Y668" s="237" t="s">
        <v>3414</v>
      </c>
      <c r="Z668" s="237" t="s">
        <v>3415</v>
      </c>
      <c r="AA668" s="237" t="str">
        <f t="shared" si="103"/>
        <v>ナンフウエン</v>
      </c>
      <c r="AB668" s="237" t="s">
        <v>3416</v>
      </c>
      <c r="AC668" s="237" t="str">
        <f t="shared" si="104"/>
        <v>987</v>
      </c>
      <c r="AD668" s="237" t="str">
        <f t="shared" si="105"/>
        <v>0401</v>
      </c>
      <c r="AE668" s="237" t="s">
        <v>3368</v>
      </c>
      <c r="AF668" s="237" t="s">
        <v>3417</v>
      </c>
      <c r="AG668" s="237" t="str">
        <f t="shared" si="106"/>
        <v>登米市南方町高石6-43</v>
      </c>
      <c r="AH668" s="237" t="s">
        <v>3418</v>
      </c>
      <c r="AI668" s="237" t="s">
        <v>3419</v>
      </c>
      <c r="AJ668" s="237" t="s">
        <v>260</v>
      </c>
    </row>
    <row r="669" spans="1:36">
      <c r="A669" s="237" t="str">
        <f t="shared" si="98"/>
        <v>0411200082障害者支援施設：生活介護</v>
      </c>
      <c r="B669" s="237" t="s">
        <v>3421</v>
      </c>
      <c r="C669" s="237" t="s">
        <v>3422</v>
      </c>
      <c r="D669" s="237" t="str">
        <f t="shared" si="99"/>
        <v>シャカイフクシホウジンハントクカイ</v>
      </c>
      <c r="E669" s="237" t="s">
        <v>3423</v>
      </c>
      <c r="F669" s="237" t="str">
        <f t="shared" si="100"/>
        <v>987</v>
      </c>
      <c r="G669" s="237" t="str">
        <f t="shared" si="101"/>
        <v>0311</v>
      </c>
      <c r="H669" s="237" t="s">
        <v>3424</v>
      </c>
      <c r="I669" s="237" t="str">
        <f t="shared" si="102"/>
        <v>登米市米山町字桜岡貝待井３４番地１</v>
      </c>
      <c r="J669" s="237" t="s">
        <v>3425</v>
      </c>
      <c r="K669" s="237" t="s">
        <v>3426</v>
      </c>
      <c r="L669" s="237" t="s">
        <v>248</v>
      </c>
      <c r="M669" s="237" t="s">
        <v>3427</v>
      </c>
      <c r="N669" s="237" t="s">
        <v>3428</v>
      </c>
      <c r="O669" s="237" t="s">
        <v>3429</v>
      </c>
      <c r="P669" s="237" t="s">
        <v>3423</v>
      </c>
      <c r="Q669" s="237" t="s">
        <v>3368</v>
      </c>
      <c r="R669" s="237" t="s">
        <v>3430</v>
      </c>
      <c r="S669" s="237" t="s">
        <v>3425</v>
      </c>
      <c r="T669" s="237" t="s">
        <v>3426</v>
      </c>
      <c r="U669" s="237" t="s">
        <v>3431</v>
      </c>
      <c r="V669" s="237" t="s">
        <v>19065</v>
      </c>
      <c r="W669" s="237" t="s">
        <v>228</v>
      </c>
      <c r="X669" s="237"/>
      <c r="Y669" s="237" t="s">
        <v>3428</v>
      </c>
      <c r="Z669" s="237" t="s">
        <v>3429</v>
      </c>
      <c r="AA669" s="237" t="str">
        <f t="shared" si="103"/>
        <v>ハントクエン</v>
      </c>
      <c r="AB669" s="237" t="s">
        <v>3423</v>
      </c>
      <c r="AC669" s="237" t="str">
        <f t="shared" si="104"/>
        <v>987</v>
      </c>
      <c r="AD669" s="237" t="str">
        <f t="shared" si="105"/>
        <v>0311</v>
      </c>
      <c r="AE669" s="237" t="s">
        <v>3368</v>
      </c>
      <c r="AF669" s="237" t="s">
        <v>3430</v>
      </c>
      <c r="AG669" s="237" t="str">
        <f t="shared" si="106"/>
        <v>登米市米山町字桜岡貝待井34-1</v>
      </c>
      <c r="AH669" s="237" t="s">
        <v>3425</v>
      </c>
      <c r="AI669" s="237" t="s">
        <v>3426</v>
      </c>
      <c r="AJ669" s="237" t="s">
        <v>260</v>
      </c>
    </row>
    <row r="670" spans="1:36">
      <c r="A670" s="237" t="str">
        <f t="shared" si="98"/>
        <v>0411200082短期入所</v>
      </c>
      <c r="B670" s="237" t="s">
        <v>3421</v>
      </c>
      <c r="C670" s="237" t="s">
        <v>3422</v>
      </c>
      <c r="D670" s="237" t="str">
        <f t="shared" si="99"/>
        <v>シャカイフクシホウジンハントクカイ</v>
      </c>
      <c r="E670" s="237" t="s">
        <v>3423</v>
      </c>
      <c r="F670" s="237" t="str">
        <f t="shared" si="100"/>
        <v>987</v>
      </c>
      <c r="G670" s="237" t="str">
        <f t="shared" si="101"/>
        <v>0311</v>
      </c>
      <c r="H670" s="237" t="s">
        <v>3424</v>
      </c>
      <c r="I670" s="237" t="str">
        <f t="shared" si="102"/>
        <v>登米市米山町字桜岡貝待井３４番地１</v>
      </c>
      <c r="J670" s="237" t="s">
        <v>3425</v>
      </c>
      <c r="K670" s="237" t="s">
        <v>3426</v>
      </c>
      <c r="L670" s="237" t="s">
        <v>248</v>
      </c>
      <c r="M670" s="237" t="s">
        <v>3427</v>
      </c>
      <c r="N670" s="237" t="s">
        <v>3428</v>
      </c>
      <c r="O670" s="237" t="s">
        <v>3429</v>
      </c>
      <c r="P670" s="237" t="s">
        <v>3423</v>
      </c>
      <c r="Q670" s="237" t="s">
        <v>3368</v>
      </c>
      <c r="R670" s="237" t="s">
        <v>3430</v>
      </c>
      <c r="S670" s="237" t="s">
        <v>3425</v>
      </c>
      <c r="T670" s="237" t="s">
        <v>3426</v>
      </c>
      <c r="U670" s="237" t="s">
        <v>3431</v>
      </c>
      <c r="V670" s="237" t="s">
        <v>277</v>
      </c>
      <c r="W670" s="237"/>
      <c r="X670" s="237"/>
      <c r="Y670" s="237" t="s">
        <v>3432</v>
      </c>
      <c r="Z670" s="237" t="s">
        <v>3433</v>
      </c>
      <c r="AA670" s="237" t="str">
        <f t="shared" si="103"/>
        <v>ハントクエンシテイタンキニュウショジギョウショ</v>
      </c>
      <c r="AB670" s="237" t="s">
        <v>3423</v>
      </c>
      <c r="AC670" s="237" t="str">
        <f t="shared" si="104"/>
        <v>987</v>
      </c>
      <c r="AD670" s="237" t="str">
        <f t="shared" si="105"/>
        <v>0311</v>
      </c>
      <c r="AE670" s="237" t="s">
        <v>3368</v>
      </c>
      <c r="AF670" s="237" t="s">
        <v>3434</v>
      </c>
      <c r="AG670" s="237" t="str">
        <f t="shared" si="106"/>
        <v>登米市字桜岡貝待井34-1</v>
      </c>
      <c r="AH670" s="237" t="s">
        <v>3425</v>
      </c>
      <c r="AI670" s="237" t="s">
        <v>3426</v>
      </c>
      <c r="AJ670" s="237" t="s">
        <v>260</v>
      </c>
    </row>
    <row r="671" spans="1:36">
      <c r="A671" s="237" t="str">
        <f t="shared" si="98"/>
        <v>0411200082施設入所支援</v>
      </c>
      <c r="B671" s="237" t="s">
        <v>3421</v>
      </c>
      <c r="C671" s="237" t="s">
        <v>3422</v>
      </c>
      <c r="D671" s="237" t="str">
        <f t="shared" si="99"/>
        <v>シャカイフクシホウジンハントクカイ</v>
      </c>
      <c r="E671" s="237" t="s">
        <v>3423</v>
      </c>
      <c r="F671" s="237" t="str">
        <f t="shared" si="100"/>
        <v>987</v>
      </c>
      <c r="G671" s="237" t="str">
        <f t="shared" si="101"/>
        <v>0311</v>
      </c>
      <c r="H671" s="237" t="s">
        <v>3424</v>
      </c>
      <c r="I671" s="237" t="str">
        <f t="shared" si="102"/>
        <v>登米市米山町字桜岡貝待井３４番地１</v>
      </c>
      <c r="J671" s="237" t="s">
        <v>3425</v>
      </c>
      <c r="K671" s="237" t="s">
        <v>3426</v>
      </c>
      <c r="L671" s="237" t="s">
        <v>248</v>
      </c>
      <c r="M671" s="237" t="s">
        <v>3427</v>
      </c>
      <c r="N671" s="237" t="s">
        <v>3428</v>
      </c>
      <c r="O671" s="237" t="s">
        <v>3429</v>
      </c>
      <c r="P671" s="237" t="s">
        <v>3423</v>
      </c>
      <c r="Q671" s="237" t="s">
        <v>3368</v>
      </c>
      <c r="R671" s="237" t="s">
        <v>3430</v>
      </c>
      <c r="S671" s="237" t="s">
        <v>3425</v>
      </c>
      <c r="T671" s="237" t="s">
        <v>3426</v>
      </c>
      <c r="U671" s="237" t="s">
        <v>3431</v>
      </c>
      <c r="V671" s="237" t="s">
        <v>107</v>
      </c>
      <c r="W671" s="237" t="s">
        <v>228</v>
      </c>
      <c r="X671" s="237"/>
      <c r="Y671" s="237" t="s">
        <v>3428</v>
      </c>
      <c r="Z671" s="237" t="s">
        <v>3429</v>
      </c>
      <c r="AA671" s="237" t="str">
        <f t="shared" si="103"/>
        <v>ハントクエン</v>
      </c>
      <c r="AB671" s="237" t="s">
        <v>3423</v>
      </c>
      <c r="AC671" s="237" t="str">
        <f t="shared" si="104"/>
        <v>987</v>
      </c>
      <c r="AD671" s="237" t="str">
        <f t="shared" si="105"/>
        <v>0311</v>
      </c>
      <c r="AE671" s="237" t="s">
        <v>3368</v>
      </c>
      <c r="AF671" s="237" t="s">
        <v>3430</v>
      </c>
      <c r="AG671" s="237" t="str">
        <f t="shared" si="106"/>
        <v>登米市米山町字桜岡貝待井34-1</v>
      </c>
      <c r="AH671" s="237" t="s">
        <v>3425</v>
      </c>
      <c r="AI671" s="237" t="s">
        <v>3426</v>
      </c>
      <c r="AJ671" s="237" t="s">
        <v>260</v>
      </c>
    </row>
    <row r="672" spans="1:36">
      <c r="A672" s="237" t="str">
        <f t="shared" si="98"/>
        <v>0411200082知的障害者入所更生施設</v>
      </c>
      <c r="B672" s="237" t="s">
        <v>3421</v>
      </c>
      <c r="C672" s="237" t="s">
        <v>3422</v>
      </c>
      <c r="D672" s="237" t="str">
        <f t="shared" si="99"/>
        <v>シャカイフクシホウジンハントクカイ</v>
      </c>
      <c r="E672" s="237" t="s">
        <v>3423</v>
      </c>
      <c r="F672" s="237" t="str">
        <f t="shared" si="100"/>
        <v>987</v>
      </c>
      <c r="G672" s="237" t="str">
        <f t="shared" si="101"/>
        <v>0311</v>
      </c>
      <c r="H672" s="237" t="s">
        <v>3424</v>
      </c>
      <c r="I672" s="237" t="str">
        <f t="shared" si="102"/>
        <v>登米市米山町字桜岡貝待井３４番地１</v>
      </c>
      <c r="J672" s="237" t="s">
        <v>3425</v>
      </c>
      <c r="K672" s="237" t="s">
        <v>3426</v>
      </c>
      <c r="L672" s="237" t="s">
        <v>248</v>
      </c>
      <c r="M672" s="237" t="s">
        <v>3427</v>
      </c>
      <c r="N672" s="237" t="s">
        <v>3428</v>
      </c>
      <c r="O672" s="237" t="s">
        <v>3429</v>
      </c>
      <c r="P672" s="237" t="s">
        <v>3423</v>
      </c>
      <c r="Q672" s="237" t="s">
        <v>3368</v>
      </c>
      <c r="R672" s="237" t="s">
        <v>3430</v>
      </c>
      <c r="S672" s="237" t="s">
        <v>3425</v>
      </c>
      <c r="T672" s="237" t="s">
        <v>3426</v>
      </c>
      <c r="U672" s="237" t="s">
        <v>3431</v>
      </c>
      <c r="V672" s="237" t="s">
        <v>279</v>
      </c>
      <c r="W672" s="237"/>
      <c r="X672" s="237"/>
      <c r="Y672" s="237" t="s">
        <v>3428</v>
      </c>
      <c r="Z672" s="237" t="s">
        <v>3429</v>
      </c>
      <c r="AA672" s="237" t="str">
        <f t="shared" si="103"/>
        <v>ハントクエン</v>
      </c>
      <c r="AB672" s="237" t="s">
        <v>3423</v>
      </c>
      <c r="AC672" s="237" t="str">
        <f t="shared" si="104"/>
        <v>987</v>
      </c>
      <c r="AD672" s="237" t="str">
        <f t="shared" si="105"/>
        <v>0311</v>
      </c>
      <c r="AE672" s="237" t="s">
        <v>3368</v>
      </c>
      <c r="AF672" s="237" t="s">
        <v>3430</v>
      </c>
      <c r="AG672" s="237" t="str">
        <f t="shared" si="106"/>
        <v>登米市米山町字桜岡貝待井34-1</v>
      </c>
      <c r="AH672" s="237" t="s">
        <v>3425</v>
      </c>
      <c r="AI672" s="237" t="s">
        <v>3426</v>
      </c>
      <c r="AJ672" s="237" t="s">
        <v>280</v>
      </c>
    </row>
    <row r="673" spans="1:36">
      <c r="A673" s="237" t="str">
        <f t="shared" si="98"/>
        <v>0411200082知的障害者通所更生施設</v>
      </c>
      <c r="B673" s="237" t="s">
        <v>3421</v>
      </c>
      <c r="C673" s="237" t="s">
        <v>3422</v>
      </c>
      <c r="D673" s="237" t="str">
        <f t="shared" si="99"/>
        <v>シャカイフクシホウジンハントクカイ</v>
      </c>
      <c r="E673" s="237" t="s">
        <v>3423</v>
      </c>
      <c r="F673" s="237" t="str">
        <f t="shared" si="100"/>
        <v>987</v>
      </c>
      <c r="G673" s="237" t="str">
        <f t="shared" si="101"/>
        <v>0311</v>
      </c>
      <c r="H673" s="237" t="s">
        <v>3424</v>
      </c>
      <c r="I673" s="237" t="str">
        <f t="shared" si="102"/>
        <v>登米市米山町字桜岡貝待井３４番地１</v>
      </c>
      <c r="J673" s="237" t="s">
        <v>3425</v>
      </c>
      <c r="K673" s="237" t="s">
        <v>3426</v>
      </c>
      <c r="L673" s="237" t="s">
        <v>248</v>
      </c>
      <c r="M673" s="237" t="s">
        <v>3427</v>
      </c>
      <c r="N673" s="237" t="s">
        <v>3428</v>
      </c>
      <c r="O673" s="237" t="s">
        <v>3429</v>
      </c>
      <c r="P673" s="237" t="s">
        <v>3423</v>
      </c>
      <c r="Q673" s="237" t="s">
        <v>3368</v>
      </c>
      <c r="R673" s="237" t="s">
        <v>3430</v>
      </c>
      <c r="S673" s="237" t="s">
        <v>3425</v>
      </c>
      <c r="T673" s="237" t="s">
        <v>3426</v>
      </c>
      <c r="U673" s="237" t="s">
        <v>3431</v>
      </c>
      <c r="V673" s="237" t="s">
        <v>289</v>
      </c>
      <c r="W673" s="237"/>
      <c r="X673" s="237"/>
      <c r="Y673" s="237" t="s">
        <v>3428</v>
      </c>
      <c r="Z673" s="237" t="s">
        <v>3429</v>
      </c>
      <c r="AA673" s="237" t="str">
        <f t="shared" si="103"/>
        <v>ハントクエン</v>
      </c>
      <c r="AB673" s="237" t="s">
        <v>3423</v>
      </c>
      <c r="AC673" s="237" t="str">
        <f t="shared" si="104"/>
        <v>987</v>
      </c>
      <c r="AD673" s="237" t="str">
        <f t="shared" si="105"/>
        <v>0311</v>
      </c>
      <c r="AE673" s="237" t="s">
        <v>3368</v>
      </c>
      <c r="AF673" s="237" t="s">
        <v>3430</v>
      </c>
      <c r="AG673" s="237" t="str">
        <f t="shared" si="106"/>
        <v>登米市米山町字桜岡貝待井34-1</v>
      </c>
      <c r="AH673" s="237" t="s">
        <v>3425</v>
      </c>
      <c r="AI673" s="237" t="s">
        <v>3426</v>
      </c>
      <c r="AJ673" s="237" t="s">
        <v>280</v>
      </c>
    </row>
    <row r="674" spans="1:36">
      <c r="A674" s="237" t="str">
        <f t="shared" si="98"/>
        <v>0411200090居宅介護</v>
      </c>
      <c r="B674" s="237" t="s">
        <v>3435</v>
      </c>
      <c r="C674" s="237" t="s">
        <v>3436</v>
      </c>
      <c r="D674" s="237" t="str">
        <f t="shared" si="99"/>
        <v>ユウゲンガイシャハサマカンゴフ・カセイフショウカイショ</v>
      </c>
      <c r="E674" s="237" t="s">
        <v>3373</v>
      </c>
      <c r="F674" s="237" t="str">
        <f t="shared" si="100"/>
        <v>987</v>
      </c>
      <c r="G674" s="237" t="str">
        <f t="shared" si="101"/>
        <v>0511</v>
      </c>
      <c r="H674" s="237" t="s">
        <v>3437</v>
      </c>
      <c r="I674" s="237" t="str">
        <f t="shared" si="102"/>
        <v>登米市迫町佐沼字中江二丁目２１番地</v>
      </c>
      <c r="J674" s="237" t="s">
        <v>3438</v>
      </c>
      <c r="K674" s="237" t="s">
        <v>3439</v>
      </c>
      <c r="L674" s="237" t="s">
        <v>339</v>
      </c>
      <c r="M674" s="237" t="s">
        <v>3440</v>
      </c>
      <c r="N674" s="237" t="s">
        <v>3435</v>
      </c>
      <c r="O674" s="237" t="s">
        <v>3436</v>
      </c>
      <c r="P674" s="237" t="s">
        <v>3373</v>
      </c>
      <c r="Q674" s="237" t="s">
        <v>3368</v>
      </c>
      <c r="R674" s="237" t="s">
        <v>3437</v>
      </c>
      <c r="S674" s="237" t="s">
        <v>3438</v>
      </c>
      <c r="T674" s="237" t="s">
        <v>3439</v>
      </c>
      <c r="U674" s="237" t="s">
        <v>3441</v>
      </c>
      <c r="V674" s="237" t="s">
        <v>99</v>
      </c>
      <c r="W674" s="237"/>
      <c r="X674" s="237"/>
      <c r="Y674" s="237" t="s">
        <v>3435</v>
      </c>
      <c r="Z674" s="237" t="s">
        <v>3436</v>
      </c>
      <c r="AA674" s="237" t="str">
        <f t="shared" si="103"/>
        <v>ユウゲンガイシャハサマカンゴフ・カセイフショウカイショ</v>
      </c>
      <c r="AB674" s="237" t="s">
        <v>3373</v>
      </c>
      <c r="AC674" s="237" t="str">
        <f t="shared" si="104"/>
        <v>987</v>
      </c>
      <c r="AD674" s="237" t="str">
        <f t="shared" si="105"/>
        <v>0511</v>
      </c>
      <c r="AE674" s="237" t="s">
        <v>3368</v>
      </c>
      <c r="AF674" s="237" t="s">
        <v>3437</v>
      </c>
      <c r="AG674" s="237" t="str">
        <f t="shared" si="106"/>
        <v>登米市迫町佐沼字中江二丁目２１番地</v>
      </c>
      <c r="AH674" s="237" t="s">
        <v>3438</v>
      </c>
      <c r="AI674" s="237" t="s">
        <v>3439</v>
      </c>
      <c r="AJ674" s="237" t="s">
        <v>260</v>
      </c>
    </row>
    <row r="675" spans="1:36">
      <c r="A675" s="237" t="str">
        <f t="shared" si="98"/>
        <v>0411200090重度訪問介護</v>
      </c>
      <c r="B675" s="237" t="s">
        <v>3435</v>
      </c>
      <c r="C675" s="237" t="s">
        <v>3436</v>
      </c>
      <c r="D675" s="237" t="str">
        <f t="shared" si="99"/>
        <v>ユウゲンガイシャハサマカンゴフ・カセイフショウカイショ</v>
      </c>
      <c r="E675" s="237" t="s">
        <v>3373</v>
      </c>
      <c r="F675" s="237" t="str">
        <f t="shared" si="100"/>
        <v>987</v>
      </c>
      <c r="G675" s="237" t="str">
        <f t="shared" si="101"/>
        <v>0511</v>
      </c>
      <c r="H675" s="237" t="s">
        <v>3437</v>
      </c>
      <c r="I675" s="237" t="str">
        <f t="shared" si="102"/>
        <v>登米市迫町佐沼字中江二丁目２１番地</v>
      </c>
      <c r="J675" s="237" t="s">
        <v>3438</v>
      </c>
      <c r="K675" s="237" t="s">
        <v>3439</v>
      </c>
      <c r="L675" s="237" t="s">
        <v>339</v>
      </c>
      <c r="M675" s="237" t="s">
        <v>3440</v>
      </c>
      <c r="N675" s="237" t="s">
        <v>3435</v>
      </c>
      <c r="O675" s="237" t="s">
        <v>3436</v>
      </c>
      <c r="P675" s="237" t="s">
        <v>3373</v>
      </c>
      <c r="Q675" s="237" t="s">
        <v>3368</v>
      </c>
      <c r="R675" s="237" t="s">
        <v>3437</v>
      </c>
      <c r="S675" s="237" t="s">
        <v>3438</v>
      </c>
      <c r="T675" s="237" t="s">
        <v>3439</v>
      </c>
      <c r="U675" s="237" t="s">
        <v>3441</v>
      </c>
      <c r="V675" s="237" t="s">
        <v>101</v>
      </c>
      <c r="W675" s="237"/>
      <c r="X675" s="237"/>
      <c r="Y675" s="237" t="s">
        <v>3435</v>
      </c>
      <c r="Z675" s="237" t="s">
        <v>3436</v>
      </c>
      <c r="AA675" s="237" t="str">
        <f t="shared" si="103"/>
        <v>ユウゲンガイシャハサマカンゴフ・カセイフショウカイショ</v>
      </c>
      <c r="AB675" s="237" t="s">
        <v>3373</v>
      </c>
      <c r="AC675" s="237" t="str">
        <f t="shared" si="104"/>
        <v>987</v>
      </c>
      <c r="AD675" s="237" t="str">
        <f t="shared" si="105"/>
        <v>0511</v>
      </c>
      <c r="AE675" s="237" t="s">
        <v>3368</v>
      </c>
      <c r="AF675" s="237" t="s">
        <v>3437</v>
      </c>
      <c r="AG675" s="237" t="str">
        <f t="shared" si="106"/>
        <v>登米市迫町佐沼字中江二丁目２１番地</v>
      </c>
      <c r="AH675" s="237" t="s">
        <v>3438</v>
      </c>
      <c r="AI675" s="237" t="s">
        <v>3439</v>
      </c>
      <c r="AJ675" s="237" t="s">
        <v>260</v>
      </c>
    </row>
    <row r="676" spans="1:36">
      <c r="A676" s="237" t="str">
        <f t="shared" si="98"/>
        <v>0411200108居宅介護</v>
      </c>
      <c r="B676" s="237" t="s">
        <v>3442</v>
      </c>
      <c r="C676" s="237" t="s">
        <v>3443</v>
      </c>
      <c r="D676" s="237" t="str">
        <f t="shared" si="99"/>
        <v>カブシキガイシャ　ミヤギトヨマコウイキカイゴサービス</v>
      </c>
      <c r="E676" s="237" t="s">
        <v>3373</v>
      </c>
      <c r="F676" s="237" t="str">
        <f t="shared" si="100"/>
        <v>987</v>
      </c>
      <c r="G676" s="237" t="str">
        <f t="shared" si="101"/>
        <v>0511</v>
      </c>
      <c r="H676" s="237" t="s">
        <v>3444</v>
      </c>
      <c r="I676" s="237" t="str">
        <f t="shared" si="102"/>
        <v>登米市迫町佐沼字光ケ丘１４０番地の２</v>
      </c>
      <c r="J676" s="237" t="s">
        <v>3445</v>
      </c>
      <c r="K676" s="237" t="s">
        <v>3446</v>
      </c>
      <c r="L676" s="237" t="s">
        <v>635</v>
      </c>
      <c r="M676" s="237" t="s">
        <v>3447</v>
      </c>
      <c r="N676" s="237" t="s">
        <v>3448</v>
      </c>
      <c r="O676" s="237" t="s">
        <v>3443</v>
      </c>
      <c r="P676" s="237" t="s">
        <v>3373</v>
      </c>
      <c r="Q676" s="237" t="s">
        <v>3368</v>
      </c>
      <c r="R676" s="237" t="s">
        <v>3449</v>
      </c>
      <c r="S676" s="237" t="s">
        <v>3445</v>
      </c>
      <c r="T676" s="237" t="s">
        <v>3446</v>
      </c>
      <c r="U676" s="237" t="s">
        <v>3450</v>
      </c>
      <c r="V676" s="237" t="s">
        <v>99</v>
      </c>
      <c r="W676" s="237"/>
      <c r="X676" s="237"/>
      <c r="Y676" s="237" t="s">
        <v>3448</v>
      </c>
      <c r="Z676" s="237" t="s">
        <v>3443</v>
      </c>
      <c r="AA676" s="237" t="str">
        <f t="shared" si="103"/>
        <v>カブシキガイシャ　ミヤギトヨマコウイキカイゴサービス</v>
      </c>
      <c r="AB676" s="237" t="s">
        <v>3373</v>
      </c>
      <c r="AC676" s="237" t="str">
        <f t="shared" si="104"/>
        <v>987</v>
      </c>
      <c r="AD676" s="237" t="str">
        <f t="shared" si="105"/>
        <v>0511</v>
      </c>
      <c r="AE676" s="237" t="s">
        <v>3368</v>
      </c>
      <c r="AF676" s="237" t="s">
        <v>3449</v>
      </c>
      <c r="AG676" s="237" t="str">
        <f t="shared" si="106"/>
        <v>登米市迫町佐沼光ヶ丘140-2</v>
      </c>
      <c r="AH676" s="237" t="s">
        <v>3445</v>
      </c>
      <c r="AI676" s="237" t="s">
        <v>3446</v>
      </c>
      <c r="AJ676" s="237" t="s">
        <v>260</v>
      </c>
    </row>
    <row r="677" spans="1:36">
      <c r="A677" s="237" t="str">
        <f t="shared" si="98"/>
        <v>0411200108重度訪問介護</v>
      </c>
      <c r="B677" s="237" t="s">
        <v>3442</v>
      </c>
      <c r="C677" s="237" t="s">
        <v>3443</v>
      </c>
      <c r="D677" s="237" t="str">
        <f t="shared" si="99"/>
        <v>カブシキガイシャ　ミヤギトヨマコウイキカイゴサービス</v>
      </c>
      <c r="E677" s="237" t="s">
        <v>3373</v>
      </c>
      <c r="F677" s="237" t="str">
        <f t="shared" si="100"/>
        <v>987</v>
      </c>
      <c r="G677" s="237" t="str">
        <f t="shared" si="101"/>
        <v>0511</v>
      </c>
      <c r="H677" s="237" t="s">
        <v>3444</v>
      </c>
      <c r="I677" s="237" t="str">
        <f t="shared" si="102"/>
        <v>登米市迫町佐沼字光ケ丘１４０番地の２</v>
      </c>
      <c r="J677" s="237" t="s">
        <v>3445</v>
      </c>
      <c r="K677" s="237" t="s">
        <v>3446</v>
      </c>
      <c r="L677" s="237" t="s">
        <v>635</v>
      </c>
      <c r="M677" s="237" t="s">
        <v>3447</v>
      </c>
      <c r="N677" s="237" t="s">
        <v>3448</v>
      </c>
      <c r="O677" s="237" t="s">
        <v>3443</v>
      </c>
      <c r="P677" s="237" t="s">
        <v>3373</v>
      </c>
      <c r="Q677" s="237" t="s">
        <v>3368</v>
      </c>
      <c r="R677" s="237" t="s">
        <v>3449</v>
      </c>
      <c r="S677" s="237" t="s">
        <v>3445</v>
      </c>
      <c r="T677" s="237" t="s">
        <v>3446</v>
      </c>
      <c r="U677" s="237" t="s">
        <v>3450</v>
      </c>
      <c r="V677" s="237" t="s">
        <v>101</v>
      </c>
      <c r="W677" s="237"/>
      <c r="X677" s="237"/>
      <c r="Y677" s="237" t="s">
        <v>3448</v>
      </c>
      <c r="Z677" s="237" t="s">
        <v>3443</v>
      </c>
      <c r="AA677" s="237" t="str">
        <f t="shared" si="103"/>
        <v>カブシキガイシャ　ミヤギトヨマコウイキカイゴサービス</v>
      </c>
      <c r="AB677" s="237" t="s">
        <v>3373</v>
      </c>
      <c r="AC677" s="237" t="str">
        <f t="shared" si="104"/>
        <v>987</v>
      </c>
      <c r="AD677" s="237" t="str">
        <f t="shared" si="105"/>
        <v>0511</v>
      </c>
      <c r="AE677" s="237" t="s">
        <v>3368</v>
      </c>
      <c r="AF677" s="237" t="s">
        <v>3449</v>
      </c>
      <c r="AG677" s="237" t="str">
        <f t="shared" si="106"/>
        <v>登米市迫町佐沼光ヶ丘140-2</v>
      </c>
      <c r="AH677" s="237" t="s">
        <v>3445</v>
      </c>
      <c r="AI677" s="237" t="s">
        <v>3446</v>
      </c>
      <c r="AJ677" s="237" t="s">
        <v>260</v>
      </c>
    </row>
    <row r="678" spans="1:36">
      <c r="A678" s="237" t="str">
        <f t="shared" si="98"/>
        <v>0411200108行動援護</v>
      </c>
      <c r="B678" s="237" t="s">
        <v>3442</v>
      </c>
      <c r="C678" s="237" t="s">
        <v>3443</v>
      </c>
      <c r="D678" s="237" t="str">
        <f t="shared" si="99"/>
        <v>カブシキガイシャ　ミヤギトヨマコウイキカイゴサービス</v>
      </c>
      <c r="E678" s="237" t="s">
        <v>3373</v>
      </c>
      <c r="F678" s="237" t="str">
        <f t="shared" si="100"/>
        <v>987</v>
      </c>
      <c r="G678" s="237" t="str">
        <f t="shared" si="101"/>
        <v>0511</v>
      </c>
      <c r="H678" s="237" t="s">
        <v>3444</v>
      </c>
      <c r="I678" s="237" t="str">
        <f t="shared" si="102"/>
        <v>登米市迫町佐沼字光ケ丘１４０番地の２</v>
      </c>
      <c r="J678" s="237" t="s">
        <v>3445</v>
      </c>
      <c r="K678" s="237" t="s">
        <v>3446</v>
      </c>
      <c r="L678" s="237" t="s">
        <v>635</v>
      </c>
      <c r="M678" s="237" t="s">
        <v>3447</v>
      </c>
      <c r="N678" s="237" t="s">
        <v>3448</v>
      </c>
      <c r="O678" s="237" t="s">
        <v>3443</v>
      </c>
      <c r="P678" s="237" t="s">
        <v>3373</v>
      </c>
      <c r="Q678" s="237" t="s">
        <v>3368</v>
      </c>
      <c r="R678" s="237" t="s">
        <v>3449</v>
      </c>
      <c r="S678" s="237" t="s">
        <v>3445</v>
      </c>
      <c r="T678" s="237" t="s">
        <v>3446</v>
      </c>
      <c r="U678" s="237" t="s">
        <v>3450</v>
      </c>
      <c r="V678" s="237" t="s">
        <v>102</v>
      </c>
      <c r="W678" s="237"/>
      <c r="X678" s="237"/>
      <c r="Y678" s="237" t="s">
        <v>3448</v>
      </c>
      <c r="Z678" s="237" t="s">
        <v>3443</v>
      </c>
      <c r="AA678" s="237" t="str">
        <f t="shared" si="103"/>
        <v>カブシキガイシャ　ミヤギトヨマコウイキカイゴサービス</v>
      </c>
      <c r="AB678" s="237" t="s">
        <v>3373</v>
      </c>
      <c r="AC678" s="237" t="str">
        <f t="shared" si="104"/>
        <v>987</v>
      </c>
      <c r="AD678" s="237" t="str">
        <f t="shared" si="105"/>
        <v>0511</v>
      </c>
      <c r="AE678" s="237" t="s">
        <v>3368</v>
      </c>
      <c r="AF678" s="237" t="s">
        <v>3449</v>
      </c>
      <c r="AG678" s="237" t="str">
        <f t="shared" si="106"/>
        <v>登米市迫町佐沼光ヶ丘140-2</v>
      </c>
      <c r="AH678" s="237" t="s">
        <v>3445</v>
      </c>
      <c r="AI678" s="237" t="s">
        <v>3446</v>
      </c>
      <c r="AJ678" s="237" t="s">
        <v>260</v>
      </c>
    </row>
    <row r="679" spans="1:36">
      <c r="A679" s="237" t="str">
        <f t="shared" si="98"/>
        <v>0411200116居宅介護</v>
      </c>
      <c r="B679" s="237" t="s">
        <v>3442</v>
      </c>
      <c r="C679" s="237" t="s">
        <v>3443</v>
      </c>
      <c r="D679" s="237" t="str">
        <f t="shared" si="99"/>
        <v>カブシキガイシャ　ミヤギトヨマコウイキカイゴサービス</v>
      </c>
      <c r="E679" s="237" t="s">
        <v>3373</v>
      </c>
      <c r="F679" s="237" t="str">
        <f t="shared" si="100"/>
        <v>987</v>
      </c>
      <c r="G679" s="237" t="str">
        <f t="shared" si="101"/>
        <v>0511</v>
      </c>
      <c r="H679" s="237" t="s">
        <v>3444</v>
      </c>
      <c r="I679" s="237" t="str">
        <f t="shared" si="102"/>
        <v>登米市迫町佐沼字光ケ丘１４０番地の２</v>
      </c>
      <c r="J679" s="237" t="s">
        <v>3445</v>
      </c>
      <c r="K679" s="237" t="s">
        <v>3446</v>
      </c>
      <c r="L679" s="237" t="s">
        <v>635</v>
      </c>
      <c r="M679" s="237" t="s">
        <v>3447</v>
      </c>
      <c r="N679" s="237" t="s">
        <v>3451</v>
      </c>
      <c r="O679" s="237" t="s">
        <v>3452</v>
      </c>
      <c r="P679" s="237" t="s">
        <v>3453</v>
      </c>
      <c r="Q679" s="237" t="s">
        <v>3368</v>
      </c>
      <c r="R679" s="237" t="s">
        <v>3454</v>
      </c>
      <c r="S679" s="237" t="s">
        <v>3455</v>
      </c>
      <c r="T679" s="237" t="s">
        <v>3456</v>
      </c>
      <c r="U679" s="237" t="s">
        <v>3457</v>
      </c>
      <c r="V679" s="237" t="s">
        <v>99</v>
      </c>
      <c r="W679" s="237"/>
      <c r="X679" s="237"/>
      <c r="Y679" s="237" t="s">
        <v>3451</v>
      </c>
      <c r="Z679" s="237" t="s">
        <v>3452</v>
      </c>
      <c r="AA679" s="237" t="str">
        <f t="shared" si="103"/>
        <v>コウイキカイゴサービストヨマ</v>
      </c>
      <c r="AB679" s="237" t="s">
        <v>3453</v>
      </c>
      <c r="AC679" s="237" t="str">
        <f t="shared" si="104"/>
        <v>987</v>
      </c>
      <c r="AD679" s="237" t="str">
        <f t="shared" si="105"/>
        <v>0702</v>
      </c>
      <c r="AE679" s="237" t="s">
        <v>3368</v>
      </c>
      <c r="AF679" s="237" t="s">
        <v>3454</v>
      </c>
      <c r="AG679" s="237" t="str">
        <f t="shared" si="106"/>
        <v>登米市登米町寺池桜小路８９番地桜テラス川内１０２号室</v>
      </c>
      <c r="AH679" s="237" t="s">
        <v>3455</v>
      </c>
      <c r="AI679" s="237" t="s">
        <v>3456</v>
      </c>
      <c r="AJ679" s="237" t="s">
        <v>260</v>
      </c>
    </row>
    <row r="680" spans="1:36">
      <c r="A680" s="237" t="str">
        <f t="shared" si="98"/>
        <v>0411200116重度訪問介護</v>
      </c>
      <c r="B680" s="237" t="s">
        <v>3442</v>
      </c>
      <c r="C680" s="237" t="s">
        <v>3443</v>
      </c>
      <c r="D680" s="237" t="str">
        <f t="shared" si="99"/>
        <v>カブシキガイシャ　ミヤギトヨマコウイキカイゴサービス</v>
      </c>
      <c r="E680" s="237" t="s">
        <v>3373</v>
      </c>
      <c r="F680" s="237" t="str">
        <f t="shared" si="100"/>
        <v>987</v>
      </c>
      <c r="G680" s="237" t="str">
        <f t="shared" si="101"/>
        <v>0511</v>
      </c>
      <c r="H680" s="237" t="s">
        <v>3444</v>
      </c>
      <c r="I680" s="237" t="str">
        <f t="shared" si="102"/>
        <v>登米市迫町佐沼字光ケ丘１４０番地の２</v>
      </c>
      <c r="J680" s="237" t="s">
        <v>3445</v>
      </c>
      <c r="K680" s="237" t="s">
        <v>3446</v>
      </c>
      <c r="L680" s="237" t="s">
        <v>635</v>
      </c>
      <c r="M680" s="237" t="s">
        <v>3447</v>
      </c>
      <c r="N680" s="237" t="s">
        <v>3451</v>
      </c>
      <c r="O680" s="237" t="s">
        <v>3452</v>
      </c>
      <c r="P680" s="237" t="s">
        <v>3453</v>
      </c>
      <c r="Q680" s="237" t="s">
        <v>3368</v>
      </c>
      <c r="R680" s="237" t="s">
        <v>3454</v>
      </c>
      <c r="S680" s="237" t="s">
        <v>3455</v>
      </c>
      <c r="T680" s="237" t="s">
        <v>3456</v>
      </c>
      <c r="U680" s="237" t="s">
        <v>3457</v>
      </c>
      <c r="V680" s="237" t="s">
        <v>101</v>
      </c>
      <c r="W680" s="237"/>
      <c r="X680" s="237"/>
      <c r="Y680" s="237" t="s">
        <v>3451</v>
      </c>
      <c r="Z680" s="237" t="s">
        <v>3452</v>
      </c>
      <c r="AA680" s="237" t="str">
        <f t="shared" si="103"/>
        <v>コウイキカイゴサービストヨマ</v>
      </c>
      <c r="AB680" s="237" t="s">
        <v>3453</v>
      </c>
      <c r="AC680" s="237" t="str">
        <f t="shared" si="104"/>
        <v>987</v>
      </c>
      <c r="AD680" s="237" t="str">
        <f t="shared" si="105"/>
        <v>0702</v>
      </c>
      <c r="AE680" s="237" t="s">
        <v>3368</v>
      </c>
      <c r="AF680" s="237" t="s">
        <v>3454</v>
      </c>
      <c r="AG680" s="237" t="str">
        <f t="shared" si="106"/>
        <v>登米市登米町寺池桜小路８９番地桜テラス川内１０２号室</v>
      </c>
      <c r="AH680" s="237" t="s">
        <v>3455</v>
      </c>
      <c r="AI680" s="237" t="s">
        <v>3456</v>
      </c>
      <c r="AJ680" s="237" t="s">
        <v>260</v>
      </c>
    </row>
    <row r="681" spans="1:36">
      <c r="A681" s="237" t="str">
        <f t="shared" si="98"/>
        <v>0411200116行動援護</v>
      </c>
      <c r="B681" s="237" t="s">
        <v>3442</v>
      </c>
      <c r="C681" s="237" t="s">
        <v>3443</v>
      </c>
      <c r="D681" s="237" t="str">
        <f t="shared" si="99"/>
        <v>カブシキガイシャ　ミヤギトヨマコウイキカイゴサービス</v>
      </c>
      <c r="E681" s="237" t="s">
        <v>3373</v>
      </c>
      <c r="F681" s="237" t="str">
        <f t="shared" si="100"/>
        <v>987</v>
      </c>
      <c r="G681" s="237" t="str">
        <f t="shared" si="101"/>
        <v>0511</v>
      </c>
      <c r="H681" s="237" t="s">
        <v>3444</v>
      </c>
      <c r="I681" s="237" t="str">
        <f t="shared" si="102"/>
        <v>登米市迫町佐沼字光ケ丘１４０番地の２</v>
      </c>
      <c r="J681" s="237" t="s">
        <v>3445</v>
      </c>
      <c r="K681" s="237" t="s">
        <v>3446</v>
      </c>
      <c r="L681" s="237" t="s">
        <v>635</v>
      </c>
      <c r="M681" s="237" t="s">
        <v>3447</v>
      </c>
      <c r="N681" s="237" t="s">
        <v>3451</v>
      </c>
      <c r="O681" s="237" t="s">
        <v>3452</v>
      </c>
      <c r="P681" s="237" t="s">
        <v>3453</v>
      </c>
      <c r="Q681" s="237" t="s">
        <v>3368</v>
      </c>
      <c r="R681" s="237" t="s">
        <v>3454</v>
      </c>
      <c r="S681" s="237" t="s">
        <v>3455</v>
      </c>
      <c r="T681" s="237" t="s">
        <v>3456</v>
      </c>
      <c r="U681" s="237" t="s">
        <v>3457</v>
      </c>
      <c r="V681" s="237" t="s">
        <v>102</v>
      </c>
      <c r="W681" s="237"/>
      <c r="X681" s="237"/>
      <c r="Y681" s="237" t="s">
        <v>3451</v>
      </c>
      <c r="Z681" s="237" t="s">
        <v>3452</v>
      </c>
      <c r="AA681" s="237" t="str">
        <f t="shared" si="103"/>
        <v>コウイキカイゴサービストヨマ</v>
      </c>
      <c r="AB681" s="237" t="s">
        <v>3453</v>
      </c>
      <c r="AC681" s="237" t="str">
        <f t="shared" si="104"/>
        <v>987</v>
      </c>
      <c r="AD681" s="237" t="str">
        <f t="shared" si="105"/>
        <v>0702</v>
      </c>
      <c r="AE681" s="237" t="s">
        <v>3368</v>
      </c>
      <c r="AF681" s="237" t="s">
        <v>3454</v>
      </c>
      <c r="AG681" s="237" t="str">
        <f t="shared" si="106"/>
        <v>登米市登米町寺池桜小路８９番地桜テラス川内１０２号室</v>
      </c>
      <c r="AH681" s="237" t="s">
        <v>3455</v>
      </c>
      <c r="AI681" s="237" t="s">
        <v>3456</v>
      </c>
      <c r="AJ681" s="237" t="s">
        <v>260</v>
      </c>
    </row>
    <row r="682" spans="1:36">
      <c r="A682" s="237" t="str">
        <f t="shared" si="98"/>
        <v>0411200124居宅介護</v>
      </c>
      <c r="B682" s="237" t="s">
        <v>3442</v>
      </c>
      <c r="C682" s="237" t="s">
        <v>3443</v>
      </c>
      <c r="D682" s="237" t="str">
        <f t="shared" si="99"/>
        <v>カブシキガイシャ　ミヤギトヨマコウイキカイゴサービス</v>
      </c>
      <c r="E682" s="237" t="s">
        <v>3373</v>
      </c>
      <c r="F682" s="237" t="str">
        <f t="shared" si="100"/>
        <v>987</v>
      </c>
      <c r="G682" s="237" t="str">
        <f t="shared" si="101"/>
        <v>0511</v>
      </c>
      <c r="H682" s="237" t="s">
        <v>3444</v>
      </c>
      <c r="I682" s="237" t="str">
        <f t="shared" si="102"/>
        <v>登米市迫町佐沼字光ケ丘１４０番地の２</v>
      </c>
      <c r="J682" s="237" t="s">
        <v>3445</v>
      </c>
      <c r="K682" s="237" t="s">
        <v>3446</v>
      </c>
      <c r="L682" s="237" t="s">
        <v>635</v>
      </c>
      <c r="M682" s="237" t="s">
        <v>3447</v>
      </c>
      <c r="N682" s="237" t="s">
        <v>3458</v>
      </c>
      <c r="O682" s="237" t="s">
        <v>3459</v>
      </c>
      <c r="P682" s="237" t="s">
        <v>3460</v>
      </c>
      <c r="Q682" s="237" t="s">
        <v>3368</v>
      </c>
      <c r="R682" s="237" t="s">
        <v>3461</v>
      </c>
      <c r="S682" s="237" t="s">
        <v>3462</v>
      </c>
      <c r="T682" s="237" t="s">
        <v>3463</v>
      </c>
      <c r="U682" s="237" t="s">
        <v>3464</v>
      </c>
      <c r="V682" s="237" t="s">
        <v>99</v>
      </c>
      <c r="W682" s="237"/>
      <c r="X682" s="237"/>
      <c r="Y682" s="237" t="s">
        <v>3458</v>
      </c>
      <c r="Z682" s="237" t="s">
        <v>3459</v>
      </c>
      <c r="AA682" s="237" t="str">
        <f t="shared" si="103"/>
        <v>コウイキカイゴサービストウワ</v>
      </c>
      <c r="AB682" s="237" t="s">
        <v>3460</v>
      </c>
      <c r="AC682" s="237" t="str">
        <f t="shared" si="104"/>
        <v>987</v>
      </c>
      <c r="AD682" s="237" t="str">
        <f t="shared" si="105"/>
        <v>0903</v>
      </c>
      <c r="AE682" s="237" t="s">
        <v>3368</v>
      </c>
      <c r="AF682" s="237" t="s">
        <v>3461</v>
      </c>
      <c r="AG682" s="237" t="str">
        <f t="shared" si="106"/>
        <v>登米市東和町錦織字大町8-1</v>
      </c>
      <c r="AH682" s="237" t="s">
        <v>3462</v>
      </c>
      <c r="AI682" s="237" t="s">
        <v>3463</v>
      </c>
      <c r="AJ682" s="237" t="s">
        <v>260</v>
      </c>
    </row>
    <row r="683" spans="1:36">
      <c r="A683" s="237" t="str">
        <f t="shared" si="98"/>
        <v>0411200124重度訪問介護</v>
      </c>
      <c r="B683" s="237" t="s">
        <v>3442</v>
      </c>
      <c r="C683" s="237" t="s">
        <v>3443</v>
      </c>
      <c r="D683" s="237" t="str">
        <f t="shared" si="99"/>
        <v>カブシキガイシャ　ミヤギトヨマコウイキカイゴサービス</v>
      </c>
      <c r="E683" s="237" t="s">
        <v>3373</v>
      </c>
      <c r="F683" s="237" t="str">
        <f t="shared" si="100"/>
        <v>987</v>
      </c>
      <c r="G683" s="237" t="str">
        <f t="shared" si="101"/>
        <v>0511</v>
      </c>
      <c r="H683" s="237" t="s">
        <v>3444</v>
      </c>
      <c r="I683" s="237" t="str">
        <f t="shared" si="102"/>
        <v>登米市迫町佐沼字光ケ丘１４０番地の２</v>
      </c>
      <c r="J683" s="237" t="s">
        <v>3445</v>
      </c>
      <c r="K683" s="237" t="s">
        <v>3446</v>
      </c>
      <c r="L683" s="237" t="s">
        <v>635</v>
      </c>
      <c r="M683" s="237" t="s">
        <v>3447</v>
      </c>
      <c r="N683" s="237" t="s">
        <v>3458</v>
      </c>
      <c r="O683" s="237" t="s">
        <v>3459</v>
      </c>
      <c r="P683" s="237" t="s">
        <v>3460</v>
      </c>
      <c r="Q683" s="237" t="s">
        <v>3368</v>
      </c>
      <c r="R683" s="237" t="s">
        <v>3461</v>
      </c>
      <c r="S683" s="237" t="s">
        <v>3462</v>
      </c>
      <c r="T683" s="237" t="s">
        <v>3463</v>
      </c>
      <c r="U683" s="237" t="s">
        <v>3464</v>
      </c>
      <c r="V683" s="237" t="s">
        <v>101</v>
      </c>
      <c r="W683" s="237"/>
      <c r="X683" s="237"/>
      <c r="Y683" s="237" t="s">
        <v>3458</v>
      </c>
      <c r="Z683" s="237" t="s">
        <v>3459</v>
      </c>
      <c r="AA683" s="237" t="str">
        <f t="shared" si="103"/>
        <v>コウイキカイゴサービストウワ</v>
      </c>
      <c r="AB683" s="237" t="s">
        <v>3460</v>
      </c>
      <c r="AC683" s="237" t="str">
        <f t="shared" si="104"/>
        <v>987</v>
      </c>
      <c r="AD683" s="237" t="str">
        <f t="shared" si="105"/>
        <v>0903</v>
      </c>
      <c r="AE683" s="237" t="s">
        <v>3368</v>
      </c>
      <c r="AF683" s="237" t="s">
        <v>3461</v>
      </c>
      <c r="AG683" s="237" t="str">
        <f t="shared" si="106"/>
        <v>登米市東和町錦織字大町8-1</v>
      </c>
      <c r="AH683" s="237" t="s">
        <v>3462</v>
      </c>
      <c r="AI683" s="237" t="s">
        <v>3463</v>
      </c>
      <c r="AJ683" s="237" t="s">
        <v>260</v>
      </c>
    </row>
    <row r="684" spans="1:36">
      <c r="A684" s="237" t="str">
        <f t="shared" si="98"/>
        <v>0411200124行動援護</v>
      </c>
      <c r="B684" s="237" t="s">
        <v>3442</v>
      </c>
      <c r="C684" s="237" t="s">
        <v>3443</v>
      </c>
      <c r="D684" s="237" t="str">
        <f t="shared" si="99"/>
        <v>カブシキガイシャ　ミヤギトヨマコウイキカイゴサービス</v>
      </c>
      <c r="E684" s="237" t="s">
        <v>3373</v>
      </c>
      <c r="F684" s="237" t="str">
        <f t="shared" si="100"/>
        <v>987</v>
      </c>
      <c r="G684" s="237" t="str">
        <f t="shared" si="101"/>
        <v>0511</v>
      </c>
      <c r="H684" s="237" t="s">
        <v>3444</v>
      </c>
      <c r="I684" s="237" t="str">
        <f t="shared" si="102"/>
        <v>登米市迫町佐沼字光ケ丘１４０番地の２</v>
      </c>
      <c r="J684" s="237" t="s">
        <v>3445</v>
      </c>
      <c r="K684" s="237" t="s">
        <v>3446</v>
      </c>
      <c r="L684" s="237" t="s">
        <v>635</v>
      </c>
      <c r="M684" s="237" t="s">
        <v>3447</v>
      </c>
      <c r="N684" s="237" t="s">
        <v>3458</v>
      </c>
      <c r="O684" s="237" t="s">
        <v>3459</v>
      </c>
      <c r="P684" s="237" t="s">
        <v>3460</v>
      </c>
      <c r="Q684" s="237" t="s">
        <v>3368</v>
      </c>
      <c r="R684" s="237" t="s">
        <v>3461</v>
      </c>
      <c r="S684" s="237" t="s">
        <v>3462</v>
      </c>
      <c r="T684" s="237" t="s">
        <v>3463</v>
      </c>
      <c r="U684" s="237" t="s">
        <v>3464</v>
      </c>
      <c r="V684" s="237" t="s">
        <v>102</v>
      </c>
      <c r="W684" s="237"/>
      <c r="X684" s="237"/>
      <c r="Y684" s="237" t="s">
        <v>3458</v>
      </c>
      <c r="Z684" s="237" t="s">
        <v>3459</v>
      </c>
      <c r="AA684" s="237" t="str">
        <f t="shared" si="103"/>
        <v>コウイキカイゴサービストウワ</v>
      </c>
      <c r="AB684" s="237" t="s">
        <v>3460</v>
      </c>
      <c r="AC684" s="237" t="str">
        <f t="shared" si="104"/>
        <v>987</v>
      </c>
      <c r="AD684" s="237" t="str">
        <f t="shared" si="105"/>
        <v>0903</v>
      </c>
      <c r="AE684" s="237" t="s">
        <v>3368</v>
      </c>
      <c r="AF684" s="237" t="s">
        <v>3461</v>
      </c>
      <c r="AG684" s="237" t="str">
        <f t="shared" si="106"/>
        <v>登米市東和町錦織字大町8-1</v>
      </c>
      <c r="AH684" s="237" t="s">
        <v>3462</v>
      </c>
      <c r="AI684" s="237" t="s">
        <v>3463</v>
      </c>
      <c r="AJ684" s="237" t="s">
        <v>260</v>
      </c>
    </row>
    <row r="685" spans="1:36">
      <c r="A685" s="237" t="str">
        <f t="shared" si="98"/>
        <v>0411200132居宅介護</v>
      </c>
      <c r="B685" s="237" t="s">
        <v>484</v>
      </c>
      <c r="C685" s="237" t="s">
        <v>485</v>
      </c>
      <c r="D685" s="237" t="str">
        <f t="shared" si="99"/>
        <v>カブシキガイシャコムスン</v>
      </c>
      <c r="E685" s="237" t="s">
        <v>486</v>
      </c>
      <c r="F685" s="237" t="str">
        <f t="shared" si="100"/>
        <v>106</v>
      </c>
      <c r="G685" s="237" t="str">
        <f t="shared" si="101"/>
        <v>6153</v>
      </c>
      <c r="H685" s="237" t="s">
        <v>487</v>
      </c>
      <c r="I685" s="237" t="str">
        <f t="shared" si="102"/>
        <v>東京都港区六本木六丁目１０番１号六本木ヒルズ森タワー</v>
      </c>
      <c r="J685" s="237" t="s">
        <v>488</v>
      </c>
      <c r="K685" s="237" t="s">
        <v>489</v>
      </c>
      <c r="L685" s="237" t="s">
        <v>339</v>
      </c>
      <c r="M685" s="237" t="s">
        <v>490</v>
      </c>
      <c r="N685" s="237" t="s">
        <v>3465</v>
      </c>
      <c r="O685" s="237" t="s">
        <v>3466</v>
      </c>
      <c r="P685" s="237" t="s">
        <v>3373</v>
      </c>
      <c r="Q685" s="237" t="s">
        <v>3368</v>
      </c>
      <c r="R685" s="237" t="s">
        <v>3467</v>
      </c>
      <c r="S685" s="237" t="s">
        <v>3468</v>
      </c>
      <c r="T685" s="237" t="s">
        <v>3469</v>
      </c>
      <c r="U685" s="237" t="s">
        <v>3470</v>
      </c>
      <c r="V685" s="237" t="s">
        <v>99</v>
      </c>
      <c r="W685" s="237"/>
      <c r="X685" s="237"/>
      <c r="Y685" s="237" t="s">
        <v>3465</v>
      </c>
      <c r="Z685" s="237" t="s">
        <v>3466</v>
      </c>
      <c r="AA685" s="237" t="str">
        <f t="shared" si="103"/>
        <v>カブシキガイシャコムスン　ハサマケアセンター</v>
      </c>
      <c r="AB685" s="237" t="s">
        <v>3373</v>
      </c>
      <c r="AC685" s="237" t="str">
        <f t="shared" si="104"/>
        <v>987</v>
      </c>
      <c r="AD685" s="237" t="str">
        <f t="shared" si="105"/>
        <v>0511</v>
      </c>
      <c r="AE685" s="237" t="s">
        <v>3368</v>
      </c>
      <c r="AF685" s="237" t="s">
        <v>3471</v>
      </c>
      <c r="AG685" s="237" t="str">
        <f t="shared" si="106"/>
        <v>登米市佐沼字錦170</v>
      </c>
      <c r="AH685" s="237" t="s">
        <v>3468</v>
      </c>
      <c r="AI685" s="237" t="s">
        <v>3469</v>
      </c>
      <c r="AJ685" s="237" t="s">
        <v>332</v>
      </c>
    </row>
    <row r="686" spans="1:36">
      <c r="A686" s="237" t="str">
        <f t="shared" si="98"/>
        <v>0411200132重度訪問介護</v>
      </c>
      <c r="B686" s="237" t="s">
        <v>484</v>
      </c>
      <c r="C686" s="237" t="s">
        <v>485</v>
      </c>
      <c r="D686" s="237" t="str">
        <f t="shared" si="99"/>
        <v>カブシキガイシャコムスン</v>
      </c>
      <c r="E686" s="237" t="s">
        <v>486</v>
      </c>
      <c r="F686" s="237" t="str">
        <f t="shared" si="100"/>
        <v>106</v>
      </c>
      <c r="G686" s="237" t="str">
        <f t="shared" si="101"/>
        <v>6153</v>
      </c>
      <c r="H686" s="237" t="s">
        <v>487</v>
      </c>
      <c r="I686" s="237" t="str">
        <f t="shared" si="102"/>
        <v>東京都港区六本木六丁目１０番１号六本木ヒルズ森タワー</v>
      </c>
      <c r="J686" s="237" t="s">
        <v>488</v>
      </c>
      <c r="K686" s="237" t="s">
        <v>489</v>
      </c>
      <c r="L686" s="237" t="s">
        <v>339</v>
      </c>
      <c r="M686" s="237" t="s">
        <v>490</v>
      </c>
      <c r="N686" s="237" t="s">
        <v>3465</v>
      </c>
      <c r="O686" s="237" t="s">
        <v>3466</v>
      </c>
      <c r="P686" s="237" t="s">
        <v>3373</v>
      </c>
      <c r="Q686" s="237" t="s">
        <v>3368</v>
      </c>
      <c r="R686" s="237" t="s">
        <v>3467</v>
      </c>
      <c r="S686" s="237" t="s">
        <v>3468</v>
      </c>
      <c r="T686" s="237" t="s">
        <v>3469</v>
      </c>
      <c r="U686" s="237" t="s">
        <v>3470</v>
      </c>
      <c r="V686" s="237" t="s">
        <v>101</v>
      </c>
      <c r="W686" s="237"/>
      <c r="X686" s="237"/>
      <c r="Y686" s="237" t="s">
        <v>3465</v>
      </c>
      <c r="Z686" s="237" t="s">
        <v>3466</v>
      </c>
      <c r="AA686" s="237" t="str">
        <f t="shared" si="103"/>
        <v>カブシキガイシャコムスン　ハサマケアセンター</v>
      </c>
      <c r="AB686" s="237" t="s">
        <v>3373</v>
      </c>
      <c r="AC686" s="237" t="str">
        <f t="shared" si="104"/>
        <v>987</v>
      </c>
      <c r="AD686" s="237" t="str">
        <f t="shared" si="105"/>
        <v>0511</v>
      </c>
      <c r="AE686" s="237" t="s">
        <v>3368</v>
      </c>
      <c r="AF686" s="237" t="s">
        <v>3471</v>
      </c>
      <c r="AG686" s="237" t="str">
        <f t="shared" si="106"/>
        <v>登米市佐沼字錦170</v>
      </c>
      <c r="AH686" s="237" t="s">
        <v>3468</v>
      </c>
      <c r="AI686" s="237" t="s">
        <v>3469</v>
      </c>
      <c r="AJ686" s="237" t="s">
        <v>332</v>
      </c>
    </row>
    <row r="687" spans="1:36">
      <c r="A687" s="237" t="str">
        <f t="shared" si="98"/>
        <v>0411200140居宅介護</v>
      </c>
      <c r="B687" s="237" t="s">
        <v>3472</v>
      </c>
      <c r="C687" s="237" t="s">
        <v>3473</v>
      </c>
      <c r="D687" s="237" t="str">
        <f t="shared" si="99"/>
        <v>シャカイフクシホウジントメシシャカイフクシキョウギカイ</v>
      </c>
      <c r="E687" s="237" t="s">
        <v>3409</v>
      </c>
      <c r="F687" s="237" t="str">
        <f t="shared" si="100"/>
        <v>987</v>
      </c>
      <c r="G687" s="237" t="str">
        <f t="shared" si="101"/>
        <v>0513</v>
      </c>
      <c r="H687" s="237" t="s">
        <v>3474</v>
      </c>
      <c r="I687" s="237" t="str">
        <f t="shared" si="102"/>
        <v>登米市迫町北方字大洞45-3</v>
      </c>
      <c r="J687" s="237" t="s">
        <v>3475</v>
      </c>
      <c r="K687" s="237" t="s">
        <v>3476</v>
      </c>
      <c r="L687" s="237" t="s">
        <v>353</v>
      </c>
      <c r="M687" s="237" t="s">
        <v>3477</v>
      </c>
      <c r="N687" s="237" t="s">
        <v>3478</v>
      </c>
      <c r="O687" s="237" t="s">
        <v>3479</v>
      </c>
      <c r="P687" s="237" t="s">
        <v>3480</v>
      </c>
      <c r="Q687" s="237" t="s">
        <v>3368</v>
      </c>
      <c r="R687" s="237" t="s">
        <v>3481</v>
      </c>
      <c r="S687" s="237" t="s">
        <v>3482</v>
      </c>
      <c r="T687" s="237" t="s">
        <v>3483</v>
      </c>
      <c r="U687" s="237" t="s">
        <v>3484</v>
      </c>
      <c r="V687" s="237" t="s">
        <v>99</v>
      </c>
      <c r="W687" s="237"/>
      <c r="X687" s="237"/>
      <c r="Y687" s="237" t="s">
        <v>3478</v>
      </c>
      <c r="Z687" s="237" t="s">
        <v>3479</v>
      </c>
      <c r="AA687" s="237" t="str">
        <f t="shared" si="103"/>
        <v>トメシシャキョウヨネヤマホウモンカイゴジギョウショ</v>
      </c>
      <c r="AB687" s="237" t="s">
        <v>3480</v>
      </c>
      <c r="AC687" s="237" t="str">
        <f t="shared" si="104"/>
        <v>987</v>
      </c>
      <c r="AD687" s="237" t="str">
        <f t="shared" si="105"/>
        <v>0321</v>
      </c>
      <c r="AE687" s="237" t="s">
        <v>3368</v>
      </c>
      <c r="AF687" s="237" t="s">
        <v>3481</v>
      </c>
      <c r="AG687" s="237" t="str">
        <f t="shared" si="106"/>
        <v>登米市米山町西野字古舘廻8</v>
      </c>
      <c r="AH687" s="237" t="s">
        <v>3482</v>
      </c>
      <c r="AI687" s="237" t="s">
        <v>3483</v>
      </c>
      <c r="AJ687" s="237" t="s">
        <v>260</v>
      </c>
    </row>
    <row r="688" spans="1:36">
      <c r="A688" s="237" t="str">
        <f t="shared" si="98"/>
        <v>0411200140重度訪問介護</v>
      </c>
      <c r="B688" s="237" t="s">
        <v>3472</v>
      </c>
      <c r="C688" s="237" t="s">
        <v>3473</v>
      </c>
      <c r="D688" s="237" t="str">
        <f t="shared" si="99"/>
        <v>シャカイフクシホウジントメシシャカイフクシキョウギカイ</v>
      </c>
      <c r="E688" s="237" t="s">
        <v>3409</v>
      </c>
      <c r="F688" s="237" t="str">
        <f t="shared" si="100"/>
        <v>987</v>
      </c>
      <c r="G688" s="237" t="str">
        <f t="shared" si="101"/>
        <v>0513</v>
      </c>
      <c r="H688" s="237" t="s">
        <v>3474</v>
      </c>
      <c r="I688" s="237" t="str">
        <f t="shared" si="102"/>
        <v>登米市迫町北方字大洞45-3</v>
      </c>
      <c r="J688" s="237" t="s">
        <v>3475</v>
      </c>
      <c r="K688" s="237" t="s">
        <v>3476</v>
      </c>
      <c r="L688" s="237" t="s">
        <v>353</v>
      </c>
      <c r="M688" s="237" t="s">
        <v>3477</v>
      </c>
      <c r="N688" s="237" t="s">
        <v>3478</v>
      </c>
      <c r="O688" s="237" t="s">
        <v>3479</v>
      </c>
      <c r="P688" s="237" t="s">
        <v>3480</v>
      </c>
      <c r="Q688" s="237" t="s">
        <v>3368</v>
      </c>
      <c r="R688" s="237" t="s">
        <v>3481</v>
      </c>
      <c r="S688" s="237" t="s">
        <v>3482</v>
      </c>
      <c r="T688" s="237" t="s">
        <v>3483</v>
      </c>
      <c r="U688" s="237" t="s">
        <v>3484</v>
      </c>
      <c r="V688" s="237" t="s">
        <v>101</v>
      </c>
      <c r="W688" s="237"/>
      <c r="X688" s="237"/>
      <c r="Y688" s="237" t="s">
        <v>3478</v>
      </c>
      <c r="Z688" s="237" t="s">
        <v>3479</v>
      </c>
      <c r="AA688" s="237" t="str">
        <f t="shared" si="103"/>
        <v>トメシシャキョウヨネヤマホウモンカイゴジギョウショ</v>
      </c>
      <c r="AB688" s="237" t="s">
        <v>3480</v>
      </c>
      <c r="AC688" s="237" t="str">
        <f t="shared" si="104"/>
        <v>987</v>
      </c>
      <c r="AD688" s="237" t="str">
        <f t="shared" si="105"/>
        <v>0321</v>
      </c>
      <c r="AE688" s="237" t="s">
        <v>3368</v>
      </c>
      <c r="AF688" s="237" t="s">
        <v>3481</v>
      </c>
      <c r="AG688" s="237" t="str">
        <f t="shared" si="106"/>
        <v>登米市米山町西野字古舘廻8</v>
      </c>
      <c r="AH688" s="237" t="s">
        <v>3482</v>
      </c>
      <c r="AI688" s="237" t="s">
        <v>3483</v>
      </c>
      <c r="AJ688" s="237" t="s">
        <v>260</v>
      </c>
    </row>
    <row r="689" spans="1:36">
      <c r="A689" s="237" t="str">
        <f t="shared" si="98"/>
        <v>0411200157生活介護</v>
      </c>
      <c r="B689" s="237" t="s">
        <v>3421</v>
      </c>
      <c r="C689" s="237" t="s">
        <v>3422</v>
      </c>
      <c r="D689" s="237" t="str">
        <f t="shared" si="99"/>
        <v>シャカイフクシホウジンハントクカイ</v>
      </c>
      <c r="E689" s="237" t="s">
        <v>3423</v>
      </c>
      <c r="F689" s="237" t="str">
        <f t="shared" si="100"/>
        <v>987</v>
      </c>
      <c r="G689" s="237" t="str">
        <f t="shared" si="101"/>
        <v>0311</v>
      </c>
      <c r="H689" s="237" t="s">
        <v>3424</v>
      </c>
      <c r="I689" s="237" t="str">
        <f t="shared" si="102"/>
        <v>登米市米山町字桜岡貝待井３４番地１</v>
      </c>
      <c r="J689" s="237" t="s">
        <v>3425</v>
      </c>
      <c r="K689" s="237" t="s">
        <v>3426</v>
      </c>
      <c r="L689" s="237" t="s">
        <v>248</v>
      </c>
      <c r="M689" s="237" t="s">
        <v>3427</v>
      </c>
      <c r="N689" s="237" t="s">
        <v>3485</v>
      </c>
      <c r="O689" s="237" t="s">
        <v>3486</v>
      </c>
      <c r="P689" s="237" t="s">
        <v>3487</v>
      </c>
      <c r="Q689" s="237" t="s">
        <v>3368</v>
      </c>
      <c r="R689" s="237" t="s">
        <v>3488</v>
      </c>
      <c r="S689" s="237" t="s">
        <v>3425</v>
      </c>
      <c r="T689" s="237" t="s">
        <v>3426</v>
      </c>
      <c r="U689" s="237" t="s">
        <v>3489</v>
      </c>
      <c r="V689" s="237" t="s">
        <v>105</v>
      </c>
      <c r="W689" s="237"/>
      <c r="X689" s="237"/>
      <c r="Y689" s="237" t="s">
        <v>3485</v>
      </c>
      <c r="Z689" s="237" t="s">
        <v>3486</v>
      </c>
      <c r="AA689" s="237" t="str">
        <f t="shared" si="103"/>
        <v>ダイ２ハントクエン</v>
      </c>
      <c r="AB689" s="237" t="s">
        <v>3487</v>
      </c>
      <c r="AC689" s="237" t="str">
        <f t="shared" si="104"/>
        <v>987</v>
      </c>
      <c r="AD689" s="237" t="str">
        <f t="shared" si="105"/>
        <v>0301</v>
      </c>
      <c r="AE689" s="237" t="s">
        <v>3368</v>
      </c>
      <c r="AF689" s="237" t="s">
        <v>3490</v>
      </c>
      <c r="AG689" s="237" t="str">
        <f t="shared" si="106"/>
        <v>登米市米山町字善王寺相ノ101-1</v>
      </c>
      <c r="AH689" s="237" t="s">
        <v>3425</v>
      </c>
      <c r="AI689" s="237" t="s">
        <v>3426</v>
      </c>
      <c r="AJ689" s="237" t="s">
        <v>260</v>
      </c>
    </row>
    <row r="690" spans="1:36">
      <c r="A690" s="237" t="str">
        <f t="shared" si="98"/>
        <v>0411200157知的障害者通所更生施設</v>
      </c>
      <c r="B690" s="237" t="s">
        <v>3421</v>
      </c>
      <c r="C690" s="237" t="s">
        <v>3422</v>
      </c>
      <c r="D690" s="237" t="str">
        <f t="shared" si="99"/>
        <v>シャカイフクシホウジンハントクカイ</v>
      </c>
      <c r="E690" s="237" t="s">
        <v>3423</v>
      </c>
      <c r="F690" s="237" t="str">
        <f t="shared" si="100"/>
        <v>987</v>
      </c>
      <c r="G690" s="237" t="str">
        <f t="shared" si="101"/>
        <v>0311</v>
      </c>
      <c r="H690" s="237" t="s">
        <v>3424</v>
      </c>
      <c r="I690" s="237" t="str">
        <f t="shared" si="102"/>
        <v>登米市米山町字桜岡貝待井３４番地１</v>
      </c>
      <c r="J690" s="237" t="s">
        <v>3425</v>
      </c>
      <c r="K690" s="237" t="s">
        <v>3426</v>
      </c>
      <c r="L690" s="237" t="s">
        <v>248</v>
      </c>
      <c r="M690" s="237" t="s">
        <v>3427</v>
      </c>
      <c r="N690" s="237" t="s">
        <v>3485</v>
      </c>
      <c r="O690" s="237" t="s">
        <v>3486</v>
      </c>
      <c r="P690" s="237" t="s">
        <v>3487</v>
      </c>
      <c r="Q690" s="237" t="s">
        <v>3368</v>
      </c>
      <c r="R690" s="237" t="s">
        <v>3488</v>
      </c>
      <c r="S690" s="237" t="s">
        <v>3425</v>
      </c>
      <c r="T690" s="237" t="s">
        <v>3426</v>
      </c>
      <c r="U690" s="237" t="s">
        <v>3489</v>
      </c>
      <c r="V690" s="237" t="s">
        <v>289</v>
      </c>
      <c r="W690" s="237"/>
      <c r="X690" s="237"/>
      <c r="Y690" s="237" t="s">
        <v>3485</v>
      </c>
      <c r="Z690" s="237" t="s">
        <v>3486</v>
      </c>
      <c r="AA690" s="237" t="str">
        <f t="shared" si="103"/>
        <v>ダイ２ハントクエン</v>
      </c>
      <c r="AB690" s="237" t="s">
        <v>3487</v>
      </c>
      <c r="AC690" s="237" t="str">
        <f t="shared" si="104"/>
        <v>987</v>
      </c>
      <c r="AD690" s="237" t="str">
        <f t="shared" si="105"/>
        <v>0301</v>
      </c>
      <c r="AE690" s="237" t="s">
        <v>3368</v>
      </c>
      <c r="AF690" s="237" t="s">
        <v>3491</v>
      </c>
      <c r="AG690" s="237" t="str">
        <f t="shared" si="106"/>
        <v>登米市米山町字善王寺相ノ田１０１－１</v>
      </c>
      <c r="AH690" s="237" t="s">
        <v>3492</v>
      </c>
      <c r="AI690" s="237" t="s">
        <v>3493</v>
      </c>
      <c r="AJ690" s="237" t="s">
        <v>280</v>
      </c>
    </row>
    <row r="691" spans="1:36">
      <c r="A691" s="237" t="str">
        <f t="shared" si="98"/>
        <v>0411200173短期入所</v>
      </c>
      <c r="B691" s="237" t="s">
        <v>3494</v>
      </c>
      <c r="C691" s="237" t="s">
        <v>3495</v>
      </c>
      <c r="D691" s="237" t="str">
        <f t="shared" si="99"/>
        <v>イリョウホウジンザイダンアネハショウフウカイ</v>
      </c>
      <c r="E691" s="237" t="s">
        <v>3496</v>
      </c>
      <c r="F691" s="237" t="str">
        <f t="shared" si="100"/>
        <v>989</v>
      </c>
      <c r="G691" s="237" t="str">
        <f t="shared" si="101"/>
        <v>4703</v>
      </c>
      <c r="H691" s="237" t="s">
        <v>3497</v>
      </c>
      <c r="I691" s="237" t="str">
        <f t="shared" si="102"/>
        <v>登米市石越町南郷字小谷地前２４５</v>
      </c>
      <c r="J691" s="237" t="s">
        <v>3498</v>
      </c>
      <c r="K691" s="237" t="s">
        <v>3499</v>
      </c>
      <c r="L691" s="237" t="s">
        <v>248</v>
      </c>
      <c r="M691" s="237" t="s">
        <v>3500</v>
      </c>
      <c r="N691" s="237" t="s">
        <v>3501</v>
      </c>
      <c r="O691" s="237" t="s">
        <v>3502</v>
      </c>
      <c r="P691" s="237" t="s">
        <v>3496</v>
      </c>
      <c r="Q691" s="237" t="s">
        <v>3368</v>
      </c>
      <c r="R691" s="237" t="s">
        <v>3503</v>
      </c>
      <c r="S691" s="237" t="s">
        <v>3504</v>
      </c>
      <c r="T691" s="237" t="s">
        <v>3505</v>
      </c>
      <c r="U691" s="237" t="s">
        <v>3506</v>
      </c>
      <c r="V691" s="237" t="s">
        <v>277</v>
      </c>
      <c r="W691" s="237"/>
      <c r="X691" s="237"/>
      <c r="Y691" s="237" t="s">
        <v>3501</v>
      </c>
      <c r="Z691" s="237" t="s">
        <v>3502</v>
      </c>
      <c r="AA691" s="237" t="str">
        <f t="shared" si="103"/>
        <v>スケットホーム</v>
      </c>
      <c r="AB691" s="237" t="s">
        <v>3496</v>
      </c>
      <c r="AC691" s="237" t="str">
        <f t="shared" si="104"/>
        <v>989</v>
      </c>
      <c r="AD691" s="237" t="str">
        <f t="shared" si="105"/>
        <v>4703</v>
      </c>
      <c r="AE691" s="237" t="s">
        <v>3368</v>
      </c>
      <c r="AF691" s="237" t="s">
        <v>3503</v>
      </c>
      <c r="AG691" s="237" t="str">
        <f t="shared" si="106"/>
        <v>登米市石越町南郷字小谷地前１－１</v>
      </c>
      <c r="AH691" s="237" t="s">
        <v>3504</v>
      </c>
      <c r="AI691" s="237" t="s">
        <v>3505</v>
      </c>
      <c r="AJ691" s="237" t="s">
        <v>260</v>
      </c>
    </row>
    <row r="692" spans="1:36">
      <c r="A692" s="237" t="str">
        <f t="shared" si="98"/>
        <v>0411200207知的障害者通所授産施設</v>
      </c>
      <c r="B692" s="237" t="s">
        <v>3507</v>
      </c>
      <c r="C692" s="237" t="s">
        <v>3508</v>
      </c>
      <c r="D692" s="237" t="str">
        <f t="shared" si="99"/>
        <v>シャカイフクシホウジン　ハラカラフクシカイ</v>
      </c>
      <c r="E692" s="237" t="s">
        <v>3509</v>
      </c>
      <c r="F692" s="237" t="str">
        <f t="shared" si="100"/>
        <v>989</v>
      </c>
      <c r="G692" s="237" t="str">
        <f t="shared" si="101"/>
        <v>1601</v>
      </c>
      <c r="H692" s="237" t="s">
        <v>3510</v>
      </c>
      <c r="I692" s="237" t="str">
        <f t="shared" si="102"/>
        <v>柴田郡柴田町船岡中央１丁目２－２３</v>
      </c>
      <c r="J692" s="237" t="s">
        <v>3511</v>
      </c>
      <c r="K692" s="237" t="s">
        <v>3512</v>
      </c>
      <c r="L692" s="237" t="s">
        <v>248</v>
      </c>
      <c r="M692" s="237" t="s">
        <v>3513</v>
      </c>
      <c r="N692" s="237" t="s">
        <v>3514</v>
      </c>
      <c r="O692" s="237" t="s">
        <v>3515</v>
      </c>
      <c r="P692" s="237" t="s">
        <v>244</v>
      </c>
      <c r="Q692" s="237" t="s">
        <v>3368</v>
      </c>
      <c r="R692" s="237" t="s">
        <v>3516</v>
      </c>
      <c r="S692" s="237" t="s">
        <v>3517</v>
      </c>
      <c r="T692" s="237" t="s">
        <v>3518</v>
      </c>
      <c r="U692" s="237" t="s">
        <v>3519</v>
      </c>
      <c r="V692" s="237" t="s">
        <v>561</v>
      </c>
      <c r="W692" s="237"/>
      <c r="X692" s="237"/>
      <c r="Y692" s="237" t="s">
        <v>3514</v>
      </c>
      <c r="Z692" s="237" t="s">
        <v>3515</v>
      </c>
      <c r="AA692" s="237" t="str">
        <f t="shared" si="103"/>
        <v>トメダイチ</v>
      </c>
      <c r="AB692" s="237" t="s">
        <v>244</v>
      </c>
      <c r="AC692" s="237" t="str">
        <f t="shared" si="104"/>
        <v>989</v>
      </c>
      <c r="AD692" s="237" t="str">
        <f t="shared" si="105"/>
        <v>4601</v>
      </c>
      <c r="AE692" s="237" t="s">
        <v>3368</v>
      </c>
      <c r="AF692" s="237" t="s">
        <v>3516</v>
      </c>
      <c r="AG692" s="237" t="str">
        <f t="shared" si="106"/>
        <v>登米市迫町新田字山居３８－１</v>
      </c>
      <c r="AH692" s="237" t="s">
        <v>3517</v>
      </c>
      <c r="AI692" s="237" t="s">
        <v>3518</v>
      </c>
      <c r="AJ692" s="237" t="s">
        <v>280</v>
      </c>
    </row>
    <row r="693" spans="1:36">
      <c r="A693" s="237" t="str">
        <f t="shared" si="98"/>
        <v>0411200215知的障害者通所更生施設</v>
      </c>
      <c r="B693" s="237" t="s">
        <v>3371</v>
      </c>
      <c r="C693" s="237" t="s">
        <v>3372</v>
      </c>
      <c r="D693" s="237" t="str">
        <f t="shared" si="99"/>
        <v>シャカイフクシホウジン　ケイセンカイ</v>
      </c>
      <c r="E693" s="237" t="s">
        <v>3373</v>
      </c>
      <c r="F693" s="237" t="str">
        <f t="shared" si="100"/>
        <v>987</v>
      </c>
      <c r="G693" s="237" t="str">
        <f t="shared" si="101"/>
        <v>0511</v>
      </c>
      <c r="H693" s="237" t="s">
        <v>3374</v>
      </c>
      <c r="I693" s="237" t="str">
        <f t="shared" si="102"/>
        <v>登米市迫町佐沼字江合３－１６－２</v>
      </c>
      <c r="J693" s="237" t="s">
        <v>3375</v>
      </c>
      <c r="K693" s="237" t="s">
        <v>3376</v>
      </c>
      <c r="L693" s="237" t="s">
        <v>248</v>
      </c>
      <c r="M693" s="237" t="s">
        <v>3377</v>
      </c>
      <c r="N693" s="237" t="s">
        <v>3520</v>
      </c>
      <c r="O693" s="237" t="s">
        <v>3521</v>
      </c>
      <c r="P693" s="237" t="s">
        <v>3373</v>
      </c>
      <c r="Q693" s="237" t="s">
        <v>3368</v>
      </c>
      <c r="R693" s="237" t="s">
        <v>3522</v>
      </c>
      <c r="S693" s="237" t="s">
        <v>3523</v>
      </c>
      <c r="T693" s="237" t="s">
        <v>3524</v>
      </c>
      <c r="U693" s="237" t="s">
        <v>3525</v>
      </c>
      <c r="V693" s="237" t="s">
        <v>289</v>
      </c>
      <c r="W693" s="237"/>
      <c r="X693" s="237"/>
      <c r="Y693" s="237" t="s">
        <v>3520</v>
      </c>
      <c r="Z693" s="237" t="s">
        <v>3521</v>
      </c>
      <c r="AA693" s="237" t="str">
        <f t="shared" si="103"/>
        <v>パルメグミ</v>
      </c>
      <c r="AB693" s="237" t="s">
        <v>3373</v>
      </c>
      <c r="AC693" s="237" t="str">
        <f t="shared" si="104"/>
        <v>987</v>
      </c>
      <c r="AD693" s="237" t="str">
        <f t="shared" si="105"/>
        <v>0511</v>
      </c>
      <c r="AE693" s="237" t="s">
        <v>3526</v>
      </c>
      <c r="AF693" s="237" t="s">
        <v>3527</v>
      </c>
      <c r="AG693" s="237" t="str">
        <f t="shared" si="106"/>
        <v>（旧）登米郡迫町佐沼字江合3丁目16番地2</v>
      </c>
      <c r="AH693" s="237" t="s">
        <v>3523</v>
      </c>
      <c r="AI693" s="237" t="s">
        <v>3524</v>
      </c>
      <c r="AJ693" s="237" t="s">
        <v>280</v>
      </c>
    </row>
    <row r="694" spans="1:36">
      <c r="A694" s="237" t="str">
        <f t="shared" si="98"/>
        <v>0411200223居宅介護</v>
      </c>
      <c r="B694" s="237" t="s">
        <v>3371</v>
      </c>
      <c r="C694" s="237" t="s">
        <v>3372</v>
      </c>
      <c r="D694" s="237" t="str">
        <f t="shared" si="99"/>
        <v>シャカイフクシホウジン　ケイセンカイ</v>
      </c>
      <c r="E694" s="237" t="s">
        <v>3373</v>
      </c>
      <c r="F694" s="237" t="str">
        <f t="shared" si="100"/>
        <v>987</v>
      </c>
      <c r="G694" s="237" t="str">
        <f t="shared" si="101"/>
        <v>0511</v>
      </c>
      <c r="H694" s="237" t="s">
        <v>3374</v>
      </c>
      <c r="I694" s="237" t="str">
        <f t="shared" si="102"/>
        <v>登米市迫町佐沼字江合３－１６－２</v>
      </c>
      <c r="J694" s="237" t="s">
        <v>3375</v>
      </c>
      <c r="K694" s="237" t="s">
        <v>3376</v>
      </c>
      <c r="L694" s="237" t="s">
        <v>248</v>
      </c>
      <c r="M694" s="237" t="s">
        <v>3377</v>
      </c>
      <c r="N694" s="237" t="s">
        <v>3528</v>
      </c>
      <c r="O694" s="237" t="s">
        <v>3529</v>
      </c>
      <c r="P694" s="237" t="s">
        <v>3373</v>
      </c>
      <c r="Q694" s="237" t="s">
        <v>3368</v>
      </c>
      <c r="R694" s="237" t="s">
        <v>3530</v>
      </c>
      <c r="S694" s="237" t="s">
        <v>3531</v>
      </c>
      <c r="T694" s="237" t="s">
        <v>3532</v>
      </c>
      <c r="U694" s="237" t="s">
        <v>3533</v>
      </c>
      <c r="V694" s="237" t="s">
        <v>99</v>
      </c>
      <c r="W694" s="237"/>
      <c r="X694" s="237"/>
      <c r="Y694" s="237" t="s">
        <v>3528</v>
      </c>
      <c r="Z694" s="237" t="s">
        <v>3529</v>
      </c>
      <c r="AA694" s="237" t="str">
        <f t="shared" si="103"/>
        <v>ケイセンカイヘルパーステーション</v>
      </c>
      <c r="AB694" s="237" t="s">
        <v>3373</v>
      </c>
      <c r="AC694" s="237" t="str">
        <f t="shared" si="104"/>
        <v>987</v>
      </c>
      <c r="AD694" s="237" t="str">
        <f t="shared" si="105"/>
        <v>0511</v>
      </c>
      <c r="AE694" s="237" t="s">
        <v>3368</v>
      </c>
      <c r="AF694" s="237" t="s">
        <v>3530</v>
      </c>
      <c r="AG694" s="237" t="str">
        <f t="shared" si="106"/>
        <v>登米市迫町佐沼字江合３丁目１６－２</v>
      </c>
      <c r="AH694" s="237" t="s">
        <v>3531</v>
      </c>
      <c r="AI694" s="237" t="s">
        <v>3532</v>
      </c>
      <c r="AJ694" s="237" t="s">
        <v>260</v>
      </c>
    </row>
    <row r="695" spans="1:36">
      <c r="A695" s="237" t="str">
        <f t="shared" si="98"/>
        <v>0411200223重度訪問介護</v>
      </c>
      <c r="B695" s="237" t="s">
        <v>3371</v>
      </c>
      <c r="C695" s="237" t="s">
        <v>3372</v>
      </c>
      <c r="D695" s="237" t="str">
        <f t="shared" si="99"/>
        <v>シャカイフクシホウジン　ケイセンカイ</v>
      </c>
      <c r="E695" s="237" t="s">
        <v>3373</v>
      </c>
      <c r="F695" s="237" t="str">
        <f t="shared" si="100"/>
        <v>987</v>
      </c>
      <c r="G695" s="237" t="str">
        <f t="shared" si="101"/>
        <v>0511</v>
      </c>
      <c r="H695" s="237" t="s">
        <v>3374</v>
      </c>
      <c r="I695" s="237" t="str">
        <f t="shared" si="102"/>
        <v>登米市迫町佐沼字江合３－１６－２</v>
      </c>
      <c r="J695" s="237" t="s">
        <v>3375</v>
      </c>
      <c r="K695" s="237" t="s">
        <v>3376</v>
      </c>
      <c r="L695" s="237" t="s">
        <v>248</v>
      </c>
      <c r="M695" s="237" t="s">
        <v>3377</v>
      </c>
      <c r="N695" s="237" t="s">
        <v>3528</v>
      </c>
      <c r="O695" s="237" t="s">
        <v>3529</v>
      </c>
      <c r="P695" s="237" t="s">
        <v>3373</v>
      </c>
      <c r="Q695" s="237" t="s">
        <v>3368</v>
      </c>
      <c r="R695" s="237" t="s">
        <v>3530</v>
      </c>
      <c r="S695" s="237" t="s">
        <v>3531</v>
      </c>
      <c r="T695" s="237" t="s">
        <v>3532</v>
      </c>
      <c r="U695" s="237" t="s">
        <v>3533</v>
      </c>
      <c r="V695" s="237" t="s">
        <v>101</v>
      </c>
      <c r="W695" s="237"/>
      <c r="X695" s="237"/>
      <c r="Y695" s="237" t="s">
        <v>3528</v>
      </c>
      <c r="Z695" s="237" t="s">
        <v>3529</v>
      </c>
      <c r="AA695" s="237" t="str">
        <f t="shared" si="103"/>
        <v>ケイセンカイヘルパーステーション</v>
      </c>
      <c r="AB695" s="237" t="s">
        <v>3373</v>
      </c>
      <c r="AC695" s="237" t="str">
        <f t="shared" si="104"/>
        <v>987</v>
      </c>
      <c r="AD695" s="237" t="str">
        <f t="shared" si="105"/>
        <v>0511</v>
      </c>
      <c r="AE695" s="237" t="s">
        <v>3368</v>
      </c>
      <c r="AF695" s="237" t="s">
        <v>3530</v>
      </c>
      <c r="AG695" s="237" t="str">
        <f t="shared" si="106"/>
        <v>登米市迫町佐沼字江合３丁目１６－２</v>
      </c>
      <c r="AH695" s="237" t="s">
        <v>3531</v>
      </c>
      <c r="AI695" s="237" t="s">
        <v>3532</v>
      </c>
      <c r="AJ695" s="237" t="s">
        <v>260</v>
      </c>
    </row>
    <row r="696" spans="1:36">
      <c r="A696" s="237" t="str">
        <f t="shared" si="98"/>
        <v>0411200223行動援護</v>
      </c>
      <c r="B696" s="237" t="s">
        <v>3371</v>
      </c>
      <c r="C696" s="237" t="s">
        <v>3372</v>
      </c>
      <c r="D696" s="237" t="str">
        <f t="shared" si="99"/>
        <v>シャカイフクシホウジン　ケイセンカイ</v>
      </c>
      <c r="E696" s="237" t="s">
        <v>3373</v>
      </c>
      <c r="F696" s="237" t="str">
        <f t="shared" si="100"/>
        <v>987</v>
      </c>
      <c r="G696" s="237" t="str">
        <f t="shared" si="101"/>
        <v>0511</v>
      </c>
      <c r="H696" s="237" t="s">
        <v>3374</v>
      </c>
      <c r="I696" s="237" t="str">
        <f t="shared" si="102"/>
        <v>登米市迫町佐沼字江合３－１６－２</v>
      </c>
      <c r="J696" s="237" t="s">
        <v>3375</v>
      </c>
      <c r="K696" s="237" t="s">
        <v>3376</v>
      </c>
      <c r="L696" s="237" t="s">
        <v>248</v>
      </c>
      <c r="M696" s="237" t="s">
        <v>3377</v>
      </c>
      <c r="N696" s="237" t="s">
        <v>3528</v>
      </c>
      <c r="O696" s="237" t="s">
        <v>3529</v>
      </c>
      <c r="P696" s="237" t="s">
        <v>3373</v>
      </c>
      <c r="Q696" s="237" t="s">
        <v>3368</v>
      </c>
      <c r="R696" s="237" t="s">
        <v>3530</v>
      </c>
      <c r="S696" s="237" t="s">
        <v>3531</v>
      </c>
      <c r="T696" s="237" t="s">
        <v>3532</v>
      </c>
      <c r="U696" s="237" t="s">
        <v>3533</v>
      </c>
      <c r="V696" s="237" t="s">
        <v>102</v>
      </c>
      <c r="W696" s="237"/>
      <c r="X696" s="237"/>
      <c r="Y696" s="237" t="s">
        <v>3528</v>
      </c>
      <c r="Z696" s="237" t="s">
        <v>3529</v>
      </c>
      <c r="AA696" s="237" t="str">
        <f t="shared" si="103"/>
        <v>ケイセンカイヘルパーステーション</v>
      </c>
      <c r="AB696" s="237" t="s">
        <v>3373</v>
      </c>
      <c r="AC696" s="237" t="str">
        <f t="shared" si="104"/>
        <v>987</v>
      </c>
      <c r="AD696" s="237" t="str">
        <f t="shared" si="105"/>
        <v>0511</v>
      </c>
      <c r="AE696" s="237" t="s">
        <v>3368</v>
      </c>
      <c r="AF696" s="237" t="s">
        <v>3530</v>
      </c>
      <c r="AG696" s="237" t="str">
        <f t="shared" si="106"/>
        <v>登米市迫町佐沼字江合３丁目１６－２</v>
      </c>
      <c r="AH696" s="237" t="s">
        <v>3531</v>
      </c>
      <c r="AI696" s="237" t="s">
        <v>3532</v>
      </c>
      <c r="AJ696" s="237" t="s">
        <v>260</v>
      </c>
    </row>
    <row r="697" spans="1:36">
      <c r="A697" s="237" t="str">
        <f t="shared" si="98"/>
        <v>0411200249就労継続支援Ｂ型</v>
      </c>
      <c r="B697" s="237" t="s">
        <v>3371</v>
      </c>
      <c r="C697" s="237" t="s">
        <v>3372</v>
      </c>
      <c r="D697" s="237" t="str">
        <f t="shared" si="99"/>
        <v>シャカイフクシホウジン　ケイセンカイ</v>
      </c>
      <c r="E697" s="237" t="s">
        <v>3373</v>
      </c>
      <c r="F697" s="237" t="str">
        <f t="shared" si="100"/>
        <v>987</v>
      </c>
      <c r="G697" s="237" t="str">
        <f t="shared" si="101"/>
        <v>0511</v>
      </c>
      <c r="H697" s="237" t="s">
        <v>3374</v>
      </c>
      <c r="I697" s="237" t="str">
        <f t="shared" si="102"/>
        <v>登米市迫町佐沼字江合３－１６－２</v>
      </c>
      <c r="J697" s="237" t="s">
        <v>3375</v>
      </c>
      <c r="K697" s="237" t="s">
        <v>3376</v>
      </c>
      <c r="L697" s="237" t="s">
        <v>248</v>
      </c>
      <c r="M697" s="237" t="s">
        <v>3377</v>
      </c>
      <c r="N697" s="237" t="s">
        <v>3534</v>
      </c>
      <c r="O697" s="237" t="s">
        <v>3535</v>
      </c>
      <c r="P697" s="237" t="s">
        <v>3380</v>
      </c>
      <c r="Q697" s="237" t="s">
        <v>3368</v>
      </c>
      <c r="R697" s="237" t="s">
        <v>3536</v>
      </c>
      <c r="S697" s="237" t="s">
        <v>3537</v>
      </c>
      <c r="T697" s="237" t="s">
        <v>3537</v>
      </c>
      <c r="U697" s="237" t="s">
        <v>3538</v>
      </c>
      <c r="V697" s="237" t="s">
        <v>111</v>
      </c>
      <c r="W697" s="237"/>
      <c r="X697" s="237"/>
      <c r="Y697" s="237" t="s">
        <v>3534</v>
      </c>
      <c r="Z697" s="237" t="s">
        <v>3535</v>
      </c>
      <c r="AA697" s="237" t="str">
        <f t="shared" si="103"/>
        <v>サクラワークス</v>
      </c>
      <c r="AB697" s="237" t="s">
        <v>3380</v>
      </c>
      <c r="AC697" s="237" t="str">
        <f t="shared" si="104"/>
        <v>987</v>
      </c>
      <c r="AD697" s="237" t="str">
        <f t="shared" si="105"/>
        <v>0901</v>
      </c>
      <c r="AE697" s="237" t="s">
        <v>3368</v>
      </c>
      <c r="AF697" s="237" t="s">
        <v>3536</v>
      </c>
      <c r="AG697" s="237" t="str">
        <f t="shared" si="106"/>
        <v>登米市東和町米川字西綱木6番地1</v>
      </c>
      <c r="AH697" s="237" t="s">
        <v>3537</v>
      </c>
      <c r="AI697" s="237" t="s">
        <v>3537</v>
      </c>
      <c r="AJ697" s="237" t="s">
        <v>260</v>
      </c>
    </row>
    <row r="698" spans="1:36">
      <c r="A698" s="237" t="str">
        <f t="shared" si="98"/>
        <v>0411200264居宅介護</v>
      </c>
      <c r="B698" s="237" t="s">
        <v>644</v>
      </c>
      <c r="C698" s="237" t="s">
        <v>645</v>
      </c>
      <c r="D698" s="237" t="str">
        <f t="shared" si="99"/>
        <v>セントケアミヤギカブシキガイシャ</v>
      </c>
      <c r="E698" s="237" t="s">
        <v>646</v>
      </c>
      <c r="F698" s="237" t="str">
        <f t="shared" si="100"/>
        <v>980</v>
      </c>
      <c r="G698" s="237" t="str">
        <f t="shared" si="101"/>
        <v>0014</v>
      </c>
      <c r="H698" s="237" t="s">
        <v>647</v>
      </c>
      <c r="I698" s="237" t="str">
        <f t="shared" si="102"/>
        <v>仙台市青葉区本町１丁目１１番１１号</v>
      </c>
      <c r="J698" s="237" t="s">
        <v>648</v>
      </c>
      <c r="K698" s="237" t="s">
        <v>649</v>
      </c>
      <c r="L698" s="237" t="s">
        <v>635</v>
      </c>
      <c r="M698" s="237" t="s">
        <v>650</v>
      </c>
      <c r="N698" s="237" t="s">
        <v>3539</v>
      </c>
      <c r="O698" s="237" t="s">
        <v>3540</v>
      </c>
      <c r="P698" s="237" t="s">
        <v>3373</v>
      </c>
      <c r="Q698" s="237" t="s">
        <v>3368</v>
      </c>
      <c r="R698" s="237" t="s">
        <v>3541</v>
      </c>
      <c r="S698" s="237" t="s">
        <v>3468</v>
      </c>
      <c r="T698" s="237" t="s">
        <v>3469</v>
      </c>
      <c r="U698" s="237" t="s">
        <v>3542</v>
      </c>
      <c r="V698" s="237" t="s">
        <v>99</v>
      </c>
      <c r="W698" s="237"/>
      <c r="X698" s="237"/>
      <c r="Y698" s="237" t="s">
        <v>3539</v>
      </c>
      <c r="Z698" s="237" t="s">
        <v>3540</v>
      </c>
      <c r="AA698" s="237" t="str">
        <f t="shared" si="103"/>
        <v>セントケアハサマ</v>
      </c>
      <c r="AB698" s="237" t="s">
        <v>3373</v>
      </c>
      <c r="AC698" s="237" t="str">
        <f t="shared" si="104"/>
        <v>987</v>
      </c>
      <c r="AD698" s="237" t="str">
        <f t="shared" si="105"/>
        <v>0511</v>
      </c>
      <c r="AE698" s="237" t="s">
        <v>3368</v>
      </c>
      <c r="AF698" s="237" t="s">
        <v>3541</v>
      </c>
      <c r="AG698" s="237" t="str">
        <f t="shared" si="106"/>
        <v>登米市迫町佐沼字錦１７０　坂本店舗１F</v>
      </c>
      <c r="AH698" s="237" t="s">
        <v>3468</v>
      </c>
      <c r="AI698" s="237" t="s">
        <v>3469</v>
      </c>
      <c r="AJ698" s="237" t="s">
        <v>260</v>
      </c>
    </row>
    <row r="699" spans="1:36">
      <c r="A699" s="237" t="str">
        <f t="shared" si="98"/>
        <v>0411200264重度訪問介護</v>
      </c>
      <c r="B699" s="237" t="s">
        <v>644</v>
      </c>
      <c r="C699" s="237" t="s">
        <v>645</v>
      </c>
      <c r="D699" s="237" t="str">
        <f t="shared" si="99"/>
        <v>セントケアミヤギカブシキガイシャ</v>
      </c>
      <c r="E699" s="237" t="s">
        <v>646</v>
      </c>
      <c r="F699" s="237" t="str">
        <f t="shared" si="100"/>
        <v>980</v>
      </c>
      <c r="G699" s="237" t="str">
        <f t="shared" si="101"/>
        <v>0014</v>
      </c>
      <c r="H699" s="237" t="s">
        <v>647</v>
      </c>
      <c r="I699" s="237" t="str">
        <f t="shared" si="102"/>
        <v>仙台市青葉区本町１丁目１１番１１号</v>
      </c>
      <c r="J699" s="237" t="s">
        <v>648</v>
      </c>
      <c r="K699" s="237" t="s">
        <v>649</v>
      </c>
      <c r="L699" s="237" t="s">
        <v>635</v>
      </c>
      <c r="M699" s="237" t="s">
        <v>650</v>
      </c>
      <c r="N699" s="237" t="s">
        <v>3539</v>
      </c>
      <c r="O699" s="237" t="s">
        <v>3540</v>
      </c>
      <c r="P699" s="237" t="s">
        <v>3373</v>
      </c>
      <c r="Q699" s="237" t="s">
        <v>3368</v>
      </c>
      <c r="R699" s="237" t="s">
        <v>3541</v>
      </c>
      <c r="S699" s="237" t="s">
        <v>3468</v>
      </c>
      <c r="T699" s="237" t="s">
        <v>3469</v>
      </c>
      <c r="U699" s="237" t="s">
        <v>3542</v>
      </c>
      <c r="V699" s="237" t="s">
        <v>101</v>
      </c>
      <c r="W699" s="237"/>
      <c r="X699" s="237"/>
      <c r="Y699" s="237" t="s">
        <v>3539</v>
      </c>
      <c r="Z699" s="237" t="s">
        <v>3540</v>
      </c>
      <c r="AA699" s="237" t="str">
        <f t="shared" si="103"/>
        <v>セントケアハサマ</v>
      </c>
      <c r="AB699" s="237" t="s">
        <v>3373</v>
      </c>
      <c r="AC699" s="237" t="str">
        <f t="shared" si="104"/>
        <v>987</v>
      </c>
      <c r="AD699" s="237" t="str">
        <f t="shared" si="105"/>
        <v>0511</v>
      </c>
      <c r="AE699" s="237" t="s">
        <v>3368</v>
      </c>
      <c r="AF699" s="237" t="s">
        <v>3541</v>
      </c>
      <c r="AG699" s="237" t="str">
        <f t="shared" si="106"/>
        <v>登米市迫町佐沼字錦１７０　坂本店舗１F</v>
      </c>
      <c r="AH699" s="237" t="s">
        <v>3468</v>
      </c>
      <c r="AI699" s="237" t="s">
        <v>3469</v>
      </c>
      <c r="AJ699" s="237" t="s">
        <v>260</v>
      </c>
    </row>
    <row r="700" spans="1:36">
      <c r="A700" s="237" t="str">
        <f t="shared" si="98"/>
        <v>0411200298生活介護</v>
      </c>
      <c r="B700" s="237" t="s">
        <v>3371</v>
      </c>
      <c r="C700" s="237" t="s">
        <v>3372</v>
      </c>
      <c r="D700" s="237" t="str">
        <f t="shared" si="99"/>
        <v>シャカイフクシホウジン　ケイセンカイ</v>
      </c>
      <c r="E700" s="237" t="s">
        <v>3373</v>
      </c>
      <c r="F700" s="237" t="str">
        <f t="shared" si="100"/>
        <v>987</v>
      </c>
      <c r="G700" s="237" t="str">
        <f t="shared" si="101"/>
        <v>0511</v>
      </c>
      <c r="H700" s="237" t="s">
        <v>3374</v>
      </c>
      <c r="I700" s="237" t="str">
        <f t="shared" si="102"/>
        <v>登米市迫町佐沼字江合３－１６－２</v>
      </c>
      <c r="J700" s="237" t="s">
        <v>3375</v>
      </c>
      <c r="K700" s="237" t="s">
        <v>3376</v>
      </c>
      <c r="L700" s="237" t="s">
        <v>248</v>
      </c>
      <c r="M700" s="237" t="s">
        <v>3377</v>
      </c>
      <c r="N700" s="237" t="s">
        <v>3520</v>
      </c>
      <c r="O700" s="237" t="s">
        <v>3521</v>
      </c>
      <c r="P700" s="237" t="s">
        <v>3373</v>
      </c>
      <c r="Q700" s="237" t="s">
        <v>3368</v>
      </c>
      <c r="R700" s="237" t="s">
        <v>3522</v>
      </c>
      <c r="S700" s="237" t="s">
        <v>3523</v>
      </c>
      <c r="T700" s="237" t="s">
        <v>3524</v>
      </c>
      <c r="U700" s="237" t="s">
        <v>3543</v>
      </c>
      <c r="V700" s="237" t="s">
        <v>105</v>
      </c>
      <c r="W700" s="237"/>
      <c r="X700" s="237"/>
      <c r="Y700" s="237" t="s">
        <v>3520</v>
      </c>
      <c r="Z700" s="237" t="s">
        <v>3521</v>
      </c>
      <c r="AA700" s="237" t="str">
        <f t="shared" si="103"/>
        <v>パルメグミ</v>
      </c>
      <c r="AB700" s="237" t="s">
        <v>3373</v>
      </c>
      <c r="AC700" s="237" t="str">
        <f t="shared" si="104"/>
        <v>987</v>
      </c>
      <c r="AD700" s="237" t="str">
        <f t="shared" si="105"/>
        <v>0511</v>
      </c>
      <c r="AE700" s="237" t="s">
        <v>3368</v>
      </c>
      <c r="AF700" s="237" t="s">
        <v>3522</v>
      </c>
      <c r="AG700" s="237" t="str">
        <f t="shared" si="106"/>
        <v>登米市迫町佐沼字江合3丁目16番地2</v>
      </c>
      <c r="AH700" s="237" t="s">
        <v>3523</v>
      </c>
      <c r="AI700" s="237" t="s">
        <v>3524</v>
      </c>
      <c r="AJ700" s="237" t="s">
        <v>260</v>
      </c>
    </row>
    <row r="701" spans="1:36">
      <c r="A701" s="237" t="str">
        <f t="shared" si="98"/>
        <v>0411200306就労移行支援</v>
      </c>
      <c r="B701" s="237" t="s">
        <v>3507</v>
      </c>
      <c r="C701" s="237" t="s">
        <v>3508</v>
      </c>
      <c r="D701" s="237" t="str">
        <f t="shared" si="99"/>
        <v>シャカイフクシホウジン　ハラカラフクシカイ</v>
      </c>
      <c r="E701" s="237" t="s">
        <v>3509</v>
      </c>
      <c r="F701" s="237" t="str">
        <f t="shared" si="100"/>
        <v>989</v>
      </c>
      <c r="G701" s="237" t="str">
        <f t="shared" si="101"/>
        <v>1601</v>
      </c>
      <c r="H701" s="237" t="s">
        <v>3510</v>
      </c>
      <c r="I701" s="237" t="str">
        <f t="shared" si="102"/>
        <v>柴田郡柴田町船岡中央１丁目２－２３</v>
      </c>
      <c r="J701" s="237" t="s">
        <v>3511</v>
      </c>
      <c r="K701" s="237" t="s">
        <v>3512</v>
      </c>
      <c r="L701" s="237" t="s">
        <v>248</v>
      </c>
      <c r="M701" s="237" t="s">
        <v>3513</v>
      </c>
      <c r="N701" s="237" t="s">
        <v>3514</v>
      </c>
      <c r="O701" s="237" t="s">
        <v>3515</v>
      </c>
      <c r="P701" s="237" t="s">
        <v>244</v>
      </c>
      <c r="Q701" s="237" t="s">
        <v>3368</v>
      </c>
      <c r="R701" s="237" t="s">
        <v>3544</v>
      </c>
      <c r="S701" s="237" t="s">
        <v>3517</v>
      </c>
      <c r="T701" s="237" t="s">
        <v>3518</v>
      </c>
      <c r="U701" s="237" t="s">
        <v>3545</v>
      </c>
      <c r="V701" s="237" t="s">
        <v>109</v>
      </c>
      <c r="W701" s="237"/>
      <c r="X701" s="237"/>
      <c r="Y701" s="237" t="s">
        <v>3514</v>
      </c>
      <c r="Z701" s="237" t="s">
        <v>3515</v>
      </c>
      <c r="AA701" s="237" t="str">
        <f t="shared" si="103"/>
        <v>トメダイチ</v>
      </c>
      <c r="AB701" s="237" t="s">
        <v>244</v>
      </c>
      <c r="AC701" s="237" t="str">
        <f t="shared" si="104"/>
        <v>989</v>
      </c>
      <c r="AD701" s="237" t="str">
        <f t="shared" si="105"/>
        <v>4601</v>
      </c>
      <c r="AE701" s="237" t="s">
        <v>3368</v>
      </c>
      <c r="AF701" s="237" t="s">
        <v>3544</v>
      </c>
      <c r="AG701" s="237" t="str">
        <f t="shared" si="106"/>
        <v>登米市迫町新田字山居38-1</v>
      </c>
      <c r="AH701" s="237" t="s">
        <v>3517</v>
      </c>
      <c r="AI701" s="237" t="s">
        <v>3518</v>
      </c>
      <c r="AJ701" s="237" t="s">
        <v>332</v>
      </c>
    </row>
    <row r="702" spans="1:36">
      <c r="A702" s="237" t="str">
        <f t="shared" si="98"/>
        <v>0411200306就労継続支援Ｂ型</v>
      </c>
      <c r="B702" s="237" t="s">
        <v>3507</v>
      </c>
      <c r="C702" s="237" t="s">
        <v>3508</v>
      </c>
      <c r="D702" s="237" t="str">
        <f t="shared" si="99"/>
        <v>シャカイフクシホウジン　ハラカラフクシカイ</v>
      </c>
      <c r="E702" s="237" t="s">
        <v>3509</v>
      </c>
      <c r="F702" s="237" t="str">
        <f t="shared" si="100"/>
        <v>989</v>
      </c>
      <c r="G702" s="237" t="str">
        <f t="shared" si="101"/>
        <v>1601</v>
      </c>
      <c r="H702" s="237" t="s">
        <v>3510</v>
      </c>
      <c r="I702" s="237" t="str">
        <f t="shared" si="102"/>
        <v>柴田郡柴田町船岡中央１丁目２－２３</v>
      </c>
      <c r="J702" s="237" t="s">
        <v>3511</v>
      </c>
      <c r="K702" s="237" t="s">
        <v>3512</v>
      </c>
      <c r="L702" s="237" t="s">
        <v>248</v>
      </c>
      <c r="M702" s="237" t="s">
        <v>3513</v>
      </c>
      <c r="N702" s="237" t="s">
        <v>3514</v>
      </c>
      <c r="O702" s="237" t="s">
        <v>3515</v>
      </c>
      <c r="P702" s="237" t="s">
        <v>244</v>
      </c>
      <c r="Q702" s="237" t="s">
        <v>3368</v>
      </c>
      <c r="R702" s="237" t="s">
        <v>3544</v>
      </c>
      <c r="S702" s="237" t="s">
        <v>3517</v>
      </c>
      <c r="T702" s="237" t="s">
        <v>3518</v>
      </c>
      <c r="U702" s="237" t="s">
        <v>3545</v>
      </c>
      <c r="V702" s="237" t="s">
        <v>111</v>
      </c>
      <c r="W702" s="237"/>
      <c r="X702" s="237"/>
      <c r="Y702" s="237" t="s">
        <v>3514</v>
      </c>
      <c r="Z702" s="237" t="s">
        <v>3515</v>
      </c>
      <c r="AA702" s="237" t="str">
        <f t="shared" si="103"/>
        <v>トメダイチ</v>
      </c>
      <c r="AB702" s="237" t="s">
        <v>244</v>
      </c>
      <c r="AC702" s="237" t="str">
        <f t="shared" si="104"/>
        <v>989</v>
      </c>
      <c r="AD702" s="237" t="str">
        <f t="shared" si="105"/>
        <v>4601</v>
      </c>
      <c r="AE702" s="237" t="s">
        <v>3368</v>
      </c>
      <c r="AF702" s="237" t="s">
        <v>3544</v>
      </c>
      <c r="AG702" s="237" t="str">
        <f t="shared" si="106"/>
        <v>登米市迫町新田字山居38-1</v>
      </c>
      <c r="AH702" s="237" t="s">
        <v>3517</v>
      </c>
      <c r="AI702" s="237" t="s">
        <v>3518</v>
      </c>
      <c r="AJ702" s="237" t="s">
        <v>260</v>
      </c>
    </row>
    <row r="703" spans="1:36">
      <c r="A703" s="237" t="str">
        <f t="shared" si="98"/>
        <v>0411200322生活介護</v>
      </c>
      <c r="B703" s="237" t="s">
        <v>3472</v>
      </c>
      <c r="C703" s="237" t="s">
        <v>3473</v>
      </c>
      <c r="D703" s="237" t="str">
        <f t="shared" si="99"/>
        <v>シャカイフクシホウジントメシシャカイフクシキョウギカイ</v>
      </c>
      <c r="E703" s="237" t="s">
        <v>3409</v>
      </c>
      <c r="F703" s="237" t="str">
        <f t="shared" si="100"/>
        <v>987</v>
      </c>
      <c r="G703" s="237" t="str">
        <f t="shared" si="101"/>
        <v>0513</v>
      </c>
      <c r="H703" s="237" t="s">
        <v>3474</v>
      </c>
      <c r="I703" s="237" t="str">
        <f t="shared" si="102"/>
        <v>登米市迫町北方字大洞45-3</v>
      </c>
      <c r="J703" s="237" t="s">
        <v>3475</v>
      </c>
      <c r="K703" s="237" t="s">
        <v>3476</v>
      </c>
      <c r="L703" s="237" t="s">
        <v>353</v>
      </c>
      <c r="M703" s="237" t="s">
        <v>3477</v>
      </c>
      <c r="N703" s="237" t="s">
        <v>3546</v>
      </c>
      <c r="O703" s="237" t="s">
        <v>3547</v>
      </c>
      <c r="P703" s="237" t="s">
        <v>3416</v>
      </c>
      <c r="Q703" s="237" t="s">
        <v>3368</v>
      </c>
      <c r="R703" s="237" t="s">
        <v>3548</v>
      </c>
      <c r="S703" s="237" t="s">
        <v>3549</v>
      </c>
      <c r="T703" s="237" t="s">
        <v>3549</v>
      </c>
      <c r="U703" s="237" t="s">
        <v>3550</v>
      </c>
      <c r="V703" s="237" t="s">
        <v>105</v>
      </c>
      <c r="W703" s="237"/>
      <c r="X703" s="237"/>
      <c r="Y703" s="237" t="s">
        <v>3546</v>
      </c>
      <c r="Z703" s="237" t="s">
        <v>3547</v>
      </c>
      <c r="AA703" s="237" t="str">
        <f t="shared" si="103"/>
        <v>トメシシャキョウミナミカタフクシサギョウショアヤメエン</v>
      </c>
      <c r="AB703" s="237" t="s">
        <v>3416</v>
      </c>
      <c r="AC703" s="237" t="str">
        <f t="shared" si="104"/>
        <v>987</v>
      </c>
      <c r="AD703" s="237" t="str">
        <f t="shared" si="105"/>
        <v>0401</v>
      </c>
      <c r="AE703" s="237" t="s">
        <v>3368</v>
      </c>
      <c r="AF703" s="237" t="s">
        <v>3548</v>
      </c>
      <c r="AG703" s="237" t="str">
        <f t="shared" si="106"/>
        <v>登米市南方町山成１８８番地３</v>
      </c>
      <c r="AH703" s="237" t="s">
        <v>3549</v>
      </c>
      <c r="AI703" s="237" t="s">
        <v>3549</v>
      </c>
      <c r="AJ703" s="237" t="s">
        <v>260</v>
      </c>
    </row>
    <row r="704" spans="1:36">
      <c r="A704" s="237" t="str">
        <f t="shared" si="98"/>
        <v>0411200322就労継続支援Ｂ型</v>
      </c>
      <c r="B704" s="237" t="s">
        <v>3472</v>
      </c>
      <c r="C704" s="237" t="s">
        <v>3473</v>
      </c>
      <c r="D704" s="237" t="str">
        <f t="shared" si="99"/>
        <v>シャカイフクシホウジントメシシャカイフクシキョウギカイ</v>
      </c>
      <c r="E704" s="237" t="s">
        <v>3409</v>
      </c>
      <c r="F704" s="237" t="str">
        <f t="shared" si="100"/>
        <v>987</v>
      </c>
      <c r="G704" s="237" t="str">
        <f t="shared" si="101"/>
        <v>0513</v>
      </c>
      <c r="H704" s="237" t="s">
        <v>3474</v>
      </c>
      <c r="I704" s="237" t="str">
        <f t="shared" si="102"/>
        <v>登米市迫町北方字大洞45-3</v>
      </c>
      <c r="J704" s="237" t="s">
        <v>3475</v>
      </c>
      <c r="K704" s="237" t="s">
        <v>3476</v>
      </c>
      <c r="L704" s="237" t="s">
        <v>353</v>
      </c>
      <c r="M704" s="237" t="s">
        <v>3477</v>
      </c>
      <c r="N704" s="237" t="s">
        <v>3546</v>
      </c>
      <c r="O704" s="237" t="s">
        <v>3547</v>
      </c>
      <c r="P704" s="237" t="s">
        <v>3416</v>
      </c>
      <c r="Q704" s="237" t="s">
        <v>3368</v>
      </c>
      <c r="R704" s="237" t="s">
        <v>3548</v>
      </c>
      <c r="S704" s="237" t="s">
        <v>3549</v>
      </c>
      <c r="T704" s="237" t="s">
        <v>3549</v>
      </c>
      <c r="U704" s="237" t="s">
        <v>3550</v>
      </c>
      <c r="V704" s="237" t="s">
        <v>111</v>
      </c>
      <c r="W704" s="237"/>
      <c r="X704" s="237"/>
      <c r="Y704" s="237" t="s">
        <v>3546</v>
      </c>
      <c r="Z704" s="237" t="s">
        <v>3547</v>
      </c>
      <c r="AA704" s="237" t="str">
        <f t="shared" si="103"/>
        <v>トメシシャキョウミナミカタフクシサギョウショアヤメエン</v>
      </c>
      <c r="AB704" s="237" t="s">
        <v>3416</v>
      </c>
      <c r="AC704" s="237" t="str">
        <f t="shared" si="104"/>
        <v>987</v>
      </c>
      <c r="AD704" s="237" t="str">
        <f t="shared" si="105"/>
        <v>0401</v>
      </c>
      <c r="AE704" s="237" t="s">
        <v>3368</v>
      </c>
      <c r="AF704" s="237" t="s">
        <v>3548</v>
      </c>
      <c r="AG704" s="237" t="str">
        <f t="shared" si="106"/>
        <v>登米市南方町山成１８８番地３</v>
      </c>
      <c r="AH704" s="237" t="s">
        <v>3549</v>
      </c>
      <c r="AI704" s="237" t="s">
        <v>3549</v>
      </c>
      <c r="AJ704" s="237" t="s">
        <v>260</v>
      </c>
    </row>
    <row r="705" spans="1:36">
      <c r="A705" s="237" t="str">
        <f t="shared" si="98"/>
        <v>0411200330就労移行支援</v>
      </c>
      <c r="B705" s="237" t="s">
        <v>3494</v>
      </c>
      <c r="C705" s="237" t="s">
        <v>3495</v>
      </c>
      <c r="D705" s="237" t="str">
        <f t="shared" si="99"/>
        <v>イリョウホウジンザイダンアネハショウフウカイ</v>
      </c>
      <c r="E705" s="237" t="s">
        <v>3496</v>
      </c>
      <c r="F705" s="237" t="str">
        <f t="shared" si="100"/>
        <v>989</v>
      </c>
      <c r="G705" s="237" t="str">
        <f t="shared" si="101"/>
        <v>4703</v>
      </c>
      <c r="H705" s="237" t="s">
        <v>3497</v>
      </c>
      <c r="I705" s="237" t="str">
        <f t="shared" si="102"/>
        <v>登米市石越町南郷字小谷地前２４５</v>
      </c>
      <c r="J705" s="237" t="s">
        <v>3498</v>
      </c>
      <c r="K705" s="237" t="s">
        <v>3499</v>
      </c>
      <c r="L705" s="237" t="s">
        <v>248</v>
      </c>
      <c r="M705" s="237" t="s">
        <v>3500</v>
      </c>
      <c r="N705" s="237" t="s">
        <v>3551</v>
      </c>
      <c r="O705" s="237" t="s">
        <v>3552</v>
      </c>
      <c r="P705" s="237" t="s">
        <v>3496</v>
      </c>
      <c r="Q705" s="237" t="s">
        <v>3368</v>
      </c>
      <c r="R705" s="237" t="s">
        <v>3553</v>
      </c>
      <c r="S705" s="237" t="s">
        <v>3554</v>
      </c>
      <c r="T705" s="237" t="s">
        <v>3505</v>
      </c>
      <c r="U705" s="237" t="s">
        <v>3555</v>
      </c>
      <c r="V705" s="237" t="s">
        <v>109</v>
      </c>
      <c r="W705" s="237"/>
      <c r="X705" s="237"/>
      <c r="Y705" s="237" t="s">
        <v>3551</v>
      </c>
      <c r="Z705" s="237" t="s">
        <v>3552</v>
      </c>
      <c r="AA705" s="237" t="str">
        <f t="shared" si="103"/>
        <v>ステップ</v>
      </c>
      <c r="AB705" s="237" t="s">
        <v>3496</v>
      </c>
      <c r="AC705" s="237" t="str">
        <f t="shared" si="104"/>
        <v>989</v>
      </c>
      <c r="AD705" s="237" t="str">
        <f t="shared" si="105"/>
        <v>4703</v>
      </c>
      <c r="AE705" s="237" t="s">
        <v>3368</v>
      </c>
      <c r="AF705" s="237" t="s">
        <v>3553</v>
      </c>
      <c r="AG705" s="237" t="str">
        <f t="shared" si="106"/>
        <v>登米市石越町南郷字小谷地前1-1</v>
      </c>
      <c r="AH705" s="237" t="s">
        <v>3554</v>
      </c>
      <c r="AI705" s="237" t="s">
        <v>3505</v>
      </c>
      <c r="AJ705" s="237" t="s">
        <v>260</v>
      </c>
    </row>
    <row r="706" spans="1:36">
      <c r="A706" s="237" t="str">
        <f t="shared" si="98"/>
        <v>0411200330就労継続支援Ｂ型</v>
      </c>
      <c r="B706" s="237" t="s">
        <v>3494</v>
      </c>
      <c r="C706" s="237" t="s">
        <v>3495</v>
      </c>
      <c r="D706" s="237" t="str">
        <f t="shared" si="99"/>
        <v>イリョウホウジンザイダンアネハショウフウカイ</v>
      </c>
      <c r="E706" s="237" t="s">
        <v>3496</v>
      </c>
      <c r="F706" s="237" t="str">
        <f t="shared" si="100"/>
        <v>989</v>
      </c>
      <c r="G706" s="237" t="str">
        <f t="shared" si="101"/>
        <v>4703</v>
      </c>
      <c r="H706" s="237" t="s">
        <v>3497</v>
      </c>
      <c r="I706" s="237" t="str">
        <f t="shared" si="102"/>
        <v>登米市石越町南郷字小谷地前２４５</v>
      </c>
      <c r="J706" s="237" t="s">
        <v>3498</v>
      </c>
      <c r="K706" s="237" t="s">
        <v>3499</v>
      </c>
      <c r="L706" s="237" t="s">
        <v>248</v>
      </c>
      <c r="M706" s="237" t="s">
        <v>3500</v>
      </c>
      <c r="N706" s="237" t="s">
        <v>3551</v>
      </c>
      <c r="O706" s="237" t="s">
        <v>3552</v>
      </c>
      <c r="P706" s="237" t="s">
        <v>3496</v>
      </c>
      <c r="Q706" s="237" t="s">
        <v>3368</v>
      </c>
      <c r="R706" s="237" t="s">
        <v>3553</v>
      </c>
      <c r="S706" s="237" t="s">
        <v>3554</v>
      </c>
      <c r="T706" s="237" t="s">
        <v>3505</v>
      </c>
      <c r="U706" s="237" t="s">
        <v>3555</v>
      </c>
      <c r="V706" s="237" t="s">
        <v>111</v>
      </c>
      <c r="W706" s="237"/>
      <c r="X706" s="237"/>
      <c r="Y706" s="237" t="s">
        <v>3551</v>
      </c>
      <c r="Z706" s="237" t="s">
        <v>3552</v>
      </c>
      <c r="AA706" s="237" t="str">
        <f t="shared" si="103"/>
        <v>ステップ</v>
      </c>
      <c r="AB706" s="237" t="s">
        <v>3496</v>
      </c>
      <c r="AC706" s="237" t="str">
        <f t="shared" si="104"/>
        <v>989</v>
      </c>
      <c r="AD706" s="237" t="str">
        <f t="shared" si="105"/>
        <v>4703</v>
      </c>
      <c r="AE706" s="237" t="s">
        <v>3368</v>
      </c>
      <c r="AF706" s="237" t="s">
        <v>3553</v>
      </c>
      <c r="AG706" s="237" t="str">
        <f t="shared" si="106"/>
        <v>登米市石越町南郷字小谷地前1-1</v>
      </c>
      <c r="AH706" s="237" t="s">
        <v>3554</v>
      </c>
      <c r="AI706" s="237" t="s">
        <v>3505</v>
      </c>
      <c r="AJ706" s="237" t="s">
        <v>260</v>
      </c>
    </row>
    <row r="707" spans="1:36">
      <c r="A707" s="237" t="str">
        <f t="shared" si="98"/>
        <v>0411200330就労定着支援</v>
      </c>
      <c r="B707" s="237" t="s">
        <v>3494</v>
      </c>
      <c r="C707" s="237" t="s">
        <v>3495</v>
      </c>
      <c r="D707" s="237" t="str">
        <f t="shared" si="99"/>
        <v>イリョウホウジンザイダンアネハショウフウカイ</v>
      </c>
      <c r="E707" s="237" t="s">
        <v>3496</v>
      </c>
      <c r="F707" s="237" t="str">
        <f t="shared" si="100"/>
        <v>989</v>
      </c>
      <c r="G707" s="237" t="str">
        <f t="shared" si="101"/>
        <v>4703</v>
      </c>
      <c r="H707" s="237" t="s">
        <v>3497</v>
      </c>
      <c r="I707" s="237" t="str">
        <f t="shared" si="102"/>
        <v>登米市石越町南郷字小谷地前２４５</v>
      </c>
      <c r="J707" s="237" t="s">
        <v>3498</v>
      </c>
      <c r="K707" s="237" t="s">
        <v>3499</v>
      </c>
      <c r="L707" s="237" t="s">
        <v>248</v>
      </c>
      <c r="M707" s="237" t="s">
        <v>3500</v>
      </c>
      <c r="N707" s="237" t="s">
        <v>3551</v>
      </c>
      <c r="O707" s="237" t="s">
        <v>3552</v>
      </c>
      <c r="P707" s="237" t="s">
        <v>3496</v>
      </c>
      <c r="Q707" s="237" t="s">
        <v>3368</v>
      </c>
      <c r="R707" s="237" t="s">
        <v>3553</v>
      </c>
      <c r="S707" s="237" t="s">
        <v>3554</v>
      </c>
      <c r="T707" s="237" t="s">
        <v>3505</v>
      </c>
      <c r="U707" s="237" t="s">
        <v>3555</v>
      </c>
      <c r="V707" s="237" t="s">
        <v>789</v>
      </c>
      <c r="W707" s="237"/>
      <c r="X707" s="237"/>
      <c r="Y707" s="237" t="s">
        <v>3551</v>
      </c>
      <c r="Z707" s="237" t="s">
        <v>3552</v>
      </c>
      <c r="AA707" s="237" t="str">
        <f t="shared" si="103"/>
        <v>ステップ</v>
      </c>
      <c r="AB707" s="237" t="s">
        <v>3496</v>
      </c>
      <c r="AC707" s="237" t="str">
        <f t="shared" si="104"/>
        <v>989</v>
      </c>
      <c r="AD707" s="237" t="str">
        <f t="shared" si="105"/>
        <v>4703</v>
      </c>
      <c r="AE707" s="237" t="s">
        <v>3368</v>
      </c>
      <c r="AF707" s="237" t="s">
        <v>3553</v>
      </c>
      <c r="AG707" s="237" t="str">
        <f t="shared" si="106"/>
        <v>登米市石越町南郷字小谷地前1-1</v>
      </c>
      <c r="AH707" s="237" t="s">
        <v>3554</v>
      </c>
      <c r="AI707" s="237" t="s">
        <v>3505</v>
      </c>
      <c r="AJ707" s="237" t="s">
        <v>260</v>
      </c>
    </row>
    <row r="708" spans="1:36">
      <c r="A708" s="237" t="str">
        <f t="shared" si="98"/>
        <v>0411200348就労継続支援Ｂ型</v>
      </c>
      <c r="B708" s="237" t="s">
        <v>3472</v>
      </c>
      <c r="C708" s="237" t="s">
        <v>3473</v>
      </c>
      <c r="D708" s="237" t="str">
        <f t="shared" si="99"/>
        <v>シャカイフクシホウジントメシシャカイフクシキョウギカイ</v>
      </c>
      <c r="E708" s="237" t="s">
        <v>3409</v>
      </c>
      <c r="F708" s="237" t="str">
        <f t="shared" si="100"/>
        <v>987</v>
      </c>
      <c r="G708" s="237" t="str">
        <f t="shared" si="101"/>
        <v>0513</v>
      </c>
      <c r="H708" s="237" t="s">
        <v>3474</v>
      </c>
      <c r="I708" s="237" t="str">
        <f t="shared" si="102"/>
        <v>登米市迫町北方字大洞45-3</v>
      </c>
      <c r="J708" s="237" t="s">
        <v>3475</v>
      </c>
      <c r="K708" s="237" t="s">
        <v>3476</v>
      </c>
      <c r="L708" s="237" t="s">
        <v>353</v>
      </c>
      <c r="M708" s="237" t="s">
        <v>3477</v>
      </c>
      <c r="N708" s="237" t="s">
        <v>3556</v>
      </c>
      <c r="O708" s="237" t="s">
        <v>3557</v>
      </c>
      <c r="P708" s="237" t="s">
        <v>3558</v>
      </c>
      <c r="Q708" s="237" t="s">
        <v>3368</v>
      </c>
      <c r="R708" s="237" t="s">
        <v>3559</v>
      </c>
      <c r="S708" s="237" t="s">
        <v>3560</v>
      </c>
      <c r="T708" s="237" t="s">
        <v>3561</v>
      </c>
      <c r="U708" s="237" t="s">
        <v>3562</v>
      </c>
      <c r="V708" s="237" t="s">
        <v>111</v>
      </c>
      <c r="W708" s="237"/>
      <c r="X708" s="237"/>
      <c r="Y708" s="237" t="s">
        <v>3556</v>
      </c>
      <c r="Z708" s="237" t="s">
        <v>3557</v>
      </c>
      <c r="AA708" s="237" t="str">
        <f t="shared" si="103"/>
        <v>トメシシャキョウトヨサトフクシサギョウジョコウボウナカマ</v>
      </c>
      <c r="AB708" s="237" t="s">
        <v>3558</v>
      </c>
      <c r="AC708" s="237" t="str">
        <f t="shared" si="104"/>
        <v>987</v>
      </c>
      <c r="AD708" s="237" t="str">
        <f t="shared" si="105"/>
        <v>0365</v>
      </c>
      <c r="AE708" s="237" t="s">
        <v>3368</v>
      </c>
      <c r="AF708" s="237" t="s">
        <v>3559</v>
      </c>
      <c r="AG708" s="237" t="str">
        <f t="shared" si="106"/>
        <v>登米市豊里町新町9番地9</v>
      </c>
      <c r="AH708" s="237" t="s">
        <v>3560</v>
      </c>
      <c r="AI708" s="237" t="s">
        <v>3561</v>
      </c>
      <c r="AJ708" s="237" t="s">
        <v>260</v>
      </c>
    </row>
    <row r="709" spans="1:36">
      <c r="A709" s="237" t="str">
        <f t="shared" ref="A709:A774" si="107">U709&amp;V709</f>
        <v>0411200355生活介護</v>
      </c>
      <c r="B709" s="237" t="s">
        <v>3421</v>
      </c>
      <c r="C709" s="237" t="s">
        <v>3422</v>
      </c>
      <c r="D709" s="237" t="str">
        <f t="shared" ref="D709:D774" si="108">DBCS(C709)</f>
        <v>シャカイフクシホウジンハントクカイ</v>
      </c>
      <c r="E709" s="237" t="s">
        <v>3423</v>
      </c>
      <c r="F709" s="237" t="str">
        <f t="shared" ref="F709:F774" si="109">LEFT(E709,3)</f>
        <v>987</v>
      </c>
      <c r="G709" s="237" t="str">
        <f t="shared" ref="G709:G774" si="110">RIGHT(E709,4)</f>
        <v>0311</v>
      </c>
      <c r="H709" s="237" t="s">
        <v>3424</v>
      </c>
      <c r="I709" s="237" t="str">
        <f t="shared" ref="I709:I774" si="111">SUBSTITUTE(H709,"宮城県","")</f>
        <v>登米市米山町字桜岡貝待井３４番地１</v>
      </c>
      <c r="J709" s="237" t="s">
        <v>3425</v>
      </c>
      <c r="K709" s="237" t="s">
        <v>3426</v>
      </c>
      <c r="L709" s="237" t="s">
        <v>248</v>
      </c>
      <c r="M709" s="237" t="s">
        <v>3427</v>
      </c>
      <c r="N709" s="237" t="s">
        <v>3563</v>
      </c>
      <c r="O709" s="237" t="s">
        <v>3564</v>
      </c>
      <c r="P709" s="237" t="s">
        <v>3423</v>
      </c>
      <c r="Q709" s="237" t="s">
        <v>3368</v>
      </c>
      <c r="R709" s="237" t="s">
        <v>3565</v>
      </c>
      <c r="S709" s="237" t="s">
        <v>3566</v>
      </c>
      <c r="T709" s="237" t="s">
        <v>3426</v>
      </c>
      <c r="U709" s="237" t="s">
        <v>3567</v>
      </c>
      <c r="V709" s="237" t="s">
        <v>105</v>
      </c>
      <c r="W709" s="237"/>
      <c r="X709" s="237"/>
      <c r="Y709" s="237" t="s">
        <v>3568</v>
      </c>
      <c r="Z709" s="237" t="s">
        <v>3569</v>
      </c>
      <c r="AA709" s="237" t="str">
        <f t="shared" ref="AA709:AA774" si="112">DBCS(Z709)</f>
        <v>ダイ３ハントクエン</v>
      </c>
      <c r="AB709" s="237" t="s">
        <v>3423</v>
      </c>
      <c r="AC709" s="237" t="str">
        <f t="shared" ref="AC709:AC774" si="113">LEFT(AB709,3)</f>
        <v>987</v>
      </c>
      <c r="AD709" s="237" t="str">
        <f t="shared" ref="AD709:AD774" si="114">RIGHT(AB709,4)</f>
        <v>0311</v>
      </c>
      <c r="AE709" s="237" t="s">
        <v>3368</v>
      </c>
      <c r="AF709" s="237" t="s">
        <v>3565</v>
      </c>
      <c r="AG709" s="237" t="str">
        <f t="shared" ref="AG709:AG774" si="115">SUBSTITUTE(AF709,"宮城県","")</f>
        <v>登米市登米市米山町字桜岡貝待井34-3</v>
      </c>
      <c r="AH709" s="237" t="s">
        <v>3566</v>
      </c>
      <c r="AI709" s="237" t="s">
        <v>3426</v>
      </c>
      <c r="AJ709" s="237" t="s">
        <v>260</v>
      </c>
    </row>
    <row r="710" spans="1:36">
      <c r="A710" s="237" t="str">
        <f t="shared" si="107"/>
        <v>0411200363就労継続支援Ａ型</v>
      </c>
      <c r="B710" s="237" t="s">
        <v>3570</v>
      </c>
      <c r="C710" s="237" t="s">
        <v>3571</v>
      </c>
      <c r="D710" s="237" t="str">
        <f t="shared" si="108"/>
        <v>カブシキガイシャワンズ</v>
      </c>
      <c r="E710" s="237" t="s">
        <v>3572</v>
      </c>
      <c r="F710" s="237" t="str">
        <f t="shared" si="109"/>
        <v>987</v>
      </c>
      <c r="G710" s="237" t="str">
        <f t="shared" si="110"/>
        <v>0412</v>
      </c>
      <c r="H710" s="237" t="s">
        <v>3573</v>
      </c>
      <c r="I710" s="237" t="str">
        <f t="shared" si="111"/>
        <v>登米市南方町雷１７０</v>
      </c>
      <c r="J710" s="237" t="s">
        <v>3574</v>
      </c>
      <c r="K710" s="237" t="s">
        <v>3575</v>
      </c>
      <c r="L710" s="237" t="s">
        <v>339</v>
      </c>
      <c r="M710" s="237" t="s">
        <v>3576</v>
      </c>
      <c r="N710" s="237" t="s">
        <v>3577</v>
      </c>
      <c r="O710" s="237" t="s">
        <v>3578</v>
      </c>
      <c r="P710" s="237" t="s">
        <v>3572</v>
      </c>
      <c r="Q710" s="237" t="s">
        <v>3368</v>
      </c>
      <c r="R710" s="237" t="s">
        <v>3573</v>
      </c>
      <c r="S710" s="237" t="s">
        <v>3574</v>
      </c>
      <c r="T710" s="237" t="s">
        <v>3575</v>
      </c>
      <c r="U710" s="237" t="s">
        <v>3579</v>
      </c>
      <c r="V710" s="237" t="s">
        <v>110</v>
      </c>
      <c r="W710" s="237"/>
      <c r="X710" s="237"/>
      <c r="Y710" s="237" t="s">
        <v>3577</v>
      </c>
      <c r="Z710" s="237" t="s">
        <v>3578</v>
      </c>
      <c r="AA710" s="237" t="str">
        <f t="shared" si="112"/>
        <v>シイタケランド</v>
      </c>
      <c r="AB710" s="237" t="s">
        <v>3572</v>
      </c>
      <c r="AC710" s="237" t="str">
        <f t="shared" si="113"/>
        <v>987</v>
      </c>
      <c r="AD710" s="237" t="str">
        <f t="shared" si="114"/>
        <v>0412</v>
      </c>
      <c r="AE710" s="237" t="s">
        <v>3368</v>
      </c>
      <c r="AF710" s="237" t="s">
        <v>3573</v>
      </c>
      <c r="AG710" s="237" t="str">
        <f t="shared" si="115"/>
        <v>登米市南方町雷１７０</v>
      </c>
      <c r="AH710" s="237" t="s">
        <v>3580</v>
      </c>
      <c r="AI710" s="237" t="s">
        <v>3575</v>
      </c>
      <c r="AJ710" s="237" t="s">
        <v>260</v>
      </c>
    </row>
    <row r="711" spans="1:36">
      <c r="A711" s="237" t="str">
        <f t="shared" si="107"/>
        <v>0411200371生活介護</v>
      </c>
      <c r="B711" s="237" t="s">
        <v>242</v>
      </c>
      <c r="C711" s="237" t="s">
        <v>243</v>
      </c>
      <c r="D711" s="237" t="str">
        <f t="shared" si="108"/>
        <v>シャカイフクシホウジン　フレアイノサト</v>
      </c>
      <c r="E711" s="237" t="s">
        <v>244</v>
      </c>
      <c r="F711" s="237" t="str">
        <f t="shared" si="109"/>
        <v>989</v>
      </c>
      <c r="G711" s="237" t="str">
        <f t="shared" si="110"/>
        <v>4601</v>
      </c>
      <c r="H711" s="237" t="s">
        <v>245</v>
      </c>
      <c r="I711" s="237" t="str">
        <f t="shared" si="111"/>
        <v>登米市迫町新田字狼ノ欠20番地420</v>
      </c>
      <c r="J711" s="237" t="s">
        <v>246</v>
      </c>
      <c r="K711" s="237" t="s">
        <v>247</v>
      </c>
      <c r="L711" s="237" t="s">
        <v>248</v>
      </c>
      <c r="M711" s="237" t="s">
        <v>249</v>
      </c>
      <c r="N711" s="237" t="s">
        <v>3581</v>
      </c>
      <c r="O711" s="237" t="s">
        <v>3582</v>
      </c>
      <c r="P711" s="237" t="s">
        <v>244</v>
      </c>
      <c r="Q711" s="237" t="s">
        <v>3368</v>
      </c>
      <c r="R711" s="237" t="s">
        <v>3583</v>
      </c>
      <c r="S711" s="237" t="s">
        <v>246</v>
      </c>
      <c r="T711" s="237" t="s">
        <v>247</v>
      </c>
      <c r="U711" s="237" t="s">
        <v>3584</v>
      </c>
      <c r="V711" s="237" t="s">
        <v>105</v>
      </c>
      <c r="W711" s="237"/>
      <c r="X711" s="237"/>
      <c r="Y711" s="237" t="s">
        <v>3581</v>
      </c>
      <c r="Z711" s="237" t="s">
        <v>3582</v>
      </c>
      <c r="AA711" s="237" t="str">
        <f t="shared" si="112"/>
        <v>ラボラーレトメ</v>
      </c>
      <c r="AB711" s="237" t="s">
        <v>244</v>
      </c>
      <c r="AC711" s="237" t="str">
        <f t="shared" si="113"/>
        <v>989</v>
      </c>
      <c r="AD711" s="237" t="str">
        <f t="shared" si="114"/>
        <v>4601</v>
      </c>
      <c r="AE711" s="237" t="s">
        <v>3368</v>
      </c>
      <c r="AF711" s="237" t="s">
        <v>3583</v>
      </c>
      <c r="AG711" s="237" t="str">
        <f t="shared" si="115"/>
        <v>登米市迫町新田字対馬51-7</v>
      </c>
      <c r="AH711" s="237" t="s">
        <v>246</v>
      </c>
      <c r="AI711" s="237" t="s">
        <v>247</v>
      </c>
      <c r="AJ711" s="237" t="s">
        <v>260</v>
      </c>
    </row>
    <row r="712" spans="1:36">
      <c r="A712" s="237" t="str">
        <f t="shared" si="107"/>
        <v>0411200371自立訓練（生活訓練）</v>
      </c>
      <c r="B712" s="237" t="s">
        <v>242</v>
      </c>
      <c r="C712" s="237" t="s">
        <v>243</v>
      </c>
      <c r="D712" s="237" t="str">
        <f t="shared" si="108"/>
        <v>シャカイフクシホウジン　フレアイノサト</v>
      </c>
      <c r="E712" s="237" t="s">
        <v>244</v>
      </c>
      <c r="F712" s="237" t="str">
        <f t="shared" si="109"/>
        <v>989</v>
      </c>
      <c r="G712" s="237" t="str">
        <f t="shared" si="110"/>
        <v>4601</v>
      </c>
      <c r="H712" s="237" t="s">
        <v>245</v>
      </c>
      <c r="I712" s="237" t="str">
        <f t="shared" si="111"/>
        <v>登米市迫町新田字狼ノ欠20番地420</v>
      </c>
      <c r="J712" s="237" t="s">
        <v>246</v>
      </c>
      <c r="K712" s="237" t="s">
        <v>247</v>
      </c>
      <c r="L712" s="237" t="s">
        <v>248</v>
      </c>
      <c r="M712" s="237" t="s">
        <v>249</v>
      </c>
      <c r="N712" s="237" t="s">
        <v>3581</v>
      </c>
      <c r="O712" s="237" t="s">
        <v>3582</v>
      </c>
      <c r="P712" s="237" t="s">
        <v>244</v>
      </c>
      <c r="Q712" s="237" t="s">
        <v>3368</v>
      </c>
      <c r="R712" s="237" t="s">
        <v>3583</v>
      </c>
      <c r="S712" s="237" t="s">
        <v>246</v>
      </c>
      <c r="T712" s="237" t="s">
        <v>247</v>
      </c>
      <c r="U712" s="237" t="s">
        <v>3584</v>
      </c>
      <c r="V712" s="237" t="s">
        <v>108</v>
      </c>
      <c r="W712" s="237"/>
      <c r="X712" s="237"/>
      <c r="Y712" s="237" t="s">
        <v>3581</v>
      </c>
      <c r="Z712" s="237" t="s">
        <v>3582</v>
      </c>
      <c r="AA712" s="237" t="str">
        <f t="shared" si="112"/>
        <v>ラボラーレトメ</v>
      </c>
      <c r="AB712" s="237" t="s">
        <v>244</v>
      </c>
      <c r="AC712" s="237" t="str">
        <f t="shared" si="113"/>
        <v>989</v>
      </c>
      <c r="AD712" s="237" t="str">
        <f t="shared" si="114"/>
        <v>4601</v>
      </c>
      <c r="AE712" s="237" t="s">
        <v>3368</v>
      </c>
      <c r="AF712" s="237" t="s">
        <v>3583</v>
      </c>
      <c r="AG712" s="237" t="str">
        <f t="shared" si="115"/>
        <v>登米市迫町新田字対馬51-7</v>
      </c>
      <c r="AH712" s="237" t="s">
        <v>246</v>
      </c>
      <c r="AI712" s="237" t="s">
        <v>247</v>
      </c>
      <c r="AJ712" s="237" t="s">
        <v>261</v>
      </c>
    </row>
    <row r="713" spans="1:36">
      <c r="A713" s="237" t="str">
        <f t="shared" si="107"/>
        <v>0411200371就労移行支援</v>
      </c>
      <c r="B713" s="237" t="s">
        <v>242</v>
      </c>
      <c r="C713" s="237" t="s">
        <v>243</v>
      </c>
      <c r="D713" s="237" t="str">
        <f t="shared" si="108"/>
        <v>シャカイフクシホウジン　フレアイノサト</v>
      </c>
      <c r="E713" s="237" t="s">
        <v>244</v>
      </c>
      <c r="F713" s="237" t="str">
        <f t="shared" si="109"/>
        <v>989</v>
      </c>
      <c r="G713" s="237" t="str">
        <f t="shared" si="110"/>
        <v>4601</v>
      </c>
      <c r="H713" s="237" t="s">
        <v>245</v>
      </c>
      <c r="I713" s="237" t="str">
        <f t="shared" si="111"/>
        <v>登米市迫町新田字狼ノ欠20番地420</v>
      </c>
      <c r="J713" s="237" t="s">
        <v>246</v>
      </c>
      <c r="K713" s="237" t="s">
        <v>247</v>
      </c>
      <c r="L713" s="237" t="s">
        <v>248</v>
      </c>
      <c r="M713" s="237" t="s">
        <v>249</v>
      </c>
      <c r="N713" s="237" t="s">
        <v>3581</v>
      </c>
      <c r="O713" s="237" t="s">
        <v>3582</v>
      </c>
      <c r="P713" s="237" t="s">
        <v>244</v>
      </c>
      <c r="Q713" s="237" t="s">
        <v>3368</v>
      </c>
      <c r="R713" s="237" t="s">
        <v>3583</v>
      </c>
      <c r="S713" s="237" t="s">
        <v>246</v>
      </c>
      <c r="T713" s="237" t="s">
        <v>247</v>
      </c>
      <c r="U713" s="237" t="s">
        <v>3584</v>
      </c>
      <c r="V713" s="237" t="s">
        <v>109</v>
      </c>
      <c r="W713" s="237"/>
      <c r="X713" s="237"/>
      <c r="Y713" s="237" t="s">
        <v>3581</v>
      </c>
      <c r="Z713" s="237" t="s">
        <v>3582</v>
      </c>
      <c r="AA713" s="237" t="str">
        <f t="shared" si="112"/>
        <v>ラボラーレトメ</v>
      </c>
      <c r="AB713" s="237" t="s">
        <v>244</v>
      </c>
      <c r="AC713" s="237" t="str">
        <f t="shared" si="113"/>
        <v>989</v>
      </c>
      <c r="AD713" s="237" t="str">
        <f t="shared" si="114"/>
        <v>4601</v>
      </c>
      <c r="AE713" s="237" t="s">
        <v>3368</v>
      </c>
      <c r="AF713" s="237" t="s">
        <v>3583</v>
      </c>
      <c r="AG713" s="237" t="str">
        <f t="shared" si="115"/>
        <v>登米市迫町新田字対馬51-7</v>
      </c>
      <c r="AH713" s="237" t="s">
        <v>246</v>
      </c>
      <c r="AI713" s="237" t="s">
        <v>247</v>
      </c>
      <c r="AJ713" s="237" t="s">
        <v>332</v>
      </c>
    </row>
    <row r="714" spans="1:36">
      <c r="A714" s="237" t="str">
        <f t="shared" si="107"/>
        <v>0411200371就労継続支援Ａ型</v>
      </c>
      <c r="B714" s="237" t="s">
        <v>242</v>
      </c>
      <c r="C714" s="237" t="s">
        <v>243</v>
      </c>
      <c r="D714" s="237" t="str">
        <f t="shared" si="108"/>
        <v>シャカイフクシホウジン　フレアイノサト</v>
      </c>
      <c r="E714" s="237" t="s">
        <v>244</v>
      </c>
      <c r="F714" s="237" t="str">
        <f t="shared" si="109"/>
        <v>989</v>
      </c>
      <c r="G714" s="237" t="str">
        <f t="shared" si="110"/>
        <v>4601</v>
      </c>
      <c r="H714" s="237" t="s">
        <v>245</v>
      </c>
      <c r="I714" s="237" t="str">
        <f t="shared" si="111"/>
        <v>登米市迫町新田字狼ノ欠20番地420</v>
      </c>
      <c r="J714" s="237" t="s">
        <v>246</v>
      </c>
      <c r="K714" s="237" t="s">
        <v>247</v>
      </c>
      <c r="L714" s="237" t="s">
        <v>248</v>
      </c>
      <c r="M714" s="237" t="s">
        <v>249</v>
      </c>
      <c r="N714" s="237" t="s">
        <v>3581</v>
      </c>
      <c r="O714" s="237" t="s">
        <v>3582</v>
      </c>
      <c r="P714" s="237" t="s">
        <v>244</v>
      </c>
      <c r="Q714" s="237" t="s">
        <v>3368</v>
      </c>
      <c r="R714" s="237" t="s">
        <v>3583</v>
      </c>
      <c r="S714" s="237" t="s">
        <v>246</v>
      </c>
      <c r="T714" s="237" t="s">
        <v>247</v>
      </c>
      <c r="U714" s="237" t="s">
        <v>3584</v>
      </c>
      <c r="V714" s="237" t="s">
        <v>110</v>
      </c>
      <c r="W714" s="237"/>
      <c r="X714" s="237"/>
      <c r="Y714" s="237" t="s">
        <v>3581</v>
      </c>
      <c r="Z714" s="237" t="s">
        <v>3582</v>
      </c>
      <c r="AA714" s="237" t="str">
        <f t="shared" si="112"/>
        <v>ラボラーレトメ</v>
      </c>
      <c r="AB714" s="237" t="s">
        <v>244</v>
      </c>
      <c r="AC714" s="237" t="str">
        <f t="shared" si="113"/>
        <v>989</v>
      </c>
      <c r="AD714" s="237" t="str">
        <f t="shared" si="114"/>
        <v>4601</v>
      </c>
      <c r="AE714" s="237" t="s">
        <v>3368</v>
      </c>
      <c r="AF714" s="237" t="s">
        <v>3583</v>
      </c>
      <c r="AG714" s="237" t="str">
        <f t="shared" si="115"/>
        <v>登米市迫町新田字対馬51-7</v>
      </c>
      <c r="AH714" s="237" t="s">
        <v>246</v>
      </c>
      <c r="AI714" s="237" t="s">
        <v>247</v>
      </c>
      <c r="AJ714" s="237" t="s">
        <v>260</v>
      </c>
    </row>
    <row r="715" spans="1:36">
      <c r="A715" s="237" t="str">
        <f t="shared" si="107"/>
        <v>0411200371就労継続支援Ｂ型</v>
      </c>
      <c r="B715" s="237" t="s">
        <v>242</v>
      </c>
      <c r="C715" s="237" t="s">
        <v>243</v>
      </c>
      <c r="D715" s="237" t="str">
        <f t="shared" si="108"/>
        <v>シャカイフクシホウジン　フレアイノサト</v>
      </c>
      <c r="E715" s="237" t="s">
        <v>244</v>
      </c>
      <c r="F715" s="237" t="str">
        <f t="shared" si="109"/>
        <v>989</v>
      </c>
      <c r="G715" s="237" t="str">
        <f t="shared" si="110"/>
        <v>4601</v>
      </c>
      <c r="H715" s="237" t="s">
        <v>245</v>
      </c>
      <c r="I715" s="237" t="str">
        <f t="shared" si="111"/>
        <v>登米市迫町新田字狼ノ欠20番地420</v>
      </c>
      <c r="J715" s="237" t="s">
        <v>246</v>
      </c>
      <c r="K715" s="237" t="s">
        <v>247</v>
      </c>
      <c r="L715" s="237" t="s">
        <v>248</v>
      </c>
      <c r="M715" s="237" t="s">
        <v>249</v>
      </c>
      <c r="N715" s="237" t="s">
        <v>3581</v>
      </c>
      <c r="O715" s="237" t="s">
        <v>3582</v>
      </c>
      <c r="P715" s="237" t="s">
        <v>244</v>
      </c>
      <c r="Q715" s="237" t="s">
        <v>3368</v>
      </c>
      <c r="R715" s="237" t="s">
        <v>3583</v>
      </c>
      <c r="S715" s="237" t="s">
        <v>246</v>
      </c>
      <c r="T715" s="237" t="s">
        <v>247</v>
      </c>
      <c r="U715" s="237" t="s">
        <v>3584</v>
      </c>
      <c r="V715" s="237" t="s">
        <v>111</v>
      </c>
      <c r="W715" s="237"/>
      <c r="X715" s="237"/>
      <c r="Y715" s="237" t="s">
        <v>3581</v>
      </c>
      <c r="Z715" s="237" t="s">
        <v>3582</v>
      </c>
      <c r="AA715" s="237" t="str">
        <f t="shared" si="112"/>
        <v>ラボラーレトメ</v>
      </c>
      <c r="AB715" s="237" t="s">
        <v>244</v>
      </c>
      <c r="AC715" s="237" t="str">
        <f t="shared" si="113"/>
        <v>989</v>
      </c>
      <c r="AD715" s="237" t="str">
        <f t="shared" si="114"/>
        <v>4601</v>
      </c>
      <c r="AE715" s="237" t="s">
        <v>3368</v>
      </c>
      <c r="AF715" s="237" t="s">
        <v>3583</v>
      </c>
      <c r="AG715" s="237" t="str">
        <f t="shared" si="115"/>
        <v>登米市迫町新田字対馬51-7</v>
      </c>
      <c r="AH715" s="237" t="s">
        <v>246</v>
      </c>
      <c r="AI715" s="237" t="s">
        <v>247</v>
      </c>
      <c r="AJ715" s="237" t="s">
        <v>260</v>
      </c>
    </row>
    <row r="716" spans="1:36">
      <c r="A716" s="237" t="str">
        <f t="shared" si="107"/>
        <v>0411200397児童デイサービス</v>
      </c>
      <c r="B716" s="237" t="s">
        <v>3371</v>
      </c>
      <c r="C716" s="237" t="s">
        <v>3372</v>
      </c>
      <c r="D716" s="237" t="str">
        <f t="shared" si="108"/>
        <v>シャカイフクシホウジン　ケイセンカイ</v>
      </c>
      <c r="E716" s="237" t="s">
        <v>3373</v>
      </c>
      <c r="F716" s="237" t="str">
        <f t="shared" si="109"/>
        <v>987</v>
      </c>
      <c r="G716" s="237" t="str">
        <f t="shared" si="110"/>
        <v>0511</v>
      </c>
      <c r="H716" s="237" t="s">
        <v>3374</v>
      </c>
      <c r="I716" s="237" t="str">
        <f t="shared" si="111"/>
        <v>登米市迫町佐沼字江合３－１６－２</v>
      </c>
      <c r="J716" s="237" t="s">
        <v>3375</v>
      </c>
      <c r="K716" s="237" t="s">
        <v>3376</v>
      </c>
      <c r="L716" s="237" t="s">
        <v>248</v>
      </c>
      <c r="M716" s="237" t="s">
        <v>3377</v>
      </c>
      <c r="N716" s="237" t="s">
        <v>3585</v>
      </c>
      <c r="O716" s="237" t="s">
        <v>3586</v>
      </c>
      <c r="P716" s="237" t="s">
        <v>3587</v>
      </c>
      <c r="Q716" s="237" t="s">
        <v>3368</v>
      </c>
      <c r="R716" s="237" t="s">
        <v>3588</v>
      </c>
      <c r="S716" s="237" t="s">
        <v>3589</v>
      </c>
      <c r="T716" s="237" t="s">
        <v>3590</v>
      </c>
      <c r="U716" s="237" t="s">
        <v>3591</v>
      </c>
      <c r="V716" s="237" t="s">
        <v>331</v>
      </c>
      <c r="W716" s="237"/>
      <c r="X716" s="237"/>
      <c r="Y716" s="237" t="s">
        <v>3585</v>
      </c>
      <c r="Z716" s="237" t="s">
        <v>3586</v>
      </c>
      <c r="AA716" s="237" t="str">
        <f t="shared" si="112"/>
        <v>コジカエン</v>
      </c>
      <c r="AB716" s="237" t="s">
        <v>3587</v>
      </c>
      <c r="AC716" s="237" t="str">
        <f t="shared" si="113"/>
        <v>987</v>
      </c>
      <c r="AD716" s="237" t="str">
        <f t="shared" si="114"/>
        <v>0602</v>
      </c>
      <c r="AE716" s="237" t="s">
        <v>3368</v>
      </c>
      <c r="AF716" s="237" t="s">
        <v>3588</v>
      </c>
      <c r="AG716" s="237" t="str">
        <f t="shared" si="115"/>
        <v>登米市中田町上沼字大柳１１７番地２</v>
      </c>
      <c r="AH716" s="237" t="s">
        <v>3589</v>
      </c>
      <c r="AI716" s="237" t="s">
        <v>3590</v>
      </c>
      <c r="AJ716" s="237" t="s">
        <v>332</v>
      </c>
    </row>
    <row r="717" spans="1:36">
      <c r="A717" s="237" t="str">
        <f t="shared" si="107"/>
        <v>0411200405短期入所</v>
      </c>
      <c r="B717" s="237" t="s">
        <v>242</v>
      </c>
      <c r="C717" s="237" t="s">
        <v>243</v>
      </c>
      <c r="D717" s="237" t="str">
        <f t="shared" si="108"/>
        <v>シャカイフクシホウジン　フレアイノサト</v>
      </c>
      <c r="E717" s="237" t="s">
        <v>244</v>
      </c>
      <c r="F717" s="237" t="str">
        <f t="shared" si="109"/>
        <v>989</v>
      </c>
      <c r="G717" s="237" t="str">
        <f t="shared" si="110"/>
        <v>4601</v>
      </c>
      <c r="H717" s="237" t="s">
        <v>245</v>
      </c>
      <c r="I717" s="237" t="str">
        <f t="shared" si="111"/>
        <v>登米市迫町新田字狼ノ欠20番地420</v>
      </c>
      <c r="J717" s="237" t="s">
        <v>246</v>
      </c>
      <c r="K717" s="237" t="s">
        <v>247</v>
      </c>
      <c r="L717" s="237" t="s">
        <v>248</v>
      </c>
      <c r="M717" s="237" t="s">
        <v>249</v>
      </c>
      <c r="N717" s="237" t="s">
        <v>3592</v>
      </c>
      <c r="O717" s="237" t="s">
        <v>3593</v>
      </c>
      <c r="P717" s="237" t="s">
        <v>244</v>
      </c>
      <c r="Q717" s="237" t="s">
        <v>3368</v>
      </c>
      <c r="R717" s="237" t="s">
        <v>3594</v>
      </c>
      <c r="S717" s="237" t="s">
        <v>3595</v>
      </c>
      <c r="T717" s="237" t="s">
        <v>3596</v>
      </c>
      <c r="U717" s="237" t="s">
        <v>3597</v>
      </c>
      <c r="V717" s="237" t="s">
        <v>277</v>
      </c>
      <c r="W717" s="237"/>
      <c r="X717" s="237"/>
      <c r="Y717" s="237" t="s">
        <v>3592</v>
      </c>
      <c r="Z717" s="237" t="s">
        <v>3593</v>
      </c>
      <c r="AA717" s="237" t="str">
        <f t="shared" si="112"/>
        <v>トクベツヨウゴロウジンホーム　　Ｓｅｃｕｒｅ</v>
      </c>
      <c r="AB717" s="237" t="s">
        <v>244</v>
      </c>
      <c r="AC717" s="237" t="str">
        <f t="shared" si="113"/>
        <v>989</v>
      </c>
      <c r="AD717" s="237" t="str">
        <f t="shared" si="114"/>
        <v>4601</v>
      </c>
      <c r="AE717" s="237" t="s">
        <v>3368</v>
      </c>
      <c r="AF717" s="237" t="s">
        <v>3594</v>
      </c>
      <c r="AG717" s="237" t="str">
        <f t="shared" si="115"/>
        <v>登米市迫町新田字狼ノ欠20番420</v>
      </c>
      <c r="AH717" s="237" t="s">
        <v>3595</v>
      </c>
      <c r="AI717" s="237" t="s">
        <v>3596</v>
      </c>
      <c r="AJ717" s="237" t="s">
        <v>260</v>
      </c>
    </row>
    <row r="718" spans="1:36">
      <c r="A718" s="237" t="str">
        <f t="shared" si="107"/>
        <v>0411200413居宅介護</v>
      </c>
      <c r="B718" s="237" t="s">
        <v>3598</v>
      </c>
      <c r="C718" s="237" t="s">
        <v>3599</v>
      </c>
      <c r="D718" s="237" t="str">
        <f t="shared" si="108"/>
        <v>ユウゲンガイシャ　フレアイ</v>
      </c>
      <c r="E718" s="237" t="s">
        <v>3373</v>
      </c>
      <c r="F718" s="237" t="str">
        <f t="shared" si="109"/>
        <v>987</v>
      </c>
      <c r="G718" s="237" t="str">
        <f t="shared" si="110"/>
        <v>0511</v>
      </c>
      <c r="H718" s="237" t="s">
        <v>3600</v>
      </c>
      <c r="I718" s="237" t="str">
        <f t="shared" si="111"/>
        <v>登米市迫町佐沼字梅ノ木二丁目6番地8</v>
      </c>
      <c r="J718" s="237" t="s">
        <v>3601</v>
      </c>
      <c r="K718" s="237" t="s">
        <v>3602</v>
      </c>
      <c r="L718" s="237" t="s">
        <v>339</v>
      </c>
      <c r="M718" s="237" t="s">
        <v>3603</v>
      </c>
      <c r="N718" s="237" t="s">
        <v>3598</v>
      </c>
      <c r="O718" s="237" t="s">
        <v>3599</v>
      </c>
      <c r="P718" s="237" t="s">
        <v>3373</v>
      </c>
      <c r="Q718" s="237" t="s">
        <v>3368</v>
      </c>
      <c r="R718" s="237" t="s">
        <v>3600</v>
      </c>
      <c r="S718" s="237" t="s">
        <v>3601</v>
      </c>
      <c r="T718" s="237" t="s">
        <v>3602</v>
      </c>
      <c r="U718" s="237" t="s">
        <v>3604</v>
      </c>
      <c r="V718" s="237" t="s">
        <v>99</v>
      </c>
      <c r="W718" s="237"/>
      <c r="X718" s="237"/>
      <c r="Y718" s="237" t="s">
        <v>3598</v>
      </c>
      <c r="Z718" s="237" t="s">
        <v>3599</v>
      </c>
      <c r="AA718" s="237" t="str">
        <f t="shared" si="112"/>
        <v>ユウゲンガイシャ　フレアイ</v>
      </c>
      <c r="AB718" s="237" t="s">
        <v>3373</v>
      </c>
      <c r="AC718" s="237" t="str">
        <f t="shared" si="113"/>
        <v>987</v>
      </c>
      <c r="AD718" s="237" t="str">
        <f t="shared" si="114"/>
        <v>0511</v>
      </c>
      <c r="AE718" s="237" t="s">
        <v>3368</v>
      </c>
      <c r="AF718" s="237" t="s">
        <v>3600</v>
      </c>
      <c r="AG718" s="237" t="str">
        <f t="shared" si="115"/>
        <v>登米市迫町佐沼字梅ノ木二丁目6番地8</v>
      </c>
      <c r="AH718" s="237" t="s">
        <v>3601</v>
      </c>
      <c r="AI718" s="237" t="s">
        <v>3602</v>
      </c>
      <c r="AJ718" s="237" t="s">
        <v>260</v>
      </c>
    </row>
    <row r="719" spans="1:36">
      <c r="A719" s="237" t="str">
        <f t="shared" si="107"/>
        <v>0411200421就労移行支援</v>
      </c>
      <c r="B719" s="237" t="s">
        <v>947</v>
      </c>
      <c r="C719" s="237" t="s">
        <v>948</v>
      </c>
      <c r="D719" s="237" t="str">
        <f t="shared" si="108"/>
        <v>トクテイヒエイリカツドウホウジンワーカーズコープ</v>
      </c>
      <c r="E719" s="237" t="s">
        <v>949</v>
      </c>
      <c r="F719" s="237" t="str">
        <f t="shared" si="109"/>
        <v>170</v>
      </c>
      <c r="G719" s="237" t="str">
        <f t="shared" si="110"/>
        <v>0013</v>
      </c>
      <c r="H719" s="237" t="s">
        <v>950</v>
      </c>
      <c r="I719" s="237" t="str">
        <f t="shared" si="111"/>
        <v>東京都豊島区東池袋１丁目４４－３池袋ＩＳＰタマビル</v>
      </c>
      <c r="J719" s="237" t="s">
        <v>951</v>
      </c>
      <c r="K719" s="237" t="s">
        <v>952</v>
      </c>
      <c r="L719" s="237" t="s">
        <v>901</v>
      </c>
      <c r="M719" s="237" t="s">
        <v>953</v>
      </c>
      <c r="N719" s="237" t="s">
        <v>3605</v>
      </c>
      <c r="O719" s="237" t="s">
        <v>3606</v>
      </c>
      <c r="P719" s="237" t="s">
        <v>3487</v>
      </c>
      <c r="Q719" s="237" t="s">
        <v>3368</v>
      </c>
      <c r="R719" s="237" t="s">
        <v>3607</v>
      </c>
      <c r="S719" s="237" t="s">
        <v>3608</v>
      </c>
      <c r="T719" s="237" t="s">
        <v>3609</v>
      </c>
      <c r="U719" s="237" t="s">
        <v>3610</v>
      </c>
      <c r="V719" s="237" t="s">
        <v>109</v>
      </c>
      <c r="W719" s="237"/>
      <c r="X719" s="237"/>
      <c r="Y719" s="237" t="s">
        <v>3605</v>
      </c>
      <c r="Z719" s="237" t="s">
        <v>3606</v>
      </c>
      <c r="AA719" s="237" t="str">
        <f t="shared" si="112"/>
        <v>トメチイキフクシジギョウショ　ココロリップル</v>
      </c>
      <c r="AB719" s="237" t="s">
        <v>3487</v>
      </c>
      <c r="AC719" s="237" t="str">
        <f t="shared" si="113"/>
        <v>987</v>
      </c>
      <c r="AD719" s="237" t="str">
        <f t="shared" si="114"/>
        <v>0301</v>
      </c>
      <c r="AE719" s="237" t="s">
        <v>3368</v>
      </c>
      <c r="AF719" s="237" t="s">
        <v>3607</v>
      </c>
      <c r="AG719" s="237" t="str">
        <f t="shared" si="115"/>
        <v>登米市米山町善王寺石神16-7</v>
      </c>
      <c r="AH719" s="237" t="s">
        <v>3608</v>
      </c>
      <c r="AI719" s="237" t="s">
        <v>3609</v>
      </c>
      <c r="AJ719" s="237" t="s">
        <v>332</v>
      </c>
    </row>
    <row r="720" spans="1:36">
      <c r="A720" s="237" t="str">
        <f t="shared" si="107"/>
        <v>0411200421就労継続支援Ｂ型</v>
      </c>
      <c r="B720" s="237" t="s">
        <v>947</v>
      </c>
      <c r="C720" s="237" t="s">
        <v>948</v>
      </c>
      <c r="D720" s="237" t="str">
        <f t="shared" si="108"/>
        <v>トクテイヒエイリカツドウホウジンワーカーズコープ</v>
      </c>
      <c r="E720" s="237" t="s">
        <v>949</v>
      </c>
      <c r="F720" s="237" t="str">
        <f t="shared" si="109"/>
        <v>170</v>
      </c>
      <c r="G720" s="237" t="str">
        <f t="shared" si="110"/>
        <v>0013</v>
      </c>
      <c r="H720" s="237" t="s">
        <v>950</v>
      </c>
      <c r="I720" s="237" t="str">
        <f t="shared" si="111"/>
        <v>東京都豊島区東池袋１丁目４４－３池袋ＩＳＰタマビル</v>
      </c>
      <c r="J720" s="237" t="s">
        <v>951</v>
      </c>
      <c r="K720" s="237" t="s">
        <v>952</v>
      </c>
      <c r="L720" s="237" t="s">
        <v>901</v>
      </c>
      <c r="M720" s="237" t="s">
        <v>953</v>
      </c>
      <c r="N720" s="237" t="s">
        <v>3605</v>
      </c>
      <c r="O720" s="237" t="s">
        <v>3606</v>
      </c>
      <c r="P720" s="237" t="s">
        <v>3487</v>
      </c>
      <c r="Q720" s="237" t="s">
        <v>3368</v>
      </c>
      <c r="R720" s="237" t="s">
        <v>3607</v>
      </c>
      <c r="S720" s="237" t="s">
        <v>3608</v>
      </c>
      <c r="T720" s="237" t="s">
        <v>3609</v>
      </c>
      <c r="U720" s="237" t="s">
        <v>3610</v>
      </c>
      <c r="V720" s="237" t="s">
        <v>111</v>
      </c>
      <c r="W720" s="237"/>
      <c r="X720" s="237"/>
      <c r="Y720" s="237" t="s">
        <v>3605</v>
      </c>
      <c r="Z720" s="237" t="s">
        <v>3606</v>
      </c>
      <c r="AA720" s="237" t="str">
        <f t="shared" si="112"/>
        <v>トメチイキフクシジギョウショ　ココロリップル</v>
      </c>
      <c r="AB720" s="237" t="s">
        <v>3487</v>
      </c>
      <c r="AC720" s="237" t="str">
        <f t="shared" si="113"/>
        <v>987</v>
      </c>
      <c r="AD720" s="237" t="str">
        <f t="shared" si="114"/>
        <v>0301</v>
      </c>
      <c r="AE720" s="237" t="s">
        <v>3368</v>
      </c>
      <c r="AF720" s="237" t="s">
        <v>3607</v>
      </c>
      <c r="AG720" s="237" t="str">
        <f t="shared" si="115"/>
        <v>登米市米山町善王寺石神16-7</v>
      </c>
      <c r="AH720" s="237" t="s">
        <v>3608</v>
      </c>
      <c r="AI720" s="237" t="s">
        <v>3609</v>
      </c>
      <c r="AJ720" s="237" t="s">
        <v>260</v>
      </c>
    </row>
    <row r="721" spans="1:36">
      <c r="A721" s="237" t="str">
        <f t="shared" si="107"/>
        <v>0411200470短期入所</v>
      </c>
      <c r="B721" s="237" t="s">
        <v>3472</v>
      </c>
      <c r="C721" s="237" t="s">
        <v>3473</v>
      </c>
      <c r="D721" s="237" t="str">
        <f t="shared" si="108"/>
        <v>シャカイフクシホウジントメシシャカイフクシキョウギカイ</v>
      </c>
      <c r="E721" s="237" t="s">
        <v>3409</v>
      </c>
      <c r="F721" s="237" t="str">
        <f t="shared" si="109"/>
        <v>987</v>
      </c>
      <c r="G721" s="237" t="str">
        <f t="shared" si="110"/>
        <v>0513</v>
      </c>
      <c r="H721" s="237" t="s">
        <v>3474</v>
      </c>
      <c r="I721" s="237" t="str">
        <f t="shared" si="111"/>
        <v>登米市迫町北方字大洞45-3</v>
      </c>
      <c r="J721" s="237" t="s">
        <v>3475</v>
      </c>
      <c r="K721" s="237" t="s">
        <v>3476</v>
      </c>
      <c r="L721" s="237" t="s">
        <v>353</v>
      </c>
      <c r="M721" s="237" t="s">
        <v>3477</v>
      </c>
      <c r="N721" s="237" t="s">
        <v>3611</v>
      </c>
      <c r="O721" s="237" t="s">
        <v>3612</v>
      </c>
      <c r="P721" s="237" t="s">
        <v>3373</v>
      </c>
      <c r="Q721" s="237" t="s">
        <v>3368</v>
      </c>
      <c r="R721" s="237" t="s">
        <v>3613</v>
      </c>
      <c r="S721" s="237" t="s">
        <v>3475</v>
      </c>
      <c r="T721" s="237" t="s">
        <v>3476</v>
      </c>
      <c r="U721" s="237" t="s">
        <v>3614</v>
      </c>
      <c r="V721" s="237" t="s">
        <v>277</v>
      </c>
      <c r="W721" s="237"/>
      <c r="X721" s="237"/>
      <c r="Y721" s="237" t="s">
        <v>3611</v>
      </c>
      <c r="Z721" s="237" t="s">
        <v>3612</v>
      </c>
      <c r="AA721" s="237" t="str">
        <f t="shared" si="112"/>
        <v>トメシシャキョウショウガイシャケアホーム「カーサニシキ」</v>
      </c>
      <c r="AB721" s="237" t="s">
        <v>3373</v>
      </c>
      <c r="AC721" s="237" t="str">
        <f t="shared" si="113"/>
        <v>987</v>
      </c>
      <c r="AD721" s="237" t="str">
        <f t="shared" si="114"/>
        <v>0511</v>
      </c>
      <c r="AE721" s="237" t="s">
        <v>3368</v>
      </c>
      <c r="AF721" s="237" t="s">
        <v>3615</v>
      </c>
      <c r="AG721" s="237" t="str">
        <f t="shared" si="115"/>
        <v>登米市迫町佐沼字錦234番地１</v>
      </c>
      <c r="AH721" s="237" t="s">
        <v>3616</v>
      </c>
      <c r="AI721" s="237" t="s">
        <v>3617</v>
      </c>
      <c r="AJ721" s="237" t="s">
        <v>260</v>
      </c>
    </row>
    <row r="722" spans="1:36">
      <c r="A722" s="237" t="str">
        <f t="shared" si="107"/>
        <v>0411200504就労継続支援Ａ型</v>
      </c>
      <c r="B722" s="237" t="s">
        <v>3618</v>
      </c>
      <c r="C722" s="237" t="s">
        <v>3619</v>
      </c>
      <c r="D722" s="237" t="str">
        <f t="shared" si="108"/>
        <v>カブシキガイシャドリーム</v>
      </c>
      <c r="E722" s="237" t="s">
        <v>3620</v>
      </c>
      <c r="F722" s="237" t="str">
        <f t="shared" si="109"/>
        <v>987</v>
      </c>
      <c r="G722" s="237" t="str">
        <f t="shared" si="110"/>
        <v>0433</v>
      </c>
      <c r="H722" s="237" t="s">
        <v>3621</v>
      </c>
      <c r="I722" s="237" t="str">
        <f t="shared" si="111"/>
        <v>登米市南方町大平８６番地１</v>
      </c>
      <c r="J722" s="237" t="s">
        <v>3622</v>
      </c>
      <c r="K722" s="237" t="s">
        <v>3623</v>
      </c>
      <c r="L722" s="237" t="s">
        <v>339</v>
      </c>
      <c r="M722" s="237" t="s">
        <v>3624</v>
      </c>
      <c r="N722" s="237" t="s">
        <v>3625</v>
      </c>
      <c r="O722" s="237" t="s">
        <v>3626</v>
      </c>
      <c r="P722" s="237" t="s">
        <v>3627</v>
      </c>
      <c r="Q722" s="237" t="s">
        <v>3368</v>
      </c>
      <c r="R722" s="237" t="s">
        <v>3628</v>
      </c>
      <c r="S722" s="237" t="s">
        <v>3629</v>
      </c>
      <c r="T722" s="237" t="s">
        <v>3630</v>
      </c>
      <c r="U722" s="237" t="s">
        <v>3631</v>
      </c>
      <c r="V722" s="237" t="s">
        <v>110</v>
      </c>
      <c r="W722" s="237"/>
      <c r="X722" s="237"/>
      <c r="Y722" s="237" t="s">
        <v>3625</v>
      </c>
      <c r="Z722" s="237" t="s">
        <v>3626</v>
      </c>
      <c r="AA722" s="237" t="str">
        <f t="shared" si="112"/>
        <v>ドリームノウエン</v>
      </c>
      <c r="AB722" s="237" t="s">
        <v>3627</v>
      </c>
      <c r="AC722" s="237" t="str">
        <f t="shared" si="113"/>
        <v>987</v>
      </c>
      <c r="AD722" s="237" t="str">
        <f t="shared" si="114"/>
        <v>0444</v>
      </c>
      <c r="AE722" s="237" t="s">
        <v>3368</v>
      </c>
      <c r="AF722" s="237" t="s">
        <v>3628</v>
      </c>
      <c r="AG722" s="237" t="str">
        <f t="shared" si="115"/>
        <v>登米市南方町大森前８６番１</v>
      </c>
      <c r="AH722" s="237" t="s">
        <v>3629</v>
      </c>
      <c r="AI722" s="237" t="s">
        <v>3630</v>
      </c>
      <c r="AJ722" s="237" t="s">
        <v>332</v>
      </c>
    </row>
    <row r="723" spans="1:36">
      <c r="A723" s="237" t="str">
        <f t="shared" si="107"/>
        <v>0411200504就労継続支援Ｂ型</v>
      </c>
      <c r="B723" s="237" t="s">
        <v>3618</v>
      </c>
      <c r="C723" s="237" t="s">
        <v>3619</v>
      </c>
      <c r="D723" s="237" t="str">
        <f t="shared" si="108"/>
        <v>カブシキガイシャドリーム</v>
      </c>
      <c r="E723" s="237" t="s">
        <v>3620</v>
      </c>
      <c r="F723" s="237" t="str">
        <f t="shared" si="109"/>
        <v>987</v>
      </c>
      <c r="G723" s="237" t="str">
        <f t="shared" si="110"/>
        <v>0433</v>
      </c>
      <c r="H723" s="237" t="s">
        <v>3621</v>
      </c>
      <c r="I723" s="237" t="str">
        <f t="shared" si="111"/>
        <v>登米市南方町大平８６番地１</v>
      </c>
      <c r="J723" s="237" t="s">
        <v>3622</v>
      </c>
      <c r="K723" s="237" t="s">
        <v>3623</v>
      </c>
      <c r="L723" s="237" t="s">
        <v>339</v>
      </c>
      <c r="M723" s="237" t="s">
        <v>3624</v>
      </c>
      <c r="N723" s="237" t="s">
        <v>3625</v>
      </c>
      <c r="O723" s="237" t="s">
        <v>3626</v>
      </c>
      <c r="P723" s="237" t="s">
        <v>3627</v>
      </c>
      <c r="Q723" s="237" t="s">
        <v>3368</v>
      </c>
      <c r="R723" s="237" t="s">
        <v>3628</v>
      </c>
      <c r="S723" s="237" t="s">
        <v>3629</v>
      </c>
      <c r="T723" s="237" t="s">
        <v>3630</v>
      </c>
      <c r="U723" s="237" t="s">
        <v>3631</v>
      </c>
      <c r="V723" s="237" t="s">
        <v>111</v>
      </c>
      <c r="W723" s="237"/>
      <c r="X723" s="237"/>
      <c r="Y723" s="237" t="s">
        <v>3625</v>
      </c>
      <c r="Z723" s="237" t="s">
        <v>3626</v>
      </c>
      <c r="AA723" s="237" t="str">
        <f t="shared" si="112"/>
        <v>ドリームノウエン</v>
      </c>
      <c r="AB723" s="237" t="s">
        <v>3627</v>
      </c>
      <c r="AC723" s="237" t="str">
        <f t="shared" si="113"/>
        <v>987</v>
      </c>
      <c r="AD723" s="237" t="str">
        <f t="shared" si="114"/>
        <v>0444</v>
      </c>
      <c r="AE723" s="237" t="s">
        <v>3368</v>
      </c>
      <c r="AF723" s="237" t="s">
        <v>3628</v>
      </c>
      <c r="AG723" s="237" t="str">
        <f t="shared" si="115"/>
        <v>登米市南方町大森前８６番１</v>
      </c>
      <c r="AH723" s="237" t="s">
        <v>3629</v>
      </c>
      <c r="AI723" s="237" t="s">
        <v>3630</v>
      </c>
      <c r="AJ723" s="237" t="s">
        <v>260</v>
      </c>
    </row>
    <row r="724" spans="1:36">
      <c r="A724" s="237" t="str">
        <f t="shared" si="107"/>
        <v>0411200520居宅介護</v>
      </c>
      <c r="B724" s="237" t="s">
        <v>947</v>
      </c>
      <c r="C724" s="237" t="s">
        <v>948</v>
      </c>
      <c r="D724" s="237" t="str">
        <f t="shared" si="108"/>
        <v>トクテイヒエイリカツドウホウジンワーカーズコープ</v>
      </c>
      <c r="E724" s="237" t="s">
        <v>949</v>
      </c>
      <c r="F724" s="237" t="str">
        <f t="shared" si="109"/>
        <v>170</v>
      </c>
      <c r="G724" s="237" t="str">
        <f t="shared" si="110"/>
        <v>0013</v>
      </c>
      <c r="H724" s="237" t="s">
        <v>950</v>
      </c>
      <c r="I724" s="237" t="str">
        <f t="shared" si="111"/>
        <v>東京都豊島区東池袋１丁目４４－３池袋ＩＳＰタマビル</v>
      </c>
      <c r="J724" s="237" t="s">
        <v>951</v>
      </c>
      <c r="K724" s="237" t="s">
        <v>952</v>
      </c>
      <c r="L724" s="237" t="s">
        <v>901</v>
      </c>
      <c r="M724" s="237" t="s">
        <v>953</v>
      </c>
      <c r="N724" s="237" t="s">
        <v>3632</v>
      </c>
      <c r="O724" s="237" t="s">
        <v>3633</v>
      </c>
      <c r="P724" s="237" t="s">
        <v>3487</v>
      </c>
      <c r="Q724" s="237" t="s">
        <v>3368</v>
      </c>
      <c r="R724" s="237" t="s">
        <v>3607</v>
      </c>
      <c r="S724" s="237" t="s">
        <v>3608</v>
      </c>
      <c r="T724" s="237" t="s">
        <v>3609</v>
      </c>
      <c r="U724" s="237" t="s">
        <v>3634</v>
      </c>
      <c r="V724" s="237" t="s">
        <v>99</v>
      </c>
      <c r="W724" s="237"/>
      <c r="X724" s="237"/>
      <c r="Y724" s="237" t="s">
        <v>3632</v>
      </c>
      <c r="Z724" s="237" t="s">
        <v>3633</v>
      </c>
      <c r="AA724" s="237" t="str">
        <f t="shared" si="112"/>
        <v>ホウモンカイゴ　タスクル</v>
      </c>
      <c r="AB724" s="237" t="s">
        <v>3487</v>
      </c>
      <c r="AC724" s="237" t="str">
        <f t="shared" si="113"/>
        <v>987</v>
      </c>
      <c r="AD724" s="237" t="str">
        <f t="shared" si="114"/>
        <v>0301</v>
      </c>
      <c r="AE724" s="237" t="s">
        <v>3368</v>
      </c>
      <c r="AF724" s="237" t="s">
        <v>3607</v>
      </c>
      <c r="AG724" s="237" t="str">
        <f t="shared" si="115"/>
        <v>登米市米山町善王寺石神16-7</v>
      </c>
      <c r="AH724" s="237" t="s">
        <v>3608</v>
      </c>
      <c r="AI724" s="237" t="s">
        <v>3609</v>
      </c>
      <c r="AJ724" s="237" t="s">
        <v>261</v>
      </c>
    </row>
    <row r="725" spans="1:36">
      <c r="A725" s="237" t="str">
        <f t="shared" si="107"/>
        <v>0411200520重度訪問介護</v>
      </c>
      <c r="B725" s="237" t="s">
        <v>947</v>
      </c>
      <c r="C725" s="237" t="s">
        <v>948</v>
      </c>
      <c r="D725" s="237" t="str">
        <f t="shared" si="108"/>
        <v>トクテイヒエイリカツドウホウジンワーカーズコープ</v>
      </c>
      <c r="E725" s="237" t="s">
        <v>949</v>
      </c>
      <c r="F725" s="237" t="str">
        <f t="shared" si="109"/>
        <v>170</v>
      </c>
      <c r="G725" s="237" t="str">
        <f t="shared" si="110"/>
        <v>0013</v>
      </c>
      <c r="H725" s="237" t="s">
        <v>950</v>
      </c>
      <c r="I725" s="237" t="str">
        <f t="shared" si="111"/>
        <v>東京都豊島区東池袋１丁目４４－３池袋ＩＳＰタマビル</v>
      </c>
      <c r="J725" s="237" t="s">
        <v>951</v>
      </c>
      <c r="K725" s="237" t="s">
        <v>952</v>
      </c>
      <c r="L725" s="237" t="s">
        <v>901</v>
      </c>
      <c r="M725" s="237" t="s">
        <v>953</v>
      </c>
      <c r="N725" s="237" t="s">
        <v>3632</v>
      </c>
      <c r="O725" s="237" t="s">
        <v>3633</v>
      </c>
      <c r="P725" s="237" t="s">
        <v>3487</v>
      </c>
      <c r="Q725" s="237" t="s">
        <v>3368</v>
      </c>
      <c r="R725" s="237" t="s">
        <v>3607</v>
      </c>
      <c r="S725" s="237" t="s">
        <v>3608</v>
      </c>
      <c r="T725" s="237" t="s">
        <v>3609</v>
      </c>
      <c r="U725" s="237" t="s">
        <v>3634</v>
      </c>
      <c r="V725" s="237" t="s">
        <v>101</v>
      </c>
      <c r="W725" s="237"/>
      <c r="X725" s="237"/>
      <c r="Y725" s="237" t="s">
        <v>3632</v>
      </c>
      <c r="Z725" s="237" t="s">
        <v>3633</v>
      </c>
      <c r="AA725" s="237" t="str">
        <f t="shared" si="112"/>
        <v>ホウモンカイゴ　タスクル</v>
      </c>
      <c r="AB725" s="237" t="s">
        <v>3487</v>
      </c>
      <c r="AC725" s="237" t="str">
        <f t="shared" si="113"/>
        <v>987</v>
      </c>
      <c r="AD725" s="237" t="str">
        <f t="shared" si="114"/>
        <v>0301</v>
      </c>
      <c r="AE725" s="237" t="s">
        <v>3368</v>
      </c>
      <c r="AF725" s="237" t="s">
        <v>3607</v>
      </c>
      <c r="AG725" s="237" t="str">
        <f t="shared" si="115"/>
        <v>登米市米山町善王寺石神16-7</v>
      </c>
      <c r="AH725" s="237" t="s">
        <v>3608</v>
      </c>
      <c r="AI725" s="237" t="s">
        <v>3609</v>
      </c>
      <c r="AJ725" s="237" t="s">
        <v>261</v>
      </c>
    </row>
    <row r="726" spans="1:36">
      <c r="A726" s="237" t="str">
        <f t="shared" si="107"/>
        <v>0411200546短期入所</v>
      </c>
      <c r="B726" s="237" t="s">
        <v>3368</v>
      </c>
      <c r="C726" s="237" t="s">
        <v>3635</v>
      </c>
      <c r="D726" s="237" t="str">
        <f t="shared" si="108"/>
        <v>トメシ</v>
      </c>
      <c r="E726" s="237" t="s">
        <v>3373</v>
      </c>
      <c r="F726" s="237" t="str">
        <f t="shared" si="109"/>
        <v>987</v>
      </c>
      <c r="G726" s="237" t="str">
        <f t="shared" si="110"/>
        <v>0511</v>
      </c>
      <c r="H726" s="237" t="s">
        <v>3636</v>
      </c>
      <c r="I726" s="237" t="str">
        <f t="shared" si="111"/>
        <v>登米市迫町佐沼字中江２丁目６－１</v>
      </c>
      <c r="J726" s="237" t="s">
        <v>3637</v>
      </c>
      <c r="K726" s="237" t="s">
        <v>3638</v>
      </c>
      <c r="L726" s="237" t="s">
        <v>3639</v>
      </c>
      <c r="M726" s="237" t="s">
        <v>3640</v>
      </c>
      <c r="N726" s="237" t="s">
        <v>3641</v>
      </c>
      <c r="O726" s="237" t="s">
        <v>3642</v>
      </c>
      <c r="P726" s="237" t="s">
        <v>3643</v>
      </c>
      <c r="Q726" s="237" t="s">
        <v>3368</v>
      </c>
      <c r="R726" s="237" t="s">
        <v>3644</v>
      </c>
      <c r="S726" s="237" t="s">
        <v>3645</v>
      </c>
      <c r="T726" s="237" t="s">
        <v>3646</v>
      </c>
      <c r="U726" s="237" t="s">
        <v>3647</v>
      </c>
      <c r="V726" s="237" t="s">
        <v>277</v>
      </c>
      <c r="W726" s="237"/>
      <c r="X726" s="237"/>
      <c r="Y726" s="237" t="s">
        <v>3641</v>
      </c>
      <c r="Z726" s="237" t="s">
        <v>3642</v>
      </c>
      <c r="AA726" s="237" t="str">
        <f t="shared" si="112"/>
        <v>トメシリツマイヤビョウイン</v>
      </c>
      <c r="AB726" s="237" t="s">
        <v>3643</v>
      </c>
      <c r="AC726" s="237" t="str">
        <f t="shared" si="113"/>
        <v>987</v>
      </c>
      <c r="AD726" s="237" t="str">
        <f t="shared" si="114"/>
        <v>0902</v>
      </c>
      <c r="AE726" s="237" t="s">
        <v>3368</v>
      </c>
      <c r="AF726" s="237" t="s">
        <v>3644</v>
      </c>
      <c r="AG726" s="237" t="str">
        <f t="shared" si="115"/>
        <v>登米市東和町米谷字元町200番地</v>
      </c>
      <c r="AH726" s="237" t="s">
        <v>3645</v>
      </c>
      <c r="AI726" s="237" t="s">
        <v>3646</v>
      </c>
      <c r="AJ726" s="237" t="s">
        <v>260</v>
      </c>
    </row>
    <row r="727" spans="1:36">
      <c r="A727" s="237" t="str">
        <f t="shared" si="107"/>
        <v>0411200553就労移行支援</v>
      </c>
      <c r="B727" s="237" t="s">
        <v>3648</v>
      </c>
      <c r="C727" s="237" t="s">
        <v>3649</v>
      </c>
      <c r="D727" s="237" t="str">
        <f t="shared" si="108"/>
        <v>イッパンシャダンホウジンツグカフエ</v>
      </c>
      <c r="E727" s="237" t="s">
        <v>3373</v>
      </c>
      <c r="F727" s="237" t="str">
        <f t="shared" si="109"/>
        <v>987</v>
      </c>
      <c r="G727" s="237" t="str">
        <f t="shared" si="110"/>
        <v>0511</v>
      </c>
      <c r="H727" s="237" t="s">
        <v>3650</v>
      </c>
      <c r="I727" s="237" t="str">
        <f t="shared" si="111"/>
        <v>登米市迫町佐沼字錦１３０番地の１</v>
      </c>
      <c r="J727" s="237" t="s">
        <v>3651</v>
      </c>
      <c r="K727" s="237" t="s">
        <v>3652</v>
      </c>
      <c r="L727" s="237" t="s">
        <v>901</v>
      </c>
      <c r="M727" s="237" t="s">
        <v>3653</v>
      </c>
      <c r="N727" s="237" t="s">
        <v>3654</v>
      </c>
      <c r="O727" s="237" t="s">
        <v>3655</v>
      </c>
      <c r="P727" s="237" t="s">
        <v>3373</v>
      </c>
      <c r="Q727" s="237" t="s">
        <v>3368</v>
      </c>
      <c r="R727" s="237" t="s">
        <v>3650</v>
      </c>
      <c r="S727" s="237" t="s">
        <v>3651</v>
      </c>
      <c r="T727" s="237" t="s">
        <v>3652</v>
      </c>
      <c r="U727" s="237" t="s">
        <v>3656</v>
      </c>
      <c r="V727" s="237" t="s">
        <v>109</v>
      </c>
      <c r="W727" s="237"/>
      <c r="X727" s="237"/>
      <c r="Y727" s="237" t="s">
        <v>3654</v>
      </c>
      <c r="Z727" s="237" t="s">
        <v>3655</v>
      </c>
      <c r="AA727" s="237" t="str">
        <f t="shared" si="112"/>
        <v>シュウロウシエンセンター　ツナグ</v>
      </c>
      <c r="AB727" s="237" t="s">
        <v>3373</v>
      </c>
      <c r="AC727" s="237" t="str">
        <f t="shared" si="113"/>
        <v>987</v>
      </c>
      <c r="AD727" s="237" t="str">
        <f t="shared" si="114"/>
        <v>0511</v>
      </c>
      <c r="AE727" s="237" t="s">
        <v>3368</v>
      </c>
      <c r="AF727" s="237" t="s">
        <v>3650</v>
      </c>
      <c r="AG727" s="237" t="str">
        <f t="shared" si="115"/>
        <v>登米市迫町佐沼字錦１３０番地の１</v>
      </c>
      <c r="AH727" s="237" t="s">
        <v>3651</v>
      </c>
      <c r="AI727" s="237" t="s">
        <v>3652</v>
      </c>
      <c r="AJ727" s="237" t="s">
        <v>260</v>
      </c>
    </row>
    <row r="728" spans="1:36">
      <c r="A728" s="237" t="str">
        <f t="shared" si="107"/>
        <v>0411200553就労定着支援</v>
      </c>
      <c r="B728" s="237" t="s">
        <v>3648</v>
      </c>
      <c r="C728" s="237" t="s">
        <v>3649</v>
      </c>
      <c r="D728" s="237" t="str">
        <f t="shared" si="108"/>
        <v>イッパンシャダンホウジンツグカフエ</v>
      </c>
      <c r="E728" s="237" t="s">
        <v>3373</v>
      </c>
      <c r="F728" s="237" t="str">
        <f t="shared" si="109"/>
        <v>987</v>
      </c>
      <c r="G728" s="237" t="str">
        <f t="shared" si="110"/>
        <v>0511</v>
      </c>
      <c r="H728" s="237" t="s">
        <v>3650</v>
      </c>
      <c r="I728" s="237" t="str">
        <f t="shared" si="111"/>
        <v>登米市迫町佐沼字錦１３０番地の１</v>
      </c>
      <c r="J728" s="237" t="s">
        <v>3651</v>
      </c>
      <c r="K728" s="237" t="s">
        <v>3652</v>
      </c>
      <c r="L728" s="237" t="s">
        <v>901</v>
      </c>
      <c r="M728" s="237" t="s">
        <v>3653</v>
      </c>
      <c r="N728" s="237" t="s">
        <v>3654</v>
      </c>
      <c r="O728" s="237" t="s">
        <v>3655</v>
      </c>
      <c r="P728" s="237" t="s">
        <v>3373</v>
      </c>
      <c r="Q728" s="237" t="s">
        <v>3368</v>
      </c>
      <c r="R728" s="237" t="s">
        <v>3650</v>
      </c>
      <c r="S728" s="237" t="s">
        <v>3651</v>
      </c>
      <c r="T728" s="237" t="s">
        <v>3652</v>
      </c>
      <c r="U728" s="237" t="s">
        <v>3656</v>
      </c>
      <c r="V728" s="237" t="s">
        <v>789</v>
      </c>
      <c r="W728" s="237"/>
      <c r="X728" s="237"/>
      <c r="Y728" s="237" t="s">
        <v>3657</v>
      </c>
      <c r="Z728" s="237" t="s">
        <v>3658</v>
      </c>
      <c r="AA728" s="237" t="str">
        <f t="shared" si="112"/>
        <v>シュウロウテイチャクシエンセンターツナグワークオン</v>
      </c>
      <c r="AB728" s="237" t="s">
        <v>3373</v>
      </c>
      <c r="AC728" s="237" t="str">
        <f t="shared" si="113"/>
        <v>987</v>
      </c>
      <c r="AD728" s="237" t="str">
        <f t="shared" si="114"/>
        <v>0511</v>
      </c>
      <c r="AE728" s="237" t="s">
        <v>3368</v>
      </c>
      <c r="AF728" s="237" t="s">
        <v>3650</v>
      </c>
      <c r="AG728" s="237" t="str">
        <f t="shared" si="115"/>
        <v>登米市迫町佐沼字錦１３０番地の１</v>
      </c>
      <c r="AH728" s="237" t="s">
        <v>3651</v>
      </c>
      <c r="AI728" s="237" t="s">
        <v>3652</v>
      </c>
      <c r="AJ728" s="237" t="s">
        <v>260</v>
      </c>
    </row>
    <row r="729" spans="1:36">
      <c r="A729" s="237" t="str">
        <f t="shared" si="107"/>
        <v>0411200561就労継続支援Ｂ型</v>
      </c>
      <c r="B729" s="237" t="s">
        <v>3659</v>
      </c>
      <c r="C729" s="237" t="s">
        <v>3660</v>
      </c>
      <c r="D729" s="237" t="str">
        <f t="shared" si="108"/>
        <v>トクテイヒエイリカツドウホウジンワライノヤカタシキ</v>
      </c>
      <c r="E729" s="237" t="s">
        <v>244</v>
      </c>
      <c r="F729" s="237" t="str">
        <f t="shared" si="109"/>
        <v>989</v>
      </c>
      <c r="G729" s="237" t="str">
        <f t="shared" si="110"/>
        <v>4601</v>
      </c>
      <c r="H729" s="237" t="s">
        <v>3661</v>
      </c>
      <c r="I729" s="237" t="str">
        <f t="shared" si="111"/>
        <v>登米市迫町新田字井守沢２０９番地３０</v>
      </c>
      <c r="J729" s="237" t="s">
        <v>3662</v>
      </c>
      <c r="K729" s="237" t="s">
        <v>3662</v>
      </c>
      <c r="L729" s="237" t="s">
        <v>901</v>
      </c>
      <c r="M729" s="237" t="s">
        <v>3663</v>
      </c>
      <c r="N729" s="237" t="s">
        <v>3664</v>
      </c>
      <c r="O729" s="237" t="s">
        <v>3665</v>
      </c>
      <c r="P729" s="237" t="s">
        <v>244</v>
      </c>
      <c r="Q729" s="237" t="s">
        <v>3368</v>
      </c>
      <c r="R729" s="237" t="s">
        <v>3666</v>
      </c>
      <c r="S729" s="237" t="s">
        <v>3662</v>
      </c>
      <c r="T729" s="237" t="s">
        <v>3667</v>
      </c>
      <c r="U729" s="237" t="s">
        <v>3668</v>
      </c>
      <c r="V729" s="237" t="s">
        <v>111</v>
      </c>
      <c r="W729" s="237"/>
      <c r="X729" s="237"/>
      <c r="Y729" s="237" t="s">
        <v>3664</v>
      </c>
      <c r="Z729" s="237" t="s">
        <v>3665</v>
      </c>
      <c r="AA729" s="237" t="str">
        <f t="shared" si="112"/>
        <v>シード　カンパニー</v>
      </c>
      <c r="AB729" s="237" t="s">
        <v>244</v>
      </c>
      <c r="AC729" s="237" t="str">
        <f t="shared" si="113"/>
        <v>989</v>
      </c>
      <c r="AD729" s="237" t="str">
        <f t="shared" si="114"/>
        <v>4601</v>
      </c>
      <c r="AE729" s="237" t="s">
        <v>3368</v>
      </c>
      <c r="AF729" s="237" t="s">
        <v>3669</v>
      </c>
      <c r="AG729" s="237" t="str">
        <f t="shared" si="115"/>
        <v>登米市迫町新田字狼ノ欠２０番地１２</v>
      </c>
      <c r="AH729" s="237" t="s">
        <v>3662</v>
      </c>
      <c r="AI729" s="237" t="s">
        <v>3667</v>
      </c>
      <c r="AJ729" s="237" t="s">
        <v>260</v>
      </c>
    </row>
    <row r="730" spans="1:36">
      <c r="A730" s="237" t="str">
        <f t="shared" si="107"/>
        <v>0411200579就労継続支援Ｂ型</v>
      </c>
      <c r="B730" s="237" t="s">
        <v>3670</v>
      </c>
      <c r="C730" s="237" t="s">
        <v>3671</v>
      </c>
      <c r="D730" s="237" t="str">
        <f t="shared" si="108"/>
        <v>ユウゲンガイシャミンナノイエ</v>
      </c>
      <c r="E730" s="237" t="s">
        <v>3672</v>
      </c>
      <c r="F730" s="237" t="str">
        <f t="shared" si="109"/>
        <v>987</v>
      </c>
      <c r="G730" s="237" t="str">
        <f t="shared" si="110"/>
        <v>0622</v>
      </c>
      <c r="H730" s="237" t="s">
        <v>3673</v>
      </c>
      <c r="I730" s="237" t="str">
        <f t="shared" si="111"/>
        <v>登米市中田町宝江新井田字新姥沼１９０番地</v>
      </c>
      <c r="J730" s="237" t="s">
        <v>3674</v>
      </c>
      <c r="K730" s="237" t="s">
        <v>3675</v>
      </c>
      <c r="L730" s="237" t="s">
        <v>339</v>
      </c>
      <c r="M730" s="237" t="s">
        <v>3676</v>
      </c>
      <c r="N730" s="237" t="s">
        <v>3677</v>
      </c>
      <c r="O730" s="237" t="s">
        <v>3678</v>
      </c>
      <c r="P730" s="237" t="s">
        <v>3672</v>
      </c>
      <c r="Q730" s="237" t="s">
        <v>3368</v>
      </c>
      <c r="R730" s="237" t="s">
        <v>3679</v>
      </c>
      <c r="S730" s="237" t="s">
        <v>3674</v>
      </c>
      <c r="T730" s="237" t="s">
        <v>3675</v>
      </c>
      <c r="U730" s="237" t="s">
        <v>3680</v>
      </c>
      <c r="V730" s="237" t="s">
        <v>111</v>
      </c>
      <c r="W730" s="237"/>
      <c r="X730" s="237"/>
      <c r="Y730" s="237" t="s">
        <v>3677</v>
      </c>
      <c r="Z730" s="237" t="s">
        <v>3678</v>
      </c>
      <c r="AA730" s="237" t="str">
        <f t="shared" si="112"/>
        <v>ミンナノイエノゾミ</v>
      </c>
      <c r="AB730" s="237" t="s">
        <v>3672</v>
      </c>
      <c r="AC730" s="237" t="str">
        <f t="shared" si="113"/>
        <v>987</v>
      </c>
      <c r="AD730" s="237" t="str">
        <f t="shared" si="114"/>
        <v>0622</v>
      </c>
      <c r="AE730" s="237" t="s">
        <v>3368</v>
      </c>
      <c r="AF730" s="237" t="s">
        <v>3679</v>
      </c>
      <c r="AG730" s="237" t="str">
        <f t="shared" si="115"/>
        <v>登米市中田町宝江新井田字新姥沼１９１番地</v>
      </c>
      <c r="AH730" s="237" t="s">
        <v>3674</v>
      </c>
      <c r="AI730" s="237" t="s">
        <v>3675</v>
      </c>
      <c r="AJ730" s="237" t="s">
        <v>260</v>
      </c>
    </row>
    <row r="731" spans="1:36">
      <c r="A731" s="237" t="str">
        <f t="shared" si="107"/>
        <v>0411200637生活介護</v>
      </c>
      <c r="B731" s="237" t="s">
        <v>3659</v>
      </c>
      <c r="C731" s="237" t="s">
        <v>3660</v>
      </c>
      <c r="D731" s="237" t="str">
        <f t="shared" si="108"/>
        <v>トクテイヒエイリカツドウホウジンワライノヤカタシキ</v>
      </c>
      <c r="E731" s="237" t="s">
        <v>244</v>
      </c>
      <c r="F731" s="237" t="str">
        <f t="shared" si="109"/>
        <v>989</v>
      </c>
      <c r="G731" s="237" t="str">
        <f t="shared" si="110"/>
        <v>4601</v>
      </c>
      <c r="H731" s="237" t="s">
        <v>3661</v>
      </c>
      <c r="I731" s="237" t="str">
        <f t="shared" si="111"/>
        <v>登米市迫町新田字井守沢２０９番地３０</v>
      </c>
      <c r="J731" s="237" t="s">
        <v>3662</v>
      </c>
      <c r="K731" s="237" t="s">
        <v>3662</v>
      </c>
      <c r="L731" s="237" t="s">
        <v>901</v>
      </c>
      <c r="M731" s="237" t="s">
        <v>3663</v>
      </c>
      <c r="N731" s="237" t="s">
        <v>3681</v>
      </c>
      <c r="O731" s="237" t="s">
        <v>3682</v>
      </c>
      <c r="P731" s="237" t="s">
        <v>244</v>
      </c>
      <c r="Q731" s="237" t="s">
        <v>3368</v>
      </c>
      <c r="R731" s="237" t="s">
        <v>3661</v>
      </c>
      <c r="S731" s="237" t="s">
        <v>3662</v>
      </c>
      <c r="T731" s="237" t="s">
        <v>3662</v>
      </c>
      <c r="U731" s="237" t="s">
        <v>3683</v>
      </c>
      <c r="V731" s="237" t="s">
        <v>105</v>
      </c>
      <c r="W731" s="237"/>
      <c r="X731" s="237"/>
      <c r="Y731" s="237" t="s">
        <v>3681</v>
      </c>
      <c r="Z731" s="237" t="s">
        <v>3682</v>
      </c>
      <c r="AA731" s="237" t="str">
        <f t="shared" si="112"/>
        <v>ワライノヤカタシキ</v>
      </c>
      <c r="AB731" s="237" t="s">
        <v>244</v>
      </c>
      <c r="AC731" s="237" t="str">
        <f t="shared" si="113"/>
        <v>989</v>
      </c>
      <c r="AD731" s="237" t="str">
        <f t="shared" si="114"/>
        <v>4601</v>
      </c>
      <c r="AE731" s="237" t="s">
        <v>3368</v>
      </c>
      <c r="AF731" s="237" t="s">
        <v>3661</v>
      </c>
      <c r="AG731" s="237" t="str">
        <f t="shared" si="115"/>
        <v>登米市迫町新田字井守沢２０９番地３０</v>
      </c>
      <c r="AH731" s="237" t="s">
        <v>3662</v>
      </c>
      <c r="AI731" s="237" t="s">
        <v>3662</v>
      </c>
      <c r="AJ731" s="237" t="s">
        <v>260</v>
      </c>
    </row>
    <row r="732" spans="1:36">
      <c r="A732" s="237" t="str">
        <f t="shared" si="107"/>
        <v>0411200652短期入所</v>
      </c>
      <c r="B732" s="237" t="s">
        <v>3421</v>
      </c>
      <c r="C732" s="237" t="s">
        <v>3422</v>
      </c>
      <c r="D732" s="237" t="str">
        <f t="shared" si="108"/>
        <v>シャカイフクシホウジンハントクカイ</v>
      </c>
      <c r="E732" s="237" t="s">
        <v>3423</v>
      </c>
      <c r="F732" s="237" t="str">
        <f t="shared" si="109"/>
        <v>987</v>
      </c>
      <c r="G732" s="237" t="str">
        <f t="shared" si="110"/>
        <v>0311</v>
      </c>
      <c r="H732" s="237" t="s">
        <v>3424</v>
      </c>
      <c r="I732" s="237" t="str">
        <f t="shared" si="111"/>
        <v>登米市米山町字桜岡貝待井３４番地１</v>
      </c>
      <c r="J732" s="237" t="s">
        <v>3425</v>
      </c>
      <c r="K732" s="237" t="s">
        <v>3426</v>
      </c>
      <c r="L732" s="237" t="s">
        <v>248</v>
      </c>
      <c r="M732" s="237" t="s">
        <v>3427</v>
      </c>
      <c r="N732" s="237" t="s">
        <v>3684</v>
      </c>
      <c r="O732" s="237" t="s">
        <v>3685</v>
      </c>
      <c r="P732" s="237" t="s">
        <v>3423</v>
      </c>
      <c r="Q732" s="237" t="s">
        <v>3368</v>
      </c>
      <c r="R732" s="237" t="s">
        <v>3686</v>
      </c>
      <c r="S732" s="237" t="s">
        <v>3687</v>
      </c>
      <c r="T732" s="237" t="s">
        <v>3688</v>
      </c>
      <c r="U732" s="237" t="s">
        <v>3689</v>
      </c>
      <c r="V732" s="237" t="s">
        <v>277</v>
      </c>
      <c r="W732" s="237"/>
      <c r="X732" s="237"/>
      <c r="Y732" s="237" t="s">
        <v>3684</v>
      </c>
      <c r="Z732" s="237" t="s">
        <v>3685</v>
      </c>
      <c r="AA732" s="237" t="str">
        <f t="shared" si="112"/>
        <v>グループホームサクラオカ</v>
      </c>
      <c r="AB732" s="237" t="s">
        <v>3423</v>
      </c>
      <c r="AC732" s="237" t="str">
        <f t="shared" si="113"/>
        <v>987</v>
      </c>
      <c r="AD732" s="237" t="str">
        <f t="shared" si="114"/>
        <v>0311</v>
      </c>
      <c r="AE732" s="237" t="s">
        <v>3368</v>
      </c>
      <c r="AF732" s="237" t="s">
        <v>3686</v>
      </c>
      <c r="AG732" s="237" t="str">
        <f t="shared" si="115"/>
        <v>登米市米山町桜岡大又２３２番地２</v>
      </c>
      <c r="AH732" s="237" t="s">
        <v>3687</v>
      </c>
      <c r="AI732" s="237" t="s">
        <v>3688</v>
      </c>
      <c r="AJ732" s="237" t="s">
        <v>260</v>
      </c>
    </row>
    <row r="733" spans="1:36">
      <c r="A733" s="237" t="str">
        <f t="shared" si="107"/>
        <v>0411200660短期入所</v>
      </c>
      <c r="B733" s="237" t="s">
        <v>3690</v>
      </c>
      <c r="C733" s="237" t="s">
        <v>3691</v>
      </c>
      <c r="D733" s="237" t="str">
        <f t="shared" si="108"/>
        <v>トクテイヒエイリカツドウホウジン　カナミノモリ</v>
      </c>
      <c r="E733" s="237" t="s">
        <v>3453</v>
      </c>
      <c r="F733" s="237" t="str">
        <f t="shared" si="109"/>
        <v>987</v>
      </c>
      <c r="G733" s="237" t="str">
        <f t="shared" si="110"/>
        <v>0702</v>
      </c>
      <c r="H733" s="237" t="s">
        <v>3692</v>
      </c>
      <c r="I733" s="237" t="str">
        <f t="shared" si="111"/>
        <v>登米市登米町寺池桜小路96-3</v>
      </c>
      <c r="J733" s="237" t="s">
        <v>3693</v>
      </c>
      <c r="K733" s="237" t="s">
        <v>3694</v>
      </c>
      <c r="L733" s="237" t="s">
        <v>248</v>
      </c>
      <c r="M733" s="237" t="s">
        <v>3695</v>
      </c>
      <c r="N733" s="237" t="s">
        <v>3696</v>
      </c>
      <c r="O733" s="237" t="s">
        <v>3697</v>
      </c>
      <c r="P733" s="237" t="s">
        <v>3453</v>
      </c>
      <c r="Q733" s="237" t="s">
        <v>3368</v>
      </c>
      <c r="R733" s="237" t="s">
        <v>3692</v>
      </c>
      <c r="S733" s="237" t="s">
        <v>3693</v>
      </c>
      <c r="T733" s="237" t="s">
        <v>3694</v>
      </c>
      <c r="U733" s="237" t="s">
        <v>3698</v>
      </c>
      <c r="V733" s="237" t="s">
        <v>277</v>
      </c>
      <c r="W733" s="237"/>
      <c r="X733" s="237"/>
      <c r="Y733" s="237" t="s">
        <v>3696</v>
      </c>
      <c r="Z733" s="237" t="s">
        <v>3697</v>
      </c>
      <c r="AA733" s="237" t="str">
        <f t="shared" si="112"/>
        <v>ショートステイ　オトマール</v>
      </c>
      <c r="AB733" s="237" t="s">
        <v>3453</v>
      </c>
      <c r="AC733" s="237" t="str">
        <f t="shared" si="113"/>
        <v>987</v>
      </c>
      <c r="AD733" s="237" t="str">
        <f t="shared" si="114"/>
        <v>0702</v>
      </c>
      <c r="AE733" s="237" t="s">
        <v>3368</v>
      </c>
      <c r="AF733" s="237" t="s">
        <v>3692</v>
      </c>
      <c r="AG733" s="237" t="str">
        <f t="shared" si="115"/>
        <v>登米市登米町寺池桜小路96-3</v>
      </c>
      <c r="AH733" s="237" t="s">
        <v>3693</v>
      </c>
      <c r="AI733" s="237" t="s">
        <v>3694</v>
      </c>
      <c r="AJ733" s="237" t="s">
        <v>260</v>
      </c>
    </row>
    <row r="734" spans="1:36">
      <c r="A734" s="237" t="str">
        <f t="shared" si="107"/>
        <v>0411200678生活介護</v>
      </c>
      <c r="B734" s="237" t="s">
        <v>3699</v>
      </c>
      <c r="C734" s="237" t="s">
        <v>3700</v>
      </c>
      <c r="D734" s="237" t="str">
        <f t="shared" si="108"/>
        <v>カブシキガイシャ　アンソレイユ</v>
      </c>
      <c r="E734" s="237" t="s">
        <v>3416</v>
      </c>
      <c r="F734" s="237" t="str">
        <f t="shared" si="109"/>
        <v>987</v>
      </c>
      <c r="G734" s="237" t="str">
        <f t="shared" si="110"/>
        <v>0401</v>
      </c>
      <c r="H734" s="237" t="s">
        <v>3701</v>
      </c>
      <c r="I734" s="237" t="str">
        <f t="shared" si="111"/>
        <v>登米市南方町山成１８９－２</v>
      </c>
      <c r="J734" s="237" t="s">
        <v>3702</v>
      </c>
      <c r="K734" s="237" t="s">
        <v>3703</v>
      </c>
      <c r="L734" s="237" t="s">
        <v>339</v>
      </c>
      <c r="M734" s="237" t="s">
        <v>3704</v>
      </c>
      <c r="N734" s="237" t="s">
        <v>3705</v>
      </c>
      <c r="O734" s="237" t="s">
        <v>3706</v>
      </c>
      <c r="P734" s="237" t="s">
        <v>3409</v>
      </c>
      <c r="Q734" s="237" t="s">
        <v>3368</v>
      </c>
      <c r="R734" s="237" t="s">
        <v>3707</v>
      </c>
      <c r="S734" s="237" t="s">
        <v>3708</v>
      </c>
      <c r="T734" s="237"/>
      <c r="U734" s="237" t="s">
        <v>3709</v>
      </c>
      <c r="V734" s="237" t="s">
        <v>105</v>
      </c>
      <c r="W734" s="237"/>
      <c r="X734" s="237"/>
      <c r="Y734" s="237" t="s">
        <v>3710</v>
      </c>
      <c r="Z734" s="237" t="s">
        <v>3711</v>
      </c>
      <c r="AA734" s="237" t="str">
        <f t="shared" si="112"/>
        <v>タキノウガタジギョウショヒダマリポッケ</v>
      </c>
      <c r="AB734" s="237" t="s">
        <v>3409</v>
      </c>
      <c r="AC734" s="237" t="str">
        <f t="shared" si="113"/>
        <v>987</v>
      </c>
      <c r="AD734" s="237" t="str">
        <f t="shared" si="114"/>
        <v>0513</v>
      </c>
      <c r="AE734" s="237" t="s">
        <v>3368</v>
      </c>
      <c r="AF734" s="237" t="s">
        <v>3707</v>
      </c>
      <c r="AG734" s="237" t="str">
        <f t="shared" si="115"/>
        <v>登米市迫町北方字大洞１１８－９９</v>
      </c>
      <c r="AH734" s="237" t="s">
        <v>3708</v>
      </c>
      <c r="AI734" s="237"/>
      <c r="AJ734" s="237" t="s">
        <v>332</v>
      </c>
    </row>
    <row r="735" spans="1:36">
      <c r="A735" s="237" t="str">
        <f t="shared" si="107"/>
        <v>0411200686短期入所</v>
      </c>
      <c r="B735" s="237" t="s">
        <v>3712</v>
      </c>
      <c r="C735" s="237" t="s">
        <v>3713</v>
      </c>
      <c r="D735" s="237" t="str">
        <f t="shared" si="108"/>
        <v>シャカイフクシホウジン　ハントクカイ</v>
      </c>
      <c r="E735" s="237" t="s">
        <v>3423</v>
      </c>
      <c r="F735" s="237" t="str">
        <f t="shared" si="109"/>
        <v>987</v>
      </c>
      <c r="G735" s="237" t="str">
        <f t="shared" si="110"/>
        <v>0311</v>
      </c>
      <c r="H735" s="237" t="s">
        <v>3714</v>
      </c>
      <c r="I735" s="237" t="str">
        <f t="shared" si="111"/>
        <v>登米市米山町桜岡貝待井34番地１</v>
      </c>
      <c r="J735" s="237" t="s">
        <v>3425</v>
      </c>
      <c r="K735" s="237" t="s">
        <v>3426</v>
      </c>
      <c r="L735" s="237" t="s">
        <v>248</v>
      </c>
      <c r="M735" s="237" t="s">
        <v>3715</v>
      </c>
      <c r="N735" s="237" t="s">
        <v>3716</v>
      </c>
      <c r="O735" s="237" t="s">
        <v>3717</v>
      </c>
      <c r="P735" s="237" t="s">
        <v>3423</v>
      </c>
      <c r="Q735" s="237" t="s">
        <v>3368</v>
      </c>
      <c r="R735" s="237" t="s">
        <v>3686</v>
      </c>
      <c r="S735" s="237" t="s">
        <v>3718</v>
      </c>
      <c r="T735" s="237" t="s">
        <v>3719</v>
      </c>
      <c r="U735" s="237" t="s">
        <v>3720</v>
      </c>
      <c r="V735" s="237" t="s">
        <v>277</v>
      </c>
      <c r="W735" s="237"/>
      <c r="X735" s="237"/>
      <c r="Y735" s="237" t="s">
        <v>3716</v>
      </c>
      <c r="Z735" s="237" t="s">
        <v>3717</v>
      </c>
      <c r="AA735" s="237" t="str">
        <f t="shared" si="112"/>
        <v>サーラノキシテイタンキニュウショジギョウショ</v>
      </c>
      <c r="AB735" s="237" t="s">
        <v>3423</v>
      </c>
      <c r="AC735" s="237" t="str">
        <f t="shared" si="113"/>
        <v>987</v>
      </c>
      <c r="AD735" s="237" t="str">
        <f t="shared" si="114"/>
        <v>0311</v>
      </c>
      <c r="AE735" s="237" t="s">
        <v>3368</v>
      </c>
      <c r="AF735" s="237" t="s">
        <v>3686</v>
      </c>
      <c r="AG735" s="237" t="str">
        <f t="shared" si="115"/>
        <v>登米市米山町桜岡大又２３２番地２</v>
      </c>
      <c r="AH735" s="237" t="s">
        <v>3718</v>
      </c>
      <c r="AI735" s="237" t="s">
        <v>3719</v>
      </c>
      <c r="AJ735" s="237" t="s">
        <v>260</v>
      </c>
    </row>
    <row r="736" spans="1:36">
      <c r="A736" s="237" t="str">
        <f t="shared" si="107"/>
        <v>0411200694生活介護</v>
      </c>
      <c r="B736" s="237" t="s">
        <v>3721</v>
      </c>
      <c r="C736" s="237" t="s">
        <v>3722</v>
      </c>
      <c r="D736" s="237" t="str">
        <f t="shared" si="108"/>
        <v>トクテイヒエイリカツドウホウジンアンソレイユ</v>
      </c>
      <c r="E736" s="237" t="s">
        <v>3409</v>
      </c>
      <c r="F736" s="237" t="str">
        <f t="shared" si="109"/>
        <v>987</v>
      </c>
      <c r="G736" s="237" t="str">
        <f t="shared" si="110"/>
        <v>0513</v>
      </c>
      <c r="H736" s="237" t="s">
        <v>3707</v>
      </c>
      <c r="I736" s="237" t="str">
        <f t="shared" si="111"/>
        <v>登米市迫町北方字大洞１１８－９９</v>
      </c>
      <c r="J736" s="237" t="s">
        <v>3708</v>
      </c>
      <c r="K736" s="237" t="s">
        <v>3723</v>
      </c>
      <c r="L736" s="237" t="s">
        <v>248</v>
      </c>
      <c r="M736" s="237" t="s">
        <v>3704</v>
      </c>
      <c r="N736" s="237" t="s">
        <v>3705</v>
      </c>
      <c r="O736" s="237" t="s">
        <v>3706</v>
      </c>
      <c r="P736" s="237" t="s">
        <v>3409</v>
      </c>
      <c r="Q736" s="237" t="s">
        <v>3368</v>
      </c>
      <c r="R736" s="237" t="s">
        <v>3707</v>
      </c>
      <c r="S736" s="237" t="s">
        <v>3708</v>
      </c>
      <c r="T736" s="237" t="s">
        <v>3723</v>
      </c>
      <c r="U736" s="237" t="s">
        <v>3724</v>
      </c>
      <c r="V736" s="237" t="s">
        <v>105</v>
      </c>
      <c r="W736" s="237"/>
      <c r="X736" s="237"/>
      <c r="Y736" s="237" t="s">
        <v>3725</v>
      </c>
      <c r="Z736" s="237" t="s">
        <v>3726</v>
      </c>
      <c r="AA736" s="237" t="str">
        <f t="shared" si="112"/>
        <v>セイカツカイゴヒダマリポッケ</v>
      </c>
      <c r="AB736" s="237" t="s">
        <v>3409</v>
      </c>
      <c r="AC736" s="237" t="str">
        <f t="shared" si="113"/>
        <v>987</v>
      </c>
      <c r="AD736" s="237" t="str">
        <f t="shared" si="114"/>
        <v>0513</v>
      </c>
      <c r="AE736" s="237" t="s">
        <v>3368</v>
      </c>
      <c r="AF736" s="237" t="s">
        <v>3707</v>
      </c>
      <c r="AG736" s="237" t="str">
        <f t="shared" si="115"/>
        <v>登米市迫町北方字大洞１１８－９９</v>
      </c>
      <c r="AH736" s="237" t="s">
        <v>3708</v>
      </c>
      <c r="AI736" s="237" t="s">
        <v>3723</v>
      </c>
      <c r="AJ736" s="237" t="s">
        <v>260</v>
      </c>
    </row>
    <row r="737" spans="1:36">
      <c r="A737" s="237" t="str">
        <f t="shared" si="107"/>
        <v>0411200702居宅介護</v>
      </c>
      <c r="B737" s="237" t="s">
        <v>3727</v>
      </c>
      <c r="C737" s="237" t="s">
        <v>3728</v>
      </c>
      <c r="D737" s="237" t="str">
        <f t="shared" si="108"/>
        <v>イリョウホウジン　ジンセンカイ</v>
      </c>
      <c r="E737" s="237" t="s">
        <v>3729</v>
      </c>
      <c r="F737" s="237" t="str">
        <f t="shared" si="109"/>
        <v>039</v>
      </c>
      <c r="G737" s="237" t="str">
        <f t="shared" si="110"/>
        <v>1161</v>
      </c>
      <c r="H737" s="237" t="s">
        <v>3730</v>
      </c>
      <c r="I737" s="237" t="str">
        <f t="shared" si="111"/>
        <v>青森県八戸市河原木字八太郎山１０番地８１</v>
      </c>
      <c r="J737" s="237" t="s">
        <v>3731</v>
      </c>
      <c r="K737" s="237" t="s">
        <v>3732</v>
      </c>
      <c r="L737" s="237" t="s">
        <v>248</v>
      </c>
      <c r="M737" s="237" t="s">
        <v>3733</v>
      </c>
      <c r="N737" s="237" t="s">
        <v>3734</v>
      </c>
      <c r="O737" s="237" t="s">
        <v>3735</v>
      </c>
      <c r="P737" s="237" t="s">
        <v>3736</v>
      </c>
      <c r="Q737" s="237" t="s">
        <v>3368</v>
      </c>
      <c r="R737" s="237" t="s">
        <v>3737</v>
      </c>
      <c r="S737" s="237" t="s">
        <v>3738</v>
      </c>
      <c r="T737" s="237" t="s">
        <v>3739</v>
      </c>
      <c r="U737" s="237" t="s">
        <v>3740</v>
      </c>
      <c r="V737" s="237" t="s">
        <v>99</v>
      </c>
      <c r="W737" s="237"/>
      <c r="X737" s="237"/>
      <c r="Y737" s="237" t="s">
        <v>3734</v>
      </c>
      <c r="Z737" s="237" t="s">
        <v>3735</v>
      </c>
      <c r="AA737" s="237" t="str">
        <f t="shared" si="112"/>
        <v>ヘルパーステーション　アオゾラ</v>
      </c>
      <c r="AB737" s="237" t="s">
        <v>3736</v>
      </c>
      <c r="AC737" s="237" t="str">
        <f t="shared" si="113"/>
        <v>987</v>
      </c>
      <c r="AD737" s="237" t="str">
        <f t="shared" si="114"/>
        <v>0611</v>
      </c>
      <c r="AE737" s="237" t="s">
        <v>3368</v>
      </c>
      <c r="AF737" s="237" t="s">
        <v>3737</v>
      </c>
      <c r="AG737" s="237" t="str">
        <f t="shared" si="115"/>
        <v>登米市中田町浅水字上川面65番地1</v>
      </c>
      <c r="AH737" s="237" t="s">
        <v>3738</v>
      </c>
      <c r="AI737" s="237" t="s">
        <v>3739</v>
      </c>
      <c r="AJ737" s="237" t="s">
        <v>260</v>
      </c>
    </row>
    <row r="738" spans="1:36">
      <c r="A738" s="237" t="str">
        <f t="shared" si="107"/>
        <v>0411200710生活介護</v>
      </c>
      <c r="B738" s="237" t="s">
        <v>3371</v>
      </c>
      <c r="C738" s="237" t="s">
        <v>3372</v>
      </c>
      <c r="D738" s="237" t="str">
        <f t="shared" si="108"/>
        <v>シャカイフクシホウジン　ケイセンカイ</v>
      </c>
      <c r="E738" s="237" t="s">
        <v>3373</v>
      </c>
      <c r="F738" s="237" t="str">
        <f t="shared" si="109"/>
        <v>987</v>
      </c>
      <c r="G738" s="237" t="str">
        <f t="shared" si="110"/>
        <v>0511</v>
      </c>
      <c r="H738" s="237" t="s">
        <v>3374</v>
      </c>
      <c r="I738" s="237" t="str">
        <f t="shared" si="111"/>
        <v>登米市迫町佐沼字江合３－１６－２</v>
      </c>
      <c r="J738" s="237" t="s">
        <v>3375</v>
      </c>
      <c r="K738" s="237" t="s">
        <v>3376</v>
      </c>
      <c r="L738" s="237" t="s">
        <v>248</v>
      </c>
      <c r="M738" s="237" t="s">
        <v>3377</v>
      </c>
      <c r="N738" s="237" t="s">
        <v>3741</v>
      </c>
      <c r="O738" s="237" t="s">
        <v>3742</v>
      </c>
      <c r="P738" s="237" t="s">
        <v>3587</v>
      </c>
      <c r="Q738" s="237" t="s">
        <v>3368</v>
      </c>
      <c r="R738" s="237" t="s">
        <v>3743</v>
      </c>
      <c r="S738" s="237" t="s">
        <v>3375</v>
      </c>
      <c r="T738" s="237" t="s">
        <v>3376</v>
      </c>
      <c r="U738" s="237" t="s">
        <v>3744</v>
      </c>
      <c r="V738" s="237" t="s">
        <v>105</v>
      </c>
      <c r="W738" s="237"/>
      <c r="X738" s="237"/>
      <c r="Y738" s="237" t="s">
        <v>3741</v>
      </c>
      <c r="Z738" s="237" t="s">
        <v>3742</v>
      </c>
      <c r="AA738" s="237" t="str">
        <f t="shared" si="112"/>
        <v>レポス</v>
      </c>
      <c r="AB738" s="237" t="s">
        <v>3587</v>
      </c>
      <c r="AC738" s="237" t="str">
        <f t="shared" si="113"/>
        <v>987</v>
      </c>
      <c r="AD738" s="237" t="str">
        <f t="shared" si="114"/>
        <v>0602</v>
      </c>
      <c r="AE738" s="237" t="s">
        <v>3368</v>
      </c>
      <c r="AF738" s="237" t="s">
        <v>3588</v>
      </c>
      <c r="AG738" s="237" t="str">
        <f t="shared" si="115"/>
        <v>登米市中田町上沼字大柳１１７番地２</v>
      </c>
      <c r="AH738" s="237" t="s">
        <v>3589</v>
      </c>
      <c r="AI738" s="237" t="s">
        <v>3590</v>
      </c>
      <c r="AJ738" s="237" t="s">
        <v>260</v>
      </c>
    </row>
    <row r="739" spans="1:36">
      <c r="A739" s="237" t="str">
        <f t="shared" si="107"/>
        <v>0411200728就労継続支援Ｂ型</v>
      </c>
      <c r="B739" s="237" t="s">
        <v>3745</v>
      </c>
      <c r="C739" s="237" t="s">
        <v>3746</v>
      </c>
      <c r="D739" s="237" t="str">
        <f t="shared" si="108"/>
        <v>トクテイヒエイリカツドウホウジンカナミノモリ</v>
      </c>
      <c r="E739" s="237" t="s">
        <v>3453</v>
      </c>
      <c r="F739" s="237" t="str">
        <f t="shared" si="109"/>
        <v>987</v>
      </c>
      <c r="G739" s="237" t="str">
        <f t="shared" si="110"/>
        <v>0702</v>
      </c>
      <c r="H739" s="237" t="s">
        <v>3747</v>
      </c>
      <c r="I739" s="237" t="str">
        <f t="shared" si="111"/>
        <v>登米市登米町寺池桜小路96番地3</v>
      </c>
      <c r="J739" s="237" t="s">
        <v>3693</v>
      </c>
      <c r="K739" s="237" t="s">
        <v>3694</v>
      </c>
      <c r="L739" s="237" t="s">
        <v>901</v>
      </c>
      <c r="M739" s="237" t="s">
        <v>3695</v>
      </c>
      <c r="N739" s="237" t="s">
        <v>3748</v>
      </c>
      <c r="O739" s="237" t="s">
        <v>3749</v>
      </c>
      <c r="P739" s="237" t="s">
        <v>3453</v>
      </c>
      <c r="Q739" s="237" t="s">
        <v>3368</v>
      </c>
      <c r="R739" s="237" t="s">
        <v>3747</v>
      </c>
      <c r="S739" s="237" t="s">
        <v>3693</v>
      </c>
      <c r="T739" s="237" t="s">
        <v>3694</v>
      </c>
      <c r="U739" s="237" t="s">
        <v>3750</v>
      </c>
      <c r="V739" s="237" t="s">
        <v>111</v>
      </c>
      <c r="W739" s="237"/>
      <c r="X739" s="237"/>
      <c r="Y739" s="237" t="s">
        <v>3748</v>
      </c>
      <c r="Z739" s="237" t="s">
        <v>3749</v>
      </c>
      <c r="AA739" s="237" t="str">
        <f t="shared" si="112"/>
        <v>シュウロウシエンジギョウショ　カナミノモリ</v>
      </c>
      <c r="AB739" s="237" t="s">
        <v>3453</v>
      </c>
      <c r="AC739" s="237" t="str">
        <f t="shared" si="113"/>
        <v>987</v>
      </c>
      <c r="AD739" s="237" t="str">
        <f t="shared" si="114"/>
        <v>0702</v>
      </c>
      <c r="AE739" s="237" t="s">
        <v>3368</v>
      </c>
      <c r="AF739" s="237" t="s">
        <v>3747</v>
      </c>
      <c r="AG739" s="237" t="str">
        <f t="shared" si="115"/>
        <v>登米市登米町寺池桜小路96番地3</v>
      </c>
      <c r="AH739" s="237" t="s">
        <v>3693</v>
      </c>
      <c r="AI739" s="237" t="s">
        <v>3694</v>
      </c>
      <c r="AJ739" s="237" t="s">
        <v>260</v>
      </c>
    </row>
    <row r="740" spans="1:36">
      <c r="A740" s="237" t="str">
        <f t="shared" si="107"/>
        <v>0411200736就労継続支援Ａ型</v>
      </c>
      <c r="B740" s="237" t="s">
        <v>3751</v>
      </c>
      <c r="C740" s="237" t="s">
        <v>3752</v>
      </c>
      <c r="D740" s="237" t="str">
        <f t="shared" si="108"/>
        <v>ゴウドウガイシャゴエモン</v>
      </c>
      <c r="E740" s="237" t="s">
        <v>3753</v>
      </c>
      <c r="F740" s="237" t="str">
        <f t="shared" si="109"/>
        <v>987</v>
      </c>
      <c r="G740" s="237" t="str">
        <f t="shared" si="110"/>
        <v>0601</v>
      </c>
      <c r="H740" s="237" t="s">
        <v>3754</v>
      </c>
      <c r="I740" s="237" t="str">
        <f t="shared" si="111"/>
        <v>登米市中田町石森字駒牽84-7</v>
      </c>
      <c r="J740" s="237" t="s">
        <v>3755</v>
      </c>
      <c r="K740" s="237"/>
      <c r="L740" s="237" t="s">
        <v>821</v>
      </c>
      <c r="M740" s="237" t="s">
        <v>3756</v>
      </c>
      <c r="N740" s="237" t="s">
        <v>3757</v>
      </c>
      <c r="O740" s="237" t="s">
        <v>3758</v>
      </c>
      <c r="P740" s="237" t="s">
        <v>3753</v>
      </c>
      <c r="Q740" s="237" t="s">
        <v>3368</v>
      </c>
      <c r="R740" s="237" t="s">
        <v>3754</v>
      </c>
      <c r="S740" s="237" t="s">
        <v>3755</v>
      </c>
      <c r="T740" s="237"/>
      <c r="U740" s="237" t="s">
        <v>3759</v>
      </c>
      <c r="V740" s="237" t="s">
        <v>110</v>
      </c>
      <c r="W740" s="237"/>
      <c r="X740" s="237"/>
      <c r="Y740" s="237" t="s">
        <v>3757</v>
      </c>
      <c r="Z740" s="237" t="s">
        <v>3758</v>
      </c>
      <c r="AA740" s="237" t="str">
        <f t="shared" si="112"/>
        <v>シュウロウケイゾクシエンＡガタジギョウショ　ゴエン</v>
      </c>
      <c r="AB740" s="237" t="s">
        <v>3753</v>
      </c>
      <c r="AC740" s="237" t="str">
        <f t="shared" si="113"/>
        <v>987</v>
      </c>
      <c r="AD740" s="237" t="str">
        <f t="shared" si="114"/>
        <v>0601</v>
      </c>
      <c r="AE740" s="237" t="s">
        <v>3368</v>
      </c>
      <c r="AF740" s="237" t="s">
        <v>3754</v>
      </c>
      <c r="AG740" s="237" t="str">
        <f t="shared" si="115"/>
        <v>登米市中田町石森字駒牽84-7</v>
      </c>
      <c r="AH740" s="237" t="s">
        <v>3755</v>
      </c>
      <c r="AI740" s="237"/>
      <c r="AJ740" s="237" t="s">
        <v>260</v>
      </c>
    </row>
    <row r="741" spans="1:36">
      <c r="A741" s="237" t="str">
        <f t="shared" si="107"/>
        <v>0411200744就労継続支援Ｂ型</v>
      </c>
      <c r="B741" s="237" t="s">
        <v>947</v>
      </c>
      <c r="C741" s="237" t="s">
        <v>948</v>
      </c>
      <c r="D741" s="237" t="str">
        <f t="shared" si="108"/>
        <v>トクテイヒエイリカツドウホウジンワーカーズコープ</v>
      </c>
      <c r="E741" s="237" t="s">
        <v>949</v>
      </c>
      <c r="F741" s="237" t="str">
        <f t="shared" si="109"/>
        <v>170</v>
      </c>
      <c r="G741" s="237" t="str">
        <f t="shared" si="110"/>
        <v>0013</v>
      </c>
      <c r="H741" s="237" t="s">
        <v>950</v>
      </c>
      <c r="I741" s="237" t="str">
        <f t="shared" si="111"/>
        <v>東京都豊島区東池袋１丁目４４－３池袋ＩＳＰタマビル</v>
      </c>
      <c r="J741" s="237" t="s">
        <v>951</v>
      </c>
      <c r="K741" s="237" t="s">
        <v>952</v>
      </c>
      <c r="L741" s="237" t="s">
        <v>901</v>
      </c>
      <c r="M741" s="237" t="s">
        <v>953</v>
      </c>
      <c r="N741" s="237" t="s">
        <v>3760</v>
      </c>
      <c r="O741" s="237" t="s">
        <v>3761</v>
      </c>
      <c r="P741" s="237" t="s">
        <v>3380</v>
      </c>
      <c r="Q741" s="237" t="s">
        <v>3368</v>
      </c>
      <c r="R741" s="237" t="s">
        <v>3762</v>
      </c>
      <c r="S741" s="237" t="s">
        <v>3763</v>
      </c>
      <c r="T741" s="237" t="s">
        <v>3764</v>
      </c>
      <c r="U741" s="237" t="s">
        <v>3765</v>
      </c>
      <c r="V741" s="237" t="s">
        <v>111</v>
      </c>
      <c r="W741" s="237"/>
      <c r="X741" s="237"/>
      <c r="Y741" s="237" t="s">
        <v>3760</v>
      </c>
      <c r="Z741" s="237" t="s">
        <v>3761</v>
      </c>
      <c r="AA741" s="237" t="str">
        <f t="shared" si="112"/>
        <v>トメマスブチジギョウショ　コトリ</v>
      </c>
      <c r="AB741" s="237" t="s">
        <v>3380</v>
      </c>
      <c r="AC741" s="237" t="str">
        <f t="shared" si="113"/>
        <v>987</v>
      </c>
      <c r="AD741" s="237" t="str">
        <f t="shared" si="114"/>
        <v>0901</v>
      </c>
      <c r="AE741" s="237" t="s">
        <v>3368</v>
      </c>
      <c r="AF741" s="237" t="s">
        <v>3762</v>
      </c>
      <c r="AG741" s="237" t="str">
        <f t="shared" si="115"/>
        <v>登米市東和町米川字小山下14</v>
      </c>
      <c r="AH741" s="237" t="s">
        <v>3763</v>
      </c>
      <c r="AI741" s="237" t="s">
        <v>3764</v>
      </c>
      <c r="AJ741" s="237" t="s">
        <v>260</v>
      </c>
    </row>
    <row r="742" spans="1:36">
      <c r="A742" s="237" t="str">
        <f t="shared" si="107"/>
        <v>0411300015生活介護</v>
      </c>
      <c r="B742" s="237" t="s">
        <v>3766</v>
      </c>
      <c r="C742" s="237" t="s">
        <v>3767</v>
      </c>
      <c r="D742" s="237" t="str">
        <f t="shared" si="108"/>
        <v>トクテイヒエイリカツドウホウジン　ニジノエキ</v>
      </c>
      <c r="E742" s="237" t="s">
        <v>3768</v>
      </c>
      <c r="F742" s="237" t="str">
        <f t="shared" si="109"/>
        <v>989</v>
      </c>
      <c r="G742" s="237" t="str">
        <f t="shared" si="110"/>
        <v>5624</v>
      </c>
      <c r="H742" s="237" t="s">
        <v>3769</v>
      </c>
      <c r="I742" s="237" t="str">
        <f t="shared" si="111"/>
        <v>栗原市志波姫南堀口７０</v>
      </c>
      <c r="J742" s="237" t="s">
        <v>3770</v>
      </c>
      <c r="K742" s="237" t="s">
        <v>3771</v>
      </c>
      <c r="L742" s="237" t="s">
        <v>248</v>
      </c>
      <c r="M742" s="237" t="s">
        <v>3772</v>
      </c>
      <c r="N742" s="237" t="s">
        <v>3766</v>
      </c>
      <c r="O742" s="237" t="s">
        <v>3767</v>
      </c>
      <c r="P742" s="237" t="s">
        <v>3768</v>
      </c>
      <c r="Q742" s="237" t="s">
        <v>3773</v>
      </c>
      <c r="R742" s="237" t="s">
        <v>3769</v>
      </c>
      <c r="S742" s="237" t="s">
        <v>3770</v>
      </c>
      <c r="T742" s="237" t="s">
        <v>3771</v>
      </c>
      <c r="U742" s="237" t="s">
        <v>3774</v>
      </c>
      <c r="V742" s="237" t="s">
        <v>105</v>
      </c>
      <c r="W742" s="237"/>
      <c r="X742" s="237"/>
      <c r="Y742" s="237" t="s">
        <v>3766</v>
      </c>
      <c r="Z742" s="237" t="s">
        <v>3767</v>
      </c>
      <c r="AA742" s="237" t="str">
        <f t="shared" si="112"/>
        <v>トクテイヒエイリカツドウホウジン　ニジノエキ</v>
      </c>
      <c r="AB742" s="237" t="s">
        <v>3768</v>
      </c>
      <c r="AC742" s="237" t="str">
        <f t="shared" si="113"/>
        <v>989</v>
      </c>
      <c r="AD742" s="237" t="str">
        <f t="shared" si="114"/>
        <v>5624</v>
      </c>
      <c r="AE742" s="237" t="s">
        <v>3773</v>
      </c>
      <c r="AF742" s="237" t="s">
        <v>3769</v>
      </c>
      <c r="AG742" s="237" t="str">
        <f t="shared" si="115"/>
        <v>栗原市志波姫南堀口７０</v>
      </c>
      <c r="AH742" s="237" t="s">
        <v>3770</v>
      </c>
      <c r="AI742" s="237" t="s">
        <v>3771</v>
      </c>
      <c r="AJ742" s="237" t="s">
        <v>260</v>
      </c>
    </row>
    <row r="743" spans="1:36">
      <c r="A743" s="237" t="str">
        <f t="shared" si="107"/>
        <v>0411300015児童デイサービス</v>
      </c>
      <c r="B743" s="237" t="s">
        <v>3766</v>
      </c>
      <c r="C743" s="237" t="s">
        <v>3767</v>
      </c>
      <c r="D743" s="237" t="str">
        <f t="shared" si="108"/>
        <v>トクテイヒエイリカツドウホウジン　ニジノエキ</v>
      </c>
      <c r="E743" s="237" t="s">
        <v>3768</v>
      </c>
      <c r="F743" s="237" t="str">
        <f t="shared" si="109"/>
        <v>989</v>
      </c>
      <c r="G743" s="237" t="str">
        <f t="shared" si="110"/>
        <v>5624</v>
      </c>
      <c r="H743" s="237" t="s">
        <v>3769</v>
      </c>
      <c r="I743" s="237" t="str">
        <f t="shared" si="111"/>
        <v>栗原市志波姫南堀口７０</v>
      </c>
      <c r="J743" s="237" t="s">
        <v>3770</v>
      </c>
      <c r="K743" s="237" t="s">
        <v>3771</v>
      </c>
      <c r="L743" s="237" t="s">
        <v>248</v>
      </c>
      <c r="M743" s="237" t="s">
        <v>3772</v>
      </c>
      <c r="N743" s="237" t="s">
        <v>3766</v>
      </c>
      <c r="O743" s="237" t="s">
        <v>3767</v>
      </c>
      <c r="P743" s="237" t="s">
        <v>3768</v>
      </c>
      <c r="Q743" s="237" t="s">
        <v>3773</v>
      </c>
      <c r="R743" s="237" t="s">
        <v>3769</v>
      </c>
      <c r="S743" s="237" t="s">
        <v>3770</v>
      </c>
      <c r="T743" s="237" t="s">
        <v>3771</v>
      </c>
      <c r="U743" s="237" t="s">
        <v>3774</v>
      </c>
      <c r="V743" s="237" t="s">
        <v>331</v>
      </c>
      <c r="W743" s="237"/>
      <c r="X743" s="237"/>
      <c r="Y743" s="237" t="s">
        <v>3766</v>
      </c>
      <c r="Z743" s="237" t="s">
        <v>3767</v>
      </c>
      <c r="AA743" s="237" t="str">
        <f t="shared" si="112"/>
        <v>トクテイヒエイリカツドウホウジン　ニジノエキ</v>
      </c>
      <c r="AB743" s="237" t="s">
        <v>3768</v>
      </c>
      <c r="AC743" s="237" t="str">
        <f t="shared" si="113"/>
        <v>989</v>
      </c>
      <c r="AD743" s="237" t="str">
        <f t="shared" si="114"/>
        <v>5624</v>
      </c>
      <c r="AE743" s="237" t="s">
        <v>3773</v>
      </c>
      <c r="AF743" s="237" t="s">
        <v>3769</v>
      </c>
      <c r="AG743" s="237" t="str">
        <f t="shared" si="115"/>
        <v>栗原市志波姫南堀口７０</v>
      </c>
      <c r="AH743" s="237" t="s">
        <v>3770</v>
      </c>
      <c r="AI743" s="237" t="s">
        <v>3771</v>
      </c>
      <c r="AJ743" s="237" t="s">
        <v>332</v>
      </c>
    </row>
    <row r="744" spans="1:36">
      <c r="A744" s="237" t="str">
        <f t="shared" si="107"/>
        <v>0411300015短期入所</v>
      </c>
      <c r="B744" s="237" t="s">
        <v>3766</v>
      </c>
      <c r="C744" s="237" t="s">
        <v>3767</v>
      </c>
      <c r="D744" s="237" t="str">
        <f t="shared" si="108"/>
        <v>トクテイヒエイリカツドウホウジン　ニジノエキ</v>
      </c>
      <c r="E744" s="237" t="s">
        <v>3768</v>
      </c>
      <c r="F744" s="237" t="str">
        <f t="shared" si="109"/>
        <v>989</v>
      </c>
      <c r="G744" s="237" t="str">
        <f t="shared" si="110"/>
        <v>5624</v>
      </c>
      <c r="H744" s="237" t="s">
        <v>3769</v>
      </c>
      <c r="I744" s="237" t="str">
        <f t="shared" si="111"/>
        <v>栗原市志波姫南堀口７０</v>
      </c>
      <c r="J744" s="237" t="s">
        <v>3770</v>
      </c>
      <c r="K744" s="237" t="s">
        <v>3771</v>
      </c>
      <c r="L744" s="237" t="s">
        <v>248</v>
      </c>
      <c r="M744" s="237" t="s">
        <v>3772</v>
      </c>
      <c r="N744" s="237" t="s">
        <v>3766</v>
      </c>
      <c r="O744" s="237" t="s">
        <v>3767</v>
      </c>
      <c r="P744" s="237" t="s">
        <v>3768</v>
      </c>
      <c r="Q744" s="237" t="s">
        <v>3773</v>
      </c>
      <c r="R744" s="237" t="s">
        <v>3769</v>
      </c>
      <c r="S744" s="237" t="s">
        <v>3770</v>
      </c>
      <c r="T744" s="237" t="s">
        <v>3771</v>
      </c>
      <c r="U744" s="237" t="s">
        <v>3774</v>
      </c>
      <c r="V744" s="237" t="s">
        <v>277</v>
      </c>
      <c r="W744" s="237"/>
      <c r="X744" s="237"/>
      <c r="Y744" s="237" t="s">
        <v>3766</v>
      </c>
      <c r="Z744" s="237" t="s">
        <v>3767</v>
      </c>
      <c r="AA744" s="237" t="str">
        <f t="shared" si="112"/>
        <v>トクテイヒエイリカツドウホウジン　ニジノエキ</v>
      </c>
      <c r="AB744" s="237" t="s">
        <v>3768</v>
      </c>
      <c r="AC744" s="237" t="str">
        <f t="shared" si="113"/>
        <v>989</v>
      </c>
      <c r="AD744" s="237" t="str">
        <f t="shared" si="114"/>
        <v>5624</v>
      </c>
      <c r="AE744" s="237" t="s">
        <v>3773</v>
      </c>
      <c r="AF744" s="237" t="s">
        <v>3769</v>
      </c>
      <c r="AG744" s="237" t="str">
        <f t="shared" si="115"/>
        <v>栗原市志波姫南堀口７０</v>
      </c>
      <c r="AH744" s="237" t="s">
        <v>3770</v>
      </c>
      <c r="AI744" s="237" t="s">
        <v>3771</v>
      </c>
      <c r="AJ744" s="237" t="s">
        <v>260</v>
      </c>
    </row>
    <row r="745" spans="1:36">
      <c r="A745" s="237" t="str">
        <f t="shared" si="107"/>
        <v>0411300015自立訓練（生活訓練）</v>
      </c>
      <c r="B745" s="237" t="s">
        <v>3766</v>
      </c>
      <c r="C745" s="237" t="s">
        <v>3767</v>
      </c>
      <c r="D745" s="237" t="str">
        <f t="shared" si="108"/>
        <v>トクテイヒエイリカツドウホウジン　ニジノエキ</v>
      </c>
      <c r="E745" s="237" t="s">
        <v>3768</v>
      </c>
      <c r="F745" s="237" t="str">
        <f t="shared" si="109"/>
        <v>989</v>
      </c>
      <c r="G745" s="237" t="str">
        <f t="shared" si="110"/>
        <v>5624</v>
      </c>
      <c r="H745" s="237" t="s">
        <v>3769</v>
      </c>
      <c r="I745" s="237" t="str">
        <f t="shared" si="111"/>
        <v>栗原市志波姫南堀口７０</v>
      </c>
      <c r="J745" s="237" t="s">
        <v>3770</v>
      </c>
      <c r="K745" s="237" t="s">
        <v>3771</v>
      </c>
      <c r="L745" s="237" t="s">
        <v>248</v>
      </c>
      <c r="M745" s="237" t="s">
        <v>3772</v>
      </c>
      <c r="N745" s="237" t="s">
        <v>3766</v>
      </c>
      <c r="O745" s="237" t="s">
        <v>3767</v>
      </c>
      <c r="P745" s="237" t="s">
        <v>3768</v>
      </c>
      <c r="Q745" s="237" t="s">
        <v>3773</v>
      </c>
      <c r="R745" s="237" t="s">
        <v>3769</v>
      </c>
      <c r="S745" s="237" t="s">
        <v>3770</v>
      </c>
      <c r="T745" s="237" t="s">
        <v>3771</v>
      </c>
      <c r="U745" s="237" t="s">
        <v>3774</v>
      </c>
      <c r="V745" s="237" t="s">
        <v>108</v>
      </c>
      <c r="W745" s="237"/>
      <c r="X745" s="237"/>
      <c r="Y745" s="237" t="s">
        <v>3766</v>
      </c>
      <c r="Z745" s="237" t="s">
        <v>3767</v>
      </c>
      <c r="AA745" s="237" t="str">
        <f t="shared" si="112"/>
        <v>トクテイヒエイリカツドウホウジン　ニジノエキ</v>
      </c>
      <c r="AB745" s="237" t="s">
        <v>3768</v>
      </c>
      <c r="AC745" s="237" t="str">
        <f t="shared" si="113"/>
        <v>989</v>
      </c>
      <c r="AD745" s="237" t="str">
        <f t="shared" si="114"/>
        <v>5624</v>
      </c>
      <c r="AE745" s="237" t="s">
        <v>3773</v>
      </c>
      <c r="AF745" s="237" t="s">
        <v>3769</v>
      </c>
      <c r="AG745" s="237" t="str">
        <f t="shared" si="115"/>
        <v>栗原市志波姫南堀口７０</v>
      </c>
      <c r="AH745" s="237" t="s">
        <v>3770</v>
      </c>
      <c r="AI745" s="237" t="s">
        <v>3771</v>
      </c>
      <c r="AJ745" s="237" t="s">
        <v>332</v>
      </c>
    </row>
    <row r="746" spans="1:36">
      <c r="A746" s="237" t="str">
        <f t="shared" si="107"/>
        <v>0411300023生活介護</v>
      </c>
      <c r="B746" s="237" t="s">
        <v>3775</v>
      </c>
      <c r="C746" s="237" t="s">
        <v>3776</v>
      </c>
      <c r="D746" s="237" t="str">
        <f t="shared" si="108"/>
        <v>シャカイフクシホウジンクリハラシシャカイフクシキョウギカイ</v>
      </c>
      <c r="E746" s="237" t="s">
        <v>3777</v>
      </c>
      <c r="F746" s="237" t="str">
        <f t="shared" si="109"/>
        <v>987</v>
      </c>
      <c r="G746" s="237" t="str">
        <f t="shared" si="110"/>
        <v>2252</v>
      </c>
      <c r="H746" s="237" t="s">
        <v>3778</v>
      </c>
      <c r="I746" s="237" t="str">
        <f t="shared" si="111"/>
        <v>栗原市築館薬師3丁目6-2</v>
      </c>
      <c r="J746" s="237" t="s">
        <v>3779</v>
      </c>
      <c r="K746" s="237" t="s">
        <v>3780</v>
      </c>
      <c r="L746" s="237" t="s">
        <v>353</v>
      </c>
      <c r="M746" s="237" t="s">
        <v>3781</v>
      </c>
      <c r="N746" s="237" t="s">
        <v>3782</v>
      </c>
      <c r="O746" s="237" t="s">
        <v>3783</v>
      </c>
      <c r="P746" s="237" t="s">
        <v>3784</v>
      </c>
      <c r="Q746" s="237" t="s">
        <v>3773</v>
      </c>
      <c r="R746" s="237" t="s">
        <v>3785</v>
      </c>
      <c r="S746" s="237" t="s">
        <v>3786</v>
      </c>
      <c r="T746" s="237" t="s">
        <v>3786</v>
      </c>
      <c r="U746" s="237" t="s">
        <v>3787</v>
      </c>
      <c r="V746" s="237" t="s">
        <v>105</v>
      </c>
      <c r="W746" s="237"/>
      <c r="X746" s="237"/>
      <c r="Y746" s="237" t="s">
        <v>3782</v>
      </c>
      <c r="Z746" s="237" t="s">
        <v>3788</v>
      </c>
      <c r="AA746" s="237" t="str">
        <f t="shared" si="112"/>
        <v>シャカイフクシホウジンクリハラシシャカイフクシキョウギカイセイカツカイゴジギョウショハゲマシホーム</v>
      </c>
      <c r="AB746" s="237" t="s">
        <v>3784</v>
      </c>
      <c r="AC746" s="237" t="str">
        <f t="shared" si="113"/>
        <v>987</v>
      </c>
      <c r="AD746" s="237" t="str">
        <f t="shared" si="114"/>
        <v>2215</v>
      </c>
      <c r="AE746" s="237" t="s">
        <v>3773</v>
      </c>
      <c r="AF746" s="237" t="s">
        <v>3785</v>
      </c>
      <c r="AG746" s="237" t="str">
        <f t="shared" si="115"/>
        <v>栗原市築館高田一丁目6番3-11号</v>
      </c>
      <c r="AH746" s="237" t="s">
        <v>3786</v>
      </c>
      <c r="AI746" s="237" t="s">
        <v>3786</v>
      </c>
      <c r="AJ746" s="237" t="s">
        <v>260</v>
      </c>
    </row>
    <row r="747" spans="1:36">
      <c r="A747" s="237" t="str">
        <f t="shared" si="107"/>
        <v>0411300031生活介護</v>
      </c>
      <c r="B747" s="237" t="s">
        <v>3789</v>
      </c>
      <c r="C747" s="237" t="s">
        <v>3790</v>
      </c>
      <c r="D747" s="237" t="str">
        <f t="shared" si="108"/>
        <v>トクテイヒエイリカツドウホウジン　ミヤギシンタイショウガイシャサポートクラブ</v>
      </c>
      <c r="E747" s="237" t="s">
        <v>3791</v>
      </c>
      <c r="F747" s="237" t="str">
        <f t="shared" si="109"/>
        <v>987</v>
      </c>
      <c r="G747" s="237" t="str">
        <f t="shared" si="110"/>
        <v>2308</v>
      </c>
      <c r="H747" s="237" t="s">
        <v>3792</v>
      </c>
      <c r="I747" s="237" t="str">
        <f t="shared" si="111"/>
        <v>栗原市一迫真坂字鶴町135-4</v>
      </c>
      <c r="J747" s="237" t="s">
        <v>3793</v>
      </c>
      <c r="K747" s="237" t="s">
        <v>3794</v>
      </c>
      <c r="L747" s="237" t="s">
        <v>1466</v>
      </c>
      <c r="M747" s="237" t="s">
        <v>3795</v>
      </c>
      <c r="N747" s="237" t="s">
        <v>3796</v>
      </c>
      <c r="O747" s="237" t="s">
        <v>3797</v>
      </c>
      <c r="P747" s="237" t="s">
        <v>3791</v>
      </c>
      <c r="Q747" s="237" t="s">
        <v>3773</v>
      </c>
      <c r="R747" s="237" t="s">
        <v>3792</v>
      </c>
      <c r="S747" s="237" t="s">
        <v>3793</v>
      </c>
      <c r="T747" s="237" t="s">
        <v>3794</v>
      </c>
      <c r="U747" s="237" t="s">
        <v>3798</v>
      </c>
      <c r="V747" s="237" t="s">
        <v>105</v>
      </c>
      <c r="W747" s="237"/>
      <c r="X747" s="237"/>
      <c r="Y747" s="237" t="s">
        <v>3796</v>
      </c>
      <c r="Z747" s="237" t="s">
        <v>3797</v>
      </c>
      <c r="AA747" s="237" t="str">
        <f t="shared" si="112"/>
        <v>サポートセンターコロンブス</v>
      </c>
      <c r="AB747" s="237" t="s">
        <v>3791</v>
      </c>
      <c r="AC747" s="237" t="str">
        <f t="shared" si="113"/>
        <v>987</v>
      </c>
      <c r="AD747" s="237" t="str">
        <f t="shared" si="114"/>
        <v>2308</v>
      </c>
      <c r="AE747" s="237" t="s">
        <v>3773</v>
      </c>
      <c r="AF747" s="237" t="s">
        <v>3792</v>
      </c>
      <c r="AG747" s="237" t="str">
        <f t="shared" si="115"/>
        <v>栗原市一迫真坂字鶴町135-4</v>
      </c>
      <c r="AH747" s="237" t="s">
        <v>3793</v>
      </c>
      <c r="AI747" s="237" t="s">
        <v>3794</v>
      </c>
      <c r="AJ747" s="237" t="s">
        <v>260</v>
      </c>
    </row>
    <row r="748" spans="1:36">
      <c r="A748" s="237" t="str">
        <f t="shared" si="107"/>
        <v>0411300031短期入所</v>
      </c>
      <c r="B748" s="237" t="s">
        <v>3789</v>
      </c>
      <c r="C748" s="237" t="s">
        <v>3790</v>
      </c>
      <c r="D748" s="237" t="str">
        <f t="shared" si="108"/>
        <v>トクテイヒエイリカツドウホウジン　ミヤギシンタイショウガイシャサポートクラブ</v>
      </c>
      <c r="E748" s="237" t="s">
        <v>3791</v>
      </c>
      <c r="F748" s="237" t="str">
        <f t="shared" si="109"/>
        <v>987</v>
      </c>
      <c r="G748" s="237" t="str">
        <f t="shared" si="110"/>
        <v>2308</v>
      </c>
      <c r="H748" s="237" t="s">
        <v>3792</v>
      </c>
      <c r="I748" s="237" t="str">
        <f t="shared" si="111"/>
        <v>栗原市一迫真坂字鶴町135-4</v>
      </c>
      <c r="J748" s="237" t="s">
        <v>3793</v>
      </c>
      <c r="K748" s="237" t="s">
        <v>3794</v>
      </c>
      <c r="L748" s="237" t="s">
        <v>1466</v>
      </c>
      <c r="M748" s="237" t="s">
        <v>3795</v>
      </c>
      <c r="N748" s="237" t="s">
        <v>3796</v>
      </c>
      <c r="O748" s="237" t="s">
        <v>3797</v>
      </c>
      <c r="P748" s="237" t="s">
        <v>3791</v>
      </c>
      <c r="Q748" s="237" t="s">
        <v>3773</v>
      </c>
      <c r="R748" s="237" t="s">
        <v>3792</v>
      </c>
      <c r="S748" s="237" t="s">
        <v>3793</v>
      </c>
      <c r="T748" s="237" t="s">
        <v>3794</v>
      </c>
      <c r="U748" s="237" t="s">
        <v>3798</v>
      </c>
      <c r="V748" s="237" t="s">
        <v>277</v>
      </c>
      <c r="W748" s="237"/>
      <c r="X748" s="237"/>
      <c r="Y748" s="237" t="s">
        <v>3799</v>
      </c>
      <c r="Z748" s="237" t="s">
        <v>3800</v>
      </c>
      <c r="AA748" s="237" t="str">
        <f t="shared" si="112"/>
        <v>ショートステイコロンブスツルマチ</v>
      </c>
      <c r="AB748" s="237" t="s">
        <v>3791</v>
      </c>
      <c r="AC748" s="237" t="str">
        <f t="shared" si="113"/>
        <v>987</v>
      </c>
      <c r="AD748" s="237" t="str">
        <f t="shared" si="114"/>
        <v>2308</v>
      </c>
      <c r="AE748" s="237" t="s">
        <v>3773</v>
      </c>
      <c r="AF748" s="237" t="s">
        <v>3792</v>
      </c>
      <c r="AG748" s="237" t="str">
        <f t="shared" si="115"/>
        <v>栗原市一迫真坂字鶴町135-4</v>
      </c>
      <c r="AH748" s="237" t="s">
        <v>3793</v>
      </c>
      <c r="AI748" s="237" t="s">
        <v>3794</v>
      </c>
      <c r="AJ748" s="237" t="s">
        <v>260</v>
      </c>
    </row>
    <row r="749" spans="1:36">
      <c r="A749" s="237" t="str">
        <f t="shared" si="107"/>
        <v>0411300031自立訓練（機能訓練）</v>
      </c>
      <c r="B749" s="237" t="s">
        <v>3789</v>
      </c>
      <c r="C749" s="237" t="s">
        <v>3790</v>
      </c>
      <c r="D749" s="237" t="str">
        <f t="shared" si="108"/>
        <v>トクテイヒエイリカツドウホウジン　ミヤギシンタイショウガイシャサポートクラブ</v>
      </c>
      <c r="E749" s="237" t="s">
        <v>3791</v>
      </c>
      <c r="F749" s="237" t="str">
        <f t="shared" si="109"/>
        <v>987</v>
      </c>
      <c r="G749" s="237" t="str">
        <f t="shared" si="110"/>
        <v>2308</v>
      </c>
      <c r="H749" s="237" t="s">
        <v>3792</v>
      </c>
      <c r="I749" s="237" t="str">
        <f t="shared" si="111"/>
        <v>栗原市一迫真坂字鶴町135-4</v>
      </c>
      <c r="J749" s="237" t="s">
        <v>3793</v>
      </c>
      <c r="K749" s="237" t="s">
        <v>3794</v>
      </c>
      <c r="L749" s="237" t="s">
        <v>1466</v>
      </c>
      <c r="M749" s="237" t="s">
        <v>3795</v>
      </c>
      <c r="N749" s="237" t="s">
        <v>3796</v>
      </c>
      <c r="O749" s="237" t="s">
        <v>3797</v>
      </c>
      <c r="P749" s="237" t="s">
        <v>3791</v>
      </c>
      <c r="Q749" s="237" t="s">
        <v>3773</v>
      </c>
      <c r="R749" s="237" t="s">
        <v>3792</v>
      </c>
      <c r="S749" s="237" t="s">
        <v>3793</v>
      </c>
      <c r="T749" s="237" t="s">
        <v>3794</v>
      </c>
      <c r="U749" s="237" t="s">
        <v>3798</v>
      </c>
      <c r="V749" s="237" t="s">
        <v>189</v>
      </c>
      <c r="W749" s="237"/>
      <c r="X749" s="237"/>
      <c r="Y749" s="237" t="s">
        <v>3796</v>
      </c>
      <c r="Z749" s="237" t="s">
        <v>3797</v>
      </c>
      <c r="AA749" s="237" t="str">
        <f t="shared" si="112"/>
        <v>サポートセンターコロンブス</v>
      </c>
      <c r="AB749" s="237" t="s">
        <v>3791</v>
      </c>
      <c r="AC749" s="237" t="str">
        <f t="shared" si="113"/>
        <v>987</v>
      </c>
      <c r="AD749" s="237" t="str">
        <f t="shared" si="114"/>
        <v>2308</v>
      </c>
      <c r="AE749" s="237" t="s">
        <v>3773</v>
      </c>
      <c r="AF749" s="237" t="s">
        <v>3792</v>
      </c>
      <c r="AG749" s="237" t="str">
        <f t="shared" si="115"/>
        <v>栗原市一迫真坂字鶴町135-4</v>
      </c>
      <c r="AH749" s="237" t="s">
        <v>3793</v>
      </c>
      <c r="AI749" s="237" t="s">
        <v>3794</v>
      </c>
      <c r="AJ749" s="237" t="s">
        <v>332</v>
      </c>
    </row>
    <row r="750" spans="1:36">
      <c r="A750" s="237" t="str">
        <f t="shared" si="107"/>
        <v>0411300031自立訓練（生活訓練）</v>
      </c>
      <c r="B750" s="237" t="s">
        <v>3789</v>
      </c>
      <c r="C750" s="237" t="s">
        <v>3790</v>
      </c>
      <c r="D750" s="237" t="str">
        <f t="shared" si="108"/>
        <v>トクテイヒエイリカツドウホウジン　ミヤギシンタイショウガイシャサポートクラブ</v>
      </c>
      <c r="E750" s="237" t="s">
        <v>3791</v>
      </c>
      <c r="F750" s="237" t="str">
        <f t="shared" si="109"/>
        <v>987</v>
      </c>
      <c r="G750" s="237" t="str">
        <f t="shared" si="110"/>
        <v>2308</v>
      </c>
      <c r="H750" s="237" t="s">
        <v>3792</v>
      </c>
      <c r="I750" s="237" t="str">
        <f t="shared" si="111"/>
        <v>栗原市一迫真坂字鶴町135-4</v>
      </c>
      <c r="J750" s="237" t="s">
        <v>3793</v>
      </c>
      <c r="K750" s="237" t="s">
        <v>3794</v>
      </c>
      <c r="L750" s="237" t="s">
        <v>1466</v>
      </c>
      <c r="M750" s="237" t="s">
        <v>3795</v>
      </c>
      <c r="N750" s="237" t="s">
        <v>3796</v>
      </c>
      <c r="O750" s="237" t="s">
        <v>3797</v>
      </c>
      <c r="P750" s="237" t="s">
        <v>3791</v>
      </c>
      <c r="Q750" s="237" t="s">
        <v>3773</v>
      </c>
      <c r="R750" s="237" t="s">
        <v>3792</v>
      </c>
      <c r="S750" s="237" t="s">
        <v>3793</v>
      </c>
      <c r="T750" s="237" t="s">
        <v>3794</v>
      </c>
      <c r="U750" s="237" t="s">
        <v>3798</v>
      </c>
      <c r="V750" s="237" t="s">
        <v>108</v>
      </c>
      <c r="W750" s="237"/>
      <c r="X750" s="237"/>
      <c r="Y750" s="237" t="s">
        <v>3796</v>
      </c>
      <c r="Z750" s="237" t="s">
        <v>3797</v>
      </c>
      <c r="AA750" s="237" t="str">
        <f t="shared" si="112"/>
        <v>サポートセンターコロンブス</v>
      </c>
      <c r="AB750" s="237" t="s">
        <v>3791</v>
      </c>
      <c r="AC750" s="237" t="str">
        <f t="shared" si="113"/>
        <v>987</v>
      </c>
      <c r="AD750" s="237" t="str">
        <f t="shared" si="114"/>
        <v>2308</v>
      </c>
      <c r="AE750" s="237" t="s">
        <v>3773</v>
      </c>
      <c r="AF750" s="237" t="s">
        <v>3792</v>
      </c>
      <c r="AG750" s="237" t="str">
        <f t="shared" si="115"/>
        <v>栗原市一迫真坂字鶴町135-4</v>
      </c>
      <c r="AH750" s="237" t="s">
        <v>3793</v>
      </c>
      <c r="AI750" s="237" t="s">
        <v>3794</v>
      </c>
      <c r="AJ750" s="237" t="s">
        <v>332</v>
      </c>
    </row>
    <row r="751" spans="1:36">
      <c r="A751" s="237" t="str">
        <f t="shared" si="107"/>
        <v>0411300056障害者支援施設：生活介護</v>
      </c>
      <c r="B751" s="237" t="s">
        <v>3801</v>
      </c>
      <c r="C751" s="237" t="s">
        <v>3802</v>
      </c>
      <c r="D751" s="237" t="str">
        <f t="shared" si="108"/>
        <v>シャカイフクシホウジン　クリハラシュウホウカイ</v>
      </c>
      <c r="E751" s="237" t="s">
        <v>3803</v>
      </c>
      <c r="F751" s="237" t="str">
        <f t="shared" si="109"/>
        <v>989</v>
      </c>
      <c r="G751" s="237" t="str">
        <f t="shared" si="110"/>
        <v>5173</v>
      </c>
      <c r="H751" s="237" t="s">
        <v>3804</v>
      </c>
      <c r="I751" s="237" t="str">
        <f t="shared" si="111"/>
        <v>栗原市金成梨崎道ノ上７番地の１</v>
      </c>
      <c r="J751" s="237" t="s">
        <v>3805</v>
      </c>
      <c r="K751" s="237" t="s">
        <v>3806</v>
      </c>
      <c r="L751" s="237" t="s">
        <v>248</v>
      </c>
      <c r="M751" s="237" t="s">
        <v>3807</v>
      </c>
      <c r="N751" s="237" t="s">
        <v>3808</v>
      </c>
      <c r="O751" s="237" t="s">
        <v>3809</v>
      </c>
      <c r="P751" s="237" t="s">
        <v>3803</v>
      </c>
      <c r="Q751" s="237" t="s">
        <v>3773</v>
      </c>
      <c r="R751" s="237" t="s">
        <v>3810</v>
      </c>
      <c r="S751" s="237" t="s">
        <v>3805</v>
      </c>
      <c r="T751" s="237" t="s">
        <v>3806</v>
      </c>
      <c r="U751" s="237" t="s">
        <v>3811</v>
      </c>
      <c r="V751" s="237" t="s">
        <v>19065</v>
      </c>
      <c r="W751" s="237" t="s">
        <v>228</v>
      </c>
      <c r="X751" s="237"/>
      <c r="Y751" s="237" t="s">
        <v>3808</v>
      </c>
      <c r="Z751" s="237" t="s">
        <v>3809</v>
      </c>
      <c r="AA751" s="237" t="str">
        <f t="shared" si="112"/>
        <v>ホットサワベ１</v>
      </c>
      <c r="AB751" s="237" t="s">
        <v>3803</v>
      </c>
      <c r="AC751" s="237" t="str">
        <f t="shared" si="113"/>
        <v>989</v>
      </c>
      <c r="AD751" s="237" t="str">
        <f t="shared" si="114"/>
        <v>5173</v>
      </c>
      <c r="AE751" s="237" t="s">
        <v>3773</v>
      </c>
      <c r="AF751" s="237" t="s">
        <v>3810</v>
      </c>
      <c r="AG751" s="237" t="str">
        <f t="shared" si="115"/>
        <v>栗原市金成梨崎道ノ上7-1</v>
      </c>
      <c r="AH751" s="237" t="s">
        <v>3805</v>
      </c>
      <c r="AI751" s="237" t="s">
        <v>3806</v>
      </c>
      <c r="AJ751" s="237" t="s">
        <v>260</v>
      </c>
    </row>
    <row r="752" spans="1:36">
      <c r="A752" s="237" t="str">
        <f t="shared" ref="A752" si="116">U752&amp;V752</f>
        <v>0411300056生活介護</v>
      </c>
      <c r="B752" s="237" t="s">
        <v>3801</v>
      </c>
      <c r="C752" s="237" t="s">
        <v>3802</v>
      </c>
      <c r="D752" s="237" t="str">
        <f t="shared" ref="D752" si="117">DBCS(C752)</f>
        <v>シャカイフクシホウジン　クリハラシュウホウカイ</v>
      </c>
      <c r="E752" s="237" t="s">
        <v>3803</v>
      </c>
      <c r="F752" s="237" t="str">
        <f t="shared" ref="F752" si="118">LEFT(E752,3)</f>
        <v>989</v>
      </c>
      <c r="G752" s="237" t="str">
        <f t="shared" ref="G752" si="119">RIGHT(E752,4)</f>
        <v>5173</v>
      </c>
      <c r="H752" s="237" t="s">
        <v>3804</v>
      </c>
      <c r="I752" s="237" t="str">
        <f t="shared" ref="I752" si="120">SUBSTITUTE(H752,"宮城県","")</f>
        <v>栗原市金成梨崎道ノ上７番地の１</v>
      </c>
      <c r="J752" s="237" t="s">
        <v>3805</v>
      </c>
      <c r="K752" s="237" t="s">
        <v>3806</v>
      </c>
      <c r="L752" s="237" t="s">
        <v>248</v>
      </c>
      <c r="M752" s="237" t="s">
        <v>3807</v>
      </c>
      <c r="N752" s="237" t="s">
        <v>3808</v>
      </c>
      <c r="O752" s="237" t="s">
        <v>3809</v>
      </c>
      <c r="P752" s="237" t="s">
        <v>3803</v>
      </c>
      <c r="Q752" s="237" t="s">
        <v>3773</v>
      </c>
      <c r="R752" s="237" t="s">
        <v>3810</v>
      </c>
      <c r="S752" s="237" t="s">
        <v>3805</v>
      </c>
      <c r="T752" s="237" t="s">
        <v>3806</v>
      </c>
      <c r="U752" s="237" t="s">
        <v>3811</v>
      </c>
      <c r="V752" s="237" t="s">
        <v>19071</v>
      </c>
      <c r="W752" s="237"/>
      <c r="X752" s="237"/>
      <c r="Y752" s="237" t="s">
        <v>3808</v>
      </c>
      <c r="Z752" s="237" t="s">
        <v>3809</v>
      </c>
      <c r="AA752" s="237" t="str">
        <f t="shared" ref="AA752" si="121">DBCS(Z752)</f>
        <v>ホットサワベ１</v>
      </c>
      <c r="AB752" s="237" t="s">
        <v>3803</v>
      </c>
      <c r="AC752" s="237" t="str">
        <f t="shared" ref="AC752" si="122">LEFT(AB752,3)</f>
        <v>989</v>
      </c>
      <c r="AD752" s="237" t="str">
        <f t="shared" ref="AD752" si="123">RIGHT(AB752,4)</f>
        <v>5173</v>
      </c>
      <c r="AE752" s="237" t="s">
        <v>3773</v>
      </c>
      <c r="AF752" s="237" t="s">
        <v>3810</v>
      </c>
      <c r="AG752" s="237" t="str">
        <f t="shared" ref="AG752" si="124">SUBSTITUTE(AF752,"宮城県","")</f>
        <v>栗原市金成梨崎道ノ上7-1</v>
      </c>
      <c r="AH752" s="237" t="s">
        <v>3805</v>
      </c>
      <c r="AI752" s="237" t="s">
        <v>3806</v>
      </c>
      <c r="AJ752" s="237" t="s">
        <v>260</v>
      </c>
    </row>
    <row r="753" spans="1:36">
      <c r="A753" s="237" t="str">
        <f t="shared" si="107"/>
        <v>0411300056短期入所</v>
      </c>
      <c r="B753" s="237" t="s">
        <v>3801</v>
      </c>
      <c r="C753" s="237" t="s">
        <v>3802</v>
      </c>
      <c r="D753" s="237" t="str">
        <f t="shared" si="108"/>
        <v>シャカイフクシホウジン　クリハラシュウホウカイ</v>
      </c>
      <c r="E753" s="237" t="s">
        <v>3803</v>
      </c>
      <c r="F753" s="237" t="str">
        <f t="shared" si="109"/>
        <v>989</v>
      </c>
      <c r="G753" s="237" t="str">
        <f t="shared" si="110"/>
        <v>5173</v>
      </c>
      <c r="H753" s="237" t="s">
        <v>3804</v>
      </c>
      <c r="I753" s="237" t="str">
        <f t="shared" si="111"/>
        <v>栗原市金成梨崎道ノ上７番地の１</v>
      </c>
      <c r="J753" s="237" t="s">
        <v>3805</v>
      </c>
      <c r="K753" s="237" t="s">
        <v>3806</v>
      </c>
      <c r="L753" s="237" t="s">
        <v>248</v>
      </c>
      <c r="M753" s="237" t="s">
        <v>3807</v>
      </c>
      <c r="N753" s="237" t="s">
        <v>3808</v>
      </c>
      <c r="O753" s="237" t="s">
        <v>3809</v>
      </c>
      <c r="P753" s="237" t="s">
        <v>3803</v>
      </c>
      <c r="Q753" s="237" t="s">
        <v>3773</v>
      </c>
      <c r="R753" s="237" t="s">
        <v>3810</v>
      </c>
      <c r="S753" s="237" t="s">
        <v>3805</v>
      </c>
      <c r="T753" s="237" t="s">
        <v>3806</v>
      </c>
      <c r="U753" s="237" t="s">
        <v>3811</v>
      </c>
      <c r="V753" s="237" t="s">
        <v>277</v>
      </c>
      <c r="W753" s="237"/>
      <c r="X753" s="237"/>
      <c r="Y753" s="237" t="s">
        <v>3808</v>
      </c>
      <c r="Z753" s="237" t="s">
        <v>3809</v>
      </c>
      <c r="AA753" s="237" t="str">
        <f t="shared" si="112"/>
        <v>ホットサワベ１</v>
      </c>
      <c r="AB753" s="237" t="s">
        <v>3803</v>
      </c>
      <c r="AC753" s="237" t="str">
        <f t="shared" si="113"/>
        <v>989</v>
      </c>
      <c r="AD753" s="237" t="str">
        <f t="shared" si="114"/>
        <v>5173</v>
      </c>
      <c r="AE753" s="237" t="s">
        <v>3773</v>
      </c>
      <c r="AF753" s="237" t="s">
        <v>3810</v>
      </c>
      <c r="AG753" s="237" t="str">
        <f t="shared" si="115"/>
        <v>栗原市金成梨崎道ノ上7-1</v>
      </c>
      <c r="AH753" s="237" t="s">
        <v>3805</v>
      </c>
      <c r="AI753" s="237" t="s">
        <v>3806</v>
      </c>
      <c r="AJ753" s="237" t="s">
        <v>260</v>
      </c>
    </row>
    <row r="754" spans="1:36">
      <c r="A754" s="237" t="str">
        <f t="shared" si="107"/>
        <v>0411300056施設入所支援</v>
      </c>
      <c r="B754" s="237" t="s">
        <v>3801</v>
      </c>
      <c r="C754" s="237" t="s">
        <v>3802</v>
      </c>
      <c r="D754" s="237" t="str">
        <f t="shared" si="108"/>
        <v>シャカイフクシホウジン　クリハラシュウホウカイ</v>
      </c>
      <c r="E754" s="237" t="s">
        <v>3803</v>
      </c>
      <c r="F754" s="237" t="str">
        <f t="shared" si="109"/>
        <v>989</v>
      </c>
      <c r="G754" s="237" t="str">
        <f t="shared" si="110"/>
        <v>5173</v>
      </c>
      <c r="H754" s="237" t="s">
        <v>3804</v>
      </c>
      <c r="I754" s="237" t="str">
        <f t="shared" si="111"/>
        <v>栗原市金成梨崎道ノ上７番地の１</v>
      </c>
      <c r="J754" s="237" t="s">
        <v>3805</v>
      </c>
      <c r="K754" s="237" t="s">
        <v>3806</v>
      </c>
      <c r="L754" s="237" t="s">
        <v>248</v>
      </c>
      <c r="M754" s="237" t="s">
        <v>3807</v>
      </c>
      <c r="N754" s="237" t="s">
        <v>3808</v>
      </c>
      <c r="O754" s="237" t="s">
        <v>3809</v>
      </c>
      <c r="P754" s="237" t="s">
        <v>3803</v>
      </c>
      <c r="Q754" s="237" t="s">
        <v>3773</v>
      </c>
      <c r="R754" s="237" t="s">
        <v>3810</v>
      </c>
      <c r="S754" s="237" t="s">
        <v>3805</v>
      </c>
      <c r="T754" s="237" t="s">
        <v>3806</v>
      </c>
      <c r="U754" s="237" t="s">
        <v>3811</v>
      </c>
      <c r="V754" s="237" t="s">
        <v>107</v>
      </c>
      <c r="W754" s="237" t="s">
        <v>228</v>
      </c>
      <c r="X754" s="237"/>
      <c r="Y754" s="237" t="s">
        <v>3808</v>
      </c>
      <c r="Z754" s="237" t="s">
        <v>3809</v>
      </c>
      <c r="AA754" s="237" t="str">
        <f t="shared" si="112"/>
        <v>ホットサワベ１</v>
      </c>
      <c r="AB754" s="237" t="s">
        <v>3803</v>
      </c>
      <c r="AC754" s="237" t="str">
        <f t="shared" si="113"/>
        <v>989</v>
      </c>
      <c r="AD754" s="237" t="str">
        <f t="shared" si="114"/>
        <v>5173</v>
      </c>
      <c r="AE754" s="237" t="s">
        <v>3773</v>
      </c>
      <c r="AF754" s="237" t="s">
        <v>3810</v>
      </c>
      <c r="AG754" s="237" t="str">
        <f t="shared" si="115"/>
        <v>栗原市金成梨崎道ノ上7-1</v>
      </c>
      <c r="AH754" s="237" t="s">
        <v>3805</v>
      </c>
      <c r="AI754" s="237" t="s">
        <v>3806</v>
      </c>
      <c r="AJ754" s="237" t="s">
        <v>260</v>
      </c>
    </row>
    <row r="755" spans="1:36">
      <c r="A755" s="237" t="str">
        <f t="shared" si="107"/>
        <v>0411300056知的障害者入所更生施設</v>
      </c>
      <c r="B755" s="237" t="s">
        <v>3801</v>
      </c>
      <c r="C755" s="237" t="s">
        <v>3802</v>
      </c>
      <c r="D755" s="237" t="str">
        <f t="shared" si="108"/>
        <v>シャカイフクシホウジン　クリハラシュウホウカイ</v>
      </c>
      <c r="E755" s="237" t="s">
        <v>3803</v>
      </c>
      <c r="F755" s="237" t="str">
        <f t="shared" si="109"/>
        <v>989</v>
      </c>
      <c r="G755" s="237" t="str">
        <f t="shared" si="110"/>
        <v>5173</v>
      </c>
      <c r="H755" s="237" t="s">
        <v>3804</v>
      </c>
      <c r="I755" s="237" t="str">
        <f t="shared" si="111"/>
        <v>栗原市金成梨崎道ノ上７番地の１</v>
      </c>
      <c r="J755" s="237" t="s">
        <v>3805</v>
      </c>
      <c r="K755" s="237" t="s">
        <v>3806</v>
      </c>
      <c r="L755" s="237" t="s">
        <v>248</v>
      </c>
      <c r="M755" s="237" t="s">
        <v>3807</v>
      </c>
      <c r="N755" s="237" t="s">
        <v>3808</v>
      </c>
      <c r="O755" s="237" t="s">
        <v>3809</v>
      </c>
      <c r="P755" s="237" t="s">
        <v>3803</v>
      </c>
      <c r="Q755" s="237" t="s">
        <v>3773</v>
      </c>
      <c r="R755" s="237" t="s">
        <v>3810</v>
      </c>
      <c r="S755" s="237" t="s">
        <v>3805</v>
      </c>
      <c r="T755" s="237" t="s">
        <v>3806</v>
      </c>
      <c r="U755" s="237" t="s">
        <v>3811</v>
      </c>
      <c r="V755" s="237" t="s">
        <v>279</v>
      </c>
      <c r="W755" s="237"/>
      <c r="X755" s="237"/>
      <c r="Y755" s="237" t="s">
        <v>3812</v>
      </c>
      <c r="Z755" s="237" t="s">
        <v>3813</v>
      </c>
      <c r="AA755" s="237" t="str">
        <f t="shared" si="112"/>
        <v>ホットサワベ</v>
      </c>
      <c r="AB755" s="237" t="s">
        <v>3803</v>
      </c>
      <c r="AC755" s="237" t="str">
        <f t="shared" si="113"/>
        <v>989</v>
      </c>
      <c r="AD755" s="237" t="str">
        <f t="shared" si="114"/>
        <v>5173</v>
      </c>
      <c r="AE755" s="237" t="s">
        <v>3773</v>
      </c>
      <c r="AF755" s="237" t="s">
        <v>3804</v>
      </c>
      <c r="AG755" s="237" t="str">
        <f t="shared" si="115"/>
        <v>栗原市金成梨崎道ノ上７番地の１</v>
      </c>
      <c r="AH755" s="237" t="s">
        <v>3805</v>
      </c>
      <c r="AI755" s="237" t="s">
        <v>3806</v>
      </c>
      <c r="AJ755" s="237" t="s">
        <v>280</v>
      </c>
    </row>
    <row r="756" spans="1:36">
      <c r="A756" s="237" t="str">
        <f t="shared" si="107"/>
        <v>0411300056知的障害者通所更生施設</v>
      </c>
      <c r="B756" s="237" t="s">
        <v>3801</v>
      </c>
      <c r="C756" s="237" t="s">
        <v>3802</v>
      </c>
      <c r="D756" s="237" t="str">
        <f t="shared" si="108"/>
        <v>シャカイフクシホウジン　クリハラシュウホウカイ</v>
      </c>
      <c r="E756" s="237" t="s">
        <v>3803</v>
      </c>
      <c r="F756" s="237" t="str">
        <f t="shared" si="109"/>
        <v>989</v>
      </c>
      <c r="G756" s="237" t="str">
        <f t="shared" si="110"/>
        <v>5173</v>
      </c>
      <c r="H756" s="237" t="s">
        <v>3804</v>
      </c>
      <c r="I756" s="237" t="str">
        <f t="shared" si="111"/>
        <v>栗原市金成梨崎道ノ上７番地の１</v>
      </c>
      <c r="J756" s="237" t="s">
        <v>3805</v>
      </c>
      <c r="K756" s="237" t="s">
        <v>3806</v>
      </c>
      <c r="L756" s="237" t="s">
        <v>248</v>
      </c>
      <c r="M756" s="237" t="s">
        <v>3807</v>
      </c>
      <c r="N756" s="237" t="s">
        <v>3808</v>
      </c>
      <c r="O756" s="237" t="s">
        <v>3809</v>
      </c>
      <c r="P756" s="237" t="s">
        <v>3803</v>
      </c>
      <c r="Q756" s="237" t="s">
        <v>3773</v>
      </c>
      <c r="R756" s="237" t="s">
        <v>3810</v>
      </c>
      <c r="S756" s="237" t="s">
        <v>3805</v>
      </c>
      <c r="T756" s="237" t="s">
        <v>3806</v>
      </c>
      <c r="U756" s="237" t="s">
        <v>3811</v>
      </c>
      <c r="V756" s="237" t="s">
        <v>289</v>
      </c>
      <c r="W756" s="237"/>
      <c r="X756" s="237"/>
      <c r="Y756" s="237" t="s">
        <v>3814</v>
      </c>
      <c r="Z756" s="237" t="s">
        <v>3815</v>
      </c>
      <c r="AA756" s="237" t="str">
        <f t="shared" si="112"/>
        <v>ナシザキクラブ</v>
      </c>
      <c r="AB756" s="237" t="s">
        <v>3803</v>
      </c>
      <c r="AC756" s="237" t="str">
        <f t="shared" si="113"/>
        <v>989</v>
      </c>
      <c r="AD756" s="237" t="str">
        <f t="shared" si="114"/>
        <v>5173</v>
      </c>
      <c r="AE756" s="237" t="s">
        <v>3773</v>
      </c>
      <c r="AF756" s="237" t="s">
        <v>3804</v>
      </c>
      <c r="AG756" s="237" t="str">
        <f t="shared" si="115"/>
        <v>栗原市金成梨崎道ノ上７番地の１</v>
      </c>
      <c r="AH756" s="237" t="s">
        <v>3805</v>
      </c>
      <c r="AI756" s="237" t="s">
        <v>3806</v>
      </c>
      <c r="AJ756" s="237" t="s">
        <v>280</v>
      </c>
    </row>
    <row r="757" spans="1:36">
      <c r="A757" s="237" t="str">
        <f t="shared" si="107"/>
        <v>0411300064障害者支援施設：生活介護</v>
      </c>
      <c r="B757" s="237" t="s">
        <v>3801</v>
      </c>
      <c r="C757" s="237" t="s">
        <v>3802</v>
      </c>
      <c r="D757" s="237" t="str">
        <f t="shared" si="108"/>
        <v>シャカイフクシホウジン　クリハラシュウホウカイ</v>
      </c>
      <c r="E757" s="237" t="s">
        <v>3803</v>
      </c>
      <c r="F757" s="237" t="str">
        <f t="shared" si="109"/>
        <v>989</v>
      </c>
      <c r="G757" s="237" t="str">
        <f t="shared" si="110"/>
        <v>5173</v>
      </c>
      <c r="H757" s="237" t="s">
        <v>3804</v>
      </c>
      <c r="I757" s="237" t="str">
        <f t="shared" si="111"/>
        <v>栗原市金成梨崎道ノ上７番地の１</v>
      </c>
      <c r="J757" s="237" t="s">
        <v>3805</v>
      </c>
      <c r="K757" s="237" t="s">
        <v>3806</v>
      </c>
      <c r="L757" s="237" t="s">
        <v>248</v>
      </c>
      <c r="M757" s="237" t="s">
        <v>3807</v>
      </c>
      <c r="N757" s="237" t="s">
        <v>3816</v>
      </c>
      <c r="O757" s="237" t="s">
        <v>3552</v>
      </c>
      <c r="P757" s="237"/>
      <c r="Q757" s="237" t="s">
        <v>3773</v>
      </c>
      <c r="R757" s="237" t="s">
        <v>3810</v>
      </c>
      <c r="S757" s="237" t="s">
        <v>3805</v>
      </c>
      <c r="T757" s="237" t="s">
        <v>3806</v>
      </c>
      <c r="U757" s="237" t="s">
        <v>3817</v>
      </c>
      <c r="V757" s="237" t="s">
        <v>19065</v>
      </c>
      <c r="W757" s="237" t="s">
        <v>228</v>
      </c>
      <c r="X757" s="237"/>
      <c r="Y757" s="237" t="s">
        <v>3816</v>
      </c>
      <c r="Z757" s="237" t="s">
        <v>3552</v>
      </c>
      <c r="AA757" s="237" t="str">
        <f t="shared" si="112"/>
        <v>ステップ</v>
      </c>
      <c r="AB757" s="237" t="s">
        <v>3803</v>
      </c>
      <c r="AC757" s="237" t="str">
        <f t="shared" si="113"/>
        <v>989</v>
      </c>
      <c r="AD757" s="237" t="str">
        <f t="shared" si="114"/>
        <v>5173</v>
      </c>
      <c r="AE757" s="237" t="s">
        <v>3773</v>
      </c>
      <c r="AF757" s="237" t="s">
        <v>3810</v>
      </c>
      <c r="AG757" s="237" t="str">
        <f t="shared" si="115"/>
        <v>栗原市金成梨崎道ノ上7-1</v>
      </c>
      <c r="AH757" s="237" t="s">
        <v>3805</v>
      </c>
      <c r="AI757" s="237" t="s">
        <v>3806</v>
      </c>
      <c r="AJ757" s="237" t="s">
        <v>261</v>
      </c>
    </row>
    <row r="758" spans="1:36">
      <c r="A758" s="237" t="str">
        <f t="shared" si="107"/>
        <v>0411300064児童デイサービス</v>
      </c>
      <c r="B758" s="237" t="s">
        <v>3801</v>
      </c>
      <c r="C758" s="237" t="s">
        <v>3802</v>
      </c>
      <c r="D758" s="237" t="str">
        <f t="shared" si="108"/>
        <v>シャカイフクシホウジン　クリハラシュウホウカイ</v>
      </c>
      <c r="E758" s="237" t="s">
        <v>3803</v>
      </c>
      <c r="F758" s="237" t="str">
        <f t="shared" si="109"/>
        <v>989</v>
      </c>
      <c r="G758" s="237" t="str">
        <f t="shared" si="110"/>
        <v>5173</v>
      </c>
      <c r="H758" s="237" t="s">
        <v>3804</v>
      </c>
      <c r="I758" s="237" t="str">
        <f t="shared" si="111"/>
        <v>栗原市金成梨崎道ノ上７番地の１</v>
      </c>
      <c r="J758" s="237" t="s">
        <v>3805</v>
      </c>
      <c r="K758" s="237" t="s">
        <v>3806</v>
      </c>
      <c r="L758" s="237" t="s">
        <v>248</v>
      </c>
      <c r="M758" s="237" t="s">
        <v>3807</v>
      </c>
      <c r="N758" s="237" t="s">
        <v>3816</v>
      </c>
      <c r="O758" s="237" t="s">
        <v>3552</v>
      </c>
      <c r="P758" s="237"/>
      <c r="Q758" s="237" t="s">
        <v>3773</v>
      </c>
      <c r="R758" s="237" t="s">
        <v>3810</v>
      </c>
      <c r="S758" s="237" t="s">
        <v>3805</v>
      </c>
      <c r="T758" s="237" t="s">
        <v>3806</v>
      </c>
      <c r="U758" s="237" t="s">
        <v>3817</v>
      </c>
      <c r="V758" s="237" t="s">
        <v>331</v>
      </c>
      <c r="W758" s="237"/>
      <c r="X758" s="237"/>
      <c r="Y758" s="237" t="s">
        <v>3816</v>
      </c>
      <c r="Z758" s="237" t="s">
        <v>3552</v>
      </c>
      <c r="AA758" s="237" t="str">
        <f t="shared" si="112"/>
        <v>ステップ</v>
      </c>
      <c r="AB758" s="237" t="s">
        <v>3803</v>
      </c>
      <c r="AC758" s="237" t="str">
        <f t="shared" si="113"/>
        <v>989</v>
      </c>
      <c r="AD758" s="237" t="str">
        <f t="shared" si="114"/>
        <v>5173</v>
      </c>
      <c r="AE758" s="237" t="s">
        <v>3773</v>
      </c>
      <c r="AF758" s="237" t="s">
        <v>3818</v>
      </c>
      <c r="AG758" s="237" t="str">
        <f t="shared" si="115"/>
        <v>栗原市金成姉歯字梨崎道ノ上7-1</v>
      </c>
      <c r="AH758" s="237" t="s">
        <v>3805</v>
      </c>
      <c r="AI758" s="237" t="s">
        <v>3806</v>
      </c>
      <c r="AJ758" s="237" t="s">
        <v>332</v>
      </c>
    </row>
    <row r="759" spans="1:36">
      <c r="A759" s="237" t="str">
        <f t="shared" si="107"/>
        <v>0411300064短期入所</v>
      </c>
      <c r="B759" s="237" t="s">
        <v>3801</v>
      </c>
      <c r="C759" s="237" t="s">
        <v>3802</v>
      </c>
      <c r="D759" s="237" t="str">
        <f t="shared" si="108"/>
        <v>シャカイフクシホウジン　クリハラシュウホウカイ</v>
      </c>
      <c r="E759" s="237" t="s">
        <v>3803</v>
      </c>
      <c r="F759" s="237" t="str">
        <f t="shared" si="109"/>
        <v>989</v>
      </c>
      <c r="G759" s="237" t="str">
        <f t="shared" si="110"/>
        <v>5173</v>
      </c>
      <c r="H759" s="237" t="s">
        <v>3804</v>
      </c>
      <c r="I759" s="237" t="str">
        <f t="shared" si="111"/>
        <v>栗原市金成梨崎道ノ上７番地の１</v>
      </c>
      <c r="J759" s="237" t="s">
        <v>3805</v>
      </c>
      <c r="K759" s="237" t="s">
        <v>3806</v>
      </c>
      <c r="L759" s="237" t="s">
        <v>248</v>
      </c>
      <c r="M759" s="237" t="s">
        <v>3807</v>
      </c>
      <c r="N759" s="237" t="s">
        <v>3816</v>
      </c>
      <c r="O759" s="237" t="s">
        <v>3552</v>
      </c>
      <c r="P759" s="237"/>
      <c r="Q759" s="237" t="s">
        <v>3773</v>
      </c>
      <c r="R759" s="237" t="s">
        <v>3810</v>
      </c>
      <c r="S759" s="237" t="s">
        <v>3805</v>
      </c>
      <c r="T759" s="237" t="s">
        <v>3806</v>
      </c>
      <c r="U759" s="237" t="s">
        <v>3817</v>
      </c>
      <c r="V759" s="237" t="s">
        <v>277</v>
      </c>
      <c r="W759" s="237"/>
      <c r="X759" s="237"/>
      <c r="Y759" s="237" t="s">
        <v>3816</v>
      </c>
      <c r="Z759" s="237" t="s">
        <v>3552</v>
      </c>
      <c r="AA759" s="237" t="str">
        <f t="shared" si="112"/>
        <v>ステップ</v>
      </c>
      <c r="AB759" s="237" t="s">
        <v>3803</v>
      </c>
      <c r="AC759" s="237" t="str">
        <f t="shared" si="113"/>
        <v>989</v>
      </c>
      <c r="AD759" s="237" t="str">
        <f t="shared" si="114"/>
        <v>5173</v>
      </c>
      <c r="AE759" s="237" t="s">
        <v>3773</v>
      </c>
      <c r="AF759" s="237" t="s">
        <v>3819</v>
      </c>
      <c r="AG759" s="237" t="str">
        <f t="shared" si="115"/>
        <v>栗原市金成梨崎道ノ上７－１</v>
      </c>
      <c r="AH759" s="237" t="s">
        <v>3805</v>
      </c>
      <c r="AI759" s="237" t="s">
        <v>3806</v>
      </c>
      <c r="AJ759" s="237" t="s">
        <v>332</v>
      </c>
    </row>
    <row r="760" spans="1:36">
      <c r="A760" s="237" t="str">
        <f t="shared" si="107"/>
        <v>0411300064施設入所支援</v>
      </c>
      <c r="B760" s="237" t="s">
        <v>3801</v>
      </c>
      <c r="C760" s="237" t="s">
        <v>3802</v>
      </c>
      <c r="D760" s="237" t="str">
        <f t="shared" si="108"/>
        <v>シャカイフクシホウジン　クリハラシュウホウカイ</v>
      </c>
      <c r="E760" s="237" t="s">
        <v>3803</v>
      </c>
      <c r="F760" s="237" t="str">
        <f t="shared" si="109"/>
        <v>989</v>
      </c>
      <c r="G760" s="237" t="str">
        <f t="shared" si="110"/>
        <v>5173</v>
      </c>
      <c r="H760" s="237" t="s">
        <v>3804</v>
      </c>
      <c r="I760" s="237" t="str">
        <f t="shared" si="111"/>
        <v>栗原市金成梨崎道ノ上７番地の１</v>
      </c>
      <c r="J760" s="237" t="s">
        <v>3805</v>
      </c>
      <c r="K760" s="237" t="s">
        <v>3806</v>
      </c>
      <c r="L760" s="237" t="s">
        <v>248</v>
      </c>
      <c r="M760" s="237" t="s">
        <v>3807</v>
      </c>
      <c r="N760" s="237" t="s">
        <v>3816</v>
      </c>
      <c r="O760" s="237" t="s">
        <v>3552</v>
      </c>
      <c r="P760" s="237"/>
      <c r="Q760" s="237" t="s">
        <v>3773</v>
      </c>
      <c r="R760" s="237" t="s">
        <v>3810</v>
      </c>
      <c r="S760" s="237" t="s">
        <v>3805</v>
      </c>
      <c r="T760" s="237" t="s">
        <v>3806</v>
      </c>
      <c r="U760" s="237" t="s">
        <v>3817</v>
      </c>
      <c r="V760" s="237" t="s">
        <v>107</v>
      </c>
      <c r="W760" s="237" t="s">
        <v>228</v>
      </c>
      <c r="X760" s="237"/>
      <c r="Y760" s="237" t="s">
        <v>3816</v>
      </c>
      <c r="Z760" s="237" t="s">
        <v>3552</v>
      </c>
      <c r="AA760" s="237" t="str">
        <f t="shared" si="112"/>
        <v>ステップ</v>
      </c>
      <c r="AB760" s="237" t="s">
        <v>3803</v>
      </c>
      <c r="AC760" s="237" t="str">
        <f t="shared" si="113"/>
        <v>989</v>
      </c>
      <c r="AD760" s="237" t="str">
        <f t="shared" si="114"/>
        <v>5173</v>
      </c>
      <c r="AE760" s="237" t="s">
        <v>3773</v>
      </c>
      <c r="AF760" s="237" t="s">
        <v>3810</v>
      </c>
      <c r="AG760" s="237" t="str">
        <f t="shared" si="115"/>
        <v>栗原市金成梨崎道ノ上7-1</v>
      </c>
      <c r="AH760" s="237" t="s">
        <v>3805</v>
      </c>
      <c r="AI760" s="237" t="s">
        <v>3806</v>
      </c>
      <c r="AJ760" s="237" t="s">
        <v>260</v>
      </c>
    </row>
    <row r="761" spans="1:36">
      <c r="A761" s="237" t="str">
        <f t="shared" si="107"/>
        <v>0411300072障害者支援施設：生活介護</v>
      </c>
      <c r="B761" s="237" t="s">
        <v>3801</v>
      </c>
      <c r="C761" s="237" t="s">
        <v>3802</v>
      </c>
      <c r="D761" s="237" t="str">
        <f t="shared" si="108"/>
        <v>シャカイフクシホウジン　クリハラシュウホウカイ</v>
      </c>
      <c r="E761" s="237" t="s">
        <v>3803</v>
      </c>
      <c r="F761" s="237" t="str">
        <f t="shared" si="109"/>
        <v>989</v>
      </c>
      <c r="G761" s="237" t="str">
        <f t="shared" si="110"/>
        <v>5173</v>
      </c>
      <c r="H761" s="237" t="s">
        <v>3804</v>
      </c>
      <c r="I761" s="237" t="str">
        <f t="shared" si="111"/>
        <v>栗原市金成梨崎道ノ上７番地の１</v>
      </c>
      <c r="J761" s="237" t="s">
        <v>3805</v>
      </c>
      <c r="K761" s="237" t="s">
        <v>3806</v>
      </c>
      <c r="L761" s="237" t="s">
        <v>248</v>
      </c>
      <c r="M761" s="237" t="s">
        <v>3807</v>
      </c>
      <c r="N761" s="237" t="s">
        <v>3820</v>
      </c>
      <c r="O761" s="237" t="s">
        <v>3821</v>
      </c>
      <c r="P761" s="237" t="s">
        <v>3803</v>
      </c>
      <c r="Q761" s="237" t="s">
        <v>3773</v>
      </c>
      <c r="R761" s="237" t="s">
        <v>3804</v>
      </c>
      <c r="S761" s="237" t="s">
        <v>3805</v>
      </c>
      <c r="T761" s="237" t="s">
        <v>3806</v>
      </c>
      <c r="U761" s="237" t="s">
        <v>3822</v>
      </c>
      <c r="V761" s="237" t="s">
        <v>19065</v>
      </c>
      <c r="W761" s="237" t="s">
        <v>228</v>
      </c>
      <c r="X761" s="237"/>
      <c r="Y761" s="237" t="s">
        <v>3820</v>
      </c>
      <c r="Z761" s="237" t="s">
        <v>3821</v>
      </c>
      <c r="AA761" s="237" t="str">
        <f t="shared" si="112"/>
        <v>ホットサワベ２</v>
      </c>
      <c r="AB761" s="237" t="s">
        <v>3803</v>
      </c>
      <c r="AC761" s="237" t="str">
        <f t="shared" si="113"/>
        <v>989</v>
      </c>
      <c r="AD761" s="237" t="str">
        <f t="shared" si="114"/>
        <v>5173</v>
      </c>
      <c r="AE761" s="237" t="s">
        <v>3773</v>
      </c>
      <c r="AF761" s="237" t="s">
        <v>3804</v>
      </c>
      <c r="AG761" s="237" t="str">
        <f t="shared" si="115"/>
        <v>栗原市金成梨崎道ノ上７番地の１</v>
      </c>
      <c r="AH761" s="237" t="s">
        <v>3805</v>
      </c>
      <c r="AI761" s="237" t="s">
        <v>3806</v>
      </c>
      <c r="AJ761" s="237" t="s">
        <v>260</v>
      </c>
    </row>
    <row r="762" spans="1:36">
      <c r="A762" s="237" t="str">
        <f t="shared" ref="A762" si="125">U762&amp;V762</f>
        <v>0411300072生活介護</v>
      </c>
      <c r="B762" s="237" t="s">
        <v>3801</v>
      </c>
      <c r="C762" s="237" t="s">
        <v>3802</v>
      </c>
      <c r="D762" s="237" t="str">
        <f t="shared" ref="D762" si="126">DBCS(C762)</f>
        <v>シャカイフクシホウジン　クリハラシュウホウカイ</v>
      </c>
      <c r="E762" s="237" t="s">
        <v>3803</v>
      </c>
      <c r="F762" s="237" t="str">
        <f t="shared" ref="F762" si="127">LEFT(E762,3)</f>
        <v>989</v>
      </c>
      <c r="G762" s="237" t="str">
        <f t="shared" ref="G762" si="128">RIGHT(E762,4)</f>
        <v>5173</v>
      </c>
      <c r="H762" s="237" t="s">
        <v>3804</v>
      </c>
      <c r="I762" s="237" t="str">
        <f t="shared" ref="I762" si="129">SUBSTITUTE(H762,"宮城県","")</f>
        <v>栗原市金成梨崎道ノ上７番地の１</v>
      </c>
      <c r="J762" s="237" t="s">
        <v>3805</v>
      </c>
      <c r="K762" s="237" t="s">
        <v>3806</v>
      </c>
      <c r="L762" s="237" t="s">
        <v>248</v>
      </c>
      <c r="M762" s="237" t="s">
        <v>3807</v>
      </c>
      <c r="N762" s="237" t="s">
        <v>3820</v>
      </c>
      <c r="O762" s="237" t="s">
        <v>3821</v>
      </c>
      <c r="P762" s="237" t="s">
        <v>3803</v>
      </c>
      <c r="Q762" s="237" t="s">
        <v>3773</v>
      </c>
      <c r="R762" s="237" t="s">
        <v>3804</v>
      </c>
      <c r="S762" s="237" t="s">
        <v>3805</v>
      </c>
      <c r="T762" s="237" t="s">
        <v>3806</v>
      </c>
      <c r="U762" s="237" t="s">
        <v>3822</v>
      </c>
      <c r="V762" s="237" t="s">
        <v>19071</v>
      </c>
      <c r="W762" s="237"/>
      <c r="X762" s="237"/>
      <c r="Y762" s="237" t="s">
        <v>3820</v>
      </c>
      <c r="Z762" s="237" t="s">
        <v>3821</v>
      </c>
      <c r="AA762" s="237" t="str">
        <f t="shared" ref="AA762" si="130">DBCS(Z762)</f>
        <v>ホットサワベ２</v>
      </c>
      <c r="AB762" s="237" t="s">
        <v>3803</v>
      </c>
      <c r="AC762" s="237" t="str">
        <f t="shared" ref="AC762" si="131">LEFT(AB762,3)</f>
        <v>989</v>
      </c>
      <c r="AD762" s="237" t="str">
        <f t="shared" ref="AD762" si="132">RIGHT(AB762,4)</f>
        <v>5173</v>
      </c>
      <c r="AE762" s="237" t="s">
        <v>3773</v>
      </c>
      <c r="AF762" s="237" t="s">
        <v>3804</v>
      </c>
      <c r="AG762" s="237" t="str">
        <f t="shared" ref="AG762" si="133">SUBSTITUTE(AF762,"宮城県","")</f>
        <v>栗原市金成梨崎道ノ上７番地の１</v>
      </c>
      <c r="AH762" s="237" t="s">
        <v>3805</v>
      </c>
      <c r="AI762" s="237" t="s">
        <v>3806</v>
      </c>
      <c r="AJ762" s="237" t="s">
        <v>260</v>
      </c>
    </row>
    <row r="763" spans="1:36">
      <c r="A763" s="237" t="str">
        <f t="shared" si="107"/>
        <v>0411300072短期入所</v>
      </c>
      <c r="B763" s="237" t="s">
        <v>3801</v>
      </c>
      <c r="C763" s="237" t="s">
        <v>3802</v>
      </c>
      <c r="D763" s="237" t="str">
        <f t="shared" si="108"/>
        <v>シャカイフクシホウジン　クリハラシュウホウカイ</v>
      </c>
      <c r="E763" s="237" t="s">
        <v>3803</v>
      </c>
      <c r="F763" s="237" t="str">
        <f t="shared" si="109"/>
        <v>989</v>
      </c>
      <c r="G763" s="237" t="str">
        <f t="shared" si="110"/>
        <v>5173</v>
      </c>
      <c r="H763" s="237" t="s">
        <v>3804</v>
      </c>
      <c r="I763" s="237" t="str">
        <f t="shared" si="111"/>
        <v>栗原市金成梨崎道ノ上７番地の１</v>
      </c>
      <c r="J763" s="237" t="s">
        <v>3805</v>
      </c>
      <c r="K763" s="237" t="s">
        <v>3806</v>
      </c>
      <c r="L763" s="237" t="s">
        <v>248</v>
      </c>
      <c r="M763" s="237" t="s">
        <v>3807</v>
      </c>
      <c r="N763" s="237" t="s">
        <v>3820</v>
      </c>
      <c r="O763" s="237" t="s">
        <v>3821</v>
      </c>
      <c r="P763" s="237" t="s">
        <v>3803</v>
      </c>
      <c r="Q763" s="237" t="s">
        <v>3773</v>
      </c>
      <c r="R763" s="237" t="s">
        <v>3804</v>
      </c>
      <c r="S763" s="237" t="s">
        <v>3805</v>
      </c>
      <c r="T763" s="237" t="s">
        <v>3806</v>
      </c>
      <c r="U763" s="237" t="s">
        <v>3822</v>
      </c>
      <c r="V763" s="237" t="s">
        <v>277</v>
      </c>
      <c r="W763" s="237"/>
      <c r="X763" s="237"/>
      <c r="Y763" s="237" t="s">
        <v>3820</v>
      </c>
      <c r="Z763" s="237" t="s">
        <v>3821</v>
      </c>
      <c r="AA763" s="237" t="str">
        <f t="shared" si="112"/>
        <v>ホットサワベ２</v>
      </c>
      <c r="AB763" s="237" t="s">
        <v>3803</v>
      </c>
      <c r="AC763" s="237" t="str">
        <f t="shared" si="113"/>
        <v>989</v>
      </c>
      <c r="AD763" s="237" t="str">
        <f t="shared" si="114"/>
        <v>5173</v>
      </c>
      <c r="AE763" s="237" t="s">
        <v>3773</v>
      </c>
      <c r="AF763" s="237" t="s">
        <v>3810</v>
      </c>
      <c r="AG763" s="237" t="str">
        <f t="shared" si="115"/>
        <v>栗原市金成梨崎道ノ上7-1</v>
      </c>
      <c r="AH763" s="237" t="s">
        <v>3805</v>
      </c>
      <c r="AI763" s="237" t="s">
        <v>3806</v>
      </c>
      <c r="AJ763" s="237" t="s">
        <v>260</v>
      </c>
    </row>
    <row r="764" spans="1:36">
      <c r="A764" s="237" t="str">
        <f t="shared" si="107"/>
        <v>0411300072施設入所支援</v>
      </c>
      <c r="B764" s="237" t="s">
        <v>3801</v>
      </c>
      <c r="C764" s="237" t="s">
        <v>3802</v>
      </c>
      <c r="D764" s="237" t="str">
        <f t="shared" si="108"/>
        <v>シャカイフクシホウジン　クリハラシュウホウカイ</v>
      </c>
      <c r="E764" s="237" t="s">
        <v>3803</v>
      </c>
      <c r="F764" s="237" t="str">
        <f t="shared" si="109"/>
        <v>989</v>
      </c>
      <c r="G764" s="237" t="str">
        <f t="shared" si="110"/>
        <v>5173</v>
      </c>
      <c r="H764" s="237" t="s">
        <v>3804</v>
      </c>
      <c r="I764" s="237" t="str">
        <f t="shared" si="111"/>
        <v>栗原市金成梨崎道ノ上７番地の１</v>
      </c>
      <c r="J764" s="237" t="s">
        <v>3805</v>
      </c>
      <c r="K764" s="237" t="s">
        <v>3806</v>
      </c>
      <c r="L764" s="237" t="s">
        <v>248</v>
      </c>
      <c r="M764" s="237" t="s">
        <v>3807</v>
      </c>
      <c r="N764" s="237" t="s">
        <v>3820</v>
      </c>
      <c r="O764" s="237" t="s">
        <v>3821</v>
      </c>
      <c r="P764" s="237" t="s">
        <v>3803</v>
      </c>
      <c r="Q764" s="237" t="s">
        <v>3773</v>
      </c>
      <c r="R764" s="237" t="s">
        <v>3804</v>
      </c>
      <c r="S764" s="237" t="s">
        <v>3805</v>
      </c>
      <c r="T764" s="237" t="s">
        <v>3806</v>
      </c>
      <c r="U764" s="237" t="s">
        <v>3822</v>
      </c>
      <c r="V764" s="237" t="s">
        <v>107</v>
      </c>
      <c r="W764" s="237" t="s">
        <v>228</v>
      </c>
      <c r="X764" s="237"/>
      <c r="Y764" s="237" t="s">
        <v>3820</v>
      </c>
      <c r="Z764" s="237" t="s">
        <v>3821</v>
      </c>
      <c r="AA764" s="237" t="str">
        <f t="shared" si="112"/>
        <v>ホットサワベ２</v>
      </c>
      <c r="AB764" s="237" t="s">
        <v>3803</v>
      </c>
      <c r="AC764" s="237" t="str">
        <f t="shared" si="113"/>
        <v>989</v>
      </c>
      <c r="AD764" s="237" t="str">
        <f t="shared" si="114"/>
        <v>5173</v>
      </c>
      <c r="AE764" s="237" t="s">
        <v>3773</v>
      </c>
      <c r="AF764" s="237" t="s">
        <v>3804</v>
      </c>
      <c r="AG764" s="237" t="str">
        <f t="shared" si="115"/>
        <v>栗原市金成梨崎道ノ上７番地の１</v>
      </c>
      <c r="AH764" s="237" t="s">
        <v>3805</v>
      </c>
      <c r="AI764" s="237" t="s">
        <v>3806</v>
      </c>
      <c r="AJ764" s="237" t="s">
        <v>260</v>
      </c>
    </row>
    <row r="765" spans="1:36">
      <c r="A765" s="237" t="str">
        <f t="shared" si="107"/>
        <v>0411300072知的障害者入所授産施設</v>
      </c>
      <c r="B765" s="237" t="s">
        <v>3801</v>
      </c>
      <c r="C765" s="237" t="s">
        <v>3802</v>
      </c>
      <c r="D765" s="237" t="str">
        <f t="shared" si="108"/>
        <v>シャカイフクシホウジン　クリハラシュウホウカイ</v>
      </c>
      <c r="E765" s="237" t="s">
        <v>3803</v>
      </c>
      <c r="F765" s="237" t="str">
        <f t="shared" si="109"/>
        <v>989</v>
      </c>
      <c r="G765" s="237" t="str">
        <f t="shared" si="110"/>
        <v>5173</v>
      </c>
      <c r="H765" s="237" t="s">
        <v>3804</v>
      </c>
      <c r="I765" s="237" t="str">
        <f t="shared" si="111"/>
        <v>栗原市金成梨崎道ノ上７番地の１</v>
      </c>
      <c r="J765" s="237" t="s">
        <v>3805</v>
      </c>
      <c r="K765" s="237" t="s">
        <v>3806</v>
      </c>
      <c r="L765" s="237" t="s">
        <v>248</v>
      </c>
      <c r="M765" s="237" t="s">
        <v>3807</v>
      </c>
      <c r="N765" s="237" t="s">
        <v>3820</v>
      </c>
      <c r="O765" s="237" t="s">
        <v>3821</v>
      </c>
      <c r="P765" s="237" t="s">
        <v>3803</v>
      </c>
      <c r="Q765" s="237" t="s">
        <v>3773</v>
      </c>
      <c r="R765" s="237" t="s">
        <v>3804</v>
      </c>
      <c r="S765" s="237" t="s">
        <v>3805</v>
      </c>
      <c r="T765" s="237" t="s">
        <v>3806</v>
      </c>
      <c r="U765" s="237" t="s">
        <v>3822</v>
      </c>
      <c r="V765" s="237" t="s">
        <v>1981</v>
      </c>
      <c r="W765" s="237"/>
      <c r="X765" s="237"/>
      <c r="Y765" s="237" t="s">
        <v>3823</v>
      </c>
      <c r="Z765" s="237" t="s">
        <v>3824</v>
      </c>
      <c r="AA765" s="237" t="str">
        <f t="shared" si="112"/>
        <v>セルプサワベ</v>
      </c>
      <c r="AB765" s="237" t="s">
        <v>3803</v>
      </c>
      <c r="AC765" s="237" t="str">
        <f t="shared" si="113"/>
        <v>989</v>
      </c>
      <c r="AD765" s="237" t="str">
        <f t="shared" si="114"/>
        <v>5173</v>
      </c>
      <c r="AE765" s="237" t="s">
        <v>3773</v>
      </c>
      <c r="AF765" s="237" t="s">
        <v>3804</v>
      </c>
      <c r="AG765" s="237" t="str">
        <f t="shared" si="115"/>
        <v>栗原市金成梨崎道ノ上７番地の１</v>
      </c>
      <c r="AH765" s="237" t="s">
        <v>3805</v>
      </c>
      <c r="AI765" s="237" t="s">
        <v>3806</v>
      </c>
      <c r="AJ765" s="237" t="s">
        <v>280</v>
      </c>
    </row>
    <row r="766" spans="1:36">
      <c r="A766" s="237" t="str">
        <f t="shared" si="107"/>
        <v>0411300072知的障害者通所授産施設</v>
      </c>
      <c r="B766" s="237" t="s">
        <v>3801</v>
      </c>
      <c r="C766" s="237" t="s">
        <v>3802</v>
      </c>
      <c r="D766" s="237" t="str">
        <f t="shared" si="108"/>
        <v>シャカイフクシホウジン　クリハラシュウホウカイ</v>
      </c>
      <c r="E766" s="237" t="s">
        <v>3803</v>
      </c>
      <c r="F766" s="237" t="str">
        <f t="shared" si="109"/>
        <v>989</v>
      </c>
      <c r="G766" s="237" t="str">
        <f t="shared" si="110"/>
        <v>5173</v>
      </c>
      <c r="H766" s="237" t="s">
        <v>3804</v>
      </c>
      <c r="I766" s="237" t="str">
        <f t="shared" si="111"/>
        <v>栗原市金成梨崎道ノ上７番地の１</v>
      </c>
      <c r="J766" s="237" t="s">
        <v>3805</v>
      </c>
      <c r="K766" s="237" t="s">
        <v>3806</v>
      </c>
      <c r="L766" s="237" t="s">
        <v>248</v>
      </c>
      <c r="M766" s="237" t="s">
        <v>3807</v>
      </c>
      <c r="N766" s="237" t="s">
        <v>3820</v>
      </c>
      <c r="O766" s="237" t="s">
        <v>3821</v>
      </c>
      <c r="P766" s="237" t="s">
        <v>3803</v>
      </c>
      <c r="Q766" s="237" t="s">
        <v>3773</v>
      </c>
      <c r="R766" s="237" t="s">
        <v>3804</v>
      </c>
      <c r="S766" s="237" t="s">
        <v>3805</v>
      </c>
      <c r="T766" s="237" t="s">
        <v>3806</v>
      </c>
      <c r="U766" s="237" t="s">
        <v>3822</v>
      </c>
      <c r="V766" s="237" t="s">
        <v>561</v>
      </c>
      <c r="W766" s="237"/>
      <c r="X766" s="237"/>
      <c r="Y766" s="237" t="s">
        <v>3823</v>
      </c>
      <c r="Z766" s="237" t="s">
        <v>3824</v>
      </c>
      <c r="AA766" s="237" t="str">
        <f t="shared" si="112"/>
        <v>セルプサワベ</v>
      </c>
      <c r="AB766" s="237" t="s">
        <v>3803</v>
      </c>
      <c r="AC766" s="237" t="str">
        <f t="shared" si="113"/>
        <v>989</v>
      </c>
      <c r="AD766" s="237" t="str">
        <f t="shared" si="114"/>
        <v>5173</v>
      </c>
      <c r="AE766" s="237" t="s">
        <v>3773</v>
      </c>
      <c r="AF766" s="237" t="s">
        <v>3804</v>
      </c>
      <c r="AG766" s="237" t="str">
        <f t="shared" si="115"/>
        <v>栗原市金成梨崎道ノ上７番地の１</v>
      </c>
      <c r="AH766" s="237" t="s">
        <v>3805</v>
      </c>
      <c r="AI766" s="237" t="s">
        <v>3806</v>
      </c>
      <c r="AJ766" s="237" t="s">
        <v>280</v>
      </c>
    </row>
    <row r="767" spans="1:36">
      <c r="A767" s="237" t="str">
        <f t="shared" si="107"/>
        <v>0411300098居宅介護</v>
      </c>
      <c r="B767" s="237" t="s">
        <v>3775</v>
      </c>
      <c r="C767" s="237" t="s">
        <v>3776</v>
      </c>
      <c r="D767" s="237" t="str">
        <f t="shared" si="108"/>
        <v>シャカイフクシホウジンクリハラシシャカイフクシキョウギカイ</v>
      </c>
      <c r="E767" s="237" t="s">
        <v>3777</v>
      </c>
      <c r="F767" s="237" t="str">
        <f t="shared" si="109"/>
        <v>987</v>
      </c>
      <c r="G767" s="237" t="str">
        <f t="shared" si="110"/>
        <v>2252</v>
      </c>
      <c r="H767" s="237" t="s">
        <v>3778</v>
      </c>
      <c r="I767" s="237" t="str">
        <f t="shared" si="111"/>
        <v>栗原市築館薬師3丁目6-2</v>
      </c>
      <c r="J767" s="237" t="s">
        <v>3779</v>
      </c>
      <c r="K767" s="237" t="s">
        <v>3780</v>
      </c>
      <c r="L767" s="237" t="s">
        <v>353</v>
      </c>
      <c r="M767" s="237" t="s">
        <v>3781</v>
      </c>
      <c r="N767" s="237" t="s">
        <v>3825</v>
      </c>
      <c r="O767" s="237" t="s">
        <v>3826</v>
      </c>
      <c r="P767" s="237" t="s">
        <v>3784</v>
      </c>
      <c r="Q767" s="237" t="s">
        <v>3773</v>
      </c>
      <c r="R767" s="237" t="s">
        <v>3827</v>
      </c>
      <c r="S767" s="237" t="s">
        <v>3779</v>
      </c>
      <c r="T767" s="237" t="s">
        <v>3828</v>
      </c>
      <c r="U767" s="237" t="s">
        <v>3829</v>
      </c>
      <c r="V767" s="237" t="s">
        <v>99</v>
      </c>
      <c r="W767" s="237"/>
      <c r="X767" s="237"/>
      <c r="Y767" s="237" t="s">
        <v>3825</v>
      </c>
      <c r="Z767" s="237" t="s">
        <v>3826</v>
      </c>
      <c r="AA767" s="237" t="str">
        <f t="shared" si="112"/>
        <v>シャカイフクシホウジンクリハラシシャカイフクシキョウギカイ　キョタクカイゴジギョウショ</v>
      </c>
      <c r="AB767" s="237" t="s">
        <v>3784</v>
      </c>
      <c r="AC767" s="237" t="str">
        <f t="shared" si="113"/>
        <v>987</v>
      </c>
      <c r="AD767" s="237" t="str">
        <f t="shared" si="114"/>
        <v>2215</v>
      </c>
      <c r="AE767" s="237" t="s">
        <v>3773</v>
      </c>
      <c r="AF767" s="237" t="s">
        <v>3827</v>
      </c>
      <c r="AG767" s="237" t="str">
        <f t="shared" si="115"/>
        <v>栗原市築館高田一丁目６番３－１２号</v>
      </c>
      <c r="AH767" s="237" t="s">
        <v>3830</v>
      </c>
      <c r="AI767" s="237" t="s">
        <v>3828</v>
      </c>
      <c r="AJ767" s="237" t="s">
        <v>260</v>
      </c>
    </row>
    <row r="768" spans="1:36">
      <c r="A768" s="237" t="str">
        <f t="shared" si="107"/>
        <v>0411300098重度訪問介護</v>
      </c>
      <c r="B768" s="237" t="s">
        <v>3775</v>
      </c>
      <c r="C768" s="237" t="s">
        <v>3776</v>
      </c>
      <c r="D768" s="237" t="str">
        <f t="shared" si="108"/>
        <v>シャカイフクシホウジンクリハラシシャカイフクシキョウギカイ</v>
      </c>
      <c r="E768" s="237" t="s">
        <v>3777</v>
      </c>
      <c r="F768" s="237" t="str">
        <f t="shared" si="109"/>
        <v>987</v>
      </c>
      <c r="G768" s="237" t="str">
        <f t="shared" si="110"/>
        <v>2252</v>
      </c>
      <c r="H768" s="237" t="s">
        <v>3778</v>
      </c>
      <c r="I768" s="237" t="str">
        <f t="shared" si="111"/>
        <v>栗原市築館薬師3丁目6-2</v>
      </c>
      <c r="J768" s="237" t="s">
        <v>3779</v>
      </c>
      <c r="K768" s="237" t="s">
        <v>3780</v>
      </c>
      <c r="L768" s="237" t="s">
        <v>353</v>
      </c>
      <c r="M768" s="237" t="s">
        <v>3781</v>
      </c>
      <c r="N768" s="237" t="s">
        <v>3825</v>
      </c>
      <c r="O768" s="237" t="s">
        <v>3826</v>
      </c>
      <c r="P768" s="237" t="s">
        <v>3784</v>
      </c>
      <c r="Q768" s="237" t="s">
        <v>3773</v>
      </c>
      <c r="R768" s="237" t="s">
        <v>3827</v>
      </c>
      <c r="S768" s="237" t="s">
        <v>3779</v>
      </c>
      <c r="T768" s="237" t="s">
        <v>3828</v>
      </c>
      <c r="U768" s="237" t="s">
        <v>3829</v>
      </c>
      <c r="V768" s="237" t="s">
        <v>101</v>
      </c>
      <c r="W768" s="237"/>
      <c r="X768" s="237"/>
      <c r="Y768" s="237" t="s">
        <v>3825</v>
      </c>
      <c r="Z768" s="237" t="s">
        <v>3826</v>
      </c>
      <c r="AA768" s="237" t="str">
        <f t="shared" si="112"/>
        <v>シャカイフクシホウジンクリハラシシャカイフクシキョウギカイ　キョタクカイゴジギョウショ</v>
      </c>
      <c r="AB768" s="237" t="s">
        <v>3784</v>
      </c>
      <c r="AC768" s="237" t="str">
        <f t="shared" si="113"/>
        <v>987</v>
      </c>
      <c r="AD768" s="237" t="str">
        <f t="shared" si="114"/>
        <v>2215</v>
      </c>
      <c r="AE768" s="237" t="s">
        <v>3773</v>
      </c>
      <c r="AF768" s="237" t="s">
        <v>3827</v>
      </c>
      <c r="AG768" s="237" t="str">
        <f t="shared" si="115"/>
        <v>栗原市築館高田一丁目６番３－１２号</v>
      </c>
      <c r="AH768" s="237" t="s">
        <v>3830</v>
      </c>
      <c r="AI768" s="237" t="s">
        <v>3828</v>
      </c>
      <c r="AJ768" s="237" t="s">
        <v>260</v>
      </c>
    </row>
    <row r="769" spans="1:36">
      <c r="A769" s="237" t="str">
        <f t="shared" si="107"/>
        <v>0411300098行動援護</v>
      </c>
      <c r="B769" s="237" t="s">
        <v>3775</v>
      </c>
      <c r="C769" s="237" t="s">
        <v>3776</v>
      </c>
      <c r="D769" s="237" t="str">
        <f t="shared" si="108"/>
        <v>シャカイフクシホウジンクリハラシシャカイフクシキョウギカイ</v>
      </c>
      <c r="E769" s="237" t="s">
        <v>3777</v>
      </c>
      <c r="F769" s="237" t="str">
        <f t="shared" si="109"/>
        <v>987</v>
      </c>
      <c r="G769" s="237" t="str">
        <f t="shared" si="110"/>
        <v>2252</v>
      </c>
      <c r="H769" s="237" t="s">
        <v>3778</v>
      </c>
      <c r="I769" s="237" t="str">
        <f t="shared" si="111"/>
        <v>栗原市築館薬師3丁目6-2</v>
      </c>
      <c r="J769" s="237" t="s">
        <v>3779</v>
      </c>
      <c r="K769" s="237" t="s">
        <v>3780</v>
      </c>
      <c r="L769" s="237" t="s">
        <v>353</v>
      </c>
      <c r="M769" s="237" t="s">
        <v>3781</v>
      </c>
      <c r="N769" s="237" t="s">
        <v>3825</v>
      </c>
      <c r="O769" s="237" t="s">
        <v>3826</v>
      </c>
      <c r="P769" s="237" t="s">
        <v>3784</v>
      </c>
      <c r="Q769" s="237" t="s">
        <v>3773</v>
      </c>
      <c r="R769" s="237" t="s">
        <v>3827</v>
      </c>
      <c r="S769" s="237" t="s">
        <v>3779</v>
      </c>
      <c r="T769" s="237" t="s">
        <v>3828</v>
      </c>
      <c r="U769" s="237" t="s">
        <v>3829</v>
      </c>
      <c r="V769" s="237" t="s">
        <v>102</v>
      </c>
      <c r="W769" s="237"/>
      <c r="X769" s="237"/>
      <c r="Y769" s="237" t="s">
        <v>3825</v>
      </c>
      <c r="Z769" s="237" t="s">
        <v>3826</v>
      </c>
      <c r="AA769" s="237" t="str">
        <f t="shared" si="112"/>
        <v>シャカイフクシホウジンクリハラシシャカイフクシキョウギカイ　キョタクカイゴジギョウショ</v>
      </c>
      <c r="AB769" s="237" t="s">
        <v>3777</v>
      </c>
      <c r="AC769" s="237" t="str">
        <f t="shared" si="113"/>
        <v>987</v>
      </c>
      <c r="AD769" s="237" t="str">
        <f t="shared" si="114"/>
        <v>2252</v>
      </c>
      <c r="AE769" s="237" t="s">
        <v>3773</v>
      </c>
      <c r="AF769" s="237" t="s">
        <v>3778</v>
      </c>
      <c r="AG769" s="237" t="str">
        <f t="shared" si="115"/>
        <v>栗原市築館薬師3丁目6-2</v>
      </c>
      <c r="AH769" s="237" t="s">
        <v>3830</v>
      </c>
      <c r="AI769" s="237" t="s">
        <v>3828</v>
      </c>
      <c r="AJ769" s="237" t="s">
        <v>332</v>
      </c>
    </row>
    <row r="770" spans="1:36">
      <c r="A770" s="237" t="str">
        <f t="shared" si="107"/>
        <v>0411300098同行援護</v>
      </c>
      <c r="B770" s="237" t="s">
        <v>3775</v>
      </c>
      <c r="C770" s="237" t="s">
        <v>3776</v>
      </c>
      <c r="D770" s="237" t="str">
        <f t="shared" si="108"/>
        <v>シャカイフクシホウジンクリハラシシャカイフクシキョウギカイ</v>
      </c>
      <c r="E770" s="237" t="s">
        <v>3777</v>
      </c>
      <c r="F770" s="237" t="str">
        <f t="shared" si="109"/>
        <v>987</v>
      </c>
      <c r="G770" s="237" t="str">
        <f t="shared" si="110"/>
        <v>2252</v>
      </c>
      <c r="H770" s="237" t="s">
        <v>3778</v>
      </c>
      <c r="I770" s="237" t="str">
        <f t="shared" si="111"/>
        <v>栗原市築館薬師3丁目6-2</v>
      </c>
      <c r="J770" s="237" t="s">
        <v>3779</v>
      </c>
      <c r="K770" s="237" t="s">
        <v>3780</v>
      </c>
      <c r="L770" s="237" t="s">
        <v>353</v>
      </c>
      <c r="M770" s="237" t="s">
        <v>3781</v>
      </c>
      <c r="N770" s="237" t="s">
        <v>3825</v>
      </c>
      <c r="O770" s="237" t="s">
        <v>3826</v>
      </c>
      <c r="P770" s="237" t="s">
        <v>3784</v>
      </c>
      <c r="Q770" s="237" t="s">
        <v>3773</v>
      </c>
      <c r="R770" s="237" t="s">
        <v>3827</v>
      </c>
      <c r="S770" s="237" t="s">
        <v>3779</v>
      </c>
      <c r="T770" s="237" t="s">
        <v>3828</v>
      </c>
      <c r="U770" s="237" t="s">
        <v>3829</v>
      </c>
      <c r="V770" s="237" t="s">
        <v>126</v>
      </c>
      <c r="W770" s="237"/>
      <c r="X770" s="237"/>
      <c r="Y770" s="237" t="s">
        <v>3825</v>
      </c>
      <c r="Z770" s="237" t="s">
        <v>3826</v>
      </c>
      <c r="AA770" s="237" t="str">
        <f t="shared" si="112"/>
        <v>シャカイフクシホウジンクリハラシシャカイフクシキョウギカイ　キョタクカイゴジギョウショ</v>
      </c>
      <c r="AB770" s="237" t="s">
        <v>3777</v>
      </c>
      <c r="AC770" s="237" t="str">
        <f t="shared" si="113"/>
        <v>987</v>
      </c>
      <c r="AD770" s="237" t="str">
        <f t="shared" si="114"/>
        <v>2252</v>
      </c>
      <c r="AE770" s="237" t="s">
        <v>3773</v>
      </c>
      <c r="AF770" s="237" t="s">
        <v>3778</v>
      </c>
      <c r="AG770" s="237" t="str">
        <f t="shared" si="115"/>
        <v>栗原市築館薬師3丁目6-2</v>
      </c>
      <c r="AH770" s="237" t="s">
        <v>3830</v>
      </c>
      <c r="AI770" s="237" t="s">
        <v>3828</v>
      </c>
      <c r="AJ770" s="237" t="s">
        <v>332</v>
      </c>
    </row>
    <row r="771" spans="1:36">
      <c r="A771" s="237" t="str">
        <f t="shared" si="107"/>
        <v>0411300106居宅介護</v>
      </c>
      <c r="B771" s="237" t="s">
        <v>3775</v>
      </c>
      <c r="C771" s="237" t="s">
        <v>3776</v>
      </c>
      <c r="D771" s="237" t="str">
        <f t="shared" si="108"/>
        <v>シャカイフクシホウジンクリハラシシャカイフクシキョウギカイ</v>
      </c>
      <c r="E771" s="237" t="s">
        <v>3777</v>
      </c>
      <c r="F771" s="237" t="str">
        <f t="shared" si="109"/>
        <v>987</v>
      </c>
      <c r="G771" s="237" t="str">
        <f t="shared" si="110"/>
        <v>2252</v>
      </c>
      <c r="H771" s="237" t="s">
        <v>3778</v>
      </c>
      <c r="I771" s="237" t="str">
        <f t="shared" si="111"/>
        <v>栗原市築館薬師3丁目6-2</v>
      </c>
      <c r="J771" s="237" t="s">
        <v>3779</v>
      </c>
      <c r="K771" s="237" t="s">
        <v>3780</v>
      </c>
      <c r="L771" s="237" t="s">
        <v>353</v>
      </c>
      <c r="M771" s="237" t="s">
        <v>3781</v>
      </c>
      <c r="N771" s="237" t="s">
        <v>3831</v>
      </c>
      <c r="O771" s="237" t="s">
        <v>3832</v>
      </c>
      <c r="P771" s="237" t="s">
        <v>3791</v>
      </c>
      <c r="Q771" s="237" t="s">
        <v>3773</v>
      </c>
      <c r="R771" s="237" t="s">
        <v>3833</v>
      </c>
      <c r="S771" s="237" t="s">
        <v>3834</v>
      </c>
      <c r="T771" s="237" t="s">
        <v>3834</v>
      </c>
      <c r="U771" s="237" t="s">
        <v>3835</v>
      </c>
      <c r="V771" s="237" t="s">
        <v>99</v>
      </c>
      <c r="W771" s="237"/>
      <c r="X771" s="237"/>
      <c r="Y771" s="237" t="s">
        <v>3831</v>
      </c>
      <c r="Z771" s="237" t="s">
        <v>3832</v>
      </c>
      <c r="AA771" s="237" t="str">
        <f t="shared" si="112"/>
        <v>シャカイフクシホウジンクリハラシシャカイフクシキョウギカイ　イチハサマキョタクカイゴジギョウショ</v>
      </c>
      <c r="AB771" s="237" t="s">
        <v>3791</v>
      </c>
      <c r="AC771" s="237" t="str">
        <f t="shared" si="113"/>
        <v>987</v>
      </c>
      <c r="AD771" s="237" t="str">
        <f t="shared" si="114"/>
        <v>2308</v>
      </c>
      <c r="AE771" s="237" t="s">
        <v>3773</v>
      </c>
      <c r="AF771" s="237" t="s">
        <v>3833</v>
      </c>
      <c r="AG771" s="237" t="str">
        <f t="shared" si="115"/>
        <v>栗原市一迫真坂字清水西浦17-1</v>
      </c>
      <c r="AH771" s="237" t="s">
        <v>3834</v>
      </c>
      <c r="AI771" s="237" t="s">
        <v>3834</v>
      </c>
      <c r="AJ771" s="237" t="s">
        <v>332</v>
      </c>
    </row>
    <row r="772" spans="1:36">
      <c r="A772" s="237" t="str">
        <f t="shared" si="107"/>
        <v>0411300106重度訪問介護</v>
      </c>
      <c r="B772" s="237" t="s">
        <v>3775</v>
      </c>
      <c r="C772" s="237" t="s">
        <v>3776</v>
      </c>
      <c r="D772" s="237" t="str">
        <f t="shared" si="108"/>
        <v>シャカイフクシホウジンクリハラシシャカイフクシキョウギカイ</v>
      </c>
      <c r="E772" s="237" t="s">
        <v>3777</v>
      </c>
      <c r="F772" s="237" t="str">
        <f t="shared" si="109"/>
        <v>987</v>
      </c>
      <c r="G772" s="237" t="str">
        <f t="shared" si="110"/>
        <v>2252</v>
      </c>
      <c r="H772" s="237" t="s">
        <v>3778</v>
      </c>
      <c r="I772" s="237" t="str">
        <f t="shared" si="111"/>
        <v>栗原市築館薬師3丁目6-2</v>
      </c>
      <c r="J772" s="237" t="s">
        <v>3779</v>
      </c>
      <c r="K772" s="237" t="s">
        <v>3780</v>
      </c>
      <c r="L772" s="237" t="s">
        <v>353</v>
      </c>
      <c r="M772" s="237" t="s">
        <v>3781</v>
      </c>
      <c r="N772" s="237" t="s">
        <v>3831</v>
      </c>
      <c r="O772" s="237" t="s">
        <v>3832</v>
      </c>
      <c r="P772" s="237" t="s">
        <v>3791</v>
      </c>
      <c r="Q772" s="237" t="s">
        <v>3773</v>
      </c>
      <c r="R772" s="237" t="s">
        <v>3833</v>
      </c>
      <c r="S772" s="237" t="s">
        <v>3834</v>
      </c>
      <c r="T772" s="237" t="s">
        <v>3834</v>
      </c>
      <c r="U772" s="237" t="s">
        <v>3835</v>
      </c>
      <c r="V772" s="237" t="s">
        <v>101</v>
      </c>
      <c r="W772" s="237"/>
      <c r="X772" s="237"/>
      <c r="Y772" s="237" t="s">
        <v>3831</v>
      </c>
      <c r="Z772" s="237" t="s">
        <v>3832</v>
      </c>
      <c r="AA772" s="237" t="str">
        <f t="shared" si="112"/>
        <v>シャカイフクシホウジンクリハラシシャカイフクシキョウギカイ　イチハサマキョタクカイゴジギョウショ</v>
      </c>
      <c r="AB772" s="237" t="s">
        <v>3791</v>
      </c>
      <c r="AC772" s="237" t="str">
        <f t="shared" si="113"/>
        <v>987</v>
      </c>
      <c r="AD772" s="237" t="str">
        <f t="shared" si="114"/>
        <v>2308</v>
      </c>
      <c r="AE772" s="237" t="s">
        <v>3773</v>
      </c>
      <c r="AF772" s="237" t="s">
        <v>3833</v>
      </c>
      <c r="AG772" s="237" t="str">
        <f t="shared" si="115"/>
        <v>栗原市一迫真坂字清水西浦17-1</v>
      </c>
      <c r="AH772" s="237" t="s">
        <v>3834</v>
      </c>
      <c r="AI772" s="237" t="s">
        <v>3834</v>
      </c>
      <c r="AJ772" s="237" t="s">
        <v>332</v>
      </c>
    </row>
    <row r="773" spans="1:36">
      <c r="A773" s="237" t="str">
        <f t="shared" si="107"/>
        <v>0411300114居宅介護</v>
      </c>
      <c r="B773" s="237" t="s">
        <v>3775</v>
      </c>
      <c r="C773" s="237" t="s">
        <v>3776</v>
      </c>
      <c r="D773" s="237" t="str">
        <f t="shared" si="108"/>
        <v>シャカイフクシホウジンクリハラシシャカイフクシキョウギカイ</v>
      </c>
      <c r="E773" s="237" t="s">
        <v>3777</v>
      </c>
      <c r="F773" s="237" t="str">
        <f t="shared" si="109"/>
        <v>987</v>
      </c>
      <c r="G773" s="237" t="str">
        <f t="shared" si="110"/>
        <v>2252</v>
      </c>
      <c r="H773" s="237" t="s">
        <v>3778</v>
      </c>
      <c r="I773" s="237" t="str">
        <f t="shared" si="111"/>
        <v>栗原市築館薬師3丁目6-2</v>
      </c>
      <c r="J773" s="237" t="s">
        <v>3779</v>
      </c>
      <c r="K773" s="237" t="s">
        <v>3780</v>
      </c>
      <c r="L773" s="237" t="s">
        <v>353</v>
      </c>
      <c r="M773" s="237" t="s">
        <v>3781</v>
      </c>
      <c r="N773" s="237" t="s">
        <v>3836</v>
      </c>
      <c r="O773" s="237" t="s">
        <v>3837</v>
      </c>
      <c r="P773" s="237" t="s">
        <v>3838</v>
      </c>
      <c r="Q773" s="237" t="s">
        <v>3773</v>
      </c>
      <c r="R773" s="237" t="s">
        <v>3839</v>
      </c>
      <c r="S773" s="237" t="s">
        <v>3840</v>
      </c>
      <c r="T773" s="237" t="s">
        <v>3841</v>
      </c>
      <c r="U773" s="237" t="s">
        <v>3842</v>
      </c>
      <c r="V773" s="237" t="s">
        <v>99</v>
      </c>
      <c r="W773" s="237"/>
      <c r="X773" s="237"/>
      <c r="Y773" s="237" t="s">
        <v>3836</v>
      </c>
      <c r="Z773" s="237" t="s">
        <v>3837</v>
      </c>
      <c r="AA773" s="237" t="str">
        <f t="shared" si="112"/>
        <v>シャカイフクシホウジンクリハラシシャカイフクシキョウギカイ　シワヒメキョタクカイゴジギョウショ</v>
      </c>
      <c r="AB773" s="237" t="s">
        <v>3838</v>
      </c>
      <c r="AC773" s="237" t="str">
        <f t="shared" si="113"/>
        <v>989</v>
      </c>
      <c r="AD773" s="237" t="str">
        <f t="shared" si="114"/>
        <v>5615</v>
      </c>
      <c r="AE773" s="237" t="s">
        <v>3773</v>
      </c>
      <c r="AF773" s="237" t="s">
        <v>3839</v>
      </c>
      <c r="AG773" s="237" t="str">
        <f t="shared" si="115"/>
        <v>栗原市志波姫沼崎原83-1</v>
      </c>
      <c r="AH773" s="237" t="s">
        <v>3840</v>
      </c>
      <c r="AI773" s="237" t="s">
        <v>3841</v>
      </c>
      <c r="AJ773" s="237" t="s">
        <v>332</v>
      </c>
    </row>
    <row r="774" spans="1:36">
      <c r="A774" s="237" t="str">
        <f t="shared" si="107"/>
        <v>0411300114重度訪問介護</v>
      </c>
      <c r="B774" s="237" t="s">
        <v>3775</v>
      </c>
      <c r="C774" s="237" t="s">
        <v>3776</v>
      </c>
      <c r="D774" s="237" t="str">
        <f t="shared" si="108"/>
        <v>シャカイフクシホウジンクリハラシシャカイフクシキョウギカイ</v>
      </c>
      <c r="E774" s="237" t="s">
        <v>3777</v>
      </c>
      <c r="F774" s="237" t="str">
        <f t="shared" si="109"/>
        <v>987</v>
      </c>
      <c r="G774" s="237" t="str">
        <f t="shared" si="110"/>
        <v>2252</v>
      </c>
      <c r="H774" s="237" t="s">
        <v>3778</v>
      </c>
      <c r="I774" s="237" t="str">
        <f t="shared" si="111"/>
        <v>栗原市築館薬師3丁目6-2</v>
      </c>
      <c r="J774" s="237" t="s">
        <v>3779</v>
      </c>
      <c r="K774" s="237" t="s">
        <v>3780</v>
      </c>
      <c r="L774" s="237" t="s">
        <v>353</v>
      </c>
      <c r="M774" s="237" t="s">
        <v>3781</v>
      </c>
      <c r="N774" s="237" t="s">
        <v>3836</v>
      </c>
      <c r="O774" s="237" t="s">
        <v>3837</v>
      </c>
      <c r="P774" s="237" t="s">
        <v>3838</v>
      </c>
      <c r="Q774" s="237" t="s">
        <v>3773</v>
      </c>
      <c r="R774" s="237" t="s">
        <v>3839</v>
      </c>
      <c r="S774" s="237" t="s">
        <v>3840</v>
      </c>
      <c r="T774" s="237" t="s">
        <v>3841</v>
      </c>
      <c r="U774" s="237" t="s">
        <v>3842</v>
      </c>
      <c r="V774" s="237" t="s">
        <v>101</v>
      </c>
      <c r="W774" s="237"/>
      <c r="X774" s="237"/>
      <c r="Y774" s="237" t="s">
        <v>3836</v>
      </c>
      <c r="Z774" s="237" t="s">
        <v>3837</v>
      </c>
      <c r="AA774" s="237" t="str">
        <f t="shared" si="112"/>
        <v>シャカイフクシホウジンクリハラシシャカイフクシキョウギカイ　シワヒメキョタクカイゴジギョウショ</v>
      </c>
      <c r="AB774" s="237" t="s">
        <v>3838</v>
      </c>
      <c r="AC774" s="237" t="str">
        <f t="shared" si="113"/>
        <v>989</v>
      </c>
      <c r="AD774" s="237" t="str">
        <f t="shared" si="114"/>
        <v>5615</v>
      </c>
      <c r="AE774" s="237" t="s">
        <v>3773</v>
      </c>
      <c r="AF774" s="237" t="s">
        <v>3839</v>
      </c>
      <c r="AG774" s="237" t="str">
        <f t="shared" si="115"/>
        <v>栗原市志波姫沼崎原83-1</v>
      </c>
      <c r="AH774" s="237" t="s">
        <v>3840</v>
      </c>
      <c r="AI774" s="237" t="s">
        <v>3841</v>
      </c>
      <c r="AJ774" s="237" t="s">
        <v>332</v>
      </c>
    </row>
    <row r="775" spans="1:36">
      <c r="A775" s="237" t="str">
        <f t="shared" ref="A775:A838" si="134">U775&amp;V775</f>
        <v>0411300122居宅介護</v>
      </c>
      <c r="B775" s="237" t="s">
        <v>3775</v>
      </c>
      <c r="C775" s="237" t="s">
        <v>3776</v>
      </c>
      <c r="D775" s="237" t="str">
        <f t="shared" ref="D775:D838" si="135">DBCS(C775)</f>
        <v>シャカイフクシホウジンクリハラシシャカイフクシキョウギカイ</v>
      </c>
      <c r="E775" s="237" t="s">
        <v>3777</v>
      </c>
      <c r="F775" s="237" t="str">
        <f t="shared" ref="F775:F838" si="136">LEFT(E775,3)</f>
        <v>987</v>
      </c>
      <c r="G775" s="237" t="str">
        <f t="shared" ref="G775:G838" si="137">RIGHT(E775,4)</f>
        <v>2252</v>
      </c>
      <c r="H775" s="237" t="s">
        <v>3778</v>
      </c>
      <c r="I775" s="237" t="str">
        <f t="shared" ref="I775:I838" si="138">SUBSTITUTE(H775,"宮城県","")</f>
        <v>栗原市築館薬師3丁目6-2</v>
      </c>
      <c r="J775" s="237" t="s">
        <v>3779</v>
      </c>
      <c r="K775" s="237" t="s">
        <v>3780</v>
      </c>
      <c r="L775" s="237" t="s">
        <v>353</v>
      </c>
      <c r="M775" s="237" t="s">
        <v>3781</v>
      </c>
      <c r="N775" s="237" t="s">
        <v>3843</v>
      </c>
      <c r="O775" s="237" t="s">
        <v>3844</v>
      </c>
      <c r="P775" s="237" t="s">
        <v>3845</v>
      </c>
      <c r="Q775" s="237" t="s">
        <v>3773</v>
      </c>
      <c r="R775" s="237" t="s">
        <v>3846</v>
      </c>
      <c r="S775" s="237" t="s">
        <v>3847</v>
      </c>
      <c r="T775" s="237" t="s">
        <v>3848</v>
      </c>
      <c r="U775" s="237" t="s">
        <v>3849</v>
      </c>
      <c r="V775" s="237" t="s">
        <v>99</v>
      </c>
      <c r="W775" s="237"/>
      <c r="X775" s="237"/>
      <c r="Y775" s="237" t="s">
        <v>3843</v>
      </c>
      <c r="Z775" s="237" t="s">
        <v>3844</v>
      </c>
      <c r="AA775" s="237" t="str">
        <f t="shared" ref="AA775:AA838" si="139">DBCS(Z775)</f>
        <v>シャカイフクシホウジンクリハラシシャカイフクシキョウギカイ　クリコマキョタクカイゴジギョウショ</v>
      </c>
      <c r="AB775" s="237" t="s">
        <v>3845</v>
      </c>
      <c r="AC775" s="237" t="str">
        <f t="shared" ref="AC775:AC838" si="140">LEFT(AB775,3)</f>
        <v>989</v>
      </c>
      <c r="AD775" s="237" t="str">
        <f t="shared" ref="AD775:AD838" si="141">RIGHT(AB775,4)</f>
        <v>5301</v>
      </c>
      <c r="AE775" s="237" t="s">
        <v>3773</v>
      </c>
      <c r="AF775" s="237" t="s">
        <v>3846</v>
      </c>
      <c r="AG775" s="237" t="str">
        <f t="shared" ref="AG775:AG838" si="142">SUBSTITUTE(AF775,"宮城県","")</f>
        <v>栗原市栗駒岩ケ崎上小路１３６</v>
      </c>
      <c r="AH775" s="237" t="s">
        <v>3847</v>
      </c>
      <c r="AI775" s="237" t="s">
        <v>3848</v>
      </c>
      <c r="AJ775" s="237" t="s">
        <v>332</v>
      </c>
    </row>
    <row r="776" spans="1:36">
      <c r="A776" s="237" t="str">
        <f t="shared" si="134"/>
        <v>0411300122重度訪問介護</v>
      </c>
      <c r="B776" s="237" t="s">
        <v>3775</v>
      </c>
      <c r="C776" s="237" t="s">
        <v>3776</v>
      </c>
      <c r="D776" s="237" t="str">
        <f t="shared" si="135"/>
        <v>シャカイフクシホウジンクリハラシシャカイフクシキョウギカイ</v>
      </c>
      <c r="E776" s="237" t="s">
        <v>3777</v>
      </c>
      <c r="F776" s="237" t="str">
        <f t="shared" si="136"/>
        <v>987</v>
      </c>
      <c r="G776" s="237" t="str">
        <f t="shared" si="137"/>
        <v>2252</v>
      </c>
      <c r="H776" s="237" t="s">
        <v>3778</v>
      </c>
      <c r="I776" s="237" t="str">
        <f t="shared" si="138"/>
        <v>栗原市築館薬師3丁目6-2</v>
      </c>
      <c r="J776" s="237" t="s">
        <v>3779</v>
      </c>
      <c r="K776" s="237" t="s">
        <v>3780</v>
      </c>
      <c r="L776" s="237" t="s">
        <v>353</v>
      </c>
      <c r="M776" s="237" t="s">
        <v>3781</v>
      </c>
      <c r="N776" s="237" t="s">
        <v>3843</v>
      </c>
      <c r="O776" s="237" t="s">
        <v>3844</v>
      </c>
      <c r="P776" s="237" t="s">
        <v>3845</v>
      </c>
      <c r="Q776" s="237" t="s">
        <v>3773</v>
      </c>
      <c r="R776" s="237" t="s">
        <v>3846</v>
      </c>
      <c r="S776" s="237" t="s">
        <v>3847</v>
      </c>
      <c r="T776" s="237" t="s">
        <v>3848</v>
      </c>
      <c r="U776" s="237" t="s">
        <v>3849</v>
      </c>
      <c r="V776" s="237" t="s">
        <v>101</v>
      </c>
      <c r="W776" s="237"/>
      <c r="X776" s="237"/>
      <c r="Y776" s="237" t="s">
        <v>3843</v>
      </c>
      <c r="Z776" s="237" t="s">
        <v>3844</v>
      </c>
      <c r="AA776" s="237" t="str">
        <f t="shared" si="139"/>
        <v>シャカイフクシホウジンクリハラシシャカイフクシキョウギカイ　クリコマキョタクカイゴジギョウショ</v>
      </c>
      <c r="AB776" s="237" t="s">
        <v>3845</v>
      </c>
      <c r="AC776" s="237" t="str">
        <f t="shared" si="140"/>
        <v>989</v>
      </c>
      <c r="AD776" s="237" t="str">
        <f t="shared" si="141"/>
        <v>5301</v>
      </c>
      <c r="AE776" s="237" t="s">
        <v>3773</v>
      </c>
      <c r="AF776" s="237" t="s">
        <v>3846</v>
      </c>
      <c r="AG776" s="237" t="str">
        <f t="shared" si="142"/>
        <v>栗原市栗駒岩ケ崎上小路１３６</v>
      </c>
      <c r="AH776" s="237" t="s">
        <v>3847</v>
      </c>
      <c r="AI776" s="237" t="s">
        <v>3848</v>
      </c>
      <c r="AJ776" s="237" t="s">
        <v>332</v>
      </c>
    </row>
    <row r="777" spans="1:36">
      <c r="A777" s="237" t="str">
        <f t="shared" si="134"/>
        <v>0411300130居宅介護</v>
      </c>
      <c r="B777" s="237" t="s">
        <v>3850</v>
      </c>
      <c r="C777" s="237" t="s">
        <v>3851</v>
      </c>
      <c r="D777" s="237" t="str">
        <f t="shared" si="135"/>
        <v>クリッコノウギョウキョウドウクミアイ</v>
      </c>
      <c r="E777" s="237" t="s">
        <v>3852</v>
      </c>
      <c r="F777" s="237" t="str">
        <f t="shared" si="136"/>
        <v>989</v>
      </c>
      <c r="G777" s="237" t="str">
        <f t="shared" si="137"/>
        <v>5625</v>
      </c>
      <c r="H777" s="237" t="s">
        <v>3853</v>
      </c>
      <c r="I777" s="237" t="str">
        <f t="shared" si="138"/>
        <v>栗原市志波姫堀口見渡２番地１</v>
      </c>
      <c r="J777" s="237" t="s">
        <v>3854</v>
      </c>
      <c r="K777" s="237" t="s">
        <v>3855</v>
      </c>
      <c r="L777" s="237" t="s">
        <v>2077</v>
      </c>
      <c r="M777" s="237" t="s">
        <v>3856</v>
      </c>
      <c r="N777" s="237" t="s">
        <v>3857</v>
      </c>
      <c r="O777" s="237" t="s">
        <v>3858</v>
      </c>
      <c r="P777" s="237" t="s">
        <v>3859</v>
      </c>
      <c r="Q777" s="237" t="s">
        <v>3773</v>
      </c>
      <c r="R777" s="237" t="s">
        <v>3860</v>
      </c>
      <c r="S777" s="237" t="s">
        <v>3861</v>
      </c>
      <c r="T777" s="237" t="s">
        <v>3862</v>
      </c>
      <c r="U777" s="237" t="s">
        <v>3863</v>
      </c>
      <c r="V777" s="237" t="s">
        <v>99</v>
      </c>
      <c r="W777" s="237"/>
      <c r="X777" s="237"/>
      <c r="Y777" s="237" t="s">
        <v>3857</v>
      </c>
      <c r="Z777" s="237" t="s">
        <v>3858</v>
      </c>
      <c r="AA777" s="237" t="str">
        <f t="shared" si="139"/>
        <v>ジェイエイクリッコケアサービスソウダンセンター</v>
      </c>
      <c r="AB777" s="237" t="s">
        <v>3859</v>
      </c>
      <c r="AC777" s="237" t="str">
        <f t="shared" si="140"/>
        <v>989</v>
      </c>
      <c r="AD777" s="237" t="str">
        <f t="shared" si="141"/>
        <v>5171</v>
      </c>
      <c r="AE777" s="237" t="s">
        <v>3773</v>
      </c>
      <c r="AF777" s="237" t="s">
        <v>3860</v>
      </c>
      <c r="AG777" s="237" t="str">
        <f t="shared" si="142"/>
        <v>栗原市金成沢辺木戸口５０番地</v>
      </c>
      <c r="AH777" s="237" t="s">
        <v>3861</v>
      </c>
      <c r="AI777" s="237" t="s">
        <v>3862</v>
      </c>
      <c r="AJ777" s="237" t="s">
        <v>332</v>
      </c>
    </row>
    <row r="778" spans="1:36">
      <c r="A778" s="237" t="str">
        <f t="shared" si="134"/>
        <v>0411300130重度訪問介護</v>
      </c>
      <c r="B778" s="237" t="s">
        <v>3850</v>
      </c>
      <c r="C778" s="237" t="s">
        <v>3851</v>
      </c>
      <c r="D778" s="237" t="str">
        <f t="shared" si="135"/>
        <v>クリッコノウギョウキョウドウクミアイ</v>
      </c>
      <c r="E778" s="237" t="s">
        <v>3852</v>
      </c>
      <c r="F778" s="237" t="str">
        <f t="shared" si="136"/>
        <v>989</v>
      </c>
      <c r="G778" s="237" t="str">
        <f t="shared" si="137"/>
        <v>5625</v>
      </c>
      <c r="H778" s="237" t="s">
        <v>3853</v>
      </c>
      <c r="I778" s="237" t="str">
        <f t="shared" si="138"/>
        <v>栗原市志波姫堀口見渡２番地１</v>
      </c>
      <c r="J778" s="237" t="s">
        <v>3854</v>
      </c>
      <c r="K778" s="237" t="s">
        <v>3855</v>
      </c>
      <c r="L778" s="237" t="s">
        <v>2077</v>
      </c>
      <c r="M778" s="237" t="s">
        <v>3856</v>
      </c>
      <c r="N778" s="237" t="s">
        <v>3857</v>
      </c>
      <c r="O778" s="237" t="s">
        <v>3858</v>
      </c>
      <c r="P778" s="237" t="s">
        <v>3859</v>
      </c>
      <c r="Q778" s="237" t="s">
        <v>3773</v>
      </c>
      <c r="R778" s="237" t="s">
        <v>3860</v>
      </c>
      <c r="S778" s="237" t="s">
        <v>3861</v>
      </c>
      <c r="T778" s="237" t="s">
        <v>3862</v>
      </c>
      <c r="U778" s="237" t="s">
        <v>3863</v>
      </c>
      <c r="V778" s="237" t="s">
        <v>101</v>
      </c>
      <c r="W778" s="237"/>
      <c r="X778" s="237"/>
      <c r="Y778" s="237" t="s">
        <v>3857</v>
      </c>
      <c r="Z778" s="237" t="s">
        <v>3858</v>
      </c>
      <c r="AA778" s="237" t="str">
        <f t="shared" si="139"/>
        <v>ジェイエイクリッコケアサービスソウダンセンター</v>
      </c>
      <c r="AB778" s="237" t="s">
        <v>3859</v>
      </c>
      <c r="AC778" s="237" t="str">
        <f t="shared" si="140"/>
        <v>989</v>
      </c>
      <c r="AD778" s="237" t="str">
        <f t="shared" si="141"/>
        <v>5171</v>
      </c>
      <c r="AE778" s="237" t="s">
        <v>3773</v>
      </c>
      <c r="AF778" s="237" t="s">
        <v>3860</v>
      </c>
      <c r="AG778" s="237" t="str">
        <f t="shared" si="142"/>
        <v>栗原市金成沢辺木戸口５０番地</v>
      </c>
      <c r="AH778" s="237" t="s">
        <v>3861</v>
      </c>
      <c r="AI778" s="237" t="s">
        <v>3862</v>
      </c>
      <c r="AJ778" s="237" t="s">
        <v>332</v>
      </c>
    </row>
    <row r="779" spans="1:36">
      <c r="A779" s="237" t="str">
        <f t="shared" si="134"/>
        <v>0411300130行動援護</v>
      </c>
      <c r="B779" s="237" t="s">
        <v>3850</v>
      </c>
      <c r="C779" s="237" t="s">
        <v>3851</v>
      </c>
      <c r="D779" s="237" t="str">
        <f t="shared" si="135"/>
        <v>クリッコノウギョウキョウドウクミアイ</v>
      </c>
      <c r="E779" s="237" t="s">
        <v>3852</v>
      </c>
      <c r="F779" s="237" t="str">
        <f t="shared" si="136"/>
        <v>989</v>
      </c>
      <c r="G779" s="237" t="str">
        <f t="shared" si="137"/>
        <v>5625</v>
      </c>
      <c r="H779" s="237" t="s">
        <v>3853</v>
      </c>
      <c r="I779" s="237" t="str">
        <f t="shared" si="138"/>
        <v>栗原市志波姫堀口見渡２番地１</v>
      </c>
      <c r="J779" s="237" t="s">
        <v>3854</v>
      </c>
      <c r="K779" s="237" t="s">
        <v>3855</v>
      </c>
      <c r="L779" s="237" t="s">
        <v>2077</v>
      </c>
      <c r="M779" s="237" t="s">
        <v>3856</v>
      </c>
      <c r="N779" s="237" t="s">
        <v>3857</v>
      </c>
      <c r="O779" s="237" t="s">
        <v>3858</v>
      </c>
      <c r="P779" s="237" t="s">
        <v>3859</v>
      </c>
      <c r="Q779" s="237" t="s">
        <v>3773</v>
      </c>
      <c r="R779" s="237" t="s">
        <v>3860</v>
      </c>
      <c r="S779" s="237" t="s">
        <v>3861</v>
      </c>
      <c r="T779" s="237" t="s">
        <v>3862</v>
      </c>
      <c r="U779" s="237" t="s">
        <v>3863</v>
      </c>
      <c r="V779" s="237" t="s">
        <v>102</v>
      </c>
      <c r="W779" s="237"/>
      <c r="X779" s="237"/>
      <c r="Y779" s="237" t="s">
        <v>3857</v>
      </c>
      <c r="Z779" s="237" t="s">
        <v>3858</v>
      </c>
      <c r="AA779" s="237" t="str">
        <f t="shared" si="139"/>
        <v>ジェイエイクリッコケアサービスソウダンセンター</v>
      </c>
      <c r="AB779" s="237" t="s">
        <v>3859</v>
      </c>
      <c r="AC779" s="237" t="str">
        <f t="shared" si="140"/>
        <v>989</v>
      </c>
      <c r="AD779" s="237" t="str">
        <f t="shared" si="141"/>
        <v>5171</v>
      </c>
      <c r="AE779" s="237" t="s">
        <v>3773</v>
      </c>
      <c r="AF779" s="237" t="s">
        <v>3860</v>
      </c>
      <c r="AG779" s="237" t="str">
        <f t="shared" si="142"/>
        <v>栗原市金成沢辺木戸口５０番地</v>
      </c>
      <c r="AH779" s="237" t="s">
        <v>3861</v>
      </c>
      <c r="AI779" s="237" t="s">
        <v>3862</v>
      </c>
      <c r="AJ779" s="237" t="s">
        <v>332</v>
      </c>
    </row>
    <row r="780" spans="1:36">
      <c r="A780" s="237" t="str">
        <f t="shared" si="134"/>
        <v>0411300130同行援護</v>
      </c>
      <c r="B780" s="237" t="s">
        <v>3850</v>
      </c>
      <c r="C780" s="237" t="s">
        <v>3851</v>
      </c>
      <c r="D780" s="237" t="str">
        <f t="shared" si="135"/>
        <v>クリッコノウギョウキョウドウクミアイ</v>
      </c>
      <c r="E780" s="237" t="s">
        <v>3852</v>
      </c>
      <c r="F780" s="237" t="str">
        <f t="shared" si="136"/>
        <v>989</v>
      </c>
      <c r="G780" s="237" t="str">
        <f t="shared" si="137"/>
        <v>5625</v>
      </c>
      <c r="H780" s="237" t="s">
        <v>3853</v>
      </c>
      <c r="I780" s="237" t="str">
        <f t="shared" si="138"/>
        <v>栗原市志波姫堀口見渡２番地１</v>
      </c>
      <c r="J780" s="237" t="s">
        <v>3854</v>
      </c>
      <c r="K780" s="237" t="s">
        <v>3855</v>
      </c>
      <c r="L780" s="237" t="s">
        <v>2077</v>
      </c>
      <c r="M780" s="237" t="s">
        <v>3856</v>
      </c>
      <c r="N780" s="237" t="s">
        <v>3857</v>
      </c>
      <c r="O780" s="237" t="s">
        <v>3858</v>
      </c>
      <c r="P780" s="237" t="s">
        <v>3859</v>
      </c>
      <c r="Q780" s="237" t="s">
        <v>3773</v>
      </c>
      <c r="R780" s="237" t="s">
        <v>3860</v>
      </c>
      <c r="S780" s="237" t="s">
        <v>3861</v>
      </c>
      <c r="T780" s="237" t="s">
        <v>3862</v>
      </c>
      <c r="U780" s="237" t="s">
        <v>3863</v>
      </c>
      <c r="V780" s="237" t="s">
        <v>126</v>
      </c>
      <c r="W780" s="237"/>
      <c r="X780" s="237"/>
      <c r="Y780" s="237" t="s">
        <v>3857</v>
      </c>
      <c r="Z780" s="237" t="s">
        <v>3858</v>
      </c>
      <c r="AA780" s="237" t="str">
        <f t="shared" si="139"/>
        <v>ジェイエイクリッコケアサービスソウダンセンター</v>
      </c>
      <c r="AB780" s="237" t="s">
        <v>3859</v>
      </c>
      <c r="AC780" s="237" t="str">
        <f t="shared" si="140"/>
        <v>989</v>
      </c>
      <c r="AD780" s="237" t="str">
        <f t="shared" si="141"/>
        <v>5171</v>
      </c>
      <c r="AE780" s="237" t="s">
        <v>3773</v>
      </c>
      <c r="AF780" s="237" t="s">
        <v>3860</v>
      </c>
      <c r="AG780" s="237" t="str">
        <f t="shared" si="142"/>
        <v>栗原市金成沢辺木戸口５０番地</v>
      </c>
      <c r="AH780" s="237" t="s">
        <v>3861</v>
      </c>
      <c r="AI780" s="237" t="s">
        <v>3862</v>
      </c>
      <c r="AJ780" s="237" t="s">
        <v>332</v>
      </c>
    </row>
    <row r="781" spans="1:36">
      <c r="A781" s="237" t="str">
        <f t="shared" si="134"/>
        <v>0411300148居宅介護</v>
      </c>
      <c r="B781" s="237" t="s">
        <v>484</v>
      </c>
      <c r="C781" s="237" t="s">
        <v>485</v>
      </c>
      <c r="D781" s="237" t="str">
        <f t="shared" si="135"/>
        <v>カブシキガイシャコムスン</v>
      </c>
      <c r="E781" s="237" t="s">
        <v>486</v>
      </c>
      <c r="F781" s="237" t="str">
        <f t="shared" si="136"/>
        <v>106</v>
      </c>
      <c r="G781" s="237" t="str">
        <f t="shared" si="137"/>
        <v>6153</v>
      </c>
      <c r="H781" s="237" t="s">
        <v>487</v>
      </c>
      <c r="I781" s="237" t="str">
        <f t="shared" si="138"/>
        <v>東京都港区六本木六丁目１０番１号六本木ヒルズ森タワー</v>
      </c>
      <c r="J781" s="237" t="s">
        <v>488</v>
      </c>
      <c r="K781" s="237" t="s">
        <v>489</v>
      </c>
      <c r="L781" s="237" t="s">
        <v>339</v>
      </c>
      <c r="M781" s="237" t="s">
        <v>490</v>
      </c>
      <c r="N781" s="237" t="s">
        <v>3864</v>
      </c>
      <c r="O781" s="237" t="s">
        <v>3865</v>
      </c>
      <c r="P781" s="237" t="s">
        <v>3866</v>
      </c>
      <c r="Q781" s="237" t="s">
        <v>3773</v>
      </c>
      <c r="R781" s="237" t="s">
        <v>3867</v>
      </c>
      <c r="S781" s="237" t="s">
        <v>3868</v>
      </c>
      <c r="T781" s="237" t="s">
        <v>3869</v>
      </c>
      <c r="U781" s="237" t="s">
        <v>3870</v>
      </c>
      <c r="V781" s="237" t="s">
        <v>99</v>
      </c>
      <c r="W781" s="237"/>
      <c r="X781" s="237"/>
      <c r="Y781" s="237" t="s">
        <v>3864</v>
      </c>
      <c r="Z781" s="237" t="s">
        <v>3865</v>
      </c>
      <c r="AA781" s="237" t="str">
        <f t="shared" si="139"/>
        <v>カブシキガイシャコムスン　クリコマケアセンター</v>
      </c>
      <c r="AB781" s="237" t="s">
        <v>3866</v>
      </c>
      <c r="AC781" s="237" t="str">
        <f t="shared" si="140"/>
        <v>989</v>
      </c>
      <c r="AD781" s="237" t="str">
        <f t="shared" si="141"/>
        <v>5351</v>
      </c>
      <c r="AE781" s="237" t="s">
        <v>3773</v>
      </c>
      <c r="AF781" s="237" t="s">
        <v>3867</v>
      </c>
      <c r="AG781" s="237" t="str">
        <f t="shared" si="142"/>
        <v>栗原市栗駒中野田町西197番２</v>
      </c>
      <c r="AH781" s="237" t="s">
        <v>3868</v>
      </c>
      <c r="AI781" s="237" t="s">
        <v>3869</v>
      </c>
      <c r="AJ781" s="237" t="s">
        <v>332</v>
      </c>
    </row>
    <row r="782" spans="1:36">
      <c r="A782" s="237" t="str">
        <f t="shared" si="134"/>
        <v>0411300148重度訪問介護</v>
      </c>
      <c r="B782" s="237" t="s">
        <v>484</v>
      </c>
      <c r="C782" s="237" t="s">
        <v>485</v>
      </c>
      <c r="D782" s="237" t="str">
        <f t="shared" si="135"/>
        <v>カブシキガイシャコムスン</v>
      </c>
      <c r="E782" s="237" t="s">
        <v>486</v>
      </c>
      <c r="F782" s="237" t="str">
        <f t="shared" si="136"/>
        <v>106</v>
      </c>
      <c r="G782" s="237" t="str">
        <f t="shared" si="137"/>
        <v>6153</v>
      </c>
      <c r="H782" s="237" t="s">
        <v>487</v>
      </c>
      <c r="I782" s="237" t="str">
        <f t="shared" si="138"/>
        <v>東京都港区六本木六丁目１０番１号六本木ヒルズ森タワー</v>
      </c>
      <c r="J782" s="237" t="s">
        <v>488</v>
      </c>
      <c r="K782" s="237" t="s">
        <v>489</v>
      </c>
      <c r="L782" s="237" t="s">
        <v>339</v>
      </c>
      <c r="M782" s="237" t="s">
        <v>490</v>
      </c>
      <c r="N782" s="237" t="s">
        <v>3864</v>
      </c>
      <c r="O782" s="237" t="s">
        <v>3865</v>
      </c>
      <c r="P782" s="237" t="s">
        <v>3866</v>
      </c>
      <c r="Q782" s="237" t="s">
        <v>3773</v>
      </c>
      <c r="R782" s="237" t="s">
        <v>3867</v>
      </c>
      <c r="S782" s="237" t="s">
        <v>3868</v>
      </c>
      <c r="T782" s="237" t="s">
        <v>3869</v>
      </c>
      <c r="U782" s="237" t="s">
        <v>3870</v>
      </c>
      <c r="V782" s="237" t="s">
        <v>101</v>
      </c>
      <c r="W782" s="237"/>
      <c r="X782" s="237"/>
      <c r="Y782" s="237" t="s">
        <v>3864</v>
      </c>
      <c r="Z782" s="237" t="s">
        <v>3865</v>
      </c>
      <c r="AA782" s="237" t="str">
        <f t="shared" si="139"/>
        <v>カブシキガイシャコムスン　クリコマケアセンター</v>
      </c>
      <c r="AB782" s="237" t="s">
        <v>3866</v>
      </c>
      <c r="AC782" s="237" t="str">
        <f t="shared" si="140"/>
        <v>989</v>
      </c>
      <c r="AD782" s="237" t="str">
        <f t="shared" si="141"/>
        <v>5351</v>
      </c>
      <c r="AE782" s="237" t="s">
        <v>3773</v>
      </c>
      <c r="AF782" s="237" t="s">
        <v>3867</v>
      </c>
      <c r="AG782" s="237" t="str">
        <f t="shared" si="142"/>
        <v>栗原市栗駒中野田町西197番２</v>
      </c>
      <c r="AH782" s="237" t="s">
        <v>3868</v>
      </c>
      <c r="AI782" s="237" t="s">
        <v>3869</v>
      </c>
      <c r="AJ782" s="237" t="s">
        <v>332</v>
      </c>
    </row>
    <row r="783" spans="1:36">
      <c r="A783" s="237" t="str">
        <f t="shared" si="134"/>
        <v>0411300148行動援護</v>
      </c>
      <c r="B783" s="237" t="s">
        <v>484</v>
      </c>
      <c r="C783" s="237" t="s">
        <v>485</v>
      </c>
      <c r="D783" s="237" t="str">
        <f t="shared" si="135"/>
        <v>カブシキガイシャコムスン</v>
      </c>
      <c r="E783" s="237" t="s">
        <v>486</v>
      </c>
      <c r="F783" s="237" t="str">
        <f t="shared" si="136"/>
        <v>106</v>
      </c>
      <c r="G783" s="237" t="str">
        <f t="shared" si="137"/>
        <v>6153</v>
      </c>
      <c r="H783" s="237" t="s">
        <v>487</v>
      </c>
      <c r="I783" s="237" t="str">
        <f t="shared" si="138"/>
        <v>東京都港区六本木六丁目１０番１号六本木ヒルズ森タワー</v>
      </c>
      <c r="J783" s="237" t="s">
        <v>488</v>
      </c>
      <c r="K783" s="237" t="s">
        <v>489</v>
      </c>
      <c r="L783" s="237" t="s">
        <v>339</v>
      </c>
      <c r="M783" s="237" t="s">
        <v>490</v>
      </c>
      <c r="N783" s="237" t="s">
        <v>3864</v>
      </c>
      <c r="O783" s="237" t="s">
        <v>3865</v>
      </c>
      <c r="P783" s="237" t="s">
        <v>3866</v>
      </c>
      <c r="Q783" s="237" t="s">
        <v>3773</v>
      </c>
      <c r="R783" s="237" t="s">
        <v>3867</v>
      </c>
      <c r="S783" s="237" t="s">
        <v>3868</v>
      </c>
      <c r="T783" s="237" t="s">
        <v>3869</v>
      </c>
      <c r="U783" s="237" t="s">
        <v>3870</v>
      </c>
      <c r="V783" s="237" t="s">
        <v>102</v>
      </c>
      <c r="W783" s="237"/>
      <c r="X783" s="237"/>
      <c r="Y783" s="237" t="s">
        <v>3864</v>
      </c>
      <c r="Z783" s="237" t="s">
        <v>3865</v>
      </c>
      <c r="AA783" s="237" t="str">
        <f t="shared" si="139"/>
        <v>カブシキガイシャコムスン　クリコマケアセンター</v>
      </c>
      <c r="AB783" s="237" t="s">
        <v>3866</v>
      </c>
      <c r="AC783" s="237" t="str">
        <f t="shared" si="140"/>
        <v>989</v>
      </c>
      <c r="AD783" s="237" t="str">
        <f t="shared" si="141"/>
        <v>5351</v>
      </c>
      <c r="AE783" s="237" t="s">
        <v>3773</v>
      </c>
      <c r="AF783" s="237" t="s">
        <v>3867</v>
      </c>
      <c r="AG783" s="237" t="str">
        <f t="shared" si="142"/>
        <v>栗原市栗駒中野田町西197番２</v>
      </c>
      <c r="AH783" s="237" t="s">
        <v>3868</v>
      </c>
      <c r="AI783" s="237" t="s">
        <v>3869</v>
      </c>
      <c r="AJ783" s="237" t="s">
        <v>332</v>
      </c>
    </row>
    <row r="784" spans="1:36">
      <c r="A784" s="237" t="str">
        <f t="shared" si="134"/>
        <v>0411300155居宅介護</v>
      </c>
      <c r="B784" s="237" t="s">
        <v>484</v>
      </c>
      <c r="C784" s="237" t="s">
        <v>485</v>
      </c>
      <c r="D784" s="237" t="str">
        <f t="shared" si="135"/>
        <v>カブシキガイシャコムスン</v>
      </c>
      <c r="E784" s="237" t="s">
        <v>486</v>
      </c>
      <c r="F784" s="237" t="str">
        <f t="shared" si="136"/>
        <v>106</v>
      </c>
      <c r="G784" s="237" t="str">
        <f t="shared" si="137"/>
        <v>6153</v>
      </c>
      <c r="H784" s="237" t="s">
        <v>487</v>
      </c>
      <c r="I784" s="237" t="str">
        <f t="shared" si="138"/>
        <v>東京都港区六本木六丁目１０番１号六本木ヒルズ森タワー</v>
      </c>
      <c r="J784" s="237" t="s">
        <v>488</v>
      </c>
      <c r="K784" s="237" t="s">
        <v>489</v>
      </c>
      <c r="L784" s="237" t="s">
        <v>339</v>
      </c>
      <c r="M784" s="237" t="s">
        <v>490</v>
      </c>
      <c r="N784" s="237" t="s">
        <v>3871</v>
      </c>
      <c r="O784" s="237" t="s">
        <v>3872</v>
      </c>
      <c r="P784" s="237" t="s">
        <v>3873</v>
      </c>
      <c r="Q784" s="237" t="s">
        <v>3773</v>
      </c>
      <c r="R784" s="237" t="s">
        <v>3874</v>
      </c>
      <c r="S784" s="237" t="s">
        <v>3875</v>
      </c>
      <c r="T784" s="237" t="s">
        <v>3876</v>
      </c>
      <c r="U784" s="237" t="s">
        <v>3877</v>
      </c>
      <c r="V784" s="237" t="s">
        <v>99</v>
      </c>
      <c r="W784" s="237"/>
      <c r="X784" s="237"/>
      <c r="Y784" s="237" t="s">
        <v>3871</v>
      </c>
      <c r="Z784" s="237" t="s">
        <v>3872</v>
      </c>
      <c r="AA784" s="237" t="str">
        <f t="shared" si="139"/>
        <v>カブシキガイシャコムスン　ツキダテケアセンター</v>
      </c>
      <c r="AB784" s="237" t="s">
        <v>3873</v>
      </c>
      <c r="AC784" s="237" t="str">
        <f t="shared" si="140"/>
        <v>987</v>
      </c>
      <c r="AD784" s="237" t="str">
        <f t="shared" si="141"/>
        <v>2211</v>
      </c>
      <c r="AE784" s="237" t="s">
        <v>3773</v>
      </c>
      <c r="AF784" s="237" t="s">
        <v>3874</v>
      </c>
      <c r="AG784" s="237" t="str">
        <f t="shared" si="142"/>
        <v>栗原市築館源光15番地87</v>
      </c>
      <c r="AH784" s="237" t="s">
        <v>3875</v>
      </c>
      <c r="AI784" s="237" t="s">
        <v>3876</v>
      </c>
      <c r="AJ784" s="237" t="s">
        <v>332</v>
      </c>
    </row>
    <row r="785" spans="1:36">
      <c r="A785" s="237" t="str">
        <f t="shared" si="134"/>
        <v>0411300155重度訪問介護</v>
      </c>
      <c r="B785" s="237" t="s">
        <v>484</v>
      </c>
      <c r="C785" s="237" t="s">
        <v>485</v>
      </c>
      <c r="D785" s="237" t="str">
        <f t="shared" si="135"/>
        <v>カブシキガイシャコムスン</v>
      </c>
      <c r="E785" s="237" t="s">
        <v>486</v>
      </c>
      <c r="F785" s="237" t="str">
        <f t="shared" si="136"/>
        <v>106</v>
      </c>
      <c r="G785" s="237" t="str">
        <f t="shared" si="137"/>
        <v>6153</v>
      </c>
      <c r="H785" s="237" t="s">
        <v>487</v>
      </c>
      <c r="I785" s="237" t="str">
        <f t="shared" si="138"/>
        <v>東京都港区六本木六丁目１０番１号六本木ヒルズ森タワー</v>
      </c>
      <c r="J785" s="237" t="s">
        <v>488</v>
      </c>
      <c r="K785" s="237" t="s">
        <v>489</v>
      </c>
      <c r="L785" s="237" t="s">
        <v>339</v>
      </c>
      <c r="M785" s="237" t="s">
        <v>490</v>
      </c>
      <c r="N785" s="237" t="s">
        <v>3871</v>
      </c>
      <c r="O785" s="237" t="s">
        <v>3872</v>
      </c>
      <c r="P785" s="237" t="s">
        <v>3873</v>
      </c>
      <c r="Q785" s="237" t="s">
        <v>3773</v>
      </c>
      <c r="R785" s="237" t="s">
        <v>3874</v>
      </c>
      <c r="S785" s="237" t="s">
        <v>3875</v>
      </c>
      <c r="T785" s="237" t="s">
        <v>3876</v>
      </c>
      <c r="U785" s="237" t="s">
        <v>3877</v>
      </c>
      <c r="V785" s="237" t="s">
        <v>101</v>
      </c>
      <c r="W785" s="237"/>
      <c r="X785" s="237"/>
      <c r="Y785" s="237" t="s">
        <v>3871</v>
      </c>
      <c r="Z785" s="237" t="s">
        <v>3872</v>
      </c>
      <c r="AA785" s="237" t="str">
        <f t="shared" si="139"/>
        <v>カブシキガイシャコムスン　ツキダテケアセンター</v>
      </c>
      <c r="AB785" s="237" t="s">
        <v>3873</v>
      </c>
      <c r="AC785" s="237" t="str">
        <f t="shared" si="140"/>
        <v>987</v>
      </c>
      <c r="AD785" s="237" t="str">
        <f t="shared" si="141"/>
        <v>2211</v>
      </c>
      <c r="AE785" s="237" t="s">
        <v>3773</v>
      </c>
      <c r="AF785" s="237" t="s">
        <v>3874</v>
      </c>
      <c r="AG785" s="237" t="str">
        <f t="shared" si="142"/>
        <v>栗原市築館源光15番地87</v>
      </c>
      <c r="AH785" s="237" t="s">
        <v>3875</v>
      </c>
      <c r="AI785" s="237" t="s">
        <v>3876</v>
      </c>
      <c r="AJ785" s="237" t="s">
        <v>332</v>
      </c>
    </row>
    <row r="786" spans="1:36">
      <c r="A786" s="237" t="str">
        <f t="shared" si="134"/>
        <v>0411300197生活介護</v>
      </c>
      <c r="B786" s="237" t="s">
        <v>3801</v>
      </c>
      <c r="C786" s="237" t="s">
        <v>3802</v>
      </c>
      <c r="D786" s="237" t="str">
        <f t="shared" si="135"/>
        <v>シャカイフクシホウジン　クリハラシュウホウカイ</v>
      </c>
      <c r="E786" s="237" t="s">
        <v>3803</v>
      </c>
      <c r="F786" s="237" t="str">
        <f t="shared" si="136"/>
        <v>989</v>
      </c>
      <c r="G786" s="237" t="str">
        <f t="shared" si="137"/>
        <v>5173</v>
      </c>
      <c r="H786" s="237" t="s">
        <v>3804</v>
      </c>
      <c r="I786" s="237" t="str">
        <f t="shared" si="138"/>
        <v>栗原市金成梨崎道ノ上７番地の１</v>
      </c>
      <c r="J786" s="237" t="s">
        <v>3805</v>
      </c>
      <c r="K786" s="237" t="s">
        <v>3806</v>
      </c>
      <c r="L786" s="237" t="s">
        <v>248</v>
      </c>
      <c r="M786" s="237" t="s">
        <v>3807</v>
      </c>
      <c r="N786" s="237" t="s">
        <v>3878</v>
      </c>
      <c r="O786" s="237" t="s">
        <v>3879</v>
      </c>
      <c r="P786" s="237" t="s">
        <v>3880</v>
      </c>
      <c r="Q786" s="237" t="s">
        <v>3773</v>
      </c>
      <c r="R786" s="237" t="s">
        <v>3881</v>
      </c>
      <c r="S786" s="237" t="s">
        <v>3882</v>
      </c>
      <c r="T786" s="237" t="s">
        <v>3883</v>
      </c>
      <c r="U786" s="237" t="s">
        <v>3884</v>
      </c>
      <c r="V786" s="237" t="s">
        <v>105</v>
      </c>
      <c r="W786" s="237"/>
      <c r="X786" s="237"/>
      <c r="Y786" s="237" t="s">
        <v>3878</v>
      </c>
      <c r="Z786" s="237" t="s">
        <v>3879</v>
      </c>
      <c r="AA786" s="237" t="str">
        <f t="shared" si="139"/>
        <v>パンコウボウイソップ</v>
      </c>
      <c r="AB786" s="237" t="s">
        <v>3880</v>
      </c>
      <c r="AC786" s="237" t="str">
        <f t="shared" si="140"/>
        <v>987</v>
      </c>
      <c r="AD786" s="237" t="str">
        <f t="shared" si="141"/>
        <v>2309</v>
      </c>
      <c r="AE786" s="237" t="s">
        <v>3773</v>
      </c>
      <c r="AF786" s="237" t="s">
        <v>3881</v>
      </c>
      <c r="AG786" s="237" t="str">
        <f t="shared" si="142"/>
        <v>栗原市一迫柳目字曽根要害２４</v>
      </c>
      <c r="AH786" s="237" t="s">
        <v>3882</v>
      </c>
      <c r="AI786" s="237" t="s">
        <v>3883</v>
      </c>
      <c r="AJ786" s="237" t="s">
        <v>260</v>
      </c>
    </row>
    <row r="787" spans="1:36">
      <c r="A787" s="237" t="str">
        <f t="shared" si="134"/>
        <v>0411300197就労継続支援Ｂ型</v>
      </c>
      <c r="B787" s="237" t="s">
        <v>3801</v>
      </c>
      <c r="C787" s="237" t="s">
        <v>3802</v>
      </c>
      <c r="D787" s="237" t="str">
        <f t="shared" si="135"/>
        <v>シャカイフクシホウジン　クリハラシュウホウカイ</v>
      </c>
      <c r="E787" s="237" t="s">
        <v>3803</v>
      </c>
      <c r="F787" s="237" t="str">
        <f t="shared" si="136"/>
        <v>989</v>
      </c>
      <c r="G787" s="237" t="str">
        <f t="shared" si="137"/>
        <v>5173</v>
      </c>
      <c r="H787" s="237" t="s">
        <v>3804</v>
      </c>
      <c r="I787" s="237" t="str">
        <f t="shared" si="138"/>
        <v>栗原市金成梨崎道ノ上７番地の１</v>
      </c>
      <c r="J787" s="237" t="s">
        <v>3805</v>
      </c>
      <c r="K787" s="237" t="s">
        <v>3806</v>
      </c>
      <c r="L787" s="237" t="s">
        <v>248</v>
      </c>
      <c r="M787" s="237" t="s">
        <v>3807</v>
      </c>
      <c r="N787" s="237" t="s">
        <v>3878</v>
      </c>
      <c r="O787" s="237" t="s">
        <v>3879</v>
      </c>
      <c r="P787" s="237" t="s">
        <v>3880</v>
      </c>
      <c r="Q787" s="237" t="s">
        <v>3773</v>
      </c>
      <c r="R787" s="237" t="s">
        <v>3881</v>
      </c>
      <c r="S787" s="237" t="s">
        <v>3882</v>
      </c>
      <c r="T787" s="237" t="s">
        <v>3883</v>
      </c>
      <c r="U787" s="237" t="s">
        <v>3884</v>
      </c>
      <c r="V787" s="237" t="s">
        <v>111</v>
      </c>
      <c r="W787" s="237"/>
      <c r="X787" s="237"/>
      <c r="Y787" s="237" t="s">
        <v>3878</v>
      </c>
      <c r="Z787" s="237" t="s">
        <v>3879</v>
      </c>
      <c r="AA787" s="237" t="str">
        <f t="shared" si="139"/>
        <v>パンコウボウイソップ</v>
      </c>
      <c r="AB787" s="237" t="s">
        <v>3880</v>
      </c>
      <c r="AC787" s="237" t="str">
        <f t="shared" si="140"/>
        <v>987</v>
      </c>
      <c r="AD787" s="237" t="str">
        <f t="shared" si="141"/>
        <v>2309</v>
      </c>
      <c r="AE787" s="237" t="s">
        <v>3773</v>
      </c>
      <c r="AF787" s="237" t="s">
        <v>3881</v>
      </c>
      <c r="AG787" s="237" t="str">
        <f t="shared" si="142"/>
        <v>栗原市一迫柳目字曽根要害２４</v>
      </c>
      <c r="AH787" s="237" t="s">
        <v>3882</v>
      </c>
      <c r="AI787" s="237" t="s">
        <v>3883</v>
      </c>
      <c r="AJ787" s="237" t="s">
        <v>260</v>
      </c>
    </row>
    <row r="788" spans="1:36">
      <c r="A788" s="237" t="str">
        <f t="shared" si="134"/>
        <v>0411300197知的障害者通所授産施設</v>
      </c>
      <c r="B788" s="237" t="s">
        <v>3801</v>
      </c>
      <c r="C788" s="237" t="s">
        <v>3802</v>
      </c>
      <c r="D788" s="237" t="str">
        <f t="shared" si="135"/>
        <v>シャカイフクシホウジン　クリハラシュウホウカイ</v>
      </c>
      <c r="E788" s="237" t="s">
        <v>3803</v>
      </c>
      <c r="F788" s="237" t="str">
        <f t="shared" si="136"/>
        <v>989</v>
      </c>
      <c r="G788" s="237" t="str">
        <f t="shared" si="137"/>
        <v>5173</v>
      </c>
      <c r="H788" s="237" t="s">
        <v>3804</v>
      </c>
      <c r="I788" s="237" t="str">
        <f t="shared" si="138"/>
        <v>栗原市金成梨崎道ノ上７番地の１</v>
      </c>
      <c r="J788" s="237" t="s">
        <v>3805</v>
      </c>
      <c r="K788" s="237" t="s">
        <v>3806</v>
      </c>
      <c r="L788" s="237" t="s">
        <v>248</v>
      </c>
      <c r="M788" s="237" t="s">
        <v>3807</v>
      </c>
      <c r="N788" s="237" t="s">
        <v>3878</v>
      </c>
      <c r="O788" s="237" t="s">
        <v>3879</v>
      </c>
      <c r="P788" s="237" t="s">
        <v>3880</v>
      </c>
      <c r="Q788" s="237" t="s">
        <v>3773</v>
      </c>
      <c r="R788" s="237" t="s">
        <v>3881</v>
      </c>
      <c r="S788" s="237" t="s">
        <v>3882</v>
      </c>
      <c r="T788" s="237" t="s">
        <v>3883</v>
      </c>
      <c r="U788" s="237" t="s">
        <v>3884</v>
      </c>
      <c r="V788" s="237" t="s">
        <v>561</v>
      </c>
      <c r="W788" s="237"/>
      <c r="X788" s="237"/>
      <c r="Y788" s="237" t="s">
        <v>3878</v>
      </c>
      <c r="Z788" s="237" t="s">
        <v>3879</v>
      </c>
      <c r="AA788" s="237" t="str">
        <f t="shared" si="139"/>
        <v>パンコウボウイソップ</v>
      </c>
      <c r="AB788" s="237" t="s">
        <v>3880</v>
      </c>
      <c r="AC788" s="237" t="str">
        <f t="shared" si="140"/>
        <v>987</v>
      </c>
      <c r="AD788" s="237" t="str">
        <f t="shared" si="141"/>
        <v>2309</v>
      </c>
      <c r="AE788" s="237" t="s">
        <v>3773</v>
      </c>
      <c r="AF788" s="237" t="s">
        <v>3881</v>
      </c>
      <c r="AG788" s="237" t="str">
        <f t="shared" si="142"/>
        <v>栗原市一迫柳目字曽根要害２４</v>
      </c>
      <c r="AH788" s="237" t="s">
        <v>3882</v>
      </c>
      <c r="AI788" s="237" t="s">
        <v>3883</v>
      </c>
      <c r="AJ788" s="237" t="s">
        <v>280</v>
      </c>
    </row>
    <row r="789" spans="1:36">
      <c r="A789" s="237" t="str">
        <f t="shared" si="134"/>
        <v>0411300205短期入所</v>
      </c>
      <c r="B789" s="237" t="s">
        <v>3885</v>
      </c>
      <c r="C789" s="237" t="s">
        <v>3886</v>
      </c>
      <c r="D789" s="237" t="str">
        <f t="shared" si="135"/>
        <v>シャカイフクシホウジンミヤギフクシカイ</v>
      </c>
      <c r="E789" s="237" t="s">
        <v>2497</v>
      </c>
      <c r="F789" s="237" t="str">
        <f t="shared" si="136"/>
        <v>981</v>
      </c>
      <c r="G789" s="237" t="str">
        <f t="shared" si="137"/>
        <v>1231</v>
      </c>
      <c r="H789" s="237" t="s">
        <v>3887</v>
      </c>
      <c r="I789" s="237" t="str">
        <f t="shared" si="138"/>
        <v>名取市手倉田字山２０８番地の１</v>
      </c>
      <c r="J789" s="237" t="s">
        <v>3888</v>
      </c>
      <c r="K789" s="237" t="s">
        <v>3888</v>
      </c>
      <c r="L789" s="237" t="s">
        <v>248</v>
      </c>
      <c r="M789" s="237" t="s">
        <v>3889</v>
      </c>
      <c r="N789" s="237" t="s">
        <v>3890</v>
      </c>
      <c r="O789" s="237" t="s">
        <v>3891</v>
      </c>
      <c r="P789" s="237" t="s">
        <v>3791</v>
      </c>
      <c r="Q789" s="237" t="s">
        <v>3773</v>
      </c>
      <c r="R789" s="237" t="s">
        <v>3892</v>
      </c>
      <c r="S789" s="237" t="s">
        <v>3893</v>
      </c>
      <c r="T789" s="237" t="s">
        <v>3894</v>
      </c>
      <c r="U789" s="237" t="s">
        <v>3895</v>
      </c>
      <c r="V789" s="237" t="s">
        <v>277</v>
      </c>
      <c r="W789" s="237"/>
      <c r="X789" s="237"/>
      <c r="Y789" s="237" t="s">
        <v>3890</v>
      </c>
      <c r="Z789" s="237" t="s">
        <v>3891</v>
      </c>
      <c r="AA789" s="237" t="str">
        <f t="shared" si="139"/>
        <v>トクベツヨウゴロウジンホームサンノウ</v>
      </c>
      <c r="AB789" s="237" t="s">
        <v>3791</v>
      </c>
      <c r="AC789" s="237" t="str">
        <f t="shared" si="140"/>
        <v>987</v>
      </c>
      <c r="AD789" s="237" t="str">
        <f t="shared" si="141"/>
        <v>2308</v>
      </c>
      <c r="AE789" s="237" t="s">
        <v>3773</v>
      </c>
      <c r="AF789" s="237" t="s">
        <v>3892</v>
      </c>
      <c r="AG789" s="237" t="str">
        <f t="shared" si="142"/>
        <v>栗原市一迫真坂字新道満39</v>
      </c>
      <c r="AH789" s="237" t="s">
        <v>3893</v>
      </c>
      <c r="AI789" s="237" t="s">
        <v>3894</v>
      </c>
      <c r="AJ789" s="237" t="s">
        <v>260</v>
      </c>
    </row>
    <row r="790" spans="1:36">
      <c r="A790" s="237" t="str">
        <f t="shared" si="134"/>
        <v>0411300213居宅介護</v>
      </c>
      <c r="B790" s="237" t="s">
        <v>629</v>
      </c>
      <c r="C790" s="237" t="s">
        <v>630</v>
      </c>
      <c r="D790" s="237" t="str">
        <f t="shared" si="135"/>
        <v>カブシキガイシャニチイガッカン</v>
      </c>
      <c r="E790" s="237" t="s">
        <v>631</v>
      </c>
      <c r="F790" s="237" t="str">
        <f t="shared" si="136"/>
        <v>101</v>
      </c>
      <c r="G790" s="237" t="str">
        <f t="shared" si="137"/>
        <v>8688</v>
      </c>
      <c r="H790" s="237" t="s">
        <v>632</v>
      </c>
      <c r="I790" s="237" t="str">
        <f t="shared" si="138"/>
        <v>東京都千代田区神田駿河台２丁目９</v>
      </c>
      <c r="J790" s="237" t="s">
        <v>633</v>
      </c>
      <c r="K790" s="237" t="s">
        <v>634</v>
      </c>
      <c r="L790" s="237" t="s">
        <v>635</v>
      </c>
      <c r="M790" s="237" t="s">
        <v>636</v>
      </c>
      <c r="N790" s="237" t="s">
        <v>3896</v>
      </c>
      <c r="O790" s="237" t="s">
        <v>3897</v>
      </c>
      <c r="P790" s="237" t="s">
        <v>3898</v>
      </c>
      <c r="Q790" s="237" t="s">
        <v>3773</v>
      </c>
      <c r="R790" s="237" t="s">
        <v>3899</v>
      </c>
      <c r="S790" s="237" t="s">
        <v>3900</v>
      </c>
      <c r="T790" s="237" t="s">
        <v>3901</v>
      </c>
      <c r="U790" s="237" t="s">
        <v>3902</v>
      </c>
      <c r="V790" s="237" t="s">
        <v>99</v>
      </c>
      <c r="W790" s="237"/>
      <c r="X790" s="237"/>
      <c r="Y790" s="237" t="s">
        <v>3896</v>
      </c>
      <c r="Z790" s="237" t="s">
        <v>3897</v>
      </c>
      <c r="AA790" s="237" t="str">
        <f t="shared" si="139"/>
        <v>ニチイケアセンタータカシミズ</v>
      </c>
      <c r="AB790" s="237" t="s">
        <v>3898</v>
      </c>
      <c r="AC790" s="237" t="str">
        <f t="shared" si="140"/>
        <v>987</v>
      </c>
      <c r="AD790" s="237" t="str">
        <f t="shared" si="141"/>
        <v>2151</v>
      </c>
      <c r="AE790" s="237" t="s">
        <v>3773</v>
      </c>
      <c r="AF790" s="237" t="s">
        <v>3899</v>
      </c>
      <c r="AG790" s="237" t="str">
        <f t="shared" si="142"/>
        <v>栗原市高清水東浦230-1</v>
      </c>
      <c r="AH790" s="237" t="s">
        <v>3900</v>
      </c>
      <c r="AI790" s="237" t="s">
        <v>3901</v>
      </c>
      <c r="AJ790" s="237" t="s">
        <v>260</v>
      </c>
    </row>
    <row r="791" spans="1:36">
      <c r="A791" s="237" t="str">
        <f t="shared" si="134"/>
        <v>0411300213重度訪問介護</v>
      </c>
      <c r="B791" s="237" t="s">
        <v>629</v>
      </c>
      <c r="C791" s="237" t="s">
        <v>630</v>
      </c>
      <c r="D791" s="237" t="str">
        <f t="shared" si="135"/>
        <v>カブシキガイシャニチイガッカン</v>
      </c>
      <c r="E791" s="237" t="s">
        <v>631</v>
      </c>
      <c r="F791" s="237" t="str">
        <f t="shared" si="136"/>
        <v>101</v>
      </c>
      <c r="G791" s="237" t="str">
        <f t="shared" si="137"/>
        <v>8688</v>
      </c>
      <c r="H791" s="237" t="s">
        <v>632</v>
      </c>
      <c r="I791" s="237" t="str">
        <f t="shared" si="138"/>
        <v>東京都千代田区神田駿河台２丁目９</v>
      </c>
      <c r="J791" s="237" t="s">
        <v>633</v>
      </c>
      <c r="K791" s="237" t="s">
        <v>634</v>
      </c>
      <c r="L791" s="237" t="s">
        <v>635</v>
      </c>
      <c r="M791" s="237" t="s">
        <v>636</v>
      </c>
      <c r="N791" s="237" t="s">
        <v>3896</v>
      </c>
      <c r="O791" s="237" t="s">
        <v>3897</v>
      </c>
      <c r="P791" s="237" t="s">
        <v>3898</v>
      </c>
      <c r="Q791" s="237" t="s">
        <v>3773</v>
      </c>
      <c r="R791" s="237" t="s">
        <v>3899</v>
      </c>
      <c r="S791" s="237" t="s">
        <v>3900</v>
      </c>
      <c r="T791" s="237" t="s">
        <v>3901</v>
      </c>
      <c r="U791" s="237" t="s">
        <v>3902</v>
      </c>
      <c r="V791" s="237" t="s">
        <v>101</v>
      </c>
      <c r="W791" s="237"/>
      <c r="X791" s="237"/>
      <c r="Y791" s="237" t="s">
        <v>3896</v>
      </c>
      <c r="Z791" s="237" t="s">
        <v>3897</v>
      </c>
      <c r="AA791" s="237" t="str">
        <f t="shared" si="139"/>
        <v>ニチイケアセンタータカシミズ</v>
      </c>
      <c r="AB791" s="237" t="s">
        <v>3898</v>
      </c>
      <c r="AC791" s="237" t="str">
        <f t="shared" si="140"/>
        <v>987</v>
      </c>
      <c r="AD791" s="237" t="str">
        <f t="shared" si="141"/>
        <v>2151</v>
      </c>
      <c r="AE791" s="237" t="s">
        <v>3773</v>
      </c>
      <c r="AF791" s="237" t="s">
        <v>3899</v>
      </c>
      <c r="AG791" s="237" t="str">
        <f t="shared" si="142"/>
        <v>栗原市高清水東浦230-1</v>
      </c>
      <c r="AH791" s="237" t="s">
        <v>3900</v>
      </c>
      <c r="AI791" s="237" t="s">
        <v>3901</v>
      </c>
      <c r="AJ791" s="237" t="s">
        <v>260</v>
      </c>
    </row>
    <row r="792" spans="1:36">
      <c r="A792" s="237" t="str">
        <f t="shared" si="134"/>
        <v>0411300213同行援護</v>
      </c>
      <c r="B792" s="237" t="s">
        <v>629</v>
      </c>
      <c r="C792" s="237" t="s">
        <v>630</v>
      </c>
      <c r="D792" s="237" t="str">
        <f t="shared" si="135"/>
        <v>カブシキガイシャニチイガッカン</v>
      </c>
      <c r="E792" s="237" t="s">
        <v>631</v>
      </c>
      <c r="F792" s="237" t="str">
        <f t="shared" si="136"/>
        <v>101</v>
      </c>
      <c r="G792" s="237" t="str">
        <f t="shared" si="137"/>
        <v>8688</v>
      </c>
      <c r="H792" s="237" t="s">
        <v>632</v>
      </c>
      <c r="I792" s="237" t="str">
        <f t="shared" si="138"/>
        <v>東京都千代田区神田駿河台２丁目９</v>
      </c>
      <c r="J792" s="237" t="s">
        <v>633</v>
      </c>
      <c r="K792" s="237" t="s">
        <v>634</v>
      </c>
      <c r="L792" s="237" t="s">
        <v>635</v>
      </c>
      <c r="M792" s="237" t="s">
        <v>636</v>
      </c>
      <c r="N792" s="237" t="s">
        <v>3896</v>
      </c>
      <c r="O792" s="237" t="s">
        <v>3897</v>
      </c>
      <c r="P792" s="237" t="s">
        <v>3898</v>
      </c>
      <c r="Q792" s="237" t="s">
        <v>3773</v>
      </c>
      <c r="R792" s="237" t="s">
        <v>3899</v>
      </c>
      <c r="S792" s="237" t="s">
        <v>3900</v>
      </c>
      <c r="T792" s="237" t="s">
        <v>3901</v>
      </c>
      <c r="U792" s="237" t="s">
        <v>3902</v>
      </c>
      <c r="V792" s="237" t="s">
        <v>126</v>
      </c>
      <c r="W792" s="237"/>
      <c r="X792" s="237"/>
      <c r="Y792" s="237" t="s">
        <v>3896</v>
      </c>
      <c r="Z792" s="237" t="s">
        <v>3897</v>
      </c>
      <c r="AA792" s="237" t="str">
        <f t="shared" si="139"/>
        <v>ニチイケアセンタータカシミズ</v>
      </c>
      <c r="AB792" s="237" t="s">
        <v>3898</v>
      </c>
      <c r="AC792" s="237" t="str">
        <f t="shared" si="140"/>
        <v>987</v>
      </c>
      <c r="AD792" s="237" t="str">
        <f t="shared" si="141"/>
        <v>2151</v>
      </c>
      <c r="AE792" s="237" t="s">
        <v>3773</v>
      </c>
      <c r="AF792" s="237" t="s">
        <v>3899</v>
      </c>
      <c r="AG792" s="237" t="str">
        <f t="shared" si="142"/>
        <v>栗原市高清水東浦230-1</v>
      </c>
      <c r="AH792" s="237" t="s">
        <v>3900</v>
      </c>
      <c r="AI792" s="237" t="s">
        <v>3901</v>
      </c>
      <c r="AJ792" s="237" t="s">
        <v>332</v>
      </c>
    </row>
    <row r="793" spans="1:36">
      <c r="A793" s="237" t="str">
        <f t="shared" si="134"/>
        <v>0411300221居宅介護</v>
      </c>
      <c r="B793" s="237" t="s">
        <v>644</v>
      </c>
      <c r="C793" s="237" t="s">
        <v>645</v>
      </c>
      <c r="D793" s="237" t="str">
        <f t="shared" si="135"/>
        <v>セントケアミヤギカブシキガイシャ</v>
      </c>
      <c r="E793" s="237" t="s">
        <v>646</v>
      </c>
      <c r="F793" s="237" t="str">
        <f t="shared" si="136"/>
        <v>980</v>
      </c>
      <c r="G793" s="237" t="str">
        <f t="shared" si="137"/>
        <v>0014</v>
      </c>
      <c r="H793" s="237" t="s">
        <v>647</v>
      </c>
      <c r="I793" s="237" t="str">
        <f t="shared" si="138"/>
        <v>仙台市青葉区本町１丁目１１番１１号</v>
      </c>
      <c r="J793" s="237" t="s">
        <v>648</v>
      </c>
      <c r="K793" s="237" t="s">
        <v>649</v>
      </c>
      <c r="L793" s="237" t="s">
        <v>635</v>
      </c>
      <c r="M793" s="237" t="s">
        <v>650</v>
      </c>
      <c r="N793" s="237" t="s">
        <v>3903</v>
      </c>
      <c r="O793" s="237" t="s">
        <v>3904</v>
      </c>
      <c r="P793" s="237" t="s">
        <v>3905</v>
      </c>
      <c r="Q793" s="237" t="s">
        <v>3773</v>
      </c>
      <c r="R793" s="237" t="s">
        <v>3906</v>
      </c>
      <c r="S793" s="237" t="s">
        <v>3875</v>
      </c>
      <c r="T793" s="237" t="s">
        <v>3876</v>
      </c>
      <c r="U793" s="237" t="s">
        <v>3907</v>
      </c>
      <c r="V793" s="237" t="s">
        <v>99</v>
      </c>
      <c r="W793" s="237"/>
      <c r="X793" s="237"/>
      <c r="Y793" s="237" t="s">
        <v>3903</v>
      </c>
      <c r="Z793" s="237" t="s">
        <v>3904</v>
      </c>
      <c r="AA793" s="237" t="str">
        <f t="shared" si="139"/>
        <v>セントケアツキダテ</v>
      </c>
      <c r="AB793" s="237" t="s">
        <v>3905</v>
      </c>
      <c r="AC793" s="237" t="str">
        <f t="shared" si="140"/>
        <v>987</v>
      </c>
      <c r="AD793" s="237" t="str">
        <f t="shared" si="141"/>
        <v>2212</v>
      </c>
      <c r="AE793" s="237" t="s">
        <v>3773</v>
      </c>
      <c r="AF793" s="237" t="s">
        <v>3906</v>
      </c>
      <c r="AG793" s="237" t="str">
        <f t="shared" si="142"/>
        <v>栗原市築館木戸９－４６　グリーンアルファ２階</v>
      </c>
      <c r="AH793" s="237" t="s">
        <v>3875</v>
      </c>
      <c r="AI793" s="237" t="s">
        <v>3876</v>
      </c>
      <c r="AJ793" s="237" t="s">
        <v>260</v>
      </c>
    </row>
    <row r="794" spans="1:36">
      <c r="A794" s="237" t="str">
        <f t="shared" si="134"/>
        <v>0411300221重度訪問介護</v>
      </c>
      <c r="B794" s="237" t="s">
        <v>644</v>
      </c>
      <c r="C794" s="237" t="s">
        <v>645</v>
      </c>
      <c r="D794" s="237" t="str">
        <f t="shared" si="135"/>
        <v>セントケアミヤギカブシキガイシャ</v>
      </c>
      <c r="E794" s="237" t="s">
        <v>646</v>
      </c>
      <c r="F794" s="237" t="str">
        <f t="shared" si="136"/>
        <v>980</v>
      </c>
      <c r="G794" s="237" t="str">
        <f t="shared" si="137"/>
        <v>0014</v>
      </c>
      <c r="H794" s="237" t="s">
        <v>647</v>
      </c>
      <c r="I794" s="237" t="str">
        <f t="shared" si="138"/>
        <v>仙台市青葉区本町１丁目１１番１１号</v>
      </c>
      <c r="J794" s="237" t="s">
        <v>648</v>
      </c>
      <c r="K794" s="237" t="s">
        <v>649</v>
      </c>
      <c r="L794" s="237" t="s">
        <v>635</v>
      </c>
      <c r="M794" s="237" t="s">
        <v>650</v>
      </c>
      <c r="N794" s="237" t="s">
        <v>3903</v>
      </c>
      <c r="O794" s="237" t="s">
        <v>3904</v>
      </c>
      <c r="P794" s="237" t="s">
        <v>3905</v>
      </c>
      <c r="Q794" s="237" t="s">
        <v>3773</v>
      </c>
      <c r="R794" s="237" t="s">
        <v>3906</v>
      </c>
      <c r="S794" s="237" t="s">
        <v>3875</v>
      </c>
      <c r="T794" s="237" t="s">
        <v>3876</v>
      </c>
      <c r="U794" s="237" t="s">
        <v>3907</v>
      </c>
      <c r="V794" s="237" t="s">
        <v>101</v>
      </c>
      <c r="W794" s="237"/>
      <c r="X794" s="237"/>
      <c r="Y794" s="237" t="s">
        <v>3903</v>
      </c>
      <c r="Z794" s="237" t="s">
        <v>3904</v>
      </c>
      <c r="AA794" s="237" t="str">
        <f t="shared" si="139"/>
        <v>セントケアツキダテ</v>
      </c>
      <c r="AB794" s="237" t="s">
        <v>3905</v>
      </c>
      <c r="AC794" s="237" t="str">
        <f t="shared" si="140"/>
        <v>987</v>
      </c>
      <c r="AD794" s="237" t="str">
        <f t="shared" si="141"/>
        <v>2212</v>
      </c>
      <c r="AE794" s="237" t="s">
        <v>3773</v>
      </c>
      <c r="AF794" s="237" t="s">
        <v>3906</v>
      </c>
      <c r="AG794" s="237" t="str">
        <f t="shared" si="142"/>
        <v>栗原市築館木戸９－４６　グリーンアルファ２階</v>
      </c>
      <c r="AH794" s="237" t="s">
        <v>3875</v>
      </c>
      <c r="AI794" s="237" t="s">
        <v>3876</v>
      </c>
      <c r="AJ794" s="237" t="s">
        <v>260</v>
      </c>
    </row>
    <row r="795" spans="1:36">
      <c r="A795" s="237" t="str">
        <f t="shared" si="134"/>
        <v>0411300221同行援護</v>
      </c>
      <c r="B795" s="237" t="s">
        <v>644</v>
      </c>
      <c r="C795" s="237" t="s">
        <v>645</v>
      </c>
      <c r="D795" s="237" t="str">
        <f t="shared" si="135"/>
        <v>セントケアミヤギカブシキガイシャ</v>
      </c>
      <c r="E795" s="237" t="s">
        <v>646</v>
      </c>
      <c r="F795" s="237" t="str">
        <f t="shared" si="136"/>
        <v>980</v>
      </c>
      <c r="G795" s="237" t="str">
        <f t="shared" si="137"/>
        <v>0014</v>
      </c>
      <c r="H795" s="237" t="s">
        <v>647</v>
      </c>
      <c r="I795" s="237" t="str">
        <f t="shared" si="138"/>
        <v>仙台市青葉区本町１丁目１１番１１号</v>
      </c>
      <c r="J795" s="237" t="s">
        <v>648</v>
      </c>
      <c r="K795" s="237" t="s">
        <v>649</v>
      </c>
      <c r="L795" s="237" t="s">
        <v>635</v>
      </c>
      <c r="M795" s="237" t="s">
        <v>650</v>
      </c>
      <c r="N795" s="237" t="s">
        <v>3903</v>
      </c>
      <c r="O795" s="237" t="s">
        <v>3904</v>
      </c>
      <c r="P795" s="237" t="s">
        <v>3905</v>
      </c>
      <c r="Q795" s="237" t="s">
        <v>3773</v>
      </c>
      <c r="R795" s="237" t="s">
        <v>3906</v>
      </c>
      <c r="S795" s="237" t="s">
        <v>3875</v>
      </c>
      <c r="T795" s="237" t="s">
        <v>3876</v>
      </c>
      <c r="U795" s="237" t="s">
        <v>3907</v>
      </c>
      <c r="V795" s="237" t="s">
        <v>126</v>
      </c>
      <c r="W795" s="237"/>
      <c r="X795" s="237"/>
      <c r="Y795" s="237" t="s">
        <v>3903</v>
      </c>
      <c r="Z795" s="237" t="s">
        <v>3904</v>
      </c>
      <c r="AA795" s="237" t="str">
        <f t="shared" si="139"/>
        <v>セントケアツキダテ</v>
      </c>
      <c r="AB795" s="237" t="s">
        <v>3905</v>
      </c>
      <c r="AC795" s="237" t="str">
        <f t="shared" si="140"/>
        <v>987</v>
      </c>
      <c r="AD795" s="237" t="str">
        <f t="shared" si="141"/>
        <v>2212</v>
      </c>
      <c r="AE795" s="237" t="s">
        <v>3773</v>
      </c>
      <c r="AF795" s="237" t="s">
        <v>3906</v>
      </c>
      <c r="AG795" s="237" t="str">
        <f t="shared" si="142"/>
        <v>栗原市築館木戸９－４６　グリーンアルファ２階</v>
      </c>
      <c r="AH795" s="237" t="s">
        <v>3875</v>
      </c>
      <c r="AI795" s="237" t="s">
        <v>3876</v>
      </c>
      <c r="AJ795" s="237" t="s">
        <v>260</v>
      </c>
    </row>
    <row r="796" spans="1:36">
      <c r="A796" s="237" t="str">
        <f t="shared" si="134"/>
        <v>0411300239居宅介護</v>
      </c>
      <c r="B796" s="237" t="s">
        <v>644</v>
      </c>
      <c r="C796" s="237" t="s">
        <v>645</v>
      </c>
      <c r="D796" s="237" t="str">
        <f t="shared" si="135"/>
        <v>セントケアミヤギカブシキガイシャ</v>
      </c>
      <c r="E796" s="237" t="s">
        <v>646</v>
      </c>
      <c r="F796" s="237" t="str">
        <f t="shared" si="136"/>
        <v>980</v>
      </c>
      <c r="G796" s="237" t="str">
        <f t="shared" si="137"/>
        <v>0014</v>
      </c>
      <c r="H796" s="237" t="s">
        <v>647</v>
      </c>
      <c r="I796" s="237" t="str">
        <f t="shared" si="138"/>
        <v>仙台市青葉区本町１丁目１１番１１号</v>
      </c>
      <c r="J796" s="237" t="s">
        <v>648</v>
      </c>
      <c r="K796" s="237" t="s">
        <v>649</v>
      </c>
      <c r="L796" s="237" t="s">
        <v>635</v>
      </c>
      <c r="M796" s="237" t="s">
        <v>650</v>
      </c>
      <c r="N796" s="237" t="s">
        <v>3908</v>
      </c>
      <c r="O796" s="237" t="s">
        <v>3909</v>
      </c>
      <c r="P796" s="237" t="s">
        <v>3866</v>
      </c>
      <c r="Q796" s="237" t="s">
        <v>3773</v>
      </c>
      <c r="R796" s="237" t="s">
        <v>3910</v>
      </c>
      <c r="S796" s="237" t="s">
        <v>3868</v>
      </c>
      <c r="T796" s="237" t="s">
        <v>3869</v>
      </c>
      <c r="U796" s="237" t="s">
        <v>3911</v>
      </c>
      <c r="V796" s="237" t="s">
        <v>99</v>
      </c>
      <c r="W796" s="237"/>
      <c r="X796" s="237"/>
      <c r="Y796" s="237" t="s">
        <v>3908</v>
      </c>
      <c r="Z796" s="237" t="s">
        <v>3909</v>
      </c>
      <c r="AA796" s="237" t="str">
        <f t="shared" si="139"/>
        <v>セントケアクリコマ</v>
      </c>
      <c r="AB796" s="237" t="s">
        <v>3866</v>
      </c>
      <c r="AC796" s="237" t="str">
        <f t="shared" si="140"/>
        <v>989</v>
      </c>
      <c r="AD796" s="237" t="str">
        <f t="shared" si="141"/>
        <v>5351</v>
      </c>
      <c r="AE796" s="237" t="s">
        <v>3773</v>
      </c>
      <c r="AF796" s="237" t="s">
        <v>3910</v>
      </c>
      <c r="AG796" s="237" t="str">
        <f t="shared" si="142"/>
        <v>栗原市栗駒中野田町西１９７番２号</v>
      </c>
      <c r="AH796" s="237" t="s">
        <v>3868</v>
      </c>
      <c r="AI796" s="237" t="s">
        <v>3869</v>
      </c>
      <c r="AJ796" s="237" t="s">
        <v>260</v>
      </c>
    </row>
    <row r="797" spans="1:36">
      <c r="A797" s="237" t="str">
        <f t="shared" si="134"/>
        <v>0411300239重度訪問介護</v>
      </c>
      <c r="B797" s="237" t="s">
        <v>644</v>
      </c>
      <c r="C797" s="237" t="s">
        <v>645</v>
      </c>
      <c r="D797" s="237" t="str">
        <f t="shared" si="135"/>
        <v>セントケアミヤギカブシキガイシャ</v>
      </c>
      <c r="E797" s="237" t="s">
        <v>646</v>
      </c>
      <c r="F797" s="237" t="str">
        <f t="shared" si="136"/>
        <v>980</v>
      </c>
      <c r="G797" s="237" t="str">
        <f t="shared" si="137"/>
        <v>0014</v>
      </c>
      <c r="H797" s="237" t="s">
        <v>647</v>
      </c>
      <c r="I797" s="237" t="str">
        <f t="shared" si="138"/>
        <v>仙台市青葉区本町１丁目１１番１１号</v>
      </c>
      <c r="J797" s="237" t="s">
        <v>648</v>
      </c>
      <c r="K797" s="237" t="s">
        <v>649</v>
      </c>
      <c r="L797" s="237" t="s">
        <v>635</v>
      </c>
      <c r="M797" s="237" t="s">
        <v>650</v>
      </c>
      <c r="N797" s="237" t="s">
        <v>3908</v>
      </c>
      <c r="O797" s="237" t="s">
        <v>3909</v>
      </c>
      <c r="P797" s="237" t="s">
        <v>3866</v>
      </c>
      <c r="Q797" s="237" t="s">
        <v>3773</v>
      </c>
      <c r="R797" s="237" t="s">
        <v>3910</v>
      </c>
      <c r="S797" s="237" t="s">
        <v>3868</v>
      </c>
      <c r="T797" s="237" t="s">
        <v>3869</v>
      </c>
      <c r="U797" s="237" t="s">
        <v>3911</v>
      </c>
      <c r="V797" s="237" t="s">
        <v>101</v>
      </c>
      <c r="W797" s="237"/>
      <c r="X797" s="237"/>
      <c r="Y797" s="237" t="s">
        <v>3908</v>
      </c>
      <c r="Z797" s="237" t="s">
        <v>3909</v>
      </c>
      <c r="AA797" s="237" t="str">
        <f t="shared" si="139"/>
        <v>セントケアクリコマ</v>
      </c>
      <c r="AB797" s="237" t="s">
        <v>3866</v>
      </c>
      <c r="AC797" s="237" t="str">
        <f t="shared" si="140"/>
        <v>989</v>
      </c>
      <c r="AD797" s="237" t="str">
        <f t="shared" si="141"/>
        <v>5351</v>
      </c>
      <c r="AE797" s="237" t="s">
        <v>3773</v>
      </c>
      <c r="AF797" s="237" t="s">
        <v>3910</v>
      </c>
      <c r="AG797" s="237" t="str">
        <f t="shared" si="142"/>
        <v>栗原市栗駒中野田町西１９７番２号</v>
      </c>
      <c r="AH797" s="237" t="s">
        <v>3868</v>
      </c>
      <c r="AI797" s="237" t="s">
        <v>3869</v>
      </c>
      <c r="AJ797" s="237" t="s">
        <v>260</v>
      </c>
    </row>
    <row r="798" spans="1:36">
      <c r="A798" s="237" t="str">
        <f t="shared" si="134"/>
        <v>0411300247就労移行支援</v>
      </c>
      <c r="B798" s="237" t="s">
        <v>3912</v>
      </c>
      <c r="C798" s="237" t="s">
        <v>3913</v>
      </c>
      <c r="D798" s="237" t="str">
        <f t="shared" si="135"/>
        <v>トクテイヒエイリカツドウホウジンクリハラシショウガイシャシュウロウシエンシュウロウシエン</v>
      </c>
      <c r="E798" s="237" t="s">
        <v>3914</v>
      </c>
      <c r="F798" s="237" t="str">
        <f t="shared" si="136"/>
        <v>987</v>
      </c>
      <c r="G798" s="237" t="str">
        <f t="shared" si="137"/>
        <v>2251</v>
      </c>
      <c r="H798" s="237" t="s">
        <v>3915</v>
      </c>
      <c r="I798" s="237" t="str">
        <f t="shared" si="138"/>
        <v>栗原市築館藤木4番53号</v>
      </c>
      <c r="J798" s="237" t="s">
        <v>3916</v>
      </c>
      <c r="K798" s="237" t="s">
        <v>3917</v>
      </c>
      <c r="L798" s="237" t="s">
        <v>248</v>
      </c>
      <c r="M798" s="237" t="s">
        <v>3918</v>
      </c>
      <c r="N798" s="237" t="s">
        <v>3919</v>
      </c>
      <c r="O798" s="237" t="s">
        <v>3920</v>
      </c>
      <c r="P798" s="237" t="s">
        <v>3921</v>
      </c>
      <c r="Q798" s="237" t="s">
        <v>3773</v>
      </c>
      <c r="R798" s="237" t="s">
        <v>3922</v>
      </c>
      <c r="S798" s="237" t="s">
        <v>3923</v>
      </c>
      <c r="T798" s="237" t="s">
        <v>3924</v>
      </c>
      <c r="U798" s="237" t="s">
        <v>3925</v>
      </c>
      <c r="V798" s="237" t="s">
        <v>109</v>
      </c>
      <c r="W798" s="237"/>
      <c r="X798" s="237"/>
      <c r="Y798" s="237" t="s">
        <v>3919</v>
      </c>
      <c r="Z798" s="237" t="s">
        <v>3920</v>
      </c>
      <c r="AA798" s="237" t="str">
        <f t="shared" si="139"/>
        <v>ＮＰＯステップアップ</v>
      </c>
      <c r="AB798" s="237" t="s">
        <v>3921</v>
      </c>
      <c r="AC798" s="237" t="str">
        <f t="shared" si="140"/>
        <v>987</v>
      </c>
      <c r="AD798" s="237" t="str">
        <f t="shared" si="141"/>
        <v>2245</v>
      </c>
      <c r="AE798" s="237" t="s">
        <v>3773</v>
      </c>
      <c r="AF798" s="237" t="s">
        <v>3922</v>
      </c>
      <c r="AG798" s="237" t="str">
        <f t="shared" si="142"/>
        <v>栗原市築館荒田沢38番地1</v>
      </c>
      <c r="AH798" s="237" t="s">
        <v>3923</v>
      </c>
      <c r="AI798" s="237" t="s">
        <v>3924</v>
      </c>
      <c r="AJ798" s="237" t="s">
        <v>260</v>
      </c>
    </row>
    <row r="799" spans="1:36">
      <c r="A799" s="237" t="str">
        <f t="shared" si="134"/>
        <v>0411300247就労継続支援Ｂ型</v>
      </c>
      <c r="B799" s="237" t="s">
        <v>3912</v>
      </c>
      <c r="C799" s="237" t="s">
        <v>3913</v>
      </c>
      <c r="D799" s="237" t="str">
        <f t="shared" si="135"/>
        <v>トクテイヒエイリカツドウホウジンクリハラシショウガイシャシュウロウシエンシュウロウシエン</v>
      </c>
      <c r="E799" s="237" t="s">
        <v>3914</v>
      </c>
      <c r="F799" s="237" t="str">
        <f t="shared" si="136"/>
        <v>987</v>
      </c>
      <c r="G799" s="237" t="str">
        <f t="shared" si="137"/>
        <v>2251</v>
      </c>
      <c r="H799" s="237" t="s">
        <v>3915</v>
      </c>
      <c r="I799" s="237" t="str">
        <f t="shared" si="138"/>
        <v>栗原市築館藤木4番53号</v>
      </c>
      <c r="J799" s="237" t="s">
        <v>3916</v>
      </c>
      <c r="K799" s="237" t="s">
        <v>3917</v>
      </c>
      <c r="L799" s="237" t="s">
        <v>248</v>
      </c>
      <c r="M799" s="237" t="s">
        <v>3918</v>
      </c>
      <c r="N799" s="237" t="s">
        <v>3919</v>
      </c>
      <c r="O799" s="237" t="s">
        <v>3920</v>
      </c>
      <c r="P799" s="237" t="s">
        <v>3921</v>
      </c>
      <c r="Q799" s="237" t="s">
        <v>3773</v>
      </c>
      <c r="R799" s="237" t="s">
        <v>3922</v>
      </c>
      <c r="S799" s="237" t="s">
        <v>3923</v>
      </c>
      <c r="T799" s="237" t="s">
        <v>3924</v>
      </c>
      <c r="U799" s="237" t="s">
        <v>3925</v>
      </c>
      <c r="V799" s="237" t="s">
        <v>111</v>
      </c>
      <c r="W799" s="237"/>
      <c r="X799" s="237"/>
      <c r="Y799" s="237" t="s">
        <v>3919</v>
      </c>
      <c r="Z799" s="237" t="s">
        <v>3920</v>
      </c>
      <c r="AA799" s="237" t="str">
        <f t="shared" si="139"/>
        <v>ＮＰＯステップアップ</v>
      </c>
      <c r="AB799" s="237" t="s">
        <v>3921</v>
      </c>
      <c r="AC799" s="237" t="str">
        <f t="shared" si="140"/>
        <v>987</v>
      </c>
      <c r="AD799" s="237" t="str">
        <f t="shared" si="141"/>
        <v>2245</v>
      </c>
      <c r="AE799" s="237" t="s">
        <v>3773</v>
      </c>
      <c r="AF799" s="237" t="s">
        <v>3922</v>
      </c>
      <c r="AG799" s="237" t="str">
        <f t="shared" si="142"/>
        <v>栗原市築館荒田沢38番地1</v>
      </c>
      <c r="AH799" s="237" t="s">
        <v>3923</v>
      </c>
      <c r="AI799" s="237" t="s">
        <v>3924</v>
      </c>
      <c r="AJ799" s="237" t="s">
        <v>260</v>
      </c>
    </row>
    <row r="800" spans="1:36">
      <c r="A800" s="237" t="str">
        <f t="shared" si="134"/>
        <v>0411300254生活介護</v>
      </c>
      <c r="B800" s="237" t="s">
        <v>3926</v>
      </c>
      <c r="C800" s="237" t="s">
        <v>3927</v>
      </c>
      <c r="D800" s="237" t="str">
        <f t="shared" si="135"/>
        <v>シャカイフクシホウジンホウメイカイ</v>
      </c>
      <c r="E800" s="237" t="s">
        <v>3928</v>
      </c>
      <c r="F800" s="237" t="str">
        <f t="shared" si="136"/>
        <v>989</v>
      </c>
      <c r="G800" s="237" t="str">
        <f t="shared" si="137"/>
        <v>5508</v>
      </c>
      <c r="H800" s="237" t="s">
        <v>3929</v>
      </c>
      <c r="I800" s="237" t="str">
        <f t="shared" si="138"/>
        <v>栗原市若柳武鎗字藤貫沢85番地</v>
      </c>
      <c r="J800" s="237" t="s">
        <v>3930</v>
      </c>
      <c r="K800" s="237" t="s">
        <v>3931</v>
      </c>
      <c r="L800" s="237" t="s">
        <v>248</v>
      </c>
      <c r="M800" s="237" t="s">
        <v>3932</v>
      </c>
      <c r="N800" s="237" t="s">
        <v>3933</v>
      </c>
      <c r="O800" s="237" t="s">
        <v>3934</v>
      </c>
      <c r="P800" s="237" t="s">
        <v>3935</v>
      </c>
      <c r="Q800" s="237" t="s">
        <v>3773</v>
      </c>
      <c r="R800" s="237" t="s">
        <v>3936</v>
      </c>
      <c r="S800" s="237" t="s">
        <v>3937</v>
      </c>
      <c r="T800" s="237" t="s">
        <v>3938</v>
      </c>
      <c r="U800" s="237" t="s">
        <v>3939</v>
      </c>
      <c r="V800" s="237" t="s">
        <v>105</v>
      </c>
      <c r="W800" s="237"/>
      <c r="X800" s="237"/>
      <c r="Y800" s="237" t="s">
        <v>3933</v>
      </c>
      <c r="Z800" s="237" t="s">
        <v>3934</v>
      </c>
      <c r="AA800" s="237" t="str">
        <f t="shared" si="139"/>
        <v>フクシコウボウカツラッパ</v>
      </c>
      <c r="AB800" s="237" t="s">
        <v>3935</v>
      </c>
      <c r="AC800" s="237" t="str">
        <f t="shared" si="140"/>
        <v>987</v>
      </c>
      <c r="AD800" s="237" t="str">
        <f t="shared" si="141"/>
        <v>2177</v>
      </c>
      <c r="AE800" s="237" t="s">
        <v>3773</v>
      </c>
      <c r="AF800" s="237" t="s">
        <v>3936</v>
      </c>
      <c r="AG800" s="237" t="str">
        <f t="shared" si="142"/>
        <v>栗原市高清水新桂葉278番地2</v>
      </c>
      <c r="AH800" s="237" t="s">
        <v>3937</v>
      </c>
      <c r="AI800" s="237" t="s">
        <v>3938</v>
      </c>
      <c r="AJ800" s="237" t="s">
        <v>260</v>
      </c>
    </row>
    <row r="801" spans="1:36">
      <c r="A801" s="237" t="str">
        <f t="shared" si="134"/>
        <v>0411300254自立訓練（機能訓練）</v>
      </c>
      <c r="B801" s="237" t="s">
        <v>3926</v>
      </c>
      <c r="C801" s="237" t="s">
        <v>3927</v>
      </c>
      <c r="D801" s="237" t="str">
        <f t="shared" si="135"/>
        <v>シャカイフクシホウジンホウメイカイ</v>
      </c>
      <c r="E801" s="237" t="s">
        <v>3928</v>
      </c>
      <c r="F801" s="237" t="str">
        <f t="shared" si="136"/>
        <v>989</v>
      </c>
      <c r="G801" s="237" t="str">
        <f t="shared" si="137"/>
        <v>5508</v>
      </c>
      <c r="H801" s="237" t="s">
        <v>3929</v>
      </c>
      <c r="I801" s="237" t="str">
        <f t="shared" si="138"/>
        <v>栗原市若柳武鎗字藤貫沢85番地</v>
      </c>
      <c r="J801" s="237" t="s">
        <v>3930</v>
      </c>
      <c r="K801" s="237" t="s">
        <v>3931</v>
      </c>
      <c r="L801" s="237" t="s">
        <v>248</v>
      </c>
      <c r="M801" s="237" t="s">
        <v>3932</v>
      </c>
      <c r="N801" s="237" t="s">
        <v>3933</v>
      </c>
      <c r="O801" s="237" t="s">
        <v>3934</v>
      </c>
      <c r="P801" s="237" t="s">
        <v>3935</v>
      </c>
      <c r="Q801" s="237" t="s">
        <v>3773</v>
      </c>
      <c r="R801" s="237" t="s">
        <v>3936</v>
      </c>
      <c r="S801" s="237" t="s">
        <v>3937</v>
      </c>
      <c r="T801" s="237" t="s">
        <v>3938</v>
      </c>
      <c r="U801" s="237" t="s">
        <v>3939</v>
      </c>
      <c r="V801" s="237" t="s">
        <v>189</v>
      </c>
      <c r="W801" s="237"/>
      <c r="X801" s="237"/>
      <c r="Y801" s="237" t="s">
        <v>3933</v>
      </c>
      <c r="Z801" s="237" t="s">
        <v>3934</v>
      </c>
      <c r="AA801" s="237" t="str">
        <f t="shared" si="139"/>
        <v>フクシコウボウカツラッパ</v>
      </c>
      <c r="AB801" s="237" t="s">
        <v>3935</v>
      </c>
      <c r="AC801" s="237" t="str">
        <f t="shared" si="140"/>
        <v>987</v>
      </c>
      <c r="AD801" s="237" t="str">
        <f t="shared" si="141"/>
        <v>2177</v>
      </c>
      <c r="AE801" s="237" t="s">
        <v>3773</v>
      </c>
      <c r="AF801" s="237" t="s">
        <v>3936</v>
      </c>
      <c r="AG801" s="237" t="str">
        <f t="shared" si="142"/>
        <v>栗原市高清水新桂葉278番地2</v>
      </c>
      <c r="AH801" s="237" t="s">
        <v>3937</v>
      </c>
      <c r="AI801" s="237" t="s">
        <v>3938</v>
      </c>
      <c r="AJ801" s="237" t="s">
        <v>332</v>
      </c>
    </row>
    <row r="802" spans="1:36">
      <c r="A802" s="237" t="str">
        <f t="shared" si="134"/>
        <v>0411300254就労移行支援</v>
      </c>
      <c r="B802" s="237" t="s">
        <v>3926</v>
      </c>
      <c r="C802" s="237" t="s">
        <v>3927</v>
      </c>
      <c r="D802" s="237" t="str">
        <f t="shared" si="135"/>
        <v>シャカイフクシホウジンホウメイカイ</v>
      </c>
      <c r="E802" s="237" t="s">
        <v>3928</v>
      </c>
      <c r="F802" s="237" t="str">
        <f t="shared" si="136"/>
        <v>989</v>
      </c>
      <c r="G802" s="237" t="str">
        <f t="shared" si="137"/>
        <v>5508</v>
      </c>
      <c r="H802" s="237" t="s">
        <v>3929</v>
      </c>
      <c r="I802" s="237" t="str">
        <f t="shared" si="138"/>
        <v>栗原市若柳武鎗字藤貫沢85番地</v>
      </c>
      <c r="J802" s="237" t="s">
        <v>3930</v>
      </c>
      <c r="K802" s="237" t="s">
        <v>3931</v>
      </c>
      <c r="L802" s="237" t="s">
        <v>248</v>
      </c>
      <c r="M802" s="237" t="s">
        <v>3932</v>
      </c>
      <c r="N802" s="237" t="s">
        <v>3933</v>
      </c>
      <c r="O802" s="237" t="s">
        <v>3934</v>
      </c>
      <c r="P802" s="237" t="s">
        <v>3935</v>
      </c>
      <c r="Q802" s="237" t="s">
        <v>3773</v>
      </c>
      <c r="R802" s="237" t="s">
        <v>3936</v>
      </c>
      <c r="S802" s="237" t="s">
        <v>3937</v>
      </c>
      <c r="T802" s="237" t="s">
        <v>3938</v>
      </c>
      <c r="U802" s="237" t="s">
        <v>3939</v>
      </c>
      <c r="V802" s="237" t="s">
        <v>109</v>
      </c>
      <c r="W802" s="237"/>
      <c r="X802" s="237"/>
      <c r="Y802" s="237" t="s">
        <v>3933</v>
      </c>
      <c r="Z802" s="237" t="s">
        <v>3934</v>
      </c>
      <c r="AA802" s="237" t="str">
        <f t="shared" si="139"/>
        <v>フクシコウボウカツラッパ</v>
      </c>
      <c r="AB802" s="237" t="s">
        <v>3935</v>
      </c>
      <c r="AC802" s="237" t="str">
        <f t="shared" si="140"/>
        <v>987</v>
      </c>
      <c r="AD802" s="237" t="str">
        <f t="shared" si="141"/>
        <v>2177</v>
      </c>
      <c r="AE802" s="237" t="s">
        <v>3773</v>
      </c>
      <c r="AF802" s="237" t="s">
        <v>3936</v>
      </c>
      <c r="AG802" s="237" t="str">
        <f t="shared" si="142"/>
        <v>栗原市高清水新桂葉278番地2</v>
      </c>
      <c r="AH802" s="237" t="s">
        <v>3937</v>
      </c>
      <c r="AI802" s="237" t="s">
        <v>3938</v>
      </c>
      <c r="AJ802" s="237" t="s">
        <v>260</v>
      </c>
    </row>
    <row r="803" spans="1:36">
      <c r="A803" s="237" t="str">
        <f t="shared" si="134"/>
        <v>0411300254就労継続支援Ｂ型</v>
      </c>
      <c r="B803" s="237" t="s">
        <v>3926</v>
      </c>
      <c r="C803" s="237" t="s">
        <v>3927</v>
      </c>
      <c r="D803" s="237" t="str">
        <f t="shared" si="135"/>
        <v>シャカイフクシホウジンホウメイカイ</v>
      </c>
      <c r="E803" s="237" t="s">
        <v>3928</v>
      </c>
      <c r="F803" s="237" t="str">
        <f t="shared" si="136"/>
        <v>989</v>
      </c>
      <c r="G803" s="237" t="str">
        <f t="shared" si="137"/>
        <v>5508</v>
      </c>
      <c r="H803" s="237" t="s">
        <v>3929</v>
      </c>
      <c r="I803" s="237" t="str">
        <f t="shared" si="138"/>
        <v>栗原市若柳武鎗字藤貫沢85番地</v>
      </c>
      <c r="J803" s="237" t="s">
        <v>3930</v>
      </c>
      <c r="K803" s="237" t="s">
        <v>3931</v>
      </c>
      <c r="L803" s="237" t="s">
        <v>248</v>
      </c>
      <c r="M803" s="237" t="s">
        <v>3932</v>
      </c>
      <c r="N803" s="237" t="s">
        <v>3933</v>
      </c>
      <c r="O803" s="237" t="s">
        <v>3934</v>
      </c>
      <c r="P803" s="237" t="s">
        <v>3935</v>
      </c>
      <c r="Q803" s="237" t="s">
        <v>3773</v>
      </c>
      <c r="R803" s="237" t="s">
        <v>3936</v>
      </c>
      <c r="S803" s="237" t="s">
        <v>3937</v>
      </c>
      <c r="T803" s="237" t="s">
        <v>3938</v>
      </c>
      <c r="U803" s="237" t="s">
        <v>3939</v>
      </c>
      <c r="V803" s="237" t="s">
        <v>111</v>
      </c>
      <c r="W803" s="237"/>
      <c r="X803" s="237"/>
      <c r="Y803" s="237" t="s">
        <v>3933</v>
      </c>
      <c r="Z803" s="237" t="s">
        <v>3934</v>
      </c>
      <c r="AA803" s="237" t="str">
        <f t="shared" si="139"/>
        <v>フクシコウボウカツラッパ</v>
      </c>
      <c r="AB803" s="237" t="s">
        <v>3935</v>
      </c>
      <c r="AC803" s="237" t="str">
        <f t="shared" si="140"/>
        <v>987</v>
      </c>
      <c r="AD803" s="237" t="str">
        <f t="shared" si="141"/>
        <v>2177</v>
      </c>
      <c r="AE803" s="237" t="s">
        <v>3773</v>
      </c>
      <c r="AF803" s="237" t="s">
        <v>3936</v>
      </c>
      <c r="AG803" s="237" t="str">
        <f t="shared" si="142"/>
        <v>栗原市高清水新桂葉278番地2</v>
      </c>
      <c r="AH803" s="237" t="s">
        <v>3937</v>
      </c>
      <c r="AI803" s="237" t="s">
        <v>3938</v>
      </c>
      <c r="AJ803" s="237" t="s">
        <v>260</v>
      </c>
    </row>
    <row r="804" spans="1:36">
      <c r="A804" s="237" t="str">
        <f t="shared" si="134"/>
        <v>0411300262居宅介護</v>
      </c>
      <c r="B804" s="237" t="s">
        <v>3940</v>
      </c>
      <c r="C804" s="237" t="s">
        <v>3941</v>
      </c>
      <c r="D804" s="237" t="str">
        <f t="shared" si="135"/>
        <v>カブシキガイシャソワンモンド</v>
      </c>
      <c r="E804" s="237" t="s">
        <v>3942</v>
      </c>
      <c r="F804" s="237" t="str">
        <f t="shared" si="136"/>
        <v>989</v>
      </c>
      <c r="G804" s="237" t="str">
        <f t="shared" si="137"/>
        <v>6223</v>
      </c>
      <c r="H804" s="237" t="s">
        <v>3943</v>
      </c>
      <c r="I804" s="237" t="str">
        <f t="shared" si="138"/>
        <v>大崎市古川字上古川２７１</v>
      </c>
      <c r="J804" s="237" t="s">
        <v>3944</v>
      </c>
      <c r="K804" s="237" t="s">
        <v>3945</v>
      </c>
      <c r="L804" s="237" t="s">
        <v>339</v>
      </c>
      <c r="M804" s="237" t="s">
        <v>3946</v>
      </c>
      <c r="N804" s="237" t="s">
        <v>3947</v>
      </c>
      <c r="O804" s="237" t="s">
        <v>3948</v>
      </c>
      <c r="P804" s="237" t="s">
        <v>3777</v>
      </c>
      <c r="Q804" s="237" t="s">
        <v>3773</v>
      </c>
      <c r="R804" s="237" t="s">
        <v>3949</v>
      </c>
      <c r="S804" s="237" t="s">
        <v>3950</v>
      </c>
      <c r="T804" s="237" t="s">
        <v>3951</v>
      </c>
      <c r="U804" s="237" t="s">
        <v>3952</v>
      </c>
      <c r="V804" s="237" t="s">
        <v>99</v>
      </c>
      <c r="W804" s="237"/>
      <c r="X804" s="237"/>
      <c r="Y804" s="237" t="s">
        <v>3947</v>
      </c>
      <c r="Z804" s="237" t="s">
        <v>3948</v>
      </c>
      <c r="AA804" s="237" t="str">
        <f t="shared" si="139"/>
        <v>ホワイトベアクリハラカイゴ</v>
      </c>
      <c r="AB804" s="237" t="s">
        <v>3777</v>
      </c>
      <c r="AC804" s="237" t="str">
        <f t="shared" si="140"/>
        <v>987</v>
      </c>
      <c r="AD804" s="237" t="str">
        <f t="shared" si="141"/>
        <v>2252</v>
      </c>
      <c r="AE804" s="237" t="s">
        <v>3773</v>
      </c>
      <c r="AF804" s="237" t="s">
        <v>3949</v>
      </c>
      <c r="AG804" s="237" t="str">
        <f t="shared" si="142"/>
        <v>栗原市築館薬師３丁目２番１号</v>
      </c>
      <c r="AH804" s="237" t="s">
        <v>3950</v>
      </c>
      <c r="AI804" s="237" t="s">
        <v>3951</v>
      </c>
      <c r="AJ804" s="237" t="s">
        <v>260</v>
      </c>
    </row>
    <row r="805" spans="1:36">
      <c r="A805" s="237" t="str">
        <f t="shared" si="134"/>
        <v>0411300262重度訪問介護</v>
      </c>
      <c r="B805" s="237" t="s">
        <v>3940</v>
      </c>
      <c r="C805" s="237" t="s">
        <v>3941</v>
      </c>
      <c r="D805" s="237" t="str">
        <f t="shared" si="135"/>
        <v>カブシキガイシャソワンモンド</v>
      </c>
      <c r="E805" s="237" t="s">
        <v>3942</v>
      </c>
      <c r="F805" s="237" t="str">
        <f t="shared" si="136"/>
        <v>989</v>
      </c>
      <c r="G805" s="237" t="str">
        <f t="shared" si="137"/>
        <v>6223</v>
      </c>
      <c r="H805" s="237" t="s">
        <v>3943</v>
      </c>
      <c r="I805" s="237" t="str">
        <f t="shared" si="138"/>
        <v>大崎市古川字上古川２７１</v>
      </c>
      <c r="J805" s="237" t="s">
        <v>3944</v>
      </c>
      <c r="K805" s="237" t="s">
        <v>3945</v>
      </c>
      <c r="L805" s="237" t="s">
        <v>339</v>
      </c>
      <c r="M805" s="237" t="s">
        <v>3946</v>
      </c>
      <c r="N805" s="237" t="s">
        <v>3947</v>
      </c>
      <c r="O805" s="237" t="s">
        <v>3948</v>
      </c>
      <c r="P805" s="237" t="s">
        <v>3777</v>
      </c>
      <c r="Q805" s="237" t="s">
        <v>3773</v>
      </c>
      <c r="R805" s="237" t="s">
        <v>3949</v>
      </c>
      <c r="S805" s="237" t="s">
        <v>3950</v>
      </c>
      <c r="T805" s="237" t="s">
        <v>3951</v>
      </c>
      <c r="U805" s="237" t="s">
        <v>3952</v>
      </c>
      <c r="V805" s="237" t="s">
        <v>101</v>
      </c>
      <c r="W805" s="237"/>
      <c r="X805" s="237"/>
      <c r="Y805" s="237" t="s">
        <v>3947</v>
      </c>
      <c r="Z805" s="237" t="s">
        <v>3948</v>
      </c>
      <c r="AA805" s="237" t="str">
        <f t="shared" si="139"/>
        <v>ホワイトベアクリハラカイゴ</v>
      </c>
      <c r="AB805" s="237" t="s">
        <v>3777</v>
      </c>
      <c r="AC805" s="237" t="str">
        <f t="shared" si="140"/>
        <v>987</v>
      </c>
      <c r="AD805" s="237" t="str">
        <f t="shared" si="141"/>
        <v>2252</v>
      </c>
      <c r="AE805" s="237" t="s">
        <v>3773</v>
      </c>
      <c r="AF805" s="237" t="s">
        <v>3949</v>
      </c>
      <c r="AG805" s="237" t="str">
        <f t="shared" si="142"/>
        <v>栗原市築館薬師３丁目２番１号</v>
      </c>
      <c r="AH805" s="237" t="s">
        <v>3950</v>
      </c>
      <c r="AI805" s="237" t="s">
        <v>3951</v>
      </c>
      <c r="AJ805" s="237" t="s">
        <v>260</v>
      </c>
    </row>
    <row r="806" spans="1:36">
      <c r="A806" s="237" t="str">
        <f t="shared" si="134"/>
        <v>0411300262同行援護</v>
      </c>
      <c r="B806" s="237" t="s">
        <v>3940</v>
      </c>
      <c r="C806" s="237" t="s">
        <v>3941</v>
      </c>
      <c r="D806" s="237" t="str">
        <f t="shared" si="135"/>
        <v>カブシキガイシャソワンモンド</v>
      </c>
      <c r="E806" s="237" t="s">
        <v>3942</v>
      </c>
      <c r="F806" s="237" t="str">
        <f t="shared" si="136"/>
        <v>989</v>
      </c>
      <c r="G806" s="237" t="str">
        <f t="shared" si="137"/>
        <v>6223</v>
      </c>
      <c r="H806" s="237" t="s">
        <v>3943</v>
      </c>
      <c r="I806" s="237" t="str">
        <f t="shared" si="138"/>
        <v>大崎市古川字上古川２７１</v>
      </c>
      <c r="J806" s="237" t="s">
        <v>3944</v>
      </c>
      <c r="K806" s="237" t="s">
        <v>3945</v>
      </c>
      <c r="L806" s="237" t="s">
        <v>339</v>
      </c>
      <c r="M806" s="237" t="s">
        <v>3946</v>
      </c>
      <c r="N806" s="237" t="s">
        <v>3947</v>
      </c>
      <c r="O806" s="237" t="s">
        <v>3948</v>
      </c>
      <c r="P806" s="237" t="s">
        <v>3777</v>
      </c>
      <c r="Q806" s="237" t="s">
        <v>3773</v>
      </c>
      <c r="R806" s="237" t="s">
        <v>3949</v>
      </c>
      <c r="S806" s="237" t="s">
        <v>3950</v>
      </c>
      <c r="T806" s="237" t="s">
        <v>3951</v>
      </c>
      <c r="U806" s="237" t="s">
        <v>3952</v>
      </c>
      <c r="V806" s="237" t="s">
        <v>126</v>
      </c>
      <c r="W806" s="237"/>
      <c r="X806" s="237"/>
      <c r="Y806" s="237" t="s">
        <v>3947</v>
      </c>
      <c r="Z806" s="237" t="s">
        <v>3948</v>
      </c>
      <c r="AA806" s="237" t="str">
        <f t="shared" si="139"/>
        <v>ホワイトベアクリハラカイゴ</v>
      </c>
      <c r="AB806" s="237" t="s">
        <v>3777</v>
      </c>
      <c r="AC806" s="237" t="str">
        <f t="shared" si="140"/>
        <v>987</v>
      </c>
      <c r="AD806" s="237" t="str">
        <f t="shared" si="141"/>
        <v>2252</v>
      </c>
      <c r="AE806" s="237" t="s">
        <v>3773</v>
      </c>
      <c r="AF806" s="237" t="s">
        <v>3949</v>
      </c>
      <c r="AG806" s="237" t="str">
        <f t="shared" si="142"/>
        <v>栗原市築館薬師３丁目２番１号</v>
      </c>
      <c r="AH806" s="237" t="s">
        <v>3950</v>
      </c>
      <c r="AI806" s="237" t="s">
        <v>3951</v>
      </c>
      <c r="AJ806" s="237" t="s">
        <v>260</v>
      </c>
    </row>
    <row r="807" spans="1:36">
      <c r="A807" s="237" t="str">
        <f t="shared" si="134"/>
        <v>0411300270居宅介護</v>
      </c>
      <c r="B807" s="237" t="s">
        <v>3442</v>
      </c>
      <c r="C807" s="237" t="s">
        <v>3443</v>
      </c>
      <c r="D807" s="237" t="str">
        <f t="shared" si="135"/>
        <v>カブシキガイシャ　ミヤギトヨマコウイキカイゴサービス</v>
      </c>
      <c r="E807" s="237" t="s">
        <v>3373</v>
      </c>
      <c r="F807" s="237" t="str">
        <f t="shared" si="136"/>
        <v>987</v>
      </c>
      <c r="G807" s="237" t="str">
        <f t="shared" si="137"/>
        <v>0511</v>
      </c>
      <c r="H807" s="237" t="s">
        <v>3444</v>
      </c>
      <c r="I807" s="237" t="str">
        <f t="shared" si="138"/>
        <v>登米市迫町佐沼字光ケ丘１４０番地の２</v>
      </c>
      <c r="J807" s="237" t="s">
        <v>3445</v>
      </c>
      <c r="K807" s="237" t="s">
        <v>3446</v>
      </c>
      <c r="L807" s="237" t="s">
        <v>635</v>
      </c>
      <c r="M807" s="237" t="s">
        <v>3447</v>
      </c>
      <c r="N807" s="237" t="s">
        <v>3953</v>
      </c>
      <c r="O807" s="237" t="s">
        <v>3954</v>
      </c>
      <c r="P807" s="237" t="s">
        <v>3955</v>
      </c>
      <c r="Q807" s="237" t="s">
        <v>3773</v>
      </c>
      <c r="R807" s="237" t="s">
        <v>3956</v>
      </c>
      <c r="S807" s="237" t="s">
        <v>3957</v>
      </c>
      <c r="T807" s="237" t="s">
        <v>3958</v>
      </c>
      <c r="U807" s="237" t="s">
        <v>3959</v>
      </c>
      <c r="V807" s="237" t="s">
        <v>99</v>
      </c>
      <c r="W807" s="237"/>
      <c r="X807" s="237"/>
      <c r="Y807" s="237" t="s">
        <v>3953</v>
      </c>
      <c r="Z807" s="237" t="s">
        <v>3954</v>
      </c>
      <c r="AA807" s="237" t="str">
        <f t="shared" si="139"/>
        <v>コウイキカイゴサービスワカヤナギ</v>
      </c>
      <c r="AB807" s="237" t="s">
        <v>3955</v>
      </c>
      <c r="AC807" s="237" t="str">
        <f t="shared" si="140"/>
        <v>989</v>
      </c>
      <c r="AD807" s="237" t="str">
        <f t="shared" si="141"/>
        <v>5501</v>
      </c>
      <c r="AE807" s="237" t="s">
        <v>3773</v>
      </c>
      <c r="AF807" s="237" t="s">
        <v>3956</v>
      </c>
      <c r="AG807" s="237" t="str">
        <f t="shared" si="142"/>
        <v>栗原市若柳字川北中町４４</v>
      </c>
      <c r="AH807" s="237" t="s">
        <v>3957</v>
      </c>
      <c r="AI807" s="237" t="s">
        <v>3958</v>
      </c>
      <c r="AJ807" s="237" t="s">
        <v>332</v>
      </c>
    </row>
    <row r="808" spans="1:36">
      <c r="A808" s="237" t="str">
        <f t="shared" si="134"/>
        <v>0411300270重度訪問介護</v>
      </c>
      <c r="B808" s="237" t="s">
        <v>3442</v>
      </c>
      <c r="C808" s="237" t="s">
        <v>3443</v>
      </c>
      <c r="D808" s="237" t="str">
        <f t="shared" si="135"/>
        <v>カブシキガイシャ　ミヤギトヨマコウイキカイゴサービス</v>
      </c>
      <c r="E808" s="237" t="s">
        <v>3373</v>
      </c>
      <c r="F808" s="237" t="str">
        <f t="shared" si="136"/>
        <v>987</v>
      </c>
      <c r="G808" s="237" t="str">
        <f t="shared" si="137"/>
        <v>0511</v>
      </c>
      <c r="H808" s="237" t="s">
        <v>3444</v>
      </c>
      <c r="I808" s="237" t="str">
        <f t="shared" si="138"/>
        <v>登米市迫町佐沼字光ケ丘１４０番地の２</v>
      </c>
      <c r="J808" s="237" t="s">
        <v>3445</v>
      </c>
      <c r="K808" s="237" t="s">
        <v>3446</v>
      </c>
      <c r="L808" s="237" t="s">
        <v>635</v>
      </c>
      <c r="M808" s="237" t="s">
        <v>3447</v>
      </c>
      <c r="N808" s="237" t="s">
        <v>3953</v>
      </c>
      <c r="O808" s="237" t="s">
        <v>3954</v>
      </c>
      <c r="P808" s="237" t="s">
        <v>3955</v>
      </c>
      <c r="Q808" s="237" t="s">
        <v>3773</v>
      </c>
      <c r="R808" s="237" t="s">
        <v>3956</v>
      </c>
      <c r="S808" s="237" t="s">
        <v>3957</v>
      </c>
      <c r="T808" s="237" t="s">
        <v>3958</v>
      </c>
      <c r="U808" s="237" t="s">
        <v>3959</v>
      </c>
      <c r="V808" s="237" t="s">
        <v>101</v>
      </c>
      <c r="W808" s="237"/>
      <c r="X808" s="237"/>
      <c r="Y808" s="237" t="s">
        <v>3953</v>
      </c>
      <c r="Z808" s="237" t="s">
        <v>3954</v>
      </c>
      <c r="AA808" s="237" t="str">
        <f t="shared" si="139"/>
        <v>コウイキカイゴサービスワカヤナギ</v>
      </c>
      <c r="AB808" s="237" t="s">
        <v>3955</v>
      </c>
      <c r="AC808" s="237" t="str">
        <f t="shared" si="140"/>
        <v>989</v>
      </c>
      <c r="AD808" s="237" t="str">
        <f t="shared" si="141"/>
        <v>5501</v>
      </c>
      <c r="AE808" s="237" t="s">
        <v>3773</v>
      </c>
      <c r="AF808" s="237" t="s">
        <v>3956</v>
      </c>
      <c r="AG808" s="237" t="str">
        <f t="shared" si="142"/>
        <v>栗原市若柳字川北中町４４</v>
      </c>
      <c r="AH808" s="237" t="s">
        <v>3957</v>
      </c>
      <c r="AI808" s="237" t="s">
        <v>3958</v>
      </c>
      <c r="AJ808" s="237" t="s">
        <v>332</v>
      </c>
    </row>
    <row r="809" spans="1:36">
      <c r="A809" s="237" t="str">
        <f t="shared" si="134"/>
        <v>0411300270行動援護</v>
      </c>
      <c r="B809" s="237" t="s">
        <v>3442</v>
      </c>
      <c r="C809" s="237" t="s">
        <v>3443</v>
      </c>
      <c r="D809" s="237" t="str">
        <f t="shared" si="135"/>
        <v>カブシキガイシャ　ミヤギトヨマコウイキカイゴサービス</v>
      </c>
      <c r="E809" s="237" t="s">
        <v>3373</v>
      </c>
      <c r="F809" s="237" t="str">
        <f t="shared" si="136"/>
        <v>987</v>
      </c>
      <c r="G809" s="237" t="str">
        <f t="shared" si="137"/>
        <v>0511</v>
      </c>
      <c r="H809" s="237" t="s">
        <v>3444</v>
      </c>
      <c r="I809" s="237" t="str">
        <f t="shared" si="138"/>
        <v>登米市迫町佐沼字光ケ丘１４０番地の２</v>
      </c>
      <c r="J809" s="237" t="s">
        <v>3445</v>
      </c>
      <c r="K809" s="237" t="s">
        <v>3446</v>
      </c>
      <c r="L809" s="237" t="s">
        <v>635</v>
      </c>
      <c r="M809" s="237" t="s">
        <v>3447</v>
      </c>
      <c r="N809" s="237" t="s">
        <v>3953</v>
      </c>
      <c r="O809" s="237" t="s">
        <v>3954</v>
      </c>
      <c r="P809" s="237" t="s">
        <v>3955</v>
      </c>
      <c r="Q809" s="237" t="s">
        <v>3773</v>
      </c>
      <c r="R809" s="237" t="s">
        <v>3956</v>
      </c>
      <c r="S809" s="237" t="s">
        <v>3957</v>
      </c>
      <c r="T809" s="237" t="s">
        <v>3958</v>
      </c>
      <c r="U809" s="237" t="s">
        <v>3959</v>
      </c>
      <c r="V809" s="237" t="s">
        <v>102</v>
      </c>
      <c r="W809" s="237"/>
      <c r="X809" s="237"/>
      <c r="Y809" s="237" t="s">
        <v>3953</v>
      </c>
      <c r="Z809" s="237" t="s">
        <v>3954</v>
      </c>
      <c r="AA809" s="237" t="str">
        <f t="shared" si="139"/>
        <v>コウイキカイゴサービスワカヤナギ</v>
      </c>
      <c r="AB809" s="237" t="s">
        <v>3955</v>
      </c>
      <c r="AC809" s="237" t="str">
        <f t="shared" si="140"/>
        <v>989</v>
      </c>
      <c r="AD809" s="237" t="str">
        <f t="shared" si="141"/>
        <v>5501</v>
      </c>
      <c r="AE809" s="237" t="s">
        <v>3773</v>
      </c>
      <c r="AF809" s="237" t="s">
        <v>3956</v>
      </c>
      <c r="AG809" s="237" t="str">
        <f t="shared" si="142"/>
        <v>栗原市若柳字川北中町４４</v>
      </c>
      <c r="AH809" s="237" t="s">
        <v>3957</v>
      </c>
      <c r="AI809" s="237" t="s">
        <v>3958</v>
      </c>
      <c r="AJ809" s="237" t="s">
        <v>332</v>
      </c>
    </row>
    <row r="810" spans="1:36">
      <c r="A810" s="237" t="str">
        <f t="shared" si="134"/>
        <v>0411300288居宅介護</v>
      </c>
      <c r="B810" s="237" t="s">
        <v>2482</v>
      </c>
      <c r="C810" s="237" t="s">
        <v>2483</v>
      </c>
      <c r="D810" s="237" t="str">
        <f t="shared" si="135"/>
        <v>カブシキカイシャウエルシスパートナーズ</v>
      </c>
      <c r="E810" s="237" t="s">
        <v>2484</v>
      </c>
      <c r="F810" s="237" t="str">
        <f t="shared" si="136"/>
        <v>980</v>
      </c>
      <c r="G810" s="237" t="str">
        <f t="shared" si="137"/>
        <v>0811</v>
      </c>
      <c r="H810" s="237" t="s">
        <v>2485</v>
      </c>
      <c r="I810" s="237" t="str">
        <f t="shared" si="138"/>
        <v>仙台市青葉区一番町１丁目１番３０号</v>
      </c>
      <c r="J810" s="237" t="s">
        <v>2486</v>
      </c>
      <c r="K810" s="237" t="s">
        <v>2487</v>
      </c>
      <c r="L810" s="237" t="s">
        <v>339</v>
      </c>
      <c r="M810" s="237" t="s">
        <v>2488</v>
      </c>
      <c r="N810" s="237" t="s">
        <v>3960</v>
      </c>
      <c r="O810" s="237" t="s">
        <v>3961</v>
      </c>
      <c r="P810" s="237" t="s">
        <v>3962</v>
      </c>
      <c r="Q810" s="237" t="s">
        <v>3773</v>
      </c>
      <c r="R810" s="237" t="s">
        <v>3963</v>
      </c>
      <c r="S810" s="237" t="s">
        <v>3964</v>
      </c>
      <c r="T810" s="237" t="s">
        <v>3965</v>
      </c>
      <c r="U810" s="237" t="s">
        <v>3966</v>
      </c>
      <c r="V810" s="237" t="s">
        <v>99</v>
      </c>
      <c r="W810" s="237"/>
      <c r="X810" s="237"/>
      <c r="Y810" s="237" t="s">
        <v>3960</v>
      </c>
      <c r="Z810" s="237" t="s">
        <v>3961</v>
      </c>
      <c r="AA810" s="237" t="str">
        <f t="shared" si="139"/>
        <v>ウエックツキダテケアステーション</v>
      </c>
      <c r="AB810" s="237" t="s">
        <v>3962</v>
      </c>
      <c r="AC810" s="237" t="str">
        <f t="shared" si="140"/>
        <v>987</v>
      </c>
      <c r="AD810" s="237" t="str">
        <f t="shared" si="141"/>
        <v>2233</v>
      </c>
      <c r="AE810" s="237" t="s">
        <v>3773</v>
      </c>
      <c r="AF810" s="237" t="s">
        <v>3963</v>
      </c>
      <c r="AG810" s="237" t="str">
        <f t="shared" si="142"/>
        <v>栗原市築館照越永平７７－１</v>
      </c>
      <c r="AH810" s="237" t="s">
        <v>3964</v>
      </c>
      <c r="AI810" s="237" t="s">
        <v>3965</v>
      </c>
      <c r="AJ810" s="237" t="s">
        <v>260</v>
      </c>
    </row>
    <row r="811" spans="1:36">
      <c r="A811" s="237" t="str">
        <f t="shared" si="134"/>
        <v>0411300288重度訪問介護</v>
      </c>
      <c r="B811" s="237" t="s">
        <v>2482</v>
      </c>
      <c r="C811" s="237" t="s">
        <v>2483</v>
      </c>
      <c r="D811" s="237" t="str">
        <f t="shared" si="135"/>
        <v>カブシキカイシャウエルシスパートナーズ</v>
      </c>
      <c r="E811" s="237" t="s">
        <v>2484</v>
      </c>
      <c r="F811" s="237" t="str">
        <f t="shared" si="136"/>
        <v>980</v>
      </c>
      <c r="G811" s="237" t="str">
        <f t="shared" si="137"/>
        <v>0811</v>
      </c>
      <c r="H811" s="237" t="s">
        <v>2485</v>
      </c>
      <c r="I811" s="237" t="str">
        <f t="shared" si="138"/>
        <v>仙台市青葉区一番町１丁目１番３０号</v>
      </c>
      <c r="J811" s="237" t="s">
        <v>2486</v>
      </c>
      <c r="K811" s="237" t="s">
        <v>2487</v>
      </c>
      <c r="L811" s="237" t="s">
        <v>339</v>
      </c>
      <c r="M811" s="237" t="s">
        <v>2488</v>
      </c>
      <c r="N811" s="237" t="s">
        <v>3960</v>
      </c>
      <c r="O811" s="237" t="s">
        <v>3961</v>
      </c>
      <c r="P811" s="237" t="s">
        <v>3962</v>
      </c>
      <c r="Q811" s="237" t="s">
        <v>3773</v>
      </c>
      <c r="R811" s="237" t="s">
        <v>3963</v>
      </c>
      <c r="S811" s="237" t="s">
        <v>3964</v>
      </c>
      <c r="T811" s="237" t="s">
        <v>3965</v>
      </c>
      <c r="U811" s="237" t="s">
        <v>3966</v>
      </c>
      <c r="V811" s="237" t="s">
        <v>101</v>
      </c>
      <c r="W811" s="237"/>
      <c r="X811" s="237"/>
      <c r="Y811" s="237" t="s">
        <v>3960</v>
      </c>
      <c r="Z811" s="237" t="s">
        <v>3961</v>
      </c>
      <c r="AA811" s="237" t="str">
        <f t="shared" si="139"/>
        <v>ウエックツキダテケアステーション</v>
      </c>
      <c r="AB811" s="237" t="s">
        <v>3962</v>
      </c>
      <c r="AC811" s="237" t="str">
        <f t="shared" si="140"/>
        <v>987</v>
      </c>
      <c r="AD811" s="237" t="str">
        <f t="shared" si="141"/>
        <v>2233</v>
      </c>
      <c r="AE811" s="237" t="s">
        <v>3773</v>
      </c>
      <c r="AF811" s="237" t="s">
        <v>3963</v>
      </c>
      <c r="AG811" s="237" t="str">
        <f t="shared" si="142"/>
        <v>栗原市築館照越永平７７－１</v>
      </c>
      <c r="AH811" s="237" t="s">
        <v>3964</v>
      </c>
      <c r="AI811" s="237" t="s">
        <v>3965</v>
      </c>
      <c r="AJ811" s="237" t="s">
        <v>260</v>
      </c>
    </row>
    <row r="812" spans="1:36">
      <c r="A812" s="237" t="str">
        <f t="shared" si="134"/>
        <v>0411300296居宅介護</v>
      </c>
      <c r="B812" s="237" t="s">
        <v>2349</v>
      </c>
      <c r="C812" s="237" t="s">
        <v>2350</v>
      </c>
      <c r="D812" s="237" t="str">
        <f t="shared" si="135"/>
        <v>イリョウホウジンイッシュウカイ</v>
      </c>
      <c r="E812" s="237" t="s">
        <v>2351</v>
      </c>
      <c r="F812" s="237" t="str">
        <f t="shared" si="136"/>
        <v>989</v>
      </c>
      <c r="G812" s="237" t="str">
        <f t="shared" si="137"/>
        <v>4802</v>
      </c>
      <c r="H812" s="237" t="s">
        <v>2352</v>
      </c>
      <c r="I812" s="237" t="str">
        <f t="shared" si="138"/>
        <v>栗原市金成末野台下３１－１</v>
      </c>
      <c r="J812" s="237" t="s">
        <v>2353</v>
      </c>
      <c r="K812" s="237" t="s">
        <v>2354</v>
      </c>
      <c r="L812" s="237" t="s">
        <v>248</v>
      </c>
      <c r="M812" s="237" t="s">
        <v>2355</v>
      </c>
      <c r="N812" s="237" t="s">
        <v>3967</v>
      </c>
      <c r="O812" s="237" t="s">
        <v>3968</v>
      </c>
      <c r="P812" s="237" t="s">
        <v>2351</v>
      </c>
      <c r="Q812" s="237" t="s">
        <v>3773</v>
      </c>
      <c r="R812" s="237" t="s">
        <v>2352</v>
      </c>
      <c r="S812" s="237" t="s">
        <v>2353</v>
      </c>
      <c r="T812" s="237" t="s">
        <v>2354</v>
      </c>
      <c r="U812" s="237" t="s">
        <v>3969</v>
      </c>
      <c r="V812" s="237" t="s">
        <v>99</v>
      </c>
      <c r="W812" s="237"/>
      <c r="X812" s="237"/>
      <c r="Y812" s="237" t="s">
        <v>3967</v>
      </c>
      <c r="Z812" s="237" t="s">
        <v>3968</v>
      </c>
      <c r="AA812" s="237" t="str">
        <f t="shared" si="139"/>
        <v>ホウモンカイゴステーション　ハウス・クルー</v>
      </c>
      <c r="AB812" s="237" t="s">
        <v>2351</v>
      </c>
      <c r="AC812" s="237" t="str">
        <f t="shared" si="140"/>
        <v>989</v>
      </c>
      <c r="AD812" s="237" t="str">
        <f t="shared" si="141"/>
        <v>4802</v>
      </c>
      <c r="AE812" s="237" t="s">
        <v>3773</v>
      </c>
      <c r="AF812" s="237" t="s">
        <v>2352</v>
      </c>
      <c r="AG812" s="237" t="str">
        <f t="shared" si="142"/>
        <v>栗原市金成末野台下３１－１</v>
      </c>
      <c r="AH812" s="237" t="s">
        <v>2353</v>
      </c>
      <c r="AI812" s="237" t="s">
        <v>2354</v>
      </c>
      <c r="AJ812" s="237" t="s">
        <v>261</v>
      </c>
    </row>
    <row r="813" spans="1:36">
      <c r="A813" s="237" t="str">
        <f t="shared" si="134"/>
        <v>0411300296重度訪問介護</v>
      </c>
      <c r="B813" s="237" t="s">
        <v>2349</v>
      </c>
      <c r="C813" s="237" t="s">
        <v>2350</v>
      </c>
      <c r="D813" s="237" t="str">
        <f t="shared" si="135"/>
        <v>イリョウホウジンイッシュウカイ</v>
      </c>
      <c r="E813" s="237" t="s">
        <v>2351</v>
      </c>
      <c r="F813" s="237" t="str">
        <f t="shared" si="136"/>
        <v>989</v>
      </c>
      <c r="G813" s="237" t="str">
        <f t="shared" si="137"/>
        <v>4802</v>
      </c>
      <c r="H813" s="237" t="s">
        <v>2352</v>
      </c>
      <c r="I813" s="237" t="str">
        <f t="shared" si="138"/>
        <v>栗原市金成末野台下３１－１</v>
      </c>
      <c r="J813" s="237" t="s">
        <v>2353</v>
      </c>
      <c r="K813" s="237" t="s">
        <v>2354</v>
      </c>
      <c r="L813" s="237" t="s">
        <v>248</v>
      </c>
      <c r="M813" s="237" t="s">
        <v>2355</v>
      </c>
      <c r="N813" s="237" t="s">
        <v>3967</v>
      </c>
      <c r="O813" s="237" t="s">
        <v>3968</v>
      </c>
      <c r="P813" s="237" t="s">
        <v>2351</v>
      </c>
      <c r="Q813" s="237" t="s">
        <v>3773</v>
      </c>
      <c r="R813" s="237" t="s">
        <v>2352</v>
      </c>
      <c r="S813" s="237" t="s">
        <v>2353</v>
      </c>
      <c r="T813" s="237" t="s">
        <v>2354</v>
      </c>
      <c r="U813" s="237" t="s">
        <v>3969</v>
      </c>
      <c r="V813" s="237" t="s">
        <v>101</v>
      </c>
      <c r="W813" s="237"/>
      <c r="X813" s="237"/>
      <c r="Y813" s="237" t="s">
        <v>3967</v>
      </c>
      <c r="Z813" s="237" t="s">
        <v>3968</v>
      </c>
      <c r="AA813" s="237" t="str">
        <f t="shared" si="139"/>
        <v>ホウモンカイゴステーション　ハウス・クルー</v>
      </c>
      <c r="AB813" s="237" t="s">
        <v>2351</v>
      </c>
      <c r="AC813" s="237" t="str">
        <f t="shared" si="140"/>
        <v>989</v>
      </c>
      <c r="AD813" s="237" t="str">
        <f t="shared" si="141"/>
        <v>4802</v>
      </c>
      <c r="AE813" s="237" t="s">
        <v>3773</v>
      </c>
      <c r="AF813" s="237" t="s">
        <v>2352</v>
      </c>
      <c r="AG813" s="237" t="str">
        <f t="shared" si="142"/>
        <v>栗原市金成末野台下３１－１</v>
      </c>
      <c r="AH813" s="237" t="s">
        <v>2353</v>
      </c>
      <c r="AI813" s="237" t="s">
        <v>2354</v>
      </c>
      <c r="AJ813" s="237" t="s">
        <v>261</v>
      </c>
    </row>
    <row r="814" spans="1:36">
      <c r="A814" s="237" t="str">
        <f t="shared" si="134"/>
        <v>0411300304就労継続支援Ａ型</v>
      </c>
      <c r="B814" s="237" t="s">
        <v>3970</v>
      </c>
      <c r="C814" s="237" t="s">
        <v>3971</v>
      </c>
      <c r="D814" s="237" t="str">
        <f t="shared" si="135"/>
        <v>トクテイヒエイリカツドウホウジン　サン・エー</v>
      </c>
      <c r="E814" s="237" t="s">
        <v>3972</v>
      </c>
      <c r="F814" s="237" t="str">
        <f t="shared" si="136"/>
        <v>987</v>
      </c>
      <c r="G814" s="237" t="str">
        <f t="shared" si="137"/>
        <v>2226</v>
      </c>
      <c r="H814" s="237" t="s">
        <v>3973</v>
      </c>
      <c r="I814" s="237" t="str">
        <f t="shared" si="138"/>
        <v>栗原市築館字八沢南沢８５番地</v>
      </c>
      <c r="J814" s="237" t="s">
        <v>3974</v>
      </c>
      <c r="K814" s="237" t="s">
        <v>3975</v>
      </c>
      <c r="L814" s="237" t="s">
        <v>248</v>
      </c>
      <c r="M814" s="237" t="s">
        <v>3976</v>
      </c>
      <c r="N814" s="237" t="s">
        <v>3977</v>
      </c>
      <c r="O814" s="237" t="s">
        <v>3978</v>
      </c>
      <c r="P814" s="237" t="s">
        <v>3972</v>
      </c>
      <c r="Q814" s="237" t="s">
        <v>3773</v>
      </c>
      <c r="R814" s="237" t="s">
        <v>3979</v>
      </c>
      <c r="S814" s="237" t="s">
        <v>3974</v>
      </c>
      <c r="T814" s="237" t="s">
        <v>3975</v>
      </c>
      <c r="U814" s="237" t="s">
        <v>3980</v>
      </c>
      <c r="V814" s="237" t="s">
        <v>110</v>
      </c>
      <c r="W814" s="237"/>
      <c r="X814" s="237"/>
      <c r="Y814" s="237" t="s">
        <v>3977</v>
      </c>
      <c r="Z814" s="237" t="s">
        <v>3978</v>
      </c>
      <c r="AA814" s="237" t="str">
        <f t="shared" si="139"/>
        <v>ＮＰＯ　サン・エー</v>
      </c>
      <c r="AB814" s="237" t="s">
        <v>3972</v>
      </c>
      <c r="AC814" s="237" t="str">
        <f t="shared" si="140"/>
        <v>987</v>
      </c>
      <c r="AD814" s="237" t="str">
        <f t="shared" si="141"/>
        <v>2226</v>
      </c>
      <c r="AE814" s="237" t="s">
        <v>3773</v>
      </c>
      <c r="AF814" s="237" t="s">
        <v>3979</v>
      </c>
      <c r="AG814" s="237" t="str">
        <f t="shared" si="142"/>
        <v>栗原市築館字八沢南沢85番地</v>
      </c>
      <c r="AH814" s="237" t="s">
        <v>3974</v>
      </c>
      <c r="AI814" s="237" t="s">
        <v>3975</v>
      </c>
      <c r="AJ814" s="237" t="s">
        <v>260</v>
      </c>
    </row>
    <row r="815" spans="1:36">
      <c r="A815" s="237" t="str">
        <f t="shared" si="134"/>
        <v>0411300320生活介護</v>
      </c>
      <c r="B815" s="237" t="s">
        <v>3801</v>
      </c>
      <c r="C815" s="237" t="s">
        <v>3802</v>
      </c>
      <c r="D815" s="237" t="str">
        <f t="shared" si="135"/>
        <v>シャカイフクシホウジン　クリハラシュウホウカイ</v>
      </c>
      <c r="E815" s="237" t="s">
        <v>3803</v>
      </c>
      <c r="F815" s="237" t="str">
        <f t="shared" si="136"/>
        <v>989</v>
      </c>
      <c r="G815" s="237" t="str">
        <f t="shared" si="137"/>
        <v>5173</v>
      </c>
      <c r="H815" s="237" t="s">
        <v>3804</v>
      </c>
      <c r="I815" s="237" t="str">
        <f t="shared" si="138"/>
        <v>栗原市金成梨崎道ノ上７番地の１</v>
      </c>
      <c r="J815" s="237" t="s">
        <v>3805</v>
      </c>
      <c r="K815" s="237" t="s">
        <v>3806</v>
      </c>
      <c r="L815" s="237" t="s">
        <v>248</v>
      </c>
      <c r="M815" s="237" t="s">
        <v>3807</v>
      </c>
      <c r="N815" s="237" t="s">
        <v>3981</v>
      </c>
      <c r="O815" s="237" t="s">
        <v>3982</v>
      </c>
      <c r="P815" s="237" t="s">
        <v>3955</v>
      </c>
      <c r="Q815" s="237" t="s">
        <v>3773</v>
      </c>
      <c r="R815" s="237" t="s">
        <v>3983</v>
      </c>
      <c r="S815" s="237" t="s">
        <v>3984</v>
      </c>
      <c r="T815" s="237" t="s">
        <v>3984</v>
      </c>
      <c r="U815" s="237" t="s">
        <v>3985</v>
      </c>
      <c r="V815" s="237" t="s">
        <v>105</v>
      </c>
      <c r="W815" s="237"/>
      <c r="X815" s="237"/>
      <c r="Y815" s="237" t="s">
        <v>3981</v>
      </c>
      <c r="Z815" s="237" t="s">
        <v>3982</v>
      </c>
      <c r="AA815" s="237" t="str">
        <f t="shared" si="139"/>
        <v>スプリング</v>
      </c>
      <c r="AB815" s="237" t="s">
        <v>3955</v>
      </c>
      <c r="AC815" s="237" t="str">
        <f t="shared" si="140"/>
        <v>989</v>
      </c>
      <c r="AD815" s="237" t="str">
        <f t="shared" si="141"/>
        <v>5501</v>
      </c>
      <c r="AE815" s="237" t="s">
        <v>3773</v>
      </c>
      <c r="AF815" s="237" t="s">
        <v>3983</v>
      </c>
      <c r="AG815" s="237" t="str">
        <f t="shared" si="142"/>
        <v>栗原市若柳字川北片町３</v>
      </c>
      <c r="AH815" s="237" t="s">
        <v>3984</v>
      </c>
      <c r="AI815" s="237" t="s">
        <v>3984</v>
      </c>
      <c r="AJ815" s="237" t="s">
        <v>260</v>
      </c>
    </row>
    <row r="816" spans="1:36">
      <c r="A816" s="237" t="str">
        <f t="shared" si="134"/>
        <v>0411300338生活介護</v>
      </c>
      <c r="B816" s="237" t="s">
        <v>3801</v>
      </c>
      <c r="C816" s="237" t="s">
        <v>3802</v>
      </c>
      <c r="D816" s="237" t="str">
        <f t="shared" si="135"/>
        <v>シャカイフクシホウジン　クリハラシュウホウカイ</v>
      </c>
      <c r="E816" s="237" t="s">
        <v>3803</v>
      </c>
      <c r="F816" s="237" t="str">
        <f t="shared" si="136"/>
        <v>989</v>
      </c>
      <c r="G816" s="237" t="str">
        <f t="shared" si="137"/>
        <v>5173</v>
      </c>
      <c r="H816" s="237" t="s">
        <v>3804</v>
      </c>
      <c r="I816" s="237" t="str">
        <f t="shared" si="138"/>
        <v>栗原市金成梨崎道ノ上７番地の１</v>
      </c>
      <c r="J816" s="237" t="s">
        <v>3805</v>
      </c>
      <c r="K816" s="237" t="s">
        <v>3806</v>
      </c>
      <c r="L816" s="237" t="s">
        <v>248</v>
      </c>
      <c r="M816" s="237" t="s">
        <v>3807</v>
      </c>
      <c r="N816" s="237" t="s">
        <v>3986</v>
      </c>
      <c r="O816" s="237" t="s">
        <v>3987</v>
      </c>
      <c r="P816" s="237" t="s">
        <v>3845</v>
      </c>
      <c r="Q816" s="237" t="s">
        <v>3773</v>
      </c>
      <c r="R816" s="237" t="s">
        <v>3988</v>
      </c>
      <c r="S816" s="237" t="s">
        <v>3989</v>
      </c>
      <c r="T816" s="237" t="s">
        <v>3989</v>
      </c>
      <c r="U816" s="237" t="s">
        <v>3990</v>
      </c>
      <c r="V816" s="237" t="s">
        <v>105</v>
      </c>
      <c r="W816" s="237"/>
      <c r="X816" s="237"/>
      <c r="Y816" s="237" t="s">
        <v>3986</v>
      </c>
      <c r="Z816" s="237" t="s">
        <v>3987</v>
      </c>
      <c r="AA816" s="237" t="str">
        <f t="shared" si="139"/>
        <v>クリコマ「ユメコウボウ」</v>
      </c>
      <c r="AB816" s="237" t="s">
        <v>3845</v>
      </c>
      <c r="AC816" s="237" t="str">
        <f t="shared" si="140"/>
        <v>989</v>
      </c>
      <c r="AD816" s="237" t="str">
        <f t="shared" si="141"/>
        <v>5301</v>
      </c>
      <c r="AE816" s="237" t="s">
        <v>3773</v>
      </c>
      <c r="AF816" s="237" t="s">
        <v>3988</v>
      </c>
      <c r="AG816" s="237" t="str">
        <f t="shared" si="142"/>
        <v>栗原市栗駒岩ケ崎土川１０－５</v>
      </c>
      <c r="AH816" s="237" t="s">
        <v>3989</v>
      </c>
      <c r="AI816" s="237" t="s">
        <v>3989</v>
      </c>
      <c r="AJ816" s="237" t="s">
        <v>260</v>
      </c>
    </row>
    <row r="817" spans="1:36">
      <c r="A817" s="237" t="str">
        <f t="shared" si="134"/>
        <v>0411300387生活介護</v>
      </c>
      <c r="B817" s="237" t="s">
        <v>3991</v>
      </c>
      <c r="C817" s="237" t="s">
        <v>3992</v>
      </c>
      <c r="D817" s="237" t="str">
        <f t="shared" si="135"/>
        <v>カブシキガイシャショウグウ</v>
      </c>
      <c r="E817" s="237" t="s">
        <v>3993</v>
      </c>
      <c r="F817" s="237" t="str">
        <f t="shared" si="136"/>
        <v>989</v>
      </c>
      <c r="G817" s="237" t="str">
        <f t="shared" si="137"/>
        <v>5504</v>
      </c>
      <c r="H817" s="237" t="s">
        <v>3994</v>
      </c>
      <c r="I817" s="237" t="str">
        <f t="shared" si="138"/>
        <v>栗原市若柳上畑岡鎌取場121番地</v>
      </c>
      <c r="J817" s="237" t="s">
        <v>3995</v>
      </c>
      <c r="K817" s="237" t="s">
        <v>3995</v>
      </c>
      <c r="L817" s="237" t="s">
        <v>339</v>
      </c>
      <c r="M817" s="237" t="s">
        <v>3996</v>
      </c>
      <c r="N817" s="237" t="s">
        <v>3997</v>
      </c>
      <c r="O817" s="237" t="s">
        <v>3998</v>
      </c>
      <c r="P817" s="237" t="s">
        <v>3999</v>
      </c>
      <c r="Q817" s="237" t="s">
        <v>3773</v>
      </c>
      <c r="R817" s="237" t="s">
        <v>4000</v>
      </c>
      <c r="S817" s="237" t="s">
        <v>4001</v>
      </c>
      <c r="T817" s="237" t="s">
        <v>4002</v>
      </c>
      <c r="U817" s="237" t="s">
        <v>4003</v>
      </c>
      <c r="V817" s="237" t="s">
        <v>105</v>
      </c>
      <c r="W817" s="237"/>
      <c r="X817" s="237"/>
      <c r="Y817" s="237" t="s">
        <v>3997</v>
      </c>
      <c r="Z817" s="237" t="s">
        <v>3998</v>
      </c>
      <c r="AA817" s="237" t="str">
        <f t="shared" si="139"/>
        <v>ユメヤ</v>
      </c>
      <c r="AB817" s="237" t="s">
        <v>3999</v>
      </c>
      <c r="AC817" s="237" t="str">
        <f t="shared" si="140"/>
        <v>989</v>
      </c>
      <c r="AD817" s="237" t="str">
        <f t="shared" si="141"/>
        <v>5502</v>
      </c>
      <c r="AE817" s="237" t="s">
        <v>3773</v>
      </c>
      <c r="AF817" s="237" t="s">
        <v>4000</v>
      </c>
      <c r="AG817" s="237" t="str">
        <f t="shared" si="142"/>
        <v>栗原市若柳川南戸ノ西４５番地</v>
      </c>
      <c r="AH817" s="237" t="s">
        <v>4001</v>
      </c>
      <c r="AI817" s="237" t="s">
        <v>4002</v>
      </c>
      <c r="AJ817" s="237" t="s">
        <v>260</v>
      </c>
    </row>
    <row r="818" spans="1:36">
      <c r="A818" s="237" t="str">
        <f t="shared" si="134"/>
        <v>0411300387就労継続支援Ｂ型</v>
      </c>
      <c r="B818" s="237" t="s">
        <v>3991</v>
      </c>
      <c r="C818" s="237" t="s">
        <v>3992</v>
      </c>
      <c r="D818" s="237" t="str">
        <f t="shared" si="135"/>
        <v>カブシキガイシャショウグウ</v>
      </c>
      <c r="E818" s="237" t="s">
        <v>3993</v>
      </c>
      <c r="F818" s="237" t="str">
        <f t="shared" si="136"/>
        <v>989</v>
      </c>
      <c r="G818" s="237" t="str">
        <f t="shared" si="137"/>
        <v>5504</v>
      </c>
      <c r="H818" s="237" t="s">
        <v>3994</v>
      </c>
      <c r="I818" s="237" t="str">
        <f t="shared" si="138"/>
        <v>栗原市若柳上畑岡鎌取場121番地</v>
      </c>
      <c r="J818" s="237" t="s">
        <v>3995</v>
      </c>
      <c r="K818" s="237" t="s">
        <v>3995</v>
      </c>
      <c r="L818" s="237" t="s">
        <v>339</v>
      </c>
      <c r="M818" s="237" t="s">
        <v>3996</v>
      </c>
      <c r="N818" s="237" t="s">
        <v>3997</v>
      </c>
      <c r="O818" s="237" t="s">
        <v>3998</v>
      </c>
      <c r="P818" s="237" t="s">
        <v>3999</v>
      </c>
      <c r="Q818" s="237" t="s">
        <v>3773</v>
      </c>
      <c r="R818" s="237" t="s">
        <v>4000</v>
      </c>
      <c r="S818" s="237" t="s">
        <v>4001</v>
      </c>
      <c r="T818" s="237" t="s">
        <v>4002</v>
      </c>
      <c r="U818" s="237" t="s">
        <v>4003</v>
      </c>
      <c r="V818" s="237" t="s">
        <v>111</v>
      </c>
      <c r="W818" s="237"/>
      <c r="X818" s="237"/>
      <c r="Y818" s="237" t="s">
        <v>3997</v>
      </c>
      <c r="Z818" s="237" t="s">
        <v>3998</v>
      </c>
      <c r="AA818" s="237" t="str">
        <f t="shared" si="139"/>
        <v>ユメヤ</v>
      </c>
      <c r="AB818" s="237" t="s">
        <v>3999</v>
      </c>
      <c r="AC818" s="237" t="str">
        <f t="shared" si="140"/>
        <v>989</v>
      </c>
      <c r="AD818" s="237" t="str">
        <f t="shared" si="141"/>
        <v>5502</v>
      </c>
      <c r="AE818" s="237" t="s">
        <v>3773</v>
      </c>
      <c r="AF818" s="237" t="s">
        <v>4004</v>
      </c>
      <c r="AG818" s="237" t="str">
        <f t="shared" si="142"/>
        <v>栗原市若柳川南南大通15-3</v>
      </c>
      <c r="AH818" s="237" t="s">
        <v>4001</v>
      </c>
      <c r="AI818" s="237" t="s">
        <v>4002</v>
      </c>
      <c r="AJ818" s="237" t="s">
        <v>260</v>
      </c>
    </row>
    <row r="819" spans="1:36">
      <c r="A819" s="237" t="str">
        <f t="shared" si="134"/>
        <v>0411300395就労継続支援Ａ型</v>
      </c>
      <c r="B819" s="237" t="s">
        <v>4005</v>
      </c>
      <c r="C819" s="237" t="s">
        <v>4006</v>
      </c>
      <c r="D819" s="237" t="str">
        <f t="shared" si="135"/>
        <v>イッパンシャダンホウジンＨｅａｒｔｓ</v>
      </c>
      <c r="E819" s="237" t="s">
        <v>4007</v>
      </c>
      <c r="F819" s="237" t="str">
        <f t="shared" si="136"/>
        <v>987</v>
      </c>
      <c r="G819" s="237" t="str">
        <f t="shared" si="137"/>
        <v>2246</v>
      </c>
      <c r="H819" s="237" t="s">
        <v>4008</v>
      </c>
      <c r="I819" s="237" t="str">
        <f t="shared" si="138"/>
        <v>栗原市築館上高森４９番地４</v>
      </c>
      <c r="J819" s="237" t="s">
        <v>4009</v>
      </c>
      <c r="K819" s="237" t="s">
        <v>4010</v>
      </c>
      <c r="L819" s="237" t="s">
        <v>901</v>
      </c>
      <c r="M819" s="237" t="s">
        <v>4011</v>
      </c>
      <c r="N819" s="237" t="s">
        <v>4012</v>
      </c>
      <c r="O819" s="237" t="s">
        <v>4013</v>
      </c>
      <c r="P819" s="237" t="s">
        <v>4007</v>
      </c>
      <c r="Q819" s="237" t="s">
        <v>3773</v>
      </c>
      <c r="R819" s="237" t="s">
        <v>4008</v>
      </c>
      <c r="S819" s="237" t="s">
        <v>4009</v>
      </c>
      <c r="T819" s="237" t="s">
        <v>4010</v>
      </c>
      <c r="U819" s="237" t="s">
        <v>4014</v>
      </c>
      <c r="V819" s="237" t="s">
        <v>110</v>
      </c>
      <c r="W819" s="237"/>
      <c r="X819" s="237"/>
      <c r="Y819" s="237" t="s">
        <v>4012</v>
      </c>
      <c r="Z819" s="237" t="s">
        <v>4013</v>
      </c>
      <c r="AA819" s="237" t="str">
        <f t="shared" si="139"/>
        <v>ハーツ</v>
      </c>
      <c r="AB819" s="237" t="s">
        <v>4007</v>
      </c>
      <c r="AC819" s="237" t="str">
        <f t="shared" si="140"/>
        <v>987</v>
      </c>
      <c r="AD819" s="237" t="str">
        <f t="shared" si="141"/>
        <v>2246</v>
      </c>
      <c r="AE819" s="237" t="s">
        <v>3773</v>
      </c>
      <c r="AF819" s="237" t="s">
        <v>4008</v>
      </c>
      <c r="AG819" s="237" t="str">
        <f t="shared" si="142"/>
        <v>栗原市築館上高森４９番地４</v>
      </c>
      <c r="AH819" s="237" t="s">
        <v>4009</v>
      </c>
      <c r="AI819" s="237" t="s">
        <v>4010</v>
      </c>
      <c r="AJ819" s="237" t="s">
        <v>260</v>
      </c>
    </row>
    <row r="820" spans="1:36">
      <c r="A820" s="237" t="str">
        <f t="shared" si="134"/>
        <v>0411300452生活介護</v>
      </c>
      <c r="B820" s="237" t="s">
        <v>4015</v>
      </c>
      <c r="C820" s="237" t="s">
        <v>4016</v>
      </c>
      <c r="D820" s="237" t="str">
        <f t="shared" si="135"/>
        <v>カブシキカイシャリツワ</v>
      </c>
      <c r="E820" s="237" t="s">
        <v>3845</v>
      </c>
      <c r="F820" s="237" t="str">
        <f t="shared" si="136"/>
        <v>989</v>
      </c>
      <c r="G820" s="237" t="str">
        <f t="shared" si="137"/>
        <v>5301</v>
      </c>
      <c r="H820" s="237" t="s">
        <v>4017</v>
      </c>
      <c r="I820" s="237" t="str">
        <f t="shared" si="138"/>
        <v>栗原市栗駒岩ケ崎桐木沢６６番地</v>
      </c>
      <c r="J820" s="237" t="s">
        <v>4018</v>
      </c>
      <c r="K820" s="237" t="s">
        <v>4019</v>
      </c>
      <c r="L820" s="237" t="s">
        <v>339</v>
      </c>
      <c r="M820" s="237" t="s">
        <v>4020</v>
      </c>
      <c r="N820" s="237" t="s">
        <v>4021</v>
      </c>
      <c r="O820" s="237" t="s">
        <v>4022</v>
      </c>
      <c r="P820" s="237" t="s">
        <v>3845</v>
      </c>
      <c r="Q820" s="237" t="s">
        <v>3773</v>
      </c>
      <c r="R820" s="237" t="s">
        <v>4023</v>
      </c>
      <c r="S820" s="237" t="s">
        <v>4024</v>
      </c>
      <c r="T820" s="237" t="s">
        <v>4025</v>
      </c>
      <c r="U820" s="237" t="s">
        <v>4026</v>
      </c>
      <c r="V820" s="237" t="s">
        <v>105</v>
      </c>
      <c r="W820" s="237"/>
      <c r="X820" s="237"/>
      <c r="Y820" s="237" t="s">
        <v>4021</v>
      </c>
      <c r="Z820" s="237" t="s">
        <v>4022</v>
      </c>
      <c r="AA820" s="237" t="str">
        <f t="shared" si="139"/>
        <v>チャレンジドイワガサキ</v>
      </c>
      <c r="AB820" s="237" t="s">
        <v>3845</v>
      </c>
      <c r="AC820" s="237" t="str">
        <f t="shared" si="140"/>
        <v>989</v>
      </c>
      <c r="AD820" s="237" t="str">
        <f t="shared" si="141"/>
        <v>5301</v>
      </c>
      <c r="AE820" s="237" t="s">
        <v>3773</v>
      </c>
      <c r="AF820" s="237" t="s">
        <v>4023</v>
      </c>
      <c r="AG820" s="237" t="str">
        <f t="shared" si="142"/>
        <v>栗原市栗駒岩ケ崎下小路２７番地</v>
      </c>
      <c r="AH820" s="237" t="s">
        <v>4024</v>
      </c>
      <c r="AI820" s="237" t="s">
        <v>4025</v>
      </c>
      <c r="AJ820" s="237" t="s">
        <v>260</v>
      </c>
    </row>
    <row r="821" spans="1:36">
      <c r="A821" s="237" t="str">
        <f t="shared" si="134"/>
        <v>0411300452短期入所</v>
      </c>
      <c r="B821" s="237" t="s">
        <v>4015</v>
      </c>
      <c r="C821" s="237" t="s">
        <v>4016</v>
      </c>
      <c r="D821" s="237" t="str">
        <f t="shared" si="135"/>
        <v>カブシキカイシャリツワ</v>
      </c>
      <c r="E821" s="237" t="s">
        <v>3845</v>
      </c>
      <c r="F821" s="237" t="str">
        <f t="shared" si="136"/>
        <v>989</v>
      </c>
      <c r="G821" s="237" t="str">
        <f t="shared" si="137"/>
        <v>5301</v>
      </c>
      <c r="H821" s="237" t="s">
        <v>4017</v>
      </c>
      <c r="I821" s="237" t="str">
        <f t="shared" si="138"/>
        <v>栗原市栗駒岩ケ崎桐木沢６６番地</v>
      </c>
      <c r="J821" s="237" t="s">
        <v>4018</v>
      </c>
      <c r="K821" s="237" t="s">
        <v>4019</v>
      </c>
      <c r="L821" s="237" t="s">
        <v>339</v>
      </c>
      <c r="M821" s="237" t="s">
        <v>4020</v>
      </c>
      <c r="N821" s="237" t="s">
        <v>4021</v>
      </c>
      <c r="O821" s="237" t="s">
        <v>4022</v>
      </c>
      <c r="P821" s="237" t="s">
        <v>3845</v>
      </c>
      <c r="Q821" s="237" t="s">
        <v>3773</v>
      </c>
      <c r="R821" s="237" t="s">
        <v>4023</v>
      </c>
      <c r="S821" s="237" t="s">
        <v>4024</v>
      </c>
      <c r="T821" s="237" t="s">
        <v>4025</v>
      </c>
      <c r="U821" s="237" t="s">
        <v>4026</v>
      </c>
      <c r="V821" s="237" t="s">
        <v>277</v>
      </c>
      <c r="W821" s="237"/>
      <c r="X821" s="237"/>
      <c r="Y821" s="237" t="s">
        <v>4021</v>
      </c>
      <c r="Z821" s="237" t="s">
        <v>4022</v>
      </c>
      <c r="AA821" s="237" t="str">
        <f t="shared" si="139"/>
        <v>チャレンジドイワガサキ</v>
      </c>
      <c r="AB821" s="237" t="s">
        <v>3845</v>
      </c>
      <c r="AC821" s="237" t="str">
        <f t="shared" si="140"/>
        <v>989</v>
      </c>
      <c r="AD821" s="237" t="str">
        <f t="shared" si="141"/>
        <v>5301</v>
      </c>
      <c r="AE821" s="237" t="s">
        <v>3773</v>
      </c>
      <c r="AF821" s="237" t="s">
        <v>4023</v>
      </c>
      <c r="AG821" s="237" t="str">
        <f t="shared" si="142"/>
        <v>栗原市栗駒岩ケ崎下小路２７番地</v>
      </c>
      <c r="AH821" s="237" t="s">
        <v>4024</v>
      </c>
      <c r="AI821" s="237" t="s">
        <v>4025</v>
      </c>
      <c r="AJ821" s="237" t="s">
        <v>260</v>
      </c>
    </row>
    <row r="822" spans="1:36">
      <c r="A822" s="237" t="str">
        <f t="shared" si="134"/>
        <v>0411300452就労継続支援Ｂ型</v>
      </c>
      <c r="B822" s="237" t="s">
        <v>4015</v>
      </c>
      <c r="C822" s="237" t="s">
        <v>4016</v>
      </c>
      <c r="D822" s="237" t="str">
        <f t="shared" si="135"/>
        <v>カブシキカイシャリツワ</v>
      </c>
      <c r="E822" s="237" t="s">
        <v>3845</v>
      </c>
      <c r="F822" s="237" t="str">
        <f t="shared" si="136"/>
        <v>989</v>
      </c>
      <c r="G822" s="237" t="str">
        <f t="shared" si="137"/>
        <v>5301</v>
      </c>
      <c r="H822" s="237" t="s">
        <v>4017</v>
      </c>
      <c r="I822" s="237" t="str">
        <f t="shared" si="138"/>
        <v>栗原市栗駒岩ケ崎桐木沢６６番地</v>
      </c>
      <c r="J822" s="237" t="s">
        <v>4018</v>
      </c>
      <c r="K822" s="237" t="s">
        <v>4019</v>
      </c>
      <c r="L822" s="237" t="s">
        <v>339</v>
      </c>
      <c r="M822" s="237" t="s">
        <v>4020</v>
      </c>
      <c r="N822" s="237" t="s">
        <v>4021</v>
      </c>
      <c r="O822" s="237" t="s">
        <v>4022</v>
      </c>
      <c r="P822" s="237" t="s">
        <v>3845</v>
      </c>
      <c r="Q822" s="237" t="s">
        <v>3773</v>
      </c>
      <c r="R822" s="237" t="s">
        <v>4023</v>
      </c>
      <c r="S822" s="237" t="s">
        <v>4024</v>
      </c>
      <c r="T822" s="237" t="s">
        <v>4025</v>
      </c>
      <c r="U822" s="237" t="s">
        <v>4026</v>
      </c>
      <c r="V822" s="237" t="s">
        <v>111</v>
      </c>
      <c r="W822" s="237"/>
      <c r="X822" s="237"/>
      <c r="Y822" s="237" t="s">
        <v>4027</v>
      </c>
      <c r="Z822" s="237" t="s">
        <v>4028</v>
      </c>
      <c r="AA822" s="237" t="str">
        <f t="shared" si="139"/>
        <v>シュウロウシエンジギョウショ　チャレンジドイワガサキ</v>
      </c>
      <c r="AB822" s="237" t="s">
        <v>3845</v>
      </c>
      <c r="AC822" s="237" t="str">
        <f t="shared" si="140"/>
        <v>989</v>
      </c>
      <c r="AD822" s="237" t="str">
        <f t="shared" si="141"/>
        <v>5301</v>
      </c>
      <c r="AE822" s="237" t="s">
        <v>3773</v>
      </c>
      <c r="AF822" s="237" t="s">
        <v>4023</v>
      </c>
      <c r="AG822" s="237" t="str">
        <f t="shared" si="142"/>
        <v>栗原市栗駒岩ケ崎下小路２７番地</v>
      </c>
      <c r="AH822" s="237" t="s">
        <v>4024</v>
      </c>
      <c r="AI822" s="237" t="s">
        <v>4025</v>
      </c>
      <c r="AJ822" s="237" t="s">
        <v>260</v>
      </c>
    </row>
    <row r="823" spans="1:36">
      <c r="A823" s="237" t="str">
        <f t="shared" si="134"/>
        <v>0411300460短期入所</v>
      </c>
      <c r="B823" s="237" t="s">
        <v>3773</v>
      </c>
      <c r="C823" s="237" t="s">
        <v>4029</v>
      </c>
      <c r="D823" s="237" t="str">
        <f t="shared" si="135"/>
        <v>クリハラシ</v>
      </c>
      <c r="E823" s="237" t="s">
        <v>3777</v>
      </c>
      <c r="F823" s="237" t="str">
        <f t="shared" si="136"/>
        <v>987</v>
      </c>
      <c r="G823" s="237" t="str">
        <f t="shared" si="137"/>
        <v>2252</v>
      </c>
      <c r="H823" s="237" t="s">
        <v>4030</v>
      </c>
      <c r="I823" s="237" t="str">
        <f t="shared" si="138"/>
        <v>栗原市築館薬師１丁目７番１号</v>
      </c>
      <c r="J823" s="237" t="s">
        <v>4031</v>
      </c>
      <c r="K823" s="237" t="s">
        <v>4032</v>
      </c>
      <c r="L823" s="237" t="s">
        <v>4033</v>
      </c>
      <c r="M823" s="237" t="s">
        <v>4034</v>
      </c>
      <c r="N823" s="237" t="s">
        <v>4035</v>
      </c>
      <c r="O823" s="237" t="s">
        <v>4036</v>
      </c>
      <c r="P823" s="237" t="s">
        <v>3955</v>
      </c>
      <c r="Q823" s="237" t="s">
        <v>3773</v>
      </c>
      <c r="R823" s="237" t="s">
        <v>4037</v>
      </c>
      <c r="S823" s="237" t="s">
        <v>4031</v>
      </c>
      <c r="T823" s="237" t="s">
        <v>4032</v>
      </c>
      <c r="U823" s="237" t="s">
        <v>4038</v>
      </c>
      <c r="V823" s="237" t="s">
        <v>277</v>
      </c>
      <c r="W823" s="237"/>
      <c r="X823" s="237"/>
      <c r="Y823" s="237" t="s">
        <v>4035</v>
      </c>
      <c r="Z823" s="237" t="s">
        <v>4036</v>
      </c>
      <c r="AA823" s="237" t="str">
        <f t="shared" si="139"/>
        <v>クリハラシリツワカヤナギビョウイン</v>
      </c>
      <c r="AB823" s="237" t="s">
        <v>3955</v>
      </c>
      <c r="AC823" s="237" t="str">
        <f t="shared" si="140"/>
        <v>989</v>
      </c>
      <c r="AD823" s="237" t="str">
        <f t="shared" si="141"/>
        <v>5501</v>
      </c>
      <c r="AE823" s="237" t="s">
        <v>3773</v>
      </c>
      <c r="AF823" s="237" t="s">
        <v>4037</v>
      </c>
      <c r="AG823" s="237" t="str">
        <f t="shared" si="142"/>
        <v>栗原市若柳字川北原畑２３番地４</v>
      </c>
      <c r="AH823" s="237" t="s">
        <v>4031</v>
      </c>
      <c r="AI823" s="237" t="s">
        <v>4032</v>
      </c>
      <c r="AJ823" s="237" t="s">
        <v>260</v>
      </c>
    </row>
    <row r="824" spans="1:36">
      <c r="A824" s="237" t="str">
        <f t="shared" si="134"/>
        <v>0411300486短期入所</v>
      </c>
      <c r="B824" s="237" t="s">
        <v>3926</v>
      </c>
      <c r="C824" s="237" t="s">
        <v>3927</v>
      </c>
      <c r="D824" s="237" t="str">
        <f t="shared" si="135"/>
        <v>シャカイフクシホウジンホウメイカイ</v>
      </c>
      <c r="E824" s="237" t="s">
        <v>3928</v>
      </c>
      <c r="F824" s="237" t="str">
        <f t="shared" si="136"/>
        <v>989</v>
      </c>
      <c r="G824" s="237" t="str">
        <f t="shared" si="137"/>
        <v>5508</v>
      </c>
      <c r="H824" s="237" t="s">
        <v>3929</v>
      </c>
      <c r="I824" s="237" t="str">
        <f t="shared" si="138"/>
        <v>栗原市若柳武鎗字藤貫沢85番地</v>
      </c>
      <c r="J824" s="237" t="s">
        <v>3930</v>
      </c>
      <c r="K824" s="237" t="s">
        <v>3931</v>
      </c>
      <c r="L824" s="237" t="s">
        <v>248</v>
      </c>
      <c r="M824" s="237" t="s">
        <v>3932</v>
      </c>
      <c r="N824" s="237" t="s">
        <v>4039</v>
      </c>
      <c r="O824" s="237" t="s">
        <v>4040</v>
      </c>
      <c r="P824" s="237" t="s">
        <v>3935</v>
      </c>
      <c r="Q824" s="237" t="s">
        <v>3773</v>
      </c>
      <c r="R824" s="237" t="s">
        <v>4041</v>
      </c>
      <c r="S824" s="237" t="s">
        <v>4042</v>
      </c>
      <c r="T824" s="237" t="s">
        <v>4043</v>
      </c>
      <c r="U824" s="237" t="s">
        <v>4044</v>
      </c>
      <c r="V824" s="237" t="s">
        <v>277</v>
      </c>
      <c r="W824" s="237"/>
      <c r="X824" s="237"/>
      <c r="Y824" s="237" t="s">
        <v>4039</v>
      </c>
      <c r="Z824" s="237" t="s">
        <v>4040</v>
      </c>
      <c r="AA824" s="237" t="str">
        <f t="shared" si="139"/>
        <v>タンキニュウショカツラッパ</v>
      </c>
      <c r="AB824" s="237" t="s">
        <v>3935</v>
      </c>
      <c r="AC824" s="237" t="str">
        <f t="shared" si="140"/>
        <v>987</v>
      </c>
      <c r="AD824" s="237" t="str">
        <f t="shared" si="141"/>
        <v>2177</v>
      </c>
      <c r="AE824" s="237" t="s">
        <v>3773</v>
      </c>
      <c r="AF824" s="237" t="s">
        <v>4041</v>
      </c>
      <c r="AG824" s="237" t="str">
        <f t="shared" si="142"/>
        <v>栗原市高清水新桂葉２７８－２</v>
      </c>
      <c r="AH824" s="237" t="s">
        <v>4042</v>
      </c>
      <c r="AI824" s="237" t="s">
        <v>4043</v>
      </c>
      <c r="AJ824" s="237" t="s">
        <v>260</v>
      </c>
    </row>
    <row r="825" spans="1:36">
      <c r="A825" s="237" t="str">
        <f t="shared" si="134"/>
        <v>0411300528生活介護</v>
      </c>
      <c r="B825" s="237" t="s">
        <v>4045</v>
      </c>
      <c r="C825" s="237" t="s">
        <v>4046</v>
      </c>
      <c r="D825" s="237" t="str">
        <f t="shared" si="135"/>
        <v>カブシキガイシャドウジン</v>
      </c>
      <c r="E825" s="237" t="s">
        <v>4047</v>
      </c>
      <c r="F825" s="237" t="str">
        <f t="shared" si="136"/>
        <v>989</v>
      </c>
      <c r="G825" s="237" t="str">
        <f t="shared" si="137"/>
        <v>5402</v>
      </c>
      <c r="H825" s="237" t="s">
        <v>4048</v>
      </c>
      <c r="I825" s="237" t="str">
        <f t="shared" si="138"/>
        <v>栗原市鶯沢南郷下日照75番地</v>
      </c>
      <c r="J825" s="237" t="s">
        <v>4049</v>
      </c>
      <c r="K825" s="237"/>
      <c r="L825" s="237" t="s">
        <v>339</v>
      </c>
      <c r="M825" s="237" t="s">
        <v>4050</v>
      </c>
      <c r="N825" s="237" t="s">
        <v>4051</v>
      </c>
      <c r="O825" s="237" t="s">
        <v>4052</v>
      </c>
      <c r="P825" s="237" t="s">
        <v>4047</v>
      </c>
      <c r="Q825" s="237" t="s">
        <v>3773</v>
      </c>
      <c r="R825" s="237" t="s">
        <v>4053</v>
      </c>
      <c r="S825" s="237" t="s">
        <v>4049</v>
      </c>
      <c r="T825" s="237"/>
      <c r="U825" s="237" t="s">
        <v>4054</v>
      </c>
      <c r="V825" s="237" t="s">
        <v>105</v>
      </c>
      <c r="W825" s="237"/>
      <c r="X825" s="237"/>
      <c r="Y825" s="237" t="s">
        <v>4051</v>
      </c>
      <c r="Z825" s="237" t="s">
        <v>4055</v>
      </c>
      <c r="AA825" s="237" t="str">
        <f t="shared" si="139"/>
        <v>フウワノサト</v>
      </c>
      <c r="AB825" s="237" t="s">
        <v>4047</v>
      </c>
      <c r="AC825" s="237" t="str">
        <f t="shared" si="140"/>
        <v>989</v>
      </c>
      <c r="AD825" s="237" t="str">
        <f t="shared" si="141"/>
        <v>5402</v>
      </c>
      <c r="AE825" s="237" t="s">
        <v>3773</v>
      </c>
      <c r="AF825" s="237" t="s">
        <v>4053</v>
      </c>
      <c r="AG825" s="237" t="str">
        <f t="shared" si="142"/>
        <v>栗原市鶯沢南郷下日照７５番地</v>
      </c>
      <c r="AH825" s="237" t="s">
        <v>4049</v>
      </c>
      <c r="AI825" s="237"/>
      <c r="AJ825" s="237" t="s">
        <v>260</v>
      </c>
    </row>
    <row r="826" spans="1:36">
      <c r="A826" s="237" t="str">
        <f t="shared" si="134"/>
        <v>0411300536居宅介護</v>
      </c>
      <c r="B826" s="237" t="s">
        <v>4056</v>
      </c>
      <c r="C826" s="237" t="s">
        <v>4057</v>
      </c>
      <c r="D826" s="237" t="str">
        <f t="shared" si="135"/>
        <v>シンミヤギノウギョウキョウドウクミアイ</v>
      </c>
      <c r="E826" s="237" t="s">
        <v>3962</v>
      </c>
      <c r="F826" s="237" t="str">
        <f t="shared" si="136"/>
        <v>987</v>
      </c>
      <c r="G826" s="237" t="str">
        <f t="shared" si="137"/>
        <v>2233</v>
      </c>
      <c r="H826" s="237" t="s">
        <v>4058</v>
      </c>
      <c r="I826" s="237" t="str">
        <f t="shared" si="138"/>
        <v>栗原市築館字照越大ケ原４３番地１</v>
      </c>
      <c r="J826" s="237" t="s">
        <v>4059</v>
      </c>
      <c r="K826" s="237" t="s">
        <v>4060</v>
      </c>
      <c r="L826" s="237" t="s">
        <v>2077</v>
      </c>
      <c r="M826" s="237" t="s">
        <v>4061</v>
      </c>
      <c r="N826" s="237" t="s">
        <v>4062</v>
      </c>
      <c r="O826" s="237" t="s">
        <v>4063</v>
      </c>
      <c r="P826" s="237" t="s">
        <v>3859</v>
      </c>
      <c r="Q826" s="237" t="s">
        <v>3773</v>
      </c>
      <c r="R826" s="237" t="s">
        <v>3860</v>
      </c>
      <c r="S826" s="237" t="s">
        <v>3861</v>
      </c>
      <c r="T826" s="237" t="s">
        <v>3862</v>
      </c>
      <c r="U826" s="237" t="s">
        <v>4064</v>
      </c>
      <c r="V826" s="237" t="s">
        <v>99</v>
      </c>
      <c r="W826" s="237"/>
      <c r="X826" s="237"/>
      <c r="Y826" s="237" t="s">
        <v>4062</v>
      </c>
      <c r="Z826" s="237" t="s">
        <v>4063</v>
      </c>
      <c r="AA826" s="237" t="str">
        <f t="shared" si="139"/>
        <v>ジェイエイシンミヤギクリッコケアサービスセンター</v>
      </c>
      <c r="AB826" s="237" t="s">
        <v>3859</v>
      </c>
      <c r="AC826" s="237" t="str">
        <f t="shared" si="140"/>
        <v>989</v>
      </c>
      <c r="AD826" s="237" t="str">
        <f t="shared" si="141"/>
        <v>5171</v>
      </c>
      <c r="AE826" s="237" t="s">
        <v>3773</v>
      </c>
      <c r="AF826" s="237" t="s">
        <v>3860</v>
      </c>
      <c r="AG826" s="237" t="str">
        <f t="shared" si="142"/>
        <v>栗原市金成沢辺木戸口５０番地</v>
      </c>
      <c r="AH826" s="237" t="s">
        <v>3861</v>
      </c>
      <c r="AI826" s="237" t="s">
        <v>3862</v>
      </c>
      <c r="AJ826" s="237" t="s">
        <v>260</v>
      </c>
    </row>
    <row r="827" spans="1:36">
      <c r="A827" s="237" t="str">
        <f t="shared" si="134"/>
        <v>0411300536重度訪問介護</v>
      </c>
      <c r="B827" s="237" t="s">
        <v>4056</v>
      </c>
      <c r="C827" s="237" t="s">
        <v>4057</v>
      </c>
      <c r="D827" s="237" t="str">
        <f t="shared" si="135"/>
        <v>シンミヤギノウギョウキョウドウクミアイ</v>
      </c>
      <c r="E827" s="237" t="s">
        <v>3962</v>
      </c>
      <c r="F827" s="237" t="str">
        <f t="shared" si="136"/>
        <v>987</v>
      </c>
      <c r="G827" s="237" t="str">
        <f t="shared" si="137"/>
        <v>2233</v>
      </c>
      <c r="H827" s="237" t="s">
        <v>4058</v>
      </c>
      <c r="I827" s="237" t="str">
        <f t="shared" si="138"/>
        <v>栗原市築館字照越大ケ原４３番地１</v>
      </c>
      <c r="J827" s="237" t="s">
        <v>4059</v>
      </c>
      <c r="K827" s="237" t="s">
        <v>4060</v>
      </c>
      <c r="L827" s="237" t="s">
        <v>2077</v>
      </c>
      <c r="M827" s="237" t="s">
        <v>4061</v>
      </c>
      <c r="N827" s="237" t="s">
        <v>4062</v>
      </c>
      <c r="O827" s="237" t="s">
        <v>4063</v>
      </c>
      <c r="P827" s="237" t="s">
        <v>3859</v>
      </c>
      <c r="Q827" s="237" t="s">
        <v>3773</v>
      </c>
      <c r="R827" s="237" t="s">
        <v>3860</v>
      </c>
      <c r="S827" s="237" t="s">
        <v>3861</v>
      </c>
      <c r="T827" s="237" t="s">
        <v>3862</v>
      </c>
      <c r="U827" s="237" t="s">
        <v>4064</v>
      </c>
      <c r="V827" s="237" t="s">
        <v>101</v>
      </c>
      <c r="W827" s="237"/>
      <c r="X827" s="237"/>
      <c r="Y827" s="237" t="s">
        <v>4062</v>
      </c>
      <c r="Z827" s="237" t="s">
        <v>4063</v>
      </c>
      <c r="AA827" s="237" t="str">
        <f t="shared" si="139"/>
        <v>ジェイエイシンミヤギクリッコケアサービスセンター</v>
      </c>
      <c r="AB827" s="237" t="s">
        <v>3859</v>
      </c>
      <c r="AC827" s="237" t="str">
        <f t="shared" si="140"/>
        <v>989</v>
      </c>
      <c r="AD827" s="237" t="str">
        <f t="shared" si="141"/>
        <v>5171</v>
      </c>
      <c r="AE827" s="237" t="s">
        <v>3773</v>
      </c>
      <c r="AF827" s="237" t="s">
        <v>3860</v>
      </c>
      <c r="AG827" s="237" t="str">
        <f t="shared" si="142"/>
        <v>栗原市金成沢辺木戸口５０番地</v>
      </c>
      <c r="AH827" s="237" t="s">
        <v>3861</v>
      </c>
      <c r="AI827" s="237" t="s">
        <v>3862</v>
      </c>
      <c r="AJ827" s="237" t="s">
        <v>260</v>
      </c>
    </row>
    <row r="828" spans="1:36">
      <c r="A828" s="237" t="str">
        <f t="shared" si="134"/>
        <v>0411300544居宅介護</v>
      </c>
      <c r="B828" s="237" t="s">
        <v>629</v>
      </c>
      <c r="C828" s="237" t="s">
        <v>630</v>
      </c>
      <c r="D828" s="237" t="str">
        <f t="shared" si="135"/>
        <v>カブシキガイシャニチイガッカン</v>
      </c>
      <c r="E828" s="237" t="s">
        <v>631</v>
      </c>
      <c r="F828" s="237" t="str">
        <f t="shared" si="136"/>
        <v>101</v>
      </c>
      <c r="G828" s="237" t="str">
        <f t="shared" si="137"/>
        <v>8688</v>
      </c>
      <c r="H828" s="237" t="s">
        <v>632</v>
      </c>
      <c r="I828" s="237" t="str">
        <f t="shared" si="138"/>
        <v>東京都千代田区神田駿河台２丁目９</v>
      </c>
      <c r="J828" s="237" t="s">
        <v>633</v>
      </c>
      <c r="K828" s="237" t="s">
        <v>634</v>
      </c>
      <c r="L828" s="237" t="s">
        <v>635</v>
      </c>
      <c r="M828" s="237" t="s">
        <v>636</v>
      </c>
      <c r="N828" s="237" t="s">
        <v>4065</v>
      </c>
      <c r="O828" s="237" t="s">
        <v>4066</v>
      </c>
      <c r="P828" s="237" t="s">
        <v>4067</v>
      </c>
      <c r="Q828" s="237" t="s">
        <v>3773</v>
      </c>
      <c r="R828" s="237" t="s">
        <v>4068</v>
      </c>
      <c r="S828" s="237" t="s">
        <v>4069</v>
      </c>
      <c r="T828" s="237" t="s">
        <v>4070</v>
      </c>
      <c r="U828" s="237" t="s">
        <v>4071</v>
      </c>
      <c r="V828" s="237" t="s">
        <v>99</v>
      </c>
      <c r="W828" s="237"/>
      <c r="X828" s="237"/>
      <c r="Y828" s="237" t="s">
        <v>4065</v>
      </c>
      <c r="Z828" s="237" t="s">
        <v>4066</v>
      </c>
      <c r="AA828" s="237" t="str">
        <f t="shared" si="139"/>
        <v>ニチイケアセンターツキダテ</v>
      </c>
      <c r="AB828" s="237" t="s">
        <v>4067</v>
      </c>
      <c r="AC828" s="237" t="str">
        <f t="shared" si="140"/>
        <v>987</v>
      </c>
      <c r="AD828" s="237" t="str">
        <f t="shared" si="141"/>
        <v>2216</v>
      </c>
      <c r="AE828" s="237" t="s">
        <v>3773</v>
      </c>
      <c r="AF828" s="237" t="s">
        <v>4068</v>
      </c>
      <c r="AG828" s="237" t="str">
        <f t="shared" si="142"/>
        <v>栗原市築館伊豆２丁目１４－１０　プランドール・ΣⅢ</v>
      </c>
      <c r="AH828" s="237" t="s">
        <v>4069</v>
      </c>
      <c r="AI828" s="237" t="s">
        <v>4070</v>
      </c>
      <c r="AJ828" s="237" t="s">
        <v>260</v>
      </c>
    </row>
    <row r="829" spans="1:36">
      <c r="A829" s="237" t="str">
        <f t="shared" si="134"/>
        <v>0411300544重度訪問介護</v>
      </c>
      <c r="B829" s="237" t="s">
        <v>629</v>
      </c>
      <c r="C829" s="237" t="s">
        <v>630</v>
      </c>
      <c r="D829" s="237" t="str">
        <f t="shared" si="135"/>
        <v>カブシキガイシャニチイガッカン</v>
      </c>
      <c r="E829" s="237" t="s">
        <v>631</v>
      </c>
      <c r="F829" s="237" t="str">
        <f t="shared" si="136"/>
        <v>101</v>
      </c>
      <c r="G829" s="237" t="str">
        <f t="shared" si="137"/>
        <v>8688</v>
      </c>
      <c r="H829" s="237" t="s">
        <v>632</v>
      </c>
      <c r="I829" s="237" t="str">
        <f t="shared" si="138"/>
        <v>東京都千代田区神田駿河台２丁目９</v>
      </c>
      <c r="J829" s="237" t="s">
        <v>633</v>
      </c>
      <c r="K829" s="237" t="s">
        <v>634</v>
      </c>
      <c r="L829" s="237" t="s">
        <v>635</v>
      </c>
      <c r="M829" s="237" t="s">
        <v>636</v>
      </c>
      <c r="N829" s="237" t="s">
        <v>4065</v>
      </c>
      <c r="O829" s="237" t="s">
        <v>4066</v>
      </c>
      <c r="P829" s="237" t="s">
        <v>4067</v>
      </c>
      <c r="Q829" s="237" t="s">
        <v>3773</v>
      </c>
      <c r="R829" s="237" t="s">
        <v>4068</v>
      </c>
      <c r="S829" s="237" t="s">
        <v>4069</v>
      </c>
      <c r="T829" s="237" t="s">
        <v>4070</v>
      </c>
      <c r="U829" s="237" t="s">
        <v>4071</v>
      </c>
      <c r="V829" s="237" t="s">
        <v>101</v>
      </c>
      <c r="W829" s="237"/>
      <c r="X829" s="237"/>
      <c r="Y829" s="237" t="s">
        <v>4065</v>
      </c>
      <c r="Z829" s="237" t="s">
        <v>4066</v>
      </c>
      <c r="AA829" s="237" t="str">
        <f t="shared" si="139"/>
        <v>ニチイケアセンターツキダテ</v>
      </c>
      <c r="AB829" s="237" t="s">
        <v>4067</v>
      </c>
      <c r="AC829" s="237" t="str">
        <f t="shared" si="140"/>
        <v>987</v>
      </c>
      <c r="AD829" s="237" t="str">
        <f t="shared" si="141"/>
        <v>2216</v>
      </c>
      <c r="AE829" s="237" t="s">
        <v>3773</v>
      </c>
      <c r="AF829" s="237" t="s">
        <v>4068</v>
      </c>
      <c r="AG829" s="237" t="str">
        <f t="shared" si="142"/>
        <v>栗原市築館伊豆２丁目１４－１０　プランドール・ΣⅢ</v>
      </c>
      <c r="AH829" s="237" t="s">
        <v>4069</v>
      </c>
      <c r="AI829" s="237" t="s">
        <v>4070</v>
      </c>
      <c r="AJ829" s="237" t="s">
        <v>260</v>
      </c>
    </row>
    <row r="830" spans="1:36">
      <c r="A830" s="237" t="str">
        <f t="shared" si="134"/>
        <v>0411300551短期入所</v>
      </c>
      <c r="B830" s="237" t="s">
        <v>4015</v>
      </c>
      <c r="C830" s="237" t="s">
        <v>4016</v>
      </c>
      <c r="D830" s="237" t="str">
        <f t="shared" si="135"/>
        <v>カブシキカイシャリツワ</v>
      </c>
      <c r="E830" s="237" t="s">
        <v>3845</v>
      </c>
      <c r="F830" s="237" t="str">
        <f t="shared" si="136"/>
        <v>989</v>
      </c>
      <c r="G830" s="237" t="str">
        <f t="shared" si="137"/>
        <v>5301</v>
      </c>
      <c r="H830" s="237" t="s">
        <v>4017</v>
      </c>
      <c r="I830" s="237" t="str">
        <f t="shared" si="138"/>
        <v>栗原市栗駒岩ケ崎桐木沢６６番地</v>
      </c>
      <c r="J830" s="237" t="s">
        <v>4018</v>
      </c>
      <c r="K830" s="237" t="s">
        <v>4019</v>
      </c>
      <c r="L830" s="237" t="s">
        <v>339</v>
      </c>
      <c r="M830" s="237" t="s">
        <v>4020</v>
      </c>
      <c r="N830" s="237" t="s">
        <v>4072</v>
      </c>
      <c r="O830" s="237" t="s">
        <v>4073</v>
      </c>
      <c r="P830" s="237" t="s">
        <v>3845</v>
      </c>
      <c r="Q830" s="237" t="s">
        <v>3773</v>
      </c>
      <c r="R830" s="237" t="s">
        <v>4074</v>
      </c>
      <c r="S830" s="237" t="s">
        <v>4075</v>
      </c>
      <c r="T830" s="237" t="s">
        <v>4076</v>
      </c>
      <c r="U830" s="237" t="s">
        <v>4077</v>
      </c>
      <c r="V830" s="237" t="s">
        <v>277</v>
      </c>
      <c r="W830" s="237"/>
      <c r="X830" s="237"/>
      <c r="Y830" s="237" t="s">
        <v>4078</v>
      </c>
      <c r="Z830" s="237" t="s">
        <v>4022</v>
      </c>
      <c r="AA830" s="237" t="str">
        <f t="shared" si="139"/>
        <v>チャレンジドイワガサキ</v>
      </c>
      <c r="AB830" s="237" t="s">
        <v>3845</v>
      </c>
      <c r="AC830" s="237" t="str">
        <f t="shared" si="140"/>
        <v>989</v>
      </c>
      <c r="AD830" s="237" t="str">
        <f t="shared" si="141"/>
        <v>5301</v>
      </c>
      <c r="AE830" s="237" t="s">
        <v>3773</v>
      </c>
      <c r="AF830" s="237" t="s">
        <v>4074</v>
      </c>
      <c r="AG830" s="237" t="str">
        <f t="shared" si="142"/>
        <v>栗原市栗駒岩ケ崎神南50番地</v>
      </c>
      <c r="AH830" s="237" t="s">
        <v>4079</v>
      </c>
      <c r="AI830" s="237" t="s">
        <v>4076</v>
      </c>
      <c r="AJ830" s="237" t="s">
        <v>260</v>
      </c>
    </row>
    <row r="831" spans="1:36">
      <c r="A831" s="237" t="str">
        <f t="shared" si="134"/>
        <v>0411300569短期入所</v>
      </c>
      <c r="B831" s="237" t="s">
        <v>3775</v>
      </c>
      <c r="C831" s="237" t="s">
        <v>3776</v>
      </c>
      <c r="D831" s="237" t="str">
        <f t="shared" si="135"/>
        <v>シャカイフクシホウジンクリハラシシャカイフクシキョウギカイ</v>
      </c>
      <c r="E831" s="237" t="s">
        <v>3777</v>
      </c>
      <c r="F831" s="237" t="str">
        <f t="shared" si="136"/>
        <v>987</v>
      </c>
      <c r="G831" s="237" t="str">
        <f t="shared" si="137"/>
        <v>2252</v>
      </c>
      <c r="H831" s="237" t="s">
        <v>3778</v>
      </c>
      <c r="I831" s="237" t="str">
        <f t="shared" si="138"/>
        <v>栗原市築館薬師3丁目6-2</v>
      </c>
      <c r="J831" s="237" t="s">
        <v>3779</v>
      </c>
      <c r="K831" s="237" t="s">
        <v>3780</v>
      </c>
      <c r="L831" s="237" t="s">
        <v>353</v>
      </c>
      <c r="M831" s="237" t="s">
        <v>3781</v>
      </c>
      <c r="N831" s="237" t="s">
        <v>4080</v>
      </c>
      <c r="O831" s="237" t="s">
        <v>4081</v>
      </c>
      <c r="P831" s="237" t="s">
        <v>3784</v>
      </c>
      <c r="Q831" s="237" t="s">
        <v>3773</v>
      </c>
      <c r="R831" s="237" t="s">
        <v>4082</v>
      </c>
      <c r="S831" s="237" t="s">
        <v>4083</v>
      </c>
      <c r="T831" s="237" t="s">
        <v>4084</v>
      </c>
      <c r="U831" s="237" t="s">
        <v>4085</v>
      </c>
      <c r="V831" s="237" t="s">
        <v>277</v>
      </c>
      <c r="W831" s="237"/>
      <c r="X831" s="237"/>
      <c r="Y831" s="237" t="s">
        <v>4080</v>
      </c>
      <c r="Z831" s="237" t="s">
        <v>4081</v>
      </c>
      <c r="AA831" s="237" t="str">
        <f t="shared" si="139"/>
        <v>キョウドウセイカツエンジョジギョウショフキノトウ</v>
      </c>
      <c r="AB831" s="237" t="s">
        <v>3784</v>
      </c>
      <c r="AC831" s="237" t="str">
        <f t="shared" si="140"/>
        <v>987</v>
      </c>
      <c r="AD831" s="237" t="str">
        <f t="shared" si="141"/>
        <v>2215</v>
      </c>
      <c r="AE831" s="237" t="s">
        <v>3773</v>
      </c>
      <c r="AF831" s="237" t="s">
        <v>4086</v>
      </c>
      <c r="AG831" s="237" t="str">
        <f t="shared" si="142"/>
        <v>栗原市築館高田一丁目６番３－７号</v>
      </c>
      <c r="AH831" s="237" t="s">
        <v>4083</v>
      </c>
      <c r="AI831" s="237" t="s">
        <v>3786</v>
      </c>
      <c r="AJ831" s="237" t="s">
        <v>260</v>
      </c>
    </row>
    <row r="832" spans="1:36">
      <c r="A832" s="237" t="str">
        <f t="shared" si="134"/>
        <v>0411300577生活介護</v>
      </c>
      <c r="B832" s="237" t="s">
        <v>4015</v>
      </c>
      <c r="C832" s="237" t="s">
        <v>4016</v>
      </c>
      <c r="D832" s="237" t="str">
        <f t="shared" si="135"/>
        <v>カブシキカイシャリツワ</v>
      </c>
      <c r="E832" s="237" t="s">
        <v>3845</v>
      </c>
      <c r="F832" s="237" t="str">
        <f t="shared" si="136"/>
        <v>989</v>
      </c>
      <c r="G832" s="237" t="str">
        <f t="shared" si="137"/>
        <v>5301</v>
      </c>
      <c r="H832" s="237" t="s">
        <v>4017</v>
      </c>
      <c r="I832" s="237" t="str">
        <f t="shared" si="138"/>
        <v>栗原市栗駒岩ケ崎桐木沢６６番地</v>
      </c>
      <c r="J832" s="237" t="s">
        <v>4018</v>
      </c>
      <c r="K832" s="237" t="s">
        <v>4019</v>
      </c>
      <c r="L832" s="237" t="s">
        <v>339</v>
      </c>
      <c r="M832" s="237" t="s">
        <v>4020</v>
      </c>
      <c r="N832" s="237" t="s">
        <v>4087</v>
      </c>
      <c r="O832" s="237" t="s">
        <v>4088</v>
      </c>
      <c r="P832" s="237" t="s">
        <v>3838</v>
      </c>
      <c r="Q832" s="237" t="s">
        <v>3773</v>
      </c>
      <c r="R832" s="237" t="s">
        <v>4089</v>
      </c>
      <c r="S832" s="237" t="s">
        <v>4090</v>
      </c>
      <c r="T832" s="237"/>
      <c r="U832" s="237" t="s">
        <v>4091</v>
      </c>
      <c r="V832" s="237" t="s">
        <v>105</v>
      </c>
      <c r="W832" s="237"/>
      <c r="X832" s="237"/>
      <c r="Y832" s="237" t="s">
        <v>4087</v>
      </c>
      <c r="Z832" s="237" t="s">
        <v>4088</v>
      </c>
      <c r="AA832" s="237" t="str">
        <f t="shared" si="139"/>
        <v>シェアワークスクリハラセイカツカイゴジギョウショ</v>
      </c>
      <c r="AB832" s="237" t="s">
        <v>3838</v>
      </c>
      <c r="AC832" s="237" t="str">
        <f t="shared" si="140"/>
        <v>989</v>
      </c>
      <c r="AD832" s="237" t="str">
        <f t="shared" si="141"/>
        <v>5615</v>
      </c>
      <c r="AE832" s="237" t="s">
        <v>3773</v>
      </c>
      <c r="AF832" s="237" t="s">
        <v>4089</v>
      </c>
      <c r="AG832" s="237" t="str">
        <f t="shared" si="142"/>
        <v>栗原市志波姫沼崎南沖473</v>
      </c>
      <c r="AH832" s="237" t="s">
        <v>4090</v>
      </c>
      <c r="AI832" s="237"/>
      <c r="AJ832" s="237" t="s">
        <v>260</v>
      </c>
    </row>
    <row r="833" spans="1:36">
      <c r="A833" s="237" t="str">
        <f t="shared" si="134"/>
        <v>0411300585生活介護</v>
      </c>
      <c r="B833" s="237" t="s">
        <v>3926</v>
      </c>
      <c r="C833" s="237" t="s">
        <v>3927</v>
      </c>
      <c r="D833" s="237" t="str">
        <f t="shared" si="135"/>
        <v>シャカイフクシホウジンホウメイカイ</v>
      </c>
      <c r="E833" s="237" t="s">
        <v>3928</v>
      </c>
      <c r="F833" s="237" t="str">
        <f t="shared" si="136"/>
        <v>989</v>
      </c>
      <c r="G833" s="237" t="str">
        <f t="shared" si="137"/>
        <v>5508</v>
      </c>
      <c r="H833" s="237" t="s">
        <v>3929</v>
      </c>
      <c r="I833" s="237" t="str">
        <f t="shared" si="138"/>
        <v>栗原市若柳武鎗字藤貫沢85番地</v>
      </c>
      <c r="J833" s="237" t="s">
        <v>3930</v>
      </c>
      <c r="K833" s="237" t="s">
        <v>3931</v>
      </c>
      <c r="L833" s="237" t="s">
        <v>248</v>
      </c>
      <c r="M833" s="237" t="s">
        <v>3932</v>
      </c>
      <c r="N833" s="237" t="s">
        <v>4092</v>
      </c>
      <c r="O833" s="237" t="s">
        <v>4093</v>
      </c>
      <c r="P833" s="237" t="s">
        <v>3928</v>
      </c>
      <c r="Q833" s="237" t="s">
        <v>3773</v>
      </c>
      <c r="R833" s="237" t="s">
        <v>3929</v>
      </c>
      <c r="S833" s="237" t="s">
        <v>3930</v>
      </c>
      <c r="T833" s="237" t="s">
        <v>3931</v>
      </c>
      <c r="U833" s="237" t="s">
        <v>4094</v>
      </c>
      <c r="V833" s="237" t="s">
        <v>105</v>
      </c>
      <c r="W833" s="237"/>
      <c r="X833" s="237"/>
      <c r="Y833" s="237" t="s">
        <v>4092</v>
      </c>
      <c r="Z833" s="237" t="s">
        <v>4093</v>
      </c>
      <c r="AA833" s="237" t="str">
        <f t="shared" si="139"/>
        <v>ワカヤナギキョウセイガタデイサービスツムギ</v>
      </c>
      <c r="AB833" s="237" t="s">
        <v>3928</v>
      </c>
      <c r="AC833" s="237" t="str">
        <f t="shared" si="140"/>
        <v>989</v>
      </c>
      <c r="AD833" s="237" t="str">
        <f t="shared" si="141"/>
        <v>5508</v>
      </c>
      <c r="AE833" s="237" t="s">
        <v>3773</v>
      </c>
      <c r="AF833" s="237" t="s">
        <v>3929</v>
      </c>
      <c r="AG833" s="237" t="str">
        <f t="shared" si="142"/>
        <v>栗原市若柳武鎗字藤貫沢85番地</v>
      </c>
      <c r="AH833" s="237" t="s">
        <v>3930</v>
      </c>
      <c r="AI833" s="237" t="s">
        <v>3931</v>
      </c>
      <c r="AJ833" s="237" t="s">
        <v>260</v>
      </c>
    </row>
    <row r="834" spans="1:36">
      <c r="A834" s="237" t="str">
        <f t="shared" si="134"/>
        <v>0411400021生活介護</v>
      </c>
      <c r="B834" s="237" t="s">
        <v>4095</v>
      </c>
      <c r="C834" s="237" t="s">
        <v>4096</v>
      </c>
      <c r="D834" s="237" t="str">
        <f t="shared" si="135"/>
        <v>シャカイフクシホウジン　ヤモトアイイクカイ</v>
      </c>
      <c r="E834" s="237" t="s">
        <v>4097</v>
      </c>
      <c r="F834" s="237" t="str">
        <f t="shared" si="136"/>
        <v>981</v>
      </c>
      <c r="G834" s="237" t="str">
        <f t="shared" si="137"/>
        <v>0505</v>
      </c>
      <c r="H834" s="237" t="s">
        <v>4098</v>
      </c>
      <c r="I834" s="237" t="str">
        <f t="shared" si="138"/>
        <v>東松島市大塩字逆川２２番地５５号</v>
      </c>
      <c r="J834" s="237" t="s">
        <v>4099</v>
      </c>
      <c r="K834" s="237" t="s">
        <v>4100</v>
      </c>
      <c r="L834" s="237" t="s">
        <v>248</v>
      </c>
      <c r="M834" s="237" t="s">
        <v>4101</v>
      </c>
      <c r="N834" s="237" t="s">
        <v>4102</v>
      </c>
      <c r="O834" s="237" t="s">
        <v>4103</v>
      </c>
      <c r="P834" s="237" t="s">
        <v>4104</v>
      </c>
      <c r="Q834" s="237" t="s">
        <v>4105</v>
      </c>
      <c r="R834" s="237" t="s">
        <v>4106</v>
      </c>
      <c r="S834" s="237" t="s">
        <v>4107</v>
      </c>
      <c r="T834" s="237" t="s">
        <v>4108</v>
      </c>
      <c r="U834" s="237" t="s">
        <v>4109</v>
      </c>
      <c r="V834" s="237" t="s">
        <v>105</v>
      </c>
      <c r="W834" s="237"/>
      <c r="X834" s="237"/>
      <c r="Y834" s="237" t="s">
        <v>4102</v>
      </c>
      <c r="Z834" s="237" t="s">
        <v>4110</v>
      </c>
      <c r="AA834" s="237" t="str">
        <f t="shared" si="139"/>
        <v>ショウガイシャニッチュウギドウシエンシセツギンノホシ</v>
      </c>
      <c r="AB834" s="237" t="s">
        <v>4104</v>
      </c>
      <c r="AC834" s="237" t="str">
        <f t="shared" si="140"/>
        <v>981</v>
      </c>
      <c r="AD834" s="237" t="str">
        <f t="shared" si="141"/>
        <v>0503</v>
      </c>
      <c r="AE834" s="237" t="s">
        <v>4105</v>
      </c>
      <c r="AF834" s="237" t="s">
        <v>4106</v>
      </c>
      <c r="AG834" s="237" t="str">
        <f t="shared" si="142"/>
        <v>東松島市矢本字太子前３２４－３</v>
      </c>
      <c r="AH834" s="237" t="s">
        <v>4107</v>
      </c>
      <c r="AI834" s="237" t="s">
        <v>4108</v>
      </c>
      <c r="AJ834" s="237" t="s">
        <v>260</v>
      </c>
    </row>
    <row r="835" spans="1:36">
      <c r="A835" s="237" t="str">
        <f t="shared" si="134"/>
        <v>0411400021短期入所</v>
      </c>
      <c r="B835" s="237" t="s">
        <v>4095</v>
      </c>
      <c r="C835" s="237" t="s">
        <v>4096</v>
      </c>
      <c r="D835" s="237" t="str">
        <f t="shared" si="135"/>
        <v>シャカイフクシホウジン　ヤモトアイイクカイ</v>
      </c>
      <c r="E835" s="237" t="s">
        <v>4097</v>
      </c>
      <c r="F835" s="237" t="str">
        <f t="shared" si="136"/>
        <v>981</v>
      </c>
      <c r="G835" s="237" t="str">
        <f t="shared" si="137"/>
        <v>0505</v>
      </c>
      <c r="H835" s="237" t="s">
        <v>4098</v>
      </c>
      <c r="I835" s="237" t="str">
        <f t="shared" si="138"/>
        <v>東松島市大塩字逆川２２番地５５号</v>
      </c>
      <c r="J835" s="237" t="s">
        <v>4099</v>
      </c>
      <c r="K835" s="237" t="s">
        <v>4100</v>
      </c>
      <c r="L835" s="237" t="s">
        <v>248</v>
      </c>
      <c r="M835" s="237" t="s">
        <v>4101</v>
      </c>
      <c r="N835" s="237" t="s">
        <v>4102</v>
      </c>
      <c r="O835" s="237" t="s">
        <v>4103</v>
      </c>
      <c r="P835" s="237" t="s">
        <v>4104</v>
      </c>
      <c r="Q835" s="237" t="s">
        <v>4105</v>
      </c>
      <c r="R835" s="237" t="s">
        <v>4106</v>
      </c>
      <c r="S835" s="237" t="s">
        <v>4107</v>
      </c>
      <c r="T835" s="237" t="s">
        <v>4108</v>
      </c>
      <c r="U835" s="237" t="s">
        <v>4109</v>
      </c>
      <c r="V835" s="237" t="s">
        <v>277</v>
      </c>
      <c r="W835" s="237"/>
      <c r="X835" s="237"/>
      <c r="Y835" s="237" t="s">
        <v>4111</v>
      </c>
      <c r="Z835" s="237" t="s">
        <v>4112</v>
      </c>
      <c r="AA835" s="237" t="str">
        <f t="shared" si="139"/>
        <v>ギンノホシ</v>
      </c>
      <c r="AB835" s="237" t="s">
        <v>4104</v>
      </c>
      <c r="AC835" s="237" t="str">
        <f t="shared" si="140"/>
        <v>981</v>
      </c>
      <c r="AD835" s="237" t="str">
        <f t="shared" si="141"/>
        <v>0503</v>
      </c>
      <c r="AE835" s="237" t="s">
        <v>4105</v>
      </c>
      <c r="AF835" s="237" t="s">
        <v>4106</v>
      </c>
      <c r="AG835" s="237" t="str">
        <f t="shared" si="142"/>
        <v>東松島市矢本字太子前３２４－３</v>
      </c>
      <c r="AH835" s="237" t="s">
        <v>4107</v>
      </c>
      <c r="AI835" s="237" t="s">
        <v>4108</v>
      </c>
      <c r="AJ835" s="237" t="s">
        <v>260</v>
      </c>
    </row>
    <row r="836" spans="1:36">
      <c r="A836" s="237" t="str">
        <f t="shared" si="134"/>
        <v>0411400021就労継続支援Ｂ型</v>
      </c>
      <c r="B836" s="237" t="s">
        <v>4095</v>
      </c>
      <c r="C836" s="237" t="s">
        <v>4096</v>
      </c>
      <c r="D836" s="237" t="str">
        <f t="shared" si="135"/>
        <v>シャカイフクシホウジン　ヤモトアイイクカイ</v>
      </c>
      <c r="E836" s="237" t="s">
        <v>4097</v>
      </c>
      <c r="F836" s="237" t="str">
        <f t="shared" si="136"/>
        <v>981</v>
      </c>
      <c r="G836" s="237" t="str">
        <f t="shared" si="137"/>
        <v>0505</v>
      </c>
      <c r="H836" s="237" t="s">
        <v>4098</v>
      </c>
      <c r="I836" s="237" t="str">
        <f t="shared" si="138"/>
        <v>東松島市大塩字逆川２２番地５５号</v>
      </c>
      <c r="J836" s="237" t="s">
        <v>4099</v>
      </c>
      <c r="K836" s="237" t="s">
        <v>4100</v>
      </c>
      <c r="L836" s="237" t="s">
        <v>248</v>
      </c>
      <c r="M836" s="237" t="s">
        <v>4101</v>
      </c>
      <c r="N836" s="237" t="s">
        <v>4102</v>
      </c>
      <c r="O836" s="237" t="s">
        <v>4103</v>
      </c>
      <c r="P836" s="237" t="s">
        <v>4104</v>
      </c>
      <c r="Q836" s="237" t="s">
        <v>4105</v>
      </c>
      <c r="R836" s="237" t="s">
        <v>4106</v>
      </c>
      <c r="S836" s="237" t="s">
        <v>4107</v>
      </c>
      <c r="T836" s="237" t="s">
        <v>4108</v>
      </c>
      <c r="U836" s="237" t="s">
        <v>4109</v>
      </c>
      <c r="V836" s="237" t="s">
        <v>111</v>
      </c>
      <c r="W836" s="237"/>
      <c r="X836" s="237"/>
      <c r="Y836" s="237" t="s">
        <v>4102</v>
      </c>
      <c r="Z836" s="237" t="s">
        <v>4103</v>
      </c>
      <c r="AA836" s="237" t="str">
        <f t="shared" si="139"/>
        <v>ショウガイシャギナカカツドウシエンシシエンンノホシ</v>
      </c>
      <c r="AB836" s="237" t="s">
        <v>4104</v>
      </c>
      <c r="AC836" s="237" t="str">
        <f t="shared" si="140"/>
        <v>981</v>
      </c>
      <c r="AD836" s="237" t="str">
        <f t="shared" si="141"/>
        <v>0503</v>
      </c>
      <c r="AE836" s="237" t="s">
        <v>4105</v>
      </c>
      <c r="AF836" s="237" t="s">
        <v>4106</v>
      </c>
      <c r="AG836" s="237" t="str">
        <f t="shared" si="142"/>
        <v>東松島市矢本字太子前３２４－３</v>
      </c>
      <c r="AH836" s="237" t="s">
        <v>4107</v>
      </c>
      <c r="AI836" s="237" t="s">
        <v>4108</v>
      </c>
      <c r="AJ836" s="237" t="s">
        <v>260</v>
      </c>
    </row>
    <row r="837" spans="1:36">
      <c r="A837" s="237" t="str">
        <f t="shared" si="134"/>
        <v>0411400021知的障害者通所授産施設</v>
      </c>
      <c r="B837" s="237" t="s">
        <v>4095</v>
      </c>
      <c r="C837" s="237" t="s">
        <v>4096</v>
      </c>
      <c r="D837" s="237" t="str">
        <f t="shared" si="135"/>
        <v>シャカイフクシホウジン　ヤモトアイイクカイ</v>
      </c>
      <c r="E837" s="237" t="s">
        <v>4097</v>
      </c>
      <c r="F837" s="237" t="str">
        <f t="shared" si="136"/>
        <v>981</v>
      </c>
      <c r="G837" s="237" t="str">
        <f t="shared" si="137"/>
        <v>0505</v>
      </c>
      <c r="H837" s="237" t="s">
        <v>4098</v>
      </c>
      <c r="I837" s="237" t="str">
        <f t="shared" si="138"/>
        <v>東松島市大塩字逆川２２番地５５号</v>
      </c>
      <c r="J837" s="237" t="s">
        <v>4099</v>
      </c>
      <c r="K837" s="237" t="s">
        <v>4100</v>
      </c>
      <c r="L837" s="237" t="s">
        <v>248</v>
      </c>
      <c r="M837" s="237" t="s">
        <v>4101</v>
      </c>
      <c r="N837" s="237" t="s">
        <v>4102</v>
      </c>
      <c r="O837" s="237" t="s">
        <v>4103</v>
      </c>
      <c r="P837" s="237" t="s">
        <v>4104</v>
      </c>
      <c r="Q837" s="237" t="s">
        <v>4105</v>
      </c>
      <c r="R837" s="237" t="s">
        <v>4106</v>
      </c>
      <c r="S837" s="237" t="s">
        <v>4107</v>
      </c>
      <c r="T837" s="237" t="s">
        <v>4108</v>
      </c>
      <c r="U837" s="237" t="s">
        <v>4109</v>
      </c>
      <c r="V837" s="237" t="s">
        <v>561</v>
      </c>
      <c r="W837" s="237"/>
      <c r="X837" s="237"/>
      <c r="Y837" s="237" t="s">
        <v>4111</v>
      </c>
      <c r="Z837" s="237" t="s">
        <v>4112</v>
      </c>
      <c r="AA837" s="237" t="str">
        <f t="shared" si="139"/>
        <v>ギンノホシ</v>
      </c>
      <c r="AB837" s="237" t="s">
        <v>4104</v>
      </c>
      <c r="AC837" s="237" t="str">
        <f t="shared" si="140"/>
        <v>981</v>
      </c>
      <c r="AD837" s="237" t="str">
        <f t="shared" si="141"/>
        <v>0503</v>
      </c>
      <c r="AE837" s="237" t="s">
        <v>4105</v>
      </c>
      <c r="AF837" s="237" t="s">
        <v>4106</v>
      </c>
      <c r="AG837" s="237" t="str">
        <f t="shared" si="142"/>
        <v>東松島市矢本字太子前３２４－３</v>
      </c>
      <c r="AH837" s="237" t="s">
        <v>4107</v>
      </c>
      <c r="AI837" s="237" t="s">
        <v>4108</v>
      </c>
      <c r="AJ837" s="237" t="s">
        <v>280</v>
      </c>
    </row>
    <row r="838" spans="1:36">
      <c r="A838" s="237" t="str">
        <f t="shared" si="134"/>
        <v>0411400039生活介護</v>
      </c>
      <c r="B838" s="237" t="s">
        <v>4095</v>
      </c>
      <c r="C838" s="237" t="s">
        <v>4096</v>
      </c>
      <c r="D838" s="237" t="str">
        <f t="shared" si="135"/>
        <v>シャカイフクシホウジン　ヤモトアイイクカイ</v>
      </c>
      <c r="E838" s="237" t="s">
        <v>4097</v>
      </c>
      <c r="F838" s="237" t="str">
        <f t="shared" si="136"/>
        <v>981</v>
      </c>
      <c r="G838" s="237" t="str">
        <f t="shared" si="137"/>
        <v>0505</v>
      </c>
      <c r="H838" s="237" t="s">
        <v>4098</v>
      </c>
      <c r="I838" s="237" t="str">
        <f t="shared" si="138"/>
        <v>東松島市大塩字逆川２２番地５５号</v>
      </c>
      <c r="J838" s="237" t="s">
        <v>4099</v>
      </c>
      <c r="K838" s="237" t="s">
        <v>4100</v>
      </c>
      <c r="L838" s="237" t="s">
        <v>248</v>
      </c>
      <c r="M838" s="237" t="s">
        <v>4101</v>
      </c>
      <c r="N838" s="237" t="s">
        <v>4113</v>
      </c>
      <c r="O838" s="237" t="s">
        <v>4114</v>
      </c>
      <c r="P838" s="237" t="s">
        <v>4115</v>
      </c>
      <c r="Q838" s="237" t="s">
        <v>4105</v>
      </c>
      <c r="R838" s="237" t="s">
        <v>4116</v>
      </c>
      <c r="S838" s="237" t="s">
        <v>4117</v>
      </c>
      <c r="T838" s="237"/>
      <c r="U838" s="237" t="s">
        <v>4118</v>
      </c>
      <c r="V838" s="237" t="s">
        <v>105</v>
      </c>
      <c r="W838" s="237"/>
      <c r="X838" s="237"/>
      <c r="Y838" s="237" t="s">
        <v>4113</v>
      </c>
      <c r="Z838" s="237" t="s">
        <v>4114</v>
      </c>
      <c r="AA838" s="237" t="str">
        <f t="shared" si="139"/>
        <v>ショウガイシャニッチュウカツドウシエンシセツ　キョウセイエン</v>
      </c>
      <c r="AB838" s="237" t="s">
        <v>4115</v>
      </c>
      <c r="AC838" s="237" t="str">
        <f t="shared" si="140"/>
        <v>981</v>
      </c>
      <c r="AD838" s="237" t="str">
        <f t="shared" si="141"/>
        <v>0308</v>
      </c>
      <c r="AE838" s="237" t="s">
        <v>4105</v>
      </c>
      <c r="AF838" s="237" t="s">
        <v>4116</v>
      </c>
      <c r="AG838" s="237" t="str">
        <f t="shared" si="142"/>
        <v>東松島市高松字西風137-8</v>
      </c>
      <c r="AH838" s="237" t="s">
        <v>4117</v>
      </c>
      <c r="AI838" s="237" t="s">
        <v>4119</v>
      </c>
      <c r="AJ838" s="237" t="s">
        <v>260</v>
      </c>
    </row>
    <row r="839" spans="1:36">
      <c r="A839" s="237" t="str">
        <f t="shared" ref="A839:A902" si="143">U839&amp;V839</f>
        <v>0411400039短期入所</v>
      </c>
      <c r="B839" s="237" t="s">
        <v>4095</v>
      </c>
      <c r="C839" s="237" t="s">
        <v>4096</v>
      </c>
      <c r="D839" s="237" t="str">
        <f t="shared" ref="D839:D902" si="144">DBCS(C839)</f>
        <v>シャカイフクシホウジン　ヤモトアイイクカイ</v>
      </c>
      <c r="E839" s="237" t="s">
        <v>4097</v>
      </c>
      <c r="F839" s="237" t="str">
        <f t="shared" ref="F839:F902" si="145">LEFT(E839,3)</f>
        <v>981</v>
      </c>
      <c r="G839" s="237" t="str">
        <f t="shared" ref="G839:G902" si="146">RIGHT(E839,4)</f>
        <v>0505</v>
      </c>
      <c r="H839" s="237" t="s">
        <v>4098</v>
      </c>
      <c r="I839" s="237" t="str">
        <f t="shared" ref="I839:I902" si="147">SUBSTITUTE(H839,"宮城県","")</f>
        <v>東松島市大塩字逆川２２番地５５号</v>
      </c>
      <c r="J839" s="237" t="s">
        <v>4099</v>
      </c>
      <c r="K839" s="237" t="s">
        <v>4100</v>
      </c>
      <c r="L839" s="237" t="s">
        <v>248</v>
      </c>
      <c r="M839" s="237" t="s">
        <v>4101</v>
      </c>
      <c r="N839" s="237" t="s">
        <v>4113</v>
      </c>
      <c r="O839" s="237" t="s">
        <v>4114</v>
      </c>
      <c r="P839" s="237" t="s">
        <v>4115</v>
      </c>
      <c r="Q839" s="237" t="s">
        <v>4105</v>
      </c>
      <c r="R839" s="237" t="s">
        <v>4116</v>
      </c>
      <c r="S839" s="237" t="s">
        <v>4117</v>
      </c>
      <c r="T839" s="237"/>
      <c r="U839" s="237" t="s">
        <v>4118</v>
      </c>
      <c r="V839" s="237" t="s">
        <v>277</v>
      </c>
      <c r="W839" s="237"/>
      <c r="X839" s="237"/>
      <c r="Y839" s="237" t="s">
        <v>4113</v>
      </c>
      <c r="Z839" s="237" t="s">
        <v>4120</v>
      </c>
      <c r="AA839" s="237" t="str">
        <f t="shared" ref="AA839:AA902" si="148">DBCS(Z839)</f>
        <v>ショウガイシャシニッチュウドウシエンシセツ　キョウセイエン</v>
      </c>
      <c r="AB839" s="237" t="s">
        <v>4115</v>
      </c>
      <c r="AC839" s="237" t="str">
        <f t="shared" ref="AC839:AC902" si="149">LEFT(AB839,3)</f>
        <v>981</v>
      </c>
      <c r="AD839" s="237" t="str">
        <f t="shared" ref="AD839:AD902" si="150">RIGHT(AB839,4)</f>
        <v>0308</v>
      </c>
      <c r="AE839" s="237" t="s">
        <v>4105</v>
      </c>
      <c r="AF839" s="237" t="s">
        <v>4116</v>
      </c>
      <c r="AG839" s="237" t="str">
        <f t="shared" ref="AG839:AG902" si="151">SUBSTITUTE(AF839,"宮城県","")</f>
        <v>東松島市高松字西風137-8</v>
      </c>
      <c r="AH839" s="237" t="s">
        <v>4117</v>
      </c>
      <c r="AI839" s="237"/>
      <c r="AJ839" s="237" t="s">
        <v>260</v>
      </c>
    </row>
    <row r="840" spans="1:36">
      <c r="A840" s="237" t="str">
        <f t="shared" si="143"/>
        <v>0411400039知的障害者通所更生施設</v>
      </c>
      <c r="B840" s="237" t="s">
        <v>4095</v>
      </c>
      <c r="C840" s="237" t="s">
        <v>4096</v>
      </c>
      <c r="D840" s="237" t="str">
        <f t="shared" si="144"/>
        <v>シャカイフクシホウジン　ヤモトアイイクカイ</v>
      </c>
      <c r="E840" s="237" t="s">
        <v>4097</v>
      </c>
      <c r="F840" s="237" t="str">
        <f t="shared" si="145"/>
        <v>981</v>
      </c>
      <c r="G840" s="237" t="str">
        <f t="shared" si="146"/>
        <v>0505</v>
      </c>
      <c r="H840" s="237" t="s">
        <v>4098</v>
      </c>
      <c r="I840" s="237" t="str">
        <f t="shared" si="147"/>
        <v>東松島市大塩字逆川２２番地５５号</v>
      </c>
      <c r="J840" s="237" t="s">
        <v>4099</v>
      </c>
      <c r="K840" s="237" t="s">
        <v>4100</v>
      </c>
      <c r="L840" s="237" t="s">
        <v>248</v>
      </c>
      <c r="M840" s="237" t="s">
        <v>4101</v>
      </c>
      <c r="N840" s="237" t="s">
        <v>4113</v>
      </c>
      <c r="O840" s="237" t="s">
        <v>4114</v>
      </c>
      <c r="P840" s="237" t="s">
        <v>4115</v>
      </c>
      <c r="Q840" s="237" t="s">
        <v>4105</v>
      </c>
      <c r="R840" s="237" t="s">
        <v>4116</v>
      </c>
      <c r="S840" s="237" t="s">
        <v>4117</v>
      </c>
      <c r="T840" s="237"/>
      <c r="U840" s="237" t="s">
        <v>4118</v>
      </c>
      <c r="V840" s="237" t="s">
        <v>289</v>
      </c>
      <c r="W840" s="237"/>
      <c r="X840" s="237"/>
      <c r="Y840" s="237" t="s">
        <v>4121</v>
      </c>
      <c r="Z840" s="237" t="s">
        <v>4122</v>
      </c>
      <c r="AA840" s="237" t="str">
        <f t="shared" si="148"/>
        <v>キョウセイエン</v>
      </c>
      <c r="AB840" s="237" t="s">
        <v>4115</v>
      </c>
      <c r="AC840" s="237" t="str">
        <f t="shared" si="149"/>
        <v>981</v>
      </c>
      <c r="AD840" s="237" t="str">
        <f t="shared" si="150"/>
        <v>0308</v>
      </c>
      <c r="AE840" s="237" t="s">
        <v>4105</v>
      </c>
      <c r="AF840" s="237" t="s">
        <v>4116</v>
      </c>
      <c r="AG840" s="237" t="str">
        <f t="shared" si="151"/>
        <v>東松島市高松字西風137-8</v>
      </c>
      <c r="AH840" s="237" t="s">
        <v>4117</v>
      </c>
      <c r="AI840" s="237" t="s">
        <v>4119</v>
      </c>
      <c r="AJ840" s="237" t="s">
        <v>280</v>
      </c>
    </row>
    <row r="841" spans="1:36">
      <c r="A841" s="237" t="str">
        <f t="shared" si="143"/>
        <v>0411400047障害者支援施設：生活介護</v>
      </c>
      <c r="B841" s="237" t="s">
        <v>4095</v>
      </c>
      <c r="C841" s="237" t="s">
        <v>4096</v>
      </c>
      <c r="D841" s="237" t="str">
        <f t="shared" si="144"/>
        <v>シャカイフクシホウジン　ヤモトアイイクカイ</v>
      </c>
      <c r="E841" s="237" t="s">
        <v>4097</v>
      </c>
      <c r="F841" s="237" t="str">
        <f t="shared" si="145"/>
        <v>981</v>
      </c>
      <c r="G841" s="237" t="str">
        <f t="shared" si="146"/>
        <v>0505</v>
      </c>
      <c r="H841" s="237" t="s">
        <v>4098</v>
      </c>
      <c r="I841" s="237" t="str">
        <f t="shared" si="147"/>
        <v>東松島市大塩字逆川２２番地５５号</v>
      </c>
      <c r="J841" s="237" t="s">
        <v>4099</v>
      </c>
      <c r="K841" s="237" t="s">
        <v>4100</v>
      </c>
      <c r="L841" s="237" t="s">
        <v>248</v>
      </c>
      <c r="M841" s="237" t="s">
        <v>4101</v>
      </c>
      <c r="N841" s="237" t="s">
        <v>4123</v>
      </c>
      <c r="O841" s="237" t="s">
        <v>4124</v>
      </c>
      <c r="P841" s="237" t="s">
        <v>4097</v>
      </c>
      <c r="Q841" s="237" t="s">
        <v>4105</v>
      </c>
      <c r="R841" s="237" t="s">
        <v>4125</v>
      </c>
      <c r="S841" s="237" t="s">
        <v>4099</v>
      </c>
      <c r="T841" s="237" t="s">
        <v>4100</v>
      </c>
      <c r="U841" s="237" t="s">
        <v>4126</v>
      </c>
      <c r="V841" s="237" t="s">
        <v>19065</v>
      </c>
      <c r="W841" s="237" t="s">
        <v>228</v>
      </c>
      <c r="X841" s="237"/>
      <c r="Y841" s="237" t="s">
        <v>4123</v>
      </c>
      <c r="Z841" s="237" t="s">
        <v>4124</v>
      </c>
      <c r="AA841" s="237" t="str">
        <f t="shared" si="148"/>
        <v>ショウガイシャシエンシセツ　ダイニキョウセイエン</v>
      </c>
      <c r="AB841" s="237" t="s">
        <v>4097</v>
      </c>
      <c r="AC841" s="237" t="str">
        <f t="shared" si="149"/>
        <v>981</v>
      </c>
      <c r="AD841" s="237" t="str">
        <f t="shared" si="150"/>
        <v>0505</v>
      </c>
      <c r="AE841" s="237" t="s">
        <v>4105</v>
      </c>
      <c r="AF841" s="237" t="s">
        <v>4125</v>
      </c>
      <c r="AG841" s="237" t="str">
        <f t="shared" si="151"/>
        <v>東松島市大塩字逆川22-55</v>
      </c>
      <c r="AH841" s="237" t="s">
        <v>4099</v>
      </c>
      <c r="AI841" s="237" t="s">
        <v>4100</v>
      </c>
      <c r="AJ841" s="237" t="s">
        <v>260</v>
      </c>
    </row>
    <row r="842" spans="1:36">
      <c r="A842" s="237" t="str">
        <f t="shared" si="143"/>
        <v>0411400047短期入所</v>
      </c>
      <c r="B842" s="237" t="s">
        <v>4095</v>
      </c>
      <c r="C842" s="237" t="s">
        <v>4096</v>
      </c>
      <c r="D842" s="237" t="str">
        <f t="shared" si="144"/>
        <v>シャカイフクシホウジン　ヤモトアイイクカイ</v>
      </c>
      <c r="E842" s="237" t="s">
        <v>4097</v>
      </c>
      <c r="F842" s="237" t="str">
        <f t="shared" si="145"/>
        <v>981</v>
      </c>
      <c r="G842" s="237" t="str">
        <f t="shared" si="146"/>
        <v>0505</v>
      </c>
      <c r="H842" s="237" t="s">
        <v>4098</v>
      </c>
      <c r="I842" s="237" t="str">
        <f t="shared" si="147"/>
        <v>東松島市大塩字逆川２２番地５５号</v>
      </c>
      <c r="J842" s="237" t="s">
        <v>4099</v>
      </c>
      <c r="K842" s="237" t="s">
        <v>4100</v>
      </c>
      <c r="L842" s="237" t="s">
        <v>248</v>
      </c>
      <c r="M842" s="237" t="s">
        <v>4101</v>
      </c>
      <c r="N842" s="237" t="s">
        <v>4123</v>
      </c>
      <c r="O842" s="237" t="s">
        <v>4124</v>
      </c>
      <c r="P842" s="237" t="s">
        <v>4097</v>
      </c>
      <c r="Q842" s="237" t="s">
        <v>4105</v>
      </c>
      <c r="R842" s="237" t="s">
        <v>4125</v>
      </c>
      <c r="S842" s="237" t="s">
        <v>4099</v>
      </c>
      <c r="T842" s="237" t="s">
        <v>4100</v>
      </c>
      <c r="U842" s="237" t="s">
        <v>4126</v>
      </c>
      <c r="V842" s="237" t="s">
        <v>277</v>
      </c>
      <c r="W842" s="237"/>
      <c r="X842" s="237"/>
      <c r="Y842" s="237" t="s">
        <v>4123</v>
      </c>
      <c r="Z842" s="237" t="s">
        <v>4124</v>
      </c>
      <c r="AA842" s="237" t="str">
        <f t="shared" si="148"/>
        <v>ショウガイシャシエンシセツ　ダイニキョウセイエン</v>
      </c>
      <c r="AB842" s="237" t="s">
        <v>4097</v>
      </c>
      <c r="AC842" s="237" t="str">
        <f t="shared" si="149"/>
        <v>981</v>
      </c>
      <c r="AD842" s="237" t="str">
        <f t="shared" si="150"/>
        <v>0505</v>
      </c>
      <c r="AE842" s="237" t="s">
        <v>4105</v>
      </c>
      <c r="AF842" s="237" t="s">
        <v>4125</v>
      </c>
      <c r="AG842" s="237" t="str">
        <f t="shared" si="151"/>
        <v>東松島市大塩字逆川22-55</v>
      </c>
      <c r="AH842" s="237" t="s">
        <v>4099</v>
      </c>
      <c r="AI842" s="237" t="s">
        <v>4100</v>
      </c>
      <c r="AJ842" s="237" t="s">
        <v>260</v>
      </c>
    </row>
    <row r="843" spans="1:36">
      <c r="A843" s="237" t="str">
        <f t="shared" si="143"/>
        <v>0411400047施設入所支援</v>
      </c>
      <c r="B843" s="237" t="s">
        <v>4095</v>
      </c>
      <c r="C843" s="237" t="s">
        <v>4096</v>
      </c>
      <c r="D843" s="237" t="str">
        <f t="shared" si="144"/>
        <v>シャカイフクシホウジン　ヤモトアイイクカイ</v>
      </c>
      <c r="E843" s="237" t="s">
        <v>4097</v>
      </c>
      <c r="F843" s="237" t="str">
        <f t="shared" si="145"/>
        <v>981</v>
      </c>
      <c r="G843" s="237" t="str">
        <f t="shared" si="146"/>
        <v>0505</v>
      </c>
      <c r="H843" s="237" t="s">
        <v>4098</v>
      </c>
      <c r="I843" s="237" t="str">
        <f t="shared" si="147"/>
        <v>東松島市大塩字逆川２２番地５５号</v>
      </c>
      <c r="J843" s="237" t="s">
        <v>4099</v>
      </c>
      <c r="K843" s="237" t="s">
        <v>4100</v>
      </c>
      <c r="L843" s="237" t="s">
        <v>248</v>
      </c>
      <c r="M843" s="237" t="s">
        <v>4101</v>
      </c>
      <c r="N843" s="237" t="s">
        <v>4123</v>
      </c>
      <c r="O843" s="237" t="s">
        <v>4124</v>
      </c>
      <c r="P843" s="237" t="s">
        <v>4097</v>
      </c>
      <c r="Q843" s="237" t="s">
        <v>4105</v>
      </c>
      <c r="R843" s="237" t="s">
        <v>4125</v>
      </c>
      <c r="S843" s="237" t="s">
        <v>4099</v>
      </c>
      <c r="T843" s="237" t="s">
        <v>4100</v>
      </c>
      <c r="U843" s="237" t="s">
        <v>4126</v>
      </c>
      <c r="V843" s="237" t="s">
        <v>107</v>
      </c>
      <c r="W843" s="237" t="s">
        <v>228</v>
      </c>
      <c r="X843" s="237"/>
      <c r="Y843" s="237" t="s">
        <v>4123</v>
      </c>
      <c r="Z843" s="237" t="s">
        <v>4124</v>
      </c>
      <c r="AA843" s="237" t="str">
        <f t="shared" si="148"/>
        <v>ショウガイシャシエンシセツ　ダイニキョウセイエン</v>
      </c>
      <c r="AB843" s="237" t="s">
        <v>4097</v>
      </c>
      <c r="AC843" s="237" t="str">
        <f t="shared" si="149"/>
        <v>981</v>
      </c>
      <c r="AD843" s="237" t="str">
        <f t="shared" si="150"/>
        <v>0505</v>
      </c>
      <c r="AE843" s="237" t="s">
        <v>4105</v>
      </c>
      <c r="AF843" s="237" t="s">
        <v>4125</v>
      </c>
      <c r="AG843" s="237" t="str">
        <f t="shared" si="151"/>
        <v>東松島市大塩字逆川22-55</v>
      </c>
      <c r="AH843" s="237" t="s">
        <v>4099</v>
      </c>
      <c r="AI843" s="237" t="s">
        <v>4100</v>
      </c>
      <c r="AJ843" s="237" t="s">
        <v>260</v>
      </c>
    </row>
    <row r="844" spans="1:36">
      <c r="A844" s="237" t="str">
        <f t="shared" si="143"/>
        <v>0411400047知的障害者入所更生施設</v>
      </c>
      <c r="B844" s="237" t="s">
        <v>4095</v>
      </c>
      <c r="C844" s="237" t="s">
        <v>4096</v>
      </c>
      <c r="D844" s="237" t="str">
        <f t="shared" si="144"/>
        <v>シャカイフクシホウジン　ヤモトアイイクカイ</v>
      </c>
      <c r="E844" s="237" t="s">
        <v>4097</v>
      </c>
      <c r="F844" s="237" t="str">
        <f t="shared" si="145"/>
        <v>981</v>
      </c>
      <c r="G844" s="237" t="str">
        <f t="shared" si="146"/>
        <v>0505</v>
      </c>
      <c r="H844" s="237" t="s">
        <v>4098</v>
      </c>
      <c r="I844" s="237" t="str">
        <f t="shared" si="147"/>
        <v>東松島市大塩字逆川２２番地５５号</v>
      </c>
      <c r="J844" s="237" t="s">
        <v>4099</v>
      </c>
      <c r="K844" s="237" t="s">
        <v>4100</v>
      </c>
      <c r="L844" s="237" t="s">
        <v>248</v>
      </c>
      <c r="M844" s="237" t="s">
        <v>4101</v>
      </c>
      <c r="N844" s="237" t="s">
        <v>4123</v>
      </c>
      <c r="O844" s="237" t="s">
        <v>4124</v>
      </c>
      <c r="P844" s="237" t="s">
        <v>4097</v>
      </c>
      <c r="Q844" s="237" t="s">
        <v>4105</v>
      </c>
      <c r="R844" s="237" t="s">
        <v>4125</v>
      </c>
      <c r="S844" s="237" t="s">
        <v>4099</v>
      </c>
      <c r="T844" s="237" t="s">
        <v>4100</v>
      </c>
      <c r="U844" s="237" t="s">
        <v>4126</v>
      </c>
      <c r="V844" s="237" t="s">
        <v>279</v>
      </c>
      <c r="W844" s="237"/>
      <c r="X844" s="237"/>
      <c r="Y844" s="237" t="s">
        <v>4127</v>
      </c>
      <c r="Z844" s="237" t="s">
        <v>4128</v>
      </c>
      <c r="AA844" s="237" t="str">
        <f t="shared" si="148"/>
        <v>ダイ２キョウセイエン</v>
      </c>
      <c r="AB844" s="237" t="s">
        <v>4097</v>
      </c>
      <c r="AC844" s="237" t="str">
        <f t="shared" si="149"/>
        <v>981</v>
      </c>
      <c r="AD844" s="237" t="str">
        <f t="shared" si="150"/>
        <v>0505</v>
      </c>
      <c r="AE844" s="237" t="s">
        <v>4105</v>
      </c>
      <c r="AF844" s="237" t="s">
        <v>4125</v>
      </c>
      <c r="AG844" s="237" t="str">
        <f t="shared" si="151"/>
        <v>東松島市大塩字逆川22-55</v>
      </c>
      <c r="AH844" s="237" t="s">
        <v>4099</v>
      </c>
      <c r="AI844" s="237" t="s">
        <v>4100</v>
      </c>
      <c r="AJ844" s="237" t="s">
        <v>280</v>
      </c>
    </row>
    <row r="845" spans="1:36">
      <c r="A845" s="237" t="str">
        <f t="shared" si="143"/>
        <v>0411400047知的障害者通所更生施設</v>
      </c>
      <c r="B845" s="237" t="s">
        <v>4095</v>
      </c>
      <c r="C845" s="237" t="s">
        <v>4096</v>
      </c>
      <c r="D845" s="237" t="str">
        <f t="shared" si="144"/>
        <v>シャカイフクシホウジン　ヤモトアイイクカイ</v>
      </c>
      <c r="E845" s="237" t="s">
        <v>4097</v>
      </c>
      <c r="F845" s="237" t="str">
        <f t="shared" si="145"/>
        <v>981</v>
      </c>
      <c r="G845" s="237" t="str">
        <f t="shared" si="146"/>
        <v>0505</v>
      </c>
      <c r="H845" s="237" t="s">
        <v>4098</v>
      </c>
      <c r="I845" s="237" t="str">
        <f t="shared" si="147"/>
        <v>東松島市大塩字逆川２２番地５５号</v>
      </c>
      <c r="J845" s="237" t="s">
        <v>4099</v>
      </c>
      <c r="K845" s="237" t="s">
        <v>4100</v>
      </c>
      <c r="L845" s="237" t="s">
        <v>248</v>
      </c>
      <c r="M845" s="237" t="s">
        <v>4101</v>
      </c>
      <c r="N845" s="237" t="s">
        <v>4123</v>
      </c>
      <c r="O845" s="237" t="s">
        <v>4124</v>
      </c>
      <c r="P845" s="237" t="s">
        <v>4097</v>
      </c>
      <c r="Q845" s="237" t="s">
        <v>4105</v>
      </c>
      <c r="R845" s="237" t="s">
        <v>4125</v>
      </c>
      <c r="S845" s="237" t="s">
        <v>4099</v>
      </c>
      <c r="T845" s="237" t="s">
        <v>4100</v>
      </c>
      <c r="U845" s="237" t="s">
        <v>4126</v>
      </c>
      <c r="V845" s="237" t="s">
        <v>289</v>
      </c>
      <c r="W845" s="237"/>
      <c r="X845" s="237"/>
      <c r="Y845" s="237" t="s">
        <v>4129</v>
      </c>
      <c r="Z845" s="237" t="s">
        <v>4130</v>
      </c>
      <c r="AA845" s="237" t="str">
        <f t="shared" si="148"/>
        <v>チテキショウガイシャコウセイシセツツウショブマドカ</v>
      </c>
      <c r="AB845" s="237" t="s">
        <v>4097</v>
      </c>
      <c r="AC845" s="237" t="str">
        <f t="shared" si="149"/>
        <v>981</v>
      </c>
      <c r="AD845" s="237" t="str">
        <f t="shared" si="150"/>
        <v>0505</v>
      </c>
      <c r="AE845" s="237" t="s">
        <v>4105</v>
      </c>
      <c r="AF845" s="237" t="s">
        <v>4131</v>
      </c>
      <c r="AG845" s="237" t="str">
        <f t="shared" si="151"/>
        <v>東松島市大塩字逆川２２－５５</v>
      </c>
      <c r="AH845" s="237" t="s">
        <v>4099</v>
      </c>
      <c r="AI845" s="237" t="s">
        <v>4100</v>
      </c>
      <c r="AJ845" s="237" t="s">
        <v>280</v>
      </c>
    </row>
    <row r="846" spans="1:36">
      <c r="A846" s="237" t="str">
        <f t="shared" si="143"/>
        <v>0411400054居宅介護</v>
      </c>
      <c r="B846" s="237" t="s">
        <v>4095</v>
      </c>
      <c r="C846" s="237" t="s">
        <v>4096</v>
      </c>
      <c r="D846" s="237" t="str">
        <f t="shared" si="144"/>
        <v>シャカイフクシホウジン　ヤモトアイイクカイ</v>
      </c>
      <c r="E846" s="237" t="s">
        <v>4097</v>
      </c>
      <c r="F846" s="237" t="str">
        <f t="shared" si="145"/>
        <v>981</v>
      </c>
      <c r="G846" s="237" t="str">
        <f t="shared" si="146"/>
        <v>0505</v>
      </c>
      <c r="H846" s="237" t="s">
        <v>4098</v>
      </c>
      <c r="I846" s="237" t="str">
        <f t="shared" si="147"/>
        <v>東松島市大塩字逆川２２番地５５号</v>
      </c>
      <c r="J846" s="237" t="s">
        <v>4099</v>
      </c>
      <c r="K846" s="237" t="s">
        <v>4100</v>
      </c>
      <c r="L846" s="237" t="s">
        <v>248</v>
      </c>
      <c r="M846" s="237" t="s">
        <v>4101</v>
      </c>
      <c r="N846" s="237" t="s">
        <v>4132</v>
      </c>
      <c r="O846" s="237" t="s">
        <v>4133</v>
      </c>
      <c r="P846" s="237" t="s">
        <v>4104</v>
      </c>
      <c r="Q846" s="237" t="s">
        <v>4105</v>
      </c>
      <c r="R846" s="237" t="s">
        <v>4134</v>
      </c>
      <c r="S846" s="237" t="s">
        <v>4135</v>
      </c>
      <c r="T846" s="237" t="s">
        <v>4135</v>
      </c>
      <c r="U846" s="237" t="s">
        <v>4136</v>
      </c>
      <c r="V846" s="237" t="s">
        <v>99</v>
      </c>
      <c r="W846" s="237"/>
      <c r="X846" s="237"/>
      <c r="Y846" s="237" t="s">
        <v>4132</v>
      </c>
      <c r="Z846" s="237" t="s">
        <v>4133</v>
      </c>
      <c r="AA846" s="237" t="str">
        <f t="shared" si="148"/>
        <v>チテキショウガイジ（シャ）ヘルパーステーションブイ</v>
      </c>
      <c r="AB846" s="237" t="s">
        <v>4104</v>
      </c>
      <c r="AC846" s="237" t="str">
        <f t="shared" si="149"/>
        <v>981</v>
      </c>
      <c r="AD846" s="237" t="str">
        <f t="shared" si="150"/>
        <v>0503</v>
      </c>
      <c r="AE846" s="237" t="s">
        <v>4105</v>
      </c>
      <c r="AF846" s="237" t="s">
        <v>4134</v>
      </c>
      <c r="AG846" s="237" t="str">
        <f t="shared" si="151"/>
        <v>東松島市矢本字太子前324-3</v>
      </c>
      <c r="AH846" s="237" t="s">
        <v>4135</v>
      </c>
      <c r="AI846" s="237" t="s">
        <v>4135</v>
      </c>
      <c r="AJ846" s="237" t="s">
        <v>470</v>
      </c>
    </row>
    <row r="847" spans="1:36">
      <c r="A847" s="237" t="str">
        <f t="shared" si="143"/>
        <v>0411400054重度訪問介護</v>
      </c>
      <c r="B847" s="237" t="s">
        <v>4095</v>
      </c>
      <c r="C847" s="237" t="s">
        <v>4096</v>
      </c>
      <c r="D847" s="237" t="str">
        <f t="shared" si="144"/>
        <v>シャカイフクシホウジン　ヤモトアイイクカイ</v>
      </c>
      <c r="E847" s="237" t="s">
        <v>4097</v>
      </c>
      <c r="F847" s="237" t="str">
        <f t="shared" si="145"/>
        <v>981</v>
      </c>
      <c r="G847" s="237" t="str">
        <f t="shared" si="146"/>
        <v>0505</v>
      </c>
      <c r="H847" s="237" t="s">
        <v>4098</v>
      </c>
      <c r="I847" s="237" t="str">
        <f t="shared" si="147"/>
        <v>東松島市大塩字逆川２２番地５５号</v>
      </c>
      <c r="J847" s="237" t="s">
        <v>4099</v>
      </c>
      <c r="K847" s="237" t="s">
        <v>4100</v>
      </c>
      <c r="L847" s="237" t="s">
        <v>248</v>
      </c>
      <c r="M847" s="237" t="s">
        <v>4101</v>
      </c>
      <c r="N847" s="237" t="s">
        <v>4132</v>
      </c>
      <c r="O847" s="237" t="s">
        <v>4133</v>
      </c>
      <c r="P847" s="237" t="s">
        <v>4104</v>
      </c>
      <c r="Q847" s="237" t="s">
        <v>4105</v>
      </c>
      <c r="R847" s="237" t="s">
        <v>4134</v>
      </c>
      <c r="S847" s="237" t="s">
        <v>4135</v>
      </c>
      <c r="T847" s="237" t="s">
        <v>4135</v>
      </c>
      <c r="U847" s="237" t="s">
        <v>4136</v>
      </c>
      <c r="V847" s="237" t="s">
        <v>101</v>
      </c>
      <c r="W847" s="237"/>
      <c r="X847" s="237"/>
      <c r="Y847" s="237" t="s">
        <v>4132</v>
      </c>
      <c r="Z847" s="237" t="s">
        <v>4133</v>
      </c>
      <c r="AA847" s="237" t="str">
        <f t="shared" si="148"/>
        <v>チテキショウガイジ（シャ）ヘルパーステーションブイ</v>
      </c>
      <c r="AB847" s="237" t="s">
        <v>4104</v>
      </c>
      <c r="AC847" s="237" t="str">
        <f t="shared" si="149"/>
        <v>981</v>
      </c>
      <c r="AD847" s="237" t="str">
        <f t="shared" si="150"/>
        <v>0503</v>
      </c>
      <c r="AE847" s="237" t="s">
        <v>4105</v>
      </c>
      <c r="AF847" s="237" t="s">
        <v>4134</v>
      </c>
      <c r="AG847" s="237" t="str">
        <f t="shared" si="151"/>
        <v>東松島市矢本字太子前324-3</v>
      </c>
      <c r="AH847" s="237" t="s">
        <v>4135</v>
      </c>
      <c r="AI847" s="237" t="s">
        <v>4135</v>
      </c>
      <c r="AJ847" s="237" t="s">
        <v>470</v>
      </c>
    </row>
    <row r="848" spans="1:36">
      <c r="A848" s="237" t="str">
        <f t="shared" si="143"/>
        <v>0411400062居宅介護</v>
      </c>
      <c r="B848" s="237" t="s">
        <v>4137</v>
      </c>
      <c r="C848" s="237" t="s">
        <v>4138</v>
      </c>
      <c r="D848" s="237" t="str">
        <f t="shared" si="144"/>
        <v>トクテイヒエイリカツドウホウジン　ナルセ・イズミ</v>
      </c>
      <c r="E848" s="237" t="s">
        <v>4139</v>
      </c>
      <c r="F848" s="237" t="str">
        <f t="shared" si="145"/>
        <v>981</v>
      </c>
      <c r="G848" s="237" t="str">
        <f t="shared" si="146"/>
        <v>0303</v>
      </c>
      <c r="H848" s="237" t="s">
        <v>4140</v>
      </c>
      <c r="I848" s="237" t="str">
        <f t="shared" si="147"/>
        <v>東松島市小野字町裏120-3</v>
      </c>
      <c r="J848" s="237" t="s">
        <v>4141</v>
      </c>
      <c r="K848" s="237" t="s">
        <v>4141</v>
      </c>
      <c r="L848" s="237" t="s">
        <v>901</v>
      </c>
      <c r="M848" s="237" t="s">
        <v>4142</v>
      </c>
      <c r="N848" s="237" t="s">
        <v>4143</v>
      </c>
      <c r="O848" s="237" t="s">
        <v>4144</v>
      </c>
      <c r="P848" s="237" t="s">
        <v>4139</v>
      </c>
      <c r="Q848" s="237" t="s">
        <v>4105</v>
      </c>
      <c r="R848" s="237" t="s">
        <v>4145</v>
      </c>
      <c r="S848" s="237" t="s">
        <v>4141</v>
      </c>
      <c r="T848" s="237" t="s">
        <v>4141</v>
      </c>
      <c r="U848" s="237" t="s">
        <v>4146</v>
      </c>
      <c r="V848" s="237" t="s">
        <v>99</v>
      </c>
      <c r="W848" s="237"/>
      <c r="X848" s="237"/>
      <c r="Y848" s="237" t="s">
        <v>4143</v>
      </c>
      <c r="Z848" s="237" t="s">
        <v>4144</v>
      </c>
      <c r="AA848" s="237" t="str">
        <f t="shared" si="148"/>
        <v>ナルセ・イズミ</v>
      </c>
      <c r="AB848" s="237" t="s">
        <v>4139</v>
      </c>
      <c r="AC848" s="237" t="str">
        <f t="shared" si="149"/>
        <v>981</v>
      </c>
      <c r="AD848" s="237" t="str">
        <f t="shared" si="150"/>
        <v>0303</v>
      </c>
      <c r="AE848" s="237" t="s">
        <v>4105</v>
      </c>
      <c r="AF848" s="237" t="s">
        <v>4145</v>
      </c>
      <c r="AG848" s="237" t="str">
        <f t="shared" si="151"/>
        <v>東松島市小野字町裏１３１番地の２</v>
      </c>
      <c r="AH848" s="237" t="s">
        <v>4141</v>
      </c>
      <c r="AI848" s="237" t="s">
        <v>4141</v>
      </c>
      <c r="AJ848" s="237" t="s">
        <v>332</v>
      </c>
    </row>
    <row r="849" spans="1:36">
      <c r="A849" s="237" t="str">
        <f t="shared" si="143"/>
        <v>0411400062重度訪問介護</v>
      </c>
      <c r="B849" s="237" t="s">
        <v>4137</v>
      </c>
      <c r="C849" s="237" t="s">
        <v>4138</v>
      </c>
      <c r="D849" s="237" t="str">
        <f t="shared" si="144"/>
        <v>トクテイヒエイリカツドウホウジン　ナルセ・イズミ</v>
      </c>
      <c r="E849" s="237" t="s">
        <v>4139</v>
      </c>
      <c r="F849" s="237" t="str">
        <f t="shared" si="145"/>
        <v>981</v>
      </c>
      <c r="G849" s="237" t="str">
        <f t="shared" si="146"/>
        <v>0303</v>
      </c>
      <c r="H849" s="237" t="s">
        <v>4140</v>
      </c>
      <c r="I849" s="237" t="str">
        <f t="shared" si="147"/>
        <v>東松島市小野字町裏120-3</v>
      </c>
      <c r="J849" s="237" t="s">
        <v>4141</v>
      </c>
      <c r="K849" s="237" t="s">
        <v>4141</v>
      </c>
      <c r="L849" s="237" t="s">
        <v>901</v>
      </c>
      <c r="M849" s="237" t="s">
        <v>4142</v>
      </c>
      <c r="N849" s="237" t="s">
        <v>4143</v>
      </c>
      <c r="O849" s="237" t="s">
        <v>4144</v>
      </c>
      <c r="P849" s="237" t="s">
        <v>4139</v>
      </c>
      <c r="Q849" s="237" t="s">
        <v>4105</v>
      </c>
      <c r="R849" s="237" t="s">
        <v>4145</v>
      </c>
      <c r="S849" s="237" t="s">
        <v>4141</v>
      </c>
      <c r="T849" s="237" t="s">
        <v>4141</v>
      </c>
      <c r="U849" s="237" t="s">
        <v>4146</v>
      </c>
      <c r="V849" s="237" t="s">
        <v>101</v>
      </c>
      <c r="W849" s="237"/>
      <c r="X849" s="237"/>
      <c r="Y849" s="237" t="s">
        <v>4143</v>
      </c>
      <c r="Z849" s="237" t="s">
        <v>4144</v>
      </c>
      <c r="AA849" s="237" t="str">
        <f t="shared" si="148"/>
        <v>ナルセ・イズミ</v>
      </c>
      <c r="AB849" s="237" t="s">
        <v>4139</v>
      </c>
      <c r="AC849" s="237" t="str">
        <f t="shared" si="149"/>
        <v>981</v>
      </c>
      <c r="AD849" s="237" t="str">
        <f t="shared" si="150"/>
        <v>0303</v>
      </c>
      <c r="AE849" s="237" t="s">
        <v>4105</v>
      </c>
      <c r="AF849" s="237" t="s">
        <v>4145</v>
      </c>
      <c r="AG849" s="237" t="str">
        <f t="shared" si="151"/>
        <v>東松島市小野字町裏１３１番地の２</v>
      </c>
      <c r="AH849" s="237" t="s">
        <v>4141</v>
      </c>
      <c r="AI849" s="237" t="s">
        <v>4141</v>
      </c>
      <c r="AJ849" s="237" t="s">
        <v>332</v>
      </c>
    </row>
    <row r="850" spans="1:36">
      <c r="A850" s="237" t="str">
        <f t="shared" si="143"/>
        <v>0411400070居宅介護</v>
      </c>
      <c r="B850" s="237" t="s">
        <v>4147</v>
      </c>
      <c r="C850" s="237" t="s">
        <v>4148</v>
      </c>
      <c r="D850" s="237" t="str">
        <f t="shared" si="144"/>
        <v>シャカイフクシホウジンヒガシマツシマシシャカイフクシキョウギカイ</v>
      </c>
      <c r="E850" s="237" t="s">
        <v>4104</v>
      </c>
      <c r="F850" s="237" t="str">
        <f t="shared" si="145"/>
        <v>981</v>
      </c>
      <c r="G850" s="237" t="str">
        <f t="shared" si="146"/>
        <v>0503</v>
      </c>
      <c r="H850" s="237" t="s">
        <v>4149</v>
      </c>
      <c r="I850" s="237" t="str">
        <f t="shared" si="147"/>
        <v>東松島市矢本字大溜9番地1</v>
      </c>
      <c r="J850" s="237" t="s">
        <v>4150</v>
      </c>
      <c r="K850" s="237" t="s">
        <v>4151</v>
      </c>
      <c r="L850" s="237" t="s">
        <v>353</v>
      </c>
      <c r="M850" s="237" t="s">
        <v>4152</v>
      </c>
      <c r="N850" s="237" t="s">
        <v>4147</v>
      </c>
      <c r="O850" s="237" t="s">
        <v>4148</v>
      </c>
      <c r="P850" s="237" t="s">
        <v>4104</v>
      </c>
      <c r="Q850" s="237" t="s">
        <v>4105</v>
      </c>
      <c r="R850" s="237" t="s">
        <v>4149</v>
      </c>
      <c r="S850" s="237" t="s">
        <v>4150</v>
      </c>
      <c r="T850" s="237" t="s">
        <v>4153</v>
      </c>
      <c r="U850" s="237" t="s">
        <v>4154</v>
      </c>
      <c r="V850" s="237" t="s">
        <v>99</v>
      </c>
      <c r="W850" s="237"/>
      <c r="X850" s="237"/>
      <c r="Y850" s="237" t="s">
        <v>4147</v>
      </c>
      <c r="Z850" s="237" t="s">
        <v>4148</v>
      </c>
      <c r="AA850" s="237" t="str">
        <f t="shared" si="148"/>
        <v>シャカイフクシホウジンヒガシマツシマシシャカイフクシキョウギカイ</v>
      </c>
      <c r="AB850" s="237" t="s">
        <v>4104</v>
      </c>
      <c r="AC850" s="237" t="str">
        <f t="shared" si="149"/>
        <v>981</v>
      </c>
      <c r="AD850" s="237" t="str">
        <f t="shared" si="150"/>
        <v>0503</v>
      </c>
      <c r="AE850" s="237" t="s">
        <v>4105</v>
      </c>
      <c r="AF850" s="237" t="s">
        <v>4149</v>
      </c>
      <c r="AG850" s="237" t="str">
        <f t="shared" si="151"/>
        <v>東松島市矢本字大溜9番地1</v>
      </c>
      <c r="AH850" s="237" t="s">
        <v>4150</v>
      </c>
      <c r="AI850" s="237" t="s">
        <v>4151</v>
      </c>
      <c r="AJ850" s="237" t="s">
        <v>260</v>
      </c>
    </row>
    <row r="851" spans="1:36">
      <c r="A851" s="237" t="str">
        <f t="shared" si="143"/>
        <v>0411400070重度訪問介護</v>
      </c>
      <c r="B851" s="237" t="s">
        <v>4147</v>
      </c>
      <c r="C851" s="237" t="s">
        <v>4148</v>
      </c>
      <c r="D851" s="237" t="str">
        <f t="shared" si="144"/>
        <v>シャカイフクシホウジンヒガシマツシマシシャカイフクシキョウギカイ</v>
      </c>
      <c r="E851" s="237" t="s">
        <v>4104</v>
      </c>
      <c r="F851" s="237" t="str">
        <f t="shared" si="145"/>
        <v>981</v>
      </c>
      <c r="G851" s="237" t="str">
        <f t="shared" si="146"/>
        <v>0503</v>
      </c>
      <c r="H851" s="237" t="s">
        <v>4149</v>
      </c>
      <c r="I851" s="237" t="str">
        <f t="shared" si="147"/>
        <v>東松島市矢本字大溜9番地1</v>
      </c>
      <c r="J851" s="237" t="s">
        <v>4150</v>
      </c>
      <c r="K851" s="237" t="s">
        <v>4151</v>
      </c>
      <c r="L851" s="237" t="s">
        <v>353</v>
      </c>
      <c r="M851" s="237" t="s">
        <v>4152</v>
      </c>
      <c r="N851" s="237" t="s">
        <v>4147</v>
      </c>
      <c r="O851" s="237" t="s">
        <v>4148</v>
      </c>
      <c r="P851" s="237" t="s">
        <v>4104</v>
      </c>
      <c r="Q851" s="237" t="s">
        <v>4105</v>
      </c>
      <c r="R851" s="237" t="s">
        <v>4149</v>
      </c>
      <c r="S851" s="237" t="s">
        <v>4150</v>
      </c>
      <c r="T851" s="237" t="s">
        <v>4153</v>
      </c>
      <c r="U851" s="237" t="s">
        <v>4154</v>
      </c>
      <c r="V851" s="237" t="s">
        <v>101</v>
      </c>
      <c r="W851" s="237"/>
      <c r="X851" s="237"/>
      <c r="Y851" s="237" t="s">
        <v>4147</v>
      </c>
      <c r="Z851" s="237" t="s">
        <v>4148</v>
      </c>
      <c r="AA851" s="237" t="str">
        <f t="shared" si="148"/>
        <v>シャカイフクシホウジンヒガシマツシマシシャカイフクシキョウギカイ</v>
      </c>
      <c r="AB851" s="237" t="s">
        <v>4155</v>
      </c>
      <c r="AC851" s="237" t="str">
        <f t="shared" si="149"/>
        <v>981</v>
      </c>
      <c r="AD851" s="237" t="str">
        <f t="shared" si="150"/>
        <v>0504</v>
      </c>
      <c r="AE851" s="237" t="s">
        <v>4105</v>
      </c>
      <c r="AF851" s="237" t="s">
        <v>4156</v>
      </c>
      <c r="AG851" s="237" t="str">
        <f t="shared" si="151"/>
        <v>東松島市小松字上浮足252-3</v>
      </c>
      <c r="AH851" s="237" t="s">
        <v>4157</v>
      </c>
      <c r="AI851" s="237" t="s">
        <v>4158</v>
      </c>
      <c r="AJ851" s="237" t="s">
        <v>470</v>
      </c>
    </row>
    <row r="852" spans="1:36">
      <c r="A852" s="237" t="str">
        <f t="shared" si="143"/>
        <v>0411400088居宅介護</v>
      </c>
      <c r="B852" s="237" t="s">
        <v>4159</v>
      </c>
      <c r="C852" s="237" t="s">
        <v>4160</v>
      </c>
      <c r="D852" s="237" t="str">
        <f t="shared" si="144"/>
        <v>シャカイフクシホウジンケイワカイ</v>
      </c>
      <c r="E852" s="237" t="s">
        <v>4161</v>
      </c>
      <c r="F852" s="237" t="str">
        <f t="shared" si="145"/>
        <v>981</v>
      </c>
      <c r="G852" s="237" t="str">
        <f t="shared" si="146"/>
        <v>0501</v>
      </c>
      <c r="H852" s="237" t="s">
        <v>4162</v>
      </c>
      <c r="I852" s="237" t="str">
        <f t="shared" si="147"/>
        <v>東松島市赤井字七反谷地７３番２</v>
      </c>
      <c r="J852" s="237" t="s">
        <v>4163</v>
      </c>
      <c r="K852" s="237" t="s">
        <v>4164</v>
      </c>
      <c r="L852" s="237" t="s">
        <v>248</v>
      </c>
      <c r="M852" s="237" t="s">
        <v>4165</v>
      </c>
      <c r="N852" s="237" t="s">
        <v>4166</v>
      </c>
      <c r="O852" s="237" t="s">
        <v>4167</v>
      </c>
      <c r="P852" s="237" t="s">
        <v>4161</v>
      </c>
      <c r="Q852" s="237" t="s">
        <v>4105</v>
      </c>
      <c r="R852" s="237" t="s">
        <v>4168</v>
      </c>
      <c r="S852" s="237" t="s">
        <v>4163</v>
      </c>
      <c r="T852" s="237" t="s">
        <v>4164</v>
      </c>
      <c r="U852" s="237" t="s">
        <v>4169</v>
      </c>
      <c r="V852" s="237" t="s">
        <v>99</v>
      </c>
      <c r="W852" s="237"/>
      <c r="X852" s="237"/>
      <c r="Y852" s="237" t="s">
        <v>4166</v>
      </c>
      <c r="Z852" s="237" t="s">
        <v>4167</v>
      </c>
      <c r="AA852" s="237" t="str">
        <f t="shared" si="148"/>
        <v>シャカイフクシホウジンケイワカイヘルパーステーションハナイチモンメ</v>
      </c>
      <c r="AB852" s="237" t="s">
        <v>4161</v>
      </c>
      <c r="AC852" s="237" t="str">
        <f t="shared" si="149"/>
        <v>981</v>
      </c>
      <c r="AD852" s="237" t="str">
        <f t="shared" si="150"/>
        <v>0501</v>
      </c>
      <c r="AE852" s="237" t="s">
        <v>4105</v>
      </c>
      <c r="AF852" s="237" t="s">
        <v>4168</v>
      </c>
      <c r="AG852" s="237" t="str">
        <f t="shared" si="151"/>
        <v>東松島市赤井字七反谷地73-2</v>
      </c>
      <c r="AH852" s="237" t="s">
        <v>4163</v>
      </c>
      <c r="AI852" s="237" t="s">
        <v>4164</v>
      </c>
      <c r="AJ852" s="237" t="s">
        <v>260</v>
      </c>
    </row>
    <row r="853" spans="1:36">
      <c r="A853" s="237" t="str">
        <f t="shared" si="143"/>
        <v>0411400088重度訪問介護</v>
      </c>
      <c r="B853" s="237" t="s">
        <v>4159</v>
      </c>
      <c r="C853" s="237" t="s">
        <v>4160</v>
      </c>
      <c r="D853" s="237" t="str">
        <f t="shared" si="144"/>
        <v>シャカイフクシホウジンケイワカイ</v>
      </c>
      <c r="E853" s="237" t="s">
        <v>4161</v>
      </c>
      <c r="F853" s="237" t="str">
        <f t="shared" si="145"/>
        <v>981</v>
      </c>
      <c r="G853" s="237" t="str">
        <f t="shared" si="146"/>
        <v>0501</v>
      </c>
      <c r="H853" s="237" t="s">
        <v>4162</v>
      </c>
      <c r="I853" s="237" t="str">
        <f t="shared" si="147"/>
        <v>東松島市赤井字七反谷地７３番２</v>
      </c>
      <c r="J853" s="237" t="s">
        <v>4163</v>
      </c>
      <c r="K853" s="237" t="s">
        <v>4164</v>
      </c>
      <c r="L853" s="237" t="s">
        <v>248</v>
      </c>
      <c r="M853" s="237" t="s">
        <v>4165</v>
      </c>
      <c r="N853" s="237" t="s">
        <v>4166</v>
      </c>
      <c r="O853" s="237" t="s">
        <v>4167</v>
      </c>
      <c r="P853" s="237" t="s">
        <v>4161</v>
      </c>
      <c r="Q853" s="237" t="s">
        <v>4105</v>
      </c>
      <c r="R853" s="237" t="s">
        <v>4168</v>
      </c>
      <c r="S853" s="237" t="s">
        <v>4163</v>
      </c>
      <c r="T853" s="237" t="s">
        <v>4164</v>
      </c>
      <c r="U853" s="237" t="s">
        <v>4169</v>
      </c>
      <c r="V853" s="237" t="s">
        <v>101</v>
      </c>
      <c r="W853" s="237"/>
      <c r="X853" s="237"/>
      <c r="Y853" s="237" t="s">
        <v>4166</v>
      </c>
      <c r="Z853" s="237" t="s">
        <v>4167</v>
      </c>
      <c r="AA853" s="237" t="str">
        <f t="shared" si="148"/>
        <v>シャカイフクシホウジンケイワカイヘルパーステーションハナイチモンメ</v>
      </c>
      <c r="AB853" s="237" t="s">
        <v>4161</v>
      </c>
      <c r="AC853" s="237" t="str">
        <f t="shared" si="149"/>
        <v>981</v>
      </c>
      <c r="AD853" s="237" t="str">
        <f t="shared" si="150"/>
        <v>0501</v>
      </c>
      <c r="AE853" s="237" t="s">
        <v>4105</v>
      </c>
      <c r="AF853" s="237" t="s">
        <v>4168</v>
      </c>
      <c r="AG853" s="237" t="str">
        <f t="shared" si="151"/>
        <v>東松島市赤井字七反谷地73-2</v>
      </c>
      <c r="AH853" s="237" t="s">
        <v>4163</v>
      </c>
      <c r="AI853" s="237" t="s">
        <v>4164</v>
      </c>
      <c r="AJ853" s="237" t="s">
        <v>332</v>
      </c>
    </row>
    <row r="854" spans="1:36">
      <c r="A854" s="237" t="str">
        <f t="shared" si="143"/>
        <v>0411400096居宅介護</v>
      </c>
      <c r="B854" s="237" t="s">
        <v>484</v>
      </c>
      <c r="C854" s="237" t="s">
        <v>485</v>
      </c>
      <c r="D854" s="237" t="str">
        <f t="shared" si="144"/>
        <v>カブシキガイシャコムスン</v>
      </c>
      <c r="E854" s="237" t="s">
        <v>486</v>
      </c>
      <c r="F854" s="237" t="str">
        <f t="shared" si="145"/>
        <v>106</v>
      </c>
      <c r="G854" s="237" t="str">
        <f t="shared" si="146"/>
        <v>6153</v>
      </c>
      <c r="H854" s="237" t="s">
        <v>487</v>
      </c>
      <c r="I854" s="237" t="str">
        <f t="shared" si="147"/>
        <v>東京都港区六本木六丁目１０番１号六本木ヒルズ森タワー</v>
      </c>
      <c r="J854" s="237" t="s">
        <v>488</v>
      </c>
      <c r="K854" s="237" t="s">
        <v>489</v>
      </c>
      <c r="L854" s="237" t="s">
        <v>339</v>
      </c>
      <c r="M854" s="237" t="s">
        <v>490</v>
      </c>
      <c r="N854" s="237" t="s">
        <v>4170</v>
      </c>
      <c r="O854" s="237" t="s">
        <v>4171</v>
      </c>
      <c r="P854" s="237" t="s">
        <v>4104</v>
      </c>
      <c r="Q854" s="237" t="s">
        <v>4105</v>
      </c>
      <c r="R854" s="237" t="s">
        <v>4172</v>
      </c>
      <c r="S854" s="237" t="s">
        <v>4173</v>
      </c>
      <c r="T854" s="237" t="s">
        <v>4174</v>
      </c>
      <c r="U854" s="237" t="s">
        <v>4175</v>
      </c>
      <c r="V854" s="237" t="s">
        <v>99</v>
      </c>
      <c r="W854" s="237"/>
      <c r="X854" s="237"/>
      <c r="Y854" s="237" t="s">
        <v>4170</v>
      </c>
      <c r="Z854" s="237" t="s">
        <v>4171</v>
      </c>
      <c r="AA854" s="237" t="str">
        <f t="shared" si="148"/>
        <v>カブシキガイシャコムスン　イシノマキヤモトケアセンター</v>
      </c>
      <c r="AB854" s="237" t="s">
        <v>4104</v>
      </c>
      <c r="AC854" s="237" t="str">
        <f t="shared" si="149"/>
        <v>981</v>
      </c>
      <c r="AD854" s="237" t="str">
        <f t="shared" si="150"/>
        <v>0503</v>
      </c>
      <c r="AE854" s="237" t="s">
        <v>4105</v>
      </c>
      <c r="AF854" s="237" t="s">
        <v>4172</v>
      </c>
      <c r="AG854" s="237" t="str">
        <f t="shared" si="151"/>
        <v>東松島市矢本字上河戸９５－５</v>
      </c>
      <c r="AH854" s="237" t="s">
        <v>4173</v>
      </c>
      <c r="AI854" s="237" t="s">
        <v>4174</v>
      </c>
      <c r="AJ854" s="237" t="s">
        <v>332</v>
      </c>
    </row>
    <row r="855" spans="1:36">
      <c r="A855" s="237" t="str">
        <f t="shared" si="143"/>
        <v>0411400096重度訪問介護</v>
      </c>
      <c r="B855" s="237" t="s">
        <v>484</v>
      </c>
      <c r="C855" s="237" t="s">
        <v>485</v>
      </c>
      <c r="D855" s="237" t="str">
        <f t="shared" si="144"/>
        <v>カブシキガイシャコムスン</v>
      </c>
      <c r="E855" s="237" t="s">
        <v>486</v>
      </c>
      <c r="F855" s="237" t="str">
        <f t="shared" si="145"/>
        <v>106</v>
      </c>
      <c r="G855" s="237" t="str">
        <f t="shared" si="146"/>
        <v>6153</v>
      </c>
      <c r="H855" s="237" t="s">
        <v>487</v>
      </c>
      <c r="I855" s="237" t="str">
        <f t="shared" si="147"/>
        <v>東京都港区六本木六丁目１０番１号六本木ヒルズ森タワー</v>
      </c>
      <c r="J855" s="237" t="s">
        <v>488</v>
      </c>
      <c r="K855" s="237" t="s">
        <v>489</v>
      </c>
      <c r="L855" s="237" t="s">
        <v>339</v>
      </c>
      <c r="M855" s="237" t="s">
        <v>490</v>
      </c>
      <c r="N855" s="237" t="s">
        <v>4170</v>
      </c>
      <c r="O855" s="237" t="s">
        <v>4171</v>
      </c>
      <c r="P855" s="237" t="s">
        <v>4104</v>
      </c>
      <c r="Q855" s="237" t="s">
        <v>4105</v>
      </c>
      <c r="R855" s="237" t="s">
        <v>4172</v>
      </c>
      <c r="S855" s="237" t="s">
        <v>4173</v>
      </c>
      <c r="T855" s="237" t="s">
        <v>4174</v>
      </c>
      <c r="U855" s="237" t="s">
        <v>4175</v>
      </c>
      <c r="V855" s="237" t="s">
        <v>101</v>
      </c>
      <c r="W855" s="237"/>
      <c r="X855" s="237"/>
      <c r="Y855" s="237" t="s">
        <v>4170</v>
      </c>
      <c r="Z855" s="237" t="s">
        <v>4171</v>
      </c>
      <c r="AA855" s="237" t="str">
        <f t="shared" si="148"/>
        <v>カブシキガイシャコムスン　イシノマキヤモトケアセンター</v>
      </c>
      <c r="AB855" s="237" t="s">
        <v>4104</v>
      </c>
      <c r="AC855" s="237" t="str">
        <f t="shared" si="149"/>
        <v>981</v>
      </c>
      <c r="AD855" s="237" t="str">
        <f t="shared" si="150"/>
        <v>0503</v>
      </c>
      <c r="AE855" s="237" t="s">
        <v>4105</v>
      </c>
      <c r="AF855" s="237" t="s">
        <v>4172</v>
      </c>
      <c r="AG855" s="237" t="str">
        <f t="shared" si="151"/>
        <v>東松島市矢本字上河戸９５－５</v>
      </c>
      <c r="AH855" s="237" t="s">
        <v>4173</v>
      </c>
      <c r="AI855" s="237" t="s">
        <v>4174</v>
      </c>
      <c r="AJ855" s="237" t="s">
        <v>332</v>
      </c>
    </row>
    <row r="856" spans="1:36">
      <c r="A856" s="237" t="str">
        <f t="shared" si="143"/>
        <v>0411400104居宅介護</v>
      </c>
      <c r="B856" s="237" t="s">
        <v>4176</v>
      </c>
      <c r="C856" s="237" t="s">
        <v>4177</v>
      </c>
      <c r="D856" s="237" t="str">
        <f t="shared" si="144"/>
        <v>ゴウシガイシャツクシ</v>
      </c>
      <c r="E856" s="237" t="s">
        <v>4178</v>
      </c>
      <c r="F856" s="237" t="str">
        <f t="shared" si="145"/>
        <v>981</v>
      </c>
      <c r="G856" s="237" t="str">
        <f t="shared" si="146"/>
        <v>0301</v>
      </c>
      <c r="H856" s="237" t="s">
        <v>4179</v>
      </c>
      <c r="I856" s="237" t="str">
        <f t="shared" si="147"/>
        <v>東松島市牛網字平岡34番地</v>
      </c>
      <c r="J856" s="237" t="s">
        <v>4180</v>
      </c>
      <c r="K856" s="237" t="s">
        <v>4180</v>
      </c>
      <c r="L856" s="237" t="s">
        <v>4181</v>
      </c>
      <c r="M856" s="237" t="s">
        <v>4182</v>
      </c>
      <c r="N856" s="237" t="s">
        <v>4183</v>
      </c>
      <c r="O856" s="237" t="s">
        <v>4184</v>
      </c>
      <c r="P856" s="237" t="s">
        <v>4178</v>
      </c>
      <c r="Q856" s="237" t="s">
        <v>4105</v>
      </c>
      <c r="R856" s="237" t="s">
        <v>4179</v>
      </c>
      <c r="S856" s="237" t="s">
        <v>4180</v>
      </c>
      <c r="T856" s="237" t="s">
        <v>4180</v>
      </c>
      <c r="U856" s="237" t="s">
        <v>4185</v>
      </c>
      <c r="V856" s="237" t="s">
        <v>99</v>
      </c>
      <c r="W856" s="237"/>
      <c r="X856" s="237"/>
      <c r="Y856" s="237" t="s">
        <v>4183</v>
      </c>
      <c r="Z856" s="237" t="s">
        <v>4184</v>
      </c>
      <c r="AA856" s="237" t="str">
        <f t="shared" si="148"/>
        <v>ホウモンカイゴジギョウショツクシ</v>
      </c>
      <c r="AB856" s="237" t="s">
        <v>4178</v>
      </c>
      <c r="AC856" s="237" t="str">
        <f t="shared" si="149"/>
        <v>981</v>
      </c>
      <c r="AD856" s="237" t="str">
        <f t="shared" si="150"/>
        <v>0301</v>
      </c>
      <c r="AE856" s="237" t="s">
        <v>4105</v>
      </c>
      <c r="AF856" s="237" t="s">
        <v>4179</v>
      </c>
      <c r="AG856" s="237" t="str">
        <f t="shared" si="151"/>
        <v>東松島市牛網字平岡34番地</v>
      </c>
      <c r="AH856" s="237" t="s">
        <v>4180</v>
      </c>
      <c r="AI856" s="237" t="s">
        <v>4180</v>
      </c>
      <c r="AJ856" s="237" t="s">
        <v>470</v>
      </c>
    </row>
    <row r="857" spans="1:36">
      <c r="A857" s="237" t="str">
        <f t="shared" si="143"/>
        <v>0411400104重度訪問介護</v>
      </c>
      <c r="B857" s="237" t="s">
        <v>4176</v>
      </c>
      <c r="C857" s="237" t="s">
        <v>4177</v>
      </c>
      <c r="D857" s="237" t="str">
        <f t="shared" si="144"/>
        <v>ゴウシガイシャツクシ</v>
      </c>
      <c r="E857" s="237" t="s">
        <v>4178</v>
      </c>
      <c r="F857" s="237" t="str">
        <f t="shared" si="145"/>
        <v>981</v>
      </c>
      <c r="G857" s="237" t="str">
        <f t="shared" si="146"/>
        <v>0301</v>
      </c>
      <c r="H857" s="237" t="s">
        <v>4179</v>
      </c>
      <c r="I857" s="237" t="str">
        <f t="shared" si="147"/>
        <v>東松島市牛網字平岡34番地</v>
      </c>
      <c r="J857" s="237" t="s">
        <v>4180</v>
      </c>
      <c r="K857" s="237" t="s">
        <v>4180</v>
      </c>
      <c r="L857" s="237" t="s">
        <v>4181</v>
      </c>
      <c r="M857" s="237" t="s">
        <v>4182</v>
      </c>
      <c r="N857" s="237" t="s">
        <v>4183</v>
      </c>
      <c r="O857" s="237" t="s">
        <v>4184</v>
      </c>
      <c r="P857" s="237" t="s">
        <v>4178</v>
      </c>
      <c r="Q857" s="237" t="s">
        <v>4105</v>
      </c>
      <c r="R857" s="237" t="s">
        <v>4179</v>
      </c>
      <c r="S857" s="237" t="s">
        <v>4180</v>
      </c>
      <c r="T857" s="237" t="s">
        <v>4180</v>
      </c>
      <c r="U857" s="237" t="s">
        <v>4185</v>
      </c>
      <c r="V857" s="237" t="s">
        <v>101</v>
      </c>
      <c r="W857" s="237"/>
      <c r="X857" s="237"/>
      <c r="Y857" s="237" t="s">
        <v>4183</v>
      </c>
      <c r="Z857" s="237" t="s">
        <v>4184</v>
      </c>
      <c r="AA857" s="237" t="str">
        <f t="shared" si="148"/>
        <v>ホウモンカイゴジギョウショツクシ</v>
      </c>
      <c r="AB857" s="237" t="s">
        <v>4178</v>
      </c>
      <c r="AC857" s="237" t="str">
        <f t="shared" si="149"/>
        <v>981</v>
      </c>
      <c r="AD857" s="237" t="str">
        <f t="shared" si="150"/>
        <v>0301</v>
      </c>
      <c r="AE857" s="237" t="s">
        <v>4105</v>
      </c>
      <c r="AF857" s="237" t="s">
        <v>4179</v>
      </c>
      <c r="AG857" s="237" t="str">
        <f t="shared" si="151"/>
        <v>東松島市牛網字平岡34番地</v>
      </c>
      <c r="AH857" s="237" t="s">
        <v>4180</v>
      </c>
      <c r="AI857" s="237" t="s">
        <v>4180</v>
      </c>
      <c r="AJ857" s="237" t="s">
        <v>470</v>
      </c>
    </row>
    <row r="858" spans="1:36">
      <c r="A858" s="237" t="str">
        <f t="shared" si="143"/>
        <v>0411400138短期入所</v>
      </c>
      <c r="B858" s="237" t="s">
        <v>4186</v>
      </c>
      <c r="C858" s="237" t="s">
        <v>4187</v>
      </c>
      <c r="D858" s="237" t="str">
        <f t="shared" si="144"/>
        <v>シャカイフクシホウジンヤスラギカイ</v>
      </c>
      <c r="E858" s="237" t="s">
        <v>4188</v>
      </c>
      <c r="F858" s="237" t="str">
        <f t="shared" si="145"/>
        <v>981</v>
      </c>
      <c r="G858" s="237" t="str">
        <f t="shared" si="146"/>
        <v>0050</v>
      </c>
      <c r="H858" s="237" t="s">
        <v>4189</v>
      </c>
      <c r="I858" s="237" t="str">
        <f t="shared" si="147"/>
        <v>東松島市野蒜ヶ丘三丁目２７番地１</v>
      </c>
      <c r="J858" s="237" t="s">
        <v>4190</v>
      </c>
      <c r="K858" s="237" t="s">
        <v>4191</v>
      </c>
      <c r="L858" s="237" t="s">
        <v>248</v>
      </c>
      <c r="M858" s="237" t="s">
        <v>4192</v>
      </c>
      <c r="N858" s="237" t="s">
        <v>4193</v>
      </c>
      <c r="O858" s="237" t="s">
        <v>4194</v>
      </c>
      <c r="P858" s="237" t="s">
        <v>4195</v>
      </c>
      <c r="Q858" s="237" t="s">
        <v>4105</v>
      </c>
      <c r="R858" s="237" t="s">
        <v>4196</v>
      </c>
      <c r="S858" s="237" t="s">
        <v>4197</v>
      </c>
      <c r="T858" s="237" t="s">
        <v>4198</v>
      </c>
      <c r="U858" s="237" t="s">
        <v>4199</v>
      </c>
      <c r="V858" s="237" t="s">
        <v>277</v>
      </c>
      <c r="W858" s="237"/>
      <c r="X858" s="237"/>
      <c r="Y858" s="237" t="s">
        <v>4193</v>
      </c>
      <c r="Z858" s="237" t="s">
        <v>4194</v>
      </c>
      <c r="AA858" s="237" t="str">
        <f t="shared" si="148"/>
        <v>トクベツヨウゴロウジンホーム　フロウエン</v>
      </c>
      <c r="AB858" s="237" t="s">
        <v>4195</v>
      </c>
      <c r="AC858" s="237" t="str">
        <f t="shared" si="149"/>
        <v>981</v>
      </c>
      <c r="AD858" s="237" t="str">
        <f t="shared" si="150"/>
        <v>0414</v>
      </c>
      <c r="AE858" s="237" t="s">
        <v>4105</v>
      </c>
      <c r="AF858" s="237" t="s">
        <v>4196</v>
      </c>
      <c r="AG858" s="237" t="str">
        <f t="shared" si="151"/>
        <v>東松島市大塚字長浜２６９番地</v>
      </c>
      <c r="AH858" s="237" t="s">
        <v>4197</v>
      </c>
      <c r="AI858" s="237" t="s">
        <v>4198</v>
      </c>
      <c r="AJ858" s="237" t="s">
        <v>470</v>
      </c>
    </row>
    <row r="859" spans="1:36">
      <c r="A859" s="237" t="str">
        <f t="shared" si="143"/>
        <v>0411400146居宅介護</v>
      </c>
      <c r="B859" s="237" t="s">
        <v>4186</v>
      </c>
      <c r="C859" s="237" t="s">
        <v>4187</v>
      </c>
      <c r="D859" s="237" t="str">
        <f t="shared" si="144"/>
        <v>シャカイフクシホウジンヤスラギカイ</v>
      </c>
      <c r="E859" s="237" t="s">
        <v>4188</v>
      </c>
      <c r="F859" s="237" t="str">
        <f t="shared" si="145"/>
        <v>981</v>
      </c>
      <c r="G859" s="237" t="str">
        <f t="shared" si="146"/>
        <v>0050</v>
      </c>
      <c r="H859" s="237" t="s">
        <v>4189</v>
      </c>
      <c r="I859" s="237" t="str">
        <f t="shared" si="147"/>
        <v>東松島市野蒜ヶ丘三丁目２７番地１</v>
      </c>
      <c r="J859" s="237" t="s">
        <v>4190</v>
      </c>
      <c r="K859" s="237" t="s">
        <v>4191</v>
      </c>
      <c r="L859" s="237" t="s">
        <v>248</v>
      </c>
      <c r="M859" s="237" t="s">
        <v>4192</v>
      </c>
      <c r="N859" s="237" t="s">
        <v>4200</v>
      </c>
      <c r="O859" s="237" t="s">
        <v>4201</v>
      </c>
      <c r="P859" s="237" t="s">
        <v>4188</v>
      </c>
      <c r="Q859" s="237" t="s">
        <v>4105</v>
      </c>
      <c r="R859" s="237" t="s">
        <v>4189</v>
      </c>
      <c r="S859" s="237" t="s">
        <v>4190</v>
      </c>
      <c r="T859" s="237" t="s">
        <v>4191</v>
      </c>
      <c r="U859" s="237" t="s">
        <v>4202</v>
      </c>
      <c r="V859" s="237" t="s">
        <v>99</v>
      </c>
      <c r="W859" s="237"/>
      <c r="X859" s="237"/>
      <c r="Y859" s="237" t="s">
        <v>4200</v>
      </c>
      <c r="Z859" s="237" t="s">
        <v>4201</v>
      </c>
      <c r="AA859" s="237" t="str">
        <f t="shared" si="148"/>
        <v>ナルセヘルパーステーション</v>
      </c>
      <c r="AB859" s="237" t="s">
        <v>4188</v>
      </c>
      <c r="AC859" s="237" t="str">
        <f t="shared" si="149"/>
        <v>981</v>
      </c>
      <c r="AD859" s="237" t="str">
        <f t="shared" si="150"/>
        <v>0050</v>
      </c>
      <c r="AE859" s="237" t="s">
        <v>4105</v>
      </c>
      <c r="AF859" s="237" t="s">
        <v>4189</v>
      </c>
      <c r="AG859" s="237" t="str">
        <f t="shared" si="151"/>
        <v>東松島市野蒜ヶ丘三丁目２７番地１</v>
      </c>
      <c r="AH859" s="237" t="s">
        <v>4190</v>
      </c>
      <c r="AI859" s="237" t="s">
        <v>4191</v>
      </c>
      <c r="AJ859" s="237" t="s">
        <v>260</v>
      </c>
    </row>
    <row r="860" spans="1:36">
      <c r="A860" s="237" t="str">
        <f t="shared" si="143"/>
        <v>0411400146重度訪問介護</v>
      </c>
      <c r="B860" s="237" t="s">
        <v>4186</v>
      </c>
      <c r="C860" s="237" t="s">
        <v>4187</v>
      </c>
      <c r="D860" s="237" t="str">
        <f t="shared" si="144"/>
        <v>シャカイフクシホウジンヤスラギカイ</v>
      </c>
      <c r="E860" s="237" t="s">
        <v>4188</v>
      </c>
      <c r="F860" s="237" t="str">
        <f t="shared" si="145"/>
        <v>981</v>
      </c>
      <c r="G860" s="237" t="str">
        <f t="shared" si="146"/>
        <v>0050</v>
      </c>
      <c r="H860" s="237" t="s">
        <v>4189</v>
      </c>
      <c r="I860" s="237" t="str">
        <f t="shared" si="147"/>
        <v>東松島市野蒜ヶ丘三丁目２７番地１</v>
      </c>
      <c r="J860" s="237" t="s">
        <v>4190</v>
      </c>
      <c r="K860" s="237" t="s">
        <v>4191</v>
      </c>
      <c r="L860" s="237" t="s">
        <v>248</v>
      </c>
      <c r="M860" s="237" t="s">
        <v>4192</v>
      </c>
      <c r="N860" s="237" t="s">
        <v>4200</v>
      </c>
      <c r="O860" s="237" t="s">
        <v>4201</v>
      </c>
      <c r="P860" s="237" t="s">
        <v>4188</v>
      </c>
      <c r="Q860" s="237" t="s">
        <v>4105</v>
      </c>
      <c r="R860" s="237" t="s">
        <v>4189</v>
      </c>
      <c r="S860" s="237" t="s">
        <v>4190</v>
      </c>
      <c r="T860" s="237" t="s">
        <v>4191</v>
      </c>
      <c r="U860" s="237" t="s">
        <v>4202</v>
      </c>
      <c r="V860" s="237" t="s">
        <v>101</v>
      </c>
      <c r="W860" s="237"/>
      <c r="X860" s="237"/>
      <c r="Y860" s="237" t="s">
        <v>4200</v>
      </c>
      <c r="Z860" s="237" t="s">
        <v>4201</v>
      </c>
      <c r="AA860" s="237" t="str">
        <f t="shared" si="148"/>
        <v>ナルセヘルパーステーション</v>
      </c>
      <c r="AB860" s="237" t="s">
        <v>4188</v>
      </c>
      <c r="AC860" s="237" t="str">
        <f t="shared" si="149"/>
        <v>981</v>
      </c>
      <c r="AD860" s="237" t="str">
        <f t="shared" si="150"/>
        <v>0050</v>
      </c>
      <c r="AE860" s="237" t="s">
        <v>4105</v>
      </c>
      <c r="AF860" s="237" t="s">
        <v>4189</v>
      </c>
      <c r="AG860" s="237" t="str">
        <f t="shared" si="151"/>
        <v>東松島市野蒜ヶ丘三丁目２７番地１</v>
      </c>
      <c r="AH860" s="237" t="s">
        <v>4190</v>
      </c>
      <c r="AI860" s="237" t="s">
        <v>4191</v>
      </c>
      <c r="AJ860" s="237" t="s">
        <v>332</v>
      </c>
    </row>
    <row r="861" spans="1:36">
      <c r="A861" s="237" t="str">
        <f t="shared" si="143"/>
        <v>0411400146行動援護</v>
      </c>
      <c r="B861" s="237" t="s">
        <v>4186</v>
      </c>
      <c r="C861" s="237" t="s">
        <v>4187</v>
      </c>
      <c r="D861" s="237" t="str">
        <f t="shared" si="144"/>
        <v>シャカイフクシホウジンヤスラギカイ</v>
      </c>
      <c r="E861" s="237" t="s">
        <v>4188</v>
      </c>
      <c r="F861" s="237" t="str">
        <f t="shared" si="145"/>
        <v>981</v>
      </c>
      <c r="G861" s="237" t="str">
        <f t="shared" si="146"/>
        <v>0050</v>
      </c>
      <c r="H861" s="237" t="s">
        <v>4189</v>
      </c>
      <c r="I861" s="237" t="str">
        <f t="shared" si="147"/>
        <v>東松島市野蒜ヶ丘三丁目２７番地１</v>
      </c>
      <c r="J861" s="237" t="s">
        <v>4190</v>
      </c>
      <c r="K861" s="237" t="s">
        <v>4191</v>
      </c>
      <c r="L861" s="237" t="s">
        <v>248</v>
      </c>
      <c r="M861" s="237" t="s">
        <v>4192</v>
      </c>
      <c r="N861" s="237" t="s">
        <v>4200</v>
      </c>
      <c r="O861" s="237" t="s">
        <v>4201</v>
      </c>
      <c r="P861" s="237" t="s">
        <v>4188</v>
      </c>
      <c r="Q861" s="237" t="s">
        <v>4105</v>
      </c>
      <c r="R861" s="237" t="s">
        <v>4189</v>
      </c>
      <c r="S861" s="237" t="s">
        <v>4190</v>
      </c>
      <c r="T861" s="237" t="s">
        <v>4191</v>
      </c>
      <c r="U861" s="237" t="s">
        <v>4202</v>
      </c>
      <c r="V861" s="237" t="s">
        <v>102</v>
      </c>
      <c r="W861" s="237"/>
      <c r="X861" s="237"/>
      <c r="Y861" s="237" t="s">
        <v>4200</v>
      </c>
      <c r="Z861" s="237" t="s">
        <v>4201</v>
      </c>
      <c r="AA861" s="237" t="str">
        <f t="shared" si="148"/>
        <v>ナルセヘルパーステーション</v>
      </c>
      <c r="AB861" s="237" t="s">
        <v>4178</v>
      </c>
      <c r="AC861" s="237" t="str">
        <f t="shared" si="149"/>
        <v>981</v>
      </c>
      <c r="AD861" s="237" t="str">
        <f t="shared" si="150"/>
        <v>0301</v>
      </c>
      <c r="AE861" s="237" t="s">
        <v>4105</v>
      </c>
      <c r="AF861" s="237" t="s">
        <v>4203</v>
      </c>
      <c r="AG861" s="237" t="str">
        <f t="shared" si="151"/>
        <v>東松島市牛網字駅前２丁目２９－１０</v>
      </c>
      <c r="AH861" s="237" t="s">
        <v>4190</v>
      </c>
      <c r="AI861" s="237" t="s">
        <v>4191</v>
      </c>
      <c r="AJ861" s="237" t="s">
        <v>470</v>
      </c>
    </row>
    <row r="862" spans="1:36">
      <c r="A862" s="237" t="str">
        <f t="shared" si="143"/>
        <v>0411400153生活介護</v>
      </c>
      <c r="B862" s="237" t="s">
        <v>446</v>
      </c>
      <c r="C862" s="237" t="s">
        <v>447</v>
      </c>
      <c r="D862" s="237" t="str">
        <f t="shared" si="144"/>
        <v>イリョウホウジンシャダンケンイクカイ</v>
      </c>
      <c r="E862" s="237" t="s">
        <v>448</v>
      </c>
      <c r="F862" s="237" t="str">
        <f t="shared" si="145"/>
        <v>174</v>
      </c>
      <c r="G862" s="237" t="str">
        <f t="shared" si="146"/>
        <v>0075</v>
      </c>
      <c r="H862" s="237" t="s">
        <v>449</v>
      </c>
      <c r="I862" s="237" t="str">
        <f t="shared" si="147"/>
        <v>東京都板橋区桜川２丁目１９番１号</v>
      </c>
      <c r="J862" s="237" t="s">
        <v>450</v>
      </c>
      <c r="K862" s="237" t="s">
        <v>451</v>
      </c>
      <c r="L862" s="237" t="s">
        <v>248</v>
      </c>
      <c r="M862" s="237" t="s">
        <v>452</v>
      </c>
      <c r="N862" s="237" t="s">
        <v>4204</v>
      </c>
      <c r="O862" s="237" t="s">
        <v>4205</v>
      </c>
      <c r="P862" s="237" t="s">
        <v>4161</v>
      </c>
      <c r="Q862" s="237" t="s">
        <v>4105</v>
      </c>
      <c r="R862" s="237" t="s">
        <v>4206</v>
      </c>
      <c r="S862" s="237" t="s">
        <v>4207</v>
      </c>
      <c r="T862" s="237" t="s">
        <v>4208</v>
      </c>
      <c r="U862" s="237" t="s">
        <v>4209</v>
      </c>
      <c r="V862" s="237" t="s">
        <v>105</v>
      </c>
      <c r="W862" s="237"/>
      <c r="X862" s="237"/>
      <c r="Y862" s="237" t="s">
        <v>4204</v>
      </c>
      <c r="Z862" s="237" t="s">
        <v>4205</v>
      </c>
      <c r="AA862" s="237" t="str">
        <f t="shared" si="148"/>
        <v>イリョウホウジンシャダンケンイクカイヒマワリデイサービスセンター</v>
      </c>
      <c r="AB862" s="237" t="s">
        <v>4161</v>
      </c>
      <c r="AC862" s="237" t="str">
        <f t="shared" si="149"/>
        <v>981</v>
      </c>
      <c r="AD862" s="237" t="str">
        <f t="shared" si="150"/>
        <v>0501</v>
      </c>
      <c r="AE862" s="237" t="s">
        <v>4105</v>
      </c>
      <c r="AF862" s="237" t="s">
        <v>4206</v>
      </c>
      <c r="AG862" s="237" t="str">
        <f t="shared" si="151"/>
        <v>東松島市赤井字八反谷地１００番地５</v>
      </c>
      <c r="AH862" s="237" t="s">
        <v>4207</v>
      </c>
      <c r="AI862" s="237" t="s">
        <v>4208</v>
      </c>
      <c r="AJ862" s="237" t="s">
        <v>260</v>
      </c>
    </row>
    <row r="863" spans="1:36">
      <c r="A863" s="237" t="str">
        <f t="shared" si="143"/>
        <v>0411400153自立訓練（機能訓練）</v>
      </c>
      <c r="B863" s="237" t="s">
        <v>446</v>
      </c>
      <c r="C863" s="237" t="s">
        <v>447</v>
      </c>
      <c r="D863" s="237" t="str">
        <f t="shared" si="144"/>
        <v>イリョウホウジンシャダンケンイクカイ</v>
      </c>
      <c r="E863" s="237" t="s">
        <v>448</v>
      </c>
      <c r="F863" s="237" t="str">
        <f t="shared" si="145"/>
        <v>174</v>
      </c>
      <c r="G863" s="237" t="str">
        <f t="shared" si="146"/>
        <v>0075</v>
      </c>
      <c r="H863" s="237" t="s">
        <v>449</v>
      </c>
      <c r="I863" s="237" t="str">
        <f t="shared" si="147"/>
        <v>東京都板橋区桜川２丁目１９番１号</v>
      </c>
      <c r="J863" s="237" t="s">
        <v>450</v>
      </c>
      <c r="K863" s="237" t="s">
        <v>451</v>
      </c>
      <c r="L863" s="237" t="s">
        <v>248</v>
      </c>
      <c r="M863" s="237" t="s">
        <v>452</v>
      </c>
      <c r="N863" s="237" t="s">
        <v>4204</v>
      </c>
      <c r="O863" s="237" t="s">
        <v>4205</v>
      </c>
      <c r="P863" s="237" t="s">
        <v>4161</v>
      </c>
      <c r="Q863" s="237" t="s">
        <v>4105</v>
      </c>
      <c r="R863" s="237" t="s">
        <v>4206</v>
      </c>
      <c r="S863" s="237" t="s">
        <v>4207</v>
      </c>
      <c r="T863" s="237" t="s">
        <v>4208</v>
      </c>
      <c r="U863" s="237" t="s">
        <v>4209</v>
      </c>
      <c r="V863" s="237" t="s">
        <v>189</v>
      </c>
      <c r="W863" s="237"/>
      <c r="X863" s="237"/>
      <c r="Y863" s="237" t="s">
        <v>4204</v>
      </c>
      <c r="Z863" s="237" t="s">
        <v>4205</v>
      </c>
      <c r="AA863" s="237" t="str">
        <f t="shared" si="148"/>
        <v>イリョウホウジンシャダンケンイクカイヒマワリデイサービスセンター</v>
      </c>
      <c r="AB863" s="237" t="s">
        <v>4161</v>
      </c>
      <c r="AC863" s="237" t="str">
        <f t="shared" si="149"/>
        <v>981</v>
      </c>
      <c r="AD863" s="237" t="str">
        <f t="shared" si="150"/>
        <v>0501</v>
      </c>
      <c r="AE863" s="237" t="s">
        <v>4105</v>
      </c>
      <c r="AF863" s="237" t="s">
        <v>4206</v>
      </c>
      <c r="AG863" s="237" t="str">
        <f t="shared" si="151"/>
        <v>東松島市赤井字八反谷地１００番地５</v>
      </c>
      <c r="AH863" s="237" t="s">
        <v>4207</v>
      </c>
      <c r="AI863" s="237" t="s">
        <v>4208</v>
      </c>
      <c r="AJ863" s="237" t="s">
        <v>332</v>
      </c>
    </row>
    <row r="864" spans="1:36">
      <c r="A864" s="237" t="str">
        <f t="shared" si="143"/>
        <v>0411400161居宅介護</v>
      </c>
      <c r="B864" s="237" t="s">
        <v>644</v>
      </c>
      <c r="C864" s="237" t="s">
        <v>645</v>
      </c>
      <c r="D864" s="237" t="str">
        <f t="shared" si="144"/>
        <v>セントケアミヤギカブシキガイシャ</v>
      </c>
      <c r="E864" s="237" t="s">
        <v>646</v>
      </c>
      <c r="F864" s="237" t="str">
        <f t="shared" si="145"/>
        <v>980</v>
      </c>
      <c r="G864" s="237" t="str">
        <f t="shared" si="146"/>
        <v>0014</v>
      </c>
      <c r="H864" s="237" t="s">
        <v>647</v>
      </c>
      <c r="I864" s="237" t="str">
        <f t="shared" si="147"/>
        <v>仙台市青葉区本町１丁目１１番１１号</v>
      </c>
      <c r="J864" s="237" t="s">
        <v>648</v>
      </c>
      <c r="K864" s="237" t="s">
        <v>649</v>
      </c>
      <c r="L864" s="237" t="s">
        <v>635</v>
      </c>
      <c r="M864" s="237" t="s">
        <v>650</v>
      </c>
      <c r="N864" s="237" t="s">
        <v>4210</v>
      </c>
      <c r="O864" s="237" t="s">
        <v>4211</v>
      </c>
      <c r="P864" s="237" t="s">
        <v>4104</v>
      </c>
      <c r="Q864" s="237" t="s">
        <v>4105</v>
      </c>
      <c r="R864" s="237" t="s">
        <v>4212</v>
      </c>
      <c r="S864" s="237" t="s">
        <v>4173</v>
      </c>
      <c r="T864" s="237" t="s">
        <v>4174</v>
      </c>
      <c r="U864" s="237" t="s">
        <v>4213</v>
      </c>
      <c r="V864" s="237" t="s">
        <v>99</v>
      </c>
      <c r="W864" s="237"/>
      <c r="X864" s="237"/>
      <c r="Y864" s="237" t="s">
        <v>4210</v>
      </c>
      <c r="Z864" s="237" t="s">
        <v>4211</v>
      </c>
      <c r="AA864" s="237" t="str">
        <f t="shared" si="148"/>
        <v>セントケアイシノマキヤモト</v>
      </c>
      <c r="AB864" s="237" t="s">
        <v>4104</v>
      </c>
      <c r="AC864" s="237" t="str">
        <f t="shared" si="149"/>
        <v>981</v>
      </c>
      <c r="AD864" s="237" t="str">
        <f t="shared" si="150"/>
        <v>0503</v>
      </c>
      <c r="AE864" s="237" t="s">
        <v>4105</v>
      </c>
      <c r="AF864" s="237" t="s">
        <v>4212</v>
      </c>
      <c r="AG864" s="237" t="str">
        <f t="shared" si="151"/>
        <v>東松島市矢本字鹿石前164-1</v>
      </c>
      <c r="AH864" s="237" t="s">
        <v>4173</v>
      </c>
      <c r="AI864" s="237" t="s">
        <v>4174</v>
      </c>
      <c r="AJ864" s="237" t="s">
        <v>260</v>
      </c>
    </row>
    <row r="865" spans="1:36">
      <c r="A865" s="237" t="str">
        <f t="shared" si="143"/>
        <v>0411400161重度訪問介護</v>
      </c>
      <c r="B865" s="237" t="s">
        <v>644</v>
      </c>
      <c r="C865" s="237" t="s">
        <v>645</v>
      </c>
      <c r="D865" s="237" t="str">
        <f t="shared" si="144"/>
        <v>セントケアミヤギカブシキガイシャ</v>
      </c>
      <c r="E865" s="237" t="s">
        <v>646</v>
      </c>
      <c r="F865" s="237" t="str">
        <f t="shared" si="145"/>
        <v>980</v>
      </c>
      <c r="G865" s="237" t="str">
        <f t="shared" si="146"/>
        <v>0014</v>
      </c>
      <c r="H865" s="237" t="s">
        <v>647</v>
      </c>
      <c r="I865" s="237" t="str">
        <f t="shared" si="147"/>
        <v>仙台市青葉区本町１丁目１１番１１号</v>
      </c>
      <c r="J865" s="237" t="s">
        <v>648</v>
      </c>
      <c r="K865" s="237" t="s">
        <v>649</v>
      </c>
      <c r="L865" s="237" t="s">
        <v>635</v>
      </c>
      <c r="M865" s="237" t="s">
        <v>650</v>
      </c>
      <c r="N865" s="237" t="s">
        <v>4210</v>
      </c>
      <c r="O865" s="237" t="s">
        <v>4211</v>
      </c>
      <c r="P865" s="237" t="s">
        <v>4104</v>
      </c>
      <c r="Q865" s="237" t="s">
        <v>4105</v>
      </c>
      <c r="R865" s="237" t="s">
        <v>4212</v>
      </c>
      <c r="S865" s="237" t="s">
        <v>4173</v>
      </c>
      <c r="T865" s="237" t="s">
        <v>4174</v>
      </c>
      <c r="U865" s="237" t="s">
        <v>4213</v>
      </c>
      <c r="V865" s="237" t="s">
        <v>101</v>
      </c>
      <c r="W865" s="237"/>
      <c r="X865" s="237"/>
      <c r="Y865" s="237" t="s">
        <v>4210</v>
      </c>
      <c r="Z865" s="237" t="s">
        <v>4211</v>
      </c>
      <c r="AA865" s="237" t="str">
        <f t="shared" si="148"/>
        <v>セントケアイシノマキヤモト</v>
      </c>
      <c r="AB865" s="237" t="s">
        <v>4104</v>
      </c>
      <c r="AC865" s="237" t="str">
        <f t="shared" si="149"/>
        <v>981</v>
      </c>
      <c r="AD865" s="237" t="str">
        <f t="shared" si="150"/>
        <v>0503</v>
      </c>
      <c r="AE865" s="237" t="s">
        <v>4105</v>
      </c>
      <c r="AF865" s="237" t="s">
        <v>4212</v>
      </c>
      <c r="AG865" s="237" t="str">
        <f t="shared" si="151"/>
        <v>東松島市矢本字鹿石前164-1</v>
      </c>
      <c r="AH865" s="237" t="s">
        <v>4173</v>
      </c>
      <c r="AI865" s="237" t="s">
        <v>4174</v>
      </c>
      <c r="AJ865" s="237" t="s">
        <v>260</v>
      </c>
    </row>
    <row r="866" spans="1:36">
      <c r="A866" s="237" t="str">
        <f t="shared" si="143"/>
        <v>0411400161同行援護</v>
      </c>
      <c r="B866" s="237" t="s">
        <v>644</v>
      </c>
      <c r="C866" s="237" t="s">
        <v>645</v>
      </c>
      <c r="D866" s="237" t="str">
        <f t="shared" si="144"/>
        <v>セントケアミヤギカブシキガイシャ</v>
      </c>
      <c r="E866" s="237" t="s">
        <v>646</v>
      </c>
      <c r="F866" s="237" t="str">
        <f t="shared" si="145"/>
        <v>980</v>
      </c>
      <c r="G866" s="237" t="str">
        <f t="shared" si="146"/>
        <v>0014</v>
      </c>
      <c r="H866" s="237" t="s">
        <v>647</v>
      </c>
      <c r="I866" s="237" t="str">
        <f t="shared" si="147"/>
        <v>仙台市青葉区本町１丁目１１番１１号</v>
      </c>
      <c r="J866" s="237" t="s">
        <v>648</v>
      </c>
      <c r="K866" s="237" t="s">
        <v>649</v>
      </c>
      <c r="L866" s="237" t="s">
        <v>635</v>
      </c>
      <c r="M866" s="237" t="s">
        <v>650</v>
      </c>
      <c r="N866" s="237" t="s">
        <v>4210</v>
      </c>
      <c r="O866" s="237" t="s">
        <v>4211</v>
      </c>
      <c r="P866" s="237" t="s">
        <v>4104</v>
      </c>
      <c r="Q866" s="237" t="s">
        <v>4105</v>
      </c>
      <c r="R866" s="237" t="s">
        <v>4212</v>
      </c>
      <c r="S866" s="237" t="s">
        <v>4173</v>
      </c>
      <c r="T866" s="237" t="s">
        <v>4174</v>
      </c>
      <c r="U866" s="237" t="s">
        <v>4213</v>
      </c>
      <c r="V866" s="237" t="s">
        <v>126</v>
      </c>
      <c r="W866" s="237"/>
      <c r="X866" s="237"/>
      <c r="Y866" s="237" t="s">
        <v>4210</v>
      </c>
      <c r="Z866" s="237" t="s">
        <v>4211</v>
      </c>
      <c r="AA866" s="237" t="str">
        <f t="shared" si="148"/>
        <v>セントケアイシノマキヤモト</v>
      </c>
      <c r="AB866" s="237" t="s">
        <v>4104</v>
      </c>
      <c r="AC866" s="237" t="str">
        <f t="shared" si="149"/>
        <v>981</v>
      </c>
      <c r="AD866" s="237" t="str">
        <f t="shared" si="150"/>
        <v>0503</v>
      </c>
      <c r="AE866" s="237" t="s">
        <v>4105</v>
      </c>
      <c r="AF866" s="237" t="s">
        <v>4212</v>
      </c>
      <c r="AG866" s="237" t="str">
        <f t="shared" si="151"/>
        <v>東松島市矢本字鹿石前164-1</v>
      </c>
      <c r="AH866" s="237" t="s">
        <v>4173</v>
      </c>
      <c r="AI866" s="237" t="s">
        <v>4174</v>
      </c>
      <c r="AJ866" s="237" t="s">
        <v>332</v>
      </c>
    </row>
    <row r="867" spans="1:36">
      <c r="A867" s="237" t="str">
        <f t="shared" si="143"/>
        <v>0411400195居宅介護</v>
      </c>
      <c r="B867" s="237" t="s">
        <v>4214</v>
      </c>
      <c r="C867" s="237" t="s">
        <v>4215</v>
      </c>
      <c r="D867" s="237" t="str">
        <f t="shared" si="144"/>
        <v>カブシキガイシャ　タンポポ</v>
      </c>
      <c r="E867" s="237" t="s">
        <v>4216</v>
      </c>
      <c r="F867" s="237" t="str">
        <f t="shared" si="145"/>
        <v>981</v>
      </c>
      <c r="G867" s="237" t="str">
        <f t="shared" si="146"/>
        <v>0502</v>
      </c>
      <c r="H867" s="237" t="s">
        <v>4217</v>
      </c>
      <c r="I867" s="237" t="str">
        <f t="shared" si="147"/>
        <v>東松島市大曲字下台１２８－１８７</v>
      </c>
      <c r="J867" s="237" t="s">
        <v>4218</v>
      </c>
      <c r="K867" s="237" t="s">
        <v>4219</v>
      </c>
      <c r="L867" s="237" t="s">
        <v>635</v>
      </c>
      <c r="M867" s="237" t="s">
        <v>4220</v>
      </c>
      <c r="N867" s="237" t="s">
        <v>4221</v>
      </c>
      <c r="O867" s="237" t="s">
        <v>4222</v>
      </c>
      <c r="P867" s="237" t="s">
        <v>4216</v>
      </c>
      <c r="Q867" s="237" t="s">
        <v>4105</v>
      </c>
      <c r="R867" s="237" t="s">
        <v>4217</v>
      </c>
      <c r="S867" s="237" t="s">
        <v>4218</v>
      </c>
      <c r="T867" s="237" t="s">
        <v>4219</v>
      </c>
      <c r="U867" s="237" t="s">
        <v>4223</v>
      </c>
      <c r="V867" s="237" t="s">
        <v>99</v>
      </c>
      <c r="W867" s="237"/>
      <c r="X867" s="237"/>
      <c r="Y867" s="237" t="s">
        <v>4221</v>
      </c>
      <c r="Z867" s="237" t="s">
        <v>4222</v>
      </c>
      <c r="AA867" s="237" t="str">
        <f t="shared" si="148"/>
        <v>ザイタクカイゴサービス　タンポポ</v>
      </c>
      <c r="AB867" s="237" t="s">
        <v>4216</v>
      </c>
      <c r="AC867" s="237" t="str">
        <f t="shared" si="149"/>
        <v>981</v>
      </c>
      <c r="AD867" s="237" t="str">
        <f t="shared" si="150"/>
        <v>0502</v>
      </c>
      <c r="AE867" s="237" t="s">
        <v>4105</v>
      </c>
      <c r="AF867" s="237" t="s">
        <v>4217</v>
      </c>
      <c r="AG867" s="237" t="str">
        <f t="shared" si="151"/>
        <v>東松島市大曲字下台１２８－１８７</v>
      </c>
      <c r="AH867" s="237" t="s">
        <v>4218</v>
      </c>
      <c r="AI867" s="237" t="s">
        <v>4219</v>
      </c>
      <c r="AJ867" s="237" t="s">
        <v>332</v>
      </c>
    </row>
    <row r="868" spans="1:36">
      <c r="A868" s="237" t="str">
        <f t="shared" si="143"/>
        <v>0411400195重度訪問介護</v>
      </c>
      <c r="B868" s="237" t="s">
        <v>4214</v>
      </c>
      <c r="C868" s="237" t="s">
        <v>4215</v>
      </c>
      <c r="D868" s="237" t="str">
        <f t="shared" si="144"/>
        <v>カブシキガイシャ　タンポポ</v>
      </c>
      <c r="E868" s="237" t="s">
        <v>4216</v>
      </c>
      <c r="F868" s="237" t="str">
        <f t="shared" si="145"/>
        <v>981</v>
      </c>
      <c r="G868" s="237" t="str">
        <f t="shared" si="146"/>
        <v>0502</v>
      </c>
      <c r="H868" s="237" t="s">
        <v>4217</v>
      </c>
      <c r="I868" s="237" t="str">
        <f t="shared" si="147"/>
        <v>東松島市大曲字下台１２８－１８７</v>
      </c>
      <c r="J868" s="237" t="s">
        <v>4218</v>
      </c>
      <c r="K868" s="237" t="s">
        <v>4219</v>
      </c>
      <c r="L868" s="237" t="s">
        <v>635</v>
      </c>
      <c r="M868" s="237" t="s">
        <v>4220</v>
      </c>
      <c r="N868" s="237" t="s">
        <v>4221</v>
      </c>
      <c r="O868" s="237" t="s">
        <v>4222</v>
      </c>
      <c r="P868" s="237" t="s">
        <v>4216</v>
      </c>
      <c r="Q868" s="237" t="s">
        <v>4105</v>
      </c>
      <c r="R868" s="237" t="s">
        <v>4217</v>
      </c>
      <c r="S868" s="237" t="s">
        <v>4218</v>
      </c>
      <c r="T868" s="237" t="s">
        <v>4219</v>
      </c>
      <c r="U868" s="237" t="s">
        <v>4223</v>
      </c>
      <c r="V868" s="237" t="s">
        <v>101</v>
      </c>
      <c r="W868" s="237"/>
      <c r="X868" s="237"/>
      <c r="Y868" s="237" t="s">
        <v>4221</v>
      </c>
      <c r="Z868" s="237" t="s">
        <v>4222</v>
      </c>
      <c r="AA868" s="237" t="str">
        <f t="shared" si="148"/>
        <v>ザイタクカイゴサービス　タンポポ</v>
      </c>
      <c r="AB868" s="237" t="s">
        <v>4216</v>
      </c>
      <c r="AC868" s="237" t="str">
        <f t="shared" si="149"/>
        <v>981</v>
      </c>
      <c r="AD868" s="237" t="str">
        <f t="shared" si="150"/>
        <v>0502</v>
      </c>
      <c r="AE868" s="237" t="s">
        <v>4105</v>
      </c>
      <c r="AF868" s="237" t="s">
        <v>4217</v>
      </c>
      <c r="AG868" s="237" t="str">
        <f t="shared" si="151"/>
        <v>東松島市大曲字下台１２８－１８７</v>
      </c>
      <c r="AH868" s="237" t="s">
        <v>4218</v>
      </c>
      <c r="AI868" s="237" t="s">
        <v>4219</v>
      </c>
      <c r="AJ868" s="237" t="s">
        <v>332</v>
      </c>
    </row>
    <row r="869" spans="1:36">
      <c r="A869" s="237" t="str">
        <f t="shared" si="143"/>
        <v>0411400203居宅介護</v>
      </c>
      <c r="B869" s="237" t="s">
        <v>4224</v>
      </c>
      <c r="C869" s="237" t="s">
        <v>4225</v>
      </c>
      <c r="D869" s="237" t="str">
        <f t="shared" si="144"/>
        <v>シャカイフクシホウジン　ヒガシマツシマフクシカイ</v>
      </c>
      <c r="E869" s="237" t="s">
        <v>4161</v>
      </c>
      <c r="F869" s="237" t="str">
        <f t="shared" si="145"/>
        <v>981</v>
      </c>
      <c r="G869" s="237" t="str">
        <f t="shared" si="146"/>
        <v>0501</v>
      </c>
      <c r="H869" s="237" t="s">
        <v>4226</v>
      </c>
      <c r="I869" s="237" t="str">
        <f t="shared" si="147"/>
        <v>東松島市赤井字川前四番８３番地</v>
      </c>
      <c r="J869" s="237" t="s">
        <v>4227</v>
      </c>
      <c r="K869" s="237" t="s">
        <v>4228</v>
      </c>
      <c r="L869" s="237" t="s">
        <v>248</v>
      </c>
      <c r="M869" s="237" t="s">
        <v>4229</v>
      </c>
      <c r="N869" s="237" t="s">
        <v>4230</v>
      </c>
      <c r="O869" s="237" t="s">
        <v>4231</v>
      </c>
      <c r="P869" s="237" t="s">
        <v>4161</v>
      </c>
      <c r="Q869" s="237" t="s">
        <v>4105</v>
      </c>
      <c r="R869" s="237" t="s">
        <v>4232</v>
      </c>
      <c r="S869" s="237" t="s">
        <v>4233</v>
      </c>
      <c r="T869" s="237" t="s">
        <v>4234</v>
      </c>
      <c r="U869" s="237" t="s">
        <v>4235</v>
      </c>
      <c r="V869" s="237" t="s">
        <v>99</v>
      </c>
      <c r="W869" s="237"/>
      <c r="X869" s="237"/>
      <c r="Y869" s="237" t="s">
        <v>4230</v>
      </c>
      <c r="Z869" s="237" t="s">
        <v>4231</v>
      </c>
      <c r="AA869" s="237" t="str">
        <f t="shared" si="148"/>
        <v>シャカイフクシホウジンヒガシマツシマフクシカイ　ヘルパーステーション　ヤモトアカイノサト</v>
      </c>
      <c r="AB869" s="237" t="s">
        <v>4161</v>
      </c>
      <c r="AC869" s="237" t="str">
        <f t="shared" si="149"/>
        <v>981</v>
      </c>
      <c r="AD869" s="237" t="str">
        <f t="shared" si="150"/>
        <v>0501</v>
      </c>
      <c r="AE869" s="237" t="s">
        <v>4105</v>
      </c>
      <c r="AF869" s="237" t="s">
        <v>4232</v>
      </c>
      <c r="AG869" s="237" t="str">
        <f t="shared" si="151"/>
        <v>東松島市赤井字川前三番１５３－１</v>
      </c>
      <c r="AH869" s="237" t="s">
        <v>4233</v>
      </c>
      <c r="AI869" s="237" t="s">
        <v>4234</v>
      </c>
      <c r="AJ869" s="237" t="s">
        <v>332</v>
      </c>
    </row>
    <row r="870" spans="1:36">
      <c r="A870" s="237" t="str">
        <f t="shared" si="143"/>
        <v>0411400203重度訪問介護</v>
      </c>
      <c r="B870" s="237" t="s">
        <v>4224</v>
      </c>
      <c r="C870" s="237" t="s">
        <v>4225</v>
      </c>
      <c r="D870" s="237" t="str">
        <f t="shared" si="144"/>
        <v>シャカイフクシホウジン　ヒガシマツシマフクシカイ</v>
      </c>
      <c r="E870" s="237" t="s">
        <v>4161</v>
      </c>
      <c r="F870" s="237" t="str">
        <f t="shared" si="145"/>
        <v>981</v>
      </c>
      <c r="G870" s="237" t="str">
        <f t="shared" si="146"/>
        <v>0501</v>
      </c>
      <c r="H870" s="237" t="s">
        <v>4226</v>
      </c>
      <c r="I870" s="237" t="str">
        <f t="shared" si="147"/>
        <v>東松島市赤井字川前四番８３番地</v>
      </c>
      <c r="J870" s="237" t="s">
        <v>4227</v>
      </c>
      <c r="K870" s="237" t="s">
        <v>4228</v>
      </c>
      <c r="L870" s="237" t="s">
        <v>248</v>
      </c>
      <c r="M870" s="237" t="s">
        <v>4229</v>
      </c>
      <c r="N870" s="237" t="s">
        <v>4230</v>
      </c>
      <c r="O870" s="237" t="s">
        <v>4231</v>
      </c>
      <c r="P870" s="237" t="s">
        <v>4161</v>
      </c>
      <c r="Q870" s="237" t="s">
        <v>4105</v>
      </c>
      <c r="R870" s="237" t="s">
        <v>4232</v>
      </c>
      <c r="S870" s="237" t="s">
        <v>4233</v>
      </c>
      <c r="T870" s="237" t="s">
        <v>4234</v>
      </c>
      <c r="U870" s="237" t="s">
        <v>4235</v>
      </c>
      <c r="V870" s="237" t="s">
        <v>101</v>
      </c>
      <c r="W870" s="237"/>
      <c r="X870" s="237"/>
      <c r="Y870" s="237" t="s">
        <v>4230</v>
      </c>
      <c r="Z870" s="237" t="s">
        <v>4231</v>
      </c>
      <c r="AA870" s="237" t="str">
        <f t="shared" si="148"/>
        <v>シャカイフクシホウジンヒガシマツシマフクシカイ　ヘルパーステーション　ヤモトアカイノサト</v>
      </c>
      <c r="AB870" s="237" t="s">
        <v>4161</v>
      </c>
      <c r="AC870" s="237" t="str">
        <f t="shared" si="149"/>
        <v>981</v>
      </c>
      <c r="AD870" s="237" t="str">
        <f t="shared" si="150"/>
        <v>0501</v>
      </c>
      <c r="AE870" s="237" t="s">
        <v>4105</v>
      </c>
      <c r="AF870" s="237" t="s">
        <v>4232</v>
      </c>
      <c r="AG870" s="237" t="str">
        <f t="shared" si="151"/>
        <v>東松島市赤井字川前三番１５３－１</v>
      </c>
      <c r="AH870" s="237" t="s">
        <v>4233</v>
      </c>
      <c r="AI870" s="237" t="s">
        <v>4234</v>
      </c>
      <c r="AJ870" s="237" t="s">
        <v>332</v>
      </c>
    </row>
    <row r="871" spans="1:36">
      <c r="A871" s="237" t="str">
        <f t="shared" si="143"/>
        <v>0411400211居宅介護</v>
      </c>
      <c r="B871" s="237" t="s">
        <v>4236</v>
      </c>
      <c r="C871" s="237" t="s">
        <v>4237</v>
      </c>
      <c r="D871" s="237" t="str">
        <f t="shared" si="144"/>
        <v>ゴウドウガイシャヒカルホウモンカイゴステーション</v>
      </c>
      <c r="E871" s="237" t="s">
        <v>4216</v>
      </c>
      <c r="F871" s="237" t="str">
        <f t="shared" si="145"/>
        <v>981</v>
      </c>
      <c r="G871" s="237" t="str">
        <f t="shared" si="146"/>
        <v>0502</v>
      </c>
      <c r="H871" s="237" t="s">
        <v>4238</v>
      </c>
      <c r="I871" s="237" t="str">
        <f t="shared" si="147"/>
        <v>東松島市大曲字筒場５９－１２</v>
      </c>
      <c r="J871" s="237" t="s">
        <v>4239</v>
      </c>
      <c r="K871" s="237" t="s">
        <v>4239</v>
      </c>
      <c r="L871" s="237" t="s">
        <v>821</v>
      </c>
      <c r="M871" s="237" t="s">
        <v>4240</v>
      </c>
      <c r="N871" s="237" t="s">
        <v>4236</v>
      </c>
      <c r="O871" s="237" t="s">
        <v>4237</v>
      </c>
      <c r="P871" s="237" t="s">
        <v>4216</v>
      </c>
      <c r="Q871" s="237" t="s">
        <v>4105</v>
      </c>
      <c r="R871" s="237" t="s">
        <v>4238</v>
      </c>
      <c r="S871" s="237" t="s">
        <v>4239</v>
      </c>
      <c r="T871" s="237" t="s">
        <v>4239</v>
      </c>
      <c r="U871" s="237" t="s">
        <v>4241</v>
      </c>
      <c r="V871" s="237" t="s">
        <v>99</v>
      </c>
      <c r="W871" s="237"/>
      <c r="X871" s="237"/>
      <c r="Y871" s="237" t="s">
        <v>4236</v>
      </c>
      <c r="Z871" s="237" t="s">
        <v>4237</v>
      </c>
      <c r="AA871" s="237" t="str">
        <f t="shared" si="148"/>
        <v>ゴウドウガイシャヒカルホウモンカイゴステーション</v>
      </c>
      <c r="AB871" s="237" t="s">
        <v>4216</v>
      </c>
      <c r="AC871" s="237" t="str">
        <f t="shared" si="149"/>
        <v>981</v>
      </c>
      <c r="AD871" s="237" t="str">
        <f t="shared" si="150"/>
        <v>0502</v>
      </c>
      <c r="AE871" s="237" t="s">
        <v>4105</v>
      </c>
      <c r="AF871" s="237" t="s">
        <v>4238</v>
      </c>
      <c r="AG871" s="237" t="str">
        <f t="shared" si="151"/>
        <v>東松島市大曲字筒場５９－１２</v>
      </c>
      <c r="AH871" s="237" t="s">
        <v>4239</v>
      </c>
      <c r="AI871" s="237" t="s">
        <v>4239</v>
      </c>
      <c r="AJ871" s="237" t="s">
        <v>332</v>
      </c>
    </row>
    <row r="872" spans="1:36">
      <c r="A872" s="237" t="str">
        <f t="shared" si="143"/>
        <v>0411400211重度訪問介護</v>
      </c>
      <c r="B872" s="237" t="s">
        <v>4236</v>
      </c>
      <c r="C872" s="237" t="s">
        <v>4237</v>
      </c>
      <c r="D872" s="237" t="str">
        <f t="shared" si="144"/>
        <v>ゴウドウガイシャヒカルホウモンカイゴステーション</v>
      </c>
      <c r="E872" s="237" t="s">
        <v>4216</v>
      </c>
      <c r="F872" s="237" t="str">
        <f t="shared" si="145"/>
        <v>981</v>
      </c>
      <c r="G872" s="237" t="str">
        <f t="shared" si="146"/>
        <v>0502</v>
      </c>
      <c r="H872" s="237" t="s">
        <v>4238</v>
      </c>
      <c r="I872" s="237" t="str">
        <f t="shared" si="147"/>
        <v>東松島市大曲字筒場５９－１２</v>
      </c>
      <c r="J872" s="237" t="s">
        <v>4239</v>
      </c>
      <c r="K872" s="237" t="s">
        <v>4239</v>
      </c>
      <c r="L872" s="237" t="s">
        <v>821</v>
      </c>
      <c r="M872" s="237" t="s">
        <v>4240</v>
      </c>
      <c r="N872" s="237" t="s">
        <v>4236</v>
      </c>
      <c r="O872" s="237" t="s">
        <v>4237</v>
      </c>
      <c r="P872" s="237" t="s">
        <v>4216</v>
      </c>
      <c r="Q872" s="237" t="s">
        <v>4105</v>
      </c>
      <c r="R872" s="237" t="s">
        <v>4238</v>
      </c>
      <c r="S872" s="237" t="s">
        <v>4239</v>
      </c>
      <c r="T872" s="237" t="s">
        <v>4239</v>
      </c>
      <c r="U872" s="237" t="s">
        <v>4241</v>
      </c>
      <c r="V872" s="237" t="s">
        <v>101</v>
      </c>
      <c r="W872" s="237"/>
      <c r="X872" s="237"/>
      <c r="Y872" s="237" t="s">
        <v>4236</v>
      </c>
      <c r="Z872" s="237" t="s">
        <v>4237</v>
      </c>
      <c r="AA872" s="237" t="str">
        <f t="shared" si="148"/>
        <v>ゴウドウガイシャヒカルホウモンカイゴステーション</v>
      </c>
      <c r="AB872" s="237" t="s">
        <v>4216</v>
      </c>
      <c r="AC872" s="237" t="str">
        <f t="shared" si="149"/>
        <v>981</v>
      </c>
      <c r="AD872" s="237" t="str">
        <f t="shared" si="150"/>
        <v>0502</v>
      </c>
      <c r="AE872" s="237" t="s">
        <v>4105</v>
      </c>
      <c r="AF872" s="237" t="s">
        <v>4238</v>
      </c>
      <c r="AG872" s="237" t="str">
        <f t="shared" si="151"/>
        <v>東松島市大曲字筒場５９－１２</v>
      </c>
      <c r="AH872" s="237" t="s">
        <v>4239</v>
      </c>
      <c r="AI872" s="237" t="s">
        <v>4239</v>
      </c>
      <c r="AJ872" s="237" t="s">
        <v>332</v>
      </c>
    </row>
    <row r="873" spans="1:36">
      <c r="A873" s="237" t="str">
        <f t="shared" si="143"/>
        <v>0411400237短期入所</v>
      </c>
      <c r="B873" s="237" t="s">
        <v>4095</v>
      </c>
      <c r="C873" s="237" t="s">
        <v>4096</v>
      </c>
      <c r="D873" s="237" t="str">
        <f t="shared" si="144"/>
        <v>シャカイフクシホウジン　ヤモトアイイクカイ</v>
      </c>
      <c r="E873" s="237" t="s">
        <v>4097</v>
      </c>
      <c r="F873" s="237" t="str">
        <f t="shared" si="145"/>
        <v>981</v>
      </c>
      <c r="G873" s="237" t="str">
        <f t="shared" si="146"/>
        <v>0505</v>
      </c>
      <c r="H873" s="237" t="s">
        <v>4098</v>
      </c>
      <c r="I873" s="237" t="str">
        <f t="shared" si="147"/>
        <v>東松島市大塩字逆川２２番地５５号</v>
      </c>
      <c r="J873" s="237" t="s">
        <v>4099</v>
      </c>
      <c r="K873" s="237" t="s">
        <v>4100</v>
      </c>
      <c r="L873" s="237" t="s">
        <v>248</v>
      </c>
      <c r="M873" s="237" t="s">
        <v>4101</v>
      </c>
      <c r="N873" s="237" t="s">
        <v>4242</v>
      </c>
      <c r="O873" s="237" t="s">
        <v>4243</v>
      </c>
      <c r="P873" s="237" t="s">
        <v>4104</v>
      </c>
      <c r="Q873" s="237" t="s">
        <v>4105</v>
      </c>
      <c r="R873" s="237" t="s">
        <v>4244</v>
      </c>
      <c r="S873" s="237" t="s">
        <v>4245</v>
      </c>
      <c r="T873" s="237" t="s">
        <v>4246</v>
      </c>
      <c r="U873" s="237" t="s">
        <v>4247</v>
      </c>
      <c r="V873" s="237" t="s">
        <v>277</v>
      </c>
      <c r="W873" s="237"/>
      <c r="X873" s="237"/>
      <c r="Y873" s="237" t="s">
        <v>4242</v>
      </c>
      <c r="Z873" s="237" t="s">
        <v>4243</v>
      </c>
      <c r="AA873" s="237" t="str">
        <f t="shared" si="148"/>
        <v>ショウガイジデイケアセンターコドモノヒロバ</v>
      </c>
      <c r="AB873" s="237" t="s">
        <v>4104</v>
      </c>
      <c r="AC873" s="237" t="str">
        <f t="shared" si="149"/>
        <v>981</v>
      </c>
      <c r="AD873" s="237" t="str">
        <f t="shared" si="150"/>
        <v>0503</v>
      </c>
      <c r="AE873" s="237" t="s">
        <v>4105</v>
      </c>
      <c r="AF873" s="237" t="s">
        <v>4244</v>
      </c>
      <c r="AG873" s="237" t="str">
        <f t="shared" si="151"/>
        <v>東松島市矢本字道地浦１３９－１</v>
      </c>
      <c r="AH873" s="237" t="s">
        <v>4245</v>
      </c>
      <c r="AI873" s="237" t="s">
        <v>4246</v>
      </c>
      <c r="AJ873" s="237" t="s">
        <v>332</v>
      </c>
    </row>
    <row r="874" spans="1:36">
      <c r="A874" s="237" t="str">
        <f t="shared" si="143"/>
        <v>0411400260就労継続支援Ｂ型</v>
      </c>
      <c r="B874" s="237" t="s">
        <v>4248</v>
      </c>
      <c r="C874" s="237" t="s">
        <v>4249</v>
      </c>
      <c r="D874" s="237" t="str">
        <f t="shared" si="144"/>
        <v>イッパンシャダンホウジンクルリ</v>
      </c>
      <c r="E874" s="237" t="s">
        <v>4250</v>
      </c>
      <c r="F874" s="237" t="str">
        <f t="shared" si="145"/>
        <v>981</v>
      </c>
      <c r="G874" s="237" t="str">
        <f t="shared" si="146"/>
        <v>0305</v>
      </c>
      <c r="H874" s="237" t="s">
        <v>4251</v>
      </c>
      <c r="I874" s="237" t="str">
        <f t="shared" si="147"/>
        <v>東松島市上下堤字萩窪24番地1</v>
      </c>
      <c r="J874" s="237" t="s">
        <v>4252</v>
      </c>
      <c r="K874" s="237" t="s">
        <v>4253</v>
      </c>
      <c r="L874" s="237" t="s">
        <v>901</v>
      </c>
      <c r="M874" s="237" t="s">
        <v>4254</v>
      </c>
      <c r="N874" s="237" t="s">
        <v>4255</v>
      </c>
      <c r="O874" s="237" t="s">
        <v>4256</v>
      </c>
      <c r="P874" s="237" t="s">
        <v>4161</v>
      </c>
      <c r="Q874" s="237" t="s">
        <v>4105</v>
      </c>
      <c r="R874" s="237" t="s">
        <v>4257</v>
      </c>
      <c r="S874" s="237" t="s">
        <v>4252</v>
      </c>
      <c r="T874" s="237" t="s">
        <v>4253</v>
      </c>
      <c r="U874" s="237" t="s">
        <v>4258</v>
      </c>
      <c r="V874" s="237" t="s">
        <v>111</v>
      </c>
      <c r="W874" s="237"/>
      <c r="X874" s="237"/>
      <c r="Y874" s="237" t="s">
        <v>4255</v>
      </c>
      <c r="Z874" s="237" t="s">
        <v>4256</v>
      </c>
      <c r="AA874" s="237" t="str">
        <f t="shared" si="148"/>
        <v>ワークハウスクリノキ</v>
      </c>
      <c r="AB874" s="237" t="s">
        <v>4161</v>
      </c>
      <c r="AC874" s="237" t="str">
        <f t="shared" si="149"/>
        <v>981</v>
      </c>
      <c r="AD874" s="237" t="str">
        <f t="shared" si="150"/>
        <v>0501</v>
      </c>
      <c r="AE874" s="237" t="s">
        <v>4105</v>
      </c>
      <c r="AF874" s="237" t="s">
        <v>4257</v>
      </c>
      <c r="AG874" s="237" t="str">
        <f t="shared" si="151"/>
        <v>東松島市赤井字川南7-20</v>
      </c>
      <c r="AH874" s="237" t="s">
        <v>4252</v>
      </c>
      <c r="AI874" s="237" t="s">
        <v>4253</v>
      </c>
      <c r="AJ874" s="237" t="s">
        <v>260</v>
      </c>
    </row>
    <row r="875" spans="1:36">
      <c r="A875" s="237" t="str">
        <f t="shared" si="143"/>
        <v>0411400278居宅介護</v>
      </c>
      <c r="B875" s="237" t="s">
        <v>394</v>
      </c>
      <c r="C875" s="237" t="s">
        <v>395</v>
      </c>
      <c r="D875" s="237" t="str">
        <f t="shared" si="144"/>
        <v>パンプキンカブシキカイシャ</v>
      </c>
      <c r="E875" s="237" t="s">
        <v>335</v>
      </c>
      <c r="F875" s="237" t="str">
        <f t="shared" si="145"/>
        <v>986</v>
      </c>
      <c r="G875" s="237" t="str">
        <f t="shared" si="146"/>
        <v>0865</v>
      </c>
      <c r="H875" s="237" t="s">
        <v>396</v>
      </c>
      <c r="I875" s="237" t="str">
        <f t="shared" si="147"/>
        <v>石巻市丸井戸３丁目３番８号</v>
      </c>
      <c r="J875" s="237" t="s">
        <v>397</v>
      </c>
      <c r="K875" s="237" t="s">
        <v>398</v>
      </c>
      <c r="L875" s="237" t="s">
        <v>339</v>
      </c>
      <c r="M875" s="237" t="s">
        <v>399</v>
      </c>
      <c r="N875" s="237" t="s">
        <v>4259</v>
      </c>
      <c r="O875" s="237" t="s">
        <v>4260</v>
      </c>
      <c r="P875" s="237" t="s">
        <v>4104</v>
      </c>
      <c r="Q875" s="237" t="s">
        <v>4105</v>
      </c>
      <c r="R875" s="237" t="s">
        <v>4261</v>
      </c>
      <c r="S875" s="237" t="s">
        <v>4262</v>
      </c>
      <c r="T875" s="237" t="s">
        <v>4263</v>
      </c>
      <c r="U875" s="237" t="s">
        <v>4264</v>
      </c>
      <c r="V875" s="237" t="s">
        <v>99</v>
      </c>
      <c r="W875" s="237"/>
      <c r="X875" s="237"/>
      <c r="Y875" s="237" t="s">
        <v>4259</v>
      </c>
      <c r="Z875" s="237" t="s">
        <v>4260</v>
      </c>
      <c r="AA875" s="237" t="str">
        <f t="shared" si="148"/>
        <v>パンプキンカイゴセンター　ヒガシマツシマステーション</v>
      </c>
      <c r="AB875" s="237" t="s">
        <v>4104</v>
      </c>
      <c r="AC875" s="237" t="str">
        <f t="shared" si="149"/>
        <v>981</v>
      </c>
      <c r="AD875" s="237" t="str">
        <f t="shared" si="150"/>
        <v>0503</v>
      </c>
      <c r="AE875" s="237" t="s">
        <v>4105</v>
      </c>
      <c r="AF875" s="237" t="s">
        <v>4261</v>
      </c>
      <c r="AG875" s="237" t="str">
        <f t="shared" si="151"/>
        <v>東松島市矢本字上河戸６６番２号</v>
      </c>
      <c r="AH875" s="237" t="s">
        <v>4262</v>
      </c>
      <c r="AI875" s="237" t="s">
        <v>4263</v>
      </c>
      <c r="AJ875" s="237" t="s">
        <v>260</v>
      </c>
    </row>
    <row r="876" spans="1:36">
      <c r="A876" s="237" t="str">
        <f t="shared" si="143"/>
        <v>0411400278重度訪問介護</v>
      </c>
      <c r="B876" s="237" t="s">
        <v>394</v>
      </c>
      <c r="C876" s="237" t="s">
        <v>395</v>
      </c>
      <c r="D876" s="237" t="str">
        <f t="shared" si="144"/>
        <v>パンプキンカブシキカイシャ</v>
      </c>
      <c r="E876" s="237" t="s">
        <v>335</v>
      </c>
      <c r="F876" s="237" t="str">
        <f t="shared" si="145"/>
        <v>986</v>
      </c>
      <c r="G876" s="237" t="str">
        <f t="shared" si="146"/>
        <v>0865</v>
      </c>
      <c r="H876" s="237" t="s">
        <v>396</v>
      </c>
      <c r="I876" s="237" t="str">
        <f t="shared" si="147"/>
        <v>石巻市丸井戸３丁目３番８号</v>
      </c>
      <c r="J876" s="237" t="s">
        <v>397</v>
      </c>
      <c r="K876" s="237" t="s">
        <v>398</v>
      </c>
      <c r="L876" s="237" t="s">
        <v>339</v>
      </c>
      <c r="M876" s="237" t="s">
        <v>399</v>
      </c>
      <c r="N876" s="237" t="s">
        <v>4259</v>
      </c>
      <c r="O876" s="237" t="s">
        <v>4260</v>
      </c>
      <c r="P876" s="237" t="s">
        <v>4104</v>
      </c>
      <c r="Q876" s="237" t="s">
        <v>4105</v>
      </c>
      <c r="R876" s="237" t="s">
        <v>4261</v>
      </c>
      <c r="S876" s="237" t="s">
        <v>4262</v>
      </c>
      <c r="T876" s="237" t="s">
        <v>4263</v>
      </c>
      <c r="U876" s="237" t="s">
        <v>4264</v>
      </c>
      <c r="V876" s="237" t="s">
        <v>101</v>
      </c>
      <c r="W876" s="237"/>
      <c r="X876" s="237"/>
      <c r="Y876" s="237" t="s">
        <v>4259</v>
      </c>
      <c r="Z876" s="237" t="s">
        <v>4260</v>
      </c>
      <c r="AA876" s="237" t="str">
        <f t="shared" si="148"/>
        <v>パンプキンカイゴセンター　ヒガシマツシマステーション</v>
      </c>
      <c r="AB876" s="237" t="s">
        <v>4104</v>
      </c>
      <c r="AC876" s="237" t="str">
        <f t="shared" si="149"/>
        <v>981</v>
      </c>
      <c r="AD876" s="237" t="str">
        <f t="shared" si="150"/>
        <v>0503</v>
      </c>
      <c r="AE876" s="237" t="s">
        <v>4105</v>
      </c>
      <c r="AF876" s="237" t="s">
        <v>4261</v>
      </c>
      <c r="AG876" s="237" t="str">
        <f t="shared" si="151"/>
        <v>東松島市矢本字上河戸６６番２号</v>
      </c>
      <c r="AH876" s="237" t="s">
        <v>4262</v>
      </c>
      <c r="AI876" s="237" t="s">
        <v>4263</v>
      </c>
      <c r="AJ876" s="237" t="s">
        <v>260</v>
      </c>
    </row>
    <row r="877" spans="1:36">
      <c r="A877" s="237" t="str">
        <f t="shared" si="143"/>
        <v>0411400294居宅介護</v>
      </c>
      <c r="B877" s="237" t="s">
        <v>2482</v>
      </c>
      <c r="C877" s="237" t="s">
        <v>2483</v>
      </c>
      <c r="D877" s="237" t="str">
        <f t="shared" si="144"/>
        <v>カブシキカイシャウエルシスパートナーズ</v>
      </c>
      <c r="E877" s="237" t="s">
        <v>2484</v>
      </c>
      <c r="F877" s="237" t="str">
        <f t="shared" si="145"/>
        <v>980</v>
      </c>
      <c r="G877" s="237" t="str">
        <f t="shared" si="146"/>
        <v>0811</v>
      </c>
      <c r="H877" s="237" t="s">
        <v>2485</v>
      </c>
      <c r="I877" s="237" t="str">
        <f t="shared" si="147"/>
        <v>仙台市青葉区一番町１丁目１番３０号</v>
      </c>
      <c r="J877" s="237" t="s">
        <v>2486</v>
      </c>
      <c r="K877" s="237" t="s">
        <v>2487</v>
      </c>
      <c r="L877" s="237" t="s">
        <v>339</v>
      </c>
      <c r="M877" s="237" t="s">
        <v>2488</v>
      </c>
      <c r="N877" s="237" t="s">
        <v>4265</v>
      </c>
      <c r="O877" s="237" t="s">
        <v>4266</v>
      </c>
      <c r="P877" s="237" t="s">
        <v>4104</v>
      </c>
      <c r="Q877" s="237" t="s">
        <v>4105</v>
      </c>
      <c r="R877" s="237" t="s">
        <v>4267</v>
      </c>
      <c r="S877" s="237" t="s">
        <v>4268</v>
      </c>
      <c r="T877" s="237" t="s">
        <v>4269</v>
      </c>
      <c r="U877" s="237" t="s">
        <v>4270</v>
      </c>
      <c r="V877" s="237" t="s">
        <v>99</v>
      </c>
      <c r="W877" s="237"/>
      <c r="X877" s="237"/>
      <c r="Y877" s="237" t="s">
        <v>4265</v>
      </c>
      <c r="Z877" s="237" t="s">
        <v>4266</v>
      </c>
      <c r="AA877" s="237" t="str">
        <f t="shared" si="148"/>
        <v>ウエックヒガシマツシマケアステーション</v>
      </c>
      <c r="AB877" s="237" t="s">
        <v>4104</v>
      </c>
      <c r="AC877" s="237" t="str">
        <f t="shared" si="149"/>
        <v>981</v>
      </c>
      <c r="AD877" s="237" t="str">
        <f t="shared" si="150"/>
        <v>0503</v>
      </c>
      <c r="AE877" s="237" t="s">
        <v>4105</v>
      </c>
      <c r="AF877" s="237" t="s">
        <v>4267</v>
      </c>
      <c r="AG877" s="237" t="str">
        <f t="shared" si="151"/>
        <v>東松島市矢本字大林１４</v>
      </c>
      <c r="AH877" s="237" t="s">
        <v>4268</v>
      </c>
      <c r="AI877" s="237" t="s">
        <v>4269</v>
      </c>
      <c r="AJ877" s="237" t="s">
        <v>332</v>
      </c>
    </row>
    <row r="878" spans="1:36">
      <c r="A878" s="237" t="str">
        <f t="shared" si="143"/>
        <v>0411400294重度訪問介護</v>
      </c>
      <c r="B878" s="237" t="s">
        <v>2482</v>
      </c>
      <c r="C878" s="237" t="s">
        <v>2483</v>
      </c>
      <c r="D878" s="237" t="str">
        <f t="shared" si="144"/>
        <v>カブシキカイシャウエルシスパートナーズ</v>
      </c>
      <c r="E878" s="237" t="s">
        <v>2484</v>
      </c>
      <c r="F878" s="237" t="str">
        <f t="shared" si="145"/>
        <v>980</v>
      </c>
      <c r="G878" s="237" t="str">
        <f t="shared" si="146"/>
        <v>0811</v>
      </c>
      <c r="H878" s="237" t="s">
        <v>2485</v>
      </c>
      <c r="I878" s="237" t="str">
        <f t="shared" si="147"/>
        <v>仙台市青葉区一番町１丁目１番３０号</v>
      </c>
      <c r="J878" s="237" t="s">
        <v>2486</v>
      </c>
      <c r="K878" s="237" t="s">
        <v>2487</v>
      </c>
      <c r="L878" s="237" t="s">
        <v>339</v>
      </c>
      <c r="M878" s="237" t="s">
        <v>2488</v>
      </c>
      <c r="N878" s="237" t="s">
        <v>4265</v>
      </c>
      <c r="O878" s="237" t="s">
        <v>4266</v>
      </c>
      <c r="P878" s="237" t="s">
        <v>4104</v>
      </c>
      <c r="Q878" s="237" t="s">
        <v>4105</v>
      </c>
      <c r="R878" s="237" t="s">
        <v>4267</v>
      </c>
      <c r="S878" s="237" t="s">
        <v>4268</v>
      </c>
      <c r="T878" s="237" t="s">
        <v>4269</v>
      </c>
      <c r="U878" s="237" t="s">
        <v>4270</v>
      </c>
      <c r="V878" s="237" t="s">
        <v>101</v>
      </c>
      <c r="W878" s="237"/>
      <c r="X878" s="237"/>
      <c r="Y878" s="237" t="s">
        <v>4265</v>
      </c>
      <c r="Z878" s="237" t="s">
        <v>4266</v>
      </c>
      <c r="AA878" s="237" t="str">
        <f t="shared" si="148"/>
        <v>ウエックヒガシマツシマケアステーション</v>
      </c>
      <c r="AB878" s="237" t="s">
        <v>4104</v>
      </c>
      <c r="AC878" s="237" t="str">
        <f t="shared" si="149"/>
        <v>981</v>
      </c>
      <c r="AD878" s="237" t="str">
        <f t="shared" si="150"/>
        <v>0503</v>
      </c>
      <c r="AE878" s="237" t="s">
        <v>4105</v>
      </c>
      <c r="AF878" s="237" t="s">
        <v>4267</v>
      </c>
      <c r="AG878" s="237" t="str">
        <f t="shared" si="151"/>
        <v>東松島市矢本字大林１４</v>
      </c>
      <c r="AH878" s="237" t="s">
        <v>4268</v>
      </c>
      <c r="AI878" s="237" t="s">
        <v>4269</v>
      </c>
      <c r="AJ878" s="237" t="s">
        <v>332</v>
      </c>
    </row>
    <row r="879" spans="1:36">
      <c r="A879" s="237" t="str">
        <f t="shared" si="143"/>
        <v>0411400310居宅介護</v>
      </c>
      <c r="B879" s="237" t="s">
        <v>4271</v>
      </c>
      <c r="C879" s="237" t="s">
        <v>4272</v>
      </c>
      <c r="D879" s="237" t="str">
        <f t="shared" si="144"/>
        <v>カブシキカイシャイワキ</v>
      </c>
      <c r="E879" s="237" t="s">
        <v>4104</v>
      </c>
      <c r="F879" s="237" t="str">
        <f t="shared" si="145"/>
        <v>981</v>
      </c>
      <c r="G879" s="237" t="str">
        <f t="shared" si="146"/>
        <v>0503</v>
      </c>
      <c r="H879" s="237" t="s">
        <v>4273</v>
      </c>
      <c r="I879" s="237" t="str">
        <f t="shared" si="147"/>
        <v>東松島市矢本字南浦３１番地</v>
      </c>
      <c r="J879" s="237" t="s">
        <v>4268</v>
      </c>
      <c r="K879" s="237" t="s">
        <v>4269</v>
      </c>
      <c r="L879" s="237" t="s">
        <v>339</v>
      </c>
      <c r="M879" s="237" t="s">
        <v>4274</v>
      </c>
      <c r="N879" s="237" t="s">
        <v>4275</v>
      </c>
      <c r="O879" s="237" t="s">
        <v>4276</v>
      </c>
      <c r="P879" s="237" t="s">
        <v>4104</v>
      </c>
      <c r="Q879" s="237" t="s">
        <v>4105</v>
      </c>
      <c r="R879" s="237" t="s">
        <v>4277</v>
      </c>
      <c r="S879" s="237" t="s">
        <v>4268</v>
      </c>
      <c r="T879" s="237" t="s">
        <v>4269</v>
      </c>
      <c r="U879" s="237" t="s">
        <v>4278</v>
      </c>
      <c r="V879" s="237" t="s">
        <v>99</v>
      </c>
      <c r="W879" s="237"/>
      <c r="X879" s="237"/>
      <c r="Y879" s="237" t="s">
        <v>4275</v>
      </c>
      <c r="Z879" s="237" t="s">
        <v>4276</v>
      </c>
      <c r="AA879" s="237" t="str">
        <f t="shared" si="148"/>
        <v>タイヨウノイエ　ケアステーション</v>
      </c>
      <c r="AB879" s="237" t="s">
        <v>4104</v>
      </c>
      <c r="AC879" s="237" t="str">
        <f t="shared" si="149"/>
        <v>981</v>
      </c>
      <c r="AD879" s="237" t="str">
        <f t="shared" si="150"/>
        <v>0503</v>
      </c>
      <c r="AE879" s="237" t="s">
        <v>4105</v>
      </c>
      <c r="AF879" s="237" t="s">
        <v>4277</v>
      </c>
      <c r="AG879" s="237" t="str">
        <f t="shared" si="151"/>
        <v>東松島市矢本字大林14</v>
      </c>
      <c r="AH879" s="237" t="s">
        <v>4268</v>
      </c>
      <c r="AI879" s="237" t="s">
        <v>4269</v>
      </c>
      <c r="AJ879" s="237" t="s">
        <v>260</v>
      </c>
    </row>
    <row r="880" spans="1:36">
      <c r="A880" s="237" t="str">
        <f t="shared" si="143"/>
        <v>0411400328生活介護</v>
      </c>
      <c r="B880" s="237" t="s">
        <v>4279</v>
      </c>
      <c r="C880" s="237" t="s">
        <v>4280</v>
      </c>
      <c r="D880" s="237" t="str">
        <f t="shared" si="144"/>
        <v>ゴウドウガイシャタカワ</v>
      </c>
      <c r="E880" s="237" t="s">
        <v>4104</v>
      </c>
      <c r="F880" s="237" t="str">
        <f t="shared" si="145"/>
        <v>981</v>
      </c>
      <c r="G880" s="237" t="str">
        <f t="shared" si="146"/>
        <v>0503</v>
      </c>
      <c r="H880" s="237" t="s">
        <v>4281</v>
      </c>
      <c r="I880" s="237" t="str">
        <f t="shared" si="147"/>
        <v>東松島市矢本字下浦311-10</v>
      </c>
      <c r="J880" s="237" t="s">
        <v>4282</v>
      </c>
      <c r="K880" s="237" t="s">
        <v>4283</v>
      </c>
      <c r="L880" s="237" t="s">
        <v>821</v>
      </c>
      <c r="M880" s="237" t="s">
        <v>4284</v>
      </c>
      <c r="N880" s="237" t="s">
        <v>4285</v>
      </c>
      <c r="O880" s="237" t="s">
        <v>4286</v>
      </c>
      <c r="P880" s="237" t="s">
        <v>4216</v>
      </c>
      <c r="Q880" s="237" t="s">
        <v>4105</v>
      </c>
      <c r="R880" s="237" t="s">
        <v>4287</v>
      </c>
      <c r="S880" s="237" t="s">
        <v>4288</v>
      </c>
      <c r="T880" s="237" t="s">
        <v>4289</v>
      </c>
      <c r="U880" s="237" t="s">
        <v>4290</v>
      </c>
      <c r="V880" s="237" t="s">
        <v>105</v>
      </c>
      <c r="W880" s="237"/>
      <c r="X880" s="237"/>
      <c r="Y880" s="237" t="s">
        <v>4285</v>
      </c>
      <c r="Z880" s="237" t="s">
        <v>4286</v>
      </c>
      <c r="AA880" s="237" t="str">
        <f t="shared" si="148"/>
        <v>ショウガイフクシシセツミライ</v>
      </c>
      <c r="AB880" s="237" t="s">
        <v>4216</v>
      </c>
      <c r="AC880" s="237" t="str">
        <f t="shared" si="149"/>
        <v>981</v>
      </c>
      <c r="AD880" s="237" t="str">
        <f t="shared" si="150"/>
        <v>0502</v>
      </c>
      <c r="AE880" s="237" t="s">
        <v>4105</v>
      </c>
      <c r="AF880" s="237" t="s">
        <v>4287</v>
      </c>
      <c r="AG880" s="237" t="str">
        <f t="shared" si="151"/>
        <v>東松島市大曲字筒場9-8</v>
      </c>
      <c r="AH880" s="237" t="s">
        <v>4288</v>
      </c>
      <c r="AI880" s="237" t="s">
        <v>4289</v>
      </c>
      <c r="AJ880" s="237" t="s">
        <v>260</v>
      </c>
    </row>
    <row r="881" spans="1:36">
      <c r="A881" s="237" t="str">
        <f t="shared" si="143"/>
        <v>0411500010生活介護</v>
      </c>
      <c r="B881" s="237" t="s">
        <v>4291</v>
      </c>
      <c r="C881" s="237" t="s">
        <v>4292</v>
      </c>
      <c r="D881" s="237" t="str">
        <f t="shared" si="144"/>
        <v>シャカイフクシホウジンオオサキシシャカイフクシキョウギカイ</v>
      </c>
      <c r="E881" s="237" t="s">
        <v>4293</v>
      </c>
      <c r="F881" s="237" t="str">
        <f t="shared" si="145"/>
        <v>989</v>
      </c>
      <c r="G881" s="237" t="str">
        <f t="shared" si="146"/>
        <v>6154</v>
      </c>
      <c r="H881" s="237" t="s">
        <v>4294</v>
      </c>
      <c r="I881" s="237" t="str">
        <f t="shared" si="147"/>
        <v>大崎市古川三日町２丁目５番１号</v>
      </c>
      <c r="J881" s="237" t="s">
        <v>4295</v>
      </c>
      <c r="K881" s="237" t="s">
        <v>4296</v>
      </c>
      <c r="L881" s="237" t="s">
        <v>248</v>
      </c>
      <c r="M881" s="237" t="s">
        <v>4297</v>
      </c>
      <c r="N881" s="237" t="s">
        <v>4298</v>
      </c>
      <c r="O881" s="237" t="s">
        <v>4299</v>
      </c>
      <c r="P881" s="237" t="s">
        <v>4300</v>
      </c>
      <c r="Q881" s="237" t="s">
        <v>4301</v>
      </c>
      <c r="R881" s="237" t="s">
        <v>4302</v>
      </c>
      <c r="S881" s="237" t="s">
        <v>4303</v>
      </c>
      <c r="T881" s="237" t="s">
        <v>4304</v>
      </c>
      <c r="U881" s="237" t="s">
        <v>4305</v>
      </c>
      <c r="V881" s="237" t="s">
        <v>105</v>
      </c>
      <c r="W881" s="237"/>
      <c r="X881" s="237"/>
      <c r="Y881" s="237" t="s">
        <v>4298</v>
      </c>
      <c r="Z881" s="237" t="s">
        <v>4299</v>
      </c>
      <c r="AA881" s="237" t="str">
        <f t="shared" si="148"/>
        <v>セイカツカイゴジギョウショ「ゲンキ」</v>
      </c>
      <c r="AB881" s="237" t="s">
        <v>4300</v>
      </c>
      <c r="AC881" s="237" t="str">
        <f t="shared" si="149"/>
        <v>989</v>
      </c>
      <c r="AD881" s="237" t="str">
        <f t="shared" si="150"/>
        <v>4106</v>
      </c>
      <c r="AE881" s="237" t="s">
        <v>4301</v>
      </c>
      <c r="AF881" s="237" t="s">
        <v>4302</v>
      </c>
      <c r="AG881" s="237" t="str">
        <f t="shared" si="151"/>
        <v>大崎市鹿島台大迫字石竹81番24</v>
      </c>
      <c r="AH881" s="237" t="s">
        <v>4303</v>
      </c>
      <c r="AI881" s="237" t="s">
        <v>4304</v>
      </c>
      <c r="AJ881" s="237" t="s">
        <v>260</v>
      </c>
    </row>
    <row r="882" spans="1:36">
      <c r="A882" s="237" t="str">
        <f t="shared" si="143"/>
        <v>0411500044短期入所</v>
      </c>
      <c r="B882" s="237" t="s">
        <v>4306</v>
      </c>
      <c r="C882" s="237" t="s">
        <v>4307</v>
      </c>
      <c r="D882" s="237" t="str">
        <f t="shared" si="144"/>
        <v>トクテイヒエイリカツドウホウジン　クモリノチハレ</v>
      </c>
      <c r="E882" s="237" t="s">
        <v>4308</v>
      </c>
      <c r="F882" s="237" t="str">
        <f t="shared" si="145"/>
        <v>989</v>
      </c>
      <c r="G882" s="237" t="str">
        <f t="shared" si="146"/>
        <v>6153</v>
      </c>
      <c r="H882" s="237" t="s">
        <v>4309</v>
      </c>
      <c r="I882" s="237" t="str">
        <f t="shared" si="147"/>
        <v>大崎市古川七日町４番３３号</v>
      </c>
      <c r="J882" s="237" t="s">
        <v>4310</v>
      </c>
      <c r="K882" s="237" t="s">
        <v>4310</v>
      </c>
      <c r="L882" s="237" t="s">
        <v>901</v>
      </c>
      <c r="M882" s="237" t="s">
        <v>4311</v>
      </c>
      <c r="N882" s="237" t="s">
        <v>4312</v>
      </c>
      <c r="O882" s="237" t="s">
        <v>4313</v>
      </c>
      <c r="P882" s="237" t="s">
        <v>4314</v>
      </c>
      <c r="Q882" s="237" t="s">
        <v>4301</v>
      </c>
      <c r="R882" s="237" t="s">
        <v>4315</v>
      </c>
      <c r="S882" s="237" t="s">
        <v>4316</v>
      </c>
      <c r="T882" s="237" t="s">
        <v>4316</v>
      </c>
      <c r="U882" s="237" t="s">
        <v>4317</v>
      </c>
      <c r="V882" s="237" t="s">
        <v>277</v>
      </c>
      <c r="W882" s="237"/>
      <c r="X882" s="237"/>
      <c r="Y882" s="237" t="s">
        <v>4312</v>
      </c>
      <c r="Z882" s="237" t="s">
        <v>4313</v>
      </c>
      <c r="AA882" s="237" t="str">
        <f t="shared" si="148"/>
        <v>レスパイト・ケア「カムカム」</v>
      </c>
      <c r="AB882" s="237" t="s">
        <v>4314</v>
      </c>
      <c r="AC882" s="237" t="str">
        <f t="shared" si="149"/>
        <v>989</v>
      </c>
      <c r="AD882" s="237" t="str">
        <f t="shared" si="150"/>
        <v>6225</v>
      </c>
      <c r="AE882" s="237" t="s">
        <v>4301</v>
      </c>
      <c r="AF882" s="237" t="s">
        <v>4315</v>
      </c>
      <c r="AG882" s="237" t="str">
        <f t="shared" si="151"/>
        <v>大崎市古川塚目字屋敷２６－２</v>
      </c>
      <c r="AH882" s="237" t="s">
        <v>4316</v>
      </c>
      <c r="AI882" s="237" t="s">
        <v>4316</v>
      </c>
      <c r="AJ882" s="237" t="s">
        <v>470</v>
      </c>
    </row>
    <row r="883" spans="1:36">
      <c r="A883" s="237" t="str">
        <f t="shared" si="143"/>
        <v>0411500051障害者支援施設：生活介護</v>
      </c>
      <c r="B883" s="237" t="s">
        <v>4318</v>
      </c>
      <c r="C883" s="237" t="s">
        <v>4319</v>
      </c>
      <c r="D883" s="237" t="str">
        <f t="shared" si="144"/>
        <v>シャカイフクシホウジン　オオサキセイシンカイ</v>
      </c>
      <c r="E883" s="237" t="s">
        <v>4320</v>
      </c>
      <c r="F883" s="237" t="str">
        <f t="shared" si="145"/>
        <v>989</v>
      </c>
      <c r="G883" s="237" t="str">
        <f t="shared" si="146"/>
        <v>6251</v>
      </c>
      <c r="H883" s="237" t="s">
        <v>4321</v>
      </c>
      <c r="I883" s="237" t="str">
        <f t="shared" si="147"/>
        <v>大崎市古川小野字嵐山１番地１０</v>
      </c>
      <c r="J883" s="237" t="s">
        <v>4322</v>
      </c>
      <c r="K883" s="237" t="s">
        <v>4323</v>
      </c>
      <c r="L883" s="237" t="s">
        <v>248</v>
      </c>
      <c r="M883" s="237" t="s">
        <v>4324</v>
      </c>
      <c r="N883" s="237" t="s">
        <v>4325</v>
      </c>
      <c r="O883" s="237" t="s">
        <v>4326</v>
      </c>
      <c r="P883" s="237" t="s">
        <v>4320</v>
      </c>
      <c r="Q883" s="237" t="s">
        <v>4301</v>
      </c>
      <c r="R883" s="237" t="s">
        <v>4327</v>
      </c>
      <c r="S883" s="237" t="s">
        <v>4328</v>
      </c>
      <c r="T883" s="237" t="s">
        <v>4329</v>
      </c>
      <c r="U883" s="237" t="s">
        <v>4330</v>
      </c>
      <c r="V883" s="237" t="s">
        <v>19065</v>
      </c>
      <c r="W883" s="237" t="s">
        <v>228</v>
      </c>
      <c r="X883" s="237"/>
      <c r="Y883" s="237" t="s">
        <v>4325</v>
      </c>
      <c r="Z883" s="237" t="s">
        <v>4326</v>
      </c>
      <c r="AA883" s="237" t="str">
        <f t="shared" si="148"/>
        <v>スマイルアヤメ</v>
      </c>
      <c r="AB883" s="237" t="s">
        <v>4320</v>
      </c>
      <c r="AC883" s="237" t="str">
        <f t="shared" si="149"/>
        <v>989</v>
      </c>
      <c r="AD883" s="237" t="str">
        <f t="shared" si="150"/>
        <v>6251</v>
      </c>
      <c r="AE883" s="237" t="s">
        <v>4301</v>
      </c>
      <c r="AF883" s="237" t="s">
        <v>4327</v>
      </c>
      <c r="AG883" s="237" t="str">
        <f t="shared" si="151"/>
        <v>大崎市古川小野字嵐山１－１</v>
      </c>
      <c r="AH883" s="237" t="s">
        <v>4328</v>
      </c>
      <c r="AI883" s="237" t="s">
        <v>4329</v>
      </c>
      <c r="AJ883" s="237" t="s">
        <v>260</v>
      </c>
    </row>
    <row r="884" spans="1:36">
      <c r="A884" s="237" t="str">
        <f t="shared" si="143"/>
        <v>0411500051短期入所</v>
      </c>
      <c r="B884" s="237" t="s">
        <v>4318</v>
      </c>
      <c r="C884" s="237" t="s">
        <v>4319</v>
      </c>
      <c r="D884" s="237" t="str">
        <f t="shared" si="144"/>
        <v>シャカイフクシホウジン　オオサキセイシンカイ</v>
      </c>
      <c r="E884" s="237" t="s">
        <v>4320</v>
      </c>
      <c r="F884" s="237" t="str">
        <f t="shared" si="145"/>
        <v>989</v>
      </c>
      <c r="G884" s="237" t="str">
        <f t="shared" si="146"/>
        <v>6251</v>
      </c>
      <c r="H884" s="237" t="s">
        <v>4321</v>
      </c>
      <c r="I884" s="237" t="str">
        <f t="shared" si="147"/>
        <v>大崎市古川小野字嵐山１番地１０</v>
      </c>
      <c r="J884" s="237" t="s">
        <v>4322</v>
      </c>
      <c r="K884" s="237" t="s">
        <v>4323</v>
      </c>
      <c r="L884" s="237" t="s">
        <v>248</v>
      </c>
      <c r="M884" s="237" t="s">
        <v>4324</v>
      </c>
      <c r="N884" s="237" t="s">
        <v>4325</v>
      </c>
      <c r="O884" s="237" t="s">
        <v>4326</v>
      </c>
      <c r="P884" s="237" t="s">
        <v>4320</v>
      </c>
      <c r="Q884" s="237" t="s">
        <v>4301</v>
      </c>
      <c r="R884" s="237" t="s">
        <v>4327</v>
      </c>
      <c r="S884" s="237" t="s">
        <v>4328</v>
      </c>
      <c r="T884" s="237" t="s">
        <v>4329</v>
      </c>
      <c r="U884" s="237" t="s">
        <v>4330</v>
      </c>
      <c r="V884" s="237" t="s">
        <v>277</v>
      </c>
      <c r="W884" s="237"/>
      <c r="X884" s="237"/>
      <c r="Y884" s="237" t="s">
        <v>4325</v>
      </c>
      <c r="Z884" s="237" t="s">
        <v>4326</v>
      </c>
      <c r="AA884" s="237" t="str">
        <f t="shared" si="148"/>
        <v>スマイルアヤメ</v>
      </c>
      <c r="AB884" s="237" t="s">
        <v>4320</v>
      </c>
      <c r="AC884" s="237" t="str">
        <f t="shared" si="149"/>
        <v>989</v>
      </c>
      <c r="AD884" s="237" t="str">
        <f t="shared" si="150"/>
        <v>6251</v>
      </c>
      <c r="AE884" s="237" t="s">
        <v>4301</v>
      </c>
      <c r="AF884" s="237" t="s">
        <v>4327</v>
      </c>
      <c r="AG884" s="237" t="str">
        <f t="shared" si="151"/>
        <v>大崎市古川小野字嵐山１－１</v>
      </c>
      <c r="AH884" s="237" t="s">
        <v>4328</v>
      </c>
      <c r="AI884" s="237" t="s">
        <v>4331</v>
      </c>
      <c r="AJ884" s="237" t="s">
        <v>260</v>
      </c>
    </row>
    <row r="885" spans="1:36">
      <c r="A885" s="237" t="str">
        <f t="shared" si="143"/>
        <v>0411500051施設入所支援</v>
      </c>
      <c r="B885" s="237" t="s">
        <v>4318</v>
      </c>
      <c r="C885" s="237" t="s">
        <v>4319</v>
      </c>
      <c r="D885" s="237" t="str">
        <f t="shared" si="144"/>
        <v>シャカイフクシホウジン　オオサキセイシンカイ</v>
      </c>
      <c r="E885" s="237" t="s">
        <v>4320</v>
      </c>
      <c r="F885" s="237" t="str">
        <f t="shared" si="145"/>
        <v>989</v>
      </c>
      <c r="G885" s="237" t="str">
        <f t="shared" si="146"/>
        <v>6251</v>
      </c>
      <c r="H885" s="237" t="s">
        <v>4321</v>
      </c>
      <c r="I885" s="237" t="str">
        <f t="shared" si="147"/>
        <v>大崎市古川小野字嵐山１番地１０</v>
      </c>
      <c r="J885" s="237" t="s">
        <v>4322</v>
      </c>
      <c r="K885" s="237" t="s">
        <v>4323</v>
      </c>
      <c r="L885" s="237" t="s">
        <v>248</v>
      </c>
      <c r="M885" s="237" t="s">
        <v>4324</v>
      </c>
      <c r="N885" s="237" t="s">
        <v>4325</v>
      </c>
      <c r="O885" s="237" t="s">
        <v>4326</v>
      </c>
      <c r="P885" s="237" t="s">
        <v>4320</v>
      </c>
      <c r="Q885" s="237" t="s">
        <v>4301</v>
      </c>
      <c r="R885" s="237" t="s">
        <v>4327</v>
      </c>
      <c r="S885" s="237" t="s">
        <v>4328</v>
      </c>
      <c r="T885" s="237" t="s">
        <v>4329</v>
      </c>
      <c r="U885" s="237" t="s">
        <v>4330</v>
      </c>
      <c r="V885" s="237" t="s">
        <v>107</v>
      </c>
      <c r="W885" s="237" t="s">
        <v>228</v>
      </c>
      <c r="X885" s="237"/>
      <c r="Y885" s="237" t="s">
        <v>4325</v>
      </c>
      <c r="Z885" s="237" t="s">
        <v>4326</v>
      </c>
      <c r="AA885" s="237" t="str">
        <f t="shared" si="148"/>
        <v>スマイルアヤメ</v>
      </c>
      <c r="AB885" s="237" t="s">
        <v>4320</v>
      </c>
      <c r="AC885" s="237" t="str">
        <f t="shared" si="149"/>
        <v>989</v>
      </c>
      <c r="AD885" s="237" t="str">
        <f t="shared" si="150"/>
        <v>6251</v>
      </c>
      <c r="AE885" s="237" t="s">
        <v>4301</v>
      </c>
      <c r="AF885" s="237" t="s">
        <v>4327</v>
      </c>
      <c r="AG885" s="237" t="str">
        <f t="shared" si="151"/>
        <v>大崎市古川小野字嵐山１－１</v>
      </c>
      <c r="AH885" s="237" t="s">
        <v>4328</v>
      </c>
      <c r="AI885" s="237" t="s">
        <v>4329</v>
      </c>
      <c r="AJ885" s="237" t="s">
        <v>260</v>
      </c>
    </row>
    <row r="886" spans="1:36">
      <c r="A886" s="237" t="str">
        <f t="shared" si="143"/>
        <v>0411500051知的障害者入所更生施設</v>
      </c>
      <c r="B886" s="237" t="s">
        <v>4318</v>
      </c>
      <c r="C886" s="237" t="s">
        <v>4319</v>
      </c>
      <c r="D886" s="237" t="str">
        <f t="shared" si="144"/>
        <v>シャカイフクシホウジン　オオサキセイシンカイ</v>
      </c>
      <c r="E886" s="237" t="s">
        <v>4320</v>
      </c>
      <c r="F886" s="237" t="str">
        <f t="shared" si="145"/>
        <v>989</v>
      </c>
      <c r="G886" s="237" t="str">
        <f t="shared" si="146"/>
        <v>6251</v>
      </c>
      <c r="H886" s="237" t="s">
        <v>4321</v>
      </c>
      <c r="I886" s="237" t="str">
        <f t="shared" si="147"/>
        <v>大崎市古川小野字嵐山１番地１０</v>
      </c>
      <c r="J886" s="237" t="s">
        <v>4322</v>
      </c>
      <c r="K886" s="237" t="s">
        <v>4323</v>
      </c>
      <c r="L886" s="237" t="s">
        <v>248</v>
      </c>
      <c r="M886" s="237" t="s">
        <v>4324</v>
      </c>
      <c r="N886" s="237" t="s">
        <v>4325</v>
      </c>
      <c r="O886" s="237" t="s">
        <v>4326</v>
      </c>
      <c r="P886" s="237" t="s">
        <v>4320</v>
      </c>
      <c r="Q886" s="237" t="s">
        <v>4301</v>
      </c>
      <c r="R886" s="237" t="s">
        <v>4327</v>
      </c>
      <c r="S886" s="237" t="s">
        <v>4328</v>
      </c>
      <c r="T886" s="237" t="s">
        <v>4329</v>
      </c>
      <c r="U886" s="237" t="s">
        <v>4330</v>
      </c>
      <c r="V886" s="237" t="s">
        <v>279</v>
      </c>
      <c r="W886" s="237"/>
      <c r="X886" s="237"/>
      <c r="Y886" s="237" t="s">
        <v>4332</v>
      </c>
      <c r="Z886" s="237" t="s">
        <v>4333</v>
      </c>
      <c r="AA886" s="237" t="str">
        <f t="shared" si="148"/>
        <v>アヤメガクエン</v>
      </c>
      <c r="AB886" s="237" t="s">
        <v>4320</v>
      </c>
      <c r="AC886" s="237" t="str">
        <f t="shared" si="149"/>
        <v>989</v>
      </c>
      <c r="AD886" s="237" t="str">
        <f t="shared" si="150"/>
        <v>6251</v>
      </c>
      <c r="AE886" s="237" t="s">
        <v>4301</v>
      </c>
      <c r="AF886" s="237" t="s">
        <v>4327</v>
      </c>
      <c r="AG886" s="237" t="str">
        <f t="shared" si="151"/>
        <v>大崎市古川小野字嵐山１－１</v>
      </c>
      <c r="AH886" s="237" t="s">
        <v>4328</v>
      </c>
      <c r="AI886" s="237" t="s">
        <v>4331</v>
      </c>
      <c r="AJ886" s="237" t="s">
        <v>280</v>
      </c>
    </row>
    <row r="887" spans="1:36">
      <c r="A887" s="237" t="str">
        <f t="shared" si="143"/>
        <v>0411500051知的障害者通所更生施設</v>
      </c>
      <c r="B887" s="237" t="s">
        <v>4318</v>
      </c>
      <c r="C887" s="237" t="s">
        <v>4319</v>
      </c>
      <c r="D887" s="237" t="str">
        <f t="shared" si="144"/>
        <v>シャカイフクシホウジン　オオサキセイシンカイ</v>
      </c>
      <c r="E887" s="237" t="s">
        <v>4320</v>
      </c>
      <c r="F887" s="237" t="str">
        <f t="shared" si="145"/>
        <v>989</v>
      </c>
      <c r="G887" s="237" t="str">
        <f t="shared" si="146"/>
        <v>6251</v>
      </c>
      <c r="H887" s="237" t="s">
        <v>4321</v>
      </c>
      <c r="I887" s="237" t="str">
        <f t="shared" si="147"/>
        <v>大崎市古川小野字嵐山１番地１０</v>
      </c>
      <c r="J887" s="237" t="s">
        <v>4322</v>
      </c>
      <c r="K887" s="237" t="s">
        <v>4323</v>
      </c>
      <c r="L887" s="237" t="s">
        <v>248</v>
      </c>
      <c r="M887" s="237" t="s">
        <v>4324</v>
      </c>
      <c r="N887" s="237" t="s">
        <v>4325</v>
      </c>
      <c r="O887" s="237" t="s">
        <v>4326</v>
      </c>
      <c r="P887" s="237" t="s">
        <v>4320</v>
      </c>
      <c r="Q887" s="237" t="s">
        <v>4301</v>
      </c>
      <c r="R887" s="237" t="s">
        <v>4327</v>
      </c>
      <c r="S887" s="237" t="s">
        <v>4328</v>
      </c>
      <c r="T887" s="237" t="s">
        <v>4329</v>
      </c>
      <c r="U887" s="237" t="s">
        <v>4330</v>
      </c>
      <c r="V887" s="237" t="s">
        <v>289</v>
      </c>
      <c r="W887" s="237"/>
      <c r="X887" s="237"/>
      <c r="Y887" s="237" t="s">
        <v>4334</v>
      </c>
      <c r="Z887" s="237" t="s">
        <v>4335</v>
      </c>
      <c r="AA887" s="237" t="str">
        <f t="shared" si="148"/>
        <v>アヤメガクエンツウショブタイム</v>
      </c>
      <c r="AB887" s="237" t="s">
        <v>4320</v>
      </c>
      <c r="AC887" s="237" t="str">
        <f t="shared" si="149"/>
        <v>989</v>
      </c>
      <c r="AD887" s="237" t="str">
        <f t="shared" si="150"/>
        <v>6251</v>
      </c>
      <c r="AE887" s="237" t="s">
        <v>4301</v>
      </c>
      <c r="AF887" s="237" t="s">
        <v>4327</v>
      </c>
      <c r="AG887" s="237" t="str">
        <f t="shared" si="151"/>
        <v>大崎市古川小野字嵐山１－１</v>
      </c>
      <c r="AH887" s="237" t="s">
        <v>4328</v>
      </c>
      <c r="AI887" s="237" t="s">
        <v>4331</v>
      </c>
      <c r="AJ887" s="237" t="s">
        <v>280</v>
      </c>
    </row>
    <row r="888" spans="1:36">
      <c r="A888" s="237" t="str">
        <f t="shared" si="143"/>
        <v>0411500069生活介護</v>
      </c>
      <c r="B888" s="237" t="s">
        <v>4318</v>
      </c>
      <c r="C888" s="237" t="s">
        <v>4319</v>
      </c>
      <c r="D888" s="237" t="str">
        <f t="shared" si="144"/>
        <v>シャカイフクシホウジン　オオサキセイシンカイ</v>
      </c>
      <c r="E888" s="237" t="s">
        <v>4320</v>
      </c>
      <c r="F888" s="237" t="str">
        <f t="shared" si="145"/>
        <v>989</v>
      </c>
      <c r="G888" s="237" t="str">
        <f t="shared" si="146"/>
        <v>6251</v>
      </c>
      <c r="H888" s="237" t="s">
        <v>4321</v>
      </c>
      <c r="I888" s="237" t="str">
        <f t="shared" si="147"/>
        <v>大崎市古川小野字嵐山１番地１０</v>
      </c>
      <c r="J888" s="237" t="s">
        <v>4322</v>
      </c>
      <c r="K888" s="237" t="s">
        <v>4323</v>
      </c>
      <c r="L888" s="237" t="s">
        <v>248</v>
      </c>
      <c r="M888" s="237" t="s">
        <v>4324</v>
      </c>
      <c r="N888" s="237" t="s">
        <v>4336</v>
      </c>
      <c r="O888" s="237" t="s">
        <v>4337</v>
      </c>
      <c r="P888" s="237" t="s">
        <v>4320</v>
      </c>
      <c r="Q888" s="237" t="s">
        <v>4301</v>
      </c>
      <c r="R888" s="237" t="s">
        <v>4338</v>
      </c>
      <c r="S888" s="237" t="s">
        <v>4339</v>
      </c>
      <c r="T888" s="237" t="s">
        <v>4340</v>
      </c>
      <c r="U888" s="237" t="s">
        <v>4341</v>
      </c>
      <c r="V888" s="237" t="s">
        <v>105</v>
      </c>
      <c r="W888" s="237"/>
      <c r="X888" s="237"/>
      <c r="Y888" s="237" t="s">
        <v>4336</v>
      </c>
      <c r="Z888" s="237" t="s">
        <v>4337</v>
      </c>
      <c r="AA888" s="237" t="str">
        <f t="shared" si="148"/>
        <v>パステルアヤメ</v>
      </c>
      <c r="AB888" s="237" t="s">
        <v>4320</v>
      </c>
      <c r="AC888" s="237" t="str">
        <f t="shared" si="149"/>
        <v>989</v>
      </c>
      <c r="AD888" s="237" t="str">
        <f t="shared" si="150"/>
        <v>6251</v>
      </c>
      <c r="AE888" s="237" t="s">
        <v>4301</v>
      </c>
      <c r="AF888" s="237" t="s">
        <v>4338</v>
      </c>
      <c r="AG888" s="237" t="str">
        <f t="shared" si="151"/>
        <v>大崎市古川小野字嵐山１－12</v>
      </c>
      <c r="AH888" s="237" t="s">
        <v>4339</v>
      </c>
      <c r="AI888" s="237" t="s">
        <v>4340</v>
      </c>
      <c r="AJ888" s="237" t="s">
        <v>260</v>
      </c>
    </row>
    <row r="889" spans="1:36">
      <c r="A889" s="237" t="str">
        <f t="shared" si="143"/>
        <v>0411500069短期入所</v>
      </c>
      <c r="B889" s="237" t="s">
        <v>4318</v>
      </c>
      <c r="C889" s="237" t="s">
        <v>4319</v>
      </c>
      <c r="D889" s="237" t="str">
        <f t="shared" si="144"/>
        <v>シャカイフクシホウジン　オオサキセイシンカイ</v>
      </c>
      <c r="E889" s="237" t="s">
        <v>4320</v>
      </c>
      <c r="F889" s="237" t="str">
        <f t="shared" si="145"/>
        <v>989</v>
      </c>
      <c r="G889" s="237" t="str">
        <f t="shared" si="146"/>
        <v>6251</v>
      </c>
      <c r="H889" s="237" t="s">
        <v>4321</v>
      </c>
      <c r="I889" s="237" t="str">
        <f t="shared" si="147"/>
        <v>大崎市古川小野字嵐山１番地１０</v>
      </c>
      <c r="J889" s="237" t="s">
        <v>4322</v>
      </c>
      <c r="K889" s="237" t="s">
        <v>4323</v>
      </c>
      <c r="L889" s="237" t="s">
        <v>248</v>
      </c>
      <c r="M889" s="237" t="s">
        <v>4324</v>
      </c>
      <c r="N889" s="237" t="s">
        <v>4336</v>
      </c>
      <c r="O889" s="237" t="s">
        <v>4337</v>
      </c>
      <c r="P889" s="237" t="s">
        <v>4320</v>
      </c>
      <c r="Q889" s="237" t="s">
        <v>4301</v>
      </c>
      <c r="R889" s="237" t="s">
        <v>4338</v>
      </c>
      <c r="S889" s="237" t="s">
        <v>4339</v>
      </c>
      <c r="T889" s="237" t="s">
        <v>4340</v>
      </c>
      <c r="U889" s="237" t="s">
        <v>4341</v>
      </c>
      <c r="V889" s="237" t="s">
        <v>277</v>
      </c>
      <c r="W889" s="237"/>
      <c r="X889" s="237"/>
      <c r="Y889" s="237" t="s">
        <v>4342</v>
      </c>
      <c r="Z889" s="237" t="s">
        <v>4343</v>
      </c>
      <c r="AA889" s="237" t="str">
        <f t="shared" si="148"/>
        <v>ダイニアヤメガクエン</v>
      </c>
      <c r="AB889" s="237" t="s">
        <v>4320</v>
      </c>
      <c r="AC889" s="237" t="str">
        <f t="shared" si="149"/>
        <v>989</v>
      </c>
      <c r="AD889" s="237" t="str">
        <f t="shared" si="150"/>
        <v>6251</v>
      </c>
      <c r="AE889" s="237" t="s">
        <v>4301</v>
      </c>
      <c r="AF889" s="237" t="s">
        <v>4338</v>
      </c>
      <c r="AG889" s="237" t="str">
        <f t="shared" si="151"/>
        <v>大崎市古川小野字嵐山１－12</v>
      </c>
      <c r="AH889" s="237" t="s">
        <v>4339</v>
      </c>
      <c r="AI889" s="237" t="s">
        <v>4340</v>
      </c>
      <c r="AJ889" s="237" t="s">
        <v>332</v>
      </c>
    </row>
    <row r="890" spans="1:36">
      <c r="A890" s="237" t="str">
        <f t="shared" si="143"/>
        <v>0411500069就労継続支援Ｂ型</v>
      </c>
      <c r="B890" s="237" t="s">
        <v>4318</v>
      </c>
      <c r="C890" s="237" t="s">
        <v>4319</v>
      </c>
      <c r="D890" s="237" t="str">
        <f t="shared" si="144"/>
        <v>シャカイフクシホウジン　オオサキセイシンカイ</v>
      </c>
      <c r="E890" s="237" t="s">
        <v>4320</v>
      </c>
      <c r="F890" s="237" t="str">
        <f t="shared" si="145"/>
        <v>989</v>
      </c>
      <c r="G890" s="237" t="str">
        <f t="shared" si="146"/>
        <v>6251</v>
      </c>
      <c r="H890" s="237" t="s">
        <v>4321</v>
      </c>
      <c r="I890" s="237" t="str">
        <f t="shared" si="147"/>
        <v>大崎市古川小野字嵐山１番地１０</v>
      </c>
      <c r="J890" s="237" t="s">
        <v>4322</v>
      </c>
      <c r="K890" s="237" t="s">
        <v>4323</v>
      </c>
      <c r="L890" s="237" t="s">
        <v>248</v>
      </c>
      <c r="M890" s="237" t="s">
        <v>4324</v>
      </c>
      <c r="N890" s="237" t="s">
        <v>4336</v>
      </c>
      <c r="O890" s="237" t="s">
        <v>4337</v>
      </c>
      <c r="P890" s="237" t="s">
        <v>4320</v>
      </c>
      <c r="Q890" s="237" t="s">
        <v>4301</v>
      </c>
      <c r="R890" s="237" t="s">
        <v>4338</v>
      </c>
      <c r="S890" s="237" t="s">
        <v>4339</v>
      </c>
      <c r="T890" s="237" t="s">
        <v>4340</v>
      </c>
      <c r="U890" s="237" t="s">
        <v>4341</v>
      </c>
      <c r="V890" s="237" t="s">
        <v>111</v>
      </c>
      <c r="W890" s="237"/>
      <c r="X890" s="237"/>
      <c r="Y890" s="237" t="s">
        <v>4336</v>
      </c>
      <c r="Z890" s="237" t="s">
        <v>4337</v>
      </c>
      <c r="AA890" s="237" t="str">
        <f t="shared" si="148"/>
        <v>パステルアヤメ</v>
      </c>
      <c r="AB890" s="237" t="s">
        <v>4320</v>
      </c>
      <c r="AC890" s="237" t="str">
        <f t="shared" si="149"/>
        <v>989</v>
      </c>
      <c r="AD890" s="237" t="str">
        <f t="shared" si="150"/>
        <v>6251</v>
      </c>
      <c r="AE890" s="237" t="s">
        <v>4301</v>
      </c>
      <c r="AF890" s="237" t="s">
        <v>4338</v>
      </c>
      <c r="AG890" s="237" t="str">
        <f t="shared" si="151"/>
        <v>大崎市古川小野字嵐山１－12</v>
      </c>
      <c r="AH890" s="237" t="s">
        <v>4339</v>
      </c>
      <c r="AI890" s="237" t="s">
        <v>4340</v>
      </c>
      <c r="AJ890" s="237" t="s">
        <v>332</v>
      </c>
    </row>
    <row r="891" spans="1:36">
      <c r="A891" s="237" t="str">
        <f t="shared" si="143"/>
        <v>0411500069知的障害者通所更生施設</v>
      </c>
      <c r="B891" s="237" t="s">
        <v>4318</v>
      </c>
      <c r="C891" s="237" t="s">
        <v>4319</v>
      </c>
      <c r="D891" s="237" t="str">
        <f t="shared" si="144"/>
        <v>シャカイフクシホウジン　オオサキセイシンカイ</v>
      </c>
      <c r="E891" s="237" t="s">
        <v>4320</v>
      </c>
      <c r="F891" s="237" t="str">
        <f t="shared" si="145"/>
        <v>989</v>
      </c>
      <c r="G891" s="237" t="str">
        <f t="shared" si="146"/>
        <v>6251</v>
      </c>
      <c r="H891" s="237" t="s">
        <v>4321</v>
      </c>
      <c r="I891" s="237" t="str">
        <f t="shared" si="147"/>
        <v>大崎市古川小野字嵐山１番地１０</v>
      </c>
      <c r="J891" s="237" t="s">
        <v>4322</v>
      </c>
      <c r="K891" s="237" t="s">
        <v>4323</v>
      </c>
      <c r="L891" s="237" t="s">
        <v>248</v>
      </c>
      <c r="M891" s="237" t="s">
        <v>4324</v>
      </c>
      <c r="N891" s="237" t="s">
        <v>4336</v>
      </c>
      <c r="O891" s="237" t="s">
        <v>4337</v>
      </c>
      <c r="P891" s="237" t="s">
        <v>4320</v>
      </c>
      <c r="Q891" s="237" t="s">
        <v>4301</v>
      </c>
      <c r="R891" s="237" t="s">
        <v>4338</v>
      </c>
      <c r="S891" s="237" t="s">
        <v>4339</v>
      </c>
      <c r="T891" s="237" t="s">
        <v>4340</v>
      </c>
      <c r="U891" s="237" t="s">
        <v>4341</v>
      </c>
      <c r="V891" s="237" t="s">
        <v>289</v>
      </c>
      <c r="W891" s="237"/>
      <c r="X891" s="237"/>
      <c r="Y891" s="237" t="s">
        <v>4342</v>
      </c>
      <c r="Z891" s="237" t="s">
        <v>4344</v>
      </c>
      <c r="AA891" s="237" t="str">
        <f t="shared" si="148"/>
        <v>ダイ２アヤメガクエン</v>
      </c>
      <c r="AB891" s="237" t="s">
        <v>4320</v>
      </c>
      <c r="AC891" s="237" t="str">
        <f t="shared" si="149"/>
        <v>989</v>
      </c>
      <c r="AD891" s="237" t="str">
        <f t="shared" si="150"/>
        <v>6251</v>
      </c>
      <c r="AE891" s="237" t="s">
        <v>4301</v>
      </c>
      <c r="AF891" s="237" t="s">
        <v>4338</v>
      </c>
      <c r="AG891" s="237" t="str">
        <f t="shared" si="151"/>
        <v>大崎市古川小野字嵐山１－12</v>
      </c>
      <c r="AH891" s="237" t="s">
        <v>4339</v>
      </c>
      <c r="AI891" s="237" t="s">
        <v>4340</v>
      </c>
      <c r="AJ891" s="237" t="s">
        <v>280</v>
      </c>
    </row>
    <row r="892" spans="1:36">
      <c r="A892" s="237" t="str">
        <f t="shared" si="143"/>
        <v>0411500077短期入所</v>
      </c>
      <c r="B892" s="237" t="s">
        <v>4345</v>
      </c>
      <c r="C892" s="237" t="s">
        <v>4346</v>
      </c>
      <c r="D892" s="237" t="str">
        <f t="shared" si="144"/>
        <v>シャカイフクシホウジンエイラクカイ</v>
      </c>
      <c r="E892" s="237" t="s">
        <v>4347</v>
      </c>
      <c r="F892" s="237" t="str">
        <f t="shared" si="145"/>
        <v>981</v>
      </c>
      <c r="G892" s="237" t="str">
        <f t="shared" si="146"/>
        <v>3621</v>
      </c>
      <c r="H892" s="237" t="s">
        <v>4348</v>
      </c>
      <c r="I892" s="237" t="str">
        <f t="shared" si="147"/>
        <v>黒川郡大和町吉岡字中町３２番地２</v>
      </c>
      <c r="J892" s="237" t="s">
        <v>4349</v>
      </c>
      <c r="K892" s="237" t="s">
        <v>4350</v>
      </c>
      <c r="L892" s="237" t="s">
        <v>248</v>
      </c>
      <c r="M892" s="237" t="s">
        <v>4351</v>
      </c>
      <c r="N892" s="237" t="s">
        <v>4352</v>
      </c>
      <c r="O892" s="237" t="s">
        <v>4353</v>
      </c>
      <c r="P892" s="237" t="s">
        <v>4354</v>
      </c>
      <c r="Q892" s="237" t="s">
        <v>4301</v>
      </c>
      <c r="R892" s="237" t="s">
        <v>4355</v>
      </c>
      <c r="S892" s="237" t="s">
        <v>4356</v>
      </c>
      <c r="T892" s="237" t="s">
        <v>4357</v>
      </c>
      <c r="U892" s="237" t="s">
        <v>4358</v>
      </c>
      <c r="V892" s="237" t="s">
        <v>277</v>
      </c>
      <c r="W892" s="237"/>
      <c r="X892" s="237"/>
      <c r="Y892" s="237" t="s">
        <v>4352</v>
      </c>
      <c r="Z892" s="237" t="s">
        <v>4353</v>
      </c>
      <c r="AA892" s="237" t="str">
        <f t="shared" si="148"/>
        <v>トクベツヨウゴロウジンホーム　ヒャクサイカン</v>
      </c>
      <c r="AB892" s="237" t="s">
        <v>4354</v>
      </c>
      <c r="AC892" s="237" t="str">
        <f t="shared" si="149"/>
        <v>989</v>
      </c>
      <c r="AD892" s="237" t="str">
        <f t="shared" si="150"/>
        <v>6321</v>
      </c>
      <c r="AE892" s="237" t="s">
        <v>4301</v>
      </c>
      <c r="AF892" s="237" t="s">
        <v>4355</v>
      </c>
      <c r="AG892" s="237" t="str">
        <f t="shared" si="151"/>
        <v>大崎市三本木字大豆坂２４番地の３</v>
      </c>
      <c r="AH892" s="237" t="s">
        <v>4356</v>
      </c>
      <c r="AI892" s="237" t="s">
        <v>4357</v>
      </c>
      <c r="AJ892" s="237" t="s">
        <v>260</v>
      </c>
    </row>
    <row r="893" spans="1:36">
      <c r="A893" s="237" t="str">
        <f t="shared" si="143"/>
        <v>0411500085生活介護</v>
      </c>
      <c r="B893" s="237" t="s">
        <v>4318</v>
      </c>
      <c r="C893" s="237" t="s">
        <v>4319</v>
      </c>
      <c r="D893" s="237" t="str">
        <f t="shared" si="144"/>
        <v>シャカイフクシホウジン　オオサキセイシンカイ</v>
      </c>
      <c r="E893" s="237" t="s">
        <v>4320</v>
      </c>
      <c r="F893" s="237" t="str">
        <f t="shared" si="145"/>
        <v>989</v>
      </c>
      <c r="G893" s="237" t="str">
        <f t="shared" si="146"/>
        <v>6251</v>
      </c>
      <c r="H893" s="237" t="s">
        <v>4321</v>
      </c>
      <c r="I893" s="237" t="str">
        <f t="shared" si="147"/>
        <v>大崎市古川小野字嵐山１番地１０</v>
      </c>
      <c r="J893" s="237" t="s">
        <v>4322</v>
      </c>
      <c r="K893" s="237" t="s">
        <v>4323</v>
      </c>
      <c r="L893" s="237" t="s">
        <v>248</v>
      </c>
      <c r="M893" s="237" t="s">
        <v>4324</v>
      </c>
      <c r="N893" s="237" t="s">
        <v>4359</v>
      </c>
      <c r="O893" s="237" t="s">
        <v>4360</v>
      </c>
      <c r="P893" s="237" t="s">
        <v>4354</v>
      </c>
      <c r="Q893" s="237" t="s">
        <v>4301</v>
      </c>
      <c r="R893" s="237" t="s">
        <v>4361</v>
      </c>
      <c r="S893" s="237" t="s">
        <v>4362</v>
      </c>
      <c r="T893" s="237" t="s">
        <v>4363</v>
      </c>
      <c r="U893" s="237" t="s">
        <v>4364</v>
      </c>
      <c r="V893" s="237" t="s">
        <v>105</v>
      </c>
      <c r="W893" s="237"/>
      <c r="X893" s="237"/>
      <c r="Y893" s="237" t="s">
        <v>4359</v>
      </c>
      <c r="Z893" s="237" t="s">
        <v>4360</v>
      </c>
      <c r="AA893" s="237" t="str">
        <f t="shared" si="148"/>
        <v>ハーモニーサンボンギ</v>
      </c>
      <c r="AB893" s="237" t="s">
        <v>4354</v>
      </c>
      <c r="AC893" s="237" t="str">
        <f t="shared" si="149"/>
        <v>989</v>
      </c>
      <c r="AD893" s="237" t="str">
        <f t="shared" si="150"/>
        <v>6321</v>
      </c>
      <c r="AE893" s="237" t="s">
        <v>4301</v>
      </c>
      <c r="AF893" s="237" t="s">
        <v>4361</v>
      </c>
      <c r="AG893" s="237" t="str">
        <f t="shared" si="151"/>
        <v>大崎市三本木字善並田115番地1</v>
      </c>
      <c r="AH893" s="237" t="s">
        <v>4362</v>
      </c>
      <c r="AI893" s="237" t="s">
        <v>4363</v>
      </c>
      <c r="AJ893" s="237" t="s">
        <v>260</v>
      </c>
    </row>
    <row r="894" spans="1:36">
      <c r="A894" s="237" t="str">
        <f t="shared" si="143"/>
        <v>0411500085短期入所</v>
      </c>
      <c r="B894" s="237" t="s">
        <v>4318</v>
      </c>
      <c r="C894" s="237" t="s">
        <v>4319</v>
      </c>
      <c r="D894" s="237" t="str">
        <f t="shared" si="144"/>
        <v>シャカイフクシホウジン　オオサキセイシンカイ</v>
      </c>
      <c r="E894" s="237" t="s">
        <v>4320</v>
      </c>
      <c r="F894" s="237" t="str">
        <f t="shared" si="145"/>
        <v>989</v>
      </c>
      <c r="G894" s="237" t="str">
        <f t="shared" si="146"/>
        <v>6251</v>
      </c>
      <c r="H894" s="237" t="s">
        <v>4321</v>
      </c>
      <c r="I894" s="237" t="str">
        <f t="shared" si="147"/>
        <v>大崎市古川小野字嵐山１番地１０</v>
      </c>
      <c r="J894" s="237" t="s">
        <v>4322</v>
      </c>
      <c r="K894" s="237" t="s">
        <v>4323</v>
      </c>
      <c r="L894" s="237" t="s">
        <v>248</v>
      </c>
      <c r="M894" s="237" t="s">
        <v>4324</v>
      </c>
      <c r="N894" s="237" t="s">
        <v>4359</v>
      </c>
      <c r="O894" s="237" t="s">
        <v>4360</v>
      </c>
      <c r="P894" s="237" t="s">
        <v>4354</v>
      </c>
      <c r="Q894" s="237" t="s">
        <v>4301</v>
      </c>
      <c r="R894" s="237" t="s">
        <v>4361</v>
      </c>
      <c r="S894" s="237" t="s">
        <v>4362</v>
      </c>
      <c r="T894" s="237" t="s">
        <v>4363</v>
      </c>
      <c r="U894" s="237" t="s">
        <v>4364</v>
      </c>
      <c r="V894" s="237" t="s">
        <v>277</v>
      </c>
      <c r="W894" s="237"/>
      <c r="X894" s="237"/>
      <c r="Y894" s="237" t="s">
        <v>4365</v>
      </c>
      <c r="Z894" s="237" t="s">
        <v>4366</v>
      </c>
      <c r="AA894" s="237" t="str">
        <f t="shared" si="148"/>
        <v>ダイ２アヤメガクエンブンジョウタテヤマ</v>
      </c>
      <c r="AB894" s="237" t="s">
        <v>4354</v>
      </c>
      <c r="AC894" s="237" t="str">
        <f t="shared" si="149"/>
        <v>989</v>
      </c>
      <c r="AD894" s="237" t="str">
        <f t="shared" si="150"/>
        <v>6321</v>
      </c>
      <c r="AE894" s="237" t="s">
        <v>4301</v>
      </c>
      <c r="AF894" s="237" t="s">
        <v>4367</v>
      </c>
      <c r="AG894" s="237" t="str">
        <f t="shared" si="151"/>
        <v>大崎市三本木字西沢35-1</v>
      </c>
      <c r="AH894" s="237" t="s">
        <v>4368</v>
      </c>
      <c r="AI894" s="237" t="s">
        <v>4369</v>
      </c>
      <c r="AJ894" s="237" t="s">
        <v>332</v>
      </c>
    </row>
    <row r="895" spans="1:36">
      <c r="A895" s="237" t="str">
        <f t="shared" si="143"/>
        <v>0411500093居宅介護</v>
      </c>
      <c r="B895" s="237" t="s">
        <v>4291</v>
      </c>
      <c r="C895" s="237" t="s">
        <v>4292</v>
      </c>
      <c r="D895" s="237" t="str">
        <f t="shared" si="144"/>
        <v>シャカイフクシホウジンオオサキシシャカイフクシキョウギカイ</v>
      </c>
      <c r="E895" s="237" t="s">
        <v>4293</v>
      </c>
      <c r="F895" s="237" t="str">
        <f t="shared" si="145"/>
        <v>989</v>
      </c>
      <c r="G895" s="237" t="str">
        <f t="shared" si="146"/>
        <v>6154</v>
      </c>
      <c r="H895" s="237" t="s">
        <v>4294</v>
      </c>
      <c r="I895" s="237" t="str">
        <f t="shared" si="147"/>
        <v>大崎市古川三日町２丁目５番１号</v>
      </c>
      <c r="J895" s="237" t="s">
        <v>4295</v>
      </c>
      <c r="K895" s="237" t="s">
        <v>4296</v>
      </c>
      <c r="L895" s="237" t="s">
        <v>248</v>
      </c>
      <c r="M895" s="237" t="s">
        <v>4297</v>
      </c>
      <c r="N895" s="237" t="s">
        <v>4370</v>
      </c>
      <c r="O895" s="237" t="s">
        <v>4371</v>
      </c>
      <c r="P895" s="237" t="s">
        <v>4372</v>
      </c>
      <c r="Q895" s="237" t="s">
        <v>4301</v>
      </c>
      <c r="R895" s="237" t="s">
        <v>4373</v>
      </c>
      <c r="S895" s="237" t="s">
        <v>4374</v>
      </c>
      <c r="T895" s="237" t="s">
        <v>4375</v>
      </c>
      <c r="U895" s="237" t="s">
        <v>4376</v>
      </c>
      <c r="V895" s="237" t="s">
        <v>99</v>
      </c>
      <c r="W895" s="237"/>
      <c r="X895" s="237"/>
      <c r="Y895" s="237" t="s">
        <v>4370</v>
      </c>
      <c r="Z895" s="237" t="s">
        <v>4371</v>
      </c>
      <c r="AA895" s="237" t="str">
        <f t="shared" si="148"/>
        <v>オオサキシシャカイフクシキョウギカイ　タマツクリヘルパーステーション</v>
      </c>
      <c r="AB895" s="237" t="s">
        <v>4372</v>
      </c>
      <c r="AC895" s="237" t="str">
        <f t="shared" si="149"/>
        <v>989</v>
      </c>
      <c r="AD895" s="237" t="str">
        <f t="shared" si="150"/>
        <v>6801</v>
      </c>
      <c r="AE895" s="237" t="s">
        <v>4301</v>
      </c>
      <c r="AF895" s="237" t="s">
        <v>4373</v>
      </c>
      <c r="AG895" s="237" t="str">
        <f t="shared" si="151"/>
        <v>大崎市鳴子温泉字末沢１番地</v>
      </c>
      <c r="AH895" s="237" t="s">
        <v>4374</v>
      </c>
      <c r="AI895" s="237" t="s">
        <v>4375</v>
      </c>
      <c r="AJ895" s="237" t="s">
        <v>260</v>
      </c>
    </row>
    <row r="896" spans="1:36">
      <c r="A896" s="237" t="str">
        <f t="shared" si="143"/>
        <v>0411500093重度訪問介護</v>
      </c>
      <c r="B896" s="237" t="s">
        <v>4291</v>
      </c>
      <c r="C896" s="237" t="s">
        <v>4292</v>
      </c>
      <c r="D896" s="237" t="str">
        <f t="shared" si="144"/>
        <v>シャカイフクシホウジンオオサキシシャカイフクシキョウギカイ</v>
      </c>
      <c r="E896" s="237" t="s">
        <v>4293</v>
      </c>
      <c r="F896" s="237" t="str">
        <f t="shared" si="145"/>
        <v>989</v>
      </c>
      <c r="G896" s="237" t="str">
        <f t="shared" si="146"/>
        <v>6154</v>
      </c>
      <c r="H896" s="237" t="s">
        <v>4294</v>
      </c>
      <c r="I896" s="237" t="str">
        <f t="shared" si="147"/>
        <v>大崎市古川三日町２丁目５番１号</v>
      </c>
      <c r="J896" s="237" t="s">
        <v>4295</v>
      </c>
      <c r="K896" s="237" t="s">
        <v>4296</v>
      </c>
      <c r="L896" s="237" t="s">
        <v>248</v>
      </c>
      <c r="M896" s="237" t="s">
        <v>4297</v>
      </c>
      <c r="N896" s="237" t="s">
        <v>4370</v>
      </c>
      <c r="O896" s="237" t="s">
        <v>4371</v>
      </c>
      <c r="P896" s="237" t="s">
        <v>4372</v>
      </c>
      <c r="Q896" s="237" t="s">
        <v>4301</v>
      </c>
      <c r="R896" s="237" t="s">
        <v>4373</v>
      </c>
      <c r="S896" s="237" t="s">
        <v>4374</v>
      </c>
      <c r="T896" s="237" t="s">
        <v>4375</v>
      </c>
      <c r="U896" s="237" t="s">
        <v>4376</v>
      </c>
      <c r="V896" s="237" t="s">
        <v>101</v>
      </c>
      <c r="W896" s="237"/>
      <c r="X896" s="237"/>
      <c r="Y896" s="237" t="s">
        <v>4370</v>
      </c>
      <c r="Z896" s="237" t="s">
        <v>4371</v>
      </c>
      <c r="AA896" s="237" t="str">
        <f t="shared" si="148"/>
        <v>オオサキシシャカイフクシキョウギカイ　タマツクリヘルパーステーション</v>
      </c>
      <c r="AB896" s="237" t="s">
        <v>4372</v>
      </c>
      <c r="AC896" s="237" t="str">
        <f t="shared" si="149"/>
        <v>989</v>
      </c>
      <c r="AD896" s="237" t="str">
        <f t="shared" si="150"/>
        <v>6801</v>
      </c>
      <c r="AE896" s="237" t="s">
        <v>4301</v>
      </c>
      <c r="AF896" s="237" t="s">
        <v>4373</v>
      </c>
      <c r="AG896" s="237" t="str">
        <f t="shared" si="151"/>
        <v>大崎市鳴子温泉字末沢１番地</v>
      </c>
      <c r="AH896" s="237" t="s">
        <v>4374</v>
      </c>
      <c r="AI896" s="237" t="s">
        <v>4375</v>
      </c>
      <c r="AJ896" s="237" t="s">
        <v>260</v>
      </c>
    </row>
    <row r="897" spans="1:36">
      <c r="A897" s="237" t="str">
        <f t="shared" si="143"/>
        <v>0411500093同行援護</v>
      </c>
      <c r="B897" s="237" t="s">
        <v>4291</v>
      </c>
      <c r="C897" s="237" t="s">
        <v>4292</v>
      </c>
      <c r="D897" s="237" t="str">
        <f t="shared" si="144"/>
        <v>シャカイフクシホウジンオオサキシシャカイフクシキョウギカイ</v>
      </c>
      <c r="E897" s="237" t="s">
        <v>4293</v>
      </c>
      <c r="F897" s="237" t="str">
        <f t="shared" si="145"/>
        <v>989</v>
      </c>
      <c r="G897" s="237" t="str">
        <f t="shared" si="146"/>
        <v>6154</v>
      </c>
      <c r="H897" s="237" t="s">
        <v>4294</v>
      </c>
      <c r="I897" s="237" t="str">
        <f t="shared" si="147"/>
        <v>大崎市古川三日町２丁目５番１号</v>
      </c>
      <c r="J897" s="237" t="s">
        <v>4295</v>
      </c>
      <c r="K897" s="237" t="s">
        <v>4296</v>
      </c>
      <c r="L897" s="237" t="s">
        <v>248</v>
      </c>
      <c r="M897" s="237" t="s">
        <v>4297</v>
      </c>
      <c r="N897" s="237" t="s">
        <v>4370</v>
      </c>
      <c r="O897" s="237" t="s">
        <v>4371</v>
      </c>
      <c r="P897" s="237" t="s">
        <v>4372</v>
      </c>
      <c r="Q897" s="237" t="s">
        <v>4301</v>
      </c>
      <c r="R897" s="237" t="s">
        <v>4373</v>
      </c>
      <c r="S897" s="237" t="s">
        <v>4374</v>
      </c>
      <c r="T897" s="237" t="s">
        <v>4375</v>
      </c>
      <c r="U897" s="237" t="s">
        <v>4376</v>
      </c>
      <c r="V897" s="237" t="s">
        <v>126</v>
      </c>
      <c r="W897" s="237"/>
      <c r="X897" s="237"/>
      <c r="Y897" s="237" t="s">
        <v>4370</v>
      </c>
      <c r="Z897" s="237" t="s">
        <v>4371</v>
      </c>
      <c r="AA897" s="237" t="str">
        <f t="shared" si="148"/>
        <v>オオサキシシャカイフクシキョウギカイ　タマツクリヘルパーステーション</v>
      </c>
      <c r="AB897" s="237" t="s">
        <v>4372</v>
      </c>
      <c r="AC897" s="237" t="str">
        <f t="shared" si="149"/>
        <v>989</v>
      </c>
      <c r="AD897" s="237" t="str">
        <f t="shared" si="150"/>
        <v>6801</v>
      </c>
      <c r="AE897" s="237" t="s">
        <v>4301</v>
      </c>
      <c r="AF897" s="237" t="s">
        <v>4373</v>
      </c>
      <c r="AG897" s="237" t="str">
        <f t="shared" si="151"/>
        <v>大崎市鳴子温泉字末沢１番地</v>
      </c>
      <c r="AH897" s="237" t="s">
        <v>4374</v>
      </c>
      <c r="AI897" s="237" t="s">
        <v>4375</v>
      </c>
      <c r="AJ897" s="237" t="s">
        <v>260</v>
      </c>
    </row>
    <row r="898" spans="1:36">
      <c r="A898" s="237" t="str">
        <f t="shared" si="143"/>
        <v>0411500101居宅介護</v>
      </c>
      <c r="B898" s="237" t="s">
        <v>4291</v>
      </c>
      <c r="C898" s="237" t="s">
        <v>4292</v>
      </c>
      <c r="D898" s="237" t="str">
        <f t="shared" si="144"/>
        <v>シャカイフクシホウジンオオサキシシャカイフクシキョウギカイ</v>
      </c>
      <c r="E898" s="237" t="s">
        <v>4293</v>
      </c>
      <c r="F898" s="237" t="str">
        <f t="shared" si="145"/>
        <v>989</v>
      </c>
      <c r="G898" s="237" t="str">
        <f t="shared" si="146"/>
        <v>6154</v>
      </c>
      <c r="H898" s="237" t="s">
        <v>4294</v>
      </c>
      <c r="I898" s="237" t="str">
        <f t="shared" si="147"/>
        <v>大崎市古川三日町２丁目５番１号</v>
      </c>
      <c r="J898" s="237" t="s">
        <v>4295</v>
      </c>
      <c r="K898" s="237" t="s">
        <v>4296</v>
      </c>
      <c r="L898" s="237" t="s">
        <v>248</v>
      </c>
      <c r="M898" s="237" t="s">
        <v>4297</v>
      </c>
      <c r="N898" s="237" t="s">
        <v>4377</v>
      </c>
      <c r="O898" s="237" t="s">
        <v>4378</v>
      </c>
      <c r="P898" s="237" t="s">
        <v>4379</v>
      </c>
      <c r="Q898" s="237" t="s">
        <v>4301</v>
      </c>
      <c r="R898" s="237" t="s">
        <v>4380</v>
      </c>
      <c r="S898" s="237" t="s">
        <v>4381</v>
      </c>
      <c r="T898" s="237" t="s">
        <v>4382</v>
      </c>
      <c r="U898" s="237" t="s">
        <v>4383</v>
      </c>
      <c r="V898" s="237" t="s">
        <v>99</v>
      </c>
      <c r="W898" s="237"/>
      <c r="X898" s="237"/>
      <c r="Y898" s="237" t="s">
        <v>4377</v>
      </c>
      <c r="Z898" s="237" t="s">
        <v>4378</v>
      </c>
      <c r="AA898" s="237" t="str">
        <f t="shared" si="148"/>
        <v>オオサキシシャカイフクシキョウギカイ　フルカワヘルパーステーション</v>
      </c>
      <c r="AB898" s="237" t="s">
        <v>4379</v>
      </c>
      <c r="AC898" s="237" t="str">
        <f t="shared" si="149"/>
        <v>989</v>
      </c>
      <c r="AD898" s="237" t="str">
        <f t="shared" si="150"/>
        <v>6145</v>
      </c>
      <c r="AE898" s="237" t="s">
        <v>4301</v>
      </c>
      <c r="AF898" s="237" t="s">
        <v>4380</v>
      </c>
      <c r="AG898" s="237" t="str">
        <f t="shared" si="151"/>
        <v>大崎市古川北稲葉２丁目２－１０</v>
      </c>
      <c r="AH898" s="237" t="s">
        <v>4381</v>
      </c>
      <c r="AI898" s="237" t="s">
        <v>4382</v>
      </c>
      <c r="AJ898" s="237" t="s">
        <v>260</v>
      </c>
    </row>
    <row r="899" spans="1:36">
      <c r="A899" s="237" t="str">
        <f t="shared" si="143"/>
        <v>0411500101重度訪問介護</v>
      </c>
      <c r="B899" s="237" t="s">
        <v>4291</v>
      </c>
      <c r="C899" s="237" t="s">
        <v>4292</v>
      </c>
      <c r="D899" s="237" t="str">
        <f t="shared" si="144"/>
        <v>シャカイフクシホウジンオオサキシシャカイフクシキョウギカイ</v>
      </c>
      <c r="E899" s="237" t="s">
        <v>4293</v>
      </c>
      <c r="F899" s="237" t="str">
        <f t="shared" si="145"/>
        <v>989</v>
      </c>
      <c r="G899" s="237" t="str">
        <f t="shared" si="146"/>
        <v>6154</v>
      </c>
      <c r="H899" s="237" t="s">
        <v>4294</v>
      </c>
      <c r="I899" s="237" t="str">
        <f t="shared" si="147"/>
        <v>大崎市古川三日町２丁目５番１号</v>
      </c>
      <c r="J899" s="237" t="s">
        <v>4295</v>
      </c>
      <c r="K899" s="237" t="s">
        <v>4296</v>
      </c>
      <c r="L899" s="237" t="s">
        <v>248</v>
      </c>
      <c r="M899" s="237" t="s">
        <v>4297</v>
      </c>
      <c r="N899" s="237" t="s">
        <v>4377</v>
      </c>
      <c r="O899" s="237" t="s">
        <v>4378</v>
      </c>
      <c r="P899" s="237" t="s">
        <v>4379</v>
      </c>
      <c r="Q899" s="237" t="s">
        <v>4301</v>
      </c>
      <c r="R899" s="237" t="s">
        <v>4380</v>
      </c>
      <c r="S899" s="237" t="s">
        <v>4381</v>
      </c>
      <c r="T899" s="237" t="s">
        <v>4382</v>
      </c>
      <c r="U899" s="237" t="s">
        <v>4383</v>
      </c>
      <c r="V899" s="237" t="s">
        <v>101</v>
      </c>
      <c r="W899" s="237"/>
      <c r="X899" s="237"/>
      <c r="Y899" s="237" t="s">
        <v>4377</v>
      </c>
      <c r="Z899" s="237" t="s">
        <v>4378</v>
      </c>
      <c r="AA899" s="237" t="str">
        <f t="shared" si="148"/>
        <v>オオサキシシャカイフクシキョウギカイ　フルカワヘルパーステーション</v>
      </c>
      <c r="AB899" s="237" t="s">
        <v>4379</v>
      </c>
      <c r="AC899" s="237" t="str">
        <f t="shared" si="149"/>
        <v>989</v>
      </c>
      <c r="AD899" s="237" t="str">
        <f t="shared" si="150"/>
        <v>6145</v>
      </c>
      <c r="AE899" s="237" t="s">
        <v>4301</v>
      </c>
      <c r="AF899" s="237" t="s">
        <v>4380</v>
      </c>
      <c r="AG899" s="237" t="str">
        <f t="shared" si="151"/>
        <v>大崎市古川北稲葉２丁目２－１０</v>
      </c>
      <c r="AH899" s="237" t="s">
        <v>4381</v>
      </c>
      <c r="AI899" s="237" t="s">
        <v>4382</v>
      </c>
      <c r="AJ899" s="237" t="s">
        <v>260</v>
      </c>
    </row>
    <row r="900" spans="1:36">
      <c r="A900" s="237" t="str">
        <f t="shared" si="143"/>
        <v>0411500101同行援護</v>
      </c>
      <c r="B900" s="237" t="s">
        <v>4291</v>
      </c>
      <c r="C900" s="237" t="s">
        <v>4292</v>
      </c>
      <c r="D900" s="237" t="str">
        <f t="shared" si="144"/>
        <v>シャカイフクシホウジンオオサキシシャカイフクシキョウギカイ</v>
      </c>
      <c r="E900" s="237" t="s">
        <v>4293</v>
      </c>
      <c r="F900" s="237" t="str">
        <f t="shared" si="145"/>
        <v>989</v>
      </c>
      <c r="G900" s="237" t="str">
        <f t="shared" si="146"/>
        <v>6154</v>
      </c>
      <c r="H900" s="237" t="s">
        <v>4294</v>
      </c>
      <c r="I900" s="237" t="str">
        <f t="shared" si="147"/>
        <v>大崎市古川三日町２丁目５番１号</v>
      </c>
      <c r="J900" s="237" t="s">
        <v>4295</v>
      </c>
      <c r="K900" s="237" t="s">
        <v>4296</v>
      </c>
      <c r="L900" s="237" t="s">
        <v>248</v>
      </c>
      <c r="M900" s="237" t="s">
        <v>4297</v>
      </c>
      <c r="N900" s="237" t="s">
        <v>4377</v>
      </c>
      <c r="O900" s="237" t="s">
        <v>4378</v>
      </c>
      <c r="P900" s="237" t="s">
        <v>4379</v>
      </c>
      <c r="Q900" s="237" t="s">
        <v>4301</v>
      </c>
      <c r="R900" s="237" t="s">
        <v>4380</v>
      </c>
      <c r="S900" s="237" t="s">
        <v>4381</v>
      </c>
      <c r="T900" s="237" t="s">
        <v>4382</v>
      </c>
      <c r="U900" s="237" t="s">
        <v>4383</v>
      </c>
      <c r="V900" s="237" t="s">
        <v>126</v>
      </c>
      <c r="W900" s="237"/>
      <c r="X900" s="237"/>
      <c r="Y900" s="237" t="s">
        <v>4377</v>
      </c>
      <c r="Z900" s="237" t="s">
        <v>4378</v>
      </c>
      <c r="AA900" s="237" t="str">
        <f t="shared" si="148"/>
        <v>オオサキシシャカイフクシキョウギカイ　フルカワヘルパーステーション</v>
      </c>
      <c r="AB900" s="237" t="s">
        <v>4379</v>
      </c>
      <c r="AC900" s="237" t="str">
        <f t="shared" si="149"/>
        <v>989</v>
      </c>
      <c r="AD900" s="237" t="str">
        <f t="shared" si="150"/>
        <v>6145</v>
      </c>
      <c r="AE900" s="237" t="s">
        <v>4301</v>
      </c>
      <c r="AF900" s="237" t="s">
        <v>4380</v>
      </c>
      <c r="AG900" s="237" t="str">
        <f t="shared" si="151"/>
        <v>大崎市古川北稲葉２丁目２－１０</v>
      </c>
      <c r="AH900" s="237" t="s">
        <v>4381</v>
      </c>
      <c r="AI900" s="237" t="s">
        <v>4382</v>
      </c>
      <c r="AJ900" s="237" t="s">
        <v>260</v>
      </c>
    </row>
    <row r="901" spans="1:36">
      <c r="A901" s="237" t="str">
        <f t="shared" si="143"/>
        <v>0411500119居宅介護</v>
      </c>
      <c r="B901" s="237" t="s">
        <v>4291</v>
      </c>
      <c r="C901" s="237" t="s">
        <v>4292</v>
      </c>
      <c r="D901" s="237" t="str">
        <f t="shared" si="144"/>
        <v>シャカイフクシホウジンオオサキシシャカイフクシキョウギカイ</v>
      </c>
      <c r="E901" s="237" t="s">
        <v>4293</v>
      </c>
      <c r="F901" s="237" t="str">
        <f t="shared" si="145"/>
        <v>989</v>
      </c>
      <c r="G901" s="237" t="str">
        <f t="shared" si="146"/>
        <v>6154</v>
      </c>
      <c r="H901" s="237" t="s">
        <v>4294</v>
      </c>
      <c r="I901" s="237" t="str">
        <f t="shared" si="147"/>
        <v>大崎市古川三日町２丁目５番１号</v>
      </c>
      <c r="J901" s="237" t="s">
        <v>4295</v>
      </c>
      <c r="K901" s="237" t="s">
        <v>4296</v>
      </c>
      <c r="L901" s="237" t="s">
        <v>248</v>
      </c>
      <c r="M901" s="237" t="s">
        <v>4297</v>
      </c>
      <c r="N901" s="237" t="s">
        <v>4384</v>
      </c>
      <c r="O901" s="237" t="s">
        <v>4385</v>
      </c>
      <c r="P901" s="237" t="s">
        <v>4300</v>
      </c>
      <c r="Q901" s="237" t="s">
        <v>4301</v>
      </c>
      <c r="R901" s="237" t="s">
        <v>4386</v>
      </c>
      <c r="S901" s="237" t="s">
        <v>4387</v>
      </c>
      <c r="T901" s="237" t="s">
        <v>4388</v>
      </c>
      <c r="U901" s="237" t="s">
        <v>4389</v>
      </c>
      <c r="V901" s="237" t="s">
        <v>99</v>
      </c>
      <c r="W901" s="237"/>
      <c r="X901" s="237"/>
      <c r="Y901" s="237" t="s">
        <v>4384</v>
      </c>
      <c r="Z901" s="237" t="s">
        <v>4385</v>
      </c>
      <c r="AA901" s="237" t="str">
        <f t="shared" si="148"/>
        <v>オオサキシシャカイフクシキョウギカイ　カシマダイヘルパーステシカシマダイ</v>
      </c>
      <c r="AB901" s="237" t="s">
        <v>4300</v>
      </c>
      <c r="AC901" s="237" t="str">
        <f t="shared" si="149"/>
        <v>989</v>
      </c>
      <c r="AD901" s="237" t="str">
        <f t="shared" si="150"/>
        <v>4106</v>
      </c>
      <c r="AE901" s="237" t="s">
        <v>4301</v>
      </c>
      <c r="AF901" s="237" t="s">
        <v>4386</v>
      </c>
      <c r="AG901" s="237" t="str">
        <f t="shared" si="151"/>
        <v>大崎市鹿島台大迫字石竹８１－２４</v>
      </c>
      <c r="AH901" s="237" t="s">
        <v>4387</v>
      </c>
      <c r="AI901" s="237" t="s">
        <v>4388</v>
      </c>
      <c r="AJ901" s="237" t="s">
        <v>332</v>
      </c>
    </row>
    <row r="902" spans="1:36">
      <c r="A902" s="237" t="str">
        <f t="shared" si="143"/>
        <v>0411500119重度訪問介護</v>
      </c>
      <c r="B902" s="237" t="s">
        <v>4291</v>
      </c>
      <c r="C902" s="237" t="s">
        <v>4292</v>
      </c>
      <c r="D902" s="237" t="str">
        <f t="shared" si="144"/>
        <v>シャカイフクシホウジンオオサキシシャカイフクシキョウギカイ</v>
      </c>
      <c r="E902" s="237" t="s">
        <v>4293</v>
      </c>
      <c r="F902" s="237" t="str">
        <f t="shared" si="145"/>
        <v>989</v>
      </c>
      <c r="G902" s="237" t="str">
        <f t="shared" si="146"/>
        <v>6154</v>
      </c>
      <c r="H902" s="237" t="s">
        <v>4294</v>
      </c>
      <c r="I902" s="237" t="str">
        <f t="shared" si="147"/>
        <v>大崎市古川三日町２丁目５番１号</v>
      </c>
      <c r="J902" s="237" t="s">
        <v>4295</v>
      </c>
      <c r="K902" s="237" t="s">
        <v>4296</v>
      </c>
      <c r="L902" s="237" t="s">
        <v>248</v>
      </c>
      <c r="M902" s="237" t="s">
        <v>4297</v>
      </c>
      <c r="N902" s="237" t="s">
        <v>4384</v>
      </c>
      <c r="O902" s="237" t="s">
        <v>4385</v>
      </c>
      <c r="P902" s="237" t="s">
        <v>4300</v>
      </c>
      <c r="Q902" s="237" t="s">
        <v>4301</v>
      </c>
      <c r="R902" s="237" t="s">
        <v>4386</v>
      </c>
      <c r="S902" s="237" t="s">
        <v>4387</v>
      </c>
      <c r="T902" s="237" t="s">
        <v>4388</v>
      </c>
      <c r="U902" s="237" t="s">
        <v>4389</v>
      </c>
      <c r="V902" s="237" t="s">
        <v>101</v>
      </c>
      <c r="W902" s="237"/>
      <c r="X902" s="237"/>
      <c r="Y902" s="237" t="s">
        <v>4384</v>
      </c>
      <c r="Z902" s="237" t="s">
        <v>4385</v>
      </c>
      <c r="AA902" s="237" t="str">
        <f t="shared" si="148"/>
        <v>オオサキシシャカイフクシキョウギカイ　カシマダイヘルパーステシカシマダイ</v>
      </c>
      <c r="AB902" s="237" t="s">
        <v>4300</v>
      </c>
      <c r="AC902" s="237" t="str">
        <f t="shared" si="149"/>
        <v>989</v>
      </c>
      <c r="AD902" s="237" t="str">
        <f t="shared" si="150"/>
        <v>4106</v>
      </c>
      <c r="AE902" s="237" t="s">
        <v>4301</v>
      </c>
      <c r="AF902" s="237" t="s">
        <v>4386</v>
      </c>
      <c r="AG902" s="237" t="str">
        <f t="shared" si="151"/>
        <v>大崎市鹿島台大迫字石竹８１－２４</v>
      </c>
      <c r="AH902" s="237" t="s">
        <v>4387</v>
      </c>
      <c r="AI902" s="237" t="s">
        <v>4388</v>
      </c>
      <c r="AJ902" s="237" t="s">
        <v>332</v>
      </c>
    </row>
    <row r="903" spans="1:36">
      <c r="A903" s="237" t="str">
        <f t="shared" ref="A903:A966" si="152">U903&amp;V903</f>
        <v>0411500127居宅介護</v>
      </c>
      <c r="B903" s="237" t="s">
        <v>4291</v>
      </c>
      <c r="C903" s="237" t="s">
        <v>4292</v>
      </c>
      <c r="D903" s="237" t="str">
        <f t="shared" ref="D903:D966" si="153">DBCS(C903)</f>
        <v>シャカイフクシホウジンオオサキシシャカイフクシキョウギカイ</v>
      </c>
      <c r="E903" s="237" t="s">
        <v>4293</v>
      </c>
      <c r="F903" s="237" t="str">
        <f t="shared" ref="F903:F966" si="154">LEFT(E903,3)</f>
        <v>989</v>
      </c>
      <c r="G903" s="237" t="str">
        <f t="shared" ref="G903:G966" si="155">RIGHT(E903,4)</f>
        <v>6154</v>
      </c>
      <c r="H903" s="237" t="s">
        <v>4294</v>
      </c>
      <c r="I903" s="237" t="str">
        <f t="shared" ref="I903:I966" si="156">SUBSTITUTE(H903,"宮城県","")</f>
        <v>大崎市古川三日町２丁目５番１号</v>
      </c>
      <c r="J903" s="237" t="s">
        <v>4295</v>
      </c>
      <c r="K903" s="237" t="s">
        <v>4296</v>
      </c>
      <c r="L903" s="237" t="s">
        <v>248</v>
      </c>
      <c r="M903" s="237" t="s">
        <v>4297</v>
      </c>
      <c r="N903" s="237" t="s">
        <v>4390</v>
      </c>
      <c r="O903" s="237" t="s">
        <v>4391</v>
      </c>
      <c r="P903" s="237" t="s">
        <v>4392</v>
      </c>
      <c r="Q903" s="237" t="s">
        <v>4301</v>
      </c>
      <c r="R903" s="237" t="s">
        <v>4393</v>
      </c>
      <c r="S903" s="237" t="s">
        <v>4394</v>
      </c>
      <c r="T903" s="237" t="s">
        <v>4395</v>
      </c>
      <c r="U903" s="237" t="s">
        <v>4396</v>
      </c>
      <c r="V903" s="237" t="s">
        <v>99</v>
      </c>
      <c r="W903" s="237"/>
      <c r="X903" s="237"/>
      <c r="Y903" s="237" t="s">
        <v>4390</v>
      </c>
      <c r="Z903" s="237" t="s">
        <v>4391</v>
      </c>
      <c r="AA903" s="237" t="str">
        <f t="shared" ref="AA903:AA966" si="157">DBCS(Z903)</f>
        <v>オオサキシシャカイフクシキョウギカイ　シダヘルパーステーション</v>
      </c>
      <c r="AB903" s="237" t="s">
        <v>4392</v>
      </c>
      <c r="AC903" s="237" t="str">
        <f t="shared" ref="AC903:AC966" si="158">LEFT(AB903,3)</f>
        <v>987</v>
      </c>
      <c r="AD903" s="237" t="str">
        <f t="shared" ref="AD903:AD966" si="159">RIGHT(AB903,4)</f>
        <v>1304</v>
      </c>
      <c r="AE903" s="237" t="s">
        <v>4301</v>
      </c>
      <c r="AF903" s="237" t="s">
        <v>4393</v>
      </c>
      <c r="AG903" s="237" t="str">
        <f t="shared" ref="AG903:AG966" si="160">SUBSTITUTE(AF903,"宮城県","")</f>
        <v>大崎市松山千石字広田１１番地大崎市松山保健福祉センター</v>
      </c>
      <c r="AH903" s="237" t="s">
        <v>4394</v>
      </c>
      <c r="AI903" s="237" t="s">
        <v>4395</v>
      </c>
      <c r="AJ903" s="237" t="s">
        <v>260</v>
      </c>
    </row>
    <row r="904" spans="1:36">
      <c r="A904" s="237" t="str">
        <f t="shared" si="152"/>
        <v>0411500127重度訪問介護</v>
      </c>
      <c r="B904" s="237" t="s">
        <v>4291</v>
      </c>
      <c r="C904" s="237" t="s">
        <v>4292</v>
      </c>
      <c r="D904" s="237" t="str">
        <f t="shared" si="153"/>
        <v>シャカイフクシホウジンオオサキシシャカイフクシキョウギカイ</v>
      </c>
      <c r="E904" s="237" t="s">
        <v>4293</v>
      </c>
      <c r="F904" s="237" t="str">
        <f t="shared" si="154"/>
        <v>989</v>
      </c>
      <c r="G904" s="237" t="str">
        <f t="shared" si="155"/>
        <v>6154</v>
      </c>
      <c r="H904" s="237" t="s">
        <v>4294</v>
      </c>
      <c r="I904" s="237" t="str">
        <f t="shared" si="156"/>
        <v>大崎市古川三日町２丁目５番１号</v>
      </c>
      <c r="J904" s="237" t="s">
        <v>4295</v>
      </c>
      <c r="K904" s="237" t="s">
        <v>4296</v>
      </c>
      <c r="L904" s="237" t="s">
        <v>248</v>
      </c>
      <c r="M904" s="237" t="s">
        <v>4297</v>
      </c>
      <c r="N904" s="237" t="s">
        <v>4390</v>
      </c>
      <c r="O904" s="237" t="s">
        <v>4391</v>
      </c>
      <c r="P904" s="237" t="s">
        <v>4392</v>
      </c>
      <c r="Q904" s="237" t="s">
        <v>4301</v>
      </c>
      <c r="R904" s="237" t="s">
        <v>4393</v>
      </c>
      <c r="S904" s="237" t="s">
        <v>4394</v>
      </c>
      <c r="T904" s="237" t="s">
        <v>4395</v>
      </c>
      <c r="U904" s="237" t="s">
        <v>4396</v>
      </c>
      <c r="V904" s="237" t="s">
        <v>101</v>
      </c>
      <c r="W904" s="237"/>
      <c r="X904" s="237"/>
      <c r="Y904" s="237" t="s">
        <v>4390</v>
      </c>
      <c r="Z904" s="237" t="s">
        <v>4391</v>
      </c>
      <c r="AA904" s="237" t="str">
        <f t="shared" si="157"/>
        <v>オオサキシシャカイフクシキョウギカイ　シダヘルパーステーション</v>
      </c>
      <c r="AB904" s="237" t="s">
        <v>4392</v>
      </c>
      <c r="AC904" s="237" t="str">
        <f t="shared" si="158"/>
        <v>987</v>
      </c>
      <c r="AD904" s="237" t="str">
        <f t="shared" si="159"/>
        <v>1304</v>
      </c>
      <c r="AE904" s="237" t="s">
        <v>4301</v>
      </c>
      <c r="AF904" s="237" t="s">
        <v>4393</v>
      </c>
      <c r="AG904" s="237" t="str">
        <f t="shared" si="160"/>
        <v>大崎市松山千石字広田１１番地大崎市松山保健福祉センター</v>
      </c>
      <c r="AH904" s="237" t="s">
        <v>4394</v>
      </c>
      <c r="AI904" s="237" t="s">
        <v>4395</v>
      </c>
      <c r="AJ904" s="237" t="s">
        <v>260</v>
      </c>
    </row>
    <row r="905" spans="1:36">
      <c r="A905" s="237" t="str">
        <f t="shared" si="152"/>
        <v>0411500127同行援護</v>
      </c>
      <c r="B905" s="237" t="s">
        <v>4291</v>
      </c>
      <c r="C905" s="237" t="s">
        <v>4292</v>
      </c>
      <c r="D905" s="237" t="str">
        <f t="shared" si="153"/>
        <v>シャカイフクシホウジンオオサキシシャカイフクシキョウギカイ</v>
      </c>
      <c r="E905" s="237" t="s">
        <v>4293</v>
      </c>
      <c r="F905" s="237" t="str">
        <f t="shared" si="154"/>
        <v>989</v>
      </c>
      <c r="G905" s="237" t="str">
        <f t="shared" si="155"/>
        <v>6154</v>
      </c>
      <c r="H905" s="237" t="s">
        <v>4294</v>
      </c>
      <c r="I905" s="237" t="str">
        <f t="shared" si="156"/>
        <v>大崎市古川三日町２丁目５番１号</v>
      </c>
      <c r="J905" s="237" t="s">
        <v>4295</v>
      </c>
      <c r="K905" s="237" t="s">
        <v>4296</v>
      </c>
      <c r="L905" s="237" t="s">
        <v>248</v>
      </c>
      <c r="M905" s="237" t="s">
        <v>4297</v>
      </c>
      <c r="N905" s="237" t="s">
        <v>4390</v>
      </c>
      <c r="O905" s="237" t="s">
        <v>4391</v>
      </c>
      <c r="P905" s="237" t="s">
        <v>4392</v>
      </c>
      <c r="Q905" s="237" t="s">
        <v>4301</v>
      </c>
      <c r="R905" s="237" t="s">
        <v>4393</v>
      </c>
      <c r="S905" s="237" t="s">
        <v>4394</v>
      </c>
      <c r="T905" s="237" t="s">
        <v>4395</v>
      </c>
      <c r="U905" s="237" t="s">
        <v>4396</v>
      </c>
      <c r="V905" s="237" t="s">
        <v>126</v>
      </c>
      <c r="W905" s="237"/>
      <c r="X905" s="237"/>
      <c r="Y905" s="237" t="s">
        <v>4390</v>
      </c>
      <c r="Z905" s="237" t="s">
        <v>4391</v>
      </c>
      <c r="AA905" s="237" t="str">
        <f t="shared" si="157"/>
        <v>オオサキシシャカイフクシキョウギカイ　シダヘルパーステーション</v>
      </c>
      <c r="AB905" s="237" t="s">
        <v>4392</v>
      </c>
      <c r="AC905" s="237" t="str">
        <f t="shared" si="158"/>
        <v>987</v>
      </c>
      <c r="AD905" s="237" t="str">
        <f t="shared" si="159"/>
        <v>1304</v>
      </c>
      <c r="AE905" s="237" t="s">
        <v>4301</v>
      </c>
      <c r="AF905" s="237" t="s">
        <v>4393</v>
      </c>
      <c r="AG905" s="237" t="str">
        <f t="shared" si="160"/>
        <v>大崎市松山千石字広田１１番地大崎市松山保健福祉センター</v>
      </c>
      <c r="AH905" s="237" t="s">
        <v>4394</v>
      </c>
      <c r="AI905" s="237" t="s">
        <v>4395</v>
      </c>
      <c r="AJ905" s="237" t="s">
        <v>260</v>
      </c>
    </row>
    <row r="906" spans="1:36">
      <c r="A906" s="237" t="str">
        <f t="shared" si="152"/>
        <v>0411500135居宅介護</v>
      </c>
      <c r="B906" s="237" t="s">
        <v>4291</v>
      </c>
      <c r="C906" s="237" t="s">
        <v>4292</v>
      </c>
      <c r="D906" s="237" t="str">
        <f t="shared" si="153"/>
        <v>シャカイフクシホウジンオオサキシシャカイフクシキョウギカイ</v>
      </c>
      <c r="E906" s="237" t="s">
        <v>4293</v>
      </c>
      <c r="F906" s="237" t="str">
        <f t="shared" si="154"/>
        <v>989</v>
      </c>
      <c r="G906" s="237" t="str">
        <f t="shared" si="155"/>
        <v>6154</v>
      </c>
      <c r="H906" s="237" t="s">
        <v>4294</v>
      </c>
      <c r="I906" s="237" t="str">
        <f t="shared" si="156"/>
        <v>大崎市古川三日町２丁目５番１号</v>
      </c>
      <c r="J906" s="237" t="s">
        <v>4295</v>
      </c>
      <c r="K906" s="237" t="s">
        <v>4296</v>
      </c>
      <c r="L906" s="237" t="s">
        <v>248</v>
      </c>
      <c r="M906" s="237" t="s">
        <v>4297</v>
      </c>
      <c r="N906" s="237" t="s">
        <v>4397</v>
      </c>
      <c r="O906" s="237" t="s">
        <v>4398</v>
      </c>
      <c r="P906" s="237" t="s">
        <v>4399</v>
      </c>
      <c r="Q906" s="237" t="s">
        <v>4301</v>
      </c>
      <c r="R906" s="237" t="s">
        <v>4400</v>
      </c>
      <c r="S906" s="237" t="s">
        <v>4401</v>
      </c>
      <c r="T906" s="237" t="s">
        <v>4402</v>
      </c>
      <c r="U906" s="237" t="s">
        <v>4403</v>
      </c>
      <c r="V906" s="237" t="s">
        <v>99</v>
      </c>
      <c r="W906" s="237"/>
      <c r="X906" s="237"/>
      <c r="Y906" s="237" t="s">
        <v>4397</v>
      </c>
      <c r="Z906" s="237" t="s">
        <v>4398</v>
      </c>
      <c r="AA906" s="237" t="str">
        <f t="shared" si="157"/>
        <v>オオサキシシャカイフクシキョウギカイ　イワデヤマアッタカムラヘルパーステーション</v>
      </c>
      <c r="AB906" s="237" t="s">
        <v>4399</v>
      </c>
      <c r="AC906" s="237" t="str">
        <f t="shared" si="158"/>
        <v>989</v>
      </c>
      <c r="AD906" s="237" t="str">
        <f t="shared" si="159"/>
        <v>6434</v>
      </c>
      <c r="AE906" s="237" t="s">
        <v>4301</v>
      </c>
      <c r="AF906" s="237" t="s">
        <v>4404</v>
      </c>
      <c r="AG906" s="237" t="str">
        <f t="shared" si="160"/>
        <v>大崎市岩出山字下川原町100-8</v>
      </c>
      <c r="AH906" s="237" t="s">
        <v>4401</v>
      </c>
      <c r="AI906" s="237" t="s">
        <v>4402</v>
      </c>
      <c r="AJ906" s="237" t="s">
        <v>332</v>
      </c>
    </row>
    <row r="907" spans="1:36">
      <c r="A907" s="237" t="str">
        <f t="shared" si="152"/>
        <v>0411500135重度訪問介護</v>
      </c>
      <c r="B907" s="237" t="s">
        <v>4291</v>
      </c>
      <c r="C907" s="237" t="s">
        <v>4292</v>
      </c>
      <c r="D907" s="237" t="str">
        <f t="shared" si="153"/>
        <v>シャカイフクシホウジンオオサキシシャカイフクシキョウギカイ</v>
      </c>
      <c r="E907" s="237" t="s">
        <v>4293</v>
      </c>
      <c r="F907" s="237" t="str">
        <f t="shared" si="154"/>
        <v>989</v>
      </c>
      <c r="G907" s="237" t="str">
        <f t="shared" si="155"/>
        <v>6154</v>
      </c>
      <c r="H907" s="237" t="s">
        <v>4294</v>
      </c>
      <c r="I907" s="237" t="str">
        <f t="shared" si="156"/>
        <v>大崎市古川三日町２丁目５番１号</v>
      </c>
      <c r="J907" s="237" t="s">
        <v>4295</v>
      </c>
      <c r="K907" s="237" t="s">
        <v>4296</v>
      </c>
      <c r="L907" s="237" t="s">
        <v>248</v>
      </c>
      <c r="M907" s="237" t="s">
        <v>4297</v>
      </c>
      <c r="N907" s="237" t="s">
        <v>4397</v>
      </c>
      <c r="O907" s="237" t="s">
        <v>4398</v>
      </c>
      <c r="P907" s="237" t="s">
        <v>4399</v>
      </c>
      <c r="Q907" s="237" t="s">
        <v>4301</v>
      </c>
      <c r="R907" s="237" t="s">
        <v>4400</v>
      </c>
      <c r="S907" s="237" t="s">
        <v>4401</v>
      </c>
      <c r="T907" s="237" t="s">
        <v>4402</v>
      </c>
      <c r="U907" s="237" t="s">
        <v>4403</v>
      </c>
      <c r="V907" s="237" t="s">
        <v>101</v>
      </c>
      <c r="W907" s="237"/>
      <c r="X907" s="237"/>
      <c r="Y907" s="237" t="s">
        <v>4397</v>
      </c>
      <c r="Z907" s="237" t="s">
        <v>4398</v>
      </c>
      <c r="AA907" s="237" t="str">
        <f t="shared" si="157"/>
        <v>オオサキシシャカイフクシキョウギカイ　イワデヤマアッタカムラヘルパーステーション</v>
      </c>
      <c r="AB907" s="237" t="s">
        <v>4399</v>
      </c>
      <c r="AC907" s="237" t="str">
        <f t="shared" si="158"/>
        <v>989</v>
      </c>
      <c r="AD907" s="237" t="str">
        <f t="shared" si="159"/>
        <v>6434</v>
      </c>
      <c r="AE907" s="237" t="s">
        <v>4301</v>
      </c>
      <c r="AF907" s="237" t="s">
        <v>4404</v>
      </c>
      <c r="AG907" s="237" t="str">
        <f t="shared" si="160"/>
        <v>大崎市岩出山字下川原町100-8</v>
      </c>
      <c r="AH907" s="237" t="s">
        <v>4401</v>
      </c>
      <c r="AI907" s="237" t="s">
        <v>4402</v>
      </c>
      <c r="AJ907" s="237" t="s">
        <v>332</v>
      </c>
    </row>
    <row r="908" spans="1:36">
      <c r="A908" s="237" t="str">
        <f t="shared" si="152"/>
        <v>0411500135同行援護</v>
      </c>
      <c r="B908" s="237" t="s">
        <v>4291</v>
      </c>
      <c r="C908" s="237" t="s">
        <v>4292</v>
      </c>
      <c r="D908" s="237" t="str">
        <f t="shared" si="153"/>
        <v>シャカイフクシホウジンオオサキシシャカイフクシキョウギカイ</v>
      </c>
      <c r="E908" s="237" t="s">
        <v>4293</v>
      </c>
      <c r="F908" s="237" t="str">
        <f t="shared" si="154"/>
        <v>989</v>
      </c>
      <c r="G908" s="237" t="str">
        <f t="shared" si="155"/>
        <v>6154</v>
      </c>
      <c r="H908" s="237" t="s">
        <v>4294</v>
      </c>
      <c r="I908" s="237" t="str">
        <f t="shared" si="156"/>
        <v>大崎市古川三日町２丁目５番１号</v>
      </c>
      <c r="J908" s="237" t="s">
        <v>4295</v>
      </c>
      <c r="K908" s="237" t="s">
        <v>4296</v>
      </c>
      <c r="L908" s="237" t="s">
        <v>248</v>
      </c>
      <c r="M908" s="237" t="s">
        <v>4297</v>
      </c>
      <c r="N908" s="237" t="s">
        <v>4397</v>
      </c>
      <c r="O908" s="237" t="s">
        <v>4398</v>
      </c>
      <c r="P908" s="237" t="s">
        <v>4399</v>
      </c>
      <c r="Q908" s="237" t="s">
        <v>4301</v>
      </c>
      <c r="R908" s="237" t="s">
        <v>4400</v>
      </c>
      <c r="S908" s="237" t="s">
        <v>4401</v>
      </c>
      <c r="T908" s="237" t="s">
        <v>4402</v>
      </c>
      <c r="U908" s="237" t="s">
        <v>4403</v>
      </c>
      <c r="V908" s="237" t="s">
        <v>126</v>
      </c>
      <c r="W908" s="237"/>
      <c r="X908" s="237"/>
      <c r="Y908" s="237" t="s">
        <v>4397</v>
      </c>
      <c r="Z908" s="237" t="s">
        <v>4398</v>
      </c>
      <c r="AA908" s="237" t="str">
        <f t="shared" si="157"/>
        <v>オオサキシシャカイフクシキョウギカイ　イワデヤマアッタカムラヘルパーステーション</v>
      </c>
      <c r="AB908" s="237" t="s">
        <v>4399</v>
      </c>
      <c r="AC908" s="237" t="str">
        <f t="shared" si="158"/>
        <v>989</v>
      </c>
      <c r="AD908" s="237" t="str">
        <f t="shared" si="159"/>
        <v>6434</v>
      </c>
      <c r="AE908" s="237" t="s">
        <v>4301</v>
      </c>
      <c r="AF908" s="237" t="s">
        <v>4404</v>
      </c>
      <c r="AG908" s="237" t="str">
        <f t="shared" si="160"/>
        <v>大崎市岩出山字下川原町100-8</v>
      </c>
      <c r="AH908" s="237" t="s">
        <v>4401</v>
      </c>
      <c r="AI908" s="237" t="s">
        <v>4402</v>
      </c>
      <c r="AJ908" s="237" t="s">
        <v>332</v>
      </c>
    </row>
    <row r="909" spans="1:36">
      <c r="A909" s="237" t="str">
        <f t="shared" si="152"/>
        <v>0411500143居宅介護</v>
      </c>
      <c r="B909" s="237" t="s">
        <v>4318</v>
      </c>
      <c r="C909" s="237" t="s">
        <v>4319</v>
      </c>
      <c r="D909" s="237" t="str">
        <f t="shared" si="153"/>
        <v>シャカイフクシホウジン　オオサキセイシンカイ</v>
      </c>
      <c r="E909" s="237" t="s">
        <v>4320</v>
      </c>
      <c r="F909" s="237" t="str">
        <f t="shared" si="154"/>
        <v>989</v>
      </c>
      <c r="G909" s="237" t="str">
        <f t="shared" si="155"/>
        <v>6251</v>
      </c>
      <c r="H909" s="237" t="s">
        <v>4321</v>
      </c>
      <c r="I909" s="237" t="str">
        <f t="shared" si="156"/>
        <v>大崎市古川小野字嵐山１番地１０</v>
      </c>
      <c r="J909" s="237" t="s">
        <v>4322</v>
      </c>
      <c r="K909" s="237" t="s">
        <v>4323</v>
      </c>
      <c r="L909" s="237" t="s">
        <v>248</v>
      </c>
      <c r="M909" s="237" t="s">
        <v>4324</v>
      </c>
      <c r="N909" s="237" t="s">
        <v>4405</v>
      </c>
      <c r="O909" s="237" t="s">
        <v>4406</v>
      </c>
      <c r="P909" s="237" t="s">
        <v>4407</v>
      </c>
      <c r="Q909" s="237" t="s">
        <v>4301</v>
      </c>
      <c r="R909" s="237" t="s">
        <v>4408</v>
      </c>
      <c r="S909" s="237" t="s">
        <v>4409</v>
      </c>
      <c r="T909" s="237" t="s">
        <v>4410</v>
      </c>
      <c r="U909" s="237" t="s">
        <v>4411</v>
      </c>
      <c r="V909" s="237" t="s">
        <v>99</v>
      </c>
      <c r="W909" s="237"/>
      <c r="X909" s="237"/>
      <c r="Y909" s="237" t="s">
        <v>4405</v>
      </c>
      <c r="Z909" s="237" t="s">
        <v>4406</v>
      </c>
      <c r="AA909" s="237" t="str">
        <f t="shared" si="157"/>
        <v>ホームヘルプステーション「ＲＵＮ」</v>
      </c>
      <c r="AB909" s="237" t="s">
        <v>4407</v>
      </c>
      <c r="AC909" s="237" t="str">
        <f t="shared" si="158"/>
        <v>989</v>
      </c>
      <c r="AD909" s="237" t="str">
        <f t="shared" si="159"/>
        <v>6102</v>
      </c>
      <c r="AE909" s="237" t="s">
        <v>4301</v>
      </c>
      <c r="AF909" s="237" t="s">
        <v>4408</v>
      </c>
      <c r="AG909" s="237" t="str">
        <f t="shared" si="160"/>
        <v>大崎市古川江合本町２丁目３－２４　やごしコートＢ－２号</v>
      </c>
      <c r="AH909" s="237" t="s">
        <v>4409</v>
      </c>
      <c r="AI909" s="237" t="s">
        <v>4410</v>
      </c>
      <c r="AJ909" s="237" t="s">
        <v>332</v>
      </c>
    </row>
    <row r="910" spans="1:36">
      <c r="A910" s="237" t="str">
        <f t="shared" si="152"/>
        <v>0411500143重度訪問介護</v>
      </c>
      <c r="B910" s="237" t="s">
        <v>4318</v>
      </c>
      <c r="C910" s="237" t="s">
        <v>4319</v>
      </c>
      <c r="D910" s="237" t="str">
        <f t="shared" si="153"/>
        <v>シャカイフクシホウジン　オオサキセイシンカイ</v>
      </c>
      <c r="E910" s="237" t="s">
        <v>4320</v>
      </c>
      <c r="F910" s="237" t="str">
        <f t="shared" si="154"/>
        <v>989</v>
      </c>
      <c r="G910" s="237" t="str">
        <f t="shared" si="155"/>
        <v>6251</v>
      </c>
      <c r="H910" s="237" t="s">
        <v>4321</v>
      </c>
      <c r="I910" s="237" t="str">
        <f t="shared" si="156"/>
        <v>大崎市古川小野字嵐山１番地１０</v>
      </c>
      <c r="J910" s="237" t="s">
        <v>4322</v>
      </c>
      <c r="K910" s="237" t="s">
        <v>4323</v>
      </c>
      <c r="L910" s="237" t="s">
        <v>248</v>
      </c>
      <c r="M910" s="237" t="s">
        <v>4324</v>
      </c>
      <c r="N910" s="237" t="s">
        <v>4405</v>
      </c>
      <c r="O910" s="237" t="s">
        <v>4406</v>
      </c>
      <c r="P910" s="237" t="s">
        <v>4407</v>
      </c>
      <c r="Q910" s="237" t="s">
        <v>4301</v>
      </c>
      <c r="R910" s="237" t="s">
        <v>4408</v>
      </c>
      <c r="S910" s="237" t="s">
        <v>4409</v>
      </c>
      <c r="T910" s="237" t="s">
        <v>4410</v>
      </c>
      <c r="U910" s="237" t="s">
        <v>4411</v>
      </c>
      <c r="V910" s="237" t="s">
        <v>101</v>
      </c>
      <c r="W910" s="237"/>
      <c r="X910" s="237"/>
      <c r="Y910" s="237" t="s">
        <v>4405</v>
      </c>
      <c r="Z910" s="237" t="s">
        <v>4406</v>
      </c>
      <c r="AA910" s="237" t="str">
        <f t="shared" si="157"/>
        <v>ホームヘルプステーション「ＲＵＮ」</v>
      </c>
      <c r="AB910" s="237" t="s">
        <v>4407</v>
      </c>
      <c r="AC910" s="237" t="str">
        <f t="shared" si="158"/>
        <v>989</v>
      </c>
      <c r="AD910" s="237" t="str">
        <f t="shared" si="159"/>
        <v>6102</v>
      </c>
      <c r="AE910" s="237" t="s">
        <v>4301</v>
      </c>
      <c r="AF910" s="237" t="s">
        <v>4408</v>
      </c>
      <c r="AG910" s="237" t="str">
        <f t="shared" si="160"/>
        <v>大崎市古川江合本町２丁目３－２４　やごしコートＢ－２号</v>
      </c>
      <c r="AH910" s="237" t="s">
        <v>4409</v>
      </c>
      <c r="AI910" s="237" t="s">
        <v>4410</v>
      </c>
      <c r="AJ910" s="237" t="s">
        <v>261</v>
      </c>
    </row>
    <row r="911" spans="1:36">
      <c r="A911" s="237" t="str">
        <f t="shared" si="152"/>
        <v>0411500150居宅介護</v>
      </c>
      <c r="B911" s="237" t="s">
        <v>726</v>
      </c>
      <c r="C911" s="237" t="s">
        <v>727</v>
      </c>
      <c r="D911" s="237" t="str">
        <f t="shared" si="153"/>
        <v>アースサポートカブシキガイシャ</v>
      </c>
      <c r="E911" s="237" t="s">
        <v>728</v>
      </c>
      <c r="F911" s="237" t="str">
        <f t="shared" si="154"/>
        <v>151</v>
      </c>
      <c r="G911" s="237" t="str">
        <f t="shared" si="155"/>
        <v>0071</v>
      </c>
      <c r="H911" s="237" t="s">
        <v>729</v>
      </c>
      <c r="I911" s="237" t="str">
        <f t="shared" si="156"/>
        <v>東京都渋谷区本町１丁目４番１４号</v>
      </c>
      <c r="J911" s="237" t="s">
        <v>730</v>
      </c>
      <c r="K911" s="237" t="s">
        <v>731</v>
      </c>
      <c r="L911" s="237" t="s">
        <v>339</v>
      </c>
      <c r="M911" s="237" t="s">
        <v>732</v>
      </c>
      <c r="N911" s="237" t="s">
        <v>4412</v>
      </c>
      <c r="O911" s="237" t="s">
        <v>4413</v>
      </c>
      <c r="P911" s="237" t="s">
        <v>3942</v>
      </c>
      <c r="Q911" s="237" t="s">
        <v>4301</v>
      </c>
      <c r="R911" s="237" t="s">
        <v>4414</v>
      </c>
      <c r="S911" s="237" t="s">
        <v>4415</v>
      </c>
      <c r="T911" s="237" t="s">
        <v>4416</v>
      </c>
      <c r="U911" s="237" t="s">
        <v>4417</v>
      </c>
      <c r="V911" s="237" t="s">
        <v>99</v>
      </c>
      <c r="W911" s="237"/>
      <c r="X911" s="237"/>
      <c r="Y911" s="237" t="s">
        <v>4412</v>
      </c>
      <c r="Z911" s="237" t="s">
        <v>4413</v>
      </c>
      <c r="AA911" s="237" t="str">
        <f t="shared" si="157"/>
        <v>アースサポートフルカワ</v>
      </c>
      <c r="AB911" s="237" t="s">
        <v>3942</v>
      </c>
      <c r="AC911" s="237" t="str">
        <f t="shared" si="158"/>
        <v>989</v>
      </c>
      <c r="AD911" s="237" t="str">
        <f t="shared" si="159"/>
        <v>6223</v>
      </c>
      <c r="AE911" s="237" t="s">
        <v>4301</v>
      </c>
      <c r="AF911" s="237" t="s">
        <v>4414</v>
      </c>
      <c r="AG911" s="237" t="str">
        <f t="shared" si="160"/>
        <v>大崎市古川字上古川145番地</v>
      </c>
      <c r="AH911" s="237" t="s">
        <v>4415</v>
      </c>
      <c r="AI911" s="237" t="s">
        <v>4416</v>
      </c>
      <c r="AJ911" s="237" t="s">
        <v>260</v>
      </c>
    </row>
    <row r="912" spans="1:36">
      <c r="A912" s="237" t="str">
        <f t="shared" si="152"/>
        <v>0411500150重度訪問介護</v>
      </c>
      <c r="B912" s="237" t="s">
        <v>726</v>
      </c>
      <c r="C912" s="237" t="s">
        <v>727</v>
      </c>
      <c r="D912" s="237" t="str">
        <f t="shared" si="153"/>
        <v>アースサポートカブシキガイシャ</v>
      </c>
      <c r="E912" s="237" t="s">
        <v>728</v>
      </c>
      <c r="F912" s="237" t="str">
        <f t="shared" si="154"/>
        <v>151</v>
      </c>
      <c r="G912" s="237" t="str">
        <f t="shared" si="155"/>
        <v>0071</v>
      </c>
      <c r="H912" s="237" t="s">
        <v>729</v>
      </c>
      <c r="I912" s="237" t="str">
        <f t="shared" si="156"/>
        <v>東京都渋谷区本町１丁目４番１４号</v>
      </c>
      <c r="J912" s="237" t="s">
        <v>730</v>
      </c>
      <c r="K912" s="237" t="s">
        <v>731</v>
      </c>
      <c r="L912" s="237" t="s">
        <v>339</v>
      </c>
      <c r="M912" s="237" t="s">
        <v>732</v>
      </c>
      <c r="N912" s="237" t="s">
        <v>4412</v>
      </c>
      <c r="O912" s="237" t="s">
        <v>4413</v>
      </c>
      <c r="P912" s="237" t="s">
        <v>3942</v>
      </c>
      <c r="Q912" s="237" t="s">
        <v>4301</v>
      </c>
      <c r="R912" s="237" t="s">
        <v>4414</v>
      </c>
      <c r="S912" s="237" t="s">
        <v>4415</v>
      </c>
      <c r="T912" s="237" t="s">
        <v>4416</v>
      </c>
      <c r="U912" s="237" t="s">
        <v>4417</v>
      </c>
      <c r="V912" s="237" t="s">
        <v>101</v>
      </c>
      <c r="W912" s="237"/>
      <c r="X912" s="237"/>
      <c r="Y912" s="237" t="s">
        <v>4412</v>
      </c>
      <c r="Z912" s="237" t="s">
        <v>4413</v>
      </c>
      <c r="AA912" s="237" t="str">
        <f t="shared" si="157"/>
        <v>アースサポートフルカワ</v>
      </c>
      <c r="AB912" s="237" t="s">
        <v>3942</v>
      </c>
      <c r="AC912" s="237" t="str">
        <f t="shared" si="158"/>
        <v>989</v>
      </c>
      <c r="AD912" s="237" t="str">
        <f t="shared" si="159"/>
        <v>6223</v>
      </c>
      <c r="AE912" s="237" t="s">
        <v>4301</v>
      </c>
      <c r="AF912" s="237" t="s">
        <v>4414</v>
      </c>
      <c r="AG912" s="237" t="str">
        <f t="shared" si="160"/>
        <v>大崎市古川字上古川145番地</v>
      </c>
      <c r="AH912" s="237" t="s">
        <v>4415</v>
      </c>
      <c r="AI912" s="237" t="s">
        <v>4416</v>
      </c>
      <c r="AJ912" s="237" t="s">
        <v>260</v>
      </c>
    </row>
    <row r="913" spans="1:36">
      <c r="A913" s="237" t="str">
        <f t="shared" si="152"/>
        <v>0411500150同行援護</v>
      </c>
      <c r="B913" s="237" t="s">
        <v>726</v>
      </c>
      <c r="C913" s="237" t="s">
        <v>727</v>
      </c>
      <c r="D913" s="237" t="str">
        <f t="shared" si="153"/>
        <v>アースサポートカブシキガイシャ</v>
      </c>
      <c r="E913" s="237" t="s">
        <v>728</v>
      </c>
      <c r="F913" s="237" t="str">
        <f t="shared" si="154"/>
        <v>151</v>
      </c>
      <c r="G913" s="237" t="str">
        <f t="shared" si="155"/>
        <v>0071</v>
      </c>
      <c r="H913" s="237" t="s">
        <v>729</v>
      </c>
      <c r="I913" s="237" t="str">
        <f t="shared" si="156"/>
        <v>東京都渋谷区本町１丁目４番１４号</v>
      </c>
      <c r="J913" s="237" t="s">
        <v>730</v>
      </c>
      <c r="K913" s="237" t="s">
        <v>731</v>
      </c>
      <c r="L913" s="237" t="s">
        <v>339</v>
      </c>
      <c r="M913" s="237" t="s">
        <v>732</v>
      </c>
      <c r="N913" s="237" t="s">
        <v>4412</v>
      </c>
      <c r="O913" s="237" t="s">
        <v>4413</v>
      </c>
      <c r="P913" s="237" t="s">
        <v>3942</v>
      </c>
      <c r="Q913" s="237" t="s">
        <v>4301</v>
      </c>
      <c r="R913" s="237" t="s">
        <v>4414</v>
      </c>
      <c r="S913" s="237" t="s">
        <v>4415</v>
      </c>
      <c r="T913" s="237" t="s">
        <v>4416</v>
      </c>
      <c r="U913" s="237" t="s">
        <v>4417</v>
      </c>
      <c r="V913" s="237" t="s">
        <v>126</v>
      </c>
      <c r="W913" s="237"/>
      <c r="X913" s="237"/>
      <c r="Y913" s="237" t="s">
        <v>4412</v>
      </c>
      <c r="Z913" s="237" t="s">
        <v>4413</v>
      </c>
      <c r="AA913" s="237" t="str">
        <f t="shared" si="157"/>
        <v>アースサポートフルカワ</v>
      </c>
      <c r="AB913" s="237" t="s">
        <v>3942</v>
      </c>
      <c r="AC913" s="237" t="str">
        <f t="shared" si="158"/>
        <v>989</v>
      </c>
      <c r="AD913" s="237" t="str">
        <f t="shared" si="159"/>
        <v>6223</v>
      </c>
      <c r="AE913" s="237" t="s">
        <v>4301</v>
      </c>
      <c r="AF913" s="237" t="s">
        <v>4414</v>
      </c>
      <c r="AG913" s="237" t="str">
        <f t="shared" si="160"/>
        <v>大崎市古川字上古川145番地</v>
      </c>
      <c r="AH913" s="237" t="s">
        <v>4415</v>
      </c>
      <c r="AI913" s="237" t="s">
        <v>4416</v>
      </c>
      <c r="AJ913" s="237" t="s">
        <v>332</v>
      </c>
    </row>
    <row r="914" spans="1:36">
      <c r="A914" s="237" t="str">
        <f t="shared" si="152"/>
        <v>0411500168居宅介護</v>
      </c>
      <c r="B914" s="237" t="s">
        <v>4345</v>
      </c>
      <c r="C914" s="237" t="s">
        <v>4346</v>
      </c>
      <c r="D914" s="237" t="str">
        <f t="shared" si="153"/>
        <v>シャカイフクシホウジンエイラクカイ</v>
      </c>
      <c r="E914" s="237" t="s">
        <v>4347</v>
      </c>
      <c r="F914" s="237" t="str">
        <f t="shared" si="154"/>
        <v>981</v>
      </c>
      <c r="G914" s="237" t="str">
        <f t="shared" si="155"/>
        <v>3621</v>
      </c>
      <c r="H914" s="237" t="s">
        <v>4348</v>
      </c>
      <c r="I914" s="237" t="str">
        <f t="shared" si="156"/>
        <v>黒川郡大和町吉岡字中町３２番地２</v>
      </c>
      <c r="J914" s="237" t="s">
        <v>4349</v>
      </c>
      <c r="K914" s="237" t="s">
        <v>4350</v>
      </c>
      <c r="L914" s="237" t="s">
        <v>248</v>
      </c>
      <c r="M914" s="237" t="s">
        <v>4351</v>
      </c>
      <c r="N914" s="237" t="s">
        <v>4418</v>
      </c>
      <c r="O914" s="237" t="s">
        <v>4419</v>
      </c>
      <c r="P914" s="237" t="s">
        <v>4354</v>
      </c>
      <c r="Q914" s="237" t="s">
        <v>4301</v>
      </c>
      <c r="R914" s="237" t="s">
        <v>4420</v>
      </c>
      <c r="S914" s="237" t="s">
        <v>4421</v>
      </c>
      <c r="T914" s="237" t="s">
        <v>4422</v>
      </c>
      <c r="U914" s="237" t="s">
        <v>4423</v>
      </c>
      <c r="V914" s="237" t="s">
        <v>99</v>
      </c>
      <c r="W914" s="237"/>
      <c r="X914" s="237"/>
      <c r="Y914" s="237" t="s">
        <v>4418</v>
      </c>
      <c r="Z914" s="237" t="s">
        <v>4419</v>
      </c>
      <c r="AA914" s="237" t="str">
        <f t="shared" si="157"/>
        <v>フクシシセツ　ヒャクサイカン　ヘルパーステーションヘルパーステーション</v>
      </c>
      <c r="AB914" s="237" t="s">
        <v>4354</v>
      </c>
      <c r="AC914" s="237" t="str">
        <f t="shared" si="158"/>
        <v>989</v>
      </c>
      <c r="AD914" s="237" t="str">
        <f t="shared" si="159"/>
        <v>6321</v>
      </c>
      <c r="AE914" s="237" t="s">
        <v>4301</v>
      </c>
      <c r="AF914" s="237" t="s">
        <v>4420</v>
      </c>
      <c r="AG914" s="237" t="str">
        <f t="shared" si="160"/>
        <v>大崎市三本木字大豆坂２４番地の3</v>
      </c>
      <c r="AH914" s="237" t="s">
        <v>4421</v>
      </c>
      <c r="AI914" s="237" t="s">
        <v>4422</v>
      </c>
      <c r="AJ914" s="237" t="s">
        <v>332</v>
      </c>
    </row>
    <row r="915" spans="1:36">
      <c r="A915" s="237" t="str">
        <f t="shared" si="152"/>
        <v>0411500168重度訪問介護</v>
      </c>
      <c r="B915" s="237" t="s">
        <v>4345</v>
      </c>
      <c r="C915" s="237" t="s">
        <v>4346</v>
      </c>
      <c r="D915" s="237" t="str">
        <f t="shared" si="153"/>
        <v>シャカイフクシホウジンエイラクカイ</v>
      </c>
      <c r="E915" s="237" t="s">
        <v>4347</v>
      </c>
      <c r="F915" s="237" t="str">
        <f t="shared" si="154"/>
        <v>981</v>
      </c>
      <c r="G915" s="237" t="str">
        <f t="shared" si="155"/>
        <v>3621</v>
      </c>
      <c r="H915" s="237" t="s">
        <v>4348</v>
      </c>
      <c r="I915" s="237" t="str">
        <f t="shared" si="156"/>
        <v>黒川郡大和町吉岡字中町３２番地２</v>
      </c>
      <c r="J915" s="237" t="s">
        <v>4349</v>
      </c>
      <c r="K915" s="237" t="s">
        <v>4350</v>
      </c>
      <c r="L915" s="237" t="s">
        <v>248</v>
      </c>
      <c r="M915" s="237" t="s">
        <v>4351</v>
      </c>
      <c r="N915" s="237" t="s">
        <v>4418</v>
      </c>
      <c r="O915" s="237" t="s">
        <v>4419</v>
      </c>
      <c r="P915" s="237" t="s">
        <v>4354</v>
      </c>
      <c r="Q915" s="237" t="s">
        <v>4301</v>
      </c>
      <c r="R915" s="237" t="s">
        <v>4420</v>
      </c>
      <c r="S915" s="237" t="s">
        <v>4421</v>
      </c>
      <c r="T915" s="237" t="s">
        <v>4422</v>
      </c>
      <c r="U915" s="237" t="s">
        <v>4423</v>
      </c>
      <c r="V915" s="237" t="s">
        <v>101</v>
      </c>
      <c r="W915" s="237"/>
      <c r="X915" s="237"/>
      <c r="Y915" s="237" t="s">
        <v>4418</v>
      </c>
      <c r="Z915" s="237" t="s">
        <v>4419</v>
      </c>
      <c r="AA915" s="237" t="str">
        <f t="shared" si="157"/>
        <v>フクシシセツ　ヒャクサイカン　ヘルパーステーションヘルパーステーション</v>
      </c>
      <c r="AB915" s="237" t="s">
        <v>4354</v>
      </c>
      <c r="AC915" s="237" t="str">
        <f t="shared" si="158"/>
        <v>989</v>
      </c>
      <c r="AD915" s="237" t="str">
        <f t="shared" si="159"/>
        <v>6321</v>
      </c>
      <c r="AE915" s="237" t="s">
        <v>4301</v>
      </c>
      <c r="AF915" s="237" t="s">
        <v>4420</v>
      </c>
      <c r="AG915" s="237" t="str">
        <f t="shared" si="160"/>
        <v>大崎市三本木字大豆坂２４番地の3</v>
      </c>
      <c r="AH915" s="237" t="s">
        <v>4421</v>
      </c>
      <c r="AI915" s="237" t="s">
        <v>4422</v>
      </c>
      <c r="AJ915" s="237" t="s">
        <v>332</v>
      </c>
    </row>
    <row r="916" spans="1:36">
      <c r="A916" s="237" t="str">
        <f t="shared" si="152"/>
        <v>0411500176居宅介護</v>
      </c>
      <c r="B916" s="237" t="s">
        <v>4424</v>
      </c>
      <c r="C916" s="237" t="s">
        <v>4425</v>
      </c>
      <c r="D916" s="237" t="str">
        <f t="shared" si="153"/>
        <v>プロンプターカイユウゲンガイシャ</v>
      </c>
      <c r="E916" s="237" t="s">
        <v>4426</v>
      </c>
      <c r="F916" s="237" t="str">
        <f t="shared" si="154"/>
        <v>989</v>
      </c>
      <c r="G916" s="237" t="str">
        <f t="shared" si="155"/>
        <v>6203</v>
      </c>
      <c r="H916" s="237" t="s">
        <v>4427</v>
      </c>
      <c r="I916" s="237" t="str">
        <f t="shared" si="156"/>
        <v>大崎市古川飯川字要害６４９</v>
      </c>
      <c r="J916" s="237" t="s">
        <v>4428</v>
      </c>
      <c r="K916" s="237" t="s">
        <v>4429</v>
      </c>
      <c r="L916" s="237" t="s">
        <v>339</v>
      </c>
      <c r="M916" s="237" t="s">
        <v>4430</v>
      </c>
      <c r="N916" s="237" t="s">
        <v>4424</v>
      </c>
      <c r="O916" s="237" t="s">
        <v>4425</v>
      </c>
      <c r="P916" s="237" t="s">
        <v>4426</v>
      </c>
      <c r="Q916" s="237" t="s">
        <v>4301</v>
      </c>
      <c r="R916" s="237" t="s">
        <v>4427</v>
      </c>
      <c r="S916" s="237" t="s">
        <v>4428</v>
      </c>
      <c r="T916" s="237" t="s">
        <v>4428</v>
      </c>
      <c r="U916" s="237" t="s">
        <v>4431</v>
      </c>
      <c r="V916" s="237" t="s">
        <v>99</v>
      </c>
      <c r="W916" s="237"/>
      <c r="X916" s="237"/>
      <c r="Y916" s="237" t="s">
        <v>4424</v>
      </c>
      <c r="Z916" s="237" t="s">
        <v>4425</v>
      </c>
      <c r="AA916" s="237" t="str">
        <f t="shared" si="157"/>
        <v>プロンプターカイユウゲンガイシャ</v>
      </c>
      <c r="AB916" s="237" t="s">
        <v>4426</v>
      </c>
      <c r="AC916" s="237" t="str">
        <f t="shared" si="158"/>
        <v>989</v>
      </c>
      <c r="AD916" s="237" t="str">
        <f t="shared" si="159"/>
        <v>6203</v>
      </c>
      <c r="AE916" s="237" t="s">
        <v>4301</v>
      </c>
      <c r="AF916" s="237" t="s">
        <v>4427</v>
      </c>
      <c r="AG916" s="237" t="str">
        <f t="shared" si="160"/>
        <v>大崎市古川飯川字要害６４９</v>
      </c>
      <c r="AH916" s="237" t="s">
        <v>4428</v>
      </c>
      <c r="AI916" s="237" t="s">
        <v>4428</v>
      </c>
      <c r="AJ916" s="237" t="s">
        <v>260</v>
      </c>
    </row>
    <row r="917" spans="1:36">
      <c r="A917" s="237" t="str">
        <f t="shared" si="152"/>
        <v>0411500176重度訪問介護</v>
      </c>
      <c r="B917" s="237" t="s">
        <v>4424</v>
      </c>
      <c r="C917" s="237" t="s">
        <v>4425</v>
      </c>
      <c r="D917" s="237" t="str">
        <f t="shared" si="153"/>
        <v>プロンプターカイユウゲンガイシャ</v>
      </c>
      <c r="E917" s="237" t="s">
        <v>4426</v>
      </c>
      <c r="F917" s="237" t="str">
        <f t="shared" si="154"/>
        <v>989</v>
      </c>
      <c r="G917" s="237" t="str">
        <f t="shared" si="155"/>
        <v>6203</v>
      </c>
      <c r="H917" s="237" t="s">
        <v>4427</v>
      </c>
      <c r="I917" s="237" t="str">
        <f t="shared" si="156"/>
        <v>大崎市古川飯川字要害６４９</v>
      </c>
      <c r="J917" s="237" t="s">
        <v>4428</v>
      </c>
      <c r="K917" s="237" t="s">
        <v>4429</v>
      </c>
      <c r="L917" s="237" t="s">
        <v>339</v>
      </c>
      <c r="M917" s="237" t="s">
        <v>4430</v>
      </c>
      <c r="N917" s="237" t="s">
        <v>4424</v>
      </c>
      <c r="O917" s="237" t="s">
        <v>4425</v>
      </c>
      <c r="P917" s="237" t="s">
        <v>4426</v>
      </c>
      <c r="Q917" s="237" t="s">
        <v>4301</v>
      </c>
      <c r="R917" s="237" t="s">
        <v>4427</v>
      </c>
      <c r="S917" s="237" t="s">
        <v>4428</v>
      </c>
      <c r="T917" s="237" t="s">
        <v>4428</v>
      </c>
      <c r="U917" s="237" t="s">
        <v>4431</v>
      </c>
      <c r="V917" s="237" t="s">
        <v>101</v>
      </c>
      <c r="W917" s="237"/>
      <c r="X917" s="237"/>
      <c r="Y917" s="237" t="s">
        <v>4424</v>
      </c>
      <c r="Z917" s="237" t="s">
        <v>4425</v>
      </c>
      <c r="AA917" s="237" t="str">
        <f t="shared" si="157"/>
        <v>プロンプターカイユウゲンガイシャ</v>
      </c>
      <c r="AB917" s="237" t="s">
        <v>4426</v>
      </c>
      <c r="AC917" s="237" t="str">
        <f t="shared" si="158"/>
        <v>989</v>
      </c>
      <c r="AD917" s="237" t="str">
        <f t="shared" si="159"/>
        <v>6203</v>
      </c>
      <c r="AE917" s="237" t="s">
        <v>4301</v>
      </c>
      <c r="AF917" s="237" t="s">
        <v>4427</v>
      </c>
      <c r="AG917" s="237" t="str">
        <f t="shared" si="160"/>
        <v>大崎市古川飯川字要害６４９</v>
      </c>
      <c r="AH917" s="237" t="s">
        <v>4428</v>
      </c>
      <c r="AI917" s="237" t="s">
        <v>4428</v>
      </c>
      <c r="AJ917" s="237" t="s">
        <v>260</v>
      </c>
    </row>
    <row r="918" spans="1:36">
      <c r="A918" s="237" t="str">
        <f t="shared" si="152"/>
        <v>0411500184居宅介護</v>
      </c>
      <c r="B918" s="237" t="s">
        <v>484</v>
      </c>
      <c r="C918" s="237" t="s">
        <v>485</v>
      </c>
      <c r="D918" s="237" t="str">
        <f t="shared" si="153"/>
        <v>カブシキガイシャコムスン</v>
      </c>
      <c r="E918" s="237" t="s">
        <v>486</v>
      </c>
      <c r="F918" s="237" t="str">
        <f t="shared" si="154"/>
        <v>106</v>
      </c>
      <c r="G918" s="237" t="str">
        <f t="shared" si="155"/>
        <v>6153</v>
      </c>
      <c r="H918" s="237" t="s">
        <v>487</v>
      </c>
      <c r="I918" s="237" t="str">
        <f t="shared" si="156"/>
        <v>東京都港区六本木六丁目１０番１号六本木ヒルズ森タワー</v>
      </c>
      <c r="J918" s="237" t="s">
        <v>488</v>
      </c>
      <c r="K918" s="237" t="s">
        <v>489</v>
      </c>
      <c r="L918" s="237" t="s">
        <v>339</v>
      </c>
      <c r="M918" s="237" t="s">
        <v>490</v>
      </c>
      <c r="N918" s="237" t="s">
        <v>4432</v>
      </c>
      <c r="O918" s="237" t="s">
        <v>4433</v>
      </c>
      <c r="P918" s="237" t="s">
        <v>4399</v>
      </c>
      <c r="Q918" s="237" t="s">
        <v>4301</v>
      </c>
      <c r="R918" s="237" t="s">
        <v>4434</v>
      </c>
      <c r="S918" s="237" t="s">
        <v>4435</v>
      </c>
      <c r="T918" s="237" t="s">
        <v>4436</v>
      </c>
      <c r="U918" s="237" t="s">
        <v>4437</v>
      </c>
      <c r="V918" s="237" t="s">
        <v>99</v>
      </c>
      <c r="W918" s="237"/>
      <c r="X918" s="237"/>
      <c r="Y918" s="237" t="s">
        <v>4432</v>
      </c>
      <c r="Z918" s="237" t="s">
        <v>4433</v>
      </c>
      <c r="AA918" s="237" t="str">
        <f t="shared" si="157"/>
        <v>カブシキガイシャコムスン　イワデヤマケアセンター</v>
      </c>
      <c r="AB918" s="237" t="s">
        <v>4399</v>
      </c>
      <c r="AC918" s="237" t="str">
        <f t="shared" si="158"/>
        <v>989</v>
      </c>
      <c r="AD918" s="237" t="str">
        <f t="shared" si="159"/>
        <v>6434</v>
      </c>
      <c r="AE918" s="237" t="s">
        <v>4301</v>
      </c>
      <c r="AF918" s="237" t="s">
        <v>4434</v>
      </c>
      <c r="AG918" s="237" t="str">
        <f t="shared" si="160"/>
        <v>大崎市岩出山字下川原町３１－６</v>
      </c>
      <c r="AH918" s="237" t="s">
        <v>4435</v>
      </c>
      <c r="AI918" s="237" t="s">
        <v>4436</v>
      </c>
      <c r="AJ918" s="237" t="s">
        <v>332</v>
      </c>
    </row>
    <row r="919" spans="1:36">
      <c r="A919" s="237" t="str">
        <f t="shared" si="152"/>
        <v>0411500184重度訪問介護</v>
      </c>
      <c r="B919" s="237" t="s">
        <v>484</v>
      </c>
      <c r="C919" s="237" t="s">
        <v>485</v>
      </c>
      <c r="D919" s="237" t="str">
        <f t="shared" si="153"/>
        <v>カブシキガイシャコムスン</v>
      </c>
      <c r="E919" s="237" t="s">
        <v>486</v>
      </c>
      <c r="F919" s="237" t="str">
        <f t="shared" si="154"/>
        <v>106</v>
      </c>
      <c r="G919" s="237" t="str">
        <f t="shared" si="155"/>
        <v>6153</v>
      </c>
      <c r="H919" s="237" t="s">
        <v>487</v>
      </c>
      <c r="I919" s="237" t="str">
        <f t="shared" si="156"/>
        <v>東京都港区六本木六丁目１０番１号六本木ヒルズ森タワー</v>
      </c>
      <c r="J919" s="237" t="s">
        <v>488</v>
      </c>
      <c r="K919" s="237" t="s">
        <v>489</v>
      </c>
      <c r="L919" s="237" t="s">
        <v>339</v>
      </c>
      <c r="M919" s="237" t="s">
        <v>490</v>
      </c>
      <c r="N919" s="237" t="s">
        <v>4432</v>
      </c>
      <c r="O919" s="237" t="s">
        <v>4433</v>
      </c>
      <c r="P919" s="237" t="s">
        <v>4399</v>
      </c>
      <c r="Q919" s="237" t="s">
        <v>4301</v>
      </c>
      <c r="R919" s="237" t="s">
        <v>4434</v>
      </c>
      <c r="S919" s="237" t="s">
        <v>4435</v>
      </c>
      <c r="T919" s="237" t="s">
        <v>4436</v>
      </c>
      <c r="U919" s="237" t="s">
        <v>4437</v>
      </c>
      <c r="V919" s="237" t="s">
        <v>101</v>
      </c>
      <c r="W919" s="237"/>
      <c r="X919" s="237"/>
      <c r="Y919" s="237" t="s">
        <v>4432</v>
      </c>
      <c r="Z919" s="237" t="s">
        <v>4433</v>
      </c>
      <c r="AA919" s="237" t="str">
        <f t="shared" si="157"/>
        <v>カブシキガイシャコムスン　イワデヤマケアセンター</v>
      </c>
      <c r="AB919" s="237" t="s">
        <v>4399</v>
      </c>
      <c r="AC919" s="237" t="str">
        <f t="shared" si="158"/>
        <v>989</v>
      </c>
      <c r="AD919" s="237" t="str">
        <f t="shared" si="159"/>
        <v>6434</v>
      </c>
      <c r="AE919" s="237" t="s">
        <v>4301</v>
      </c>
      <c r="AF919" s="237" t="s">
        <v>4434</v>
      </c>
      <c r="AG919" s="237" t="str">
        <f t="shared" si="160"/>
        <v>大崎市岩出山字下川原町３１－６</v>
      </c>
      <c r="AH919" s="237" t="s">
        <v>4435</v>
      </c>
      <c r="AI919" s="237" t="s">
        <v>4436</v>
      </c>
      <c r="AJ919" s="237" t="s">
        <v>332</v>
      </c>
    </row>
    <row r="920" spans="1:36">
      <c r="A920" s="237" t="str">
        <f t="shared" si="152"/>
        <v>0411500184行動援護</v>
      </c>
      <c r="B920" s="237" t="s">
        <v>484</v>
      </c>
      <c r="C920" s="237" t="s">
        <v>485</v>
      </c>
      <c r="D920" s="237" t="str">
        <f t="shared" si="153"/>
        <v>カブシキガイシャコムスン</v>
      </c>
      <c r="E920" s="237" t="s">
        <v>486</v>
      </c>
      <c r="F920" s="237" t="str">
        <f t="shared" si="154"/>
        <v>106</v>
      </c>
      <c r="G920" s="237" t="str">
        <f t="shared" si="155"/>
        <v>6153</v>
      </c>
      <c r="H920" s="237" t="s">
        <v>487</v>
      </c>
      <c r="I920" s="237" t="str">
        <f t="shared" si="156"/>
        <v>東京都港区六本木六丁目１０番１号六本木ヒルズ森タワー</v>
      </c>
      <c r="J920" s="237" t="s">
        <v>488</v>
      </c>
      <c r="K920" s="237" t="s">
        <v>489</v>
      </c>
      <c r="L920" s="237" t="s">
        <v>339</v>
      </c>
      <c r="M920" s="237" t="s">
        <v>490</v>
      </c>
      <c r="N920" s="237" t="s">
        <v>4432</v>
      </c>
      <c r="O920" s="237" t="s">
        <v>4433</v>
      </c>
      <c r="P920" s="237" t="s">
        <v>4399</v>
      </c>
      <c r="Q920" s="237" t="s">
        <v>4301</v>
      </c>
      <c r="R920" s="237" t="s">
        <v>4434</v>
      </c>
      <c r="S920" s="237" t="s">
        <v>4435</v>
      </c>
      <c r="T920" s="237" t="s">
        <v>4436</v>
      </c>
      <c r="U920" s="237" t="s">
        <v>4437</v>
      </c>
      <c r="V920" s="237" t="s">
        <v>102</v>
      </c>
      <c r="W920" s="237"/>
      <c r="X920" s="237"/>
      <c r="Y920" s="237" t="s">
        <v>4432</v>
      </c>
      <c r="Z920" s="237" t="s">
        <v>4433</v>
      </c>
      <c r="AA920" s="237" t="str">
        <f t="shared" si="157"/>
        <v>カブシキガイシャコムスン　イワデヤマケアセンター</v>
      </c>
      <c r="AB920" s="237" t="s">
        <v>4399</v>
      </c>
      <c r="AC920" s="237" t="str">
        <f t="shared" si="158"/>
        <v>989</v>
      </c>
      <c r="AD920" s="237" t="str">
        <f t="shared" si="159"/>
        <v>6434</v>
      </c>
      <c r="AE920" s="237" t="s">
        <v>4301</v>
      </c>
      <c r="AF920" s="237" t="s">
        <v>4434</v>
      </c>
      <c r="AG920" s="237" t="str">
        <f t="shared" si="160"/>
        <v>大崎市岩出山字下川原町３１－６</v>
      </c>
      <c r="AH920" s="237" t="s">
        <v>4435</v>
      </c>
      <c r="AI920" s="237" t="s">
        <v>4436</v>
      </c>
      <c r="AJ920" s="237" t="s">
        <v>332</v>
      </c>
    </row>
    <row r="921" spans="1:36">
      <c r="A921" s="237" t="str">
        <f t="shared" si="152"/>
        <v>0411500192居宅介護</v>
      </c>
      <c r="B921" s="237" t="s">
        <v>4438</v>
      </c>
      <c r="C921" s="237" t="s">
        <v>4439</v>
      </c>
      <c r="D921" s="237" t="str">
        <f t="shared" si="153"/>
        <v>シャカイフクシホウジン　タジリフクシカイ</v>
      </c>
      <c r="E921" s="237" t="s">
        <v>4440</v>
      </c>
      <c r="F921" s="237" t="str">
        <f t="shared" si="154"/>
        <v>989</v>
      </c>
      <c r="G921" s="237" t="str">
        <f t="shared" si="155"/>
        <v>4413</v>
      </c>
      <c r="H921" s="237" t="s">
        <v>4441</v>
      </c>
      <c r="I921" s="237" t="str">
        <f t="shared" si="156"/>
        <v>大崎市田尻通木字中崎東２４番地２</v>
      </c>
      <c r="J921" s="237" t="s">
        <v>4442</v>
      </c>
      <c r="K921" s="237" t="s">
        <v>4443</v>
      </c>
      <c r="L921" s="237" t="s">
        <v>248</v>
      </c>
      <c r="M921" s="237" t="s">
        <v>4444</v>
      </c>
      <c r="N921" s="237" t="s">
        <v>4445</v>
      </c>
      <c r="O921" s="237" t="s">
        <v>4446</v>
      </c>
      <c r="P921" s="237" t="s">
        <v>4440</v>
      </c>
      <c r="Q921" s="237" t="s">
        <v>4301</v>
      </c>
      <c r="R921" s="237" t="s">
        <v>4447</v>
      </c>
      <c r="S921" s="237" t="s">
        <v>4448</v>
      </c>
      <c r="T921" s="237" t="s">
        <v>4449</v>
      </c>
      <c r="U921" s="237" t="s">
        <v>4450</v>
      </c>
      <c r="V921" s="237" t="s">
        <v>99</v>
      </c>
      <c r="W921" s="237"/>
      <c r="X921" s="237"/>
      <c r="Y921" s="237" t="s">
        <v>4445</v>
      </c>
      <c r="Z921" s="237" t="s">
        <v>4446</v>
      </c>
      <c r="AA921" s="237" t="str">
        <f t="shared" si="157"/>
        <v>スキップホームヘルプサービス</v>
      </c>
      <c r="AB921" s="237" t="s">
        <v>4440</v>
      </c>
      <c r="AC921" s="237" t="str">
        <f t="shared" si="158"/>
        <v>989</v>
      </c>
      <c r="AD921" s="237" t="str">
        <f t="shared" si="159"/>
        <v>4413</v>
      </c>
      <c r="AE921" s="237" t="s">
        <v>4301</v>
      </c>
      <c r="AF921" s="237" t="s">
        <v>4447</v>
      </c>
      <c r="AG921" s="237" t="str">
        <f t="shared" si="160"/>
        <v>大崎市田尻通木字中崎東１０－１</v>
      </c>
      <c r="AH921" s="237" t="s">
        <v>4448</v>
      </c>
      <c r="AI921" s="237" t="s">
        <v>4451</v>
      </c>
      <c r="AJ921" s="237" t="s">
        <v>260</v>
      </c>
    </row>
    <row r="922" spans="1:36">
      <c r="A922" s="237" t="str">
        <f t="shared" si="152"/>
        <v>0411500192重度訪問介護</v>
      </c>
      <c r="B922" s="237" t="s">
        <v>4438</v>
      </c>
      <c r="C922" s="237" t="s">
        <v>4439</v>
      </c>
      <c r="D922" s="237" t="str">
        <f t="shared" si="153"/>
        <v>シャカイフクシホウジン　タジリフクシカイ</v>
      </c>
      <c r="E922" s="237" t="s">
        <v>4440</v>
      </c>
      <c r="F922" s="237" t="str">
        <f t="shared" si="154"/>
        <v>989</v>
      </c>
      <c r="G922" s="237" t="str">
        <f t="shared" si="155"/>
        <v>4413</v>
      </c>
      <c r="H922" s="237" t="s">
        <v>4441</v>
      </c>
      <c r="I922" s="237" t="str">
        <f t="shared" si="156"/>
        <v>大崎市田尻通木字中崎東２４番地２</v>
      </c>
      <c r="J922" s="237" t="s">
        <v>4442</v>
      </c>
      <c r="K922" s="237" t="s">
        <v>4443</v>
      </c>
      <c r="L922" s="237" t="s">
        <v>248</v>
      </c>
      <c r="M922" s="237" t="s">
        <v>4444</v>
      </c>
      <c r="N922" s="237" t="s">
        <v>4445</v>
      </c>
      <c r="O922" s="237" t="s">
        <v>4446</v>
      </c>
      <c r="P922" s="237" t="s">
        <v>4440</v>
      </c>
      <c r="Q922" s="237" t="s">
        <v>4301</v>
      </c>
      <c r="R922" s="237" t="s">
        <v>4447</v>
      </c>
      <c r="S922" s="237" t="s">
        <v>4448</v>
      </c>
      <c r="T922" s="237" t="s">
        <v>4449</v>
      </c>
      <c r="U922" s="237" t="s">
        <v>4450</v>
      </c>
      <c r="V922" s="237" t="s">
        <v>101</v>
      </c>
      <c r="W922" s="237"/>
      <c r="X922" s="237"/>
      <c r="Y922" s="237" t="s">
        <v>4445</v>
      </c>
      <c r="Z922" s="237" t="s">
        <v>4446</v>
      </c>
      <c r="AA922" s="237" t="str">
        <f t="shared" si="157"/>
        <v>スキップホームヘルプサービス</v>
      </c>
      <c r="AB922" s="237" t="s">
        <v>4440</v>
      </c>
      <c r="AC922" s="237" t="str">
        <f t="shared" si="158"/>
        <v>989</v>
      </c>
      <c r="AD922" s="237" t="str">
        <f t="shared" si="159"/>
        <v>4413</v>
      </c>
      <c r="AE922" s="237" t="s">
        <v>4301</v>
      </c>
      <c r="AF922" s="237" t="s">
        <v>4447</v>
      </c>
      <c r="AG922" s="237" t="str">
        <f t="shared" si="160"/>
        <v>大崎市田尻通木字中崎東１０－１</v>
      </c>
      <c r="AH922" s="237" t="s">
        <v>4448</v>
      </c>
      <c r="AI922" s="237" t="s">
        <v>4451</v>
      </c>
      <c r="AJ922" s="237" t="s">
        <v>260</v>
      </c>
    </row>
    <row r="923" spans="1:36">
      <c r="A923" s="237" t="str">
        <f t="shared" si="152"/>
        <v>0411500200就労移行支援</v>
      </c>
      <c r="B923" s="237" t="s">
        <v>4318</v>
      </c>
      <c r="C923" s="237" t="s">
        <v>4319</v>
      </c>
      <c r="D923" s="237" t="str">
        <f t="shared" si="153"/>
        <v>シャカイフクシホウジン　オオサキセイシンカイ</v>
      </c>
      <c r="E923" s="237" t="s">
        <v>4320</v>
      </c>
      <c r="F923" s="237" t="str">
        <f t="shared" si="154"/>
        <v>989</v>
      </c>
      <c r="G923" s="237" t="str">
        <f t="shared" si="155"/>
        <v>6251</v>
      </c>
      <c r="H923" s="237" t="s">
        <v>4321</v>
      </c>
      <c r="I923" s="237" t="str">
        <f t="shared" si="156"/>
        <v>大崎市古川小野字嵐山１番地１０</v>
      </c>
      <c r="J923" s="237" t="s">
        <v>4322</v>
      </c>
      <c r="K923" s="237" t="s">
        <v>4323</v>
      </c>
      <c r="L923" s="237" t="s">
        <v>248</v>
      </c>
      <c r="M923" s="237" t="s">
        <v>4324</v>
      </c>
      <c r="N923" s="237" t="s">
        <v>4452</v>
      </c>
      <c r="O923" s="237" t="s">
        <v>4453</v>
      </c>
      <c r="P923" s="237" t="s">
        <v>4454</v>
      </c>
      <c r="Q923" s="237" t="s">
        <v>4301</v>
      </c>
      <c r="R923" s="237" t="s">
        <v>4455</v>
      </c>
      <c r="S923" s="237" t="s">
        <v>4456</v>
      </c>
      <c r="T923" s="237" t="s">
        <v>4457</v>
      </c>
      <c r="U923" s="237" t="s">
        <v>4458</v>
      </c>
      <c r="V923" s="237" t="s">
        <v>109</v>
      </c>
      <c r="W923" s="237"/>
      <c r="X923" s="237"/>
      <c r="Y923" s="237" t="s">
        <v>4452</v>
      </c>
      <c r="Z923" s="237" t="s">
        <v>4453</v>
      </c>
      <c r="AA923" s="237" t="str">
        <f t="shared" si="157"/>
        <v>コウボウパルコ</v>
      </c>
      <c r="AB923" s="237" t="s">
        <v>4454</v>
      </c>
      <c r="AC923" s="237" t="str">
        <f t="shared" si="158"/>
        <v>989</v>
      </c>
      <c r="AD923" s="237" t="str">
        <f t="shared" si="159"/>
        <v>6155</v>
      </c>
      <c r="AE923" s="237" t="s">
        <v>4301</v>
      </c>
      <c r="AF923" s="237" t="s">
        <v>4455</v>
      </c>
      <c r="AG923" s="237" t="str">
        <f t="shared" si="160"/>
        <v>大崎市古川南町三丁目4番34号</v>
      </c>
      <c r="AH923" s="237" t="s">
        <v>4456</v>
      </c>
      <c r="AI923" s="237" t="s">
        <v>4457</v>
      </c>
      <c r="AJ923" s="237" t="s">
        <v>260</v>
      </c>
    </row>
    <row r="924" spans="1:36">
      <c r="A924" s="237" t="str">
        <f t="shared" si="152"/>
        <v>0411500200就労継続支援Ｂ型</v>
      </c>
      <c r="B924" s="237" t="s">
        <v>4318</v>
      </c>
      <c r="C924" s="237" t="s">
        <v>4319</v>
      </c>
      <c r="D924" s="237" t="str">
        <f t="shared" si="153"/>
        <v>シャカイフクシホウジン　オオサキセイシンカイ</v>
      </c>
      <c r="E924" s="237" t="s">
        <v>4320</v>
      </c>
      <c r="F924" s="237" t="str">
        <f t="shared" si="154"/>
        <v>989</v>
      </c>
      <c r="G924" s="237" t="str">
        <f t="shared" si="155"/>
        <v>6251</v>
      </c>
      <c r="H924" s="237" t="s">
        <v>4321</v>
      </c>
      <c r="I924" s="237" t="str">
        <f t="shared" si="156"/>
        <v>大崎市古川小野字嵐山１番地１０</v>
      </c>
      <c r="J924" s="237" t="s">
        <v>4322</v>
      </c>
      <c r="K924" s="237" t="s">
        <v>4323</v>
      </c>
      <c r="L924" s="237" t="s">
        <v>248</v>
      </c>
      <c r="M924" s="237" t="s">
        <v>4324</v>
      </c>
      <c r="N924" s="237" t="s">
        <v>4452</v>
      </c>
      <c r="O924" s="237" t="s">
        <v>4453</v>
      </c>
      <c r="P924" s="237" t="s">
        <v>4454</v>
      </c>
      <c r="Q924" s="237" t="s">
        <v>4301</v>
      </c>
      <c r="R924" s="237" t="s">
        <v>4455</v>
      </c>
      <c r="S924" s="237" t="s">
        <v>4456</v>
      </c>
      <c r="T924" s="237" t="s">
        <v>4457</v>
      </c>
      <c r="U924" s="237" t="s">
        <v>4458</v>
      </c>
      <c r="V924" s="237" t="s">
        <v>111</v>
      </c>
      <c r="W924" s="237"/>
      <c r="X924" s="237"/>
      <c r="Y924" s="237" t="s">
        <v>4452</v>
      </c>
      <c r="Z924" s="237" t="s">
        <v>4453</v>
      </c>
      <c r="AA924" s="237" t="str">
        <f t="shared" si="157"/>
        <v>コウボウパルコ</v>
      </c>
      <c r="AB924" s="237" t="s">
        <v>4454</v>
      </c>
      <c r="AC924" s="237" t="str">
        <f t="shared" si="158"/>
        <v>989</v>
      </c>
      <c r="AD924" s="237" t="str">
        <f t="shared" si="159"/>
        <v>6155</v>
      </c>
      <c r="AE924" s="237" t="s">
        <v>4301</v>
      </c>
      <c r="AF924" s="237" t="s">
        <v>4455</v>
      </c>
      <c r="AG924" s="237" t="str">
        <f t="shared" si="160"/>
        <v>大崎市古川南町三丁目4番34号</v>
      </c>
      <c r="AH924" s="237" t="s">
        <v>4456</v>
      </c>
      <c r="AI924" s="237" t="s">
        <v>4457</v>
      </c>
      <c r="AJ924" s="237" t="s">
        <v>260</v>
      </c>
    </row>
    <row r="925" spans="1:36">
      <c r="A925" s="237" t="str">
        <f t="shared" si="152"/>
        <v>0411500200知的障害者通所授産施設</v>
      </c>
      <c r="B925" s="237" t="s">
        <v>4318</v>
      </c>
      <c r="C925" s="237" t="s">
        <v>4319</v>
      </c>
      <c r="D925" s="237" t="str">
        <f t="shared" si="153"/>
        <v>シャカイフクシホウジン　オオサキセイシンカイ</v>
      </c>
      <c r="E925" s="237" t="s">
        <v>4320</v>
      </c>
      <c r="F925" s="237" t="str">
        <f t="shared" si="154"/>
        <v>989</v>
      </c>
      <c r="G925" s="237" t="str">
        <f t="shared" si="155"/>
        <v>6251</v>
      </c>
      <c r="H925" s="237" t="s">
        <v>4321</v>
      </c>
      <c r="I925" s="237" t="str">
        <f t="shared" si="156"/>
        <v>大崎市古川小野字嵐山１番地１０</v>
      </c>
      <c r="J925" s="237" t="s">
        <v>4322</v>
      </c>
      <c r="K925" s="237" t="s">
        <v>4323</v>
      </c>
      <c r="L925" s="237" t="s">
        <v>248</v>
      </c>
      <c r="M925" s="237" t="s">
        <v>4324</v>
      </c>
      <c r="N925" s="237" t="s">
        <v>4452</v>
      </c>
      <c r="O925" s="237" t="s">
        <v>4453</v>
      </c>
      <c r="P925" s="237" t="s">
        <v>4454</v>
      </c>
      <c r="Q925" s="237" t="s">
        <v>4301</v>
      </c>
      <c r="R925" s="237" t="s">
        <v>4455</v>
      </c>
      <c r="S925" s="237" t="s">
        <v>4456</v>
      </c>
      <c r="T925" s="237" t="s">
        <v>4457</v>
      </c>
      <c r="U925" s="237" t="s">
        <v>4458</v>
      </c>
      <c r="V925" s="237" t="s">
        <v>561</v>
      </c>
      <c r="W925" s="237"/>
      <c r="X925" s="237"/>
      <c r="Y925" s="237" t="s">
        <v>4459</v>
      </c>
      <c r="Z925" s="237" t="s">
        <v>4460</v>
      </c>
      <c r="AA925" s="237" t="str">
        <f t="shared" si="157"/>
        <v>チテキショウガイシャツウショジュサンシセツ　　コウボウパルコ</v>
      </c>
      <c r="AB925" s="237" t="s">
        <v>4454</v>
      </c>
      <c r="AC925" s="237" t="str">
        <f t="shared" si="158"/>
        <v>989</v>
      </c>
      <c r="AD925" s="237" t="str">
        <f t="shared" si="159"/>
        <v>6155</v>
      </c>
      <c r="AE925" s="237" t="s">
        <v>4301</v>
      </c>
      <c r="AF925" s="237" t="s">
        <v>4455</v>
      </c>
      <c r="AG925" s="237" t="str">
        <f t="shared" si="160"/>
        <v>大崎市古川南町三丁目4番34号</v>
      </c>
      <c r="AH925" s="237" t="s">
        <v>4456</v>
      </c>
      <c r="AI925" s="237" t="s">
        <v>4457</v>
      </c>
      <c r="AJ925" s="237" t="s">
        <v>280</v>
      </c>
    </row>
    <row r="926" spans="1:36">
      <c r="A926" s="237" t="str">
        <f t="shared" si="152"/>
        <v>0411500275知的障害者通所授産施設</v>
      </c>
      <c r="B926" s="237" t="s">
        <v>4461</v>
      </c>
      <c r="C926" s="237" t="s">
        <v>4462</v>
      </c>
      <c r="D926" s="237" t="str">
        <f t="shared" si="153"/>
        <v>シャカイフクシホウジン　オオサキサクラフクシカイ</v>
      </c>
      <c r="E926" s="237" t="s">
        <v>4463</v>
      </c>
      <c r="F926" s="237" t="str">
        <f t="shared" si="154"/>
        <v>989</v>
      </c>
      <c r="G926" s="237" t="str">
        <f t="shared" si="155"/>
        <v>4415</v>
      </c>
      <c r="H926" s="237" t="s">
        <v>4464</v>
      </c>
      <c r="I926" s="237" t="str">
        <f t="shared" si="156"/>
        <v>大崎市田尻字町浦２２番</v>
      </c>
      <c r="J926" s="237" t="s">
        <v>4465</v>
      </c>
      <c r="K926" s="237" t="s">
        <v>4466</v>
      </c>
      <c r="L926" s="237" t="s">
        <v>248</v>
      </c>
      <c r="M926" s="237" t="s">
        <v>4467</v>
      </c>
      <c r="N926" s="237" t="s">
        <v>4468</v>
      </c>
      <c r="O926" s="237" t="s">
        <v>4469</v>
      </c>
      <c r="P926" s="237" t="s">
        <v>4463</v>
      </c>
      <c r="Q926" s="237" t="s">
        <v>4301</v>
      </c>
      <c r="R926" s="237" t="s">
        <v>4464</v>
      </c>
      <c r="S926" s="237" t="s">
        <v>4465</v>
      </c>
      <c r="T926" s="237" t="s">
        <v>4466</v>
      </c>
      <c r="U926" s="237" t="s">
        <v>4470</v>
      </c>
      <c r="V926" s="237" t="s">
        <v>561</v>
      </c>
      <c r="W926" s="237"/>
      <c r="X926" s="237"/>
      <c r="Y926" s="237" t="s">
        <v>4468</v>
      </c>
      <c r="Z926" s="237" t="s">
        <v>4469</v>
      </c>
      <c r="AA926" s="237" t="str">
        <f t="shared" si="157"/>
        <v>チテキショウガイシャツウショジュサンシセツ　スズカケノサト</v>
      </c>
      <c r="AB926" s="237" t="s">
        <v>4463</v>
      </c>
      <c r="AC926" s="237" t="str">
        <f t="shared" si="158"/>
        <v>989</v>
      </c>
      <c r="AD926" s="237" t="str">
        <f t="shared" si="159"/>
        <v>4415</v>
      </c>
      <c r="AE926" s="237" t="s">
        <v>4301</v>
      </c>
      <c r="AF926" s="237" t="s">
        <v>4464</v>
      </c>
      <c r="AG926" s="237" t="str">
        <f t="shared" si="160"/>
        <v>大崎市田尻字町浦２２番</v>
      </c>
      <c r="AH926" s="237" t="s">
        <v>4465</v>
      </c>
      <c r="AI926" s="237" t="s">
        <v>4466</v>
      </c>
      <c r="AJ926" s="237" t="s">
        <v>280</v>
      </c>
    </row>
    <row r="927" spans="1:36">
      <c r="A927" s="237" t="str">
        <f t="shared" si="152"/>
        <v>0411500283短期入所</v>
      </c>
      <c r="B927" s="237" t="s">
        <v>2055</v>
      </c>
      <c r="C927" s="237" t="s">
        <v>2056</v>
      </c>
      <c r="D927" s="237" t="str">
        <f t="shared" si="153"/>
        <v>ミヤギケン</v>
      </c>
      <c r="E927" s="237" t="s">
        <v>646</v>
      </c>
      <c r="F927" s="237" t="str">
        <f t="shared" si="154"/>
        <v>980</v>
      </c>
      <c r="G927" s="237" t="str">
        <f t="shared" si="155"/>
        <v>0014</v>
      </c>
      <c r="H927" s="237" t="s">
        <v>2057</v>
      </c>
      <c r="I927" s="237" t="str">
        <f t="shared" si="156"/>
        <v>仙台市青葉区本町３丁目８－１</v>
      </c>
      <c r="J927" s="237" t="s">
        <v>2058</v>
      </c>
      <c r="K927" s="237" t="s">
        <v>2059</v>
      </c>
      <c r="L927" s="237" t="s">
        <v>2060</v>
      </c>
      <c r="M927" s="237" t="s">
        <v>2061</v>
      </c>
      <c r="N927" s="237" t="s">
        <v>4471</v>
      </c>
      <c r="O927" s="237" t="s">
        <v>4472</v>
      </c>
      <c r="P927" s="237" t="s">
        <v>4473</v>
      </c>
      <c r="Q927" s="237" t="s">
        <v>4301</v>
      </c>
      <c r="R927" s="237" t="s">
        <v>4474</v>
      </c>
      <c r="S927" s="237" t="s">
        <v>4475</v>
      </c>
      <c r="T927" s="237" t="s">
        <v>4476</v>
      </c>
      <c r="U927" s="237" t="s">
        <v>4477</v>
      </c>
      <c r="V927" s="237" t="s">
        <v>277</v>
      </c>
      <c r="W927" s="237"/>
      <c r="X927" s="237"/>
      <c r="Y927" s="237" t="s">
        <v>4471</v>
      </c>
      <c r="Z927" s="237" t="s">
        <v>4472</v>
      </c>
      <c r="AA927" s="237" t="str">
        <f t="shared" si="157"/>
        <v>ミヤギケンエンゴリョウ</v>
      </c>
      <c r="AB927" s="237" t="s">
        <v>4473</v>
      </c>
      <c r="AC927" s="237" t="str">
        <f t="shared" si="158"/>
        <v>989</v>
      </c>
      <c r="AD927" s="237" t="str">
        <f t="shared" si="159"/>
        <v>6117</v>
      </c>
      <c r="AE927" s="237" t="s">
        <v>4301</v>
      </c>
      <c r="AF927" s="237" t="s">
        <v>4474</v>
      </c>
      <c r="AG927" s="237" t="str">
        <f t="shared" si="160"/>
        <v>大崎市古川旭５丁目７－２１</v>
      </c>
      <c r="AH927" s="237" t="s">
        <v>4475</v>
      </c>
      <c r="AI927" s="237" t="s">
        <v>4476</v>
      </c>
      <c r="AJ927" s="237" t="s">
        <v>260</v>
      </c>
    </row>
    <row r="928" spans="1:36">
      <c r="A928" s="237" t="str">
        <f t="shared" si="152"/>
        <v>0411500283宿泊型自立訓練</v>
      </c>
      <c r="B928" s="237" t="s">
        <v>2055</v>
      </c>
      <c r="C928" s="237" t="s">
        <v>2056</v>
      </c>
      <c r="D928" s="237" t="str">
        <f t="shared" si="153"/>
        <v>ミヤギケン</v>
      </c>
      <c r="E928" s="237" t="s">
        <v>646</v>
      </c>
      <c r="F928" s="237" t="str">
        <f t="shared" si="154"/>
        <v>980</v>
      </c>
      <c r="G928" s="237" t="str">
        <f t="shared" si="155"/>
        <v>0014</v>
      </c>
      <c r="H928" s="237" t="s">
        <v>2057</v>
      </c>
      <c r="I928" s="237" t="str">
        <f t="shared" si="156"/>
        <v>仙台市青葉区本町３丁目８－１</v>
      </c>
      <c r="J928" s="237" t="s">
        <v>2058</v>
      </c>
      <c r="K928" s="237" t="s">
        <v>2059</v>
      </c>
      <c r="L928" s="237" t="s">
        <v>2060</v>
      </c>
      <c r="M928" s="237" t="s">
        <v>2061</v>
      </c>
      <c r="N928" s="237" t="s">
        <v>4471</v>
      </c>
      <c r="O928" s="237" t="s">
        <v>4472</v>
      </c>
      <c r="P928" s="237" t="s">
        <v>4473</v>
      </c>
      <c r="Q928" s="237" t="s">
        <v>4301</v>
      </c>
      <c r="R928" s="237" t="s">
        <v>4474</v>
      </c>
      <c r="S928" s="237" t="s">
        <v>4475</v>
      </c>
      <c r="T928" s="237" t="s">
        <v>4476</v>
      </c>
      <c r="U928" s="237" t="s">
        <v>4477</v>
      </c>
      <c r="V928" s="237" t="s">
        <v>4478</v>
      </c>
      <c r="W928" s="237"/>
      <c r="X928" s="237"/>
      <c r="Y928" s="237" t="s">
        <v>4471</v>
      </c>
      <c r="Z928" s="237" t="s">
        <v>4472</v>
      </c>
      <c r="AA928" s="237" t="str">
        <f t="shared" si="157"/>
        <v>ミヤギケンエンゴリョウ</v>
      </c>
      <c r="AB928" s="237" t="s">
        <v>4473</v>
      </c>
      <c r="AC928" s="237" t="str">
        <f t="shared" si="158"/>
        <v>989</v>
      </c>
      <c r="AD928" s="237" t="str">
        <f t="shared" si="159"/>
        <v>6117</v>
      </c>
      <c r="AE928" s="237" t="s">
        <v>4301</v>
      </c>
      <c r="AF928" s="237" t="s">
        <v>4474</v>
      </c>
      <c r="AG928" s="237" t="str">
        <f t="shared" si="160"/>
        <v>大崎市古川旭５丁目７－２１</v>
      </c>
      <c r="AH928" s="237" t="s">
        <v>4475</v>
      </c>
      <c r="AI928" s="237" t="s">
        <v>4476</v>
      </c>
      <c r="AJ928" s="237" t="s">
        <v>260</v>
      </c>
    </row>
    <row r="929" spans="1:36">
      <c r="A929" s="237" t="str">
        <f t="shared" si="152"/>
        <v>0411500283自立訓練（生活訓練）</v>
      </c>
      <c r="B929" s="237" t="s">
        <v>2055</v>
      </c>
      <c r="C929" s="237" t="s">
        <v>2056</v>
      </c>
      <c r="D929" s="237" t="str">
        <f t="shared" si="153"/>
        <v>ミヤギケン</v>
      </c>
      <c r="E929" s="237" t="s">
        <v>646</v>
      </c>
      <c r="F929" s="237" t="str">
        <f t="shared" si="154"/>
        <v>980</v>
      </c>
      <c r="G929" s="237" t="str">
        <f t="shared" si="155"/>
        <v>0014</v>
      </c>
      <c r="H929" s="237" t="s">
        <v>2057</v>
      </c>
      <c r="I929" s="237" t="str">
        <f t="shared" si="156"/>
        <v>仙台市青葉区本町３丁目８－１</v>
      </c>
      <c r="J929" s="237" t="s">
        <v>2058</v>
      </c>
      <c r="K929" s="237" t="s">
        <v>2059</v>
      </c>
      <c r="L929" s="237" t="s">
        <v>2060</v>
      </c>
      <c r="M929" s="237" t="s">
        <v>2061</v>
      </c>
      <c r="N929" s="237" t="s">
        <v>4471</v>
      </c>
      <c r="O929" s="237" t="s">
        <v>4472</v>
      </c>
      <c r="P929" s="237" t="s">
        <v>4473</v>
      </c>
      <c r="Q929" s="237" t="s">
        <v>4301</v>
      </c>
      <c r="R929" s="237" t="s">
        <v>4474</v>
      </c>
      <c r="S929" s="237" t="s">
        <v>4475</v>
      </c>
      <c r="T929" s="237" t="s">
        <v>4476</v>
      </c>
      <c r="U929" s="237" t="s">
        <v>4477</v>
      </c>
      <c r="V929" s="237" t="s">
        <v>108</v>
      </c>
      <c r="W929" s="237"/>
      <c r="X929" s="237"/>
      <c r="Y929" s="237" t="s">
        <v>4471</v>
      </c>
      <c r="Z929" s="237" t="s">
        <v>4472</v>
      </c>
      <c r="AA929" s="237" t="str">
        <f t="shared" si="157"/>
        <v>ミヤギケンエンゴリョウ</v>
      </c>
      <c r="AB929" s="237" t="s">
        <v>4473</v>
      </c>
      <c r="AC929" s="237" t="str">
        <f t="shared" si="158"/>
        <v>989</v>
      </c>
      <c r="AD929" s="237" t="str">
        <f t="shared" si="159"/>
        <v>6117</v>
      </c>
      <c r="AE929" s="237" t="s">
        <v>4301</v>
      </c>
      <c r="AF929" s="237" t="s">
        <v>4474</v>
      </c>
      <c r="AG929" s="237" t="str">
        <f t="shared" si="160"/>
        <v>大崎市古川旭５丁目７－２１</v>
      </c>
      <c r="AH929" s="237" t="s">
        <v>4475</v>
      </c>
      <c r="AI929" s="237" t="s">
        <v>4476</v>
      </c>
      <c r="AJ929" s="237" t="s">
        <v>260</v>
      </c>
    </row>
    <row r="930" spans="1:36">
      <c r="A930" s="237" t="str">
        <f t="shared" si="152"/>
        <v>0411500291居宅介護</v>
      </c>
      <c r="B930" s="237" t="s">
        <v>4479</v>
      </c>
      <c r="C930" s="237" t="s">
        <v>4480</v>
      </c>
      <c r="D930" s="237" t="str">
        <f t="shared" si="153"/>
        <v>キボウカンポコ。ア。ポコユウゲンカイシャ</v>
      </c>
      <c r="E930" s="237" t="s">
        <v>4481</v>
      </c>
      <c r="F930" s="237" t="str">
        <f t="shared" si="154"/>
        <v>981</v>
      </c>
      <c r="G930" s="237" t="str">
        <f t="shared" si="155"/>
        <v>4264</v>
      </c>
      <c r="H930" s="237" t="s">
        <v>4482</v>
      </c>
      <c r="I930" s="237" t="str">
        <f t="shared" si="156"/>
        <v>加美郡加美町字下野目下久保中23番地</v>
      </c>
      <c r="J930" s="237" t="s">
        <v>4483</v>
      </c>
      <c r="K930" s="237"/>
      <c r="L930" s="237" t="s">
        <v>339</v>
      </c>
      <c r="M930" s="237" t="s">
        <v>4484</v>
      </c>
      <c r="N930" s="237" t="s">
        <v>4485</v>
      </c>
      <c r="O930" s="237" t="s">
        <v>4486</v>
      </c>
      <c r="P930" s="237" t="s">
        <v>4487</v>
      </c>
      <c r="Q930" s="237" t="s">
        <v>4301</v>
      </c>
      <c r="R930" s="237" t="s">
        <v>4488</v>
      </c>
      <c r="S930" s="237" t="s">
        <v>4489</v>
      </c>
      <c r="T930" s="237" t="s">
        <v>4490</v>
      </c>
      <c r="U930" s="237" t="s">
        <v>4491</v>
      </c>
      <c r="V930" s="237" t="s">
        <v>99</v>
      </c>
      <c r="W930" s="237"/>
      <c r="X930" s="237"/>
      <c r="Y930" s="237" t="s">
        <v>4485</v>
      </c>
      <c r="Z930" s="237" t="s">
        <v>4486</v>
      </c>
      <c r="AA930" s="237" t="str">
        <f t="shared" si="157"/>
        <v>キボウカンヘルパーオフィス</v>
      </c>
      <c r="AB930" s="237" t="s">
        <v>4487</v>
      </c>
      <c r="AC930" s="237" t="str">
        <f t="shared" si="158"/>
        <v>989</v>
      </c>
      <c r="AD930" s="237" t="str">
        <f t="shared" si="159"/>
        <v>6116</v>
      </c>
      <c r="AE930" s="237" t="s">
        <v>4301</v>
      </c>
      <c r="AF930" s="237" t="s">
        <v>4488</v>
      </c>
      <c r="AG930" s="237" t="str">
        <f t="shared" si="160"/>
        <v>大崎市古川李埣一丁目９－４１</v>
      </c>
      <c r="AH930" s="237" t="s">
        <v>4489</v>
      </c>
      <c r="AI930" s="237" t="s">
        <v>4490</v>
      </c>
      <c r="AJ930" s="237" t="s">
        <v>332</v>
      </c>
    </row>
    <row r="931" spans="1:36">
      <c r="A931" s="237" t="str">
        <f t="shared" si="152"/>
        <v>0411500291重度訪問介護</v>
      </c>
      <c r="B931" s="237" t="s">
        <v>4479</v>
      </c>
      <c r="C931" s="237" t="s">
        <v>4480</v>
      </c>
      <c r="D931" s="237" t="str">
        <f t="shared" si="153"/>
        <v>キボウカンポコ。ア。ポコユウゲンカイシャ</v>
      </c>
      <c r="E931" s="237" t="s">
        <v>4481</v>
      </c>
      <c r="F931" s="237" t="str">
        <f t="shared" si="154"/>
        <v>981</v>
      </c>
      <c r="G931" s="237" t="str">
        <f t="shared" si="155"/>
        <v>4264</v>
      </c>
      <c r="H931" s="237" t="s">
        <v>4482</v>
      </c>
      <c r="I931" s="237" t="str">
        <f t="shared" si="156"/>
        <v>加美郡加美町字下野目下久保中23番地</v>
      </c>
      <c r="J931" s="237" t="s">
        <v>4483</v>
      </c>
      <c r="K931" s="237"/>
      <c r="L931" s="237" t="s">
        <v>339</v>
      </c>
      <c r="M931" s="237" t="s">
        <v>4484</v>
      </c>
      <c r="N931" s="237" t="s">
        <v>4485</v>
      </c>
      <c r="O931" s="237" t="s">
        <v>4486</v>
      </c>
      <c r="P931" s="237" t="s">
        <v>4487</v>
      </c>
      <c r="Q931" s="237" t="s">
        <v>4301</v>
      </c>
      <c r="R931" s="237" t="s">
        <v>4488</v>
      </c>
      <c r="S931" s="237" t="s">
        <v>4489</v>
      </c>
      <c r="T931" s="237" t="s">
        <v>4490</v>
      </c>
      <c r="U931" s="237" t="s">
        <v>4491</v>
      </c>
      <c r="V931" s="237" t="s">
        <v>101</v>
      </c>
      <c r="W931" s="237"/>
      <c r="X931" s="237"/>
      <c r="Y931" s="237" t="s">
        <v>4485</v>
      </c>
      <c r="Z931" s="237" t="s">
        <v>4486</v>
      </c>
      <c r="AA931" s="237" t="str">
        <f t="shared" si="157"/>
        <v>キボウカンヘルパーオフィス</v>
      </c>
      <c r="AB931" s="237" t="s">
        <v>4487</v>
      </c>
      <c r="AC931" s="237" t="str">
        <f t="shared" si="158"/>
        <v>989</v>
      </c>
      <c r="AD931" s="237" t="str">
        <f t="shared" si="159"/>
        <v>6116</v>
      </c>
      <c r="AE931" s="237" t="s">
        <v>4301</v>
      </c>
      <c r="AF931" s="237" t="s">
        <v>4488</v>
      </c>
      <c r="AG931" s="237" t="str">
        <f t="shared" si="160"/>
        <v>大崎市古川李埣一丁目９－４１</v>
      </c>
      <c r="AH931" s="237" t="s">
        <v>4489</v>
      </c>
      <c r="AI931" s="237" t="s">
        <v>4490</v>
      </c>
      <c r="AJ931" s="237" t="s">
        <v>332</v>
      </c>
    </row>
    <row r="932" spans="1:36">
      <c r="A932" s="237" t="str">
        <f t="shared" si="152"/>
        <v>0411500309障害者支援施設：生活介護</v>
      </c>
      <c r="B932" s="237" t="s">
        <v>4492</v>
      </c>
      <c r="C932" s="237" t="s">
        <v>4493</v>
      </c>
      <c r="D932" s="237" t="str">
        <f t="shared" si="153"/>
        <v>シャカイフクシホウジン　セイシンカイ</v>
      </c>
      <c r="E932" s="237" t="s">
        <v>4494</v>
      </c>
      <c r="F932" s="237" t="str">
        <f t="shared" si="154"/>
        <v>989</v>
      </c>
      <c r="G932" s="237" t="str">
        <f t="shared" si="155"/>
        <v>6412</v>
      </c>
      <c r="H932" s="237" t="s">
        <v>4495</v>
      </c>
      <c r="I932" s="237" t="str">
        <f t="shared" si="156"/>
        <v>大崎市岩出山下野目字南山179-1</v>
      </c>
      <c r="J932" s="237" t="s">
        <v>4496</v>
      </c>
      <c r="K932" s="237" t="s">
        <v>4497</v>
      </c>
      <c r="L932" s="237" t="s">
        <v>248</v>
      </c>
      <c r="M932" s="237" t="s">
        <v>4498</v>
      </c>
      <c r="N932" s="237" t="s">
        <v>4499</v>
      </c>
      <c r="O932" s="237" t="s">
        <v>4500</v>
      </c>
      <c r="P932" s="237" t="s">
        <v>4494</v>
      </c>
      <c r="Q932" s="237" t="s">
        <v>4301</v>
      </c>
      <c r="R932" s="237" t="s">
        <v>4501</v>
      </c>
      <c r="S932" s="237" t="s">
        <v>4496</v>
      </c>
      <c r="T932" s="237" t="s">
        <v>4497</v>
      </c>
      <c r="U932" s="237" t="s">
        <v>4502</v>
      </c>
      <c r="V932" s="237" t="s">
        <v>19065</v>
      </c>
      <c r="W932" s="237" t="s">
        <v>228</v>
      </c>
      <c r="X932" s="237"/>
      <c r="Y932" s="237" t="s">
        <v>4499</v>
      </c>
      <c r="Z932" s="237" t="s">
        <v>4500</v>
      </c>
      <c r="AA932" s="237" t="str">
        <f t="shared" si="157"/>
        <v>シテイショウガイシャシエンシセツオオサキタイヨウノムラ</v>
      </c>
      <c r="AB932" s="237" t="s">
        <v>4494</v>
      </c>
      <c r="AC932" s="237" t="str">
        <f t="shared" si="158"/>
        <v>989</v>
      </c>
      <c r="AD932" s="237" t="str">
        <f t="shared" si="159"/>
        <v>6412</v>
      </c>
      <c r="AE932" s="237" t="s">
        <v>4301</v>
      </c>
      <c r="AF932" s="237" t="s">
        <v>4501</v>
      </c>
      <c r="AG932" s="237" t="str">
        <f t="shared" si="160"/>
        <v>大崎市岩出山下野目字南山１７９－１</v>
      </c>
      <c r="AH932" s="237" t="s">
        <v>4496</v>
      </c>
      <c r="AI932" s="237" t="s">
        <v>4497</v>
      </c>
      <c r="AJ932" s="237" t="s">
        <v>260</v>
      </c>
    </row>
    <row r="933" spans="1:36">
      <c r="A933" s="237" t="str">
        <f t="shared" si="152"/>
        <v>0411500309短期入所</v>
      </c>
      <c r="B933" s="237" t="s">
        <v>4492</v>
      </c>
      <c r="C933" s="237" t="s">
        <v>4493</v>
      </c>
      <c r="D933" s="237" t="str">
        <f t="shared" si="153"/>
        <v>シャカイフクシホウジン　セイシンカイ</v>
      </c>
      <c r="E933" s="237" t="s">
        <v>4494</v>
      </c>
      <c r="F933" s="237" t="str">
        <f t="shared" si="154"/>
        <v>989</v>
      </c>
      <c r="G933" s="237" t="str">
        <f t="shared" si="155"/>
        <v>6412</v>
      </c>
      <c r="H933" s="237" t="s">
        <v>4495</v>
      </c>
      <c r="I933" s="237" t="str">
        <f t="shared" si="156"/>
        <v>大崎市岩出山下野目字南山179-1</v>
      </c>
      <c r="J933" s="237" t="s">
        <v>4496</v>
      </c>
      <c r="K933" s="237" t="s">
        <v>4497</v>
      </c>
      <c r="L933" s="237" t="s">
        <v>248</v>
      </c>
      <c r="M933" s="237" t="s">
        <v>4498</v>
      </c>
      <c r="N933" s="237" t="s">
        <v>4499</v>
      </c>
      <c r="O933" s="237" t="s">
        <v>4500</v>
      </c>
      <c r="P933" s="237" t="s">
        <v>4494</v>
      </c>
      <c r="Q933" s="237" t="s">
        <v>4301</v>
      </c>
      <c r="R933" s="237" t="s">
        <v>4501</v>
      </c>
      <c r="S933" s="237" t="s">
        <v>4496</v>
      </c>
      <c r="T933" s="237" t="s">
        <v>4497</v>
      </c>
      <c r="U933" s="237" t="s">
        <v>4502</v>
      </c>
      <c r="V933" s="237" t="s">
        <v>277</v>
      </c>
      <c r="W933" s="237"/>
      <c r="X933" s="237"/>
      <c r="Y933" s="237" t="s">
        <v>4499</v>
      </c>
      <c r="Z933" s="237" t="s">
        <v>4500</v>
      </c>
      <c r="AA933" s="237" t="str">
        <f t="shared" si="157"/>
        <v>シテイショウガイシャシエンシセツオオサキタイヨウノムラ</v>
      </c>
      <c r="AB933" s="237" t="s">
        <v>4494</v>
      </c>
      <c r="AC933" s="237" t="str">
        <f t="shared" si="158"/>
        <v>989</v>
      </c>
      <c r="AD933" s="237" t="str">
        <f t="shared" si="159"/>
        <v>6412</v>
      </c>
      <c r="AE933" s="237" t="s">
        <v>4301</v>
      </c>
      <c r="AF933" s="237" t="s">
        <v>4501</v>
      </c>
      <c r="AG933" s="237" t="str">
        <f t="shared" si="160"/>
        <v>大崎市岩出山下野目字南山１７９－１</v>
      </c>
      <c r="AH933" s="237" t="s">
        <v>4496</v>
      </c>
      <c r="AI933" s="237" t="s">
        <v>4497</v>
      </c>
      <c r="AJ933" s="237" t="s">
        <v>260</v>
      </c>
    </row>
    <row r="934" spans="1:36">
      <c r="A934" s="237" t="str">
        <f t="shared" si="152"/>
        <v>0411500309施設入所支援</v>
      </c>
      <c r="B934" s="237" t="s">
        <v>4492</v>
      </c>
      <c r="C934" s="237" t="s">
        <v>4493</v>
      </c>
      <c r="D934" s="237" t="str">
        <f t="shared" si="153"/>
        <v>シャカイフクシホウジン　セイシンカイ</v>
      </c>
      <c r="E934" s="237" t="s">
        <v>4494</v>
      </c>
      <c r="F934" s="237" t="str">
        <f t="shared" si="154"/>
        <v>989</v>
      </c>
      <c r="G934" s="237" t="str">
        <f t="shared" si="155"/>
        <v>6412</v>
      </c>
      <c r="H934" s="237" t="s">
        <v>4495</v>
      </c>
      <c r="I934" s="237" t="str">
        <f t="shared" si="156"/>
        <v>大崎市岩出山下野目字南山179-1</v>
      </c>
      <c r="J934" s="237" t="s">
        <v>4496</v>
      </c>
      <c r="K934" s="237" t="s">
        <v>4497</v>
      </c>
      <c r="L934" s="237" t="s">
        <v>248</v>
      </c>
      <c r="M934" s="237" t="s">
        <v>4498</v>
      </c>
      <c r="N934" s="237" t="s">
        <v>4499</v>
      </c>
      <c r="O934" s="237" t="s">
        <v>4500</v>
      </c>
      <c r="P934" s="237" t="s">
        <v>4494</v>
      </c>
      <c r="Q934" s="237" t="s">
        <v>4301</v>
      </c>
      <c r="R934" s="237" t="s">
        <v>4501</v>
      </c>
      <c r="S934" s="237" t="s">
        <v>4496</v>
      </c>
      <c r="T934" s="237" t="s">
        <v>4497</v>
      </c>
      <c r="U934" s="237" t="s">
        <v>4502</v>
      </c>
      <c r="V934" s="237" t="s">
        <v>107</v>
      </c>
      <c r="W934" s="237" t="s">
        <v>228</v>
      </c>
      <c r="X934" s="237"/>
      <c r="Y934" s="237" t="s">
        <v>4499</v>
      </c>
      <c r="Z934" s="237" t="s">
        <v>4500</v>
      </c>
      <c r="AA934" s="237" t="str">
        <f t="shared" si="157"/>
        <v>シテイショウガイシャシエンシセツオオサキタイヨウノムラ</v>
      </c>
      <c r="AB934" s="237" t="s">
        <v>4494</v>
      </c>
      <c r="AC934" s="237" t="str">
        <f t="shared" si="158"/>
        <v>989</v>
      </c>
      <c r="AD934" s="237" t="str">
        <f t="shared" si="159"/>
        <v>6412</v>
      </c>
      <c r="AE934" s="237" t="s">
        <v>4301</v>
      </c>
      <c r="AF934" s="237" t="s">
        <v>4501</v>
      </c>
      <c r="AG934" s="237" t="str">
        <f t="shared" si="160"/>
        <v>大崎市岩出山下野目字南山１７９－１</v>
      </c>
      <c r="AH934" s="237" t="s">
        <v>4496</v>
      </c>
      <c r="AI934" s="237" t="s">
        <v>4497</v>
      </c>
      <c r="AJ934" s="237" t="s">
        <v>260</v>
      </c>
    </row>
    <row r="935" spans="1:36">
      <c r="A935" s="237" t="str">
        <f t="shared" si="152"/>
        <v>0411500309身体障害者入所授産施設</v>
      </c>
      <c r="B935" s="237" t="s">
        <v>4492</v>
      </c>
      <c r="C935" s="237" t="s">
        <v>4493</v>
      </c>
      <c r="D935" s="237" t="str">
        <f t="shared" si="153"/>
        <v>シャカイフクシホウジン　セイシンカイ</v>
      </c>
      <c r="E935" s="237" t="s">
        <v>4494</v>
      </c>
      <c r="F935" s="237" t="str">
        <f t="shared" si="154"/>
        <v>989</v>
      </c>
      <c r="G935" s="237" t="str">
        <f t="shared" si="155"/>
        <v>6412</v>
      </c>
      <c r="H935" s="237" t="s">
        <v>4495</v>
      </c>
      <c r="I935" s="237" t="str">
        <f t="shared" si="156"/>
        <v>大崎市岩出山下野目字南山179-1</v>
      </c>
      <c r="J935" s="237" t="s">
        <v>4496</v>
      </c>
      <c r="K935" s="237" t="s">
        <v>4497</v>
      </c>
      <c r="L935" s="237" t="s">
        <v>248</v>
      </c>
      <c r="M935" s="237" t="s">
        <v>4498</v>
      </c>
      <c r="N935" s="237" t="s">
        <v>4499</v>
      </c>
      <c r="O935" s="237" t="s">
        <v>4500</v>
      </c>
      <c r="P935" s="237" t="s">
        <v>4494</v>
      </c>
      <c r="Q935" s="237" t="s">
        <v>4301</v>
      </c>
      <c r="R935" s="237" t="s">
        <v>4501</v>
      </c>
      <c r="S935" s="237" t="s">
        <v>4496</v>
      </c>
      <c r="T935" s="237" t="s">
        <v>4497</v>
      </c>
      <c r="U935" s="237" t="s">
        <v>4502</v>
      </c>
      <c r="V935" s="237" t="s">
        <v>4503</v>
      </c>
      <c r="W935" s="237"/>
      <c r="X935" s="237"/>
      <c r="Y935" s="237" t="s">
        <v>4499</v>
      </c>
      <c r="Z935" s="237" t="s">
        <v>4500</v>
      </c>
      <c r="AA935" s="237" t="str">
        <f t="shared" si="157"/>
        <v>シテイショウガイシャシエンシセツオオサキタイヨウノムラ</v>
      </c>
      <c r="AB935" s="237" t="s">
        <v>4494</v>
      </c>
      <c r="AC935" s="237" t="str">
        <f t="shared" si="158"/>
        <v>989</v>
      </c>
      <c r="AD935" s="237" t="str">
        <f t="shared" si="159"/>
        <v>6412</v>
      </c>
      <c r="AE935" s="237" t="s">
        <v>4301</v>
      </c>
      <c r="AF935" s="237" t="s">
        <v>4501</v>
      </c>
      <c r="AG935" s="237" t="str">
        <f t="shared" si="160"/>
        <v>大崎市岩出山下野目字南山１７９－１</v>
      </c>
      <c r="AH935" s="237" t="s">
        <v>4496</v>
      </c>
      <c r="AI935" s="237" t="s">
        <v>4497</v>
      </c>
      <c r="AJ935" s="237" t="s">
        <v>280</v>
      </c>
    </row>
    <row r="936" spans="1:36">
      <c r="A936" s="237" t="str">
        <f t="shared" si="152"/>
        <v>0411500309身体障害者通所授産施設</v>
      </c>
      <c r="B936" s="237" t="s">
        <v>4492</v>
      </c>
      <c r="C936" s="237" t="s">
        <v>4493</v>
      </c>
      <c r="D936" s="237" t="str">
        <f t="shared" si="153"/>
        <v>シャカイフクシホウジン　セイシンカイ</v>
      </c>
      <c r="E936" s="237" t="s">
        <v>4494</v>
      </c>
      <c r="F936" s="237" t="str">
        <f t="shared" si="154"/>
        <v>989</v>
      </c>
      <c r="G936" s="237" t="str">
        <f t="shared" si="155"/>
        <v>6412</v>
      </c>
      <c r="H936" s="237" t="s">
        <v>4495</v>
      </c>
      <c r="I936" s="237" t="str">
        <f t="shared" si="156"/>
        <v>大崎市岩出山下野目字南山179-1</v>
      </c>
      <c r="J936" s="237" t="s">
        <v>4496</v>
      </c>
      <c r="K936" s="237" t="s">
        <v>4497</v>
      </c>
      <c r="L936" s="237" t="s">
        <v>248</v>
      </c>
      <c r="M936" s="237" t="s">
        <v>4498</v>
      </c>
      <c r="N936" s="237" t="s">
        <v>4499</v>
      </c>
      <c r="O936" s="237" t="s">
        <v>4500</v>
      </c>
      <c r="P936" s="237" t="s">
        <v>4494</v>
      </c>
      <c r="Q936" s="237" t="s">
        <v>4301</v>
      </c>
      <c r="R936" s="237" t="s">
        <v>4501</v>
      </c>
      <c r="S936" s="237" t="s">
        <v>4496</v>
      </c>
      <c r="T936" s="237" t="s">
        <v>4497</v>
      </c>
      <c r="U936" s="237" t="s">
        <v>4502</v>
      </c>
      <c r="V936" s="237" t="s">
        <v>2648</v>
      </c>
      <c r="W936" s="237"/>
      <c r="X936" s="237"/>
      <c r="Y936" s="237" t="s">
        <v>4499</v>
      </c>
      <c r="Z936" s="237" t="s">
        <v>4500</v>
      </c>
      <c r="AA936" s="237" t="str">
        <f t="shared" si="157"/>
        <v>シテイショウガイシャシエンシセツオオサキタイヨウノムラ</v>
      </c>
      <c r="AB936" s="237" t="s">
        <v>4494</v>
      </c>
      <c r="AC936" s="237" t="str">
        <f t="shared" si="158"/>
        <v>989</v>
      </c>
      <c r="AD936" s="237" t="str">
        <f t="shared" si="159"/>
        <v>6412</v>
      </c>
      <c r="AE936" s="237" t="s">
        <v>4301</v>
      </c>
      <c r="AF936" s="237" t="s">
        <v>4501</v>
      </c>
      <c r="AG936" s="237" t="str">
        <f t="shared" si="160"/>
        <v>大崎市岩出山下野目字南山１７９－１</v>
      </c>
      <c r="AH936" s="237" t="s">
        <v>4496</v>
      </c>
      <c r="AI936" s="237" t="s">
        <v>4497</v>
      </c>
      <c r="AJ936" s="237" t="s">
        <v>280</v>
      </c>
    </row>
    <row r="937" spans="1:36">
      <c r="A937" s="237" t="str">
        <f t="shared" si="152"/>
        <v>0411500325就労継続支援Ｂ型</v>
      </c>
      <c r="B937" s="237" t="s">
        <v>4492</v>
      </c>
      <c r="C937" s="237" t="s">
        <v>4493</v>
      </c>
      <c r="D937" s="237" t="str">
        <f t="shared" si="153"/>
        <v>シャカイフクシホウジン　セイシンカイ</v>
      </c>
      <c r="E937" s="237" t="s">
        <v>4494</v>
      </c>
      <c r="F937" s="237" t="str">
        <f t="shared" si="154"/>
        <v>989</v>
      </c>
      <c r="G937" s="237" t="str">
        <f t="shared" si="155"/>
        <v>6412</v>
      </c>
      <c r="H937" s="237" t="s">
        <v>4495</v>
      </c>
      <c r="I937" s="237" t="str">
        <f t="shared" si="156"/>
        <v>大崎市岩出山下野目字南山179-1</v>
      </c>
      <c r="J937" s="237" t="s">
        <v>4496</v>
      </c>
      <c r="K937" s="237" t="s">
        <v>4497</v>
      </c>
      <c r="L937" s="237" t="s">
        <v>248</v>
      </c>
      <c r="M937" s="237" t="s">
        <v>4498</v>
      </c>
      <c r="N937" s="237" t="s">
        <v>4504</v>
      </c>
      <c r="O937" s="237" t="s">
        <v>4505</v>
      </c>
      <c r="P937" s="237" t="s">
        <v>4506</v>
      </c>
      <c r="Q937" s="237" t="s">
        <v>4301</v>
      </c>
      <c r="R937" s="237" t="s">
        <v>4507</v>
      </c>
      <c r="S937" s="237" t="s">
        <v>4508</v>
      </c>
      <c r="T937" s="237" t="s">
        <v>4508</v>
      </c>
      <c r="U937" s="237" t="s">
        <v>4509</v>
      </c>
      <c r="V937" s="237" t="s">
        <v>111</v>
      </c>
      <c r="W937" s="237"/>
      <c r="X937" s="237"/>
      <c r="Y937" s="237" t="s">
        <v>4504</v>
      </c>
      <c r="Z937" s="237" t="s">
        <v>4505</v>
      </c>
      <c r="AA937" s="237" t="str">
        <f t="shared" si="157"/>
        <v>シテイショウガイフクシサービスジギョウショ　オオサキタイヨウノムラ</v>
      </c>
      <c r="AB937" s="237" t="s">
        <v>4506</v>
      </c>
      <c r="AC937" s="237" t="str">
        <f t="shared" si="158"/>
        <v>989</v>
      </c>
      <c r="AD937" s="237" t="str">
        <f t="shared" si="159"/>
        <v>6426</v>
      </c>
      <c r="AE937" s="237" t="s">
        <v>4301</v>
      </c>
      <c r="AF937" s="237" t="s">
        <v>4507</v>
      </c>
      <c r="AG937" s="237" t="str">
        <f t="shared" si="160"/>
        <v>大崎市岩出山東御名掛１５０－１、１５２</v>
      </c>
      <c r="AH937" s="237" t="s">
        <v>4508</v>
      </c>
      <c r="AI937" s="237" t="s">
        <v>4508</v>
      </c>
      <c r="AJ937" s="237" t="s">
        <v>260</v>
      </c>
    </row>
    <row r="938" spans="1:36">
      <c r="A938" s="237" t="str">
        <f t="shared" si="152"/>
        <v>0411500333居宅介護</v>
      </c>
      <c r="B938" s="237" t="s">
        <v>1398</v>
      </c>
      <c r="C938" s="237" t="s">
        <v>1399</v>
      </c>
      <c r="D938" s="237" t="str">
        <f t="shared" si="153"/>
        <v>コウエキザイダンホウジン　ミヤギコウセイキョウカイ</v>
      </c>
      <c r="E938" s="237" t="s">
        <v>1400</v>
      </c>
      <c r="F938" s="237" t="str">
        <f t="shared" si="154"/>
        <v>985</v>
      </c>
      <c r="G938" s="237" t="str">
        <f t="shared" si="155"/>
        <v>0835</v>
      </c>
      <c r="H938" s="237" t="s">
        <v>1401</v>
      </c>
      <c r="I938" s="237" t="str">
        <f t="shared" si="156"/>
        <v>多賀城市下馬２丁目１３－７</v>
      </c>
      <c r="J938" s="237" t="s">
        <v>1402</v>
      </c>
      <c r="K938" s="237" t="s">
        <v>1403</v>
      </c>
      <c r="L938" s="237" t="s">
        <v>901</v>
      </c>
      <c r="M938" s="237" t="s">
        <v>1404</v>
      </c>
      <c r="N938" s="237" t="s">
        <v>4510</v>
      </c>
      <c r="O938" s="237" t="s">
        <v>4511</v>
      </c>
      <c r="P938" s="237" t="s">
        <v>4512</v>
      </c>
      <c r="Q938" s="237" t="s">
        <v>4301</v>
      </c>
      <c r="R938" s="237" t="s">
        <v>4513</v>
      </c>
      <c r="S938" s="237" t="s">
        <v>4514</v>
      </c>
      <c r="T938" s="237" t="s">
        <v>4515</v>
      </c>
      <c r="U938" s="237" t="s">
        <v>4516</v>
      </c>
      <c r="V938" s="237" t="s">
        <v>99</v>
      </c>
      <c r="W938" s="237"/>
      <c r="X938" s="237"/>
      <c r="Y938" s="237" t="s">
        <v>4510</v>
      </c>
      <c r="Z938" s="237" t="s">
        <v>4511</v>
      </c>
      <c r="AA938" s="237" t="str">
        <f t="shared" si="157"/>
        <v>コウエキザイダンホウジンミヤギコウセイキョウカイケアステーションアユミ　カイゴ</v>
      </c>
      <c r="AB938" s="237" t="s">
        <v>4512</v>
      </c>
      <c r="AC938" s="237" t="str">
        <f t="shared" si="158"/>
        <v>989</v>
      </c>
      <c r="AD938" s="237" t="str">
        <f t="shared" si="159"/>
        <v>6115</v>
      </c>
      <c r="AE938" s="237" t="s">
        <v>4301</v>
      </c>
      <c r="AF938" s="237" t="s">
        <v>4513</v>
      </c>
      <c r="AG938" s="237" t="str">
        <f t="shared" si="160"/>
        <v>大崎市古川駅東2丁目12-18</v>
      </c>
      <c r="AH938" s="237" t="s">
        <v>4514</v>
      </c>
      <c r="AI938" s="237" t="s">
        <v>4515</v>
      </c>
      <c r="AJ938" s="237" t="s">
        <v>260</v>
      </c>
    </row>
    <row r="939" spans="1:36">
      <c r="A939" s="237" t="str">
        <f t="shared" si="152"/>
        <v>0411500333重度訪問介護</v>
      </c>
      <c r="B939" s="237" t="s">
        <v>1398</v>
      </c>
      <c r="C939" s="237" t="s">
        <v>1399</v>
      </c>
      <c r="D939" s="237" t="str">
        <f t="shared" si="153"/>
        <v>コウエキザイダンホウジン　ミヤギコウセイキョウカイ</v>
      </c>
      <c r="E939" s="237" t="s">
        <v>1400</v>
      </c>
      <c r="F939" s="237" t="str">
        <f t="shared" si="154"/>
        <v>985</v>
      </c>
      <c r="G939" s="237" t="str">
        <f t="shared" si="155"/>
        <v>0835</v>
      </c>
      <c r="H939" s="237" t="s">
        <v>1401</v>
      </c>
      <c r="I939" s="237" t="str">
        <f t="shared" si="156"/>
        <v>多賀城市下馬２丁目１３－７</v>
      </c>
      <c r="J939" s="237" t="s">
        <v>1402</v>
      </c>
      <c r="K939" s="237" t="s">
        <v>1403</v>
      </c>
      <c r="L939" s="237" t="s">
        <v>901</v>
      </c>
      <c r="M939" s="237" t="s">
        <v>1404</v>
      </c>
      <c r="N939" s="237" t="s">
        <v>4510</v>
      </c>
      <c r="O939" s="237" t="s">
        <v>4511</v>
      </c>
      <c r="P939" s="237" t="s">
        <v>4512</v>
      </c>
      <c r="Q939" s="237" t="s">
        <v>4301</v>
      </c>
      <c r="R939" s="237" t="s">
        <v>4513</v>
      </c>
      <c r="S939" s="237" t="s">
        <v>4514</v>
      </c>
      <c r="T939" s="237" t="s">
        <v>4515</v>
      </c>
      <c r="U939" s="237" t="s">
        <v>4516</v>
      </c>
      <c r="V939" s="237" t="s">
        <v>101</v>
      </c>
      <c r="W939" s="237"/>
      <c r="X939" s="237"/>
      <c r="Y939" s="237" t="s">
        <v>4510</v>
      </c>
      <c r="Z939" s="237" t="s">
        <v>4511</v>
      </c>
      <c r="AA939" s="237" t="str">
        <f t="shared" si="157"/>
        <v>コウエキザイダンホウジンミヤギコウセイキョウカイケアステーションアユミ　カイゴ</v>
      </c>
      <c r="AB939" s="237" t="s">
        <v>4512</v>
      </c>
      <c r="AC939" s="237" t="str">
        <f t="shared" si="158"/>
        <v>989</v>
      </c>
      <c r="AD939" s="237" t="str">
        <f t="shared" si="159"/>
        <v>6115</v>
      </c>
      <c r="AE939" s="237" t="s">
        <v>4301</v>
      </c>
      <c r="AF939" s="237" t="s">
        <v>4513</v>
      </c>
      <c r="AG939" s="237" t="str">
        <f t="shared" si="160"/>
        <v>大崎市古川駅東2丁目12-18</v>
      </c>
      <c r="AH939" s="237" t="s">
        <v>4514</v>
      </c>
      <c r="AI939" s="237" t="s">
        <v>4515</v>
      </c>
      <c r="AJ939" s="237" t="s">
        <v>260</v>
      </c>
    </row>
    <row r="940" spans="1:36">
      <c r="A940" s="237" t="str">
        <f t="shared" si="152"/>
        <v>0411500333行動援護</v>
      </c>
      <c r="B940" s="237" t="s">
        <v>1398</v>
      </c>
      <c r="C940" s="237" t="s">
        <v>1399</v>
      </c>
      <c r="D940" s="237" t="str">
        <f t="shared" si="153"/>
        <v>コウエキザイダンホウジン　ミヤギコウセイキョウカイ</v>
      </c>
      <c r="E940" s="237" t="s">
        <v>1400</v>
      </c>
      <c r="F940" s="237" t="str">
        <f t="shared" si="154"/>
        <v>985</v>
      </c>
      <c r="G940" s="237" t="str">
        <f t="shared" si="155"/>
        <v>0835</v>
      </c>
      <c r="H940" s="237" t="s">
        <v>1401</v>
      </c>
      <c r="I940" s="237" t="str">
        <f t="shared" si="156"/>
        <v>多賀城市下馬２丁目１３－７</v>
      </c>
      <c r="J940" s="237" t="s">
        <v>1402</v>
      </c>
      <c r="K940" s="237" t="s">
        <v>1403</v>
      </c>
      <c r="L940" s="237" t="s">
        <v>901</v>
      </c>
      <c r="M940" s="237" t="s">
        <v>1404</v>
      </c>
      <c r="N940" s="237" t="s">
        <v>4510</v>
      </c>
      <c r="O940" s="237" t="s">
        <v>4511</v>
      </c>
      <c r="P940" s="237" t="s">
        <v>4512</v>
      </c>
      <c r="Q940" s="237" t="s">
        <v>4301</v>
      </c>
      <c r="R940" s="237" t="s">
        <v>4513</v>
      </c>
      <c r="S940" s="237" t="s">
        <v>4514</v>
      </c>
      <c r="T940" s="237" t="s">
        <v>4515</v>
      </c>
      <c r="U940" s="237" t="s">
        <v>4516</v>
      </c>
      <c r="V940" s="237" t="s">
        <v>102</v>
      </c>
      <c r="W940" s="237"/>
      <c r="X940" s="237"/>
      <c r="Y940" s="237" t="s">
        <v>4517</v>
      </c>
      <c r="Z940" s="237" t="s">
        <v>4518</v>
      </c>
      <c r="AA940" s="237" t="str">
        <f t="shared" si="157"/>
        <v>ザイダンホウジンミヤギコウセイキョウカイ　ヘルパーステーションアユミ</v>
      </c>
      <c r="AB940" s="237" t="s">
        <v>4512</v>
      </c>
      <c r="AC940" s="237" t="str">
        <f t="shared" si="158"/>
        <v>989</v>
      </c>
      <c r="AD940" s="237" t="str">
        <f t="shared" si="159"/>
        <v>6115</v>
      </c>
      <c r="AE940" s="237" t="s">
        <v>4301</v>
      </c>
      <c r="AF940" s="237" t="s">
        <v>4513</v>
      </c>
      <c r="AG940" s="237" t="str">
        <f t="shared" si="160"/>
        <v>大崎市古川駅東2丁目12-18</v>
      </c>
      <c r="AH940" s="237" t="s">
        <v>4514</v>
      </c>
      <c r="AI940" s="237" t="s">
        <v>4515</v>
      </c>
      <c r="AJ940" s="237" t="s">
        <v>332</v>
      </c>
    </row>
    <row r="941" spans="1:36">
      <c r="A941" s="237" t="str">
        <f t="shared" si="152"/>
        <v>0411500333同行援護</v>
      </c>
      <c r="B941" s="237" t="s">
        <v>1398</v>
      </c>
      <c r="C941" s="237" t="s">
        <v>1399</v>
      </c>
      <c r="D941" s="237" t="str">
        <f t="shared" si="153"/>
        <v>コウエキザイダンホウジン　ミヤギコウセイキョウカイ</v>
      </c>
      <c r="E941" s="237" t="s">
        <v>1400</v>
      </c>
      <c r="F941" s="237" t="str">
        <f t="shared" si="154"/>
        <v>985</v>
      </c>
      <c r="G941" s="237" t="str">
        <f t="shared" si="155"/>
        <v>0835</v>
      </c>
      <c r="H941" s="237" t="s">
        <v>1401</v>
      </c>
      <c r="I941" s="237" t="str">
        <f t="shared" si="156"/>
        <v>多賀城市下馬２丁目１３－７</v>
      </c>
      <c r="J941" s="237" t="s">
        <v>1402</v>
      </c>
      <c r="K941" s="237" t="s">
        <v>1403</v>
      </c>
      <c r="L941" s="237" t="s">
        <v>901</v>
      </c>
      <c r="M941" s="237" t="s">
        <v>1404</v>
      </c>
      <c r="N941" s="237" t="s">
        <v>4510</v>
      </c>
      <c r="O941" s="237" t="s">
        <v>4511</v>
      </c>
      <c r="P941" s="237" t="s">
        <v>4512</v>
      </c>
      <c r="Q941" s="237" t="s">
        <v>4301</v>
      </c>
      <c r="R941" s="237" t="s">
        <v>4513</v>
      </c>
      <c r="S941" s="237" t="s">
        <v>4514</v>
      </c>
      <c r="T941" s="237" t="s">
        <v>4515</v>
      </c>
      <c r="U941" s="237" t="s">
        <v>4516</v>
      </c>
      <c r="V941" s="237" t="s">
        <v>126</v>
      </c>
      <c r="W941" s="237"/>
      <c r="X941" s="237"/>
      <c r="Y941" s="237" t="s">
        <v>4510</v>
      </c>
      <c r="Z941" s="237" t="s">
        <v>4511</v>
      </c>
      <c r="AA941" s="237" t="str">
        <f t="shared" si="157"/>
        <v>コウエキザイダンホウジンミヤギコウセイキョウカイケアステーションアユミ　カイゴ</v>
      </c>
      <c r="AB941" s="237" t="s">
        <v>4512</v>
      </c>
      <c r="AC941" s="237" t="str">
        <f t="shared" si="158"/>
        <v>989</v>
      </c>
      <c r="AD941" s="237" t="str">
        <f t="shared" si="159"/>
        <v>6115</v>
      </c>
      <c r="AE941" s="237" t="s">
        <v>4301</v>
      </c>
      <c r="AF941" s="237" t="s">
        <v>4513</v>
      </c>
      <c r="AG941" s="237" t="str">
        <f t="shared" si="160"/>
        <v>大崎市古川駅東2丁目12-18</v>
      </c>
      <c r="AH941" s="237" t="s">
        <v>4514</v>
      </c>
      <c r="AI941" s="237" t="s">
        <v>4515</v>
      </c>
      <c r="AJ941" s="237" t="s">
        <v>332</v>
      </c>
    </row>
    <row r="942" spans="1:36">
      <c r="A942" s="237" t="str">
        <f t="shared" si="152"/>
        <v>0411500341居宅介護</v>
      </c>
      <c r="B942" s="237" t="s">
        <v>629</v>
      </c>
      <c r="C942" s="237" t="s">
        <v>630</v>
      </c>
      <c r="D942" s="237" t="str">
        <f t="shared" si="153"/>
        <v>カブシキガイシャニチイガッカン</v>
      </c>
      <c r="E942" s="237" t="s">
        <v>631</v>
      </c>
      <c r="F942" s="237" t="str">
        <f t="shared" si="154"/>
        <v>101</v>
      </c>
      <c r="G942" s="237" t="str">
        <f t="shared" si="155"/>
        <v>8688</v>
      </c>
      <c r="H942" s="237" t="s">
        <v>632</v>
      </c>
      <c r="I942" s="237" t="str">
        <f t="shared" si="156"/>
        <v>東京都千代田区神田駿河台２丁目９</v>
      </c>
      <c r="J942" s="237" t="s">
        <v>633</v>
      </c>
      <c r="K942" s="237" t="s">
        <v>634</v>
      </c>
      <c r="L942" s="237" t="s">
        <v>635</v>
      </c>
      <c r="M942" s="237" t="s">
        <v>636</v>
      </c>
      <c r="N942" s="237" t="s">
        <v>4519</v>
      </c>
      <c r="O942" s="237" t="s">
        <v>4520</v>
      </c>
      <c r="P942" s="237" t="s">
        <v>4521</v>
      </c>
      <c r="Q942" s="237" t="s">
        <v>4301</v>
      </c>
      <c r="R942" s="237" t="s">
        <v>4522</v>
      </c>
      <c r="S942" s="237" t="s">
        <v>4523</v>
      </c>
      <c r="T942" s="237" t="s">
        <v>4524</v>
      </c>
      <c r="U942" s="237" t="s">
        <v>4525</v>
      </c>
      <c r="V942" s="237" t="s">
        <v>99</v>
      </c>
      <c r="W942" s="237"/>
      <c r="X942" s="237"/>
      <c r="Y942" s="237" t="s">
        <v>4519</v>
      </c>
      <c r="Z942" s="237" t="s">
        <v>4520</v>
      </c>
      <c r="AA942" s="237" t="str">
        <f t="shared" si="157"/>
        <v>ニチイケアセンターフルカワ</v>
      </c>
      <c r="AB942" s="237" t="s">
        <v>4521</v>
      </c>
      <c r="AC942" s="237" t="str">
        <f t="shared" si="158"/>
        <v>989</v>
      </c>
      <c r="AD942" s="237" t="str">
        <f t="shared" si="159"/>
        <v>6105</v>
      </c>
      <c r="AE942" s="237" t="s">
        <v>4301</v>
      </c>
      <c r="AF942" s="237" t="s">
        <v>4522</v>
      </c>
      <c r="AG942" s="237" t="str">
        <f t="shared" si="160"/>
        <v>大崎市古川福沼1丁目14-35</v>
      </c>
      <c r="AH942" s="237" t="s">
        <v>4523</v>
      </c>
      <c r="AI942" s="237" t="s">
        <v>4524</v>
      </c>
      <c r="AJ942" s="237" t="s">
        <v>260</v>
      </c>
    </row>
    <row r="943" spans="1:36">
      <c r="A943" s="237" t="str">
        <f t="shared" si="152"/>
        <v>0411500341重度訪問介護</v>
      </c>
      <c r="B943" s="237" t="s">
        <v>629</v>
      </c>
      <c r="C943" s="237" t="s">
        <v>630</v>
      </c>
      <c r="D943" s="237" t="str">
        <f t="shared" si="153"/>
        <v>カブシキガイシャニチイガッカン</v>
      </c>
      <c r="E943" s="237" t="s">
        <v>631</v>
      </c>
      <c r="F943" s="237" t="str">
        <f t="shared" si="154"/>
        <v>101</v>
      </c>
      <c r="G943" s="237" t="str">
        <f t="shared" si="155"/>
        <v>8688</v>
      </c>
      <c r="H943" s="237" t="s">
        <v>632</v>
      </c>
      <c r="I943" s="237" t="str">
        <f t="shared" si="156"/>
        <v>東京都千代田区神田駿河台２丁目９</v>
      </c>
      <c r="J943" s="237" t="s">
        <v>633</v>
      </c>
      <c r="K943" s="237" t="s">
        <v>634</v>
      </c>
      <c r="L943" s="237" t="s">
        <v>635</v>
      </c>
      <c r="M943" s="237" t="s">
        <v>636</v>
      </c>
      <c r="N943" s="237" t="s">
        <v>4519</v>
      </c>
      <c r="O943" s="237" t="s">
        <v>4520</v>
      </c>
      <c r="P943" s="237" t="s">
        <v>4521</v>
      </c>
      <c r="Q943" s="237" t="s">
        <v>4301</v>
      </c>
      <c r="R943" s="237" t="s">
        <v>4522</v>
      </c>
      <c r="S943" s="237" t="s">
        <v>4523</v>
      </c>
      <c r="T943" s="237" t="s">
        <v>4524</v>
      </c>
      <c r="U943" s="237" t="s">
        <v>4525</v>
      </c>
      <c r="V943" s="237" t="s">
        <v>101</v>
      </c>
      <c r="W943" s="237"/>
      <c r="X943" s="237"/>
      <c r="Y943" s="237" t="s">
        <v>4519</v>
      </c>
      <c r="Z943" s="237" t="s">
        <v>4520</v>
      </c>
      <c r="AA943" s="237" t="str">
        <f t="shared" si="157"/>
        <v>ニチイケアセンターフルカワ</v>
      </c>
      <c r="AB943" s="237" t="s">
        <v>4521</v>
      </c>
      <c r="AC943" s="237" t="str">
        <f t="shared" si="158"/>
        <v>989</v>
      </c>
      <c r="AD943" s="237" t="str">
        <f t="shared" si="159"/>
        <v>6105</v>
      </c>
      <c r="AE943" s="237" t="s">
        <v>4301</v>
      </c>
      <c r="AF943" s="237" t="s">
        <v>4522</v>
      </c>
      <c r="AG943" s="237" t="str">
        <f t="shared" si="160"/>
        <v>大崎市古川福沼1丁目14-35</v>
      </c>
      <c r="AH943" s="237" t="s">
        <v>4523</v>
      </c>
      <c r="AI943" s="237" t="s">
        <v>4524</v>
      </c>
      <c r="AJ943" s="237" t="s">
        <v>260</v>
      </c>
    </row>
    <row r="944" spans="1:36">
      <c r="A944" s="237" t="str">
        <f t="shared" si="152"/>
        <v>0411500341同行援護</v>
      </c>
      <c r="B944" s="237" t="s">
        <v>629</v>
      </c>
      <c r="C944" s="237" t="s">
        <v>630</v>
      </c>
      <c r="D944" s="237" t="str">
        <f t="shared" si="153"/>
        <v>カブシキガイシャニチイガッカン</v>
      </c>
      <c r="E944" s="237" t="s">
        <v>631</v>
      </c>
      <c r="F944" s="237" t="str">
        <f t="shared" si="154"/>
        <v>101</v>
      </c>
      <c r="G944" s="237" t="str">
        <f t="shared" si="155"/>
        <v>8688</v>
      </c>
      <c r="H944" s="237" t="s">
        <v>632</v>
      </c>
      <c r="I944" s="237" t="str">
        <f t="shared" si="156"/>
        <v>東京都千代田区神田駿河台２丁目９</v>
      </c>
      <c r="J944" s="237" t="s">
        <v>633</v>
      </c>
      <c r="K944" s="237" t="s">
        <v>634</v>
      </c>
      <c r="L944" s="237" t="s">
        <v>635</v>
      </c>
      <c r="M944" s="237" t="s">
        <v>636</v>
      </c>
      <c r="N944" s="237" t="s">
        <v>4519</v>
      </c>
      <c r="O944" s="237" t="s">
        <v>4520</v>
      </c>
      <c r="P944" s="237" t="s">
        <v>4521</v>
      </c>
      <c r="Q944" s="237" t="s">
        <v>4301</v>
      </c>
      <c r="R944" s="237" t="s">
        <v>4522</v>
      </c>
      <c r="S944" s="237" t="s">
        <v>4523</v>
      </c>
      <c r="T944" s="237" t="s">
        <v>4524</v>
      </c>
      <c r="U944" s="237" t="s">
        <v>4525</v>
      </c>
      <c r="V944" s="237" t="s">
        <v>126</v>
      </c>
      <c r="W944" s="237"/>
      <c r="X944" s="237"/>
      <c r="Y944" s="237" t="s">
        <v>4519</v>
      </c>
      <c r="Z944" s="237" t="s">
        <v>4520</v>
      </c>
      <c r="AA944" s="237" t="str">
        <f t="shared" si="157"/>
        <v>ニチイケアセンターフルカワ</v>
      </c>
      <c r="AB944" s="237" t="s">
        <v>4521</v>
      </c>
      <c r="AC944" s="237" t="str">
        <f t="shared" si="158"/>
        <v>989</v>
      </c>
      <c r="AD944" s="237" t="str">
        <f t="shared" si="159"/>
        <v>6105</v>
      </c>
      <c r="AE944" s="237" t="s">
        <v>4301</v>
      </c>
      <c r="AF944" s="237" t="s">
        <v>4522</v>
      </c>
      <c r="AG944" s="237" t="str">
        <f t="shared" si="160"/>
        <v>大崎市古川福沼1丁目14-35</v>
      </c>
      <c r="AH944" s="237" t="s">
        <v>4523</v>
      </c>
      <c r="AI944" s="237" t="s">
        <v>4524</v>
      </c>
      <c r="AJ944" s="237" t="s">
        <v>260</v>
      </c>
    </row>
    <row r="945" spans="1:36">
      <c r="A945" s="237" t="str">
        <f t="shared" si="152"/>
        <v>0411500382生活介護</v>
      </c>
      <c r="B945" s="237" t="s">
        <v>4306</v>
      </c>
      <c r="C945" s="237" t="s">
        <v>4307</v>
      </c>
      <c r="D945" s="237" t="str">
        <f t="shared" si="153"/>
        <v>トクテイヒエイリカツドウホウジン　クモリノチハレ</v>
      </c>
      <c r="E945" s="237" t="s">
        <v>4308</v>
      </c>
      <c r="F945" s="237" t="str">
        <f t="shared" si="154"/>
        <v>989</v>
      </c>
      <c r="G945" s="237" t="str">
        <f t="shared" si="155"/>
        <v>6153</v>
      </c>
      <c r="H945" s="237" t="s">
        <v>4309</v>
      </c>
      <c r="I945" s="237" t="str">
        <f t="shared" si="156"/>
        <v>大崎市古川七日町４番３３号</v>
      </c>
      <c r="J945" s="237" t="s">
        <v>4310</v>
      </c>
      <c r="K945" s="237" t="s">
        <v>4310</v>
      </c>
      <c r="L945" s="237" t="s">
        <v>901</v>
      </c>
      <c r="M945" s="237" t="s">
        <v>4311</v>
      </c>
      <c r="N945" s="237" t="s">
        <v>4526</v>
      </c>
      <c r="O945" s="237" t="s">
        <v>4527</v>
      </c>
      <c r="P945" s="237" t="s">
        <v>4308</v>
      </c>
      <c r="Q945" s="237" t="s">
        <v>4301</v>
      </c>
      <c r="R945" s="237" t="s">
        <v>4309</v>
      </c>
      <c r="S945" s="237" t="s">
        <v>4310</v>
      </c>
      <c r="T945" s="237" t="s">
        <v>4310</v>
      </c>
      <c r="U945" s="237" t="s">
        <v>4528</v>
      </c>
      <c r="V945" s="237" t="s">
        <v>105</v>
      </c>
      <c r="W945" s="237"/>
      <c r="X945" s="237"/>
      <c r="Y945" s="237" t="s">
        <v>4526</v>
      </c>
      <c r="Z945" s="237" t="s">
        <v>4527</v>
      </c>
      <c r="AA945" s="237" t="str">
        <f t="shared" si="157"/>
        <v>シアンクレ～ル</v>
      </c>
      <c r="AB945" s="237" t="s">
        <v>4308</v>
      </c>
      <c r="AC945" s="237" t="str">
        <f t="shared" si="158"/>
        <v>989</v>
      </c>
      <c r="AD945" s="237" t="str">
        <f t="shared" si="159"/>
        <v>6153</v>
      </c>
      <c r="AE945" s="237" t="s">
        <v>4301</v>
      </c>
      <c r="AF945" s="237" t="s">
        <v>4309</v>
      </c>
      <c r="AG945" s="237" t="str">
        <f t="shared" si="160"/>
        <v>大崎市古川七日町４番３３号</v>
      </c>
      <c r="AH945" s="237" t="s">
        <v>4310</v>
      </c>
      <c r="AI945" s="237" t="s">
        <v>4310</v>
      </c>
      <c r="AJ945" s="237" t="s">
        <v>260</v>
      </c>
    </row>
    <row r="946" spans="1:36">
      <c r="A946" s="237" t="str">
        <f t="shared" si="152"/>
        <v>0411500382自立訓練（生活訓練）</v>
      </c>
      <c r="B946" s="237" t="s">
        <v>4306</v>
      </c>
      <c r="C946" s="237" t="s">
        <v>4307</v>
      </c>
      <c r="D946" s="237" t="str">
        <f t="shared" si="153"/>
        <v>トクテイヒエイリカツドウホウジン　クモリノチハレ</v>
      </c>
      <c r="E946" s="237" t="s">
        <v>4308</v>
      </c>
      <c r="F946" s="237" t="str">
        <f t="shared" si="154"/>
        <v>989</v>
      </c>
      <c r="G946" s="237" t="str">
        <f t="shared" si="155"/>
        <v>6153</v>
      </c>
      <c r="H946" s="237" t="s">
        <v>4309</v>
      </c>
      <c r="I946" s="237" t="str">
        <f t="shared" si="156"/>
        <v>大崎市古川七日町４番３３号</v>
      </c>
      <c r="J946" s="237" t="s">
        <v>4310</v>
      </c>
      <c r="K946" s="237" t="s">
        <v>4310</v>
      </c>
      <c r="L946" s="237" t="s">
        <v>901</v>
      </c>
      <c r="M946" s="237" t="s">
        <v>4311</v>
      </c>
      <c r="N946" s="237" t="s">
        <v>4526</v>
      </c>
      <c r="O946" s="237" t="s">
        <v>4527</v>
      </c>
      <c r="P946" s="237" t="s">
        <v>4308</v>
      </c>
      <c r="Q946" s="237" t="s">
        <v>4301</v>
      </c>
      <c r="R946" s="237" t="s">
        <v>4309</v>
      </c>
      <c r="S946" s="237" t="s">
        <v>4310</v>
      </c>
      <c r="T946" s="237" t="s">
        <v>4310</v>
      </c>
      <c r="U946" s="237" t="s">
        <v>4528</v>
      </c>
      <c r="V946" s="237" t="s">
        <v>108</v>
      </c>
      <c r="W946" s="237"/>
      <c r="X946" s="237"/>
      <c r="Y946" s="237" t="s">
        <v>4526</v>
      </c>
      <c r="Z946" s="237" t="s">
        <v>4529</v>
      </c>
      <c r="AA946" s="237" t="str">
        <f t="shared" si="157"/>
        <v>シアンクレ～ル</v>
      </c>
      <c r="AB946" s="237" t="s">
        <v>4308</v>
      </c>
      <c r="AC946" s="237" t="str">
        <f t="shared" si="158"/>
        <v>989</v>
      </c>
      <c r="AD946" s="237" t="str">
        <f t="shared" si="159"/>
        <v>6153</v>
      </c>
      <c r="AE946" s="237" t="s">
        <v>4301</v>
      </c>
      <c r="AF946" s="237" t="s">
        <v>4530</v>
      </c>
      <c r="AG946" s="237" t="str">
        <f t="shared" si="160"/>
        <v>大崎市古川七日町11-7</v>
      </c>
      <c r="AH946" s="237" t="s">
        <v>4310</v>
      </c>
      <c r="AI946" s="237" t="s">
        <v>4310</v>
      </c>
      <c r="AJ946" s="237" t="s">
        <v>332</v>
      </c>
    </row>
    <row r="947" spans="1:36">
      <c r="A947" s="237" t="str">
        <f t="shared" si="152"/>
        <v>0411500382就労継続支援Ｂ型</v>
      </c>
      <c r="B947" s="237" t="s">
        <v>4306</v>
      </c>
      <c r="C947" s="237" t="s">
        <v>4307</v>
      </c>
      <c r="D947" s="237" t="str">
        <f t="shared" si="153"/>
        <v>トクテイヒエイリカツドウホウジン　クモリノチハレ</v>
      </c>
      <c r="E947" s="237" t="s">
        <v>4308</v>
      </c>
      <c r="F947" s="237" t="str">
        <f t="shared" si="154"/>
        <v>989</v>
      </c>
      <c r="G947" s="237" t="str">
        <f t="shared" si="155"/>
        <v>6153</v>
      </c>
      <c r="H947" s="237" t="s">
        <v>4309</v>
      </c>
      <c r="I947" s="237" t="str">
        <f t="shared" si="156"/>
        <v>大崎市古川七日町４番３３号</v>
      </c>
      <c r="J947" s="237" t="s">
        <v>4310</v>
      </c>
      <c r="K947" s="237" t="s">
        <v>4310</v>
      </c>
      <c r="L947" s="237" t="s">
        <v>901</v>
      </c>
      <c r="M947" s="237" t="s">
        <v>4311</v>
      </c>
      <c r="N947" s="237" t="s">
        <v>4526</v>
      </c>
      <c r="O947" s="237" t="s">
        <v>4527</v>
      </c>
      <c r="P947" s="237" t="s">
        <v>4308</v>
      </c>
      <c r="Q947" s="237" t="s">
        <v>4301</v>
      </c>
      <c r="R947" s="237" t="s">
        <v>4309</v>
      </c>
      <c r="S947" s="237" t="s">
        <v>4310</v>
      </c>
      <c r="T947" s="237" t="s">
        <v>4310</v>
      </c>
      <c r="U947" s="237" t="s">
        <v>4528</v>
      </c>
      <c r="V947" s="237" t="s">
        <v>111</v>
      </c>
      <c r="W947" s="237"/>
      <c r="X947" s="237"/>
      <c r="Y947" s="237" t="s">
        <v>4526</v>
      </c>
      <c r="Z947" s="237" t="s">
        <v>4527</v>
      </c>
      <c r="AA947" s="237" t="str">
        <f t="shared" si="157"/>
        <v>シアンクレ～ル</v>
      </c>
      <c r="AB947" s="237" t="s">
        <v>4308</v>
      </c>
      <c r="AC947" s="237" t="str">
        <f t="shared" si="158"/>
        <v>989</v>
      </c>
      <c r="AD947" s="237" t="str">
        <f t="shared" si="159"/>
        <v>6153</v>
      </c>
      <c r="AE947" s="237" t="s">
        <v>4301</v>
      </c>
      <c r="AF947" s="237" t="s">
        <v>4309</v>
      </c>
      <c r="AG947" s="237" t="str">
        <f t="shared" si="160"/>
        <v>大崎市古川七日町４番３３号</v>
      </c>
      <c r="AH947" s="237" t="s">
        <v>4310</v>
      </c>
      <c r="AI947" s="237" t="s">
        <v>4310</v>
      </c>
      <c r="AJ947" s="237" t="s">
        <v>260</v>
      </c>
    </row>
    <row r="948" spans="1:36">
      <c r="A948" s="237" t="str">
        <f t="shared" si="152"/>
        <v>0411500390居宅介護</v>
      </c>
      <c r="B948" s="237" t="s">
        <v>4056</v>
      </c>
      <c r="C948" s="237" t="s">
        <v>4057</v>
      </c>
      <c r="D948" s="237" t="str">
        <f t="shared" si="153"/>
        <v>シンミヤギノウギョウキョウドウクミアイ</v>
      </c>
      <c r="E948" s="237" t="s">
        <v>3962</v>
      </c>
      <c r="F948" s="237" t="str">
        <f t="shared" si="154"/>
        <v>987</v>
      </c>
      <c r="G948" s="237" t="str">
        <f t="shared" si="155"/>
        <v>2233</v>
      </c>
      <c r="H948" s="237" t="s">
        <v>4531</v>
      </c>
      <c r="I948" s="237" t="str">
        <f t="shared" si="156"/>
        <v>栗原市築館照越大ケ原</v>
      </c>
      <c r="J948" s="237" t="s">
        <v>4059</v>
      </c>
      <c r="K948" s="237"/>
      <c r="L948" s="237" t="s">
        <v>2077</v>
      </c>
      <c r="M948" s="237" t="s">
        <v>4532</v>
      </c>
      <c r="N948" s="237" t="s">
        <v>4533</v>
      </c>
      <c r="O948" s="237" t="s">
        <v>4534</v>
      </c>
      <c r="P948" s="237" t="s">
        <v>4535</v>
      </c>
      <c r="Q948" s="237" t="s">
        <v>4301</v>
      </c>
      <c r="R948" s="237" t="s">
        <v>4536</v>
      </c>
      <c r="S948" s="237" t="s">
        <v>4537</v>
      </c>
      <c r="T948" s="237" t="s">
        <v>4538</v>
      </c>
      <c r="U948" s="237" t="s">
        <v>4539</v>
      </c>
      <c r="V948" s="237" t="s">
        <v>99</v>
      </c>
      <c r="W948" s="237"/>
      <c r="X948" s="237"/>
      <c r="Y948" s="237" t="s">
        <v>4533</v>
      </c>
      <c r="Z948" s="237" t="s">
        <v>4534</v>
      </c>
      <c r="AA948" s="237" t="str">
        <f t="shared" si="157"/>
        <v>ジェイエイミドリノフレアイフクシセンターカシマダイ</v>
      </c>
      <c r="AB948" s="237" t="s">
        <v>4535</v>
      </c>
      <c r="AC948" s="237" t="str">
        <f t="shared" si="158"/>
        <v>989</v>
      </c>
      <c r="AD948" s="237" t="str">
        <f t="shared" si="159"/>
        <v>4104</v>
      </c>
      <c r="AE948" s="237" t="s">
        <v>4301</v>
      </c>
      <c r="AF948" s="237" t="s">
        <v>4536</v>
      </c>
      <c r="AG948" s="237" t="str">
        <f t="shared" si="160"/>
        <v>大崎市鹿島台広長字内の浦８１</v>
      </c>
      <c r="AH948" s="237" t="s">
        <v>4537</v>
      </c>
      <c r="AI948" s="237" t="s">
        <v>4538</v>
      </c>
      <c r="AJ948" s="237" t="s">
        <v>332</v>
      </c>
    </row>
    <row r="949" spans="1:36">
      <c r="A949" s="237" t="str">
        <f t="shared" si="152"/>
        <v>0411500390重度訪問介護</v>
      </c>
      <c r="B949" s="237" t="s">
        <v>4056</v>
      </c>
      <c r="C949" s="237" t="s">
        <v>4057</v>
      </c>
      <c r="D949" s="237" t="str">
        <f t="shared" si="153"/>
        <v>シンミヤギノウギョウキョウドウクミアイ</v>
      </c>
      <c r="E949" s="237" t="s">
        <v>3962</v>
      </c>
      <c r="F949" s="237" t="str">
        <f t="shared" si="154"/>
        <v>987</v>
      </c>
      <c r="G949" s="237" t="str">
        <f t="shared" si="155"/>
        <v>2233</v>
      </c>
      <c r="H949" s="237" t="s">
        <v>4531</v>
      </c>
      <c r="I949" s="237" t="str">
        <f t="shared" si="156"/>
        <v>栗原市築館照越大ケ原</v>
      </c>
      <c r="J949" s="237" t="s">
        <v>4059</v>
      </c>
      <c r="K949" s="237"/>
      <c r="L949" s="237" t="s">
        <v>2077</v>
      </c>
      <c r="M949" s="237" t="s">
        <v>4532</v>
      </c>
      <c r="N949" s="237" t="s">
        <v>4533</v>
      </c>
      <c r="O949" s="237" t="s">
        <v>4534</v>
      </c>
      <c r="P949" s="237" t="s">
        <v>4535</v>
      </c>
      <c r="Q949" s="237" t="s">
        <v>4301</v>
      </c>
      <c r="R949" s="237" t="s">
        <v>4536</v>
      </c>
      <c r="S949" s="237" t="s">
        <v>4537</v>
      </c>
      <c r="T949" s="237" t="s">
        <v>4538</v>
      </c>
      <c r="U949" s="237" t="s">
        <v>4539</v>
      </c>
      <c r="V949" s="237" t="s">
        <v>101</v>
      </c>
      <c r="W949" s="237"/>
      <c r="X949" s="237"/>
      <c r="Y949" s="237" t="s">
        <v>4533</v>
      </c>
      <c r="Z949" s="237" t="s">
        <v>4534</v>
      </c>
      <c r="AA949" s="237" t="str">
        <f t="shared" si="157"/>
        <v>ジェイエイミドリノフレアイフクシセンターカシマダイ</v>
      </c>
      <c r="AB949" s="237" t="s">
        <v>4535</v>
      </c>
      <c r="AC949" s="237" t="str">
        <f t="shared" si="158"/>
        <v>989</v>
      </c>
      <c r="AD949" s="237" t="str">
        <f t="shared" si="159"/>
        <v>4104</v>
      </c>
      <c r="AE949" s="237" t="s">
        <v>4301</v>
      </c>
      <c r="AF949" s="237" t="s">
        <v>4536</v>
      </c>
      <c r="AG949" s="237" t="str">
        <f t="shared" si="160"/>
        <v>大崎市鹿島台広長字内の浦８１</v>
      </c>
      <c r="AH949" s="237" t="s">
        <v>4537</v>
      </c>
      <c r="AI949" s="237" t="s">
        <v>4538</v>
      </c>
      <c r="AJ949" s="237" t="s">
        <v>332</v>
      </c>
    </row>
    <row r="950" spans="1:36">
      <c r="A950" s="237" t="str">
        <f t="shared" si="152"/>
        <v>0411500390行動援護</v>
      </c>
      <c r="B950" s="237" t="s">
        <v>4056</v>
      </c>
      <c r="C950" s="237" t="s">
        <v>4057</v>
      </c>
      <c r="D950" s="237" t="str">
        <f t="shared" si="153"/>
        <v>シンミヤギノウギョウキョウドウクミアイ</v>
      </c>
      <c r="E950" s="237" t="s">
        <v>3962</v>
      </c>
      <c r="F950" s="237" t="str">
        <f t="shared" si="154"/>
        <v>987</v>
      </c>
      <c r="G950" s="237" t="str">
        <f t="shared" si="155"/>
        <v>2233</v>
      </c>
      <c r="H950" s="237" t="s">
        <v>4531</v>
      </c>
      <c r="I950" s="237" t="str">
        <f t="shared" si="156"/>
        <v>栗原市築館照越大ケ原</v>
      </c>
      <c r="J950" s="237" t="s">
        <v>4059</v>
      </c>
      <c r="K950" s="237"/>
      <c r="L950" s="237" t="s">
        <v>2077</v>
      </c>
      <c r="M950" s="237" t="s">
        <v>4532</v>
      </c>
      <c r="N950" s="237" t="s">
        <v>4533</v>
      </c>
      <c r="O950" s="237" t="s">
        <v>4534</v>
      </c>
      <c r="P950" s="237" t="s">
        <v>4535</v>
      </c>
      <c r="Q950" s="237" t="s">
        <v>4301</v>
      </c>
      <c r="R950" s="237" t="s">
        <v>4536</v>
      </c>
      <c r="S950" s="237" t="s">
        <v>4537</v>
      </c>
      <c r="T950" s="237" t="s">
        <v>4538</v>
      </c>
      <c r="U950" s="237" t="s">
        <v>4539</v>
      </c>
      <c r="V950" s="237" t="s">
        <v>102</v>
      </c>
      <c r="W950" s="237"/>
      <c r="X950" s="237"/>
      <c r="Y950" s="237" t="s">
        <v>4533</v>
      </c>
      <c r="Z950" s="237" t="s">
        <v>4534</v>
      </c>
      <c r="AA950" s="237" t="str">
        <f t="shared" si="157"/>
        <v>ジェイエイミドリノフレアイフクシセンターカシマダイ</v>
      </c>
      <c r="AB950" s="237" t="s">
        <v>4535</v>
      </c>
      <c r="AC950" s="237" t="str">
        <f t="shared" si="158"/>
        <v>989</v>
      </c>
      <c r="AD950" s="237" t="str">
        <f t="shared" si="159"/>
        <v>4104</v>
      </c>
      <c r="AE950" s="237" t="s">
        <v>4301</v>
      </c>
      <c r="AF950" s="237" t="s">
        <v>4536</v>
      </c>
      <c r="AG950" s="237" t="str">
        <f t="shared" si="160"/>
        <v>大崎市鹿島台広長字内の浦８１</v>
      </c>
      <c r="AH950" s="237" t="s">
        <v>4537</v>
      </c>
      <c r="AI950" s="237" t="s">
        <v>4538</v>
      </c>
      <c r="AJ950" s="237" t="s">
        <v>332</v>
      </c>
    </row>
    <row r="951" spans="1:36">
      <c r="A951" s="237" t="str">
        <f t="shared" si="152"/>
        <v>0411500408居宅介護</v>
      </c>
      <c r="B951" s="237" t="s">
        <v>644</v>
      </c>
      <c r="C951" s="237" t="s">
        <v>645</v>
      </c>
      <c r="D951" s="237" t="str">
        <f t="shared" si="153"/>
        <v>セントケアミヤギカブシキガイシャ</v>
      </c>
      <c r="E951" s="237" t="s">
        <v>646</v>
      </c>
      <c r="F951" s="237" t="str">
        <f t="shared" si="154"/>
        <v>980</v>
      </c>
      <c r="G951" s="237" t="str">
        <f t="shared" si="155"/>
        <v>0014</v>
      </c>
      <c r="H951" s="237" t="s">
        <v>647</v>
      </c>
      <c r="I951" s="237" t="str">
        <f t="shared" si="156"/>
        <v>仙台市青葉区本町１丁目１１番１１号</v>
      </c>
      <c r="J951" s="237" t="s">
        <v>648</v>
      </c>
      <c r="K951" s="237" t="s">
        <v>649</v>
      </c>
      <c r="L951" s="237" t="s">
        <v>635</v>
      </c>
      <c r="M951" s="237" t="s">
        <v>650</v>
      </c>
      <c r="N951" s="237" t="s">
        <v>4540</v>
      </c>
      <c r="O951" s="237" t="s">
        <v>4541</v>
      </c>
      <c r="P951" s="237" t="s">
        <v>3942</v>
      </c>
      <c r="Q951" s="237" t="s">
        <v>4301</v>
      </c>
      <c r="R951" s="237" t="s">
        <v>4542</v>
      </c>
      <c r="S951" s="237" t="s">
        <v>4543</v>
      </c>
      <c r="T951" s="237" t="s">
        <v>4544</v>
      </c>
      <c r="U951" s="237" t="s">
        <v>4545</v>
      </c>
      <c r="V951" s="237" t="s">
        <v>99</v>
      </c>
      <c r="W951" s="237"/>
      <c r="X951" s="237"/>
      <c r="Y951" s="237" t="s">
        <v>4540</v>
      </c>
      <c r="Z951" s="237" t="s">
        <v>4541</v>
      </c>
      <c r="AA951" s="237" t="str">
        <f t="shared" si="157"/>
        <v>セントケアイワデヤマ</v>
      </c>
      <c r="AB951" s="237" t="s">
        <v>3942</v>
      </c>
      <c r="AC951" s="237" t="str">
        <f t="shared" si="158"/>
        <v>989</v>
      </c>
      <c r="AD951" s="237" t="str">
        <f t="shared" si="159"/>
        <v>6223</v>
      </c>
      <c r="AE951" s="237" t="s">
        <v>4301</v>
      </c>
      <c r="AF951" s="237" t="s">
        <v>4542</v>
      </c>
      <c r="AG951" s="237" t="str">
        <f t="shared" si="160"/>
        <v>大崎市古川清水字成田宮田58番地4</v>
      </c>
      <c r="AH951" s="237" t="s">
        <v>4543</v>
      </c>
      <c r="AI951" s="237" t="s">
        <v>4544</v>
      </c>
      <c r="AJ951" s="237" t="s">
        <v>260</v>
      </c>
    </row>
    <row r="952" spans="1:36">
      <c r="A952" s="237" t="str">
        <f t="shared" si="152"/>
        <v>0411500408重度訪問介護</v>
      </c>
      <c r="B952" s="237" t="s">
        <v>644</v>
      </c>
      <c r="C952" s="237" t="s">
        <v>645</v>
      </c>
      <c r="D952" s="237" t="str">
        <f t="shared" si="153"/>
        <v>セントケアミヤギカブシキガイシャ</v>
      </c>
      <c r="E952" s="237" t="s">
        <v>646</v>
      </c>
      <c r="F952" s="237" t="str">
        <f t="shared" si="154"/>
        <v>980</v>
      </c>
      <c r="G952" s="237" t="str">
        <f t="shared" si="155"/>
        <v>0014</v>
      </c>
      <c r="H952" s="237" t="s">
        <v>647</v>
      </c>
      <c r="I952" s="237" t="str">
        <f t="shared" si="156"/>
        <v>仙台市青葉区本町１丁目１１番１１号</v>
      </c>
      <c r="J952" s="237" t="s">
        <v>648</v>
      </c>
      <c r="K952" s="237" t="s">
        <v>649</v>
      </c>
      <c r="L952" s="237" t="s">
        <v>635</v>
      </c>
      <c r="M952" s="237" t="s">
        <v>650</v>
      </c>
      <c r="N952" s="237" t="s">
        <v>4540</v>
      </c>
      <c r="O952" s="237" t="s">
        <v>4541</v>
      </c>
      <c r="P952" s="237" t="s">
        <v>3942</v>
      </c>
      <c r="Q952" s="237" t="s">
        <v>4301</v>
      </c>
      <c r="R952" s="237" t="s">
        <v>4542</v>
      </c>
      <c r="S952" s="237" t="s">
        <v>4543</v>
      </c>
      <c r="T952" s="237" t="s">
        <v>4544</v>
      </c>
      <c r="U952" s="237" t="s">
        <v>4545</v>
      </c>
      <c r="V952" s="237" t="s">
        <v>101</v>
      </c>
      <c r="W952" s="237"/>
      <c r="X952" s="237"/>
      <c r="Y952" s="237" t="s">
        <v>4540</v>
      </c>
      <c r="Z952" s="237" t="s">
        <v>4541</v>
      </c>
      <c r="AA952" s="237" t="str">
        <f t="shared" si="157"/>
        <v>セントケアイワデヤマ</v>
      </c>
      <c r="AB952" s="237" t="s">
        <v>3942</v>
      </c>
      <c r="AC952" s="237" t="str">
        <f t="shared" si="158"/>
        <v>989</v>
      </c>
      <c r="AD952" s="237" t="str">
        <f t="shared" si="159"/>
        <v>6223</v>
      </c>
      <c r="AE952" s="237" t="s">
        <v>4301</v>
      </c>
      <c r="AF952" s="237" t="s">
        <v>4542</v>
      </c>
      <c r="AG952" s="237" t="str">
        <f t="shared" si="160"/>
        <v>大崎市古川清水字成田宮田58番地4</v>
      </c>
      <c r="AH952" s="237" t="s">
        <v>4543</v>
      </c>
      <c r="AI952" s="237" t="s">
        <v>4544</v>
      </c>
      <c r="AJ952" s="237" t="s">
        <v>260</v>
      </c>
    </row>
    <row r="953" spans="1:36">
      <c r="A953" s="237" t="str">
        <f t="shared" si="152"/>
        <v>0411500408行動援護</v>
      </c>
      <c r="B953" s="237" t="s">
        <v>644</v>
      </c>
      <c r="C953" s="237" t="s">
        <v>645</v>
      </c>
      <c r="D953" s="237" t="str">
        <f t="shared" si="153"/>
        <v>セントケアミヤギカブシキガイシャ</v>
      </c>
      <c r="E953" s="237" t="s">
        <v>646</v>
      </c>
      <c r="F953" s="237" t="str">
        <f t="shared" si="154"/>
        <v>980</v>
      </c>
      <c r="G953" s="237" t="str">
        <f t="shared" si="155"/>
        <v>0014</v>
      </c>
      <c r="H953" s="237" t="s">
        <v>647</v>
      </c>
      <c r="I953" s="237" t="str">
        <f t="shared" si="156"/>
        <v>仙台市青葉区本町１丁目１１番１１号</v>
      </c>
      <c r="J953" s="237" t="s">
        <v>648</v>
      </c>
      <c r="K953" s="237" t="s">
        <v>649</v>
      </c>
      <c r="L953" s="237" t="s">
        <v>635</v>
      </c>
      <c r="M953" s="237" t="s">
        <v>650</v>
      </c>
      <c r="N953" s="237" t="s">
        <v>4540</v>
      </c>
      <c r="O953" s="237" t="s">
        <v>4541</v>
      </c>
      <c r="P953" s="237" t="s">
        <v>3942</v>
      </c>
      <c r="Q953" s="237" t="s">
        <v>4301</v>
      </c>
      <c r="R953" s="237" t="s">
        <v>4542</v>
      </c>
      <c r="S953" s="237" t="s">
        <v>4543</v>
      </c>
      <c r="T953" s="237" t="s">
        <v>4544</v>
      </c>
      <c r="U953" s="237" t="s">
        <v>4545</v>
      </c>
      <c r="V953" s="237" t="s">
        <v>102</v>
      </c>
      <c r="W953" s="237"/>
      <c r="X953" s="237"/>
      <c r="Y953" s="237" t="s">
        <v>4540</v>
      </c>
      <c r="Z953" s="237" t="s">
        <v>4541</v>
      </c>
      <c r="AA953" s="237" t="str">
        <f t="shared" si="157"/>
        <v>セントケアイワデヤマ</v>
      </c>
      <c r="AB953" s="237" t="s">
        <v>4399</v>
      </c>
      <c r="AC953" s="237" t="str">
        <f t="shared" si="158"/>
        <v>989</v>
      </c>
      <c r="AD953" s="237" t="str">
        <f t="shared" si="159"/>
        <v>6434</v>
      </c>
      <c r="AE953" s="237" t="s">
        <v>4301</v>
      </c>
      <c r="AF953" s="237" t="s">
        <v>4546</v>
      </c>
      <c r="AG953" s="237" t="str">
        <f t="shared" si="160"/>
        <v>大崎市岩出山字下川原町３１番６号</v>
      </c>
      <c r="AH953" s="237" t="s">
        <v>4435</v>
      </c>
      <c r="AI953" s="237" t="s">
        <v>4436</v>
      </c>
      <c r="AJ953" s="237" t="s">
        <v>332</v>
      </c>
    </row>
    <row r="954" spans="1:36">
      <c r="A954" s="237" t="str">
        <f t="shared" si="152"/>
        <v>0411500408同行援護</v>
      </c>
      <c r="B954" s="237" t="s">
        <v>644</v>
      </c>
      <c r="C954" s="237" t="s">
        <v>645</v>
      </c>
      <c r="D954" s="237" t="str">
        <f t="shared" si="153"/>
        <v>セントケアミヤギカブシキガイシャ</v>
      </c>
      <c r="E954" s="237" t="s">
        <v>646</v>
      </c>
      <c r="F954" s="237" t="str">
        <f t="shared" si="154"/>
        <v>980</v>
      </c>
      <c r="G954" s="237" t="str">
        <f t="shared" si="155"/>
        <v>0014</v>
      </c>
      <c r="H954" s="237" t="s">
        <v>647</v>
      </c>
      <c r="I954" s="237" t="str">
        <f t="shared" si="156"/>
        <v>仙台市青葉区本町１丁目１１番１１号</v>
      </c>
      <c r="J954" s="237" t="s">
        <v>648</v>
      </c>
      <c r="K954" s="237" t="s">
        <v>649</v>
      </c>
      <c r="L954" s="237" t="s">
        <v>635</v>
      </c>
      <c r="M954" s="237" t="s">
        <v>650</v>
      </c>
      <c r="N954" s="237" t="s">
        <v>4540</v>
      </c>
      <c r="O954" s="237" t="s">
        <v>4541</v>
      </c>
      <c r="P954" s="237" t="s">
        <v>3942</v>
      </c>
      <c r="Q954" s="237" t="s">
        <v>4301</v>
      </c>
      <c r="R954" s="237" t="s">
        <v>4542</v>
      </c>
      <c r="S954" s="237" t="s">
        <v>4543</v>
      </c>
      <c r="T954" s="237" t="s">
        <v>4544</v>
      </c>
      <c r="U954" s="237" t="s">
        <v>4545</v>
      </c>
      <c r="V954" s="237" t="s">
        <v>126</v>
      </c>
      <c r="W954" s="237"/>
      <c r="X954" s="237"/>
      <c r="Y954" s="237" t="s">
        <v>4540</v>
      </c>
      <c r="Z954" s="237" t="s">
        <v>4541</v>
      </c>
      <c r="AA954" s="237" t="str">
        <f t="shared" si="157"/>
        <v>セントケアイワデヤマ</v>
      </c>
      <c r="AB954" s="237" t="s">
        <v>3942</v>
      </c>
      <c r="AC954" s="237" t="str">
        <f t="shared" si="158"/>
        <v>989</v>
      </c>
      <c r="AD954" s="237" t="str">
        <f t="shared" si="159"/>
        <v>6223</v>
      </c>
      <c r="AE954" s="237" t="s">
        <v>4301</v>
      </c>
      <c r="AF954" s="237" t="s">
        <v>4542</v>
      </c>
      <c r="AG954" s="237" t="str">
        <f t="shared" si="160"/>
        <v>大崎市古川清水字成田宮田58番地4</v>
      </c>
      <c r="AH954" s="237" t="s">
        <v>4543</v>
      </c>
      <c r="AI954" s="237" t="s">
        <v>4544</v>
      </c>
      <c r="AJ954" s="237" t="s">
        <v>260</v>
      </c>
    </row>
    <row r="955" spans="1:36">
      <c r="A955" s="237" t="str">
        <f t="shared" si="152"/>
        <v>0411500416就労移行支援</v>
      </c>
      <c r="B955" s="237" t="s">
        <v>4461</v>
      </c>
      <c r="C955" s="237" t="s">
        <v>4462</v>
      </c>
      <c r="D955" s="237" t="str">
        <f t="shared" si="153"/>
        <v>シャカイフクシホウジン　オオサキサクラフクシカイ</v>
      </c>
      <c r="E955" s="237" t="s">
        <v>4463</v>
      </c>
      <c r="F955" s="237" t="str">
        <f t="shared" si="154"/>
        <v>989</v>
      </c>
      <c r="G955" s="237" t="str">
        <f t="shared" si="155"/>
        <v>4415</v>
      </c>
      <c r="H955" s="237" t="s">
        <v>4464</v>
      </c>
      <c r="I955" s="237" t="str">
        <f t="shared" si="156"/>
        <v>大崎市田尻字町浦２２番</v>
      </c>
      <c r="J955" s="237" t="s">
        <v>4465</v>
      </c>
      <c r="K955" s="237" t="s">
        <v>4466</v>
      </c>
      <c r="L955" s="237" t="s">
        <v>248</v>
      </c>
      <c r="M955" s="237" t="s">
        <v>4467</v>
      </c>
      <c r="N955" s="237" t="s">
        <v>4547</v>
      </c>
      <c r="O955" s="237" t="s">
        <v>4548</v>
      </c>
      <c r="P955" s="237" t="s">
        <v>4463</v>
      </c>
      <c r="Q955" s="237" t="s">
        <v>4301</v>
      </c>
      <c r="R955" s="237" t="s">
        <v>4549</v>
      </c>
      <c r="S955" s="237" t="s">
        <v>4465</v>
      </c>
      <c r="T955" s="237" t="s">
        <v>4466</v>
      </c>
      <c r="U955" s="237" t="s">
        <v>4550</v>
      </c>
      <c r="V955" s="237" t="s">
        <v>109</v>
      </c>
      <c r="W955" s="237"/>
      <c r="X955" s="237"/>
      <c r="Y955" s="237" t="s">
        <v>4547</v>
      </c>
      <c r="Z955" s="237" t="s">
        <v>4548</v>
      </c>
      <c r="AA955" s="237" t="str">
        <f t="shared" si="157"/>
        <v>スズカケノサト</v>
      </c>
      <c r="AB955" s="237" t="s">
        <v>4463</v>
      </c>
      <c r="AC955" s="237" t="str">
        <f t="shared" si="158"/>
        <v>989</v>
      </c>
      <c r="AD955" s="237" t="str">
        <f t="shared" si="159"/>
        <v>4415</v>
      </c>
      <c r="AE955" s="237" t="s">
        <v>4301</v>
      </c>
      <c r="AF955" s="237" t="s">
        <v>4549</v>
      </c>
      <c r="AG955" s="237" t="str">
        <f t="shared" si="160"/>
        <v>大崎市田尻字町浦22番</v>
      </c>
      <c r="AH955" s="237" t="s">
        <v>4465</v>
      </c>
      <c r="AI955" s="237" t="s">
        <v>4466</v>
      </c>
      <c r="AJ955" s="237" t="s">
        <v>332</v>
      </c>
    </row>
    <row r="956" spans="1:36">
      <c r="A956" s="237" t="str">
        <f t="shared" si="152"/>
        <v>0411500416就労継続支援Ｂ型</v>
      </c>
      <c r="B956" s="237" t="s">
        <v>4461</v>
      </c>
      <c r="C956" s="237" t="s">
        <v>4462</v>
      </c>
      <c r="D956" s="237" t="str">
        <f t="shared" si="153"/>
        <v>シャカイフクシホウジン　オオサキサクラフクシカイ</v>
      </c>
      <c r="E956" s="237" t="s">
        <v>4463</v>
      </c>
      <c r="F956" s="237" t="str">
        <f t="shared" si="154"/>
        <v>989</v>
      </c>
      <c r="G956" s="237" t="str">
        <f t="shared" si="155"/>
        <v>4415</v>
      </c>
      <c r="H956" s="237" t="s">
        <v>4464</v>
      </c>
      <c r="I956" s="237" t="str">
        <f t="shared" si="156"/>
        <v>大崎市田尻字町浦２２番</v>
      </c>
      <c r="J956" s="237" t="s">
        <v>4465</v>
      </c>
      <c r="K956" s="237" t="s">
        <v>4466</v>
      </c>
      <c r="L956" s="237" t="s">
        <v>248</v>
      </c>
      <c r="M956" s="237" t="s">
        <v>4467</v>
      </c>
      <c r="N956" s="237" t="s">
        <v>4547</v>
      </c>
      <c r="O956" s="237" t="s">
        <v>4548</v>
      </c>
      <c r="P956" s="237" t="s">
        <v>4463</v>
      </c>
      <c r="Q956" s="237" t="s">
        <v>4301</v>
      </c>
      <c r="R956" s="237" t="s">
        <v>4549</v>
      </c>
      <c r="S956" s="237" t="s">
        <v>4465</v>
      </c>
      <c r="T956" s="237" t="s">
        <v>4466</v>
      </c>
      <c r="U956" s="237" t="s">
        <v>4550</v>
      </c>
      <c r="V956" s="237" t="s">
        <v>111</v>
      </c>
      <c r="W956" s="237"/>
      <c r="X956" s="237"/>
      <c r="Y956" s="237" t="s">
        <v>4547</v>
      </c>
      <c r="Z956" s="237" t="s">
        <v>4548</v>
      </c>
      <c r="AA956" s="237" t="str">
        <f t="shared" si="157"/>
        <v>スズカケノサト</v>
      </c>
      <c r="AB956" s="237" t="s">
        <v>4463</v>
      </c>
      <c r="AC956" s="237" t="str">
        <f t="shared" si="158"/>
        <v>989</v>
      </c>
      <c r="AD956" s="237" t="str">
        <f t="shared" si="159"/>
        <v>4415</v>
      </c>
      <c r="AE956" s="237" t="s">
        <v>4301</v>
      </c>
      <c r="AF956" s="237" t="s">
        <v>4549</v>
      </c>
      <c r="AG956" s="237" t="str">
        <f t="shared" si="160"/>
        <v>大崎市田尻字町浦22番</v>
      </c>
      <c r="AH956" s="237" t="s">
        <v>4465</v>
      </c>
      <c r="AI956" s="237" t="s">
        <v>4466</v>
      </c>
      <c r="AJ956" s="237" t="s">
        <v>260</v>
      </c>
    </row>
    <row r="957" spans="1:36">
      <c r="A957" s="237" t="str">
        <f t="shared" si="152"/>
        <v>0411500424児童デイサービス</v>
      </c>
      <c r="B957" s="237" t="s">
        <v>4551</v>
      </c>
      <c r="C957" s="237" t="s">
        <v>4552</v>
      </c>
      <c r="D957" s="237" t="str">
        <f t="shared" si="153"/>
        <v>トクテイヒエイリカツドウホウジン　キララカイ</v>
      </c>
      <c r="E957" s="237" t="s">
        <v>4553</v>
      </c>
      <c r="F957" s="237" t="str">
        <f t="shared" si="154"/>
        <v>989</v>
      </c>
      <c r="G957" s="237" t="str">
        <f t="shared" si="155"/>
        <v>6135</v>
      </c>
      <c r="H957" s="237" t="s">
        <v>4554</v>
      </c>
      <c r="I957" s="237" t="str">
        <f t="shared" si="156"/>
        <v>大崎市古川稲葉二丁目３－３６</v>
      </c>
      <c r="J957" s="237" t="s">
        <v>4555</v>
      </c>
      <c r="K957" s="237" t="s">
        <v>4556</v>
      </c>
      <c r="L957" s="237" t="s">
        <v>248</v>
      </c>
      <c r="M957" s="237" t="s">
        <v>4557</v>
      </c>
      <c r="N957" s="237" t="s">
        <v>4558</v>
      </c>
      <c r="O957" s="237" t="s">
        <v>4559</v>
      </c>
      <c r="P957" s="237" t="s">
        <v>4560</v>
      </c>
      <c r="Q957" s="237" t="s">
        <v>4301</v>
      </c>
      <c r="R957" s="237" t="s">
        <v>4561</v>
      </c>
      <c r="S957" s="237" t="s">
        <v>4555</v>
      </c>
      <c r="T957" s="237" t="s">
        <v>4556</v>
      </c>
      <c r="U957" s="237" t="s">
        <v>4562</v>
      </c>
      <c r="V957" s="237" t="s">
        <v>331</v>
      </c>
      <c r="W957" s="237"/>
      <c r="X957" s="237"/>
      <c r="Y957" s="237" t="s">
        <v>4558</v>
      </c>
      <c r="Z957" s="237" t="s">
        <v>4559</v>
      </c>
      <c r="AA957" s="237" t="str">
        <f t="shared" si="157"/>
        <v>ホウカゴケアイチバンボシ</v>
      </c>
      <c r="AB957" s="237" t="s">
        <v>4560</v>
      </c>
      <c r="AC957" s="237" t="str">
        <f t="shared" si="158"/>
        <v>989</v>
      </c>
      <c r="AD957" s="237" t="str">
        <f t="shared" si="159"/>
        <v>6143</v>
      </c>
      <c r="AE957" s="237" t="s">
        <v>4301</v>
      </c>
      <c r="AF957" s="237" t="s">
        <v>4561</v>
      </c>
      <c r="AG957" s="237" t="str">
        <f t="shared" si="160"/>
        <v>大崎市古川中里五丁目６－３２</v>
      </c>
      <c r="AH957" s="237" t="s">
        <v>4555</v>
      </c>
      <c r="AI957" s="237" t="s">
        <v>4556</v>
      </c>
      <c r="AJ957" s="237" t="s">
        <v>332</v>
      </c>
    </row>
    <row r="958" spans="1:36">
      <c r="A958" s="237" t="str">
        <f t="shared" si="152"/>
        <v>0411500432居宅介護</v>
      </c>
      <c r="B958" s="237" t="s">
        <v>3442</v>
      </c>
      <c r="C958" s="237" t="s">
        <v>3443</v>
      </c>
      <c r="D958" s="237" t="str">
        <f t="shared" si="153"/>
        <v>カブシキガイシャ　ミヤギトヨマコウイキカイゴサービス</v>
      </c>
      <c r="E958" s="237" t="s">
        <v>3373</v>
      </c>
      <c r="F958" s="237" t="str">
        <f t="shared" si="154"/>
        <v>987</v>
      </c>
      <c r="G958" s="237" t="str">
        <f t="shared" si="155"/>
        <v>0511</v>
      </c>
      <c r="H958" s="237" t="s">
        <v>3444</v>
      </c>
      <c r="I958" s="237" t="str">
        <f t="shared" si="156"/>
        <v>登米市迫町佐沼字光ケ丘１４０番地の２</v>
      </c>
      <c r="J958" s="237" t="s">
        <v>3445</v>
      </c>
      <c r="K958" s="237" t="s">
        <v>3446</v>
      </c>
      <c r="L958" s="237" t="s">
        <v>635</v>
      </c>
      <c r="M958" s="237" t="s">
        <v>3447</v>
      </c>
      <c r="N958" s="237" t="s">
        <v>4563</v>
      </c>
      <c r="O958" s="237" t="s">
        <v>4564</v>
      </c>
      <c r="P958" s="237" t="s">
        <v>4565</v>
      </c>
      <c r="Q958" s="237" t="s">
        <v>4301</v>
      </c>
      <c r="R958" s="237" t="s">
        <v>4566</v>
      </c>
      <c r="S958" s="237" t="s">
        <v>4567</v>
      </c>
      <c r="T958" s="237" t="s">
        <v>4568</v>
      </c>
      <c r="U958" s="237" t="s">
        <v>4569</v>
      </c>
      <c r="V958" s="237" t="s">
        <v>99</v>
      </c>
      <c r="W958" s="237"/>
      <c r="X958" s="237"/>
      <c r="Y958" s="237" t="s">
        <v>4563</v>
      </c>
      <c r="Z958" s="237" t="s">
        <v>4564</v>
      </c>
      <c r="AA958" s="237" t="str">
        <f t="shared" si="157"/>
        <v>コウイキカイゴサービスタジリ</v>
      </c>
      <c r="AB958" s="237" t="s">
        <v>4565</v>
      </c>
      <c r="AC958" s="237" t="str">
        <f t="shared" si="158"/>
        <v>989</v>
      </c>
      <c r="AD958" s="237" t="str">
        <f t="shared" si="159"/>
        <v>4308</v>
      </c>
      <c r="AE958" s="237" t="s">
        <v>4301</v>
      </c>
      <c r="AF958" s="237" t="s">
        <v>4566</v>
      </c>
      <c r="AG958" s="237" t="str">
        <f t="shared" si="160"/>
        <v>大崎市田尻沼部字富岡浦２５－３</v>
      </c>
      <c r="AH958" s="237" t="s">
        <v>4567</v>
      </c>
      <c r="AI958" s="237" t="s">
        <v>4568</v>
      </c>
      <c r="AJ958" s="237" t="s">
        <v>332</v>
      </c>
    </row>
    <row r="959" spans="1:36">
      <c r="A959" s="237" t="str">
        <f t="shared" si="152"/>
        <v>0411500432重度訪問介護</v>
      </c>
      <c r="B959" s="237" t="s">
        <v>3442</v>
      </c>
      <c r="C959" s="237" t="s">
        <v>3443</v>
      </c>
      <c r="D959" s="237" t="str">
        <f t="shared" si="153"/>
        <v>カブシキガイシャ　ミヤギトヨマコウイキカイゴサービス</v>
      </c>
      <c r="E959" s="237" t="s">
        <v>3373</v>
      </c>
      <c r="F959" s="237" t="str">
        <f t="shared" si="154"/>
        <v>987</v>
      </c>
      <c r="G959" s="237" t="str">
        <f t="shared" si="155"/>
        <v>0511</v>
      </c>
      <c r="H959" s="237" t="s">
        <v>3444</v>
      </c>
      <c r="I959" s="237" t="str">
        <f t="shared" si="156"/>
        <v>登米市迫町佐沼字光ケ丘１４０番地の２</v>
      </c>
      <c r="J959" s="237" t="s">
        <v>3445</v>
      </c>
      <c r="K959" s="237" t="s">
        <v>3446</v>
      </c>
      <c r="L959" s="237" t="s">
        <v>635</v>
      </c>
      <c r="M959" s="237" t="s">
        <v>3447</v>
      </c>
      <c r="N959" s="237" t="s">
        <v>4563</v>
      </c>
      <c r="O959" s="237" t="s">
        <v>4564</v>
      </c>
      <c r="P959" s="237" t="s">
        <v>4565</v>
      </c>
      <c r="Q959" s="237" t="s">
        <v>4301</v>
      </c>
      <c r="R959" s="237" t="s">
        <v>4566</v>
      </c>
      <c r="S959" s="237" t="s">
        <v>4567</v>
      </c>
      <c r="T959" s="237" t="s">
        <v>4568</v>
      </c>
      <c r="U959" s="237" t="s">
        <v>4569</v>
      </c>
      <c r="V959" s="237" t="s">
        <v>101</v>
      </c>
      <c r="W959" s="237"/>
      <c r="X959" s="237"/>
      <c r="Y959" s="237" t="s">
        <v>4563</v>
      </c>
      <c r="Z959" s="237" t="s">
        <v>4564</v>
      </c>
      <c r="AA959" s="237" t="str">
        <f t="shared" si="157"/>
        <v>コウイキカイゴサービスタジリ</v>
      </c>
      <c r="AB959" s="237" t="s">
        <v>4565</v>
      </c>
      <c r="AC959" s="237" t="str">
        <f t="shared" si="158"/>
        <v>989</v>
      </c>
      <c r="AD959" s="237" t="str">
        <f t="shared" si="159"/>
        <v>4308</v>
      </c>
      <c r="AE959" s="237" t="s">
        <v>4301</v>
      </c>
      <c r="AF959" s="237" t="s">
        <v>4566</v>
      </c>
      <c r="AG959" s="237" t="str">
        <f t="shared" si="160"/>
        <v>大崎市田尻沼部字富岡浦２５－３</v>
      </c>
      <c r="AH959" s="237" t="s">
        <v>4567</v>
      </c>
      <c r="AI959" s="237" t="s">
        <v>4568</v>
      </c>
      <c r="AJ959" s="237" t="s">
        <v>332</v>
      </c>
    </row>
    <row r="960" spans="1:36">
      <c r="A960" s="237" t="str">
        <f t="shared" si="152"/>
        <v>0411500432行動援護</v>
      </c>
      <c r="B960" s="237" t="s">
        <v>3442</v>
      </c>
      <c r="C960" s="237" t="s">
        <v>3443</v>
      </c>
      <c r="D960" s="237" t="str">
        <f t="shared" si="153"/>
        <v>カブシキガイシャ　ミヤギトヨマコウイキカイゴサービス</v>
      </c>
      <c r="E960" s="237" t="s">
        <v>3373</v>
      </c>
      <c r="F960" s="237" t="str">
        <f t="shared" si="154"/>
        <v>987</v>
      </c>
      <c r="G960" s="237" t="str">
        <f t="shared" si="155"/>
        <v>0511</v>
      </c>
      <c r="H960" s="237" t="s">
        <v>3444</v>
      </c>
      <c r="I960" s="237" t="str">
        <f t="shared" si="156"/>
        <v>登米市迫町佐沼字光ケ丘１４０番地の２</v>
      </c>
      <c r="J960" s="237" t="s">
        <v>3445</v>
      </c>
      <c r="K960" s="237" t="s">
        <v>3446</v>
      </c>
      <c r="L960" s="237" t="s">
        <v>635</v>
      </c>
      <c r="M960" s="237" t="s">
        <v>3447</v>
      </c>
      <c r="N960" s="237" t="s">
        <v>4563</v>
      </c>
      <c r="O960" s="237" t="s">
        <v>4564</v>
      </c>
      <c r="P960" s="237" t="s">
        <v>4565</v>
      </c>
      <c r="Q960" s="237" t="s">
        <v>4301</v>
      </c>
      <c r="R960" s="237" t="s">
        <v>4566</v>
      </c>
      <c r="S960" s="237" t="s">
        <v>4567</v>
      </c>
      <c r="T960" s="237" t="s">
        <v>4568</v>
      </c>
      <c r="U960" s="237" t="s">
        <v>4569</v>
      </c>
      <c r="V960" s="237" t="s">
        <v>102</v>
      </c>
      <c r="W960" s="237"/>
      <c r="X960" s="237"/>
      <c r="Y960" s="237" t="s">
        <v>4563</v>
      </c>
      <c r="Z960" s="237" t="s">
        <v>4564</v>
      </c>
      <c r="AA960" s="237" t="str">
        <f t="shared" si="157"/>
        <v>コウイキカイゴサービスタジリ</v>
      </c>
      <c r="AB960" s="237" t="s">
        <v>4565</v>
      </c>
      <c r="AC960" s="237" t="str">
        <f t="shared" si="158"/>
        <v>989</v>
      </c>
      <c r="AD960" s="237" t="str">
        <f t="shared" si="159"/>
        <v>4308</v>
      </c>
      <c r="AE960" s="237" t="s">
        <v>4301</v>
      </c>
      <c r="AF960" s="237" t="s">
        <v>4566</v>
      </c>
      <c r="AG960" s="237" t="str">
        <f t="shared" si="160"/>
        <v>大崎市田尻沼部字富岡浦２５－３</v>
      </c>
      <c r="AH960" s="237" t="s">
        <v>4567</v>
      </c>
      <c r="AI960" s="237" t="s">
        <v>4568</v>
      </c>
      <c r="AJ960" s="237" t="s">
        <v>332</v>
      </c>
    </row>
    <row r="961" spans="1:36">
      <c r="A961" s="237" t="str">
        <f t="shared" si="152"/>
        <v>0411500440居宅介護</v>
      </c>
      <c r="B961" s="237" t="s">
        <v>3940</v>
      </c>
      <c r="C961" s="237" t="s">
        <v>3941</v>
      </c>
      <c r="D961" s="237" t="str">
        <f t="shared" si="153"/>
        <v>カブシキガイシャソワンモンド</v>
      </c>
      <c r="E961" s="237" t="s">
        <v>3942</v>
      </c>
      <c r="F961" s="237" t="str">
        <f t="shared" si="154"/>
        <v>989</v>
      </c>
      <c r="G961" s="237" t="str">
        <f t="shared" si="155"/>
        <v>6223</v>
      </c>
      <c r="H961" s="237" t="s">
        <v>3943</v>
      </c>
      <c r="I961" s="237" t="str">
        <f t="shared" si="156"/>
        <v>大崎市古川字上古川２７１</v>
      </c>
      <c r="J961" s="237" t="s">
        <v>3944</v>
      </c>
      <c r="K961" s="237" t="s">
        <v>3945</v>
      </c>
      <c r="L961" s="237" t="s">
        <v>339</v>
      </c>
      <c r="M961" s="237" t="s">
        <v>3946</v>
      </c>
      <c r="N961" s="237" t="s">
        <v>4570</v>
      </c>
      <c r="O961" s="237" t="s">
        <v>4571</v>
      </c>
      <c r="P961" s="237" t="s">
        <v>3942</v>
      </c>
      <c r="Q961" s="237" t="s">
        <v>4301</v>
      </c>
      <c r="R961" s="237" t="s">
        <v>3943</v>
      </c>
      <c r="S961" s="237" t="s">
        <v>3944</v>
      </c>
      <c r="T961" s="237" t="s">
        <v>3945</v>
      </c>
      <c r="U961" s="237" t="s">
        <v>4572</v>
      </c>
      <c r="V961" s="237" t="s">
        <v>99</v>
      </c>
      <c r="W961" s="237"/>
      <c r="X961" s="237"/>
      <c r="Y961" s="237" t="s">
        <v>4570</v>
      </c>
      <c r="Z961" s="237" t="s">
        <v>4571</v>
      </c>
      <c r="AA961" s="237" t="str">
        <f t="shared" si="157"/>
        <v>ホワイトベア　ホウモンカイゴジギョウブ</v>
      </c>
      <c r="AB961" s="237" t="s">
        <v>3942</v>
      </c>
      <c r="AC961" s="237" t="str">
        <f t="shared" si="158"/>
        <v>989</v>
      </c>
      <c r="AD961" s="237" t="str">
        <f t="shared" si="159"/>
        <v>6223</v>
      </c>
      <c r="AE961" s="237" t="s">
        <v>4301</v>
      </c>
      <c r="AF961" s="237" t="s">
        <v>3943</v>
      </c>
      <c r="AG961" s="237" t="str">
        <f t="shared" si="160"/>
        <v>大崎市古川字上古川２７１</v>
      </c>
      <c r="AH961" s="237" t="s">
        <v>3944</v>
      </c>
      <c r="AI961" s="237" t="s">
        <v>3945</v>
      </c>
      <c r="AJ961" s="237" t="s">
        <v>260</v>
      </c>
    </row>
    <row r="962" spans="1:36">
      <c r="A962" s="237" t="str">
        <f t="shared" si="152"/>
        <v>0411500440重度訪問介護</v>
      </c>
      <c r="B962" s="237" t="s">
        <v>3940</v>
      </c>
      <c r="C962" s="237" t="s">
        <v>3941</v>
      </c>
      <c r="D962" s="237" t="str">
        <f t="shared" si="153"/>
        <v>カブシキガイシャソワンモンド</v>
      </c>
      <c r="E962" s="237" t="s">
        <v>3942</v>
      </c>
      <c r="F962" s="237" t="str">
        <f t="shared" si="154"/>
        <v>989</v>
      </c>
      <c r="G962" s="237" t="str">
        <f t="shared" si="155"/>
        <v>6223</v>
      </c>
      <c r="H962" s="237" t="s">
        <v>3943</v>
      </c>
      <c r="I962" s="237" t="str">
        <f t="shared" si="156"/>
        <v>大崎市古川字上古川２７１</v>
      </c>
      <c r="J962" s="237" t="s">
        <v>3944</v>
      </c>
      <c r="K962" s="237" t="s">
        <v>3945</v>
      </c>
      <c r="L962" s="237" t="s">
        <v>339</v>
      </c>
      <c r="M962" s="237" t="s">
        <v>3946</v>
      </c>
      <c r="N962" s="237" t="s">
        <v>4570</v>
      </c>
      <c r="O962" s="237" t="s">
        <v>4571</v>
      </c>
      <c r="P962" s="237" t="s">
        <v>3942</v>
      </c>
      <c r="Q962" s="237" t="s">
        <v>4301</v>
      </c>
      <c r="R962" s="237" t="s">
        <v>3943</v>
      </c>
      <c r="S962" s="237" t="s">
        <v>3944</v>
      </c>
      <c r="T962" s="237" t="s">
        <v>3945</v>
      </c>
      <c r="U962" s="237" t="s">
        <v>4572</v>
      </c>
      <c r="V962" s="237" t="s">
        <v>101</v>
      </c>
      <c r="W962" s="237"/>
      <c r="X962" s="237"/>
      <c r="Y962" s="237" t="s">
        <v>4570</v>
      </c>
      <c r="Z962" s="237" t="s">
        <v>4571</v>
      </c>
      <c r="AA962" s="237" t="str">
        <f t="shared" si="157"/>
        <v>ホワイトベア　ホウモンカイゴジギョウブ</v>
      </c>
      <c r="AB962" s="237" t="s">
        <v>3942</v>
      </c>
      <c r="AC962" s="237" t="str">
        <f t="shared" si="158"/>
        <v>989</v>
      </c>
      <c r="AD962" s="237" t="str">
        <f t="shared" si="159"/>
        <v>6223</v>
      </c>
      <c r="AE962" s="237" t="s">
        <v>4301</v>
      </c>
      <c r="AF962" s="237" t="s">
        <v>3943</v>
      </c>
      <c r="AG962" s="237" t="str">
        <f t="shared" si="160"/>
        <v>大崎市古川字上古川２７１</v>
      </c>
      <c r="AH962" s="237" t="s">
        <v>3944</v>
      </c>
      <c r="AI962" s="237" t="s">
        <v>3945</v>
      </c>
      <c r="AJ962" s="237" t="s">
        <v>260</v>
      </c>
    </row>
    <row r="963" spans="1:36">
      <c r="A963" s="237" t="str">
        <f t="shared" si="152"/>
        <v>0411500440同行援護</v>
      </c>
      <c r="B963" s="237" t="s">
        <v>3940</v>
      </c>
      <c r="C963" s="237" t="s">
        <v>3941</v>
      </c>
      <c r="D963" s="237" t="str">
        <f t="shared" si="153"/>
        <v>カブシキガイシャソワンモンド</v>
      </c>
      <c r="E963" s="237" t="s">
        <v>3942</v>
      </c>
      <c r="F963" s="237" t="str">
        <f t="shared" si="154"/>
        <v>989</v>
      </c>
      <c r="G963" s="237" t="str">
        <f t="shared" si="155"/>
        <v>6223</v>
      </c>
      <c r="H963" s="237" t="s">
        <v>3943</v>
      </c>
      <c r="I963" s="237" t="str">
        <f t="shared" si="156"/>
        <v>大崎市古川字上古川２７１</v>
      </c>
      <c r="J963" s="237" t="s">
        <v>3944</v>
      </c>
      <c r="K963" s="237" t="s">
        <v>3945</v>
      </c>
      <c r="L963" s="237" t="s">
        <v>339</v>
      </c>
      <c r="M963" s="237" t="s">
        <v>3946</v>
      </c>
      <c r="N963" s="237" t="s">
        <v>4570</v>
      </c>
      <c r="O963" s="237" t="s">
        <v>4571</v>
      </c>
      <c r="P963" s="237" t="s">
        <v>3942</v>
      </c>
      <c r="Q963" s="237" t="s">
        <v>4301</v>
      </c>
      <c r="R963" s="237" t="s">
        <v>3943</v>
      </c>
      <c r="S963" s="237" t="s">
        <v>3944</v>
      </c>
      <c r="T963" s="237" t="s">
        <v>3945</v>
      </c>
      <c r="U963" s="237" t="s">
        <v>4572</v>
      </c>
      <c r="V963" s="237" t="s">
        <v>126</v>
      </c>
      <c r="W963" s="237"/>
      <c r="X963" s="237"/>
      <c r="Y963" s="237" t="s">
        <v>4570</v>
      </c>
      <c r="Z963" s="237" t="s">
        <v>4571</v>
      </c>
      <c r="AA963" s="237" t="str">
        <f t="shared" si="157"/>
        <v>ホワイトベア　ホウモンカイゴジギョウブ</v>
      </c>
      <c r="AB963" s="237" t="s">
        <v>3942</v>
      </c>
      <c r="AC963" s="237" t="str">
        <f t="shared" si="158"/>
        <v>989</v>
      </c>
      <c r="AD963" s="237" t="str">
        <f t="shared" si="159"/>
        <v>6223</v>
      </c>
      <c r="AE963" s="237" t="s">
        <v>4301</v>
      </c>
      <c r="AF963" s="237" t="s">
        <v>3943</v>
      </c>
      <c r="AG963" s="237" t="str">
        <f t="shared" si="160"/>
        <v>大崎市古川字上古川２７１</v>
      </c>
      <c r="AH963" s="237" t="s">
        <v>3944</v>
      </c>
      <c r="AI963" s="237" t="s">
        <v>3945</v>
      </c>
      <c r="AJ963" s="237" t="s">
        <v>260</v>
      </c>
    </row>
    <row r="964" spans="1:36">
      <c r="A964" s="237" t="str">
        <f t="shared" si="152"/>
        <v>0411500457居宅介護</v>
      </c>
      <c r="B964" s="237" t="s">
        <v>4291</v>
      </c>
      <c r="C964" s="237" t="s">
        <v>4292</v>
      </c>
      <c r="D964" s="237" t="str">
        <f t="shared" si="153"/>
        <v>シャカイフクシホウジンオオサキシシャカイフクシキョウギカイ</v>
      </c>
      <c r="E964" s="237" t="s">
        <v>4293</v>
      </c>
      <c r="F964" s="237" t="str">
        <f t="shared" si="154"/>
        <v>989</v>
      </c>
      <c r="G964" s="237" t="str">
        <f t="shared" si="155"/>
        <v>6154</v>
      </c>
      <c r="H964" s="237" t="s">
        <v>4294</v>
      </c>
      <c r="I964" s="237" t="str">
        <f t="shared" si="156"/>
        <v>大崎市古川三日町２丁目５番１号</v>
      </c>
      <c r="J964" s="237" t="s">
        <v>4295</v>
      </c>
      <c r="K964" s="237" t="s">
        <v>4296</v>
      </c>
      <c r="L964" s="237" t="s">
        <v>248</v>
      </c>
      <c r="M964" s="237" t="s">
        <v>4297</v>
      </c>
      <c r="N964" s="237" t="s">
        <v>4573</v>
      </c>
      <c r="O964" s="237" t="s">
        <v>4574</v>
      </c>
      <c r="P964" s="237" t="s">
        <v>4565</v>
      </c>
      <c r="Q964" s="237" t="s">
        <v>4301</v>
      </c>
      <c r="R964" s="237" t="s">
        <v>4575</v>
      </c>
      <c r="S964" s="237" t="s">
        <v>4576</v>
      </c>
      <c r="T964" s="237" t="s">
        <v>4577</v>
      </c>
      <c r="U964" s="237" t="s">
        <v>4578</v>
      </c>
      <c r="V964" s="237" t="s">
        <v>99</v>
      </c>
      <c r="W964" s="237"/>
      <c r="X964" s="237"/>
      <c r="Y964" s="237" t="s">
        <v>4573</v>
      </c>
      <c r="Z964" s="237" t="s">
        <v>4574</v>
      </c>
      <c r="AA964" s="237" t="str">
        <f t="shared" si="157"/>
        <v>オオサキシシャカイフクシキョウギカイ　タジリヘルパーステーション</v>
      </c>
      <c r="AB964" s="237" t="s">
        <v>4565</v>
      </c>
      <c r="AC964" s="237" t="str">
        <f t="shared" si="158"/>
        <v>989</v>
      </c>
      <c r="AD964" s="237" t="str">
        <f t="shared" si="159"/>
        <v>4308</v>
      </c>
      <c r="AE964" s="237" t="s">
        <v>4301</v>
      </c>
      <c r="AF964" s="237" t="s">
        <v>4575</v>
      </c>
      <c r="AG964" s="237" t="str">
        <f t="shared" si="160"/>
        <v>大崎市田尻沼部字富岡浦２９番地</v>
      </c>
      <c r="AH964" s="237" t="s">
        <v>4576</v>
      </c>
      <c r="AI964" s="237" t="s">
        <v>4577</v>
      </c>
      <c r="AJ964" s="237" t="s">
        <v>260</v>
      </c>
    </row>
    <row r="965" spans="1:36">
      <c r="A965" s="237" t="str">
        <f t="shared" si="152"/>
        <v>0411500457重度訪問介護</v>
      </c>
      <c r="B965" s="237" t="s">
        <v>4291</v>
      </c>
      <c r="C965" s="237" t="s">
        <v>4292</v>
      </c>
      <c r="D965" s="237" t="str">
        <f t="shared" si="153"/>
        <v>シャカイフクシホウジンオオサキシシャカイフクシキョウギカイ</v>
      </c>
      <c r="E965" s="237" t="s">
        <v>4293</v>
      </c>
      <c r="F965" s="237" t="str">
        <f t="shared" si="154"/>
        <v>989</v>
      </c>
      <c r="G965" s="237" t="str">
        <f t="shared" si="155"/>
        <v>6154</v>
      </c>
      <c r="H965" s="237" t="s">
        <v>4294</v>
      </c>
      <c r="I965" s="237" t="str">
        <f t="shared" si="156"/>
        <v>大崎市古川三日町２丁目５番１号</v>
      </c>
      <c r="J965" s="237" t="s">
        <v>4295</v>
      </c>
      <c r="K965" s="237" t="s">
        <v>4296</v>
      </c>
      <c r="L965" s="237" t="s">
        <v>248</v>
      </c>
      <c r="M965" s="237" t="s">
        <v>4297</v>
      </c>
      <c r="N965" s="237" t="s">
        <v>4573</v>
      </c>
      <c r="O965" s="237" t="s">
        <v>4574</v>
      </c>
      <c r="P965" s="237" t="s">
        <v>4565</v>
      </c>
      <c r="Q965" s="237" t="s">
        <v>4301</v>
      </c>
      <c r="R965" s="237" t="s">
        <v>4575</v>
      </c>
      <c r="S965" s="237" t="s">
        <v>4576</v>
      </c>
      <c r="T965" s="237" t="s">
        <v>4577</v>
      </c>
      <c r="U965" s="237" t="s">
        <v>4578</v>
      </c>
      <c r="V965" s="237" t="s">
        <v>101</v>
      </c>
      <c r="W965" s="237"/>
      <c r="X965" s="237"/>
      <c r="Y965" s="237" t="s">
        <v>4573</v>
      </c>
      <c r="Z965" s="237" t="s">
        <v>4574</v>
      </c>
      <c r="AA965" s="237" t="str">
        <f t="shared" si="157"/>
        <v>オオサキシシャカイフクシキョウギカイ　タジリヘルパーステーション</v>
      </c>
      <c r="AB965" s="237" t="s">
        <v>4565</v>
      </c>
      <c r="AC965" s="237" t="str">
        <f t="shared" si="158"/>
        <v>989</v>
      </c>
      <c r="AD965" s="237" t="str">
        <f t="shared" si="159"/>
        <v>4308</v>
      </c>
      <c r="AE965" s="237" t="s">
        <v>4301</v>
      </c>
      <c r="AF965" s="237" t="s">
        <v>4575</v>
      </c>
      <c r="AG965" s="237" t="str">
        <f t="shared" si="160"/>
        <v>大崎市田尻沼部字富岡浦２９番地</v>
      </c>
      <c r="AH965" s="237" t="s">
        <v>4576</v>
      </c>
      <c r="AI965" s="237" t="s">
        <v>4577</v>
      </c>
      <c r="AJ965" s="237" t="s">
        <v>260</v>
      </c>
    </row>
    <row r="966" spans="1:36">
      <c r="A966" s="237" t="str">
        <f t="shared" si="152"/>
        <v>0411500465居宅介護</v>
      </c>
      <c r="B966" s="237" t="s">
        <v>4579</v>
      </c>
      <c r="C966" s="237" t="s">
        <v>4580</v>
      </c>
      <c r="D966" s="237" t="str">
        <f t="shared" si="153"/>
        <v>カブシキガイシャ　フィール・ライフ</v>
      </c>
      <c r="E966" s="237" t="s">
        <v>774</v>
      </c>
      <c r="F966" s="237" t="str">
        <f t="shared" si="154"/>
        <v>038</v>
      </c>
      <c r="G966" s="237" t="str">
        <f t="shared" si="155"/>
        <v>3802</v>
      </c>
      <c r="H966" s="237" t="s">
        <v>775</v>
      </c>
      <c r="I966" s="237" t="str">
        <f t="shared" si="156"/>
        <v>青森県南津軽郡藤崎町大字藤崎字西村井３２－１</v>
      </c>
      <c r="J966" s="237" t="s">
        <v>776</v>
      </c>
      <c r="K966" s="237"/>
      <c r="L966" s="237" t="s">
        <v>339</v>
      </c>
      <c r="M966" s="237" t="s">
        <v>4581</v>
      </c>
      <c r="N966" s="237" t="s">
        <v>4582</v>
      </c>
      <c r="O966" s="237" t="s">
        <v>4583</v>
      </c>
      <c r="P966" s="237" t="s">
        <v>4407</v>
      </c>
      <c r="Q966" s="237" t="s">
        <v>4301</v>
      </c>
      <c r="R966" s="237" t="s">
        <v>4584</v>
      </c>
      <c r="S966" s="237" t="s">
        <v>4585</v>
      </c>
      <c r="T966" s="237" t="s">
        <v>4586</v>
      </c>
      <c r="U966" s="237" t="s">
        <v>4587</v>
      </c>
      <c r="V966" s="237" t="s">
        <v>99</v>
      </c>
      <c r="W966" s="237"/>
      <c r="X966" s="237"/>
      <c r="Y966" s="237" t="s">
        <v>4582</v>
      </c>
      <c r="Z966" s="237" t="s">
        <v>4583</v>
      </c>
      <c r="AA966" s="237" t="str">
        <f t="shared" si="157"/>
        <v>キョタクカイゴセンターフィール・ライフオオサキ</v>
      </c>
      <c r="AB966" s="237" t="s">
        <v>4407</v>
      </c>
      <c r="AC966" s="237" t="str">
        <f t="shared" si="158"/>
        <v>989</v>
      </c>
      <c r="AD966" s="237" t="str">
        <f t="shared" si="159"/>
        <v>6102</v>
      </c>
      <c r="AE966" s="237" t="s">
        <v>4301</v>
      </c>
      <c r="AF966" s="237" t="s">
        <v>4584</v>
      </c>
      <c r="AG966" s="237" t="str">
        <f t="shared" si="160"/>
        <v>大崎市古川江合本町１丁目１－１２　ブリリアンス１０１</v>
      </c>
      <c r="AH966" s="237" t="s">
        <v>4585</v>
      </c>
      <c r="AI966" s="237" t="s">
        <v>4586</v>
      </c>
      <c r="AJ966" s="237" t="s">
        <v>260</v>
      </c>
    </row>
    <row r="967" spans="1:36">
      <c r="A967" s="237" t="str">
        <f t="shared" ref="A967:A1030" si="161">U967&amp;V967</f>
        <v>0411500465重度訪問介護</v>
      </c>
      <c r="B967" s="237" t="s">
        <v>4579</v>
      </c>
      <c r="C967" s="237" t="s">
        <v>4580</v>
      </c>
      <c r="D967" s="237" t="str">
        <f t="shared" ref="D967:D1030" si="162">DBCS(C967)</f>
        <v>カブシキガイシャ　フィール・ライフ</v>
      </c>
      <c r="E967" s="237" t="s">
        <v>774</v>
      </c>
      <c r="F967" s="237" t="str">
        <f t="shared" ref="F967:F1030" si="163">LEFT(E967,3)</f>
        <v>038</v>
      </c>
      <c r="G967" s="237" t="str">
        <f t="shared" ref="G967:G1030" si="164">RIGHT(E967,4)</f>
        <v>3802</v>
      </c>
      <c r="H967" s="237" t="s">
        <v>775</v>
      </c>
      <c r="I967" s="237" t="str">
        <f t="shared" ref="I967:I1030" si="165">SUBSTITUTE(H967,"宮城県","")</f>
        <v>青森県南津軽郡藤崎町大字藤崎字西村井３２－１</v>
      </c>
      <c r="J967" s="237" t="s">
        <v>776</v>
      </c>
      <c r="K967" s="237"/>
      <c r="L967" s="237" t="s">
        <v>339</v>
      </c>
      <c r="M967" s="237" t="s">
        <v>4581</v>
      </c>
      <c r="N967" s="237" t="s">
        <v>4582</v>
      </c>
      <c r="O967" s="237" t="s">
        <v>4583</v>
      </c>
      <c r="P967" s="237" t="s">
        <v>4407</v>
      </c>
      <c r="Q967" s="237" t="s">
        <v>4301</v>
      </c>
      <c r="R967" s="237" t="s">
        <v>4584</v>
      </c>
      <c r="S967" s="237" t="s">
        <v>4585</v>
      </c>
      <c r="T967" s="237" t="s">
        <v>4586</v>
      </c>
      <c r="U967" s="237" t="s">
        <v>4587</v>
      </c>
      <c r="V967" s="237" t="s">
        <v>101</v>
      </c>
      <c r="W967" s="237"/>
      <c r="X967" s="237"/>
      <c r="Y967" s="237" t="s">
        <v>4582</v>
      </c>
      <c r="Z967" s="237" t="s">
        <v>4583</v>
      </c>
      <c r="AA967" s="237" t="str">
        <f t="shared" ref="AA967:AA1030" si="166">DBCS(Z967)</f>
        <v>キョタクカイゴセンターフィール・ライフオオサキ</v>
      </c>
      <c r="AB967" s="237" t="s">
        <v>4407</v>
      </c>
      <c r="AC967" s="237" t="str">
        <f t="shared" ref="AC967:AC1030" si="167">LEFT(AB967,3)</f>
        <v>989</v>
      </c>
      <c r="AD967" s="237" t="str">
        <f t="shared" ref="AD967:AD1030" si="168">RIGHT(AB967,4)</f>
        <v>6102</v>
      </c>
      <c r="AE967" s="237" t="s">
        <v>4301</v>
      </c>
      <c r="AF967" s="237" t="s">
        <v>4584</v>
      </c>
      <c r="AG967" s="237" t="str">
        <f t="shared" ref="AG967:AG1030" si="169">SUBSTITUTE(AF967,"宮城県","")</f>
        <v>大崎市古川江合本町１丁目１－１２　ブリリアンス１０１</v>
      </c>
      <c r="AH967" s="237" t="s">
        <v>4585</v>
      </c>
      <c r="AI967" s="237" t="s">
        <v>4586</v>
      </c>
      <c r="AJ967" s="237" t="s">
        <v>260</v>
      </c>
    </row>
    <row r="968" spans="1:36">
      <c r="A968" s="237" t="str">
        <f t="shared" si="161"/>
        <v>0411500473生活介護</v>
      </c>
      <c r="B968" s="237" t="s">
        <v>4588</v>
      </c>
      <c r="C968" s="237" t="s">
        <v>4589</v>
      </c>
      <c r="D968" s="237" t="str">
        <f t="shared" si="162"/>
        <v>トクテイヒエイリカツドウホウジンドリーム・グリーン・プロジェクト</v>
      </c>
      <c r="E968" s="237" t="s">
        <v>4590</v>
      </c>
      <c r="F968" s="237" t="str">
        <f t="shared" si="163"/>
        <v>989</v>
      </c>
      <c r="G968" s="237" t="str">
        <f t="shared" si="164"/>
        <v>6436</v>
      </c>
      <c r="H968" s="237" t="s">
        <v>4591</v>
      </c>
      <c r="I968" s="237" t="str">
        <f t="shared" si="165"/>
        <v>大崎市岩出山字二ノ構３番地１</v>
      </c>
      <c r="J968" s="237" t="s">
        <v>4592</v>
      </c>
      <c r="K968" s="237" t="s">
        <v>4592</v>
      </c>
      <c r="L968" s="237" t="s">
        <v>248</v>
      </c>
      <c r="M968" s="237" t="s">
        <v>4593</v>
      </c>
      <c r="N968" s="237" t="s">
        <v>4594</v>
      </c>
      <c r="O968" s="237" t="s">
        <v>4595</v>
      </c>
      <c r="P968" s="237" t="s">
        <v>4596</v>
      </c>
      <c r="Q968" s="237" t="s">
        <v>4301</v>
      </c>
      <c r="R968" s="237" t="s">
        <v>4597</v>
      </c>
      <c r="S968" s="237" t="s">
        <v>4592</v>
      </c>
      <c r="T968" s="237"/>
      <c r="U968" s="237" t="s">
        <v>4598</v>
      </c>
      <c r="V968" s="237" t="s">
        <v>105</v>
      </c>
      <c r="W968" s="237"/>
      <c r="X968" s="237"/>
      <c r="Y968" s="237" t="s">
        <v>4599</v>
      </c>
      <c r="Z968" s="237" t="s">
        <v>4600</v>
      </c>
      <c r="AA968" s="237" t="str">
        <f t="shared" si="166"/>
        <v>サクラノイエ</v>
      </c>
      <c r="AB968" s="237" t="s">
        <v>4596</v>
      </c>
      <c r="AC968" s="237" t="str">
        <f t="shared" si="167"/>
        <v>989</v>
      </c>
      <c r="AD968" s="237" t="str">
        <f t="shared" si="168"/>
        <v>6435</v>
      </c>
      <c r="AE968" s="237" t="s">
        <v>4301</v>
      </c>
      <c r="AF968" s="237" t="s">
        <v>4597</v>
      </c>
      <c r="AG968" s="237" t="str">
        <f t="shared" si="169"/>
        <v>大崎市鳴子温泉字末沢西４６番地１</v>
      </c>
      <c r="AH968" s="237" t="s">
        <v>4601</v>
      </c>
      <c r="AI968" s="237" t="s">
        <v>4601</v>
      </c>
      <c r="AJ968" s="237" t="s">
        <v>260</v>
      </c>
    </row>
    <row r="969" spans="1:36">
      <c r="A969" s="237" t="str">
        <f t="shared" si="161"/>
        <v>0411500473就労移行支援</v>
      </c>
      <c r="B969" s="237" t="s">
        <v>4588</v>
      </c>
      <c r="C969" s="237" t="s">
        <v>4589</v>
      </c>
      <c r="D969" s="237" t="str">
        <f t="shared" si="162"/>
        <v>トクテイヒエイリカツドウホウジンドリーム・グリーン・プロジェクト</v>
      </c>
      <c r="E969" s="237" t="s">
        <v>4590</v>
      </c>
      <c r="F969" s="237" t="str">
        <f t="shared" si="163"/>
        <v>989</v>
      </c>
      <c r="G969" s="237" t="str">
        <f t="shared" si="164"/>
        <v>6436</v>
      </c>
      <c r="H969" s="237" t="s">
        <v>4591</v>
      </c>
      <c r="I969" s="237" t="str">
        <f t="shared" si="165"/>
        <v>大崎市岩出山字二ノ構３番地１</v>
      </c>
      <c r="J969" s="237" t="s">
        <v>4592</v>
      </c>
      <c r="K969" s="237" t="s">
        <v>4592</v>
      </c>
      <c r="L969" s="237" t="s">
        <v>248</v>
      </c>
      <c r="M969" s="237" t="s">
        <v>4593</v>
      </c>
      <c r="N969" s="237" t="s">
        <v>4594</v>
      </c>
      <c r="O969" s="237" t="s">
        <v>4595</v>
      </c>
      <c r="P969" s="237" t="s">
        <v>4596</v>
      </c>
      <c r="Q969" s="237" t="s">
        <v>4301</v>
      </c>
      <c r="R969" s="237" t="s">
        <v>4597</v>
      </c>
      <c r="S969" s="237" t="s">
        <v>4592</v>
      </c>
      <c r="T969" s="237"/>
      <c r="U969" s="237" t="s">
        <v>4598</v>
      </c>
      <c r="V969" s="237" t="s">
        <v>109</v>
      </c>
      <c r="W969" s="237"/>
      <c r="X969" s="237"/>
      <c r="Y969" s="237" t="s">
        <v>4602</v>
      </c>
      <c r="Z969" s="237" t="s">
        <v>4603</v>
      </c>
      <c r="AA969" s="237" t="str">
        <f t="shared" si="166"/>
        <v>シュウロウシエンセンタードリームワン</v>
      </c>
      <c r="AB969" s="237" t="s">
        <v>4596</v>
      </c>
      <c r="AC969" s="237" t="str">
        <f t="shared" si="167"/>
        <v>989</v>
      </c>
      <c r="AD969" s="237" t="str">
        <f t="shared" si="168"/>
        <v>6435</v>
      </c>
      <c r="AE969" s="237" t="s">
        <v>4301</v>
      </c>
      <c r="AF969" s="237" t="s">
        <v>4604</v>
      </c>
      <c r="AG969" s="237" t="str">
        <f t="shared" si="169"/>
        <v>大崎市岩出山浦小路３９番地４</v>
      </c>
      <c r="AH969" s="237" t="s">
        <v>4605</v>
      </c>
      <c r="AI969" s="237" t="s">
        <v>4605</v>
      </c>
      <c r="AJ969" s="237" t="s">
        <v>470</v>
      </c>
    </row>
    <row r="970" spans="1:36">
      <c r="A970" s="237" t="str">
        <f t="shared" si="161"/>
        <v>0411500473就労継続支援Ａ型</v>
      </c>
      <c r="B970" s="237" t="s">
        <v>4588</v>
      </c>
      <c r="C970" s="237" t="s">
        <v>4589</v>
      </c>
      <c r="D970" s="237" t="str">
        <f t="shared" si="162"/>
        <v>トクテイヒエイリカツドウホウジンドリーム・グリーン・プロジェクト</v>
      </c>
      <c r="E970" s="237" t="s">
        <v>4590</v>
      </c>
      <c r="F970" s="237" t="str">
        <f t="shared" si="163"/>
        <v>989</v>
      </c>
      <c r="G970" s="237" t="str">
        <f t="shared" si="164"/>
        <v>6436</v>
      </c>
      <c r="H970" s="237" t="s">
        <v>4591</v>
      </c>
      <c r="I970" s="237" t="str">
        <f t="shared" si="165"/>
        <v>大崎市岩出山字二ノ構３番地１</v>
      </c>
      <c r="J970" s="237" t="s">
        <v>4592</v>
      </c>
      <c r="K970" s="237" t="s">
        <v>4592</v>
      </c>
      <c r="L970" s="237" t="s">
        <v>248</v>
      </c>
      <c r="M970" s="237" t="s">
        <v>4593</v>
      </c>
      <c r="N970" s="237" t="s">
        <v>4594</v>
      </c>
      <c r="O970" s="237" t="s">
        <v>4595</v>
      </c>
      <c r="P970" s="237" t="s">
        <v>4596</v>
      </c>
      <c r="Q970" s="237" t="s">
        <v>4301</v>
      </c>
      <c r="R970" s="237" t="s">
        <v>4597</v>
      </c>
      <c r="S970" s="237" t="s">
        <v>4592</v>
      </c>
      <c r="T970" s="237"/>
      <c r="U970" s="237" t="s">
        <v>4598</v>
      </c>
      <c r="V970" s="237" t="s">
        <v>110</v>
      </c>
      <c r="W970" s="237"/>
      <c r="X970" s="237"/>
      <c r="Y970" s="237" t="s">
        <v>4602</v>
      </c>
      <c r="Z970" s="237" t="s">
        <v>4603</v>
      </c>
      <c r="AA970" s="237" t="str">
        <f t="shared" si="166"/>
        <v>シュウロウシエンセンタードリームワン</v>
      </c>
      <c r="AB970" s="237" t="s">
        <v>4590</v>
      </c>
      <c r="AC970" s="237" t="str">
        <f t="shared" si="167"/>
        <v>989</v>
      </c>
      <c r="AD970" s="237" t="str">
        <f t="shared" si="168"/>
        <v>6436</v>
      </c>
      <c r="AE970" s="237" t="s">
        <v>4301</v>
      </c>
      <c r="AF970" s="237" t="s">
        <v>4606</v>
      </c>
      <c r="AG970" s="237" t="str">
        <f t="shared" si="169"/>
        <v>大崎市岩出山二ノ構３－１</v>
      </c>
      <c r="AH970" s="237" t="s">
        <v>4605</v>
      </c>
      <c r="AI970" s="237" t="s">
        <v>4605</v>
      </c>
      <c r="AJ970" s="237" t="s">
        <v>332</v>
      </c>
    </row>
    <row r="971" spans="1:36">
      <c r="A971" s="237" t="str">
        <f t="shared" si="161"/>
        <v>0411500473就労継続支援Ｂ型</v>
      </c>
      <c r="B971" s="237" t="s">
        <v>4588</v>
      </c>
      <c r="C971" s="237" t="s">
        <v>4589</v>
      </c>
      <c r="D971" s="237" t="str">
        <f t="shared" si="162"/>
        <v>トクテイヒエイリカツドウホウジンドリーム・グリーン・プロジェクト</v>
      </c>
      <c r="E971" s="237" t="s">
        <v>4590</v>
      </c>
      <c r="F971" s="237" t="str">
        <f t="shared" si="163"/>
        <v>989</v>
      </c>
      <c r="G971" s="237" t="str">
        <f t="shared" si="164"/>
        <v>6436</v>
      </c>
      <c r="H971" s="237" t="s">
        <v>4591</v>
      </c>
      <c r="I971" s="237" t="str">
        <f t="shared" si="165"/>
        <v>大崎市岩出山字二ノ構３番地１</v>
      </c>
      <c r="J971" s="237" t="s">
        <v>4592</v>
      </c>
      <c r="K971" s="237" t="s">
        <v>4592</v>
      </c>
      <c r="L971" s="237" t="s">
        <v>248</v>
      </c>
      <c r="M971" s="237" t="s">
        <v>4593</v>
      </c>
      <c r="N971" s="237" t="s">
        <v>4594</v>
      </c>
      <c r="O971" s="237" t="s">
        <v>4595</v>
      </c>
      <c r="P971" s="237" t="s">
        <v>4596</v>
      </c>
      <c r="Q971" s="237" t="s">
        <v>4301</v>
      </c>
      <c r="R971" s="237" t="s">
        <v>4597</v>
      </c>
      <c r="S971" s="237" t="s">
        <v>4592</v>
      </c>
      <c r="T971" s="237"/>
      <c r="U971" s="237" t="s">
        <v>4598</v>
      </c>
      <c r="V971" s="237" t="s">
        <v>111</v>
      </c>
      <c r="W971" s="237"/>
      <c r="X971" s="237"/>
      <c r="Y971" s="237" t="s">
        <v>4602</v>
      </c>
      <c r="Z971" s="237" t="s">
        <v>4603</v>
      </c>
      <c r="AA971" s="237" t="str">
        <f t="shared" si="166"/>
        <v>シュウロウシエンセンタードリームワン</v>
      </c>
      <c r="AB971" s="237" t="s">
        <v>4607</v>
      </c>
      <c r="AC971" s="237" t="str">
        <f t="shared" si="167"/>
        <v>989</v>
      </c>
      <c r="AD971" s="237" t="str">
        <f t="shared" si="168"/>
        <v>6802</v>
      </c>
      <c r="AE971" s="237" t="s">
        <v>4301</v>
      </c>
      <c r="AF971" s="237" t="s">
        <v>4608</v>
      </c>
      <c r="AG971" s="237" t="str">
        <f t="shared" si="169"/>
        <v>大崎市鳴子温泉末沢西46番地1</v>
      </c>
      <c r="AH971" s="237" t="s">
        <v>4605</v>
      </c>
      <c r="AI971" s="237" t="s">
        <v>4605</v>
      </c>
      <c r="AJ971" s="237" t="s">
        <v>260</v>
      </c>
    </row>
    <row r="972" spans="1:36">
      <c r="A972" s="237" t="str">
        <f t="shared" si="161"/>
        <v>0411500481就労継続支援Ａ型</v>
      </c>
      <c r="B972" s="237" t="s">
        <v>4609</v>
      </c>
      <c r="C972" s="237" t="s">
        <v>4610</v>
      </c>
      <c r="D972" s="237" t="str">
        <f t="shared" si="162"/>
        <v>カブシキガイシャマチノトウフヤプロジェクト</v>
      </c>
      <c r="E972" s="237" t="s">
        <v>4611</v>
      </c>
      <c r="F972" s="237" t="str">
        <f t="shared" si="163"/>
        <v>987</v>
      </c>
      <c r="G972" s="237" t="str">
        <f t="shared" si="164"/>
        <v>0112</v>
      </c>
      <c r="H972" s="237" t="s">
        <v>4612</v>
      </c>
      <c r="I972" s="237" t="str">
        <f t="shared" si="165"/>
        <v>遠田郡涌谷町字桑木荒１５６番地３</v>
      </c>
      <c r="J972" s="237" t="s">
        <v>4613</v>
      </c>
      <c r="K972" s="237" t="s">
        <v>4614</v>
      </c>
      <c r="L972" s="237" t="s">
        <v>339</v>
      </c>
      <c r="M972" s="237" t="s">
        <v>4615</v>
      </c>
      <c r="N972" s="237" t="s">
        <v>4616</v>
      </c>
      <c r="O972" s="237" t="s">
        <v>4617</v>
      </c>
      <c r="P972" s="237" t="s">
        <v>4553</v>
      </c>
      <c r="Q972" s="237" t="s">
        <v>4301</v>
      </c>
      <c r="R972" s="237" t="s">
        <v>4618</v>
      </c>
      <c r="S972" s="237" t="s">
        <v>4619</v>
      </c>
      <c r="T972" s="237" t="s">
        <v>4620</v>
      </c>
      <c r="U972" s="237" t="s">
        <v>4621</v>
      </c>
      <c r="V972" s="237" t="s">
        <v>110</v>
      </c>
      <c r="W972" s="237"/>
      <c r="X972" s="237"/>
      <c r="Y972" s="237" t="s">
        <v>4616</v>
      </c>
      <c r="Z972" s="237" t="s">
        <v>4617</v>
      </c>
      <c r="AA972" s="237" t="str">
        <f t="shared" si="166"/>
        <v>フルカワトウフテン</v>
      </c>
      <c r="AB972" s="237" t="s">
        <v>4553</v>
      </c>
      <c r="AC972" s="237" t="str">
        <f t="shared" si="167"/>
        <v>989</v>
      </c>
      <c r="AD972" s="237" t="str">
        <f t="shared" si="168"/>
        <v>6135</v>
      </c>
      <c r="AE972" s="237" t="s">
        <v>4301</v>
      </c>
      <c r="AF972" s="237" t="s">
        <v>4618</v>
      </c>
      <c r="AG972" s="237" t="str">
        <f t="shared" si="169"/>
        <v>大崎市古川稲葉３丁目６番地１０</v>
      </c>
      <c r="AH972" s="237" t="s">
        <v>4619</v>
      </c>
      <c r="AI972" s="237" t="s">
        <v>4620</v>
      </c>
      <c r="AJ972" s="237" t="s">
        <v>260</v>
      </c>
    </row>
    <row r="973" spans="1:36">
      <c r="A973" s="237" t="str">
        <f t="shared" si="161"/>
        <v>0411500572居宅介護</v>
      </c>
      <c r="B973" s="237" t="s">
        <v>4622</v>
      </c>
      <c r="C973" s="237" t="s">
        <v>4623</v>
      </c>
      <c r="D973" s="237" t="str">
        <f t="shared" si="162"/>
        <v>カブシキカイシャ　エイチシーエム</v>
      </c>
      <c r="E973" s="237" t="s">
        <v>473</v>
      </c>
      <c r="F973" s="237" t="str">
        <f t="shared" si="163"/>
        <v>106</v>
      </c>
      <c r="G973" s="237" t="str">
        <f t="shared" si="164"/>
        <v>0044</v>
      </c>
      <c r="H973" s="237" t="s">
        <v>4624</v>
      </c>
      <c r="I973" s="237" t="str">
        <f t="shared" si="165"/>
        <v>東京都港区東麻布1-28-13</v>
      </c>
      <c r="J973" s="237" t="s">
        <v>475</v>
      </c>
      <c r="K973" s="237" t="s">
        <v>476</v>
      </c>
      <c r="L973" s="237" t="s">
        <v>339</v>
      </c>
      <c r="M973" s="237" t="s">
        <v>4625</v>
      </c>
      <c r="N973" s="237" t="s">
        <v>4626</v>
      </c>
      <c r="O973" s="237" t="s">
        <v>4627</v>
      </c>
      <c r="P973" s="237" t="s">
        <v>4487</v>
      </c>
      <c r="Q973" s="237" t="s">
        <v>4301</v>
      </c>
      <c r="R973" s="237" t="s">
        <v>4628</v>
      </c>
      <c r="S973" s="237" t="s">
        <v>4629</v>
      </c>
      <c r="T973" s="237" t="s">
        <v>4630</v>
      </c>
      <c r="U973" s="237" t="s">
        <v>4631</v>
      </c>
      <c r="V973" s="237" t="s">
        <v>99</v>
      </c>
      <c r="W973" s="237"/>
      <c r="X973" s="237"/>
      <c r="Y973" s="237" t="s">
        <v>4626</v>
      </c>
      <c r="Z973" s="237" t="s">
        <v>4627</v>
      </c>
      <c r="AA973" s="237" t="str">
        <f t="shared" si="166"/>
        <v>アミカオオサキカイゴセンター</v>
      </c>
      <c r="AB973" s="237" t="s">
        <v>4487</v>
      </c>
      <c r="AC973" s="237" t="str">
        <f t="shared" si="167"/>
        <v>989</v>
      </c>
      <c r="AD973" s="237" t="str">
        <f t="shared" si="168"/>
        <v>6116</v>
      </c>
      <c r="AE973" s="237" t="s">
        <v>4301</v>
      </c>
      <c r="AF973" s="237" t="s">
        <v>4628</v>
      </c>
      <c r="AG973" s="237" t="str">
        <f t="shared" si="169"/>
        <v>大崎市古川李埣山王１１番１号</v>
      </c>
      <c r="AH973" s="237" t="s">
        <v>4629</v>
      </c>
      <c r="AI973" s="237" t="s">
        <v>4630</v>
      </c>
      <c r="AJ973" s="237" t="s">
        <v>332</v>
      </c>
    </row>
    <row r="974" spans="1:36">
      <c r="A974" s="237" t="str">
        <f t="shared" si="161"/>
        <v>0411500572重度訪問介護</v>
      </c>
      <c r="B974" s="237" t="s">
        <v>4622</v>
      </c>
      <c r="C974" s="237" t="s">
        <v>4623</v>
      </c>
      <c r="D974" s="237" t="str">
        <f t="shared" si="162"/>
        <v>カブシキカイシャ　エイチシーエム</v>
      </c>
      <c r="E974" s="237" t="s">
        <v>473</v>
      </c>
      <c r="F974" s="237" t="str">
        <f t="shared" si="163"/>
        <v>106</v>
      </c>
      <c r="G974" s="237" t="str">
        <f t="shared" si="164"/>
        <v>0044</v>
      </c>
      <c r="H974" s="237" t="s">
        <v>4624</v>
      </c>
      <c r="I974" s="237" t="str">
        <f t="shared" si="165"/>
        <v>東京都港区東麻布1-28-13</v>
      </c>
      <c r="J974" s="237" t="s">
        <v>475</v>
      </c>
      <c r="K974" s="237" t="s">
        <v>476</v>
      </c>
      <c r="L974" s="237" t="s">
        <v>339</v>
      </c>
      <c r="M974" s="237" t="s">
        <v>4625</v>
      </c>
      <c r="N974" s="237" t="s">
        <v>4626</v>
      </c>
      <c r="O974" s="237" t="s">
        <v>4627</v>
      </c>
      <c r="P974" s="237" t="s">
        <v>4487</v>
      </c>
      <c r="Q974" s="237" t="s">
        <v>4301</v>
      </c>
      <c r="R974" s="237" t="s">
        <v>4628</v>
      </c>
      <c r="S974" s="237" t="s">
        <v>4629</v>
      </c>
      <c r="T974" s="237" t="s">
        <v>4630</v>
      </c>
      <c r="U974" s="237" t="s">
        <v>4631</v>
      </c>
      <c r="V974" s="237" t="s">
        <v>101</v>
      </c>
      <c r="W974" s="237"/>
      <c r="X974" s="237"/>
      <c r="Y974" s="237" t="s">
        <v>4626</v>
      </c>
      <c r="Z974" s="237" t="s">
        <v>4627</v>
      </c>
      <c r="AA974" s="237" t="str">
        <f t="shared" si="166"/>
        <v>アミカオオサキカイゴセンター</v>
      </c>
      <c r="AB974" s="237" t="s">
        <v>4487</v>
      </c>
      <c r="AC974" s="237" t="str">
        <f t="shared" si="167"/>
        <v>989</v>
      </c>
      <c r="AD974" s="237" t="str">
        <f t="shared" si="168"/>
        <v>6116</v>
      </c>
      <c r="AE974" s="237" t="s">
        <v>4301</v>
      </c>
      <c r="AF974" s="237" t="s">
        <v>4628</v>
      </c>
      <c r="AG974" s="237" t="str">
        <f t="shared" si="169"/>
        <v>大崎市古川李埣山王１１番１号</v>
      </c>
      <c r="AH974" s="237" t="s">
        <v>4629</v>
      </c>
      <c r="AI974" s="237" t="s">
        <v>4630</v>
      </c>
      <c r="AJ974" s="237" t="s">
        <v>332</v>
      </c>
    </row>
    <row r="975" spans="1:36">
      <c r="A975" s="237" t="str">
        <f t="shared" si="161"/>
        <v>0411500606就労移行支援</v>
      </c>
      <c r="B975" s="237" t="s">
        <v>4632</v>
      </c>
      <c r="C975" s="237" t="s">
        <v>4633</v>
      </c>
      <c r="D975" s="237" t="str">
        <f t="shared" si="162"/>
        <v>アビリティーズジャスコカブシキガイシャ</v>
      </c>
      <c r="E975" s="237" t="s">
        <v>4634</v>
      </c>
      <c r="F975" s="237" t="str">
        <f t="shared" si="163"/>
        <v>980</v>
      </c>
      <c r="G975" s="237" t="str">
        <f t="shared" si="164"/>
        <v>8442</v>
      </c>
      <c r="H975" s="237" t="s">
        <v>4635</v>
      </c>
      <c r="I975" s="237" t="str">
        <f t="shared" si="165"/>
        <v>仙台市青葉区中央３丁目３－３</v>
      </c>
      <c r="J975" s="237" t="s">
        <v>4636</v>
      </c>
      <c r="K975" s="237" t="s">
        <v>4637</v>
      </c>
      <c r="L975" s="237" t="s">
        <v>635</v>
      </c>
      <c r="M975" s="237" t="s">
        <v>4638</v>
      </c>
      <c r="N975" s="237" t="s">
        <v>4639</v>
      </c>
      <c r="O975" s="237" t="s">
        <v>4640</v>
      </c>
      <c r="P975" s="237" t="s">
        <v>4641</v>
      </c>
      <c r="Q975" s="237" t="s">
        <v>4301</v>
      </c>
      <c r="R975" s="237" t="s">
        <v>4642</v>
      </c>
      <c r="S975" s="237" t="s">
        <v>4643</v>
      </c>
      <c r="T975" s="237"/>
      <c r="U975" s="237" t="s">
        <v>4644</v>
      </c>
      <c r="V975" s="237" t="s">
        <v>109</v>
      </c>
      <c r="W975" s="237"/>
      <c r="X975" s="237"/>
      <c r="Y975" s="237" t="s">
        <v>4639</v>
      </c>
      <c r="Z975" s="237" t="s">
        <v>4640</v>
      </c>
      <c r="AA975" s="237" t="str">
        <f t="shared" si="166"/>
        <v>アビリティーズジャスコフルカワセンター</v>
      </c>
      <c r="AB975" s="237" t="s">
        <v>4641</v>
      </c>
      <c r="AC975" s="237" t="str">
        <f t="shared" si="167"/>
        <v>989</v>
      </c>
      <c r="AD975" s="237" t="str">
        <f t="shared" si="168"/>
        <v>6232</v>
      </c>
      <c r="AE975" s="237" t="s">
        <v>4301</v>
      </c>
      <c r="AF975" s="237" t="s">
        <v>4645</v>
      </c>
      <c r="AG975" s="237" t="str">
        <f t="shared" si="169"/>
        <v>大崎市古川沢田字筒場浦15番</v>
      </c>
      <c r="AH975" s="237" t="s">
        <v>4643</v>
      </c>
      <c r="AI975" s="237"/>
      <c r="AJ975" s="237" t="s">
        <v>260</v>
      </c>
    </row>
    <row r="976" spans="1:36">
      <c r="A976" s="237" t="str">
        <f t="shared" si="161"/>
        <v>0411500606就労定着支援</v>
      </c>
      <c r="B976" s="237" t="s">
        <v>4632</v>
      </c>
      <c r="C976" s="237" t="s">
        <v>4633</v>
      </c>
      <c r="D976" s="237" t="str">
        <f t="shared" si="162"/>
        <v>アビリティーズジャスコカブシキガイシャ</v>
      </c>
      <c r="E976" s="237" t="s">
        <v>4634</v>
      </c>
      <c r="F976" s="237" t="str">
        <f t="shared" si="163"/>
        <v>980</v>
      </c>
      <c r="G976" s="237" t="str">
        <f t="shared" si="164"/>
        <v>8442</v>
      </c>
      <c r="H976" s="237" t="s">
        <v>4635</v>
      </c>
      <c r="I976" s="237" t="str">
        <f t="shared" si="165"/>
        <v>仙台市青葉区中央３丁目３－３</v>
      </c>
      <c r="J976" s="237" t="s">
        <v>4636</v>
      </c>
      <c r="K976" s="237" t="s">
        <v>4637</v>
      </c>
      <c r="L976" s="237" t="s">
        <v>635</v>
      </c>
      <c r="M976" s="237" t="s">
        <v>4638</v>
      </c>
      <c r="N976" s="237" t="s">
        <v>4639</v>
      </c>
      <c r="O976" s="237" t="s">
        <v>4640</v>
      </c>
      <c r="P976" s="237" t="s">
        <v>4641</v>
      </c>
      <c r="Q976" s="237" t="s">
        <v>4301</v>
      </c>
      <c r="R976" s="237" t="s">
        <v>4642</v>
      </c>
      <c r="S976" s="237" t="s">
        <v>4643</v>
      </c>
      <c r="T976" s="237"/>
      <c r="U976" s="237" t="s">
        <v>4644</v>
      </c>
      <c r="V976" s="237" t="s">
        <v>789</v>
      </c>
      <c r="W976" s="237"/>
      <c r="X976" s="237"/>
      <c r="Y976" s="237" t="s">
        <v>4639</v>
      </c>
      <c r="Z976" s="237" t="s">
        <v>4640</v>
      </c>
      <c r="AA976" s="237" t="str">
        <f t="shared" si="166"/>
        <v>アビリティーズジャスコフルカワセンター</v>
      </c>
      <c r="AB976" s="237" t="s">
        <v>4641</v>
      </c>
      <c r="AC976" s="237" t="str">
        <f t="shared" si="167"/>
        <v>989</v>
      </c>
      <c r="AD976" s="237" t="str">
        <f t="shared" si="168"/>
        <v>6232</v>
      </c>
      <c r="AE976" s="237" t="s">
        <v>4301</v>
      </c>
      <c r="AF976" s="237" t="s">
        <v>4642</v>
      </c>
      <c r="AG976" s="237" t="str">
        <f t="shared" si="169"/>
        <v>大崎市古川沢田字筒場浦15番イオンタウン古川内</v>
      </c>
      <c r="AH976" s="237" t="s">
        <v>4643</v>
      </c>
      <c r="AI976" s="237"/>
      <c r="AJ976" s="237" t="s">
        <v>260</v>
      </c>
    </row>
    <row r="977" spans="1:36">
      <c r="A977" s="237" t="str">
        <f t="shared" si="161"/>
        <v>0411500648就労継続支援Ｂ型</v>
      </c>
      <c r="B977" s="237" t="s">
        <v>4646</v>
      </c>
      <c r="C977" s="237" t="s">
        <v>4647</v>
      </c>
      <c r="D977" s="237" t="str">
        <f t="shared" si="162"/>
        <v>シャカイフクシホウジンチャレンジドライフ</v>
      </c>
      <c r="E977" s="237" t="s">
        <v>4648</v>
      </c>
      <c r="F977" s="237" t="str">
        <f t="shared" si="163"/>
        <v>981</v>
      </c>
      <c r="G977" s="237" t="str">
        <f t="shared" si="164"/>
        <v>3203</v>
      </c>
      <c r="H977" s="237" t="s">
        <v>4649</v>
      </c>
      <c r="I977" s="237" t="str">
        <f t="shared" si="165"/>
        <v>仙台市泉区高森7丁目1番地の4</v>
      </c>
      <c r="J977" s="237" t="s">
        <v>4650</v>
      </c>
      <c r="K977" s="237" t="s">
        <v>4651</v>
      </c>
      <c r="L977" s="237" t="s">
        <v>248</v>
      </c>
      <c r="M977" s="237" t="s">
        <v>4652</v>
      </c>
      <c r="N977" s="237" t="s">
        <v>4653</v>
      </c>
      <c r="O977" s="237" t="s">
        <v>4654</v>
      </c>
      <c r="P977" s="237" t="s">
        <v>4655</v>
      </c>
      <c r="Q977" s="237" t="s">
        <v>4301</v>
      </c>
      <c r="R977" s="237" t="s">
        <v>4656</v>
      </c>
      <c r="S977" s="237" t="s">
        <v>4650</v>
      </c>
      <c r="T977" s="237" t="s">
        <v>4651</v>
      </c>
      <c r="U977" s="237" t="s">
        <v>4657</v>
      </c>
      <c r="V977" s="237" t="s">
        <v>111</v>
      </c>
      <c r="W977" s="237"/>
      <c r="X977" s="237"/>
      <c r="Y977" s="237" t="s">
        <v>4653</v>
      </c>
      <c r="Z977" s="237" t="s">
        <v>4654</v>
      </c>
      <c r="AA977" s="237" t="str">
        <f t="shared" si="166"/>
        <v>ボーノボーノオオサキヒガシ</v>
      </c>
      <c r="AB977" s="237" t="s">
        <v>4655</v>
      </c>
      <c r="AC977" s="237" t="str">
        <f t="shared" si="167"/>
        <v>989</v>
      </c>
      <c r="AD977" s="237" t="str">
        <f t="shared" si="168"/>
        <v>4101</v>
      </c>
      <c r="AE977" s="237" t="s">
        <v>4301</v>
      </c>
      <c r="AF977" s="237" t="s">
        <v>4656</v>
      </c>
      <c r="AG977" s="237" t="str">
        <f t="shared" si="169"/>
        <v>大崎市鹿島台船越字鍋田50-2</v>
      </c>
      <c r="AH977" s="237" t="s">
        <v>4650</v>
      </c>
      <c r="AI977" s="237" t="s">
        <v>4651</v>
      </c>
      <c r="AJ977" s="237" t="s">
        <v>260</v>
      </c>
    </row>
    <row r="978" spans="1:36">
      <c r="A978" s="237" t="str">
        <f t="shared" si="161"/>
        <v>0411500655生活介護</v>
      </c>
      <c r="B978" s="237" t="s">
        <v>4658</v>
      </c>
      <c r="C978" s="237" t="s">
        <v>4659</v>
      </c>
      <c r="D978" s="237" t="str">
        <f t="shared" si="162"/>
        <v>トクテイヒエイリカツドウホウジンユアパートナーオオサキ</v>
      </c>
      <c r="E978" s="237" t="s">
        <v>4660</v>
      </c>
      <c r="F978" s="237" t="str">
        <f t="shared" si="163"/>
        <v>989</v>
      </c>
      <c r="G978" s="237" t="str">
        <f t="shared" si="164"/>
        <v>4305</v>
      </c>
      <c r="H978" s="237" t="s">
        <v>4661</v>
      </c>
      <c r="I978" s="237" t="str">
        <f t="shared" si="165"/>
        <v>大崎市田尻小塩字渋取57番地5</v>
      </c>
      <c r="J978" s="237" t="s">
        <v>4662</v>
      </c>
      <c r="K978" s="237" t="s">
        <v>4662</v>
      </c>
      <c r="L978" s="237" t="s">
        <v>248</v>
      </c>
      <c r="M978" s="237" t="s">
        <v>4663</v>
      </c>
      <c r="N978" s="237" t="s">
        <v>4664</v>
      </c>
      <c r="O978" s="237" t="s">
        <v>4665</v>
      </c>
      <c r="P978" s="237" t="s">
        <v>4440</v>
      </c>
      <c r="Q978" s="237" t="s">
        <v>4301</v>
      </c>
      <c r="R978" s="237" t="s">
        <v>4666</v>
      </c>
      <c r="S978" s="237" t="s">
        <v>4667</v>
      </c>
      <c r="T978" s="237" t="s">
        <v>4667</v>
      </c>
      <c r="U978" s="237" t="s">
        <v>4668</v>
      </c>
      <c r="V978" s="237" t="s">
        <v>105</v>
      </c>
      <c r="W978" s="237"/>
      <c r="X978" s="237"/>
      <c r="Y978" s="237" t="s">
        <v>4664</v>
      </c>
      <c r="Z978" s="237" t="s">
        <v>4665</v>
      </c>
      <c r="AA978" s="237" t="str">
        <f t="shared" si="166"/>
        <v>ツバサ</v>
      </c>
      <c r="AB978" s="237" t="s">
        <v>4440</v>
      </c>
      <c r="AC978" s="237" t="str">
        <f t="shared" si="167"/>
        <v>989</v>
      </c>
      <c r="AD978" s="237" t="str">
        <f t="shared" si="168"/>
        <v>4413</v>
      </c>
      <c r="AE978" s="237" t="s">
        <v>4301</v>
      </c>
      <c r="AF978" s="237" t="s">
        <v>4666</v>
      </c>
      <c r="AG978" s="237" t="str">
        <f t="shared" si="169"/>
        <v>大崎市田尻通木字一本柳22番地3</v>
      </c>
      <c r="AH978" s="237" t="s">
        <v>4667</v>
      </c>
      <c r="AI978" s="237" t="s">
        <v>4667</v>
      </c>
      <c r="AJ978" s="237" t="s">
        <v>260</v>
      </c>
    </row>
    <row r="979" spans="1:36">
      <c r="A979" s="237" t="str">
        <f t="shared" si="161"/>
        <v>0411500697就労移行支援</v>
      </c>
      <c r="B979" s="237" t="s">
        <v>4669</v>
      </c>
      <c r="C979" s="237" t="s">
        <v>4670</v>
      </c>
      <c r="D979" s="237" t="str">
        <f t="shared" si="162"/>
        <v>シャカイフクシホウジンミヤギコウセイフクシカイ</v>
      </c>
      <c r="E979" s="237" t="s">
        <v>4671</v>
      </c>
      <c r="F979" s="237" t="str">
        <f t="shared" si="163"/>
        <v>983</v>
      </c>
      <c r="G979" s="237" t="str">
        <f t="shared" si="164"/>
        <v>0021</v>
      </c>
      <c r="H979" s="237" t="s">
        <v>4672</v>
      </c>
      <c r="I979" s="237" t="str">
        <f t="shared" si="165"/>
        <v>仙台市宮城野区田子字富里153</v>
      </c>
      <c r="J979" s="237" t="s">
        <v>4673</v>
      </c>
      <c r="K979" s="237" t="s">
        <v>4674</v>
      </c>
      <c r="L979" s="237" t="s">
        <v>248</v>
      </c>
      <c r="M979" s="237" t="s">
        <v>4675</v>
      </c>
      <c r="N979" s="237" t="s">
        <v>4676</v>
      </c>
      <c r="O979" s="237" t="s">
        <v>4677</v>
      </c>
      <c r="P979" s="237" t="s">
        <v>4521</v>
      </c>
      <c r="Q979" s="237" t="s">
        <v>4301</v>
      </c>
      <c r="R979" s="237" t="s">
        <v>4678</v>
      </c>
      <c r="S979" s="237" t="s">
        <v>4679</v>
      </c>
      <c r="T979" s="237" t="s">
        <v>4680</v>
      </c>
      <c r="U979" s="237" t="s">
        <v>4681</v>
      </c>
      <c r="V979" s="237" t="s">
        <v>109</v>
      </c>
      <c r="W979" s="237"/>
      <c r="X979" s="237"/>
      <c r="Y979" s="237" t="s">
        <v>4676</v>
      </c>
      <c r="Z979" s="237" t="s">
        <v>4677</v>
      </c>
      <c r="AA979" s="237" t="str">
        <f t="shared" si="166"/>
        <v>タキノウガタシュウロウシエンジギョウショテトテフルカワ</v>
      </c>
      <c r="AB979" s="237" t="s">
        <v>4521</v>
      </c>
      <c r="AC979" s="237" t="str">
        <f t="shared" si="167"/>
        <v>989</v>
      </c>
      <c r="AD979" s="237" t="str">
        <f t="shared" si="168"/>
        <v>6105</v>
      </c>
      <c r="AE979" s="237" t="s">
        <v>4301</v>
      </c>
      <c r="AF979" s="237" t="s">
        <v>4678</v>
      </c>
      <c r="AG979" s="237" t="str">
        <f t="shared" si="169"/>
        <v>大崎市古川福沼２丁目１８－２７</v>
      </c>
      <c r="AH979" s="237" t="s">
        <v>4679</v>
      </c>
      <c r="AI979" s="237" t="s">
        <v>4680</v>
      </c>
      <c r="AJ979" s="237" t="s">
        <v>261</v>
      </c>
    </row>
    <row r="980" spans="1:36">
      <c r="A980" s="237" t="str">
        <f t="shared" si="161"/>
        <v>0411500697就労継続支援Ａ型</v>
      </c>
      <c r="B980" s="237" t="s">
        <v>4669</v>
      </c>
      <c r="C980" s="237" t="s">
        <v>4670</v>
      </c>
      <c r="D980" s="237" t="str">
        <f t="shared" si="162"/>
        <v>シャカイフクシホウジンミヤギコウセイフクシカイ</v>
      </c>
      <c r="E980" s="237" t="s">
        <v>4671</v>
      </c>
      <c r="F980" s="237" t="str">
        <f t="shared" si="163"/>
        <v>983</v>
      </c>
      <c r="G980" s="237" t="str">
        <f t="shared" si="164"/>
        <v>0021</v>
      </c>
      <c r="H980" s="237" t="s">
        <v>4672</v>
      </c>
      <c r="I980" s="237" t="str">
        <f t="shared" si="165"/>
        <v>仙台市宮城野区田子字富里153</v>
      </c>
      <c r="J980" s="237" t="s">
        <v>4673</v>
      </c>
      <c r="K980" s="237" t="s">
        <v>4674</v>
      </c>
      <c r="L980" s="237" t="s">
        <v>248</v>
      </c>
      <c r="M980" s="237" t="s">
        <v>4675</v>
      </c>
      <c r="N980" s="237" t="s">
        <v>4676</v>
      </c>
      <c r="O980" s="237" t="s">
        <v>4677</v>
      </c>
      <c r="P980" s="237" t="s">
        <v>4521</v>
      </c>
      <c r="Q980" s="237" t="s">
        <v>4301</v>
      </c>
      <c r="R980" s="237" t="s">
        <v>4678</v>
      </c>
      <c r="S980" s="237" t="s">
        <v>4679</v>
      </c>
      <c r="T980" s="237" t="s">
        <v>4680</v>
      </c>
      <c r="U980" s="237" t="s">
        <v>4681</v>
      </c>
      <c r="V980" s="237" t="s">
        <v>110</v>
      </c>
      <c r="W980" s="237"/>
      <c r="X980" s="237"/>
      <c r="Y980" s="237" t="s">
        <v>4676</v>
      </c>
      <c r="Z980" s="237" t="s">
        <v>4677</v>
      </c>
      <c r="AA980" s="237" t="str">
        <f t="shared" si="166"/>
        <v>タキノウガタシュウロウシエンジギョウショテトテフルカワ</v>
      </c>
      <c r="AB980" s="237" t="s">
        <v>4521</v>
      </c>
      <c r="AC980" s="237" t="str">
        <f t="shared" si="167"/>
        <v>989</v>
      </c>
      <c r="AD980" s="237" t="str">
        <f t="shared" si="168"/>
        <v>6105</v>
      </c>
      <c r="AE980" s="237" t="s">
        <v>4301</v>
      </c>
      <c r="AF980" s="237" t="s">
        <v>4678</v>
      </c>
      <c r="AG980" s="237" t="str">
        <f t="shared" si="169"/>
        <v>大崎市古川福沼２丁目１８－２７</v>
      </c>
      <c r="AH980" s="237" t="s">
        <v>4679</v>
      </c>
      <c r="AI980" s="237" t="s">
        <v>4680</v>
      </c>
      <c r="AJ980" s="237" t="s">
        <v>261</v>
      </c>
    </row>
    <row r="981" spans="1:36">
      <c r="A981" s="237" t="str">
        <f t="shared" si="161"/>
        <v>0411500697就労継続支援Ｂ型</v>
      </c>
      <c r="B981" s="237" t="s">
        <v>4669</v>
      </c>
      <c r="C981" s="237" t="s">
        <v>4670</v>
      </c>
      <c r="D981" s="237" t="str">
        <f t="shared" si="162"/>
        <v>シャカイフクシホウジンミヤギコウセイフクシカイ</v>
      </c>
      <c r="E981" s="237" t="s">
        <v>4671</v>
      </c>
      <c r="F981" s="237" t="str">
        <f t="shared" si="163"/>
        <v>983</v>
      </c>
      <c r="G981" s="237" t="str">
        <f t="shared" si="164"/>
        <v>0021</v>
      </c>
      <c r="H981" s="237" t="s">
        <v>4672</v>
      </c>
      <c r="I981" s="237" t="str">
        <f t="shared" si="165"/>
        <v>仙台市宮城野区田子字富里153</v>
      </c>
      <c r="J981" s="237" t="s">
        <v>4673</v>
      </c>
      <c r="K981" s="237" t="s">
        <v>4674</v>
      </c>
      <c r="L981" s="237" t="s">
        <v>248</v>
      </c>
      <c r="M981" s="237" t="s">
        <v>4675</v>
      </c>
      <c r="N981" s="237" t="s">
        <v>4676</v>
      </c>
      <c r="O981" s="237" t="s">
        <v>4677</v>
      </c>
      <c r="P981" s="237" t="s">
        <v>4521</v>
      </c>
      <c r="Q981" s="237" t="s">
        <v>4301</v>
      </c>
      <c r="R981" s="237" t="s">
        <v>4678</v>
      </c>
      <c r="S981" s="237" t="s">
        <v>4679</v>
      </c>
      <c r="T981" s="237" t="s">
        <v>4680</v>
      </c>
      <c r="U981" s="237" t="s">
        <v>4681</v>
      </c>
      <c r="V981" s="237" t="s">
        <v>111</v>
      </c>
      <c r="W981" s="237"/>
      <c r="X981" s="237"/>
      <c r="Y981" s="237" t="s">
        <v>4676</v>
      </c>
      <c r="Z981" s="237" t="s">
        <v>4677</v>
      </c>
      <c r="AA981" s="237" t="str">
        <f t="shared" si="166"/>
        <v>タキノウガタシュウロウシエンジギョウショテトテフルカワ</v>
      </c>
      <c r="AB981" s="237" t="s">
        <v>4521</v>
      </c>
      <c r="AC981" s="237" t="str">
        <f t="shared" si="167"/>
        <v>989</v>
      </c>
      <c r="AD981" s="237" t="str">
        <f t="shared" si="168"/>
        <v>6105</v>
      </c>
      <c r="AE981" s="237" t="s">
        <v>4301</v>
      </c>
      <c r="AF981" s="237" t="s">
        <v>4678</v>
      </c>
      <c r="AG981" s="237" t="str">
        <f t="shared" si="169"/>
        <v>大崎市古川福沼２丁目１８－２７</v>
      </c>
      <c r="AH981" s="237" t="s">
        <v>4679</v>
      </c>
      <c r="AI981" s="237" t="s">
        <v>4680</v>
      </c>
      <c r="AJ981" s="237" t="s">
        <v>260</v>
      </c>
    </row>
    <row r="982" spans="1:36">
      <c r="A982" s="237" t="str">
        <f t="shared" si="161"/>
        <v>0411500705生活介護</v>
      </c>
      <c r="B982" s="237" t="s">
        <v>4682</v>
      </c>
      <c r="C982" s="237" t="s">
        <v>4683</v>
      </c>
      <c r="D982" s="237" t="str">
        <f t="shared" si="162"/>
        <v>カブシキガイシャプラス・ワンフクシシャ</v>
      </c>
      <c r="E982" s="237" t="s">
        <v>4684</v>
      </c>
      <c r="F982" s="237" t="str">
        <f t="shared" si="163"/>
        <v>987</v>
      </c>
      <c r="G982" s="237" t="str">
        <f t="shared" si="164"/>
        <v>1303</v>
      </c>
      <c r="H982" s="237" t="s">
        <v>4685</v>
      </c>
      <c r="I982" s="237" t="str">
        <f t="shared" si="165"/>
        <v>大崎市松山金谷字金田93-1</v>
      </c>
      <c r="J982" s="237" t="s">
        <v>4686</v>
      </c>
      <c r="K982" s="237" t="s">
        <v>4687</v>
      </c>
      <c r="L982" s="237" t="s">
        <v>339</v>
      </c>
      <c r="M982" s="237" t="s">
        <v>4688</v>
      </c>
      <c r="N982" s="237" t="s">
        <v>4682</v>
      </c>
      <c r="O982" s="237" t="s">
        <v>4683</v>
      </c>
      <c r="P982" s="237" t="s">
        <v>4684</v>
      </c>
      <c r="Q982" s="237" t="s">
        <v>4301</v>
      </c>
      <c r="R982" s="237" t="s">
        <v>4685</v>
      </c>
      <c r="S982" s="237" t="s">
        <v>4686</v>
      </c>
      <c r="T982" s="237" t="s">
        <v>4687</v>
      </c>
      <c r="U982" s="237" t="s">
        <v>4689</v>
      </c>
      <c r="V982" s="237" t="s">
        <v>105</v>
      </c>
      <c r="W982" s="237"/>
      <c r="X982" s="237"/>
      <c r="Y982" s="237" t="s">
        <v>4682</v>
      </c>
      <c r="Z982" s="237" t="s">
        <v>4690</v>
      </c>
      <c r="AA982" s="237" t="str">
        <f t="shared" si="166"/>
        <v>カブシキカイシャプラス・ワンフクシシャ</v>
      </c>
      <c r="AB982" s="237" t="s">
        <v>4684</v>
      </c>
      <c r="AC982" s="237" t="str">
        <f t="shared" si="167"/>
        <v>987</v>
      </c>
      <c r="AD982" s="237" t="str">
        <f t="shared" si="168"/>
        <v>1303</v>
      </c>
      <c r="AE982" s="237" t="s">
        <v>4301</v>
      </c>
      <c r="AF982" s="237" t="s">
        <v>4685</v>
      </c>
      <c r="AG982" s="237" t="str">
        <f t="shared" si="169"/>
        <v>大崎市松山金谷字金田93-1</v>
      </c>
      <c r="AH982" s="237" t="s">
        <v>4686</v>
      </c>
      <c r="AI982" s="237" t="s">
        <v>4687</v>
      </c>
      <c r="AJ982" s="237" t="s">
        <v>332</v>
      </c>
    </row>
    <row r="983" spans="1:36">
      <c r="A983" s="237" t="str">
        <f t="shared" si="161"/>
        <v>0411500713就労移行支援</v>
      </c>
      <c r="B983" s="237" t="s">
        <v>4691</v>
      </c>
      <c r="C983" s="237" t="s">
        <v>4692</v>
      </c>
      <c r="D983" s="237" t="str">
        <f t="shared" si="162"/>
        <v>トクテイヒエイリカツドウホウジンマキバフリースクール</v>
      </c>
      <c r="E983" s="237" t="s">
        <v>4693</v>
      </c>
      <c r="F983" s="237" t="str">
        <f t="shared" si="163"/>
        <v>987</v>
      </c>
      <c r="G983" s="237" t="str">
        <f t="shared" si="164"/>
        <v>2183</v>
      </c>
      <c r="H983" s="237" t="s">
        <v>4694</v>
      </c>
      <c r="I983" s="237" t="str">
        <f t="shared" si="165"/>
        <v>栗原市高清水袖山62番地18</v>
      </c>
      <c r="J983" s="237" t="s">
        <v>4695</v>
      </c>
      <c r="K983" s="237" t="s">
        <v>4696</v>
      </c>
      <c r="L983" s="237" t="s">
        <v>248</v>
      </c>
      <c r="M983" s="237" t="s">
        <v>4697</v>
      </c>
      <c r="N983" s="237" t="s">
        <v>4698</v>
      </c>
      <c r="O983" s="237" t="s">
        <v>4699</v>
      </c>
      <c r="P983" s="237" t="s">
        <v>4700</v>
      </c>
      <c r="Q983" s="237" t="s">
        <v>4301</v>
      </c>
      <c r="R983" s="237" t="s">
        <v>4701</v>
      </c>
      <c r="S983" s="237" t="s">
        <v>4702</v>
      </c>
      <c r="T983" s="237"/>
      <c r="U983" s="237" t="s">
        <v>4703</v>
      </c>
      <c r="V983" s="237" t="s">
        <v>109</v>
      </c>
      <c r="W983" s="237"/>
      <c r="X983" s="237"/>
      <c r="Y983" s="237" t="s">
        <v>4698</v>
      </c>
      <c r="Z983" s="237" t="s">
        <v>4699</v>
      </c>
      <c r="AA983" s="237" t="str">
        <f t="shared" si="166"/>
        <v>マキバノミノリ</v>
      </c>
      <c r="AB983" s="237" t="s">
        <v>4700</v>
      </c>
      <c r="AC983" s="237" t="str">
        <f t="shared" si="167"/>
        <v>989</v>
      </c>
      <c r="AD983" s="237" t="str">
        <f t="shared" si="168"/>
        <v>4418</v>
      </c>
      <c r="AE983" s="237" t="s">
        <v>4301</v>
      </c>
      <c r="AF983" s="237" t="s">
        <v>4701</v>
      </c>
      <c r="AG983" s="237" t="str">
        <f t="shared" si="169"/>
        <v>大崎市田尻諏訪峠字諏訪１８番</v>
      </c>
      <c r="AH983" s="237" t="s">
        <v>4702</v>
      </c>
      <c r="AI983" s="237"/>
      <c r="AJ983" s="237" t="s">
        <v>260</v>
      </c>
    </row>
    <row r="984" spans="1:36">
      <c r="A984" s="237" t="str">
        <f t="shared" si="161"/>
        <v>0411500713就労継続支援Ｂ型</v>
      </c>
      <c r="B984" s="237" t="s">
        <v>4691</v>
      </c>
      <c r="C984" s="237" t="s">
        <v>4692</v>
      </c>
      <c r="D984" s="237" t="str">
        <f t="shared" si="162"/>
        <v>トクテイヒエイリカツドウホウジンマキバフリースクール</v>
      </c>
      <c r="E984" s="237" t="s">
        <v>4693</v>
      </c>
      <c r="F984" s="237" t="str">
        <f t="shared" si="163"/>
        <v>987</v>
      </c>
      <c r="G984" s="237" t="str">
        <f t="shared" si="164"/>
        <v>2183</v>
      </c>
      <c r="H984" s="237" t="s">
        <v>4694</v>
      </c>
      <c r="I984" s="237" t="str">
        <f t="shared" si="165"/>
        <v>栗原市高清水袖山62番地18</v>
      </c>
      <c r="J984" s="237" t="s">
        <v>4695</v>
      </c>
      <c r="K984" s="237" t="s">
        <v>4696</v>
      </c>
      <c r="L984" s="237" t="s">
        <v>248</v>
      </c>
      <c r="M984" s="237" t="s">
        <v>4697</v>
      </c>
      <c r="N984" s="237" t="s">
        <v>4698</v>
      </c>
      <c r="O984" s="237" t="s">
        <v>4699</v>
      </c>
      <c r="P984" s="237" t="s">
        <v>4700</v>
      </c>
      <c r="Q984" s="237" t="s">
        <v>4301</v>
      </c>
      <c r="R984" s="237" t="s">
        <v>4701</v>
      </c>
      <c r="S984" s="237" t="s">
        <v>4702</v>
      </c>
      <c r="T984" s="237"/>
      <c r="U984" s="237" t="s">
        <v>4703</v>
      </c>
      <c r="V984" s="237" t="s">
        <v>111</v>
      </c>
      <c r="W984" s="237"/>
      <c r="X984" s="237"/>
      <c r="Y984" s="237" t="s">
        <v>4698</v>
      </c>
      <c r="Z984" s="237" t="s">
        <v>4699</v>
      </c>
      <c r="AA984" s="237" t="str">
        <f t="shared" si="166"/>
        <v>マキバノミノリ</v>
      </c>
      <c r="AB984" s="237" t="s">
        <v>4700</v>
      </c>
      <c r="AC984" s="237" t="str">
        <f t="shared" si="167"/>
        <v>989</v>
      </c>
      <c r="AD984" s="237" t="str">
        <f t="shared" si="168"/>
        <v>4418</v>
      </c>
      <c r="AE984" s="237" t="s">
        <v>4301</v>
      </c>
      <c r="AF984" s="237" t="s">
        <v>4701</v>
      </c>
      <c r="AG984" s="237" t="str">
        <f t="shared" si="169"/>
        <v>大崎市田尻諏訪峠字諏訪１８番</v>
      </c>
      <c r="AH984" s="237" t="s">
        <v>4702</v>
      </c>
      <c r="AI984" s="237" t="s">
        <v>4704</v>
      </c>
      <c r="AJ984" s="237" t="s">
        <v>260</v>
      </c>
    </row>
    <row r="985" spans="1:36">
      <c r="A985" s="237" t="str">
        <f t="shared" si="161"/>
        <v>0411500721居宅介護</v>
      </c>
      <c r="B985" s="237" t="s">
        <v>4705</v>
      </c>
      <c r="C985" s="237" t="s">
        <v>4706</v>
      </c>
      <c r="D985" s="237" t="str">
        <f t="shared" si="162"/>
        <v>カブシキガイシャコンフォート</v>
      </c>
      <c r="E985" s="237" t="s">
        <v>4521</v>
      </c>
      <c r="F985" s="237" t="str">
        <f t="shared" si="163"/>
        <v>989</v>
      </c>
      <c r="G985" s="237" t="str">
        <f t="shared" si="164"/>
        <v>6105</v>
      </c>
      <c r="H985" s="237" t="s">
        <v>4707</v>
      </c>
      <c r="I985" s="237" t="str">
        <f t="shared" si="165"/>
        <v>大崎市古川福沼１－１８－１９メモリアルパークＢ棟２０２</v>
      </c>
      <c r="J985" s="237" t="s">
        <v>4708</v>
      </c>
      <c r="K985" s="237" t="s">
        <v>4709</v>
      </c>
      <c r="L985" s="237" t="s">
        <v>339</v>
      </c>
      <c r="M985" s="237" t="s">
        <v>4710</v>
      </c>
      <c r="N985" s="237" t="s">
        <v>4711</v>
      </c>
      <c r="O985" s="237" t="s">
        <v>4712</v>
      </c>
      <c r="P985" s="237" t="s">
        <v>4521</v>
      </c>
      <c r="Q985" s="237" t="s">
        <v>4301</v>
      </c>
      <c r="R985" s="237" t="s">
        <v>4707</v>
      </c>
      <c r="S985" s="237" t="s">
        <v>4708</v>
      </c>
      <c r="T985" s="237" t="s">
        <v>4709</v>
      </c>
      <c r="U985" s="237" t="s">
        <v>4713</v>
      </c>
      <c r="V985" s="237" t="s">
        <v>99</v>
      </c>
      <c r="W985" s="237"/>
      <c r="X985" s="237"/>
      <c r="Y985" s="237" t="s">
        <v>4711</v>
      </c>
      <c r="Z985" s="237" t="s">
        <v>4712</v>
      </c>
      <c r="AA985" s="237" t="str">
        <f t="shared" si="166"/>
        <v>ケア　コンシェルジュ</v>
      </c>
      <c r="AB985" s="237" t="s">
        <v>4521</v>
      </c>
      <c r="AC985" s="237" t="str">
        <f t="shared" si="167"/>
        <v>989</v>
      </c>
      <c r="AD985" s="237" t="str">
        <f t="shared" si="168"/>
        <v>6105</v>
      </c>
      <c r="AE985" s="237" t="s">
        <v>4301</v>
      </c>
      <c r="AF985" s="237" t="s">
        <v>4707</v>
      </c>
      <c r="AG985" s="237" t="str">
        <f t="shared" si="169"/>
        <v>大崎市古川福沼１－１８－１９メモリアルパークＢ棟２０２</v>
      </c>
      <c r="AH985" s="237" t="s">
        <v>4708</v>
      </c>
      <c r="AI985" s="237" t="s">
        <v>4709</v>
      </c>
      <c r="AJ985" s="237" t="s">
        <v>260</v>
      </c>
    </row>
    <row r="986" spans="1:36">
      <c r="A986" s="237" t="str">
        <f t="shared" si="161"/>
        <v>0411500721重度訪問介護</v>
      </c>
      <c r="B986" s="237" t="s">
        <v>4705</v>
      </c>
      <c r="C986" s="237" t="s">
        <v>4706</v>
      </c>
      <c r="D986" s="237" t="str">
        <f t="shared" si="162"/>
        <v>カブシキガイシャコンフォート</v>
      </c>
      <c r="E986" s="237" t="s">
        <v>4521</v>
      </c>
      <c r="F986" s="237" t="str">
        <f t="shared" si="163"/>
        <v>989</v>
      </c>
      <c r="G986" s="237" t="str">
        <f t="shared" si="164"/>
        <v>6105</v>
      </c>
      <c r="H986" s="237" t="s">
        <v>4707</v>
      </c>
      <c r="I986" s="237" t="str">
        <f t="shared" si="165"/>
        <v>大崎市古川福沼１－１８－１９メモリアルパークＢ棟２０２</v>
      </c>
      <c r="J986" s="237" t="s">
        <v>4708</v>
      </c>
      <c r="K986" s="237" t="s">
        <v>4709</v>
      </c>
      <c r="L986" s="237" t="s">
        <v>339</v>
      </c>
      <c r="M986" s="237" t="s">
        <v>4710</v>
      </c>
      <c r="N986" s="237" t="s">
        <v>4711</v>
      </c>
      <c r="O986" s="237" t="s">
        <v>4712</v>
      </c>
      <c r="P986" s="237" t="s">
        <v>4521</v>
      </c>
      <c r="Q986" s="237" t="s">
        <v>4301</v>
      </c>
      <c r="R986" s="237" t="s">
        <v>4707</v>
      </c>
      <c r="S986" s="237" t="s">
        <v>4708</v>
      </c>
      <c r="T986" s="237" t="s">
        <v>4709</v>
      </c>
      <c r="U986" s="237" t="s">
        <v>4713</v>
      </c>
      <c r="V986" s="237" t="s">
        <v>101</v>
      </c>
      <c r="W986" s="237"/>
      <c r="X986" s="237"/>
      <c r="Y986" s="237" t="s">
        <v>4711</v>
      </c>
      <c r="Z986" s="237" t="s">
        <v>4712</v>
      </c>
      <c r="AA986" s="237" t="str">
        <f t="shared" si="166"/>
        <v>ケア　コンシェルジュ</v>
      </c>
      <c r="AB986" s="237" t="s">
        <v>4521</v>
      </c>
      <c r="AC986" s="237" t="str">
        <f t="shared" si="167"/>
        <v>989</v>
      </c>
      <c r="AD986" s="237" t="str">
        <f t="shared" si="168"/>
        <v>6105</v>
      </c>
      <c r="AE986" s="237" t="s">
        <v>4301</v>
      </c>
      <c r="AF986" s="237" t="s">
        <v>4707</v>
      </c>
      <c r="AG986" s="237" t="str">
        <f t="shared" si="169"/>
        <v>大崎市古川福沼１－１８－１９メモリアルパークＢ棟２０２</v>
      </c>
      <c r="AH986" s="237" t="s">
        <v>4708</v>
      </c>
      <c r="AI986" s="237" t="s">
        <v>4709</v>
      </c>
      <c r="AJ986" s="237" t="s">
        <v>260</v>
      </c>
    </row>
    <row r="987" spans="1:36">
      <c r="A987" s="237" t="str">
        <f t="shared" si="161"/>
        <v>0411500721同行援護</v>
      </c>
      <c r="B987" s="237" t="s">
        <v>4705</v>
      </c>
      <c r="C987" s="237" t="s">
        <v>4706</v>
      </c>
      <c r="D987" s="237" t="str">
        <f t="shared" si="162"/>
        <v>カブシキガイシャコンフォート</v>
      </c>
      <c r="E987" s="237" t="s">
        <v>4521</v>
      </c>
      <c r="F987" s="237" t="str">
        <f t="shared" si="163"/>
        <v>989</v>
      </c>
      <c r="G987" s="237" t="str">
        <f t="shared" si="164"/>
        <v>6105</v>
      </c>
      <c r="H987" s="237" t="s">
        <v>4707</v>
      </c>
      <c r="I987" s="237" t="str">
        <f t="shared" si="165"/>
        <v>大崎市古川福沼１－１８－１９メモリアルパークＢ棟２０２</v>
      </c>
      <c r="J987" s="237" t="s">
        <v>4708</v>
      </c>
      <c r="K987" s="237" t="s">
        <v>4709</v>
      </c>
      <c r="L987" s="237" t="s">
        <v>339</v>
      </c>
      <c r="M987" s="237" t="s">
        <v>4710</v>
      </c>
      <c r="N987" s="237" t="s">
        <v>4711</v>
      </c>
      <c r="O987" s="237" t="s">
        <v>4712</v>
      </c>
      <c r="P987" s="237" t="s">
        <v>4521</v>
      </c>
      <c r="Q987" s="237" t="s">
        <v>4301</v>
      </c>
      <c r="R987" s="237" t="s">
        <v>4707</v>
      </c>
      <c r="S987" s="237" t="s">
        <v>4708</v>
      </c>
      <c r="T987" s="237" t="s">
        <v>4709</v>
      </c>
      <c r="U987" s="237" t="s">
        <v>4713</v>
      </c>
      <c r="V987" s="237" t="s">
        <v>126</v>
      </c>
      <c r="W987" s="237"/>
      <c r="X987" s="237"/>
      <c r="Y987" s="237" t="s">
        <v>4711</v>
      </c>
      <c r="Z987" s="237" t="s">
        <v>4712</v>
      </c>
      <c r="AA987" s="237" t="str">
        <f t="shared" si="166"/>
        <v>ケア　コンシェルジュ</v>
      </c>
      <c r="AB987" s="237" t="s">
        <v>4521</v>
      </c>
      <c r="AC987" s="237" t="str">
        <f t="shared" si="167"/>
        <v>989</v>
      </c>
      <c r="AD987" s="237" t="str">
        <f t="shared" si="168"/>
        <v>6105</v>
      </c>
      <c r="AE987" s="237" t="s">
        <v>4301</v>
      </c>
      <c r="AF987" s="237" t="s">
        <v>4707</v>
      </c>
      <c r="AG987" s="237" t="str">
        <f t="shared" si="169"/>
        <v>大崎市古川福沼１－１８－１９メモリアルパークＢ棟２０２</v>
      </c>
      <c r="AH987" s="237" t="s">
        <v>4708</v>
      </c>
      <c r="AI987" s="237" t="s">
        <v>4709</v>
      </c>
      <c r="AJ987" s="237" t="s">
        <v>261</v>
      </c>
    </row>
    <row r="988" spans="1:36">
      <c r="A988" s="237" t="str">
        <f t="shared" si="161"/>
        <v>0411500747就労継続支援Ａ型</v>
      </c>
      <c r="B988" s="237" t="s">
        <v>4714</v>
      </c>
      <c r="C988" s="237" t="s">
        <v>4715</v>
      </c>
      <c r="D988" s="237" t="str">
        <f t="shared" si="162"/>
        <v>イッパンシャダンホウジン　オオサキワクワクフクシカイ</v>
      </c>
      <c r="E988" s="237" t="s">
        <v>4641</v>
      </c>
      <c r="F988" s="237" t="str">
        <f t="shared" si="163"/>
        <v>989</v>
      </c>
      <c r="G988" s="237" t="str">
        <f t="shared" si="164"/>
        <v>6232</v>
      </c>
      <c r="H988" s="237" t="s">
        <v>4716</v>
      </c>
      <c r="I988" s="237" t="str">
        <f t="shared" si="165"/>
        <v>大崎市古川沢田字新原際１０５</v>
      </c>
      <c r="J988" s="237" t="s">
        <v>4717</v>
      </c>
      <c r="K988" s="237" t="s">
        <v>4718</v>
      </c>
      <c r="L988" s="237" t="s">
        <v>901</v>
      </c>
      <c r="M988" s="237" t="s">
        <v>4719</v>
      </c>
      <c r="N988" s="237" t="s">
        <v>4720</v>
      </c>
      <c r="O988" s="237" t="s">
        <v>4721</v>
      </c>
      <c r="P988" s="237" t="s">
        <v>4641</v>
      </c>
      <c r="Q988" s="237" t="s">
        <v>4301</v>
      </c>
      <c r="R988" s="237" t="s">
        <v>4716</v>
      </c>
      <c r="S988" s="237" t="s">
        <v>4717</v>
      </c>
      <c r="T988" s="237" t="s">
        <v>4718</v>
      </c>
      <c r="U988" s="237" t="s">
        <v>4722</v>
      </c>
      <c r="V988" s="237" t="s">
        <v>110</v>
      </c>
      <c r="W988" s="237"/>
      <c r="X988" s="237"/>
      <c r="Y988" s="237" t="s">
        <v>4720</v>
      </c>
      <c r="Z988" s="237" t="s">
        <v>4721</v>
      </c>
      <c r="AA988" s="237" t="str">
        <f t="shared" si="166"/>
        <v>デモック</v>
      </c>
      <c r="AB988" s="237" t="s">
        <v>4641</v>
      </c>
      <c r="AC988" s="237" t="str">
        <f t="shared" si="167"/>
        <v>989</v>
      </c>
      <c r="AD988" s="237" t="str">
        <f t="shared" si="168"/>
        <v>6232</v>
      </c>
      <c r="AE988" s="237" t="s">
        <v>4301</v>
      </c>
      <c r="AF988" s="237" t="s">
        <v>4716</v>
      </c>
      <c r="AG988" s="237" t="str">
        <f t="shared" si="169"/>
        <v>大崎市古川沢田字新原際１０５</v>
      </c>
      <c r="AH988" s="237" t="s">
        <v>4717</v>
      </c>
      <c r="AI988" s="237" t="s">
        <v>4718</v>
      </c>
      <c r="AJ988" s="237" t="s">
        <v>260</v>
      </c>
    </row>
    <row r="989" spans="1:36">
      <c r="A989" s="237" t="str">
        <f t="shared" si="161"/>
        <v>0411500754短期入所</v>
      </c>
      <c r="B989" s="237" t="s">
        <v>4318</v>
      </c>
      <c r="C989" s="237" t="s">
        <v>4319</v>
      </c>
      <c r="D989" s="237" t="str">
        <f t="shared" si="162"/>
        <v>シャカイフクシホウジン　オオサキセイシンカイ</v>
      </c>
      <c r="E989" s="237" t="s">
        <v>4320</v>
      </c>
      <c r="F989" s="237" t="str">
        <f t="shared" si="163"/>
        <v>989</v>
      </c>
      <c r="G989" s="237" t="str">
        <f t="shared" si="164"/>
        <v>6251</v>
      </c>
      <c r="H989" s="237" t="s">
        <v>4321</v>
      </c>
      <c r="I989" s="237" t="str">
        <f t="shared" si="165"/>
        <v>大崎市古川小野字嵐山１番地１０</v>
      </c>
      <c r="J989" s="237" t="s">
        <v>4322</v>
      </c>
      <c r="K989" s="237" t="s">
        <v>4323</v>
      </c>
      <c r="L989" s="237" t="s">
        <v>248</v>
      </c>
      <c r="M989" s="237" t="s">
        <v>4324</v>
      </c>
      <c r="N989" s="237" t="s">
        <v>4359</v>
      </c>
      <c r="O989" s="237" t="s">
        <v>4360</v>
      </c>
      <c r="P989" s="237" t="s">
        <v>4354</v>
      </c>
      <c r="Q989" s="237" t="s">
        <v>4301</v>
      </c>
      <c r="R989" s="237" t="s">
        <v>4723</v>
      </c>
      <c r="S989" s="237" t="s">
        <v>4328</v>
      </c>
      <c r="T989" s="237" t="s">
        <v>4331</v>
      </c>
      <c r="U989" s="237" t="s">
        <v>4724</v>
      </c>
      <c r="V989" s="237" t="s">
        <v>277</v>
      </c>
      <c r="W989" s="237"/>
      <c r="X989" s="237"/>
      <c r="Y989" s="237" t="s">
        <v>4359</v>
      </c>
      <c r="Z989" s="237" t="s">
        <v>4360</v>
      </c>
      <c r="AA989" s="237" t="str">
        <f t="shared" si="166"/>
        <v>ハーモニーサンボンギ</v>
      </c>
      <c r="AB989" s="237" t="s">
        <v>4354</v>
      </c>
      <c r="AC989" s="237" t="str">
        <f t="shared" si="167"/>
        <v>989</v>
      </c>
      <c r="AD989" s="237" t="str">
        <f t="shared" si="168"/>
        <v>6321</v>
      </c>
      <c r="AE989" s="237" t="s">
        <v>4301</v>
      </c>
      <c r="AF989" s="237" t="s">
        <v>4723</v>
      </c>
      <c r="AG989" s="237" t="str">
        <f t="shared" si="169"/>
        <v>大崎市三本木字善並田１15-1</v>
      </c>
      <c r="AH989" s="237" t="s">
        <v>4328</v>
      </c>
      <c r="AI989" s="237" t="s">
        <v>4331</v>
      </c>
      <c r="AJ989" s="237" t="s">
        <v>260</v>
      </c>
    </row>
    <row r="990" spans="1:36">
      <c r="A990" s="237" t="str">
        <f t="shared" si="161"/>
        <v>0411500754就労継続支援Ｂ型</v>
      </c>
      <c r="B990" s="237" t="s">
        <v>4318</v>
      </c>
      <c r="C990" s="237" t="s">
        <v>4319</v>
      </c>
      <c r="D990" s="237" t="str">
        <f t="shared" si="162"/>
        <v>シャカイフクシホウジン　オオサキセイシンカイ</v>
      </c>
      <c r="E990" s="237" t="s">
        <v>4320</v>
      </c>
      <c r="F990" s="237" t="str">
        <f t="shared" si="163"/>
        <v>989</v>
      </c>
      <c r="G990" s="237" t="str">
        <f t="shared" si="164"/>
        <v>6251</v>
      </c>
      <c r="H990" s="237" t="s">
        <v>4321</v>
      </c>
      <c r="I990" s="237" t="str">
        <f t="shared" si="165"/>
        <v>大崎市古川小野字嵐山１番地１０</v>
      </c>
      <c r="J990" s="237" t="s">
        <v>4322</v>
      </c>
      <c r="K990" s="237" t="s">
        <v>4323</v>
      </c>
      <c r="L990" s="237" t="s">
        <v>248</v>
      </c>
      <c r="M990" s="237" t="s">
        <v>4324</v>
      </c>
      <c r="N990" s="237" t="s">
        <v>4359</v>
      </c>
      <c r="O990" s="237" t="s">
        <v>4360</v>
      </c>
      <c r="P990" s="237" t="s">
        <v>4354</v>
      </c>
      <c r="Q990" s="237" t="s">
        <v>4301</v>
      </c>
      <c r="R990" s="237" t="s">
        <v>4723</v>
      </c>
      <c r="S990" s="237" t="s">
        <v>4328</v>
      </c>
      <c r="T990" s="237" t="s">
        <v>4331</v>
      </c>
      <c r="U990" s="237" t="s">
        <v>4724</v>
      </c>
      <c r="V990" s="237" t="s">
        <v>111</v>
      </c>
      <c r="W990" s="237"/>
      <c r="X990" s="237"/>
      <c r="Y990" s="237" t="s">
        <v>4359</v>
      </c>
      <c r="Z990" s="237" t="s">
        <v>4360</v>
      </c>
      <c r="AA990" s="237" t="str">
        <f t="shared" si="166"/>
        <v>ハーモニーサンボンギ</v>
      </c>
      <c r="AB990" s="237" t="s">
        <v>4354</v>
      </c>
      <c r="AC990" s="237" t="str">
        <f t="shared" si="167"/>
        <v>989</v>
      </c>
      <c r="AD990" s="237" t="str">
        <f t="shared" si="168"/>
        <v>6321</v>
      </c>
      <c r="AE990" s="237" t="s">
        <v>4301</v>
      </c>
      <c r="AF990" s="237" t="s">
        <v>4723</v>
      </c>
      <c r="AG990" s="237" t="str">
        <f t="shared" si="169"/>
        <v>大崎市三本木字善並田１15-1</v>
      </c>
      <c r="AH990" s="237" t="s">
        <v>4328</v>
      </c>
      <c r="AI990" s="237" t="s">
        <v>4331</v>
      </c>
      <c r="AJ990" s="237" t="s">
        <v>260</v>
      </c>
    </row>
    <row r="991" spans="1:36">
      <c r="A991" s="237" t="str">
        <f t="shared" si="161"/>
        <v>0411500770生活介護</v>
      </c>
      <c r="B991" s="237" t="s">
        <v>4725</v>
      </c>
      <c r="C991" s="237" t="s">
        <v>4726</v>
      </c>
      <c r="D991" s="237" t="str">
        <f t="shared" si="162"/>
        <v>シャカイフクシホウジンミンナノワ</v>
      </c>
      <c r="E991" s="237" t="s">
        <v>4727</v>
      </c>
      <c r="F991" s="237" t="str">
        <f t="shared" si="163"/>
        <v>981</v>
      </c>
      <c r="G991" s="237" t="str">
        <f t="shared" si="164"/>
        <v>3602</v>
      </c>
      <c r="H991" s="237" t="s">
        <v>4728</v>
      </c>
      <c r="I991" s="237" t="str">
        <f t="shared" si="165"/>
        <v>黒川郡大衡村大衡字鐙沢１２番５４</v>
      </c>
      <c r="J991" s="237" t="s">
        <v>4729</v>
      </c>
      <c r="K991" s="237" t="s">
        <v>4730</v>
      </c>
      <c r="L991" s="237" t="s">
        <v>248</v>
      </c>
      <c r="M991" s="237" t="s">
        <v>4731</v>
      </c>
      <c r="N991" s="237" t="s">
        <v>4732</v>
      </c>
      <c r="O991" s="237" t="s">
        <v>4733</v>
      </c>
      <c r="P991" s="237" t="s">
        <v>4734</v>
      </c>
      <c r="Q991" s="237" t="s">
        <v>4301</v>
      </c>
      <c r="R991" s="237" t="s">
        <v>4735</v>
      </c>
      <c r="S991" s="237" t="s">
        <v>4736</v>
      </c>
      <c r="T991" s="237" t="s">
        <v>4737</v>
      </c>
      <c r="U991" s="237" t="s">
        <v>4738</v>
      </c>
      <c r="V991" s="237" t="s">
        <v>105</v>
      </c>
      <c r="W991" s="237"/>
      <c r="X991" s="237"/>
      <c r="Y991" s="237" t="s">
        <v>4732</v>
      </c>
      <c r="Z991" s="237" t="s">
        <v>4733</v>
      </c>
      <c r="AA991" s="237" t="str">
        <f t="shared" si="166"/>
        <v>アイアイファーム　ワ・ハ・ワタジリ</v>
      </c>
      <c r="AB991" s="237" t="s">
        <v>4734</v>
      </c>
      <c r="AC991" s="237" t="str">
        <f t="shared" si="167"/>
        <v>989</v>
      </c>
      <c r="AD991" s="237" t="str">
        <f t="shared" si="168"/>
        <v>4411</v>
      </c>
      <c r="AE991" s="237" t="s">
        <v>4301</v>
      </c>
      <c r="AF991" s="237" t="s">
        <v>4735</v>
      </c>
      <c r="AG991" s="237" t="str">
        <f t="shared" si="169"/>
        <v>大崎市田尻八幡字天狗堂２２番１１５</v>
      </c>
      <c r="AH991" s="237" t="s">
        <v>4736</v>
      </c>
      <c r="AI991" s="237" t="s">
        <v>4737</v>
      </c>
      <c r="AJ991" s="237" t="s">
        <v>260</v>
      </c>
    </row>
    <row r="992" spans="1:36">
      <c r="A992" s="237" t="str">
        <f t="shared" si="161"/>
        <v>0411500770就労継続支援Ｂ型</v>
      </c>
      <c r="B992" s="237" t="s">
        <v>4725</v>
      </c>
      <c r="C992" s="237" t="s">
        <v>4726</v>
      </c>
      <c r="D992" s="237" t="str">
        <f t="shared" si="162"/>
        <v>シャカイフクシホウジンミンナノワ</v>
      </c>
      <c r="E992" s="237" t="s">
        <v>4727</v>
      </c>
      <c r="F992" s="237" t="str">
        <f t="shared" si="163"/>
        <v>981</v>
      </c>
      <c r="G992" s="237" t="str">
        <f t="shared" si="164"/>
        <v>3602</v>
      </c>
      <c r="H992" s="237" t="s">
        <v>4728</v>
      </c>
      <c r="I992" s="237" t="str">
        <f t="shared" si="165"/>
        <v>黒川郡大衡村大衡字鐙沢１２番５４</v>
      </c>
      <c r="J992" s="237" t="s">
        <v>4729</v>
      </c>
      <c r="K992" s="237" t="s">
        <v>4730</v>
      </c>
      <c r="L992" s="237" t="s">
        <v>248</v>
      </c>
      <c r="M992" s="237" t="s">
        <v>4731</v>
      </c>
      <c r="N992" s="237" t="s">
        <v>4732</v>
      </c>
      <c r="O992" s="237" t="s">
        <v>4733</v>
      </c>
      <c r="P992" s="237" t="s">
        <v>4734</v>
      </c>
      <c r="Q992" s="237" t="s">
        <v>4301</v>
      </c>
      <c r="R992" s="237" t="s">
        <v>4735</v>
      </c>
      <c r="S992" s="237" t="s">
        <v>4736</v>
      </c>
      <c r="T992" s="237" t="s">
        <v>4737</v>
      </c>
      <c r="U992" s="237" t="s">
        <v>4738</v>
      </c>
      <c r="V992" s="237" t="s">
        <v>111</v>
      </c>
      <c r="W992" s="237"/>
      <c r="X992" s="237"/>
      <c r="Y992" s="237" t="s">
        <v>4732</v>
      </c>
      <c r="Z992" s="237" t="s">
        <v>4733</v>
      </c>
      <c r="AA992" s="237" t="str">
        <f t="shared" si="166"/>
        <v>アイアイファーム　ワ・ハ・ワタジリ</v>
      </c>
      <c r="AB992" s="237" t="s">
        <v>4734</v>
      </c>
      <c r="AC992" s="237" t="str">
        <f t="shared" si="167"/>
        <v>989</v>
      </c>
      <c r="AD992" s="237" t="str">
        <f t="shared" si="168"/>
        <v>4411</v>
      </c>
      <c r="AE992" s="237" t="s">
        <v>4301</v>
      </c>
      <c r="AF992" s="237" t="s">
        <v>4735</v>
      </c>
      <c r="AG992" s="237" t="str">
        <f t="shared" si="169"/>
        <v>大崎市田尻八幡字天狗堂２２番１１５</v>
      </c>
      <c r="AH992" s="237" t="s">
        <v>4736</v>
      </c>
      <c r="AI992" s="237" t="s">
        <v>4737</v>
      </c>
      <c r="AJ992" s="237" t="s">
        <v>260</v>
      </c>
    </row>
    <row r="993" spans="1:36">
      <c r="A993" s="237" t="str">
        <f t="shared" si="161"/>
        <v>0411500788短期入所</v>
      </c>
      <c r="B993" s="237" t="s">
        <v>4291</v>
      </c>
      <c r="C993" s="237" t="s">
        <v>4292</v>
      </c>
      <c r="D993" s="237" t="str">
        <f t="shared" si="162"/>
        <v>シャカイフクシホウジンオオサキシシャカイフクシキョウギカイ</v>
      </c>
      <c r="E993" s="237" t="s">
        <v>4293</v>
      </c>
      <c r="F993" s="237" t="str">
        <f t="shared" si="163"/>
        <v>989</v>
      </c>
      <c r="G993" s="237" t="str">
        <f t="shared" si="164"/>
        <v>6154</v>
      </c>
      <c r="H993" s="237" t="s">
        <v>4294</v>
      </c>
      <c r="I993" s="237" t="str">
        <f t="shared" si="165"/>
        <v>大崎市古川三日町２丁目５番１号</v>
      </c>
      <c r="J993" s="237" t="s">
        <v>4295</v>
      </c>
      <c r="K993" s="237" t="s">
        <v>4296</v>
      </c>
      <c r="L993" s="237" t="s">
        <v>248</v>
      </c>
      <c r="M993" s="237" t="s">
        <v>4297</v>
      </c>
      <c r="N993" s="237" t="s">
        <v>4739</v>
      </c>
      <c r="O993" s="237" t="s">
        <v>4740</v>
      </c>
      <c r="P993" s="237" t="s">
        <v>4300</v>
      </c>
      <c r="Q993" s="237" t="s">
        <v>4301</v>
      </c>
      <c r="R993" s="237" t="s">
        <v>4741</v>
      </c>
      <c r="S993" s="237" t="s">
        <v>4303</v>
      </c>
      <c r="T993" s="237"/>
      <c r="U993" s="237" t="s">
        <v>4742</v>
      </c>
      <c r="V993" s="237" t="s">
        <v>277</v>
      </c>
      <c r="W993" s="237"/>
      <c r="X993" s="237"/>
      <c r="Y993" s="237" t="s">
        <v>4739</v>
      </c>
      <c r="Z993" s="237" t="s">
        <v>4740</v>
      </c>
      <c r="AA993" s="237" t="str">
        <f t="shared" si="166"/>
        <v>タンキニュウショジギョウショ「ゲンキ」</v>
      </c>
      <c r="AB993" s="237" t="s">
        <v>4300</v>
      </c>
      <c r="AC993" s="237" t="str">
        <f t="shared" si="167"/>
        <v>989</v>
      </c>
      <c r="AD993" s="237" t="str">
        <f t="shared" si="168"/>
        <v>4106</v>
      </c>
      <c r="AE993" s="237" t="s">
        <v>4301</v>
      </c>
      <c r="AF993" s="237" t="s">
        <v>4741</v>
      </c>
      <c r="AG993" s="237" t="str">
        <f t="shared" si="169"/>
        <v>大崎市鹿島台大迫字石竹８１番地２４</v>
      </c>
      <c r="AH993" s="237" t="s">
        <v>4303</v>
      </c>
      <c r="AI993" s="237"/>
      <c r="AJ993" s="237" t="s">
        <v>260</v>
      </c>
    </row>
    <row r="994" spans="1:36">
      <c r="A994" s="237" t="str">
        <f t="shared" si="161"/>
        <v>0411500796就労移行支援</v>
      </c>
      <c r="B994" s="237" t="s">
        <v>4743</v>
      </c>
      <c r="C994" s="237" t="s">
        <v>4744</v>
      </c>
      <c r="D994" s="237" t="str">
        <f t="shared" si="162"/>
        <v>ユウゲンガイシャタイヨウ</v>
      </c>
      <c r="E994" s="237" t="s">
        <v>4745</v>
      </c>
      <c r="F994" s="237" t="str">
        <f t="shared" si="163"/>
        <v>989</v>
      </c>
      <c r="G994" s="237" t="str">
        <f t="shared" si="164"/>
        <v>6101</v>
      </c>
      <c r="H994" s="237" t="s">
        <v>4746</v>
      </c>
      <c r="I994" s="237" t="str">
        <f t="shared" si="165"/>
        <v>大崎市古川福浦字道ノ上９４番地１</v>
      </c>
      <c r="J994" s="237" t="s">
        <v>4747</v>
      </c>
      <c r="K994" s="237" t="s">
        <v>4748</v>
      </c>
      <c r="L994" s="237" t="s">
        <v>339</v>
      </c>
      <c r="M994" s="237" t="s">
        <v>4749</v>
      </c>
      <c r="N994" s="237" t="s">
        <v>4750</v>
      </c>
      <c r="O994" s="237" t="s">
        <v>4751</v>
      </c>
      <c r="P994" s="237" t="s">
        <v>4745</v>
      </c>
      <c r="Q994" s="237" t="s">
        <v>4301</v>
      </c>
      <c r="R994" s="237" t="s">
        <v>4752</v>
      </c>
      <c r="S994" s="237" t="s">
        <v>4753</v>
      </c>
      <c r="T994" s="237" t="s">
        <v>4754</v>
      </c>
      <c r="U994" s="237" t="s">
        <v>4755</v>
      </c>
      <c r="V994" s="237" t="s">
        <v>109</v>
      </c>
      <c r="W994" s="237"/>
      <c r="X994" s="237"/>
      <c r="Y994" s="237" t="s">
        <v>4750</v>
      </c>
      <c r="Z994" s="237" t="s">
        <v>4751</v>
      </c>
      <c r="AA994" s="237" t="str">
        <f t="shared" si="166"/>
        <v>タキノウガタジギョウショ　ｍａｎａｂｙオオサキマナビー</v>
      </c>
      <c r="AB994" s="237" t="s">
        <v>4745</v>
      </c>
      <c r="AC994" s="237" t="str">
        <f t="shared" si="167"/>
        <v>989</v>
      </c>
      <c r="AD994" s="237" t="str">
        <f t="shared" si="168"/>
        <v>6101</v>
      </c>
      <c r="AE994" s="237" t="s">
        <v>4301</v>
      </c>
      <c r="AF994" s="237" t="s">
        <v>4752</v>
      </c>
      <c r="AG994" s="237" t="str">
        <f t="shared" si="169"/>
        <v>大崎市古川福浦字道ノ上９４－１</v>
      </c>
      <c r="AH994" s="237" t="s">
        <v>4753</v>
      </c>
      <c r="AI994" s="237" t="s">
        <v>4754</v>
      </c>
      <c r="AJ994" s="237" t="s">
        <v>332</v>
      </c>
    </row>
    <row r="995" spans="1:36">
      <c r="A995" s="237" t="str">
        <f t="shared" si="161"/>
        <v>0411500796就労継続支援Ａ型</v>
      </c>
      <c r="B995" s="237" t="s">
        <v>4743</v>
      </c>
      <c r="C995" s="237" t="s">
        <v>4744</v>
      </c>
      <c r="D995" s="237" t="str">
        <f t="shared" si="162"/>
        <v>ユウゲンガイシャタイヨウ</v>
      </c>
      <c r="E995" s="237" t="s">
        <v>4745</v>
      </c>
      <c r="F995" s="237" t="str">
        <f t="shared" si="163"/>
        <v>989</v>
      </c>
      <c r="G995" s="237" t="str">
        <f t="shared" si="164"/>
        <v>6101</v>
      </c>
      <c r="H995" s="237" t="s">
        <v>4746</v>
      </c>
      <c r="I995" s="237" t="str">
        <f t="shared" si="165"/>
        <v>大崎市古川福浦字道ノ上９４番地１</v>
      </c>
      <c r="J995" s="237" t="s">
        <v>4747</v>
      </c>
      <c r="K995" s="237" t="s">
        <v>4748</v>
      </c>
      <c r="L995" s="237" t="s">
        <v>339</v>
      </c>
      <c r="M995" s="237" t="s">
        <v>4749</v>
      </c>
      <c r="N995" s="237" t="s">
        <v>4750</v>
      </c>
      <c r="O995" s="237" t="s">
        <v>4751</v>
      </c>
      <c r="P995" s="237" t="s">
        <v>4745</v>
      </c>
      <c r="Q995" s="237" t="s">
        <v>4301</v>
      </c>
      <c r="R995" s="237" t="s">
        <v>4752</v>
      </c>
      <c r="S995" s="237" t="s">
        <v>4753</v>
      </c>
      <c r="T995" s="237" t="s">
        <v>4754</v>
      </c>
      <c r="U995" s="237" t="s">
        <v>4755</v>
      </c>
      <c r="V995" s="237" t="s">
        <v>110</v>
      </c>
      <c r="W995" s="237"/>
      <c r="X995" s="237"/>
      <c r="Y995" s="237" t="s">
        <v>4750</v>
      </c>
      <c r="Z995" s="237" t="s">
        <v>4751</v>
      </c>
      <c r="AA995" s="237" t="str">
        <f t="shared" si="166"/>
        <v>タキノウガタジギョウショ　ｍａｎａｂｙオオサキマナビー</v>
      </c>
      <c r="AB995" s="237" t="s">
        <v>4745</v>
      </c>
      <c r="AC995" s="237" t="str">
        <f t="shared" si="167"/>
        <v>989</v>
      </c>
      <c r="AD995" s="237" t="str">
        <f t="shared" si="168"/>
        <v>6101</v>
      </c>
      <c r="AE995" s="237" t="s">
        <v>4301</v>
      </c>
      <c r="AF995" s="237" t="s">
        <v>4752</v>
      </c>
      <c r="AG995" s="237" t="str">
        <f t="shared" si="169"/>
        <v>大崎市古川福浦字道ノ上９４－１</v>
      </c>
      <c r="AH995" s="237" t="s">
        <v>4753</v>
      </c>
      <c r="AI995" s="237" t="s">
        <v>4754</v>
      </c>
      <c r="AJ995" s="237" t="s">
        <v>332</v>
      </c>
    </row>
    <row r="996" spans="1:36">
      <c r="A996" s="237" t="str">
        <f t="shared" si="161"/>
        <v>0411500804就労継続支援Ｂ型</v>
      </c>
      <c r="B996" s="237" t="s">
        <v>4756</v>
      </c>
      <c r="C996" s="237" t="s">
        <v>4757</v>
      </c>
      <c r="D996" s="237" t="str">
        <f t="shared" si="162"/>
        <v>キギョウクミアイロウキョウセンタージギョウダン</v>
      </c>
      <c r="E996" s="237" t="s">
        <v>4758</v>
      </c>
      <c r="F996" s="237" t="str">
        <f t="shared" si="163"/>
        <v>171</v>
      </c>
      <c r="G996" s="237" t="str">
        <f t="shared" si="164"/>
        <v>0013</v>
      </c>
      <c r="H996" s="237" t="s">
        <v>4759</v>
      </c>
      <c r="I996" s="237" t="str">
        <f t="shared" si="165"/>
        <v>東京都豊島区東池袋１丁目４４番３号　池袋ISPタマビル７Ｆ</v>
      </c>
      <c r="J996" s="237" t="s">
        <v>951</v>
      </c>
      <c r="K996" s="237" t="s">
        <v>952</v>
      </c>
      <c r="L996" s="237" t="s">
        <v>901</v>
      </c>
      <c r="M996" s="237" t="s">
        <v>4760</v>
      </c>
      <c r="N996" s="237" t="s">
        <v>4761</v>
      </c>
      <c r="O996" s="237" t="s">
        <v>4762</v>
      </c>
      <c r="P996" s="237" t="s">
        <v>4763</v>
      </c>
      <c r="Q996" s="237" t="s">
        <v>4301</v>
      </c>
      <c r="R996" s="237" t="s">
        <v>4764</v>
      </c>
      <c r="S996" s="237" t="s">
        <v>4765</v>
      </c>
      <c r="T996" s="237" t="s">
        <v>4766</v>
      </c>
      <c r="U996" s="237" t="s">
        <v>4767</v>
      </c>
      <c r="V996" s="237" t="s">
        <v>111</v>
      </c>
      <c r="W996" s="237"/>
      <c r="X996" s="237"/>
      <c r="Y996" s="237" t="s">
        <v>4761</v>
      </c>
      <c r="Z996" s="237" t="s">
        <v>4762</v>
      </c>
      <c r="AA996" s="237" t="str">
        <f t="shared" si="166"/>
        <v>ナルコチイキフクシジギョウショ　マルチャンチ</v>
      </c>
      <c r="AB996" s="237" t="s">
        <v>4763</v>
      </c>
      <c r="AC996" s="237" t="str">
        <f t="shared" si="167"/>
        <v>989</v>
      </c>
      <c r="AD996" s="237" t="str">
        <f t="shared" si="168"/>
        <v>6712</v>
      </c>
      <c r="AE996" s="237" t="s">
        <v>4301</v>
      </c>
      <c r="AF996" s="237" t="s">
        <v>4764</v>
      </c>
      <c r="AG996" s="237" t="str">
        <f t="shared" si="169"/>
        <v>大崎市鳴子温泉字坂の上１３７番地６</v>
      </c>
      <c r="AH996" s="237" t="s">
        <v>4765</v>
      </c>
      <c r="AI996" s="237" t="s">
        <v>4766</v>
      </c>
      <c r="AJ996" s="237" t="s">
        <v>260</v>
      </c>
    </row>
    <row r="997" spans="1:36">
      <c r="A997" s="237" t="str">
        <f t="shared" si="161"/>
        <v>0411500812居宅介護</v>
      </c>
      <c r="B997" s="237" t="s">
        <v>4768</v>
      </c>
      <c r="C997" s="237" t="s">
        <v>4769</v>
      </c>
      <c r="D997" s="237" t="str">
        <f t="shared" si="162"/>
        <v>カブシキガイシャサーパス</v>
      </c>
      <c r="E997" s="237" t="s">
        <v>4770</v>
      </c>
      <c r="F997" s="237" t="str">
        <f t="shared" si="163"/>
        <v>987</v>
      </c>
      <c r="G997" s="237" t="str">
        <f t="shared" si="164"/>
        <v>0413</v>
      </c>
      <c r="H997" s="237" t="s">
        <v>4771</v>
      </c>
      <c r="I997" s="237" t="str">
        <f t="shared" si="165"/>
        <v>登米市南方町原5番地</v>
      </c>
      <c r="J997" s="237" t="s">
        <v>4772</v>
      </c>
      <c r="K997" s="237" t="s">
        <v>4773</v>
      </c>
      <c r="L997" s="237" t="s">
        <v>339</v>
      </c>
      <c r="M997" s="237" t="s">
        <v>4774</v>
      </c>
      <c r="N997" s="237" t="s">
        <v>4775</v>
      </c>
      <c r="O997" s="237" t="s">
        <v>4776</v>
      </c>
      <c r="P997" s="237" t="s">
        <v>4463</v>
      </c>
      <c r="Q997" s="237" t="s">
        <v>4301</v>
      </c>
      <c r="R997" s="237" t="s">
        <v>4777</v>
      </c>
      <c r="S997" s="237" t="s">
        <v>4778</v>
      </c>
      <c r="T997" s="237" t="s">
        <v>4779</v>
      </c>
      <c r="U997" s="237" t="s">
        <v>4780</v>
      </c>
      <c r="V997" s="237" t="s">
        <v>99</v>
      </c>
      <c r="W997" s="237"/>
      <c r="X997" s="237"/>
      <c r="Y997" s="237" t="s">
        <v>4775</v>
      </c>
      <c r="Z997" s="237" t="s">
        <v>4776</v>
      </c>
      <c r="AA997" s="237" t="str">
        <f t="shared" si="166"/>
        <v>ホウモンカイゴジギョウショ　クローバー</v>
      </c>
      <c r="AB997" s="237" t="s">
        <v>4463</v>
      </c>
      <c r="AC997" s="237" t="str">
        <f t="shared" si="167"/>
        <v>989</v>
      </c>
      <c r="AD997" s="237" t="str">
        <f t="shared" si="168"/>
        <v>4415</v>
      </c>
      <c r="AE997" s="237" t="s">
        <v>4301</v>
      </c>
      <c r="AF997" s="237" t="s">
        <v>4777</v>
      </c>
      <c r="AG997" s="237" t="str">
        <f t="shared" si="169"/>
        <v>大崎市田尻字北大杉6-1</v>
      </c>
      <c r="AH997" s="237" t="s">
        <v>4778</v>
      </c>
      <c r="AI997" s="237" t="s">
        <v>4779</v>
      </c>
      <c r="AJ997" s="237" t="s">
        <v>260</v>
      </c>
    </row>
    <row r="998" spans="1:36">
      <c r="A998" s="237" t="str">
        <f t="shared" si="161"/>
        <v>0411500812重度訪問介護</v>
      </c>
      <c r="B998" s="237" t="s">
        <v>4768</v>
      </c>
      <c r="C998" s="237" t="s">
        <v>4769</v>
      </c>
      <c r="D998" s="237" t="str">
        <f t="shared" si="162"/>
        <v>カブシキガイシャサーパス</v>
      </c>
      <c r="E998" s="237" t="s">
        <v>4770</v>
      </c>
      <c r="F998" s="237" t="str">
        <f t="shared" si="163"/>
        <v>987</v>
      </c>
      <c r="G998" s="237" t="str">
        <f t="shared" si="164"/>
        <v>0413</v>
      </c>
      <c r="H998" s="237" t="s">
        <v>4771</v>
      </c>
      <c r="I998" s="237" t="str">
        <f t="shared" si="165"/>
        <v>登米市南方町原5番地</v>
      </c>
      <c r="J998" s="237" t="s">
        <v>4772</v>
      </c>
      <c r="K998" s="237" t="s">
        <v>4773</v>
      </c>
      <c r="L998" s="237" t="s">
        <v>339</v>
      </c>
      <c r="M998" s="237" t="s">
        <v>4774</v>
      </c>
      <c r="N998" s="237" t="s">
        <v>4775</v>
      </c>
      <c r="O998" s="237" t="s">
        <v>4776</v>
      </c>
      <c r="P998" s="237" t="s">
        <v>4463</v>
      </c>
      <c r="Q998" s="237" t="s">
        <v>4301</v>
      </c>
      <c r="R998" s="237" t="s">
        <v>4777</v>
      </c>
      <c r="S998" s="237" t="s">
        <v>4778</v>
      </c>
      <c r="T998" s="237" t="s">
        <v>4779</v>
      </c>
      <c r="U998" s="237" t="s">
        <v>4780</v>
      </c>
      <c r="V998" s="237" t="s">
        <v>101</v>
      </c>
      <c r="W998" s="237"/>
      <c r="X998" s="237"/>
      <c r="Y998" s="237" t="s">
        <v>4775</v>
      </c>
      <c r="Z998" s="237" t="s">
        <v>4776</v>
      </c>
      <c r="AA998" s="237" t="str">
        <f t="shared" si="166"/>
        <v>ホウモンカイゴジギョウショ　クローバー</v>
      </c>
      <c r="AB998" s="237" t="s">
        <v>4463</v>
      </c>
      <c r="AC998" s="237" t="str">
        <f t="shared" si="167"/>
        <v>989</v>
      </c>
      <c r="AD998" s="237" t="str">
        <f t="shared" si="168"/>
        <v>4415</v>
      </c>
      <c r="AE998" s="237" t="s">
        <v>4301</v>
      </c>
      <c r="AF998" s="237" t="s">
        <v>4777</v>
      </c>
      <c r="AG998" s="237" t="str">
        <f t="shared" si="169"/>
        <v>大崎市田尻字北大杉6-1</v>
      </c>
      <c r="AH998" s="237" t="s">
        <v>4778</v>
      </c>
      <c r="AI998" s="237" t="s">
        <v>4779</v>
      </c>
      <c r="AJ998" s="237" t="s">
        <v>260</v>
      </c>
    </row>
    <row r="999" spans="1:36">
      <c r="A999" s="237" t="str">
        <f t="shared" si="161"/>
        <v>0411500846短期入所</v>
      </c>
      <c r="B999" s="237" t="s">
        <v>4781</v>
      </c>
      <c r="C999" s="237" t="s">
        <v>4782</v>
      </c>
      <c r="D999" s="237" t="str">
        <f t="shared" si="162"/>
        <v>オオサキシビョウインジギョウ</v>
      </c>
      <c r="E999" s="237" t="s">
        <v>4783</v>
      </c>
      <c r="F999" s="237" t="str">
        <f t="shared" si="163"/>
        <v>989</v>
      </c>
      <c r="G999" s="237" t="str">
        <f t="shared" si="164"/>
        <v>6183</v>
      </c>
      <c r="H999" s="237" t="s">
        <v>4784</v>
      </c>
      <c r="I999" s="237" t="str">
        <f t="shared" si="165"/>
        <v>大崎市古川穂波三丁目８番１号</v>
      </c>
      <c r="J999" s="237" t="s">
        <v>4785</v>
      </c>
      <c r="K999" s="237" t="s">
        <v>4786</v>
      </c>
      <c r="L999" s="237" t="s">
        <v>423</v>
      </c>
      <c r="M999" s="237" t="s">
        <v>4787</v>
      </c>
      <c r="N999" s="237" t="s">
        <v>4788</v>
      </c>
      <c r="O999" s="237" t="s">
        <v>4789</v>
      </c>
      <c r="P999" s="237" t="s">
        <v>4783</v>
      </c>
      <c r="Q999" s="237" t="s">
        <v>4301</v>
      </c>
      <c r="R999" s="237" t="s">
        <v>4784</v>
      </c>
      <c r="S999" s="237" t="s">
        <v>4785</v>
      </c>
      <c r="T999" s="237" t="s">
        <v>4786</v>
      </c>
      <c r="U999" s="237" t="s">
        <v>4790</v>
      </c>
      <c r="V999" s="237" t="s">
        <v>277</v>
      </c>
      <c r="W999" s="237"/>
      <c r="X999" s="237"/>
      <c r="Y999" s="237" t="s">
        <v>4788</v>
      </c>
      <c r="Z999" s="237" t="s">
        <v>4789</v>
      </c>
      <c r="AA999" s="237" t="str">
        <f t="shared" si="166"/>
        <v>オオサキシミンビョウイン</v>
      </c>
      <c r="AB999" s="237" t="s">
        <v>4783</v>
      </c>
      <c r="AC999" s="237" t="str">
        <f t="shared" si="167"/>
        <v>989</v>
      </c>
      <c r="AD999" s="237" t="str">
        <f t="shared" si="168"/>
        <v>6183</v>
      </c>
      <c r="AE999" s="237" t="s">
        <v>4301</v>
      </c>
      <c r="AF999" s="237" t="s">
        <v>4784</v>
      </c>
      <c r="AG999" s="237" t="str">
        <f t="shared" si="169"/>
        <v>大崎市古川穂波三丁目８番１号</v>
      </c>
      <c r="AH999" s="237" t="s">
        <v>4785</v>
      </c>
      <c r="AI999" s="237" t="s">
        <v>4786</v>
      </c>
      <c r="AJ999" s="237" t="s">
        <v>260</v>
      </c>
    </row>
    <row r="1000" spans="1:36">
      <c r="A1000" s="237" t="str">
        <f t="shared" si="161"/>
        <v>0411500853就労移行支援</v>
      </c>
      <c r="B1000" s="237" t="s">
        <v>4791</v>
      </c>
      <c r="C1000" s="237" t="s">
        <v>4792</v>
      </c>
      <c r="D1000" s="237" t="str">
        <f t="shared" si="162"/>
        <v>トクテイヒエイリカツドウホウジン　マナビノニワ</v>
      </c>
      <c r="E1000" s="237" t="s">
        <v>4793</v>
      </c>
      <c r="F1000" s="237" t="str">
        <f t="shared" si="163"/>
        <v>989</v>
      </c>
      <c r="G1000" s="237" t="str">
        <f t="shared" si="164"/>
        <v>6156</v>
      </c>
      <c r="H1000" s="237" t="s">
        <v>4794</v>
      </c>
      <c r="I1000" s="237" t="str">
        <f t="shared" si="165"/>
        <v>大崎市古川西館三丁目６番１６号</v>
      </c>
      <c r="J1000" s="237" t="s">
        <v>4795</v>
      </c>
      <c r="K1000" s="237" t="s">
        <v>4796</v>
      </c>
      <c r="L1000" s="237" t="s">
        <v>248</v>
      </c>
      <c r="M1000" s="237" t="s">
        <v>4797</v>
      </c>
      <c r="N1000" s="237" t="s">
        <v>4798</v>
      </c>
      <c r="O1000" s="237" t="s">
        <v>4799</v>
      </c>
      <c r="P1000" s="237" t="s">
        <v>4793</v>
      </c>
      <c r="Q1000" s="237" t="s">
        <v>4301</v>
      </c>
      <c r="R1000" s="237" t="s">
        <v>4800</v>
      </c>
      <c r="S1000" s="237"/>
      <c r="T1000" s="237"/>
      <c r="U1000" s="237" t="s">
        <v>4801</v>
      </c>
      <c r="V1000" s="237" t="s">
        <v>109</v>
      </c>
      <c r="W1000" s="237"/>
      <c r="X1000" s="237"/>
      <c r="Y1000" s="237" t="s">
        <v>4798</v>
      </c>
      <c r="Z1000" s="237" t="s">
        <v>4799</v>
      </c>
      <c r="AA1000" s="237" t="str">
        <f t="shared" si="166"/>
        <v>シュウロウシエンセンター　「ジェムストーン」</v>
      </c>
      <c r="AB1000" s="237" t="s">
        <v>4512</v>
      </c>
      <c r="AC1000" s="237" t="str">
        <f t="shared" si="167"/>
        <v>989</v>
      </c>
      <c r="AD1000" s="237" t="str">
        <f t="shared" si="168"/>
        <v>6115</v>
      </c>
      <c r="AE1000" s="237" t="s">
        <v>4301</v>
      </c>
      <c r="AF1000" s="237" t="s">
        <v>4802</v>
      </c>
      <c r="AG1000" s="237" t="str">
        <f t="shared" si="169"/>
        <v>大崎市古川駅東三丁目１番３２号</v>
      </c>
      <c r="AH1000" s="237" t="s">
        <v>4803</v>
      </c>
      <c r="AI1000" s="237"/>
      <c r="AJ1000" s="237" t="s">
        <v>260</v>
      </c>
    </row>
    <row r="1001" spans="1:36">
      <c r="A1001" s="237" t="str">
        <f t="shared" si="161"/>
        <v>0411500853就労継続支援Ｂ型</v>
      </c>
      <c r="B1001" s="237" t="s">
        <v>4791</v>
      </c>
      <c r="C1001" s="237" t="s">
        <v>4792</v>
      </c>
      <c r="D1001" s="237" t="str">
        <f t="shared" si="162"/>
        <v>トクテイヒエイリカツドウホウジン　マナビノニワ</v>
      </c>
      <c r="E1001" s="237" t="s">
        <v>4793</v>
      </c>
      <c r="F1001" s="237" t="str">
        <f t="shared" si="163"/>
        <v>989</v>
      </c>
      <c r="G1001" s="237" t="str">
        <f t="shared" si="164"/>
        <v>6156</v>
      </c>
      <c r="H1001" s="237" t="s">
        <v>4794</v>
      </c>
      <c r="I1001" s="237" t="str">
        <f t="shared" si="165"/>
        <v>大崎市古川西館三丁目６番１６号</v>
      </c>
      <c r="J1001" s="237" t="s">
        <v>4795</v>
      </c>
      <c r="K1001" s="237" t="s">
        <v>4796</v>
      </c>
      <c r="L1001" s="237" t="s">
        <v>248</v>
      </c>
      <c r="M1001" s="237" t="s">
        <v>4797</v>
      </c>
      <c r="N1001" s="237" t="s">
        <v>4798</v>
      </c>
      <c r="O1001" s="237" t="s">
        <v>4799</v>
      </c>
      <c r="P1001" s="237" t="s">
        <v>4793</v>
      </c>
      <c r="Q1001" s="237" t="s">
        <v>4301</v>
      </c>
      <c r="R1001" s="237" t="s">
        <v>4800</v>
      </c>
      <c r="S1001" s="237"/>
      <c r="T1001" s="237"/>
      <c r="U1001" s="237" t="s">
        <v>4801</v>
      </c>
      <c r="V1001" s="237" t="s">
        <v>111</v>
      </c>
      <c r="W1001" s="237"/>
      <c r="X1001" s="237"/>
      <c r="Y1001" s="237" t="s">
        <v>4798</v>
      </c>
      <c r="Z1001" s="237" t="s">
        <v>4799</v>
      </c>
      <c r="AA1001" s="237" t="str">
        <f t="shared" si="166"/>
        <v>シュウロウシエンセンター　「ジェムストーン」</v>
      </c>
      <c r="AB1001" s="237" t="s">
        <v>4512</v>
      </c>
      <c r="AC1001" s="237" t="str">
        <f t="shared" si="167"/>
        <v>989</v>
      </c>
      <c r="AD1001" s="237" t="str">
        <f t="shared" si="168"/>
        <v>6115</v>
      </c>
      <c r="AE1001" s="237" t="s">
        <v>4301</v>
      </c>
      <c r="AF1001" s="237" t="s">
        <v>4802</v>
      </c>
      <c r="AG1001" s="237" t="str">
        <f t="shared" si="169"/>
        <v>大崎市古川駅東三丁目１番３２号</v>
      </c>
      <c r="AH1001" s="237" t="s">
        <v>4804</v>
      </c>
      <c r="AI1001" s="237"/>
      <c r="AJ1001" s="237" t="s">
        <v>260</v>
      </c>
    </row>
    <row r="1002" spans="1:36">
      <c r="A1002" s="237" t="str">
        <f t="shared" si="161"/>
        <v>0411500861短期入所</v>
      </c>
      <c r="B1002" s="237" t="s">
        <v>4781</v>
      </c>
      <c r="C1002" s="237" t="s">
        <v>4782</v>
      </c>
      <c r="D1002" s="237" t="str">
        <f t="shared" si="162"/>
        <v>オオサキシビョウインジギョウ</v>
      </c>
      <c r="E1002" s="237" t="s">
        <v>4783</v>
      </c>
      <c r="F1002" s="237" t="str">
        <f t="shared" si="163"/>
        <v>989</v>
      </c>
      <c r="G1002" s="237" t="str">
        <f t="shared" si="164"/>
        <v>6183</v>
      </c>
      <c r="H1002" s="237" t="s">
        <v>4784</v>
      </c>
      <c r="I1002" s="237" t="str">
        <f t="shared" si="165"/>
        <v>大崎市古川穂波三丁目８番１号</v>
      </c>
      <c r="J1002" s="237" t="s">
        <v>4785</v>
      </c>
      <c r="K1002" s="237" t="s">
        <v>4786</v>
      </c>
      <c r="L1002" s="237" t="s">
        <v>423</v>
      </c>
      <c r="M1002" s="237" t="s">
        <v>4787</v>
      </c>
      <c r="N1002" s="237" t="s">
        <v>4805</v>
      </c>
      <c r="O1002" s="237" t="s">
        <v>4806</v>
      </c>
      <c r="P1002" s="237" t="s">
        <v>4807</v>
      </c>
      <c r="Q1002" s="237" t="s">
        <v>4301</v>
      </c>
      <c r="R1002" s="237" t="s">
        <v>4808</v>
      </c>
      <c r="S1002" s="237" t="s">
        <v>4809</v>
      </c>
      <c r="T1002" s="237" t="s">
        <v>4810</v>
      </c>
      <c r="U1002" s="237" t="s">
        <v>4811</v>
      </c>
      <c r="V1002" s="237" t="s">
        <v>277</v>
      </c>
      <c r="W1002" s="237"/>
      <c r="X1002" s="237"/>
      <c r="Y1002" s="237" t="s">
        <v>4805</v>
      </c>
      <c r="Z1002" s="237" t="s">
        <v>4806</v>
      </c>
      <c r="AA1002" s="237" t="str">
        <f t="shared" si="166"/>
        <v>オオサキシミンビョウインカシマダイブンイン</v>
      </c>
      <c r="AB1002" s="237" t="s">
        <v>4807</v>
      </c>
      <c r="AC1002" s="237" t="str">
        <f t="shared" si="167"/>
        <v>989</v>
      </c>
      <c r="AD1002" s="237" t="str">
        <f t="shared" si="168"/>
        <v>4103</v>
      </c>
      <c r="AE1002" s="237" t="s">
        <v>4301</v>
      </c>
      <c r="AF1002" s="237" t="s">
        <v>4808</v>
      </c>
      <c r="AG1002" s="237" t="str">
        <f t="shared" si="169"/>
        <v>大崎市鹿島台平渡字東要害20番地</v>
      </c>
      <c r="AH1002" s="237" t="s">
        <v>4809</v>
      </c>
      <c r="AI1002" s="237" t="s">
        <v>4810</v>
      </c>
      <c r="AJ1002" s="237" t="s">
        <v>260</v>
      </c>
    </row>
    <row r="1003" spans="1:36">
      <c r="A1003" s="237" t="str">
        <f t="shared" si="161"/>
        <v>0411500879就労継続支援Ｂ型</v>
      </c>
      <c r="B1003" s="237" t="s">
        <v>4812</v>
      </c>
      <c r="C1003" s="237" t="s">
        <v>4813</v>
      </c>
      <c r="D1003" s="237" t="str">
        <f t="shared" si="162"/>
        <v>イッパンシャダンホウジンハピカム</v>
      </c>
      <c r="E1003" s="237" t="s">
        <v>4814</v>
      </c>
      <c r="F1003" s="237" t="str">
        <f t="shared" si="163"/>
        <v>984</v>
      </c>
      <c r="G1003" s="237" t="str">
        <f t="shared" si="164"/>
        <v>0047</v>
      </c>
      <c r="H1003" s="237" t="s">
        <v>4815</v>
      </c>
      <c r="I1003" s="237" t="str">
        <f t="shared" si="165"/>
        <v>仙台市若林区木ノ下五丁目２－１７パステルコーポ１０３</v>
      </c>
      <c r="J1003" s="237" t="s">
        <v>4816</v>
      </c>
      <c r="K1003" s="237"/>
      <c r="L1003" s="237" t="s">
        <v>901</v>
      </c>
      <c r="M1003" s="237" t="s">
        <v>4817</v>
      </c>
      <c r="N1003" s="237" t="s">
        <v>4818</v>
      </c>
      <c r="O1003" s="237" t="s">
        <v>4819</v>
      </c>
      <c r="P1003" s="237" t="s">
        <v>4565</v>
      </c>
      <c r="Q1003" s="237" t="s">
        <v>4301</v>
      </c>
      <c r="R1003" s="237" t="s">
        <v>4820</v>
      </c>
      <c r="S1003" s="237" t="s">
        <v>4821</v>
      </c>
      <c r="T1003" s="237"/>
      <c r="U1003" s="237" t="s">
        <v>4822</v>
      </c>
      <c r="V1003" s="237" t="s">
        <v>111</v>
      </c>
      <c r="W1003" s="237"/>
      <c r="X1003" s="237"/>
      <c r="Y1003" s="237" t="s">
        <v>4818</v>
      </c>
      <c r="Z1003" s="237" t="s">
        <v>4819</v>
      </c>
      <c r="AA1003" s="237" t="str">
        <f t="shared" si="166"/>
        <v>シテイショウガイフクシサービスジギョウショ　アオイ～アオイ</v>
      </c>
      <c r="AB1003" s="237" t="s">
        <v>4565</v>
      </c>
      <c r="AC1003" s="237" t="str">
        <f t="shared" si="167"/>
        <v>989</v>
      </c>
      <c r="AD1003" s="237" t="str">
        <f t="shared" si="168"/>
        <v>4308</v>
      </c>
      <c r="AE1003" s="237" t="s">
        <v>4301</v>
      </c>
      <c r="AF1003" s="237" t="s">
        <v>4820</v>
      </c>
      <c r="AG1003" s="237" t="str">
        <f t="shared" si="169"/>
        <v>大崎市田尻沼部字下高野東１００－１</v>
      </c>
      <c r="AH1003" s="237" t="s">
        <v>4821</v>
      </c>
      <c r="AI1003" s="237"/>
      <c r="AJ1003" s="237" t="s">
        <v>260</v>
      </c>
    </row>
    <row r="1004" spans="1:36">
      <c r="A1004" s="237" t="str">
        <f t="shared" si="161"/>
        <v>0411500887就労移行支援</v>
      </c>
      <c r="B1004" s="237" t="s">
        <v>1146</v>
      </c>
      <c r="C1004" s="237" t="s">
        <v>1147</v>
      </c>
      <c r="D1004" s="237" t="str">
        <f t="shared" si="162"/>
        <v>カブシキカイシャマナビー</v>
      </c>
      <c r="E1004" s="237" t="s">
        <v>923</v>
      </c>
      <c r="F1004" s="237" t="str">
        <f t="shared" si="163"/>
        <v>983</v>
      </c>
      <c r="G1004" s="237" t="str">
        <f t="shared" si="164"/>
        <v>0852</v>
      </c>
      <c r="H1004" s="237" t="s">
        <v>1148</v>
      </c>
      <c r="I1004" s="237" t="str">
        <f t="shared" si="165"/>
        <v>仙台市宮城野区榴岡1-6-30　ディーグランツ仙台ビル５F</v>
      </c>
      <c r="J1004" s="237" t="s">
        <v>1149</v>
      </c>
      <c r="K1004" s="237" t="s">
        <v>1150</v>
      </c>
      <c r="L1004" s="237" t="s">
        <v>339</v>
      </c>
      <c r="M1004" s="237" t="s">
        <v>1151</v>
      </c>
      <c r="N1004" s="237" t="s">
        <v>4823</v>
      </c>
      <c r="O1004" s="237" t="s">
        <v>4824</v>
      </c>
      <c r="P1004" s="237" t="s">
        <v>4825</v>
      </c>
      <c r="Q1004" s="237" t="s">
        <v>4301</v>
      </c>
      <c r="R1004" s="237" t="s">
        <v>4826</v>
      </c>
      <c r="S1004" s="237" t="s">
        <v>4753</v>
      </c>
      <c r="T1004" s="237" t="s">
        <v>4754</v>
      </c>
      <c r="U1004" s="237" t="s">
        <v>4827</v>
      </c>
      <c r="V1004" s="237" t="s">
        <v>109</v>
      </c>
      <c r="W1004" s="237"/>
      <c r="X1004" s="237"/>
      <c r="Y1004" s="237" t="s">
        <v>4823</v>
      </c>
      <c r="Z1004" s="237" t="s">
        <v>4824</v>
      </c>
      <c r="AA1004" s="237" t="str">
        <f t="shared" si="166"/>
        <v>マナビーフルカワジギョウショ</v>
      </c>
      <c r="AB1004" s="237" t="s">
        <v>4825</v>
      </c>
      <c r="AC1004" s="237" t="str">
        <f t="shared" si="167"/>
        <v>989</v>
      </c>
      <c r="AD1004" s="237" t="str">
        <f t="shared" si="168"/>
        <v>6162</v>
      </c>
      <c r="AE1004" s="237" t="s">
        <v>4301</v>
      </c>
      <c r="AF1004" s="237" t="s">
        <v>4826</v>
      </c>
      <c r="AG1004" s="237" t="str">
        <f t="shared" si="169"/>
        <v>大崎市古川駅前大通6-3-7</v>
      </c>
      <c r="AH1004" s="237" t="s">
        <v>4753</v>
      </c>
      <c r="AI1004" s="237" t="s">
        <v>4754</v>
      </c>
      <c r="AJ1004" s="237" t="s">
        <v>260</v>
      </c>
    </row>
    <row r="1005" spans="1:36">
      <c r="A1005" s="237" t="str">
        <f t="shared" si="161"/>
        <v>0411500895就労継続支援Ｂ型</v>
      </c>
      <c r="B1005" s="237" t="s">
        <v>4828</v>
      </c>
      <c r="C1005" s="237" t="s">
        <v>4829</v>
      </c>
      <c r="D1005" s="237" t="str">
        <f t="shared" si="162"/>
        <v>ゴウドウガイシャリレーション</v>
      </c>
      <c r="E1005" s="237" t="s">
        <v>4830</v>
      </c>
      <c r="F1005" s="237" t="str">
        <f t="shared" si="163"/>
        <v>989</v>
      </c>
      <c r="G1005" s="237" t="str">
        <f t="shared" si="164"/>
        <v>6114</v>
      </c>
      <c r="H1005" s="237" t="s">
        <v>4831</v>
      </c>
      <c r="I1005" s="237" t="str">
        <f t="shared" si="165"/>
        <v>大崎市古川大幡字道上30番地8</v>
      </c>
      <c r="J1005" s="237" t="s">
        <v>4832</v>
      </c>
      <c r="K1005" s="237"/>
      <c r="L1005" s="237" t="s">
        <v>821</v>
      </c>
      <c r="M1005" s="237" t="s">
        <v>4833</v>
      </c>
      <c r="N1005" s="237" t="s">
        <v>19057</v>
      </c>
      <c r="O1005" s="237" t="s">
        <v>4834</v>
      </c>
      <c r="P1005" s="237" t="s">
        <v>4641</v>
      </c>
      <c r="Q1005" s="237" t="s">
        <v>4301</v>
      </c>
      <c r="R1005" s="237" t="s">
        <v>4835</v>
      </c>
      <c r="S1005" s="237" t="s">
        <v>4832</v>
      </c>
      <c r="T1005" s="237"/>
      <c r="U1005" s="237" t="s">
        <v>4836</v>
      </c>
      <c r="V1005" s="237" t="s">
        <v>111</v>
      </c>
      <c r="W1005" s="237"/>
      <c r="X1005" s="237"/>
      <c r="Y1005" s="237" t="s">
        <v>19057</v>
      </c>
      <c r="Z1005" s="237" t="s">
        <v>4834</v>
      </c>
      <c r="AA1005" s="237" t="str">
        <f t="shared" si="166"/>
        <v>シュウロウケイゾクシエン（Ｂガタ）ジギョウショライフアップ</v>
      </c>
      <c r="AB1005" s="237" t="s">
        <v>4641</v>
      </c>
      <c r="AC1005" s="237" t="str">
        <f t="shared" si="167"/>
        <v>989</v>
      </c>
      <c r="AD1005" s="237" t="str">
        <f t="shared" si="168"/>
        <v>6232</v>
      </c>
      <c r="AE1005" s="237" t="s">
        <v>4301</v>
      </c>
      <c r="AF1005" s="237" t="s">
        <v>4835</v>
      </c>
      <c r="AG1005" s="237" t="str">
        <f t="shared" si="169"/>
        <v>大崎市古川沢田字三ツ江7番地8</v>
      </c>
      <c r="AH1005" s="237" t="s">
        <v>4832</v>
      </c>
      <c r="AI1005" s="237"/>
      <c r="AJ1005" s="237" t="s">
        <v>260</v>
      </c>
    </row>
    <row r="1006" spans="1:36">
      <c r="A1006" s="237" t="str">
        <f t="shared" si="161"/>
        <v>0411500903就労継続支援Ｂ型</v>
      </c>
      <c r="B1006" s="237" t="s">
        <v>4837</v>
      </c>
      <c r="C1006" s="237" t="s">
        <v>4838</v>
      </c>
      <c r="D1006" s="237" t="str">
        <f t="shared" si="162"/>
        <v>シャカイフクシホウジン　ユウアイカイ</v>
      </c>
      <c r="E1006" s="237" t="s">
        <v>4745</v>
      </c>
      <c r="F1006" s="237" t="str">
        <f t="shared" si="163"/>
        <v>989</v>
      </c>
      <c r="G1006" s="237" t="str">
        <f t="shared" si="164"/>
        <v>6101</v>
      </c>
      <c r="H1006" s="237" t="s">
        <v>4839</v>
      </c>
      <c r="I1006" s="237" t="str">
        <f t="shared" si="165"/>
        <v>大崎市古川福浦字道ノ上147-1</v>
      </c>
      <c r="J1006" s="237" t="s">
        <v>4840</v>
      </c>
      <c r="K1006" s="237" t="s">
        <v>4841</v>
      </c>
      <c r="L1006" s="237" t="s">
        <v>248</v>
      </c>
      <c r="M1006" s="237" t="s">
        <v>4749</v>
      </c>
      <c r="N1006" s="237" t="s">
        <v>4842</v>
      </c>
      <c r="O1006" s="237" t="s">
        <v>4843</v>
      </c>
      <c r="P1006" s="237" t="s">
        <v>4745</v>
      </c>
      <c r="Q1006" s="237" t="s">
        <v>4301</v>
      </c>
      <c r="R1006" s="237" t="s">
        <v>4844</v>
      </c>
      <c r="S1006" s="237" t="s">
        <v>4845</v>
      </c>
      <c r="T1006" s="237" t="s">
        <v>4846</v>
      </c>
      <c r="U1006" s="237" t="s">
        <v>4847</v>
      </c>
      <c r="V1006" s="237" t="s">
        <v>111</v>
      </c>
      <c r="W1006" s="237"/>
      <c r="X1006" s="237"/>
      <c r="Y1006" s="237" t="s">
        <v>4842</v>
      </c>
      <c r="Z1006" s="237" t="s">
        <v>4843</v>
      </c>
      <c r="AA1006" s="237" t="str">
        <f t="shared" si="166"/>
        <v>シアワセカフェ</v>
      </c>
      <c r="AB1006" s="237" t="s">
        <v>4745</v>
      </c>
      <c r="AC1006" s="237" t="str">
        <f t="shared" si="167"/>
        <v>989</v>
      </c>
      <c r="AD1006" s="237" t="str">
        <f t="shared" si="168"/>
        <v>6101</v>
      </c>
      <c r="AE1006" s="237" t="s">
        <v>4301</v>
      </c>
      <c r="AF1006" s="237" t="s">
        <v>4844</v>
      </c>
      <c r="AG1006" s="237" t="str">
        <f t="shared" si="169"/>
        <v>大崎市古川福浦字道ノ上97-1</v>
      </c>
      <c r="AH1006" s="237" t="s">
        <v>4845</v>
      </c>
      <c r="AI1006" s="237" t="s">
        <v>4846</v>
      </c>
      <c r="AJ1006" s="237" t="s">
        <v>260</v>
      </c>
    </row>
    <row r="1007" spans="1:36">
      <c r="A1007" s="237" t="str">
        <f t="shared" si="161"/>
        <v>0411500911短期入所</v>
      </c>
      <c r="B1007" s="237" t="s">
        <v>4848</v>
      </c>
      <c r="C1007" s="237" t="s">
        <v>4849</v>
      </c>
      <c r="D1007" s="237" t="str">
        <f t="shared" si="162"/>
        <v>カブシキカイシャヤマトナデシコオウエンダン</v>
      </c>
      <c r="E1007" s="237" t="s">
        <v>4850</v>
      </c>
      <c r="F1007" s="237" t="str">
        <f t="shared" si="163"/>
        <v>989</v>
      </c>
      <c r="G1007" s="237" t="str">
        <f t="shared" si="164"/>
        <v>6123</v>
      </c>
      <c r="H1007" s="237" t="s">
        <v>4851</v>
      </c>
      <c r="I1007" s="237" t="str">
        <f t="shared" si="165"/>
        <v>大崎市古川下中目字町浦２８－１</v>
      </c>
      <c r="J1007" s="237" t="s">
        <v>4852</v>
      </c>
      <c r="K1007" s="237"/>
      <c r="L1007" s="237" t="s">
        <v>339</v>
      </c>
      <c r="M1007" s="237" t="s">
        <v>4853</v>
      </c>
      <c r="N1007" s="237" t="s">
        <v>4854</v>
      </c>
      <c r="O1007" s="237" t="s">
        <v>4855</v>
      </c>
      <c r="P1007" s="237" t="s">
        <v>4463</v>
      </c>
      <c r="Q1007" s="237" t="s">
        <v>4301</v>
      </c>
      <c r="R1007" s="237" t="s">
        <v>4856</v>
      </c>
      <c r="S1007" s="237" t="s">
        <v>4857</v>
      </c>
      <c r="T1007" s="237"/>
      <c r="U1007" s="237" t="s">
        <v>4858</v>
      </c>
      <c r="V1007" s="237" t="s">
        <v>277</v>
      </c>
      <c r="W1007" s="237"/>
      <c r="X1007" s="237"/>
      <c r="Y1007" s="237" t="s">
        <v>4854</v>
      </c>
      <c r="Z1007" s="237" t="s">
        <v>4855</v>
      </c>
      <c r="AA1007" s="237" t="str">
        <f t="shared" si="166"/>
        <v>タンキニュウショシセツアムール</v>
      </c>
      <c r="AB1007" s="237" t="s">
        <v>4463</v>
      </c>
      <c r="AC1007" s="237" t="str">
        <f t="shared" si="167"/>
        <v>989</v>
      </c>
      <c r="AD1007" s="237" t="str">
        <f t="shared" si="168"/>
        <v>4415</v>
      </c>
      <c r="AE1007" s="237" t="s">
        <v>4301</v>
      </c>
      <c r="AF1007" s="237" t="s">
        <v>4856</v>
      </c>
      <c r="AG1007" s="237" t="str">
        <f t="shared" si="169"/>
        <v>大崎市田尻字町２２３－１</v>
      </c>
      <c r="AH1007" s="237" t="s">
        <v>4857</v>
      </c>
      <c r="AI1007" s="237"/>
      <c r="AJ1007" s="237" t="s">
        <v>260</v>
      </c>
    </row>
    <row r="1008" spans="1:36">
      <c r="A1008" s="237" t="str">
        <f t="shared" si="161"/>
        <v>0411500929生活介護</v>
      </c>
      <c r="B1008" s="237" t="s">
        <v>3721</v>
      </c>
      <c r="C1008" s="237" t="s">
        <v>3722</v>
      </c>
      <c r="D1008" s="237" t="str">
        <f t="shared" si="162"/>
        <v>トクテイヒエイリカツドウホウジンアンソレイユ</v>
      </c>
      <c r="E1008" s="237" t="s">
        <v>3409</v>
      </c>
      <c r="F1008" s="237" t="str">
        <f t="shared" si="163"/>
        <v>987</v>
      </c>
      <c r="G1008" s="237" t="str">
        <f t="shared" si="164"/>
        <v>0513</v>
      </c>
      <c r="H1008" s="237" t="s">
        <v>3707</v>
      </c>
      <c r="I1008" s="237" t="str">
        <f t="shared" si="165"/>
        <v>登米市迫町北方字大洞１１８－９９</v>
      </c>
      <c r="J1008" s="237" t="s">
        <v>3708</v>
      </c>
      <c r="K1008" s="237" t="s">
        <v>3723</v>
      </c>
      <c r="L1008" s="237" t="s">
        <v>248</v>
      </c>
      <c r="M1008" s="237" t="s">
        <v>3704</v>
      </c>
      <c r="N1008" s="237" t="s">
        <v>4859</v>
      </c>
      <c r="O1008" s="237" t="s">
        <v>4860</v>
      </c>
      <c r="P1008" s="237" t="s">
        <v>4861</v>
      </c>
      <c r="Q1008" s="237" t="s">
        <v>4301</v>
      </c>
      <c r="R1008" s="237" t="s">
        <v>4862</v>
      </c>
      <c r="S1008" s="237" t="s">
        <v>4863</v>
      </c>
      <c r="T1008" s="237" t="s">
        <v>4864</v>
      </c>
      <c r="U1008" s="237" t="s">
        <v>4865</v>
      </c>
      <c r="V1008" s="237" t="s">
        <v>105</v>
      </c>
      <c r="W1008" s="237"/>
      <c r="X1008" s="237"/>
      <c r="Y1008" s="237" t="s">
        <v>4859</v>
      </c>
      <c r="Z1008" s="237" t="s">
        <v>4860</v>
      </c>
      <c r="AA1008" s="237" t="str">
        <f t="shared" si="166"/>
        <v>タキノウガタジギョウショホナミノサトリラン</v>
      </c>
      <c r="AB1008" s="237" t="s">
        <v>4861</v>
      </c>
      <c r="AC1008" s="237" t="str">
        <f t="shared" si="167"/>
        <v>989</v>
      </c>
      <c r="AD1008" s="237" t="str">
        <f t="shared" si="168"/>
        <v>6136</v>
      </c>
      <c r="AE1008" s="237" t="s">
        <v>4301</v>
      </c>
      <c r="AF1008" s="237" t="s">
        <v>4862</v>
      </c>
      <c r="AG1008" s="237" t="str">
        <f t="shared" si="169"/>
        <v>大崎市古川穂波8丁目17-11</v>
      </c>
      <c r="AH1008" s="237" t="s">
        <v>4863</v>
      </c>
      <c r="AI1008" s="237" t="s">
        <v>4864</v>
      </c>
      <c r="AJ1008" s="237" t="s">
        <v>260</v>
      </c>
    </row>
    <row r="1009" spans="1:36">
      <c r="A1009" s="237" t="str">
        <f t="shared" si="161"/>
        <v>0411500937短期入所</v>
      </c>
      <c r="B1009" s="237" t="s">
        <v>4743</v>
      </c>
      <c r="C1009" s="237" t="s">
        <v>4744</v>
      </c>
      <c r="D1009" s="237" t="str">
        <f t="shared" si="162"/>
        <v>ユウゲンガイシャタイヨウ</v>
      </c>
      <c r="E1009" s="237" t="s">
        <v>4745</v>
      </c>
      <c r="F1009" s="237" t="str">
        <f t="shared" si="163"/>
        <v>989</v>
      </c>
      <c r="G1009" s="237" t="str">
        <f t="shared" si="164"/>
        <v>6101</v>
      </c>
      <c r="H1009" s="237" t="s">
        <v>4746</v>
      </c>
      <c r="I1009" s="237" t="str">
        <f t="shared" si="165"/>
        <v>大崎市古川福浦字道ノ上９４番地１</v>
      </c>
      <c r="J1009" s="237" t="s">
        <v>4747</v>
      </c>
      <c r="K1009" s="237" t="s">
        <v>4748</v>
      </c>
      <c r="L1009" s="237" t="s">
        <v>339</v>
      </c>
      <c r="M1009" s="237" t="s">
        <v>4749</v>
      </c>
      <c r="N1009" s="237" t="s">
        <v>4866</v>
      </c>
      <c r="O1009" s="237" t="s">
        <v>4867</v>
      </c>
      <c r="P1009" s="237" t="s">
        <v>4868</v>
      </c>
      <c r="Q1009" s="237" t="s">
        <v>4301</v>
      </c>
      <c r="R1009" s="237" t="s">
        <v>4869</v>
      </c>
      <c r="S1009" s="237" t="s">
        <v>4870</v>
      </c>
      <c r="T1009" s="237" t="s">
        <v>4871</v>
      </c>
      <c r="U1009" s="237" t="s">
        <v>4872</v>
      </c>
      <c r="V1009" s="237" t="s">
        <v>277</v>
      </c>
      <c r="W1009" s="237"/>
      <c r="X1009" s="237"/>
      <c r="Y1009" s="237" t="s">
        <v>4866</v>
      </c>
      <c r="Z1009" s="237" t="s">
        <v>4867</v>
      </c>
      <c r="AA1009" s="237" t="str">
        <f t="shared" si="166"/>
        <v>カーサフェリスセンジュウジ</v>
      </c>
      <c r="AB1009" s="237" t="s">
        <v>4868</v>
      </c>
      <c r="AC1009" s="237" t="str">
        <f t="shared" si="167"/>
        <v>989</v>
      </c>
      <c r="AD1009" s="237" t="str">
        <f t="shared" si="168"/>
        <v>6174</v>
      </c>
      <c r="AE1009" s="237" t="s">
        <v>4301</v>
      </c>
      <c r="AF1009" s="237" t="s">
        <v>4869</v>
      </c>
      <c r="AG1009" s="237" t="str">
        <f t="shared" si="169"/>
        <v>大崎市古川千手寺町一丁目7番31号</v>
      </c>
      <c r="AH1009" s="237" t="s">
        <v>4870</v>
      </c>
      <c r="AI1009" s="237" t="s">
        <v>4871</v>
      </c>
      <c r="AJ1009" s="237" t="s">
        <v>260</v>
      </c>
    </row>
    <row r="1010" spans="1:36">
      <c r="A1010" s="237" t="str">
        <f t="shared" si="161"/>
        <v>0411500945居宅介護</v>
      </c>
      <c r="B1010" s="237" t="s">
        <v>4873</v>
      </c>
      <c r="C1010" s="237" t="s">
        <v>4874</v>
      </c>
      <c r="D1010" s="237" t="str">
        <f t="shared" si="162"/>
        <v>マゥルルカブシキガイシャ</v>
      </c>
      <c r="E1010" s="237" t="s">
        <v>4830</v>
      </c>
      <c r="F1010" s="237" t="str">
        <f t="shared" si="163"/>
        <v>989</v>
      </c>
      <c r="G1010" s="237" t="str">
        <f t="shared" si="164"/>
        <v>6114</v>
      </c>
      <c r="H1010" s="237" t="s">
        <v>4875</v>
      </c>
      <c r="I1010" s="237" t="str">
        <f t="shared" si="165"/>
        <v>大崎市古川大幡字月蔵46番地2</v>
      </c>
      <c r="J1010" s="237" t="s">
        <v>4876</v>
      </c>
      <c r="K1010" s="237" t="s">
        <v>4876</v>
      </c>
      <c r="L1010" s="237" t="s">
        <v>339</v>
      </c>
      <c r="M1010" s="237" t="s">
        <v>4877</v>
      </c>
      <c r="N1010" s="237" t="s">
        <v>4878</v>
      </c>
      <c r="O1010" s="237" t="s">
        <v>4879</v>
      </c>
      <c r="P1010" s="237" t="s">
        <v>4880</v>
      </c>
      <c r="Q1010" s="237" t="s">
        <v>4301</v>
      </c>
      <c r="R1010" s="237" t="s">
        <v>4881</v>
      </c>
      <c r="S1010" s="237" t="s">
        <v>4882</v>
      </c>
      <c r="T1010" s="237" t="s">
        <v>4883</v>
      </c>
      <c r="U1010" s="237" t="s">
        <v>4884</v>
      </c>
      <c r="V1010" s="237" t="s">
        <v>99</v>
      </c>
      <c r="W1010" s="237"/>
      <c r="X1010" s="237"/>
      <c r="Y1010" s="237" t="s">
        <v>4878</v>
      </c>
      <c r="Z1010" s="237" t="s">
        <v>4879</v>
      </c>
      <c r="AA1010" s="237" t="str">
        <f t="shared" si="166"/>
        <v>マハロヘルパーステーション</v>
      </c>
      <c r="AB1010" s="237" t="s">
        <v>4880</v>
      </c>
      <c r="AC1010" s="237" t="str">
        <f t="shared" si="167"/>
        <v>989</v>
      </c>
      <c r="AD1010" s="237" t="str">
        <f t="shared" si="168"/>
        <v>6255</v>
      </c>
      <c r="AE1010" s="237" t="s">
        <v>4301</v>
      </c>
      <c r="AF1010" s="237" t="s">
        <v>4881</v>
      </c>
      <c r="AG1010" s="237" t="str">
        <f t="shared" si="169"/>
        <v>大崎市古川休塚中谷地3番地1</v>
      </c>
      <c r="AH1010" s="237" t="s">
        <v>4882</v>
      </c>
      <c r="AI1010" s="237" t="s">
        <v>4883</v>
      </c>
      <c r="AJ1010" s="237" t="s">
        <v>260</v>
      </c>
    </row>
    <row r="1011" spans="1:36">
      <c r="A1011" s="237" t="str">
        <f t="shared" si="161"/>
        <v>0411500945重度訪問介護</v>
      </c>
      <c r="B1011" s="237" t="s">
        <v>4873</v>
      </c>
      <c r="C1011" s="237" t="s">
        <v>4874</v>
      </c>
      <c r="D1011" s="237" t="str">
        <f t="shared" si="162"/>
        <v>マゥルルカブシキガイシャ</v>
      </c>
      <c r="E1011" s="237" t="s">
        <v>4830</v>
      </c>
      <c r="F1011" s="237" t="str">
        <f t="shared" si="163"/>
        <v>989</v>
      </c>
      <c r="G1011" s="237" t="str">
        <f t="shared" si="164"/>
        <v>6114</v>
      </c>
      <c r="H1011" s="237" t="s">
        <v>4875</v>
      </c>
      <c r="I1011" s="237" t="str">
        <f t="shared" si="165"/>
        <v>大崎市古川大幡字月蔵46番地2</v>
      </c>
      <c r="J1011" s="237" t="s">
        <v>4876</v>
      </c>
      <c r="K1011" s="237" t="s">
        <v>4876</v>
      </c>
      <c r="L1011" s="237" t="s">
        <v>339</v>
      </c>
      <c r="M1011" s="237" t="s">
        <v>4877</v>
      </c>
      <c r="N1011" s="237" t="s">
        <v>4878</v>
      </c>
      <c r="O1011" s="237" t="s">
        <v>4879</v>
      </c>
      <c r="P1011" s="237" t="s">
        <v>4880</v>
      </c>
      <c r="Q1011" s="237" t="s">
        <v>4301</v>
      </c>
      <c r="R1011" s="237" t="s">
        <v>4881</v>
      </c>
      <c r="S1011" s="237" t="s">
        <v>4882</v>
      </c>
      <c r="T1011" s="237" t="s">
        <v>4883</v>
      </c>
      <c r="U1011" s="237" t="s">
        <v>4884</v>
      </c>
      <c r="V1011" s="237" t="s">
        <v>101</v>
      </c>
      <c r="W1011" s="237"/>
      <c r="X1011" s="237"/>
      <c r="Y1011" s="237" t="s">
        <v>4878</v>
      </c>
      <c r="Z1011" s="237" t="s">
        <v>4879</v>
      </c>
      <c r="AA1011" s="237" t="str">
        <f t="shared" si="166"/>
        <v>マハロヘルパーステーション</v>
      </c>
      <c r="AB1011" s="237" t="s">
        <v>4880</v>
      </c>
      <c r="AC1011" s="237" t="str">
        <f t="shared" si="167"/>
        <v>989</v>
      </c>
      <c r="AD1011" s="237" t="str">
        <f t="shared" si="168"/>
        <v>6255</v>
      </c>
      <c r="AE1011" s="237" t="s">
        <v>4301</v>
      </c>
      <c r="AF1011" s="237" t="s">
        <v>4881</v>
      </c>
      <c r="AG1011" s="237" t="str">
        <f t="shared" si="169"/>
        <v>大崎市古川休塚中谷地3番地1</v>
      </c>
      <c r="AH1011" s="237" t="s">
        <v>4882</v>
      </c>
      <c r="AI1011" s="237" t="s">
        <v>4883</v>
      </c>
      <c r="AJ1011" s="237" t="s">
        <v>260</v>
      </c>
    </row>
    <row r="1012" spans="1:36">
      <c r="A1012" s="237" t="str">
        <f t="shared" si="161"/>
        <v>0411600026就労移行支援</v>
      </c>
      <c r="B1012" s="237" t="s">
        <v>4885</v>
      </c>
      <c r="C1012" s="237" t="s">
        <v>4886</v>
      </c>
      <c r="D1012" s="237" t="str">
        <f t="shared" si="162"/>
        <v>トクテイヒエイリカツドウホウジンフウドバンクトウホクアガイン</v>
      </c>
      <c r="E1012" s="237" t="s">
        <v>4887</v>
      </c>
      <c r="F1012" s="237" t="str">
        <f t="shared" si="163"/>
        <v>981</v>
      </c>
      <c r="G1012" s="237" t="str">
        <f t="shared" si="164"/>
        <v>3341</v>
      </c>
      <c r="H1012" s="237" t="s">
        <v>4888</v>
      </c>
      <c r="I1012" s="237" t="str">
        <f t="shared" si="165"/>
        <v>富谷市成田八丁目１－１</v>
      </c>
      <c r="J1012" s="237" t="s">
        <v>4889</v>
      </c>
      <c r="K1012" s="237" t="s">
        <v>4890</v>
      </c>
      <c r="L1012" s="237" t="s">
        <v>901</v>
      </c>
      <c r="M1012" s="237" t="s">
        <v>4891</v>
      </c>
      <c r="N1012" s="237" t="s">
        <v>4892</v>
      </c>
      <c r="O1012" s="237" t="s">
        <v>4893</v>
      </c>
      <c r="P1012" s="237" t="s">
        <v>4887</v>
      </c>
      <c r="Q1012" s="237" t="s">
        <v>4894</v>
      </c>
      <c r="R1012" s="237" t="s">
        <v>4888</v>
      </c>
      <c r="S1012" s="237" t="s">
        <v>4889</v>
      </c>
      <c r="T1012" s="237" t="s">
        <v>4890</v>
      </c>
      <c r="U1012" s="237" t="s">
        <v>4895</v>
      </c>
      <c r="V1012" s="237" t="s">
        <v>109</v>
      </c>
      <c r="W1012" s="237"/>
      <c r="X1012" s="237"/>
      <c r="Y1012" s="237" t="s">
        <v>4892</v>
      </c>
      <c r="Z1012" s="237" t="s">
        <v>4893</v>
      </c>
      <c r="AA1012" s="237" t="str">
        <f t="shared" si="166"/>
        <v>シュウロウサポートセンターアガイン</v>
      </c>
      <c r="AB1012" s="237" t="s">
        <v>4887</v>
      </c>
      <c r="AC1012" s="237" t="str">
        <f t="shared" si="167"/>
        <v>981</v>
      </c>
      <c r="AD1012" s="237" t="str">
        <f t="shared" si="168"/>
        <v>3341</v>
      </c>
      <c r="AE1012" s="237" t="s">
        <v>4894</v>
      </c>
      <c r="AF1012" s="237" t="s">
        <v>4888</v>
      </c>
      <c r="AG1012" s="237" t="str">
        <f t="shared" si="169"/>
        <v>富谷市成田八丁目１－１</v>
      </c>
      <c r="AH1012" s="237" t="s">
        <v>4889</v>
      </c>
      <c r="AI1012" s="237" t="s">
        <v>4890</v>
      </c>
      <c r="AJ1012" s="237" t="s">
        <v>261</v>
      </c>
    </row>
    <row r="1013" spans="1:36">
      <c r="A1013" s="237" t="str">
        <f t="shared" si="161"/>
        <v>0411600034居宅介護</v>
      </c>
      <c r="B1013" s="237" t="s">
        <v>4896</v>
      </c>
      <c r="C1013" s="237" t="s">
        <v>4897</v>
      </c>
      <c r="D1013" s="237" t="str">
        <f t="shared" si="162"/>
        <v>カブシキガイシャ　Ｉｎｄｉｇｏ　Ｓｔａｇｅ</v>
      </c>
      <c r="E1013" s="237" t="s">
        <v>4898</v>
      </c>
      <c r="F1013" s="237" t="str">
        <f t="shared" si="163"/>
        <v>980</v>
      </c>
      <c r="G1013" s="237" t="str">
        <f t="shared" si="164"/>
        <v>0803</v>
      </c>
      <c r="H1013" s="237" t="s">
        <v>4899</v>
      </c>
      <c r="I1013" s="237" t="str">
        <f t="shared" si="165"/>
        <v>仙台市青葉区国分町３丁目１０－３３シティーハウス勾当台公園９０４号室</v>
      </c>
      <c r="J1013" s="237" t="s">
        <v>4900</v>
      </c>
      <c r="K1013" s="237" t="s">
        <v>4901</v>
      </c>
      <c r="L1013" s="237" t="s">
        <v>339</v>
      </c>
      <c r="M1013" s="237" t="s">
        <v>4902</v>
      </c>
      <c r="N1013" s="237" t="s">
        <v>4903</v>
      </c>
      <c r="O1013" s="237" t="s">
        <v>4903</v>
      </c>
      <c r="P1013" s="237" t="s">
        <v>4904</v>
      </c>
      <c r="Q1013" s="237" t="s">
        <v>4894</v>
      </c>
      <c r="R1013" s="237" t="s">
        <v>4905</v>
      </c>
      <c r="S1013" s="237" t="s">
        <v>4906</v>
      </c>
      <c r="T1013" s="237" t="s">
        <v>4907</v>
      </c>
      <c r="U1013" s="237" t="s">
        <v>4908</v>
      </c>
      <c r="V1013" s="237" t="s">
        <v>99</v>
      </c>
      <c r="W1013" s="237"/>
      <c r="X1013" s="237"/>
      <c r="Y1013" s="237" t="s">
        <v>4903</v>
      </c>
      <c r="Z1013" s="237" t="s">
        <v>4909</v>
      </c>
      <c r="AA1013" s="237" t="str">
        <f t="shared" si="166"/>
        <v>クリスタル　ワン　ケア</v>
      </c>
      <c r="AB1013" s="237" t="s">
        <v>4904</v>
      </c>
      <c r="AC1013" s="237" t="str">
        <f t="shared" si="167"/>
        <v>981</v>
      </c>
      <c r="AD1013" s="237" t="str">
        <f t="shared" si="168"/>
        <v>3362</v>
      </c>
      <c r="AE1013" s="237" t="s">
        <v>4894</v>
      </c>
      <c r="AF1013" s="237" t="s">
        <v>4910</v>
      </c>
      <c r="AG1013" s="237" t="str">
        <f t="shared" si="169"/>
        <v>富谷市日吉台２丁目２４－１０</v>
      </c>
      <c r="AH1013" s="237" t="s">
        <v>4906</v>
      </c>
      <c r="AI1013" s="237" t="s">
        <v>4907</v>
      </c>
      <c r="AJ1013" s="237" t="s">
        <v>332</v>
      </c>
    </row>
    <row r="1014" spans="1:36">
      <c r="A1014" s="237" t="str">
        <f t="shared" si="161"/>
        <v>0411600042居宅介護</v>
      </c>
      <c r="B1014" s="237" t="s">
        <v>4911</v>
      </c>
      <c r="C1014" s="237" t="s">
        <v>4912</v>
      </c>
      <c r="D1014" s="237" t="str">
        <f t="shared" si="162"/>
        <v>エムツーファーマシーカブシキガイシャ</v>
      </c>
      <c r="E1014" s="237" t="s">
        <v>4913</v>
      </c>
      <c r="F1014" s="237" t="str">
        <f t="shared" si="163"/>
        <v>982</v>
      </c>
      <c r="G1014" s="237" t="str">
        <f t="shared" si="164"/>
        <v>0805</v>
      </c>
      <c r="H1014" s="237" t="s">
        <v>4914</v>
      </c>
      <c r="I1014" s="237" t="str">
        <f t="shared" si="165"/>
        <v>仙台市太白区鈎取本町１丁目１３番１号</v>
      </c>
      <c r="J1014" s="237" t="s">
        <v>4915</v>
      </c>
      <c r="K1014" s="237" t="s">
        <v>4916</v>
      </c>
      <c r="L1014" s="237" t="s">
        <v>339</v>
      </c>
      <c r="M1014" s="237" t="s">
        <v>4917</v>
      </c>
      <c r="N1014" s="237" t="s">
        <v>4918</v>
      </c>
      <c r="O1014" s="237" t="s">
        <v>4919</v>
      </c>
      <c r="P1014" s="237" t="s">
        <v>4904</v>
      </c>
      <c r="Q1014" s="237" t="s">
        <v>4894</v>
      </c>
      <c r="R1014" s="237" t="s">
        <v>4920</v>
      </c>
      <c r="S1014" s="237" t="s">
        <v>4921</v>
      </c>
      <c r="T1014" s="237"/>
      <c r="U1014" s="237" t="s">
        <v>4922</v>
      </c>
      <c r="V1014" s="237" t="s">
        <v>99</v>
      </c>
      <c r="W1014" s="237"/>
      <c r="X1014" s="237"/>
      <c r="Y1014" s="237" t="s">
        <v>4918</v>
      </c>
      <c r="Z1014" s="237" t="s">
        <v>4919</v>
      </c>
      <c r="AA1014" s="237" t="str">
        <f t="shared" si="166"/>
        <v>エムツーホウモンカイゴステーション　トミヤ</v>
      </c>
      <c r="AB1014" s="237" t="s">
        <v>4904</v>
      </c>
      <c r="AC1014" s="237" t="str">
        <f t="shared" si="167"/>
        <v>981</v>
      </c>
      <c r="AD1014" s="237" t="str">
        <f t="shared" si="168"/>
        <v>3362</v>
      </c>
      <c r="AE1014" s="237" t="s">
        <v>4894</v>
      </c>
      <c r="AF1014" s="237" t="s">
        <v>4920</v>
      </c>
      <c r="AG1014" s="237" t="str">
        <f t="shared" si="169"/>
        <v>富谷市日吉台２丁目２４番地６</v>
      </c>
      <c r="AH1014" s="237" t="s">
        <v>4921</v>
      </c>
      <c r="AI1014" s="237"/>
      <c r="AJ1014" s="237" t="s">
        <v>260</v>
      </c>
    </row>
    <row r="1015" spans="1:36">
      <c r="A1015" s="237" t="str">
        <f t="shared" si="161"/>
        <v>0411600042同行援護</v>
      </c>
      <c r="B1015" s="237" t="s">
        <v>4911</v>
      </c>
      <c r="C1015" s="237" t="s">
        <v>4912</v>
      </c>
      <c r="D1015" s="237" t="str">
        <f t="shared" si="162"/>
        <v>エムツーファーマシーカブシキガイシャ</v>
      </c>
      <c r="E1015" s="237" t="s">
        <v>4913</v>
      </c>
      <c r="F1015" s="237" t="str">
        <f t="shared" si="163"/>
        <v>982</v>
      </c>
      <c r="G1015" s="237" t="str">
        <f t="shared" si="164"/>
        <v>0805</v>
      </c>
      <c r="H1015" s="237" t="s">
        <v>4914</v>
      </c>
      <c r="I1015" s="237" t="str">
        <f t="shared" si="165"/>
        <v>仙台市太白区鈎取本町１丁目１３番１号</v>
      </c>
      <c r="J1015" s="237" t="s">
        <v>4915</v>
      </c>
      <c r="K1015" s="237" t="s">
        <v>4916</v>
      </c>
      <c r="L1015" s="237" t="s">
        <v>339</v>
      </c>
      <c r="M1015" s="237" t="s">
        <v>4917</v>
      </c>
      <c r="N1015" s="237" t="s">
        <v>4918</v>
      </c>
      <c r="O1015" s="237" t="s">
        <v>4919</v>
      </c>
      <c r="P1015" s="237" t="s">
        <v>4904</v>
      </c>
      <c r="Q1015" s="237" t="s">
        <v>4894</v>
      </c>
      <c r="R1015" s="237" t="s">
        <v>4920</v>
      </c>
      <c r="S1015" s="237" t="s">
        <v>4921</v>
      </c>
      <c r="T1015" s="237"/>
      <c r="U1015" s="237" t="s">
        <v>4922</v>
      </c>
      <c r="V1015" s="237" t="s">
        <v>126</v>
      </c>
      <c r="W1015" s="237"/>
      <c r="X1015" s="237"/>
      <c r="Y1015" s="237" t="s">
        <v>4918</v>
      </c>
      <c r="Z1015" s="237" t="s">
        <v>4919</v>
      </c>
      <c r="AA1015" s="237" t="str">
        <f t="shared" si="166"/>
        <v>エムツーホウモンカイゴステーション　トミヤ</v>
      </c>
      <c r="AB1015" s="237" t="s">
        <v>4904</v>
      </c>
      <c r="AC1015" s="237" t="str">
        <f t="shared" si="167"/>
        <v>981</v>
      </c>
      <c r="AD1015" s="237" t="str">
        <f t="shared" si="168"/>
        <v>3362</v>
      </c>
      <c r="AE1015" s="237" t="s">
        <v>4894</v>
      </c>
      <c r="AF1015" s="237" t="s">
        <v>4920</v>
      </c>
      <c r="AG1015" s="237" t="str">
        <f t="shared" si="169"/>
        <v>富谷市日吉台２丁目２４番地６</v>
      </c>
      <c r="AH1015" s="237" t="s">
        <v>4921</v>
      </c>
      <c r="AI1015" s="237"/>
      <c r="AJ1015" s="237" t="s">
        <v>332</v>
      </c>
    </row>
    <row r="1016" spans="1:36">
      <c r="A1016" s="237" t="str">
        <f t="shared" si="161"/>
        <v>0411600059就労継続支援Ｂ型</v>
      </c>
      <c r="B1016" s="237" t="s">
        <v>4923</v>
      </c>
      <c r="C1016" s="237" t="s">
        <v>4924</v>
      </c>
      <c r="D1016" s="237" t="str">
        <f t="shared" si="162"/>
        <v>ゴウドウガイシャオレンジノハネ</v>
      </c>
      <c r="E1016" s="237" t="s">
        <v>4925</v>
      </c>
      <c r="F1016" s="237" t="str">
        <f t="shared" si="163"/>
        <v>981</v>
      </c>
      <c r="G1016" s="237" t="str">
        <f t="shared" si="164"/>
        <v>3136</v>
      </c>
      <c r="H1016" s="237" t="s">
        <v>4926</v>
      </c>
      <c r="I1016" s="237" t="str">
        <f t="shared" si="165"/>
        <v>仙台市泉区将監殿四丁目１５番５号</v>
      </c>
      <c r="J1016" s="237" t="s">
        <v>4927</v>
      </c>
      <c r="K1016" s="237" t="s">
        <v>4928</v>
      </c>
      <c r="L1016" s="237" t="s">
        <v>821</v>
      </c>
      <c r="M1016" s="237" t="s">
        <v>4929</v>
      </c>
      <c r="N1016" s="237" t="s">
        <v>4930</v>
      </c>
      <c r="O1016" s="237" t="s">
        <v>4931</v>
      </c>
      <c r="P1016" s="237" t="s">
        <v>4932</v>
      </c>
      <c r="Q1016" s="237" t="s">
        <v>4894</v>
      </c>
      <c r="R1016" s="237" t="s">
        <v>4933</v>
      </c>
      <c r="S1016" s="237" t="s">
        <v>4934</v>
      </c>
      <c r="T1016" s="237" t="s">
        <v>4935</v>
      </c>
      <c r="U1016" s="237" t="s">
        <v>4936</v>
      </c>
      <c r="V1016" s="237" t="s">
        <v>111</v>
      </c>
      <c r="W1016" s="237"/>
      <c r="X1016" s="237"/>
      <c r="Y1016" s="237" t="s">
        <v>4930</v>
      </c>
      <c r="Z1016" s="237" t="s">
        <v>4931</v>
      </c>
      <c r="AA1016" s="237" t="str">
        <f t="shared" si="166"/>
        <v>オレンジコウボウ</v>
      </c>
      <c r="AB1016" s="237" t="s">
        <v>4932</v>
      </c>
      <c r="AC1016" s="237" t="str">
        <f t="shared" si="167"/>
        <v>981</v>
      </c>
      <c r="AD1016" s="237" t="str">
        <f t="shared" si="168"/>
        <v>3352</v>
      </c>
      <c r="AE1016" s="237" t="s">
        <v>4894</v>
      </c>
      <c r="AF1016" s="237" t="s">
        <v>4937</v>
      </c>
      <c r="AG1016" s="237" t="str">
        <f t="shared" si="169"/>
        <v>富谷市富ケ丘二丁目２０番２号２０２</v>
      </c>
      <c r="AH1016" s="237" t="s">
        <v>4934</v>
      </c>
      <c r="AI1016" s="237" t="s">
        <v>4935</v>
      </c>
      <c r="AJ1016" s="237" t="s">
        <v>260</v>
      </c>
    </row>
    <row r="1017" spans="1:36">
      <c r="A1017" s="237" t="str">
        <f t="shared" si="161"/>
        <v>0411600075居宅介護</v>
      </c>
      <c r="B1017" s="237" t="s">
        <v>2991</v>
      </c>
      <c r="C1017" s="237" t="s">
        <v>2992</v>
      </c>
      <c r="D1017" s="237" t="str">
        <f t="shared" si="162"/>
        <v>ソンポケア</v>
      </c>
      <c r="E1017" s="237" t="s">
        <v>2804</v>
      </c>
      <c r="F1017" s="237" t="str">
        <f t="shared" si="163"/>
        <v>140</v>
      </c>
      <c r="G1017" s="237" t="str">
        <f t="shared" si="164"/>
        <v>0002</v>
      </c>
      <c r="H1017" s="237" t="s">
        <v>2993</v>
      </c>
      <c r="I1017" s="237" t="str">
        <f t="shared" si="165"/>
        <v>東京都品川区東品川4-12-8</v>
      </c>
      <c r="J1017" s="237" t="s">
        <v>2994</v>
      </c>
      <c r="K1017" s="237" t="s">
        <v>2995</v>
      </c>
      <c r="L1017" s="237" t="s">
        <v>339</v>
      </c>
      <c r="M1017" s="237" t="s">
        <v>2996</v>
      </c>
      <c r="N1017" s="237" t="s">
        <v>4938</v>
      </c>
      <c r="O1017" s="237" t="s">
        <v>4939</v>
      </c>
      <c r="P1017" s="237" t="s">
        <v>4904</v>
      </c>
      <c r="Q1017" s="237" t="s">
        <v>4894</v>
      </c>
      <c r="R1017" s="237" t="s">
        <v>4940</v>
      </c>
      <c r="S1017" s="237" t="s">
        <v>4941</v>
      </c>
      <c r="T1017" s="237" t="s">
        <v>4942</v>
      </c>
      <c r="U1017" s="237" t="s">
        <v>4943</v>
      </c>
      <c r="V1017" s="237" t="s">
        <v>99</v>
      </c>
      <c r="W1017" s="237"/>
      <c r="X1017" s="237"/>
      <c r="Y1017" s="237" t="s">
        <v>4938</v>
      </c>
      <c r="Z1017" s="237" t="s">
        <v>4939</v>
      </c>
      <c r="AA1017" s="237" t="str">
        <f t="shared" si="166"/>
        <v>ソンポケア　トミヤ　ホウモンカイゴ</v>
      </c>
      <c r="AB1017" s="237" t="s">
        <v>4904</v>
      </c>
      <c r="AC1017" s="237" t="str">
        <f t="shared" si="167"/>
        <v>981</v>
      </c>
      <c r="AD1017" s="237" t="str">
        <f t="shared" si="168"/>
        <v>3362</v>
      </c>
      <c r="AE1017" s="237" t="s">
        <v>4894</v>
      </c>
      <c r="AF1017" s="237" t="s">
        <v>4940</v>
      </c>
      <c r="AG1017" s="237" t="str">
        <f t="shared" si="169"/>
        <v>富谷市日吉台2-6-2</v>
      </c>
      <c r="AH1017" s="237" t="s">
        <v>4941</v>
      </c>
      <c r="AI1017" s="237" t="s">
        <v>4942</v>
      </c>
      <c r="AJ1017" s="237" t="s">
        <v>260</v>
      </c>
    </row>
    <row r="1018" spans="1:36">
      <c r="A1018" s="237" t="str">
        <f t="shared" si="161"/>
        <v>0411600075重度訪問介護</v>
      </c>
      <c r="B1018" s="237" t="s">
        <v>2991</v>
      </c>
      <c r="C1018" s="237" t="s">
        <v>2992</v>
      </c>
      <c r="D1018" s="237" t="str">
        <f t="shared" si="162"/>
        <v>ソンポケア</v>
      </c>
      <c r="E1018" s="237" t="s">
        <v>2804</v>
      </c>
      <c r="F1018" s="237" t="str">
        <f t="shared" si="163"/>
        <v>140</v>
      </c>
      <c r="G1018" s="237" t="str">
        <f t="shared" si="164"/>
        <v>0002</v>
      </c>
      <c r="H1018" s="237" t="s">
        <v>2993</v>
      </c>
      <c r="I1018" s="237" t="str">
        <f t="shared" si="165"/>
        <v>東京都品川区東品川4-12-8</v>
      </c>
      <c r="J1018" s="237" t="s">
        <v>2994</v>
      </c>
      <c r="K1018" s="237" t="s">
        <v>2995</v>
      </c>
      <c r="L1018" s="237" t="s">
        <v>339</v>
      </c>
      <c r="M1018" s="237" t="s">
        <v>2996</v>
      </c>
      <c r="N1018" s="237" t="s">
        <v>4938</v>
      </c>
      <c r="O1018" s="237" t="s">
        <v>4939</v>
      </c>
      <c r="P1018" s="237" t="s">
        <v>4904</v>
      </c>
      <c r="Q1018" s="237" t="s">
        <v>4894</v>
      </c>
      <c r="R1018" s="237" t="s">
        <v>4940</v>
      </c>
      <c r="S1018" s="237" t="s">
        <v>4941</v>
      </c>
      <c r="T1018" s="237" t="s">
        <v>4942</v>
      </c>
      <c r="U1018" s="237" t="s">
        <v>4943</v>
      </c>
      <c r="V1018" s="237" t="s">
        <v>101</v>
      </c>
      <c r="W1018" s="237"/>
      <c r="X1018" s="237"/>
      <c r="Y1018" s="237" t="s">
        <v>4938</v>
      </c>
      <c r="Z1018" s="237" t="s">
        <v>4939</v>
      </c>
      <c r="AA1018" s="237" t="str">
        <f t="shared" si="166"/>
        <v>ソンポケア　トミヤ　ホウモンカイゴ</v>
      </c>
      <c r="AB1018" s="237" t="s">
        <v>4904</v>
      </c>
      <c r="AC1018" s="237" t="str">
        <f t="shared" si="167"/>
        <v>981</v>
      </c>
      <c r="AD1018" s="237" t="str">
        <f t="shared" si="168"/>
        <v>3362</v>
      </c>
      <c r="AE1018" s="237" t="s">
        <v>4894</v>
      </c>
      <c r="AF1018" s="237" t="s">
        <v>4940</v>
      </c>
      <c r="AG1018" s="237" t="str">
        <f t="shared" si="169"/>
        <v>富谷市日吉台2-6-2</v>
      </c>
      <c r="AH1018" s="237" t="s">
        <v>4941</v>
      </c>
      <c r="AI1018" s="237" t="s">
        <v>4942</v>
      </c>
      <c r="AJ1018" s="237" t="s">
        <v>260</v>
      </c>
    </row>
    <row r="1019" spans="1:36">
      <c r="A1019" s="237" t="str">
        <f t="shared" si="161"/>
        <v>0411600117就労継続支援Ｂ型</v>
      </c>
      <c r="B1019" s="237" t="s">
        <v>4944</v>
      </c>
      <c r="C1019" s="237" t="s">
        <v>4945</v>
      </c>
      <c r="D1019" s="237" t="str">
        <f t="shared" si="162"/>
        <v>カブシキガイシャゴリラファーム</v>
      </c>
      <c r="E1019" s="237" t="s">
        <v>4946</v>
      </c>
      <c r="F1019" s="237" t="str">
        <f t="shared" si="163"/>
        <v>981</v>
      </c>
      <c r="G1019" s="237" t="str">
        <f t="shared" si="164"/>
        <v>3124</v>
      </c>
      <c r="H1019" s="237" t="s">
        <v>4947</v>
      </c>
      <c r="I1019" s="237" t="str">
        <f t="shared" si="165"/>
        <v>仙台市泉区野村字野村９５番地の２</v>
      </c>
      <c r="J1019" s="237" t="s">
        <v>4948</v>
      </c>
      <c r="K1019" s="237"/>
      <c r="L1019" s="237" t="s">
        <v>339</v>
      </c>
      <c r="M1019" s="237" t="s">
        <v>4949</v>
      </c>
      <c r="N1019" s="237" t="s">
        <v>4950</v>
      </c>
      <c r="O1019" s="237" t="s">
        <v>4951</v>
      </c>
      <c r="P1019" s="237" t="s">
        <v>4952</v>
      </c>
      <c r="Q1019" s="237" t="s">
        <v>4894</v>
      </c>
      <c r="R1019" s="237" t="s">
        <v>4953</v>
      </c>
      <c r="S1019" s="237" t="s">
        <v>4954</v>
      </c>
      <c r="T1019" s="237"/>
      <c r="U1019" s="237" t="s">
        <v>4955</v>
      </c>
      <c r="V1019" s="237" t="s">
        <v>111</v>
      </c>
      <c r="W1019" s="237"/>
      <c r="X1019" s="237"/>
      <c r="Y1019" s="237" t="s">
        <v>4950</v>
      </c>
      <c r="Z1019" s="237" t="s">
        <v>4951</v>
      </c>
      <c r="AA1019" s="237" t="str">
        <f t="shared" si="166"/>
        <v>ＡＭＥＨＡＲＥアメハレ</v>
      </c>
      <c r="AB1019" s="237" t="s">
        <v>4952</v>
      </c>
      <c r="AC1019" s="237" t="str">
        <f t="shared" si="167"/>
        <v>981</v>
      </c>
      <c r="AD1019" s="237" t="str">
        <f t="shared" si="168"/>
        <v>3303</v>
      </c>
      <c r="AE1019" s="237" t="s">
        <v>4894</v>
      </c>
      <c r="AF1019" s="237" t="s">
        <v>4953</v>
      </c>
      <c r="AG1019" s="237" t="str">
        <f t="shared" si="169"/>
        <v>富谷市太子堂１丁目１４番１３号</v>
      </c>
      <c r="AH1019" s="237" t="s">
        <v>4954</v>
      </c>
      <c r="AI1019" s="237"/>
      <c r="AJ1019" s="237" t="s">
        <v>260</v>
      </c>
    </row>
    <row r="1020" spans="1:36">
      <c r="A1020" s="237" t="str">
        <f t="shared" si="161"/>
        <v>0411600125就労継続支援Ａ型</v>
      </c>
      <c r="B1020" s="237" t="s">
        <v>4956</v>
      </c>
      <c r="C1020" s="237" t="s">
        <v>4957</v>
      </c>
      <c r="D1020" s="237" t="str">
        <f t="shared" si="162"/>
        <v>イッパンシャダンホウジングローリー</v>
      </c>
      <c r="E1020" s="237" t="s">
        <v>4958</v>
      </c>
      <c r="F1020" s="237" t="str">
        <f t="shared" si="163"/>
        <v>024</v>
      </c>
      <c r="G1020" s="237" t="str">
        <f t="shared" si="164"/>
        <v>0004</v>
      </c>
      <c r="H1020" s="237" t="s">
        <v>4959</v>
      </c>
      <c r="I1020" s="237" t="str">
        <f t="shared" si="165"/>
        <v>岩手県北上市村崎野１４地割４７３番地５４</v>
      </c>
      <c r="J1020" s="237" t="s">
        <v>4960</v>
      </c>
      <c r="K1020" s="237" t="s">
        <v>4961</v>
      </c>
      <c r="L1020" s="237" t="s">
        <v>901</v>
      </c>
      <c r="M1020" s="237" t="s">
        <v>4962</v>
      </c>
      <c r="N1020" s="237" t="s">
        <v>4963</v>
      </c>
      <c r="O1020" s="237" t="s">
        <v>4964</v>
      </c>
      <c r="P1020" s="237" t="s">
        <v>4965</v>
      </c>
      <c r="Q1020" s="237" t="s">
        <v>4894</v>
      </c>
      <c r="R1020" s="237" t="s">
        <v>4966</v>
      </c>
      <c r="S1020" s="237" t="s">
        <v>4967</v>
      </c>
      <c r="T1020" s="237" t="s">
        <v>4968</v>
      </c>
      <c r="U1020" s="237" t="s">
        <v>4969</v>
      </c>
      <c r="V1020" s="237" t="s">
        <v>110</v>
      </c>
      <c r="W1020" s="237"/>
      <c r="X1020" s="237"/>
      <c r="Y1020" s="237" t="s">
        <v>4963</v>
      </c>
      <c r="Z1020" s="237" t="s">
        <v>4964</v>
      </c>
      <c r="AA1020" s="237" t="str">
        <f t="shared" si="166"/>
        <v>グローリートミヤ</v>
      </c>
      <c r="AB1020" s="237" t="s">
        <v>4965</v>
      </c>
      <c r="AC1020" s="237" t="str">
        <f t="shared" si="167"/>
        <v>981</v>
      </c>
      <c r="AD1020" s="237" t="str">
        <f t="shared" si="168"/>
        <v>3304</v>
      </c>
      <c r="AE1020" s="237" t="s">
        <v>4894</v>
      </c>
      <c r="AF1020" s="237" t="s">
        <v>4966</v>
      </c>
      <c r="AG1020" s="237" t="str">
        <f t="shared" si="169"/>
        <v>富谷市ひより台１丁目２８－８</v>
      </c>
      <c r="AH1020" s="237" t="s">
        <v>4967</v>
      </c>
      <c r="AI1020" s="237" t="s">
        <v>4968</v>
      </c>
      <c r="AJ1020" s="237" t="s">
        <v>332</v>
      </c>
    </row>
    <row r="1021" spans="1:36">
      <c r="A1021" s="237" t="str">
        <f t="shared" si="161"/>
        <v>0411600133居宅介護</v>
      </c>
      <c r="B1021" s="237" t="s">
        <v>4970</v>
      </c>
      <c r="C1021" s="237" t="s">
        <v>4971</v>
      </c>
      <c r="D1021" s="237" t="str">
        <f t="shared" si="162"/>
        <v>カブシキガイシャケヤキ</v>
      </c>
      <c r="E1021" s="237" t="s">
        <v>4972</v>
      </c>
      <c r="F1021" s="237" t="str">
        <f t="shared" si="163"/>
        <v>020</v>
      </c>
      <c r="G1021" s="237" t="str">
        <f t="shared" si="164"/>
        <v>0857</v>
      </c>
      <c r="H1021" s="237" t="s">
        <v>4973</v>
      </c>
      <c r="I1021" s="237" t="str">
        <f t="shared" si="165"/>
        <v>岩手県盛岡市北飯岡二丁目23番11号パークサイドハピネス２０２号室</v>
      </c>
      <c r="J1021" s="237" t="s">
        <v>4974</v>
      </c>
      <c r="K1021" s="237" t="s">
        <v>4975</v>
      </c>
      <c r="L1021" s="237" t="s">
        <v>339</v>
      </c>
      <c r="M1021" s="237" t="s">
        <v>4976</v>
      </c>
      <c r="N1021" s="237" t="s">
        <v>4977</v>
      </c>
      <c r="O1021" s="237" t="s">
        <v>4978</v>
      </c>
      <c r="P1021" s="237" t="s">
        <v>4904</v>
      </c>
      <c r="Q1021" s="237" t="s">
        <v>4894</v>
      </c>
      <c r="R1021" s="237" t="s">
        <v>4979</v>
      </c>
      <c r="S1021" s="237" t="s">
        <v>4980</v>
      </c>
      <c r="T1021" s="237" t="s">
        <v>4981</v>
      </c>
      <c r="U1021" s="237" t="s">
        <v>4982</v>
      </c>
      <c r="V1021" s="237" t="s">
        <v>99</v>
      </c>
      <c r="W1021" s="237"/>
      <c r="X1021" s="237"/>
      <c r="Y1021" s="237" t="s">
        <v>4977</v>
      </c>
      <c r="Z1021" s="237" t="s">
        <v>4978</v>
      </c>
      <c r="AA1021" s="237" t="str">
        <f t="shared" si="166"/>
        <v>ヘルパーステーションケヤキモリノオカ</v>
      </c>
      <c r="AB1021" s="237" t="s">
        <v>4904</v>
      </c>
      <c r="AC1021" s="237" t="str">
        <f t="shared" si="167"/>
        <v>981</v>
      </c>
      <c r="AD1021" s="237" t="str">
        <f t="shared" si="168"/>
        <v>3362</v>
      </c>
      <c r="AE1021" s="237" t="s">
        <v>4894</v>
      </c>
      <c r="AF1021" s="237" t="s">
        <v>4979</v>
      </c>
      <c r="AG1021" s="237" t="str">
        <f t="shared" si="169"/>
        <v>富谷市日吉台2丁目39番地3ノースヒルズ参番館201号室</v>
      </c>
      <c r="AH1021" s="237" t="s">
        <v>4980</v>
      </c>
      <c r="AI1021" s="237" t="s">
        <v>4981</v>
      </c>
      <c r="AJ1021" s="237" t="s">
        <v>332</v>
      </c>
    </row>
    <row r="1022" spans="1:36">
      <c r="A1022" s="237" t="str">
        <f t="shared" si="161"/>
        <v>0411600133重度訪問介護</v>
      </c>
      <c r="B1022" s="237" t="s">
        <v>4970</v>
      </c>
      <c r="C1022" s="237" t="s">
        <v>4971</v>
      </c>
      <c r="D1022" s="237" t="str">
        <f t="shared" si="162"/>
        <v>カブシキガイシャケヤキ</v>
      </c>
      <c r="E1022" s="237" t="s">
        <v>4972</v>
      </c>
      <c r="F1022" s="237" t="str">
        <f t="shared" si="163"/>
        <v>020</v>
      </c>
      <c r="G1022" s="237" t="str">
        <f t="shared" si="164"/>
        <v>0857</v>
      </c>
      <c r="H1022" s="237" t="s">
        <v>4973</v>
      </c>
      <c r="I1022" s="237" t="str">
        <f t="shared" si="165"/>
        <v>岩手県盛岡市北飯岡二丁目23番11号パークサイドハピネス２０２号室</v>
      </c>
      <c r="J1022" s="237" t="s">
        <v>4974</v>
      </c>
      <c r="K1022" s="237" t="s">
        <v>4975</v>
      </c>
      <c r="L1022" s="237" t="s">
        <v>339</v>
      </c>
      <c r="M1022" s="237" t="s">
        <v>4976</v>
      </c>
      <c r="N1022" s="237" t="s">
        <v>4977</v>
      </c>
      <c r="O1022" s="237" t="s">
        <v>4978</v>
      </c>
      <c r="P1022" s="237" t="s">
        <v>4904</v>
      </c>
      <c r="Q1022" s="237" t="s">
        <v>4894</v>
      </c>
      <c r="R1022" s="237" t="s">
        <v>4979</v>
      </c>
      <c r="S1022" s="237" t="s">
        <v>4980</v>
      </c>
      <c r="T1022" s="237" t="s">
        <v>4981</v>
      </c>
      <c r="U1022" s="237" t="s">
        <v>4982</v>
      </c>
      <c r="V1022" s="237" t="s">
        <v>101</v>
      </c>
      <c r="W1022" s="237"/>
      <c r="X1022" s="237"/>
      <c r="Y1022" s="237" t="s">
        <v>4977</v>
      </c>
      <c r="Z1022" s="237" t="s">
        <v>4978</v>
      </c>
      <c r="AA1022" s="237" t="str">
        <f t="shared" si="166"/>
        <v>ヘルパーステーションケヤキモリノオカ</v>
      </c>
      <c r="AB1022" s="237" t="s">
        <v>4904</v>
      </c>
      <c r="AC1022" s="237" t="str">
        <f t="shared" si="167"/>
        <v>981</v>
      </c>
      <c r="AD1022" s="237" t="str">
        <f t="shared" si="168"/>
        <v>3362</v>
      </c>
      <c r="AE1022" s="237" t="s">
        <v>4894</v>
      </c>
      <c r="AF1022" s="237" t="s">
        <v>4979</v>
      </c>
      <c r="AG1022" s="237" t="str">
        <f t="shared" si="169"/>
        <v>富谷市日吉台2丁目39番地3ノースヒルズ参番館201号室</v>
      </c>
      <c r="AH1022" s="237" t="s">
        <v>4980</v>
      </c>
      <c r="AI1022" s="237" t="s">
        <v>4981</v>
      </c>
      <c r="AJ1022" s="237" t="s">
        <v>332</v>
      </c>
    </row>
    <row r="1023" spans="1:36">
      <c r="A1023" s="237" t="str">
        <f t="shared" si="161"/>
        <v>0412100018居宅介護</v>
      </c>
      <c r="B1023" s="237" t="s">
        <v>4983</v>
      </c>
      <c r="C1023" s="237" t="s">
        <v>4984</v>
      </c>
      <c r="D1023" s="237" t="str">
        <f t="shared" si="162"/>
        <v>シャカイフクシホウジンシチカシュクマチシャカイフクシキョウギカイ</v>
      </c>
      <c r="E1023" s="237" t="s">
        <v>4985</v>
      </c>
      <c r="F1023" s="237" t="str">
        <f t="shared" si="163"/>
        <v>989</v>
      </c>
      <c r="G1023" s="237" t="str">
        <f t="shared" si="164"/>
        <v>0512</v>
      </c>
      <c r="H1023" s="237" t="s">
        <v>4986</v>
      </c>
      <c r="I1023" s="237" t="str">
        <f t="shared" si="165"/>
        <v>刈田郡七ケ宿町字関１８４番地</v>
      </c>
      <c r="J1023" s="237" t="s">
        <v>4987</v>
      </c>
      <c r="K1023" s="237" t="s">
        <v>4988</v>
      </c>
      <c r="L1023" s="237" t="s">
        <v>248</v>
      </c>
      <c r="M1023" s="237" t="s">
        <v>4989</v>
      </c>
      <c r="N1023" s="237" t="s">
        <v>4990</v>
      </c>
      <c r="O1023" s="237" t="s">
        <v>4991</v>
      </c>
      <c r="P1023" s="237" t="s">
        <v>4985</v>
      </c>
      <c r="Q1023" s="237" t="s">
        <v>4992</v>
      </c>
      <c r="R1023" s="237" t="s">
        <v>4986</v>
      </c>
      <c r="S1023" s="237"/>
      <c r="T1023" s="237"/>
      <c r="U1023" s="237" t="s">
        <v>4993</v>
      </c>
      <c r="V1023" s="237" t="s">
        <v>99</v>
      </c>
      <c r="W1023" s="237"/>
      <c r="X1023" s="237"/>
      <c r="Y1023" s="237" t="s">
        <v>4990</v>
      </c>
      <c r="Z1023" s="237" t="s">
        <v>4991</v>
      </c>
      <c r="AA1023" s="237" t="str">
        <f t="shared" si="166"/>
        <v>シチカシュクマチコウレイシャセイカツフクシセンター</v>
      </c>
      <c r="AB1023" s="237" t="s">
        <v>4985</v>
      </c>
      <c r="AC1023" s="237" t="str">
        <f t="shared" si="167"/>
        <v>989</v>
      </c>
      <c r="AD1023" s="237" t="str">
        <f t="shared" si="168"/>
        <v>0512</v>
      </c>
      <c r="AE1023" s="237" t="s">
        <v>4992</v>
      </c>
      <c r="AF1023" s="237" t="s">
        <v>4986</v>
      </c>
      <c r="AG1023" s="237" t="str">
        <f t="shared" si="169"/>
        <v>刈田郡七ケ宿町字関１８４番地</v>
      </c>
      <c r="AH1023" s="237" t="s">
        <v>4987</v>
      </c>
      <c r="AI1023" s="237" t="s">
        <v>4988</v>
      </c>
      <c r="AJ1023" s="237" t="s">
        <v>260</v>
      </c>
    </row>
    <row r="1024" spans="1:36">
      <c r="A1024" s="237" t="str">
        <f t="shared" si="161"/>
        <v>0412100018重度訪問介護</v>
      </c>
      <c r="B1024" s="237" t="s">
        <v>4983</v>
      </c>
      <c r="C1024" s="237" t="s">
        <v>4984</v>
      </c>
      <c r="D1024" s="237" t="str">
        <f t="shared" si="162"/>
        <v>シャカイフクシホウジンシチカシュクマチシャカイフクシキョウギカイ</v>
      </c>
      <c r="E1024" s="237" t="s">
        <v>4985</v>
      </c>
      <c r="F1024" s="237" t="str">
        <f t="shared" si="163"/>
        <v>989</v>
      </c>
      <c r="G1024" s="237" t="str">
        <f t="shared" si="164"/>
        <v>0512</v>
      </c>
      <c r="H1024" s="237" t="s">
        <v>4986</v>
      </c>
      <c r="I1024" s="237" t="str">
        <f t="shared" si="165"/>
        <v>刈田郡七ケ宿町字関１８４番地</v>
      </c>
      <c r="J1024" s="237" t="s">
        <v>4987</v>
      </c>
      <c r="K1024" s="237" t="s">
        <v>4988</v>
      </c>
      <c r="L1024" s="237" t="s">
        <v>248</v>
      </c>
      <c r="M1024" s="237" t="s">
        <v>4989</v>
      </c>
      <c r="N1024" s="237" t="s">
        <v>4990</v>
      </c>
      <c r="O1024" s="237" t="s">
        <v>4991</v>
      </c>
      <c r="P1024" s="237" t="s">
        <v>4985</v>
      </c>
      <c r="Q1024" s="237" t="s">
        <v>4992</v>
      </c>
      <c r="R1024" s="237" t="s">
        <v>4986</v>
      </c>
      <c r="S1024" s="237"/>
      <c r="T1024" s="237"/>
      <c r="U1024" s="237" t="s">
        <v>4993</v>
      </c>
      <c r="V1024" s="237" t="s">
        <v>101</v>
      </c>
      <c r="W1024" s="237"/>
      <c r="X1024" s="237"/>
      <c r="Y1024" s="237" t="s">
        <v>4990</v>
      </c>
      <c r="Z1024" s="237" t="s">
        <v>4991</v>
      </c>
      <c r="AA1024" s="237" t="str">
        <f t="shared" si="166"/>
        <v>シチカシュクマチコウレイシャセイカツフクシセンター</v>
      </c>
      <c r="AB1024" s="237" t="s">
        <v>4985</v>
      </c>
      <c r="AC1024" s="237" t="str">
        <f t="shared" si="167"/>
        <v>989</v>
      </c>
      <c r="AD1024" s="237" t="str">
        <f t="shared" si="168"/>
        <v>0512</v>
      </c>
      <c r="AE1024" s="237" t="s">
        <v>4992</v>
      </c>
      <c r="AF1024" s="237" t="s">
        <v>4986</v>
      </c>
      <c r="AG1024" s="237" t="str">
        <f t="shared" si="169"/>
        <v>刈田郡七ケ宿町字関１８４番地</v>
      </c>
      <c r="AH1024" s="237" t="s">
        <v>4987</v>
      </c>
      <c r="AI1024" s="237" t="s">
        <v>4988</v>
      </c>
      <c r="AJ1024" s="237" t="s">
        <v>470</v>
      </c>
    </row>
    <row r="1025" spans="1:36">
      <c r="A1025" s="237" t="str">
        <f t="shared" si="161"/>
        <v>0412100026居宅介護</v>
      </c>
      <c r="B1025" s="237" t="s">
        <v>4994</v>
      </c>
      <c r="C1025" s="237" t="s">
        <v>4995</v>
      </c>
      <c r="D1025" s="237" t="str">
        <f t="shared" si="162"/>
        <v>シャカイフクシホウジンザオウマチシャカイフクシキョウギカイ</v>
      </c>
      <c r="E1025" s="237" t="s">
        <v>4996</v>
      </c>
      <c r="F1025" s="237" t="str">
        <f t="shared" si="163"/>
        <v>989</v>
      </c>
      <c r="G1025" s="237" t="str">
        <f t="shared" si="164"/>
        <v>0821</v>
      </c>
      <c r="H1025" s="237" t="s">
        <v>4997</v>
      </c>
      <c r="I1025" s="237" t="str">
        <f t="shared" si="165"/>
        <v>刈田郡蔵王町大字円田字十文字北３番地１</v>
      </c>
      <c r="J1025" s="237" t="s">
        <v>4998</v>
      </c>
      <c r="K1025" s="237" t="s">
        <v>4999</v>
      </c>
      <c r="L1025" s="237" t="s">
        <v>353</v>
      </c>
      <c r="M1025" s="237" t="s">
        <v>5000</v>
      </c>
      <c r="N1025" s="237" t="s">
        <v>4994</v>
      </c>
      <c r="O1025" s="237" t="s">
        <v>4995</v>
      </c>
      <c r="P1025" s="237" t="s">
        <v>4996</v>
      </c>
      <c r="Q1025" s="237" t="s">
        <v>5001</v>
      </c>
      <c r="R1025" s="237" t="s">
        <v>4997</v>
      </c>
      <c r="S1025" s="237" t="s">
        <v>4998</v>
      </c>
      <c r="T1025" s="237" t="s">
        <v>4999</v>
      </c>
      <c r="U1025" s="237" t="s">
        <v>5002</v>
      </c>
      <c r="V1025" s="237" t="s">
        <v>99</v>
      </c>
      <c r="W1025" s="237"/>
      <c r="X1025" s="237"/>
      <c r="Y1025" s="237" t="s">
        <v>4994</v>
      </c>
      <c r="Z1025" s="237" t="s">
        <v>4995</v>
      </c>
      <c r="AA1025" s="237" t="str">
        <f t="shared" si="166"/>
        <v>シャカイフクシホウジンザオウマチシャカイフクシキョウギカイ</v>
      </c>
      <c r="AB1025" s="237" t="s">
        <v>4996</v>
      </c>
      <c r="AC1025" s="237" t="str">
        <f t="shared" si="167"/>
        <v>989</v>
      </c>
      <c r="AD1025" s="237" t="str">
        <f t="shared" si="168"/>
        <v>0821</v>
      </c>
      <c r="AE1025" s="237" t="s">
        <v>5001</v>
      </c>
      <c r="AF1025" s="237" t="s">
        <v>4997</v>
      </c>
      <c r="AG1025" s="237" t="str">
        <f t="shared" si="169"/>
        <v>刈田郡蔵王町大字円田字十文字北３番地１</v>
      </c>
      <c r="AH1025" s="237" t="s">
        <v>4998</v>
      </c>
      <c r="AI1025" s="237" t="s">
        <v>4999</v>
      </c>
      <c r="AJ1025" s="237" t="s">
        <v>260</v>
      </c>
    </row>
    <row r="1026" spans="1:36">
      <c r="A1026" s="237" t="str">
        <f t="shared" si="161"/>
        <v>0412100026重度訪問介護</v>
      </c>
      <c r="B1026" s="237" t="s">
        <v>4994</v>
      </c>
      <c r="C1026" s="237" t="s">
        <v>4995</v>
      </c>
      <c r="D1026" s="237" t="str">
        <f t="shared" si="162"/>
        <v>シャカイフクシホウジンザオウマチシャカイフクシキョウギカイ</v>
      </c>
      <c r="E1026" s="237" t="s">
        <v>4996</v>
      </c>
      <c r="F1026" s="237" t="str">
        <f t="shared" si="163"/>
        <v>989</v>
      </c>
      <c r="G1026" s="237" t="str">
        <f t="shared" si="164"/>
        <v>0821</v>
      </c>
      <c r="H1026" s="237" t="s">
        <v>4997</v>
      </c>
      <c r="I1026" s="237" t="str">
        <f t="shared" si="165"/>
        <v>刈田郡蔵王町大字円田字十文字北３番地１</v>
      </c>
      <c r="J1026" s="237" t="s">
        <v>4998</v>
      </c>
      <c r="K1026" s="237" t="s">
        <v>4999</v>
      </c>
      <c r="L1026" s="237" t="s">
        <v>353</v>
      </c>
      <c r="M1026" s="237" t="s">
        <v>5000</v>
      </c>
      <c r="N1026" s="237" t="s">
        <v>4994</v>
      </c>
      <c r="O1026" s="237" t="s">
        <v>4995</v>
      </c>
      <c r="P1026" s="237" t="s">
        <v>4996</v>
      </c>
      <c r="Q1026" s="237" t="s">
        <v>5001</v>
      </c>
      <c r="R1026" s="237" t="s">
        <v>4997</v>
      </c>
      <c r="S1026" s="237" t="s">
        <v>4998</v>
      </c>
      <c r="T1026" s="237" t="s">
        <v>4999</v>
      </c>
      <c r="U1026" s="237" t="s">
        <v>5002</v>
      </c>
      <c r="V1026" s="237" t="s">
        <v>101</v>
      </c>
      <c r="W1026" s="237"/>
      <c r="X1026" s="237"/>
      <c r="Y1026" s="237" t="s">
        <v>4994</v>
      </c>
      <c r="Z1026" s="237" t="s">
        <v>4995</v>
      </c>
      <c r="AA1026" s="237" t="str">
        <f t="shared" si="166"/>
        <v>シャカイフクシホウジンザオウマチシャカイフクシキョウギカイ</v>
      </c>
      <c r="AB1026" s="237" t="s">
        <v>4996</v>
      </c>
      <c r="AC1026" s="237" t="str">
        <f t="shared" si="167"/>
        <v>989</v>
      </c>
      <c r="AD1026" s="237" t="str">
        <f t="shared" si="168"/>
        <v>0821</v>
      </c>
      <c r="AE1026" s="237" t="s">
        <v>5001</v>
      </c>
      <c r="AF1026" s="237" t="s">
        <v>4997</v>
      </c>
      <c r="AG1026" s="237" t="str">
        <f t="shared" si="169"/>
        <v>刈田郡蔵王町大字円田字十文字北３番地１</v>
      </c>
      <c r="AH1026" s="237" t="s">
        <v>4998</v>
      </c>
      <c r="AI1026" s="237" t="s">
        <v>4999</v>
      </c>
      <c r="AJ1026" s="237" t="s">
        <v>260</v>
      </c>
    </row>
    <row r="1027" spans="1:36">
      <c r="A1027" s="237" t="str">
        <f t="shared" si="161"/>
        <v>0412100067知的障害者通所授産施設</v>
      </c>
      <c r="B1027" s="237" t="s">
        <v>3507</v>
      </c>
      <c r="C1027" s="237" t="s">
        <v>3508</v>
      </c>
      <c r="D1027" s="237" t="str">
        <f t="shared" si="162"/>
        <v>シャカイフクシホウジン　ハラカラフクシカイ</v>
      </c>
      <c r="E1027" s="237" t="s">
        <v>3509</v>
      </c>
      <c r="F1027" s="237" t="str">
        <f t="shared" si="163"/>
        <v>989</v>
      </c>
      <c r="G1027" s="237" t="str">
        <f t="shared" si="164"/>
        <v>1601</v>
      </c>
      <c r="H1027" s="237" t="s">
        <v>3510</v>
      </c>
      <c r="I1027" s="237" t="str">
        <f t="shared" si="165"/>
        <v>柴田郡柴田町船岡中央１丁目２－２３</v>
      </c>
      <c r="J1027" s="237" t="s">
        <v>3511</v>
      </c>
      <c r="K1027" s="237" t="s">
        <v>3512</v>
      </c>
      <c r="L1027" s="237" t="s">
        <v>248</v>
      </c>
      <c r="M1027" s="237" t="s">
        <v>3513</v>
      </c>
      <c r="N1027" s="237" t="s">
        <v>5003</v>
      </c>
      <c r="O1027" s="237" t="s">
        <v>5004</v>
      </c>
      <c r="P1027" s="237" t="s">
        <v>5005</v>
      </c>
      <c r="Q1027" s="237" t="s">
        <v>5001</v>
      </c>
      <c r="R1027" s="237" t="s">
        <v>5006</v>
      </c>
      <c r="S1027" s="237" t="s">
        <v>5007</v>
      </c>
      <c r="T1027" s="237" t="s">
        <v>5008</v>
      </c>
      <c r="U1027" s="237" t="s">
        <v>5009</v>
      </c>
      <c r="V1027" s="237" t="s">
        <v>561</v>
      </c>
      <c r="W1027" s="237"/>
      <c r="X1027" s="237"/>
      <c r="Y1027" s="237" t="s">
        <v>5003</v>
      </c>
      <c r="Z1027" s="237" t="s">
        <v>5004</v>
      </c>
      <c r="AA1027" s="237" t="str">
        <f t="shared" si="166"/>
        <v>ザオウスズシロ</v>
      </c>
      <c r="AB1027" s="237" t="s">
        <v>5005</v>
      </c>
      <c r="AC1027" s="237" t="str">
        <f t="shared" si="167"/>
        <v>989</v>
      </c>
      <c r="AD1027" s="237" t="str">
        <f t="shared" si="168"/>
        <v>0916</v>
      </c>
      <c r="AE1027" s="237" t="s">
        <v>5001</v>
      </c>
      <c r="AF1027" s="237" t="s">
        <v>5006</v>
      </c>
      <c r="AG1027" s="237" t="str">
        <f t="shared" si="169"/>
        <v>刈田郡蔵王町遠刈田温泉字七日原1-729</v>
      </c>
      <c r="AH1027" s="237" t="s">
        <v>5007</v>
      </c>
      <c r="AI1027" s="237" t="s">
        <v>5008</v>
      </c>
      <c r="AJ1027" s="237" t="s">
        <v>280</v>
      </c>
    </row>
    <row r="1028" spans="1:36">
      <c r="A1028" s="237" t="str">
        <f t="shared" si="161"/>
        <v>0412100075就労移行支援</v>
      </c>
      <c r="B1028" s="237" t="s">
        <v>3507</v>
      </c>
      <c r="C1028" s="237" t="s">
        <v>3508</v>
      </c>
      <c r="D1028" s="237" t="str">
        <f t="shared" si="162"/>
        <v>シャカイフクシホウジン　ハラカラフクシカイ</v>
      </c>
      <c r="E1028" s="237" t="s">
        <v>3509</v>
      </c>
      <c r="F1028" s="237" t="str">
        <f t="shared" si="163"/>
        <v>989</v>
      </c>
      <c r="G1028" s="237" t="str">
        <f t="shared" si="164"/>
        <v>1601</v>
      </c>
      <c r="H1028" s="237" t="s">
        <v>3510</v>
      </c>
      <c r="I1028" s="237" t="str">
        <f t="shared" si="165"/>
        <v>柴田郡柴田町船岡中央１丁目２－２３</v>
      </c>
      <c r="J1028" s="237" t="s">
        <v>3511</v>
      </c>
      <c r="K1028" s="237" t="s">
        <v>3512</v>
      </c>
      <c r="L1028" s="237" t="s">
        <v>248</v>
      </c>
      <c r="M1028" s="237" t="s">
        <v>3513</v>
      </c>
      <c r="N1028" s="237" t="s">
        <v>5003</v>
      </c>
      <c r="O1028" s="237" t="s">
        <v>5004</v>
      </c>
      <c r="P1028" s="237" t="s">
        <v>5005</v>
      </c>
      <c r="Q1028" s="237" t="s">
        <v>5001</v>
      </c>
      <c r="R1028" s="237" t="s">
        <v>5006</v>
      </c>
      <c r="S1028" s="237" t="s">
        <v>5007</v>
      </c>
      <c r="T1028" s="237" t="s">
        <v>5008</v>
      </c>
      <c r="U1028" s="237" t="s">
        <v>5010</v>
      </c>
      <c r="V1028" s="237" t="s">
        <v>109</v>
      </c>
      <c r="W1028" s="237"/>
      <c r="X1028" s="237"/>
      <c r="Y1028" s="237" t="s">
        <v>5003</v>
      </c>
      <c r="Z1028" s="237" t="s">
        <v>5004</v>
      </c>
      <c r="AA1028" s="237" t="str">
        <f t="shared" si="166"/>
        <v>ザオウスズシロ</v>
      </c>
      <c r="AB1028" s="237" t="s">
        <v>5005</v>
      </c>
      <c r="AC1028" s="237" t="str">
        <f t="shared" si="167"/>
        <v>989</v>
      </c>
      <c r="AD1028" s="237" t="str">
        <f t="shared" si="168"/>
        <v>0916</v>
      </c>
      <c r="AE1028" s="237" t="s">
        <v>5001</v>
      </c>
      <c r="AF1028" s="237" t="s">
        <v>5006</v>
      </c>
      <c r="AG1028" s="237" t="str">
        <f t="shared" si="169"/>
        <v>刈田郡蔵王町遠刈田温泉字七日原1-729</v>
      </c>
      <c r="AH1028" s="237" t="s">
        <v>5007</v>
      </c>
      <c r="AI1028" s="237" t="s">
        <v>5008</v>
      </c>
      <c r="AJ1028" s="237" t="s">
        <v>332</v>
      </c>
    </row>
    <row r="1029" spans="1:36">
      <c r="A1029" s="237" t="str">
        <f t="shared" si="161"/>
        <v>0412100075就労継続支援Ａ型</v>
      </c>
      <c r="B1029" s="237" t="s">
        <v>3507</v>
      </c>
      <c r="C1029" s="237" t="s">
        <v>3508</v>
      </c>
      <c r="D1029" s="237" t="str">
        <f t="shared" si="162"/>
        <v>シャカイフクシホウジン　ハラカラフクシカイ</v>
      </c>
      <c r="E1029" s="237" t="s">
        <v>3509</v>
      </c>
      <c r="F1029" s="237" t="str">
        <f t="shared" si="163"/>
        <v>989</v>
      </c>
      <c r="G1029" s="237" t="str">
        <f t="shared" si="164"/>
        <v>1601</v>
      </c>
      <c r="H1029" s="237" t="s">
        <v>3510</v>
      </c>
      <c r="I1029" s="237" t="str">
        <f t="shared" si="165"/>
        <v>柴田郡柴田町船岡中央１丁目２－２３</v>
      </c>
      <c r="J1029" s="237" t="s">
        <v>3511</v>
      </c>
      <c r="K1029" s="237" t="s">
        <v>3512</v>
      </c>
      <c r="L1029" s="237" t="s">
        <v>248</v>
      </c>
      <c r="M1029" s="237" t="s">
        <v>3513</v>
      </c>
      <c r="N1029" s="237" t="s">
        <v>5003</v>
      </c>
      <c r="O1029" s="237" t="s">
        <v>5004</v>
      </c>
      <c r="P1029" s="237" t="s">
        <v>5005</v>
      </c>
      <c r="Q1029" s="237" t="s">
        <v>5001</v>
      </c>
      <c r="R1029" s="237" t="s">
        <v>5006</v>
      </c>
      <c r="S1029" s="237" t="s">
        <v>5007</v>
      </c>
      <c r="T1029" s="237" t="s">
        <v>5008</v>
      </c>
      <c r="U1029" s="237" t="s">
        <v>5010</v>
      </c>
      <c r="V1029" s="237" t="s">
        <v>110</v>
      </c>
      <c r="W1029" s="237"/>
      <c r="X1029" s="237"/>
      <c r="Y1029" s="237" t="s">
        <v>5003</v>
      </c>
      <c r="Z1029" s="237" t="s">
        <v>5004</v>
      </c>
      <c r="AA1029" s="237" t="str">
        <f t="shared" si="166"/>
        <v>ザオウスズシロ</v>
      </c>
      <c r="AB1029" s="237" t="s">
        <v>5005</v>
      </c>
      <c r="AC1029" s="237" t="str">
        <f t="shared" si="167"/>
        <v>989</v>
      </c>
      <c r="AD1029" s="237" t="str">
        <f t="shared" si="168"/>
        <v>0916</v>
      </c>
      <c r="AE1029" s="237" t="s">
        <v>5001</v>
      </c>
      <c r="AF1029" s="237" t="s">
        <v>5006</v>
      </c>
      <c r="AG1029" s="237" t="str">
        <f t="shared" si="169"/>
        <v>刈田郡蔵王町遠刈田温泉字七日原1-729</v>
      </c>
      <c r="AH1029" s="237" t="s">
        <v>5007</v>
      </c>
      <c r="AI1029" s="237" t="s">
        <v>5008</v>
      </c>
      <c r="AJ1029" s="237" t="s">
        <v>332</v>
      </c>
    </row>
    <row r="1030" spans="1:36">
      <c r="A1030" s="237" t="str">
        <f t="shared" si="161"/>
        <v>0412100075就労継続支援Ｂ型</v>
      </c>
      <c r="B1030" s="237" t="s">
        <v>3507</v>
      </c>
      <c r="C1030" s="237" t="s">
        <v>3508</v>
      </c>
      <c r="D1030" s="237" t="str">
        <f t="shared" si="162"/>
        <v>シャカイフクシホウジン　ハラカラフクシカイ</v>
      </c>
      <c r="E1030" s="237" t="s">
        <v>3509</v>
      </c>
      <c r="F1030" s="237" t="str">
        <f t="shared" si="163"/>
        <v>989</v>
      </c>
      <c r="G1030" s="237" t="str">
        <f t="shared" si="164"/>
        <v>1601</v>
      </c>
      <c r="H1030" s="237" t="s">
        <v>3510</v>
      </c>
      <c r="I1030" s="237" t="str">
        <f t="shared" si="165"/>
        <v>柴田郡柴田町船岡中央１丁目２－２３</v>
      </c>
      <c r="J1030" s="237" t="s">
        <v>3511</v>
      </c>
      <c r="K1030" s="237" t="s">
        <v>3512</v>
      </c>
      <c r="L1030" s="237" t="s">
        <v>248</v>
      </c>
      <c r="M1030" s="237" t="s">
        <v>3513</v>
      </c>
      <c r="N1030" s="237" t="s">
        <v>5003</v>
      </c>
      <c r="O1030" s="237" t="s">
        <v>5004</v>
      </c>
      <c r="P1030" s="237" t="s">
        <v>5005</v>
      </c>
      <c r="Q1030" s="237" t="s">
        <v>5001</v>
      </c>
      <c r="R1030" s="237" t="s">
        <v>5006</v>
      </c>
      <c r="S1030" s="237" t="s">
        <v>5007</v>
      </c>
      <c r="T1030" s="237" t="s">
        <v>5008</v>
      </c>
      <c r="U1030" s="237" t="s">
        <v>5010</v>
      </c>
      <c r="V1030" s="237" t="s">
        <v>111</v>
      </c>
      <c r="W1030" s="237"/>
      <c r="X1030" s="237"/>
      <c r="Y1030" s="237" t="s">
        <v>5003</v>
      </c>
      <c r="Z1030" s="237" t="s">
        <v>5004</v>
      </c>
      <c r="AA1030" s="237" t="str">
        <f t="shared" si="166"/>
        <v>ザオウスズシロ</v>
      </c>
      <c r="AB1030" s="237" t="s">
        <v>5005</v>
      </c>
      <c r="AC1030" s="237" t="str">
        <f t="shared" si="167"/>
        <v>989</v>
      </c>
      <c r="AD1030" s="237" t="str">
        <f t="shared" si="168"/>
        <v>0916</v>
      </c>
      <c r="AE1030" s="237" t="s">
        <v>5001</v>
      </c>
      <c r="AF1030" s="237" t="s">
        <v>5006</v>
      </c>
      <c r="AG1030" s="237" t="str">
        <f t="shared" si="169"/>
        <v>刈田郡蔵王町遠刈田温泉字七日原1-729</v>
      </c>
      <c r="AH1030" s="237" t="s">
        <v>5007</v>
      </c>
      <c r="AI1030" s="237" t="s">
        <v>5008</v>
      </c>
      <c r="AJ1030" s="237" t="s">
        <v>260</v>
      </c>
    </row>
    <row r="1031" spans="1:36">
      <c r="A1031" s="237" t="str">
        <f t="shared" ref="A1031:A1094" si="170">U1031&amp;V1031</f>
        <v>0412100083就労継続支援Ａ型</v>
      </c>
      <c r="B1031" s="237" t="s">
        <v>5011</v>
      </c>
      <c r="C1031" s="237" t="s">
        <v>5012</v>
      </c>
      <c r="D1031" s="237" t="str">
        <f t="shared" ref="D1031:D1094" si="171">DBCS(C1031)</f>
        <v>カブシキガイシャマザーアース</v>
      </c>
      <c r="E1031" s="237" t="s">
        <v>5013</v>
      </c>
      <c r="F1031" s="237" t="str">
        <f t="shared" ref="F1031:F1094" si="172">LEFT(E1031,3)</f>
        <v>989</v>
      </c>
      <c r="G1031" s="237" t="str">
        <f t="shared" ref="G1031:G1094" si="173">RIGHT(E1031,4)</f>
        <v>0841</v>
      </c>
      <c r="H1031" s="237" t="s">
        <v>5014</v>
      </c>
      <c r="I1031" s="237" t="str">
        <f t="shared" ref="I1031:I1094" si="174">SUBSTITUTE(H1031,"宮城県","")</f>
        <v>刈田郡蔵王町大字小村崎字山崎１４番地１</v>
      </c>
      <c r="J1031" s="237" t="s">
        <v>5015</v>
      </c>
      <c r="K1031" s="237" t="s">
        <v>5016</v>
      </c>
      <c r="L1031" s="237" t="s">
        <v>339</v>
      </c>
      <c r="M1031" s="237" t="s">
        <v>5017</v>
      </c>
      <c r="N1031" s="237" t="s">
        <v>5018</v>
      </c>
      <c r="O1031" s="237" t="s">
        <v>5019</v>
      </c>
      <c r="P1031" s="237" t="s">
        <v>5013</v>
      </c>
      <c r="Q1031" s="237" t="s">
        <v>5001</v>
      </c>
      <c r="R1031" s="237" t="s">
        <v>5014</v>
      </c>
      <c r="S1031" s="237" t="s">
        <v>5015</v>
      </c>
      <c r="T1031" s="237" t="s">
        <v>5016</v>
      </c>
      <c r="U1031" s="237" t="s">
        <v>5020</v>
      </c>
      <c r="V1031" s="237" t="s">
        <v>110</v>
      </c>
      <c r="W1031" s="237"/>
      <c r="X1031" s="237"/>
      <c r="Y1031" s="237" t="s">
        <v>5018</v>
      </c>
      <c r="Z1031" s="237" t="s">
        <v>5019</v>
      </c>
      <c r="AA1031" s="237" t="str">
        <f t="shared" ref="AA1031:AA1094" si="175">DBCS(Z1031)</f>
        <v>マザーアース</v>
      </c>
      <c r="AB1031" s="237" t="s">
        <v>5013</v>
      </c>
      <c r="AC1031" s="237" t="str">
        <f t="shared" ref="AC1031:AC1094" si="176">LEFT(AB1031,3)</f>
        <v>989</v>
      </c>
      <c r="AD1031" s="237" t="str">
        <f t="shared" ref="AD1031:AD1094" si="177">RIGHT(AB1031,4)</f>
        <v>0841</v>
      </c>
      <c r="AE1031" s="237" t="s">
        <v>5001</v>
      </c>
      <c r="AF1031" s="237" t="s">
        <v>5014</v>
      </c>
      <c r="AG1031" s="237" t="str">
        <f t="shared" ref="AG1031:AG1094" si="178">SUBSTITUTE(AF1031,"宮城県","")</f>
        <v>刈田郡蔵王町大字小村崎字山崎１４番地１</v>
      </c>
      <c r="AH1031" s="237" t="s">
        <v>5015</v>
      </c>
      <c r="AI1031" s="237" t="s">
        <v>5016</v>
      </c>
      <c r="AJ1031" s="237" t="s">
        <v>261</v>
      </c>
    </row>
    <row r="1032" spans="1:36">
      <c r="A1032" s="237" t="str">
        <f t="shared" si="170"/>
        <v>0412100109自立訓練（生活訓練）</v>
      </c>
      <c r="B1032" s="237" t="s">
        <v>3507</v>
      </c>
      <c r="C1032" s="237" t="s">
        <v>3508</v>
      </c>
      <c r="D1032" s="237" t="str">
        <f t="shared" si="171"/>
        <v>シャカイフクシホウジン　ハラカラフクシカイ</v>
      </c>
      <c r="E1032" s="237" t="s">
        <v>3509</v>
      </c>
      <c r="F1032" s="237" t="str">
        <f t="shared" si="172"/>
        <v>989</v>
      </c>
      <c r="G1032" s="237" t="str">
        <f t="shared" si="173"/>
        <v>1601</v>
      </c>
      <c r="H1032" s="237" t="s">
        <v>3510</v>
      </c>
      <c r="I1032" s="237" t="str">
        <f t="shared" si="174"/>
        <v>柴田郡柴田町船岡中央１丁目２－２３</v>
      </c>
      <c r="J1032" s="237" t="s">
        <v>3511</v>
      </c>
      <c r="K1032" s="237" t="s">
        <v>3512</v>
      </c>
      <c r="L1032" s="237" t="s">
        <v>248</v>
      </c>
      <c r="M1032" s="237" t="s">
        <v>3513</v>
      </c>
      <c r="N1032" s="237" t="s">
        <v>5021</v>
      </c>
      <c r="O1032" s="237" t="s">
        <v>5022</v>
      </c>
      <c r="P1032" s="237" t="s">
        <v>5005</v>
      </c>
      <c r="Q1032" s="237" t="s">
        <v>5001</v>
      </c>
      <c r="R1032" s="237" t="s">
        <v>5023</v>
      </c>
      <c r="S1032" s="237" t="s">
        <v>5024</v>
      </c>
      <c r="T1032" s="237" t="s">
        <v>5025</v>
      </c>
      <c r="U1032" s="237" t="s">
        <v>5026</v>
      </c>
      <c r="V1032" s="237" t="s">
        <v>108</v>
      </c>
      <c r="W1032" s="237"/>
      <c r="X1032" s="237"/>
      <c r="Y1032" s="237" t="s">
        <v>5021</v>
      </c>
      <c r="Z1032" s="237" t="s">
        <v>5022</v>
      </c>
      <c r="AA1032" s="237" t="str">
        <f t="shared" si="175"/>
        <v>ハラカラザオウジュク</v>
      </c>
      <c r="AB1032" s="237" t="s">
        <v>5005</v>
      </c>
      <c r="AC1032" s="237" t="str">
        <f t="shared" si="176"/>
        <v>989</v>
      </c>
      <c r="AD1032" s="237" t="str">
        <f t="shared" si="177"/>
        <v>0916</v>
      </c>
      <c r="AE1032" s="237" t="s">
        <v>5001</v>
      </c>
      <c r="AF1032" s="237" t="s">
        <v>5027</v>
      </c>
      <c r="AG1032" s="237" t="str">
        <f t="shared" si="178"/>
        <v>刈田郡蔵王町遠刈田温泉字八山4番395</v>
      </c>
      <c r="AH1032" s="237" t="s">
        <v>5024</v>
      </c>
      <c r="AI1032" s="237" t="s">
        <v>5025</v>
      </c>
      <c r="AJ1032" s="237" t="s">
        <v>260</v>
      </c>
    </row>
    <row r="1033" spans="1:36">
      <c r="A1033" s="237" t="str">
        <f t="shared" si="170"/>
        <v>0412100109就労移行支援</v>
      </c>
      <c r="B1033" s="237" t="s">
        <v>3507</v>
      </c>
      <c r="C1033" s="237" t="s">
        <v>3508</v>
      </c>
      <c r="D1033" s="237" t="str">
        <f t="shared" si="171"/>
        <v>シャカイフクシホウジン　ハラカラフクシカイ</v>
      </c>
      <c r="E1033" s="237" t="s">
        <v>3509</v>
      </c>
      <c r="F1033" s="237" t="str">
        <f t="shared" si="172"/>
        <v>989</v>
      </c>
      <c r="G1033" s="237" t="str">
        <f t="shared" si="173"/>
        <v>1601</v>
      </c>
      <c r="H1033" s="237" t="s">
        <v>3510</v>
      </c>
      <c r="I1033" s="237" t="str">
        <f t="shared" si="174"/>
        <v>柴田郡柴田町船岡中央１丁目２－２３</v>
      </c>
      <c r="J1033" s="237" t="s">
        <v>3511</v>
      </c>
      <c r="K1033" s="237" t="s">
        <v>3512</v>
      </c>
      <c r="L1033" s="237" t="s">
        <v>248</v>
      </c>
      <c r="M1033" s="237" t="s">
        <v>3513</v>
      </c>
      <c r="N1033" s="237" t="s">
        <v>5021</v>
      </c>
      <c r="O1033" s="237" t="s">
        <v>5022</v>
      </c>
      <c r="P1033" s="237" t="s">
        <v>5005</v>
      </c>
      <c r="Q1033" s="237" t="s">
        <v>5001</v>
      </c>
      <c r="R1033" s="237" t="s">
        <v>5023</v>
      </c>
      <c r="S1033" s="237" t="s">
        <v>5024</v>
      </c>
      <c r="T1033" s="237" t="s">
        <v>5025</v>
      </c>
      <c r="U1033" s="237" t="s">
        <v>5026</v>
      </c>
      <c r="V1033" s="237" t="s">
        <v>109</v>
      </c>
      <c r="W1033" s="237"/>
      <c r="X1033" s="237"/>
      <c r="Y1033" s="237" t="s">
        <v>5021</v>
      </c>
      <c r="Z1033" s="237" t="s">
        <v>5022</v>
      </c>
      <c r="AA1033" s="237" t="str">
        <f t="shared" si="175"/>
        <v>ハラカラザオウジュク</v>
      </c>
      <c r="AB1033" s="237" t="s">
        <v>5005</v>
      </c>
      <c r="AC1033" s="237" t="str">
        <f t="shared" si="176"/>
        <v>989</v>
      </c>
      <c r="AD1033" s="237" t="str">
        <f t="shared" si="177"/>
        <v>0916</v>
      </c>
      <c r="AE1033" s="237" t="s">
        <v>5001</v>
      </c>
      <c r="AF1033" s="237" t="s">
        <v>5027</v>
      </c>
      <c r="AG1033" s="237" t="str">
        <f t="shared" si="178"/>
        <v>刈田郡蔵王町遠刈田温泉字八山4番395</v>
      </c>
      <c r="AH1033" s="237" t="s">
        <v>5024</v>
      </c>
      <c r="AI1033" s="237" t="s">
        <v>5025</v>
      </c>
      <c r="AJ1033" s="237" t="s">
        <v>260</v>
      </c>
    </row>
    <row r="1034" spans="1:36">
      <c r="A1034" s="237" t="str">
        <f t="shared" si="170"/>
        <v>0412100109就労継続支援Ｂ型</v>
      </c>
      <c r="B1034" s="237" t="s">
        <v>3507</v>
      </c>
      <c r="C1034" s="237" t="s">
        <v>3508</v>
      </c>
      <c r="D1034" s="237" t="str">
        <f t="shared" si="171"/>
        <v>シャカイフクシホウジン　ハラカラフクシカイ</v>
      </c>
      <c r="E1034" s="237" t="s">
        <v>3509</v>
      </c>
      <c r="F1034" s="237" t="str">
        <f t="shared" si="172"/>
        <v>989</v>
      </c>
      <c r="G1034" s="237" t="str">
        <f t="shared" si="173"/>
        <v>1601</v>
      </c>
      <c r="H1034" s="237" t="s">
        <v>3510</v>
      </c>
      <c r="I1034" s="237" t="str">
        <f t="shared" si="174"/>
        <v>柴田郡柴田町船岡中央１丁目２－２３</v>
      </c>
      <c r="J1034" s="237" t="s">
        <v>3511</v>
      </c>
      <c r="K1034" s="237" t="s">
        <v>3512</v>
      </c>
      <c r="L1034" s="237" t="s">
        <v>248</v>
      </c>
      <c r="M1034" s="237" t="s">
        <v>3513</v>
      </c>
      <c r="N1034" s="237" t="s">
        <v>5021</v>
      </c>
      <c r="O1034" s="237" t="s">
        <v>5022</v>
      </c>
      <c r="P1034" s="237" t="s">
        <v>5005</v>
      </c>
      <c r="Q1034" s="237" t="s">
        <v>5001</v>
      </c>
      <c r="R1034" s="237" t="s">
        <v>5023</v>
      </c>
      <c r="S1034" s="237" t="s">
        <v>5024</v>
      </c>
      <c r="T1034" s="237" t="s">
        <v>5025</v>
      </c>
      <c r="U1034" s="237" t="s">
        <v>5026</v>
      </c>
      <c r="V1034" s="237" t="s">
        <v>111</v>
      </c>
      <c r="W1034" s="237"/>
      <c r="X1034" s="237"/>
      <c r="Y1034" s="237" t="s">
        <v>5028</v>
      </c>
      <c r="Z1034" s="237" t="s">
        <v>5029</v>
      </c>
      <c r="AA1034" s="237" t="str">
        <f t="shared" si="175"/>
        <v>ハラカラザオウジュク（ショクサイコウボウハラカラ）</v>
      </c>
      <c r="AB1034" s="237" t="s">
        <v>5005</v>
      </c>
      <c r="AC1034" s="237" t="str">
        <f t="shared" si="176"/>
        <v>989</v>
      </c>
      <c r="AD1034" s="237" t="str">
        <f t="shared" si="177"/>
        <v>0916</v>
      </c>
      <c r="AE1034" s="237" t="s">
        <v>5001</v>
      </c>
      <c r="AF1034" s="237" t="s">
        <v>5027</v>
      </c>
      <c r="AG1034" s="237" t="str">
        <f t="shared" si="178"/>
        <v>刈田郡蔵王町遠刈田温泉字八山4番395</v>
      </c>
      <c r="AH1034" s="237" t="s">
        <v>5024</v>
      </c>
      <c r="AI1034" s="237" t="s">
        <v>5025</v>
      </c>
      <c r="AJ1034" s="237" t="s">
        <v>260</v>
      </c>
    </row>
    <row r="1035" spans="1:36">
      <c r="A1035" s="237" t="str">
        <f t="shared" si="170"/>
        <v>0412100117居宅介護</v>
      </c>
      <c r="B1035" s="237" t="s">
        <v>5030</v>
      </c>
      <c r="C1035" s="237" t="s">
        <v>5031</v>
      </c>
      <c r="D1035" s="237" t="str">
        <f t="shared" si="171"/>
        <v>ＫＭＹゴウドウガイシャ</v>
      </c>
      <c r="E1035" s="237" t="s">
        <v>4996</v>
      </c>
      <c r="F1035" s="237" t="str">
        <f t="shared" si="172"/>
        <v>989</v>
      </c>
      <c r="G1035" s="237" t="str">
        <f t="shared" si="173"/>
        <v>0821</v>
      </c>
      <c r="H1035" s="237" t="s">
        <v>5032</v>
      </c>
      <c r="I1035" s="237" t="str">
        <f t="shared" si="174"/>
        <v>刈田郡蔵王町大字円田字駅内１９番地</v>
      </c>
      <c r="J1035" s="237" t="s">
        <v>5033</v>
      </c>
      <c r="K1035" s="237" t="s">
        <v>5034</v>
      </c>
      <c r="L1035" s="237" t="s">
        <v>821</v>
      </c>
      <c r="M1035" s="237" t="s">
        <v>5035</v>
      </c>
      <c r="N1035" s="237" t="s">
        <v>5036</v>
      </c>
      <c r="O1035" s="237" t="s">
        <v>5037</v>
      </c>
      <c r="P1035" s="237" t="s">
        <v>4996</v>
      </c>
      <c r="Q1035" s="237" t="s">
        <v>5001</v>
      </c>
      <c r="R1035" s="237" t="s">
        <v>5032</v>
      </c>
      <c r="S1035" s="237" t="s">
        <v>5033</v>
      </c>
      <c r="T1035" s="237" t="s">
        <v>5034</v>
      </c>
      <c r="U1035" s="237" t="s">
        <v>5038</v>
      </c>
      <c r="V1035" s="237" t="s">
        <v>99</v>
      </c>
      <c r="W1035" s="237"/>
      <c r="X1035" s="237"/>
      <c r="Y1035" s="237" t="s">
        <v>5036</v>
      </c>
      <c r="Z1035" s="237" t="s">
        <v>5037</v>
      </c>
      <c r="AA1035" s="237" t="str">
        <f t="shared" si="175"/>
        <v>ケアサービスフラン</v>
      </c>
      <c r="AB1035" s="237" t="s">
        <v>4996</v>
      </c>
      <c r="AC1035" s="237" t="str">
        <f t="shared" si="176"/>
        <v>989</v>
      </c>
      <c r="AD1035" s="237" t="str">
        <f t="shared" si="177"/>
        <v>0821</v>
      </c>
      <c r="AE1035" s="237" t="s">
        <v>5001</v>
      </c>
      <c r="AF1035" s="237" t="s">
        <v>5032</v>
      </c>
      <c r="AG1035" s="237" t="str">
        <f t="shared" si="178"/>
        <v>刈田郡蔵王町大字円田字駅内１９番地</v>
      </c>
      <c r="AH1035" s="237" t="s">
        <v>5033</v>
      </c>
      <c r="AI1035" s="237" t="s">
        <v>5034</v>
      </c>
      <c r="AJ1035" s="237" t="s">
        <v>332</v>
      </c>
    </row>
    <row r="1036" spans="1:36">
      <c r="A1036" s="237" t="str">
        <f t="shared" si="170"/>
        <v>0412100125就労継続支援Ｂ型</v>
      </c>
      <c r="B1036" s="237" t="s">
        <v>5039</v>
      </c>
      <c r="C1036" s="237" t="s">
        <v>5040</v>
      </c>
      <c r="D1036" s="237" t="str">
        <f t="shared" si="171"/>
        <v>シャカイフクシホウジンオオイズミカイ</v>
      </c>
      <c r="E1036" s="237" t="s">
        <v>5041</v>
      </c>
      <c r="F1036" s="237" t="str">
        <f t="shared" si="172"/>
        <v>989</v>
      </c>
      <c r="G1036" s="237" t="str">
        <f t="shared" si="173"/>
        <v>0701</v>
      </c>
      <c r="H1036" s="237" t="s">
        <v>5042</v>
      </c>
      <c r="I1036" s="237" t="str">
        <f t="shared" si="174"/>
        <v>刈田郡蔵王町宮字下別当７２番地</v>
      </c>
      <c r="J1036" s="237" t="s">
        <v>5043</v>
      </c>
      <c r="K1036" s="237" t="s">
        <v>5044</v>
      </c>
      <c r="L1036" s="237" t="s">
        <v>248</v>
      </c>
      <c r="M1036" s="237" t="s">
        <v>5045</v>
      </c>
      <c r="N1036" s="237" t="s">
        <v>5046</v>
      </c>
      <c r="O1036" s="237" t="s">
        <v>5047</v>
      </c>
      <c r="P1036" s="237" t="s">
        <v>5041</v>
      </c>
      <c r="Q1036" s="237" t="s">
        <v>5001</v>
      </c>
      <c r="R1036" s="237" t="s">
        <v>5048</v>
      </c>
      <c r="S1036" s="237" t="s">
        <v>5049</v>
      </c>
      <c r="T1036" s="237" t="s">
        <v>5050</v>
      </c>
      <c r="U1036" s="237" t="s">
        <v>5051</v>
      </c>
      <c r="V1036" s="237" t="s">
        <v>111</v>
      </c>
      <c r="W1036" s="237"/>
      <c r="X1036" s="237"/>
      <c r="Y1036" s="237" t="s">
        <v>5046</v>
      </c>
      <c r="Z1036" s="237" t="s">
        <v>5047</v>
      </c>
      <c r="AA1036" s="237" t="str">
        <f t="shared" si="175"/>
        <v>ラクエンファーム</v>
      </c>
      <c r="AB1036" s="237" t="s">
        <v>5041</v>
      </c>
      <c r="AC1036" s="237" t="str">
        <f t="shared" si="176"/>
        <v>989</v>
      </c>
      <c r="AD1036" s="237" t="str">
        <f t="shared" si="177"/>
        <v>0701</v>
      </c>
      <c r="AE1036" s="237" t="s">
        <v>5001</v>
      </c>
      <c r="AF1036" s="237" t="s">
        <v>5048</v>
      </c>
      <c r="AG1036" s="237" t="str">
        <f t="shared" si="178"/>
        <v>刈田郡蔵王町宮字願行寺５０－１６</v>
      </c>
      <c r="AH1036" s="237" t="s">
        <v>5049</v>
      </c>
      <c r="AI1036" s="237" t="s">
        <v>5050</v>
      </c>
      <c r="AJ1036" s="237" t="s">
        <v>260</v>
      </c>
    </row>
    <row r="1037" spans="1:36">
      <c r="A1037" s="237" t="str">
        <f t="shared" si="170"/>
        <v>0412100133就労継続支援Ｂ型</v>
      </c>
      <c r="B1037" s="237" t="s">
        <v>5039</v>
      </c>
      <c r="C1037" s="237" t="s">
        <v>5040</v>
      </c>
      <c r="D1037" s="237" t="str">
        <f t="shared" si="171"/>
        <v>シャカイフクシホウジンオオイズミカイ</v>
      </c>
      <c r="E1037" s="237" t="s">
        <v>5041</v>
      </c>
      <c r="F1037" s="237" t="str">
        <f t="shared" si="172"/>
        <v>989</v>
      </c>
      <c r="G1037" s="237" t="str">
        <f t="shared" si="173"/>
        <v>0701</v>
      </c>
      <c r="H1037" s="237" t="s">
        <v>5042</v>
      </c>
      <c r="I1037" s="237" t="str">
        <f t="shared" si="174"/>
        <v>刈田郡蔵王町宮字下別当７２番地</v>
      </c>
      <c r="J1037" s="237" t="s">
        <v>5043</v>
      </c>
      <c r="K1037" s="237" t="s">
        <v>5044</v>
      </c>
      <c r="L1037" s="237" t="s">
        <v>248</v>
      </c>
      <c r="M1037" s="237" t="s">
        <v>5045</v>
      </c>
      <c r="N1037" s="237" t="s">
        <v>5052</v>
      </c>
      <c r="O1037" s="237" t="s">
        <v>5053</v>
      </c>
      <c r="P1037" s="237" t="s">
        <v>5054</v>
      </c>
      <c r="Q1037" s="237" t="s">
        <v>5001</v>
      </c>
      <c r="R1037" s="237" t="s">
        <v>5055</v>
      </c>
      <c r="S1037" s="237" t="s">
        <v>5056</v>
      </c>
      <c r="T1037" s="237" t="s">
        <v>5057</v>
      </c>
      <c r="U1037" s="237" t="s">
        <v>5058</v>
      </c>
      <c r="V1037" s="237" t="s">
        <v>111</v>
      </c>
      <c r="W1037" s="237"/>
      <c r="X1037" s="237"/>
      <c r="Y1037" s="237" t="s">
        <v>5052</v>
      </c>
      <c r="Z1037" s="237" t="s">
        <v>5053</v>
      </c>
      <c r="AA1037" s="237" t="str">
        <f t="shared" si="175"/>
        <v>クルミファーム</v>
      </c>
      <c r="AB1037" s="237" t="s">
        <v>5054</v>
      </c>
      <c r="AC1037" s="237" t="str">
        <f t="shared" si="176"/>
        <v>989</v>
      </c>
      <c r="AD1037" s="237" t="str">
        <f t="shared" si="177"/>
        <v>0921</v>
      </c>
      <c r="AE1037" s="237" t="s">
        <v>5001</v>
      </c>
      <c r="AF1037" s="237" t="s">
        <v>5055</v>
      </c>
      <c r="AG1037" s="237" t="str">
        <f t="shared" si="178"/>
        <v>刈田郡蔵王町円田字土浮山51番地　他</v>
      </c>
      <c r="AH1037" s="237" t="s">
        <v>5056</v>
      </c>
      <c r="AI1037" s="237" t="s">
        <v>5057</v>
      </c>
      <c r="AJ1037" s="237" t="s">
        <v>260</v>
      </c>
    </row>
    <row r="1038" spans="1:36">
      <c r="A1038" s="237" t="str">
        <f t="shared" si="170"/>
        <v>0412100141就労継続支援Ｂ型</v>
      </c>
      <c r="B1038" s="237" t="s">
        <v>5039</v>
      </c>
      <c r="C1038" s="237" t="s">
        <v>5040</v>
      </c>
      <c r="D1038" s="237" t="str">
        <f t="shared" si="171"/>
        <v>シャカイフクシホウジンオオイズミカイ</v>
      </c>
      <c r="E1038" s="237" t="s">
        <v>5041</v>
      </c>
      <c r="F1038" s="237" t="str">
        <f t="shared" si="172"/>
        <v>989</v>
      </c>
      <c r="G1038" s="237" t="str">
        <f t="shared" si="173"/>
        <v>0701</v>
      </c>
      <c r="H1038" s="237" t="s">
        <v>5042</v>
      </c>
      <c r="I1038" s="237" t="str">
        <f t="shared" si="174"/>
        <v>刈田郡蔵王町宮字下別当７２番地</v>
      </c>
      <c r="J1038" s="237" t="s">
        <v>5043</v>
      </c>
      <c r="K1038" s="237" t="s">
        <v>5044</v>
      </c>
      <c r="L1038" s="237" t="s">
        <v>248</v>
      </c>
      <c r="M1038" s="237" t="s">
        <v>5045</v>
      </c>
      <c r="N1038" s="237" t="s">
        <v>5059</v>
      </c>
      <c r="O1038" s="237" t="s">
        <v>5060</v>
      </c>
      <c r="P1038" s="237" t="s">
        <v>5005</v>
      </c>
      <c r="Q1038" s="237" t="s">
        <v>5001</v>
      </c>
      <c r="R1038" s="237" t="s">
        <v>5061</v>
      </c>
      <c r="S1038" s="237" t="s">
        <v>5062</v>
      </c>
      <c r="T1038" s="237" t="s">
        <v>5063</v>
      </c>
      <c r="U1038" s="237" t="s">
        <v>5064</v>
      </c>
      <c r="V1038" s="237" t="s">
        <v>111</v>
      </c>
      <c r="W1038" s="237"/>
      <c r="X1038" s="237"/>
      <c r="Y1038" s="237" t="s">
        <v>5059</v>
      </c>
      <c r="Z1038" s="237" t="s">
        <v>5060</v>
      </c>
      <c r="AA1038" s="237" t="str">
        <f t="shared" si="175"/>
        <v>ウインデイズ・ウ゛ィラザオウ</v>
      </c>
      <c r="AB1038" s="237" t="s">
        <v>5005</v>
      </c>
      <c r="AC1038" s="237" t="str">
        <f t="shared" si="176"/>
        <v>989</v>
      </c>
      <c r="AD1038" s="237" t="str">
        <f t="shared" si="177"/>
        <v>0916</v>
      </c>
      <c r="AE1038" s="237" t="s">
        <v>5001</v>
      </c>
      <c r="AF1038" s="237" t="s">
        <v>5061</v>
      </c>
      <c r="AG1038" s="237" t="str">
        <f t="shared" si="178"/>
        <v>刈田郡蔵王町遠刈田温泉字西集団95番地1</v>
      </c>
      <c r="AH1038" s="237" t="s">
        <v>5062</v>
      </c>
      <c r="AI1038" s="237" t="s">
        <v>5063</v>
      </c>
      <c r="AJ1038" s="237" t="s">
        <v>260</v>
      </c>
    </row>
    <row r="1039" spans="1:36">
      <c r="A1039" s="237" t="str">
        <f t="shared" si="170"/>
        <v>0412200016就労継続支援Ｂ型</v>
      </c>
      <c r="B1039" s="237" t="s">
        <v>3507</v>
      </c>
      <c r="C1039" s="237" t="s">
        <v>3508</v>
      </c>
      <c r="D1039" s="237" t="str">
        <f t="shared" si="171"/>
        <v>シャカイフクシホウジン　ハラカラフクシカイ</v>
      </c>
      <c r="E1039" s="237" t="s">
        <v>3509</v>
      </c>
      <c r="F1039" s="237" t="str">
        <f t="shared" si="172"/>
        <v>989</v>
      </c>
      <c r="G1039" s="237" t="str">
        <f t="shared" si="173"/>
        <v>1601</v>
      </c>
      <c r="H1039" s="237" t="s">
        <v>3510</v>
      </c>
      <c r="I1039" s="237" t="str">
        <f t="shared" si="174"/>
        <v>柴田郡柴田町船岡中央１丁目２－２３</v>
      </c>
      <c r="J1039" s="237" t="s">
        <v>3511</v>
      </c>
      <c r="K1039" s="237" t="s">
        <v>3512</v>
      </c>
      <c r="L1039" s="237" t="s">
        <v>248</v>
      </c>
      <c r="M1039" s="237" t="s">
        <v>3513</v>
      </c>
      <c r="N1039" s="237" t="s">
        <v>5065</v>
      </c>
      <c r="O1039" s="237" t="s">
        <v>5066</v>
      </c>
      <c r="P1039" s="237" t="s">
        <v>5067</v>
      </c>
      <c r="Q1039" s="237" t="s">
        <v>5068</v>
      </c>
      <c r="R1039" s="237" t="s">
        <v>5069</v>
      </c>
      <c r="S1039" s="237" t="s">
        <v>5070</v>
      </c>
      <c r="T1039" s="237" t="s">
        <v>5070</v>
      </c>
      <c r="U1039" s="237" t="s">
        <v>5071</v>
      </c>
      <c r="V1039" s="237" t="s">
        <v>111</v>
      </c>
      <c r="W1039" s="237"/>
      <c r="X1039" s="237"/>
      <c r="Y1039" s="237" t="s">
        <v>5065</v>
      </c>
      <c r="Z1039" s="237" t="s">
        <v>5072</v>
      </c>
      <c r="AA1039" s="237" t="str">
        <f t="shared" si="175"/>
        <v>フキノトウキョウドウサギョウジョ</v>
      </c>
      <c r="AB1039" s="237" t="s">
        <v>5067</v>
      </c>
      <c r="AC1039" s="237" t="str">
        <f t="shared" si="176"/>
        <v>989</v>
      </c>
      <c r="AD1039" s="237" t="str">
        <f t="shared" si="177"/>
        <v>1302</v>
      </c>
      <c r="AE1039" s="237" t="s">
        <v>5068</v>
      </c>
      <c r="AF1039" s="237" t="s">
        <v>5069</v>
      </c>
      <c r="AG1039" s="237" t="str">
        <f t="shared" si="178"/>
        <v>柴田郡村田町小泉字南乙内２２</v>
      </c>
      <c r="AH1039" s="237" t="s">
        <v>5070</v>
      </c>
      <c r="AI1039" s="237" t="s">
        <v>5070</v>
      </c>
      <c r="AJ1039" s="237" t="s">
        <v>332</v>
      </c>
    </row>
    <row r="1040" spans="1:36">
      <c r="A1040" s="237" t="str">
        <f t="shared" si="170"/>
        <v>0412200032短期入所</v>
      </c>
      <c r="B1040" s="237" t="s">
        <v>5073</v>
      </c>
      <c r="C1040" s="237" t="s">
        <v>5074</v>
      </c>
      <c r="D1040" s="237" t="str">
        <f t="shared" si="171"/>
        <v>シャカイフクシホウジントキワフクシカイ</v>
      </c>
      <c r="E1040" s="237" t="s">
        <v>3509</v>
      </c>
      <c r="F1040" s="237" t="str">
        <f t="shared" si="172"/>
        <v>989</v>
      </c>
      <c r="G1040" s="237" t="str">
        <f t="shared" si="173"/>
        <v>1601</v>
      </c>
      <c r="H1040" s="237" t="s">
        <v>5075</v>
      </c>
      <c r="I1040" s="237" t="str">
        <f t="shared" si="174"/>
        <v>柴田郡柴田町船岡中央３丁目１８番３号</v>
      </c>
      <c r="J1040" s="237" t="s">
        <v>5076</v>
      </c>
      <c r="K1040" s="237" t="s">
        <v>5077</v>
      </c>
      <c r="L1040" s="237" t="s">
        <v>248</v>
      </c>
      <c r="M1040" s="237" t="s">
        <v>5078</v>
      </c>
      <c r="N1040" s="237" t="s">
        <v>5079</v>
      </c>
      <c r="O1040" s="237" t="s">
        <v>5080</v>
      </c>
      <c r="P1040" s="237" t="s">
        <v>5081</v>
      </c>
      <c r="Q1040" s="237" t="s">
        <v>5082</v>
      </c>
      <c r="R1040" s="237" t="s">
        <v>5083</v>
      </c>
      <c r="S1040" s="237" t="s">
        <v>5084</v>
      </c>
      <c r="T1040" s="237" t="s">
        <v>5085</v>
      </c>
      <c r="U1040" s="237" t="s">
        <v>5086</v>
      </c>
      <c r="V1040" s="237" t="s">
        <v>277</v>
      </c>
      <c r="W1040" s="237"/>
      <c r="X1040" s="237"/>
      <c r="Y1040" s="237" t="s">
        <v>5079</v>
      </c>
      <c r="Z1040" s="237" t="s">
        <v>5080</v>
      </c>
      <c r="AA1040" s="237" t="str">
        <f t="shared" si="175"/>
        <v>タキノウガタチイキケアホームフナオカ</v>
      </c>
      <c r="AB1040" s="237" t="s">
        <v>5081</v>
      </c>
      <c r="AC1040" s="237" t="str">
        <f t="shared" si="176"/>
        <v>989</v>
      </c>
      <c r="AD1040" s="237" t="str">
        <f t="shared" si="177"/>
        <v>1623</v>
      </c>
      <c r="AE1040" s="237" t="s">
        <v>5082</v>
      </c>
      <c r="AF1040" s="237" t="s">
        <v>5083</v>
      </c>
      <c r="AG1040" s="237" t="str">
        <f t="shared" si="178"/>
        <v>柴田郡柴田町北船岡２丁目１６番６号</v>
      </c>
      <c r="AH1040" s="237" t="s">
        <v>5084</v>
      </c>
      <c r="AI1040" s="237" t="s">
        <v>5085</v>
      </c>
      <c r="AJ1040" s="237" t="s">
        <v>260</v>
      </c>
    </row>
    <row r="1041" spans="1:36">
      <c r="A1041" s="237" t="str">
        <f t="shared" si="170"/>
        <v>0412200040生活介護</v>
      </c>
      <c r="B1041" s="237" t="s">
        <v>5087</v>
      </c>
      <c r="C1041" s="237" t="s">
        <v>5088</v>
      </c>
      <c r="D1041" s="237" t="str">
        <f t="shared" si="171"/>
        <v>シャカイフクシホウジンフクジュカイ</v>
      </c>
      <c r="E1041" s="237" t="s">
        <v>5089</v>
      </c>
      <c r="F1041" s="237" t="str">
        <f t="shared" si="172"/>
        <v>989</v>
      </c>
      <c r="G1041" s="237" t="str">
        <f t="shared" si="173"/>
        <v>1621</v>
      </c>
      <c r="H1041" s="237" t="s">
        <v>5090</v>
      </c>
      <c r="I1041" s="237" t="str">
        <f t="shared" si="174"/>
        <v>柴田郡柴田町大字本船迫字沢田３９番地</v>
      </c>
      <c r="J1041" s="237" t="s">
        <v>5091</v>
      </c>
      <c r="K1041" s="237" t="s">
        <v>5092</v>
      </c>
      <c r="L1041" s="237" t="s">
        <v>248</v>
      </c>
      <c r="M1041" s="237" t="s">
        <v>5093</v>
      </c>
      <c r="N1041" s="237" t="s">
        <v>5094</v>
      </c>
      <c r="O1041" s="237" t="s">
        <v>5095</v>
      </c>
      <c r="P1041" s="237" t="s">
        <v>5089</v>
      </c>
      <c r="Q1041" s="237" t="s">
        <v>5082</v>
      </c>
      <c r="R1041" s="237" t="s">
        <v>5096</v>
      </c>
      <c r="S1041" s="237" t="s">
        <v>5091</v>
      </c>
      <c r="T1041" s="237" t="s">
        <v>5092</v>
      </c>
      <c r="U1041" s="237" t="s">
        <v>5097</v>
      </c>
      <c r="V1041" s="237" t="s">
        <v>105</v>
      </c>
      <c r="W1041" s="237"/>
      <c r="X1041" s="237"/>
      <c r="Y1041" s="237" t="s">
        <v>5094</v>
      </c>
      <c r="Z1041" s="237" t="s">
        <v>5095</v>
      </c>
      <c r="AA1041" s="237" t="str">
        <f t="shared" si="175"/>
        <v>タキノウガタジギョウショ　アサヒエン</v>
      </c>
      <c r="AB1041" s="237" t="s">
        <v>5089</v>
      </c>
      <c r="AC1041" s="237" t="str">
        <f t="shared" si="176"/>
        <v>989</v>
      </c>
      <c r="AD1041" s="237" t="str">
        <f t="shared" si="177"/>
        <v>1621</v>
      </c>
      <c r="AE1041" s="237" t="s">
        <v>5082</v>
      </c>
      <c r="AF1041" s="237" t="s">
        <v>5096</v>
      </c>
      <c r="AG1041" s="237" t="str">
        <f t="shared" si="178"/>
        <v>柴田郡柴田町大字本船迫字沢田３９</v>
      </c>
      <c r="AH1041" s="237" t="s">
        <v>5091</v>
      </c>
      <c r="AI1041" s="237" t="s">
        <v>5092</v>
      </c>
      <c r="AJ1041" s="237" t="s">
        <v>260</v>
      </c>
    </row>
    <row r="1042" spans="1:36">
      <c r="A1042" s="237" t="str">
        <f t="shared" si="170"/>
        <v>0412200040短期入所</v>
      </c>
      <c r="B1042" s="237" t="s">
        <v>5087</v>
      </c>
      <c r="C1042" s="237" t="s">
        <v>5088</v>
      </c>
      <c r="D1042" s="237" t="str">
        <f t="shared" si="171"/>
        <v>シャカイフクシホウジンフクジュカイ</v>
      </c>
      <c r="E1042" s="237" t="s">
        <v>5089</v>
      </c>
      <c r="F1042" s="237" t="str">
        <f t="shared" si="172"/>
        <v>989</v>
      </c>
      <c r="G1042" s="237" t="str">
        <f t="shared" si="173"/>
        <v>1621</v>
      </c>
      <c r="H1042" s="237" t="s">
        <v>5090</v>
      </c>
      <c r="I1042" s="237" t="str">
        <f t="shared" si="174"/>
        <v>柴田郡柴田町大字本船迫字沢田３９番地</v>
      </c>
      <c r="J1042" s="237" t="s">
        <v>5091</v>
      </c>
      <c r="K1042" s="237" t="s">
        <v>5092</v>
      </c>
      <c r="L1042" s="237" t="s">
        <v>248</v>
      </c>
      <c r="M1042" s="237" t="s">
        <v>5093</v>
      </c>
      <c r="N1042" s="237" t="s">
        <v>5094</v>
      </c>
      <c r="O1042" s="237" t="s">
        <v>5095</v>
      </c>
      <c r="P1042" s="237" t="s">
        <v>5089</v>
      </c>
      <c r="Q1042" s="237" t="s">
        <v>5082</v>
      </c>
      <c r="R1042" s="237" t="s">
        <v>5096</v>
      </c>
      <c r="S1042" s="237" t="s">
        <v>5091</v>
      </c>
      <c r="T1042" s="237" t="s">
        <v>5092</v>
      </c>
      <c r="U1042" s="237" t="s">
        <v>5097</v>
      </c>
      <c r="V1042" s="237" t="s">
        <v>277</v>
      </c>
      <c r="W1042" s="237"/>
      <c r="X1042" s="237"/>
      <c r="Y1042" s="237" t="s">
        <v>5098</v>
      </c>
      <c r="Z1042" s="237" t="s">
        <v>5099</v>
      </c>
      <c r="AA1042" s="237" t="str">
        <f t="shared" si="175"/>
        <v>チテキショウガイシャコウセイシセツアサヒエン</v>
      </c>
      <c r="AB1042" s="237" t="s">
        <v>5089</v>
      </c>
      <c r="AC1042" s="237" t="str">
        <f t="shared" si="176"/>
        <v>989</v>
      </c>
      <c r="AD1042" s="237" t="str">
        <f t="shared" si="177"/>
        <v>1621</v>
      </c>
      <c r="AE1042" s="237" t="s">
        <v>5082</v>
      </c>
      <c r="AF1042" s="237" t="s">
        <v>5100</v>
      </c>
      <c r="AG1042" s="237" t="str">
        <f t="shared" si="178"/>
        <v>柴田郡柴田町本船迫字沢田３９</v>
      </c>
      <c r="AH1042" s="237" t="s">
        <v>5091</v>
      </c>
      <c r="AI1042" s="237" t="s">
        <v>5092</v>
      </c>
      <c r="AJ1042" s="237" t="s">
        <v>332</v>
      </c>
    </row>
    <row r="1043" spans="1:36">
      <c r="A1043" s="237" t="str">
        <f t="shared" si="170"/>
        <v>0412200040就労継続支援Ｂ型</v>
      </c>
      <c r="B1043" s="237" t="s">
        <v>5087</v>
      </c>
      <c r="C1043" s="237" t="s">
        <v>5088</v>
      </c>
      <c r="D1043" s="237" t="str">
        <f t="shared" si="171"/>
        <v>シャカイフクシホウジンフクジュカイ</v>
      </c>
      <c r="E1043" s="237" t="s">
        <v>5089</v>
      </c>
      <c r="F1043" s="237" t="str">
        <f t="shared" si="172"/>
        <v>989</v>
      </c>
      <c r="G1043" s="237" t="str">
        <f t="shared" si="173"/>
        <v>1621</v>
      </c>
      <c r="H1043" s="237" t="s">
        <v>5090</v>
      </c>
      <c r="I1043" s="237" t="str">
        <f t="shared" si="174"/>
        <v>柴田郡柴田町大字本船迫字沢田３９番地</v>
      </c>
      <c r="J1043" s="237" t="s">
        <v>5091</v>
      </c>
      <c r="K1043" s="237" t="s">
        <v>5092</v>
      </c>
      <c r="L1043" s="237" t="s">
        <v>248</v>
      </c>
      <c r="M1043" s="237" t="s">
        <v>5093</v>
      </c>
      <c r="N1043" s="237" t="s">
        <v>5094</v>
      </c>
      <c r="O1043" s="237" t="s">
        <v>5095</v>
      </c>
      <c r="P1043" s="237" t="s">
        <v>5089</v>
      </c>
      <c r="Q1043" s="237" t="s">
        <v>5082</v>
      </c>
      <c r="R1043" s="237" t="s">
        <v>5096</v>
      </c>
      <c r="S1043" s="237" t="s">
        <v>5091</v>
      </c>
      <c r="T1043" s="237" t="s">
        <v>5092</v>
      </c>
      <c r="U1043" s="237" t="s">
        <v>5097</v>
      </c>
      <c r="V1043" s="237" t="s">
        <v>111</v>
      </c>
      <c r="W1043" s="237"/>
      <c r="X1043" s="237"/>
      <c r="Y1043" s="237" t="s">
        <v>5094</v>
      </c>
      <c r="Z1043" s="237" t="s">
        <v>5095</v>
      </c>
      <c r="AA1043" s="237" t="str">
        <f t="shared" si="175"/>
        <v>タキノウガタジギョウショ　アサヒエン</v>
      </c>
      <c r="AB1043" s="237" t="s">
        <v>5089</v>
      </c>
      <c r="AC1043" s="237" t="str">
        <f t="shared" si="176"/>
        <v>989</v>
      </c>
      <c r="AD1043" s="237" t="str">
        <f t="shared" si="177"/>
        <v>1621</v>
      </c>
      <c r="AE1043" s="237" t="s">
        <v>5082</v>
      </c>
      <c r="AF1043" s="237" t="s">
        <v>5096</v>
      </c>
      <c r="AG1043" s="237" t="str">
        <f t="shared" si="178"/>
        <v>柴田郡柴田町大字本船迫字沢田３９</v>
      </c>
      <c r="AH1043" s="237" t="s">
        <v>5091</v>
      </c>
      <c r="AI1043" s="237" t="s">
        <v>5092</v>
      </c>
      <c r="AJ1043" s="237" t="s">
        <v>260</v>
      </c>
    </row>
    <row r="1044" spans="1:36">
      <c r="A1044" s="237" t="str">
        <f t="shared" si="170"/>
        <v>0412200040知的障害者入所更生施設</v>
      </c>
      <c r="B1044" s="237" t="s">
        <v>5087</v>
      </c>
      <c r="C1044" s="237" t="s">
        <v>5088</v>
      </c>
      <c r="D1044" s="237" t="str">
        <f t="shared" si="171"/>
        <v>シャカイフクシホウジンフクジュカイ</v>
      </c>
      <c r="E1044" s="237" t="s">
        <v>5089</v>
      </c>
      <c r="F1044" s="237" t="str">
        <f t="shared" si="172"/>
        <v>989</v>
      </c>
      <c r="G1044" s="237" t="str">
        <f t="shared" si="173"/>
        <v>1621</v>
      </c>
      <c r="H1044" s="237" t="s">
        <v>5090</v>
      </c>
      <c r="I1044" s="237" t="str">
        <f t="shared" si="174"/>
        <v>柴田郡柴田町大字本船迫字沢田３９番地</v>
      </c>
      <c r="J1044" s="237" t="s">
        <v>5091</v>
      </c>
      <c r="K1044" s="237" t="s">
        <v>5092</v>
      </c>
      <c r="L1044" s="237" t="s">
        <v>248</v>
      </c>
      <c r="M1044" s="237" t="s">
        <v>5093</v>
      </c>
      <c r="N1044" s="237" t="s">
        <v>5094</v>
      </c>
      <c r="O1044" s="237" t="s">
        <v>5095</v>
      </c>
      <c r="P1044" s="237" t="s">
        <v>5089</v>
      </c>
      <c r="Q1044" s="237" t="s">
        <v>5082</v>
      </c>
      <c r="R1044" s="237" t="s">
        <v>5096</v>
      </c>
      <c r="S1044" s="237" t="s">
        <v>5091</v>
      </c>
      <c r="T1044" s="237" t="s">
        <v>5092</v>
      </c>
      <c r="U1044" s="237" t="s">
        <v>5097</v>
      </c>
      <c r="V1044" s="237" t="s">
        <v>279</v>
      </c>
      <c r="W1044" s="237"/>
      <c r="X1044" s="237"/>
      <c r="Y1044" s="237" t="s">
        <v>5101</v>
      </c>
      <c r="Z1044" s="237" t="s">
        <v>5102</v>
      </c>
      <c r="AA1044" s="237" t="str">
        <f t="shared" si="175"/>
        <v>アサヒエン</v>
      </c>
      <c r="AB1044" s="237" t="s">
        <v>5089</v>
      </c>
      <c r="AC1044" s="237" t="str">
        <f t="shared" si="176"/>
        <v>989</v>
      </c>
      <c r="AD1044" s="237" t="str">
        <f t="shared" si="177"/>
        <v>1621</v>
      </c>
      <c r="AE1044" s="237" t="s">
        <v>5082</v>
      </c>
      <c r="AF1044" s="237" t="s">
        <v>5100</v>
      </c>
      <c r="AG1044" s="237" t="str">
        <f t="shared" si="178"/>
        <v>柴田郡柴田町本船迫字沢田３９</v>
      </c>
      <c r="AH1044" s="237" t="s">
        <v>5091</v>
      </c>
      <c r="AI1044" s="237" t="s">
        <v>5092</v>
      </c>
      <c r="AJ1044" s="237" t="s">
        <v>280</v>
      </c>
    </row>
    <row r="1045" spans="1:36">
      <c r="A1045" s="237" t="str">
        <f t="shared" si="170"/>
        <v>0412200040知的障害者通所更生施設</v>
      </c>
      <c r="B1045" s="237" t="s">
        <v>5087</v>
      </c>
      <c r="C1045" s="237" t="s">
        <v>5088</v>
      </c>
      <c r="D1045" s="237" t="str">
        <f t="shared" si="171"/>
        <v>シャカイフクシホウジンフクジュカイ</v>
      </c>
      <c r="E1045" s="237" t="s">
        <v>5089</v>
      </c>
      <c r="F1045" s="237" t="str">
        <f t="shared" si="172"/>
        <v>989</v>
      </c>
      <c r="G1045" s="237" t="str">
        <f t="shared" si="173"/>
        <v>1621</v>
      </c>
      <c r="H1045" s="237" t="s">
        <v>5090</v>
      </c>
      <c r="I1045" s="237" t="str">
        <f t="shared" si="174"/>
        <v>柴田郡柴田町大字本船迫字沢田３９番地</v>
      </c>
      <c r="J1045" s="237" t="s">
        <v>5091</v>
      </c>
      <c r="K1045" s="237" t="s">
        <v>5092</v>
      </c>
      <c r="L1045" s="237" t="s">
        <v>248</v>
      </c>
      <c r="M1045" s="237" t="s">
        <v>5093</v>
      </c>
      <c r="N1045" s="237" t="s">
        <v>5094</v>
      </c>
      <c r="O1045" s="237" t="s">
        <v>5095</v>
      </c>
      <c r="P1045" s="237" t="s">
        <v>5089</v>
      </c>
      <c r="Q1045" s="237" t="s">
        <v>5082</v>
      </c>
      <c r="R1045" s="237" t="s">
        <v>5096</v>
      </c>
      <c r="S1045" s="237" t="s">
        <v>5091</v>
      </c>
      <c r="T1045" s="237" t="s">
        <v>5092</v>
      </c>
      <c r="U1045" s="237" t="s">
        <v>5097</v>
      </c>
      <c r="V1045" s="237" t="s">
        <v>289</v>
      </c>
      <c r="W1045" s="237"/>
      <c r="X1045" s="237"/>
      <c r="Y1045" s="237" t="s">
        <v>5103</v>
      </c>
      <c r="Z1045" s="237" t="s">
        <v>5104</v>
      </c>
      <c r="AA1045" s="237" t="str">
        <f t="shared" si="175"/>
        <v>アサヒエンツウショブ</v>
      </c>
      <c r="AB1045" s="237" t="s">
        <v>5089</v>
      </c>
      <c r="AC1045" s="237" t="str">
        <f t="shared" si="176"/>
        <v>989</v>
      </c>
      <c r="AD1045" s="237" t="str">
        <f t="shared" si="177"/>
        <v>1621</v>
      </c>
      <c r="AE1045" s="237" t="s">
        <v>5082</v>
      </c>
      <c r="AF1045" s="237" t="s">
        <v>5100</v>
      </c>
      <c r="AG1045" s="237" t="str">
        <f t="shared" si="178"/>
        <v>柴田郡柴田町本船迫字沢田３９</v>
      </c>
      <c r="AH1045" s="237" t="s">
        <v>5091</v>
      </c>
      <c r="AI1045" s="237" t="s">
        <v>5092</v>
      </c>
      <c r="AJ1045" s="237" t="s">
        <v>280</v>
      </c>
    </row>
    <row r="1046" spans="1:36">
      <c r="A1046" s="237" t="str">
        <f t="shared" si="170"/>
        <v>0412200057児童デイサービス</v>
      </c>
      <c r="B1046" s="237" t="s">
        <v>5105</v>
      </c>
      <c r="C1046" s="237" t="s">
        <v>5106</v>
      </c>
      <c r="D1046" s="237" t="str">
        <f t="shared" si="171"/>
        <v>シバタマチ</v>
      </c>
      <c r="E1046" s="237" t="s">
        <v>5107</v>
      </c>
      <c r="F1046" s="237" t="str">
        <f t="shared" si="172"/>
        <v>989</v>
      </c>
      <c r="G1046" s="237" t="str">
        <f t="shared" si="173"/>
        <v>1692</v>
      </c>
      <c r="H1046" s="237" t="s">
        <v>5108</v>
      </c>
      <c r="I1046" s="237" t="str">
        <f t="shared" si="174"/>
        <v>柴田郡柴田町船岡中央２丁目3番45号</v>
      </c>
      <c r="J1046" s="237" t="s">
        <v>5109</v>
      </c>
      <c r="K1046" s="237" t="s">
        <v>5110</v>
      </c>
      <c r="L1046" s="237" t="s">
        <v>5111</v>
      </c>
      <c r="M1046" s="237" t="s">
        <v>5112</v>
      </c>
      <c r="N1046" s="237" t="s">
        <v>5113</v>
      </c>
      <c r="O1046" s="237" t="s">
        <v>5114</v>
      </c>
      <c r="P1046" s="237" t="s">
        <v>5115</v>
      </c>
      <c r="Q1046" s="237" t="s">
        <v>5082</v>
      </c>
      <c r="R1046" s="237" t="s">
        <v>5116</v>
      </c>
      <c r="S1046" s="237" t="s">
        <v>5117</v>
      </c>
      <c r="T1046" s="237" t="s">
        <v>5117</v>
      </c>
      <c r="U1046" s="237" t="s">
        <v>5118</v>
      </c>
      <c r="V1046" s="237" t="s">
        <v>331</v>
      </c>
      <c r="W1046" s="237"/>
      <c r="X1046" s="237"/>
      <c r="Y1046" s="237" t="s">
        <v>5119</v>
      </c>
      <c r="Z1046" s="237" t="s">
        <v>5120</v>
      </c>
      <c r="AA1046" s="237" t="str">
        <f t="shared" si="175"/>
        <v>シンシンショウガイジジシセツムツミガクエン</v>
      </c>
      <c r="AB1046" s="237" t="s">
        <v>5115</v>
      </c>
      <c r="AC1046" s="237" t="str">
        <f t="shared" si="176"/>
        <v>989</v>
      </c>
      <c r="AD1046" s="237" t="str">
        <f t="shared" si="177"/>
        <v>1741</v>
      </c>
      <c r="AE1046" s="237" t="s">
        <v>5082</v>
      </c>
      <c r="AF1046" s="237" t="s">
        <v>5116</v>
      </c>
      <c r="AG1046" s="237" t="str">
        <f t="shared" si="178"/>
        <v>柴田郡柴田町富沢字青木町６－２</v>
      </c>
      <c r="AH1046" s="237" t="s">
        <v>5117</v>
      </c>
      <c r="AI1046" s="237" t="s">
        <v>5117</v>
      </c>
      <c r="AJ1046" s="237" t="s">
        <v>332</v>
      </c>
    </row>
    <row r="1047" spans="1:36">
      <c r="A1047" s="237" t="str">
        <f t="shared" si="170"/>
        <v>0412200065居宅介護</v>
      </c>
      <c r="B1047" s="237" t="s">
        <v>5121</v>
      </c>
      <c r="C1047" s="237" t="s">
        <v>5122</v>
      </c>
      <c r="D1047" s="237" t="str">
        <f t="shared" si="171"/>
        <v>トクテイヒエイリカツドウホウジンユウアイサクラ</v>
      </c>
      <c r="E1047" s="237" t="s">
        <v>5123</v>
      </c>
      <c r="F1047" s="237" t="str">
        <f t="shared" si="172"/>
        <v>989</v>
      </c>
      <c r="G1047" s="237" t="str">
        <f t="shared" si="173"/>
        <v>1604</v>
      </c>
      <c r="H1047" s="237" t="s">
        <v>5124</v>
      </c>
      <c r="I1047" s="237" t="str">
        <f t="shared" si="174"/>
        <v>柴田郡柴田町船岡東２丁目6-30おおのビレッジ101</v>
      </c>
      <c r="J1047" s="237" t="s">
        <v>5125</v>
      </c>
      <c r="K1047" s="237" t="s">
        <v>5125</v>
      </c>
      <c r="L1047" s="237" t="s">
        <v>248</v>
      </c>
      <c r="M1047" s="237" t="s">
        <v>5126</v>
      </c>
      <c r="N1047" s="237" t="s">
        <v>5127</v>
      </c>
      <c r="O1047" s="237" t="s">
        <v>5128</v>
      </c>
      <c r="P1047" s="237" t="s">
        <v>5123</v>
      </c>
      <c r="Q1047" s="237" t="s">
        <v>5082</v>
      </c>
      <c r="R1047" s="237" t="s">
        <v>5124</v>
      </c>
      <c r="S1047" s="237" t="s">
        <v>5125</v>
      </c>
      <c r="T1047" s="237" t="s">
        <v>5125</v>
      </c>
      <c r="U1047" s="237" t="s">
        <v>5129</v>
      </c>
      <c r="V1047" s="237" t="s">
        <v>99</v>
      </c>
      <c r="W1047" s="237"/>
      <c r="X1047" s="237"/>
      <c r="Y1047" s="237" t="s">
        <v>5127</v>
      </c>
      <c r="Z1047" s="237" t="s">
        <v>5128</v>
      </c>
      <c r="AA1047" s="237" t="str">
        <f t="shared" si="175"/>
        <v>トクテイヒエイリカツドウホウジンユウアイサクラホウモンカイゴジギョウショ</v>
      </c>
      <c r="AB1047" s="237" t="s">
        <v>5123</v>
      </c>
      <c r="AC1047" s="237" t="str">
        <f t="shared" si="176"/>
        <v>989</v>
      </c>
      <c r="AD1047" s="237" t="str">
        <f t="shared" si="177"/>
        <v>1604</v>
      </c>
      <c r="AE1047" s="237" t="s">
        <v>5082</v>
      </c>
      <c r="AF1047" s="237" t="s">
        <v>5130</v>
      </c>
      <c r="AG1047" s="237" t="str">
        <f t="shared" si="178"/>
        <v>柴田郡柴田町船岡東３丁目1-6西條荘</v>
      </c>
      <c r="AH1047" s="237" t="s">
        <v>5125</v>
      </c>
      <c r="AI1047" s="237" t="s">
        <v>5125</v>
      </c>
      <c r="AJ1047" s="237" t="s">
        <v>332</v>
      </c>
    </row>
    <row r="1048" spans="1:36">
      <c r="A1048" s="237" t="str">
        <f t="shared" si="170"/>
        <v>0412200065重度訪問介護</v>
      </c>
      <c r="B1048" s="237" t="s">
        <v>5121</v>
      </c>
      <c r="C1048" s="237" t="s">
        <v>5122</v>
      </c>
      <c r="D1048" s="237" t="str">
        <f t="shared" si="171"/>
        <v>トクテイヒエイリカツドウホウジンユウアイサクラ</v>
      </c>
      <c r="E1048" s="237" t="s">
        <v>5123</v>
      </c>
      <c r="F1048" s="237" t="str">
        <f t="shared" si="172"/>
        <v>989</v>
      </c>
      <c r="G1048" s="237" t="str">
        <f t="shared" si="173"/>
        <v>1604</v>
      </c>
      <c r="H1048" s="237" t="s">
        <v>5124</v>
      </c>
      <c r="I1048" s="237" t="str">
        <f t="shared" si="174"/>
        <v>柴田郡柴田町船岡東２丁目6-30おおのビレッジ101</v>
      </c>
      <c r="J1048" s="237" t="s">
        <v>5125</v>
      </c>
      <c r="K1048" s="237" t="s">
        <v>5125</v>
      </c>
      <c r="L1048" s="237" t="s">
        <v>248</v>
      </c>
      <c r="M1048" s="237" t="s">
        <v>5126</v>
      </c>
      <c r="N1048" s="237" t="s">
        <v>5127</v>
      </c>
      <c r="O1048" s="237" t="s">
        <v>5128</v>
      </c>
      <c r="P1048" s="237" t="s">
        <v>5123</v>
      </c>
      <c r="Q1048" s="237" t="s">
        <v>5082</v>
      </c>
      <c r="R1048" s="237" t="s">
        <v>5124</v>
      </c>
      <c r="S1048" s="237" t="s">
        <v>5125</v>
      </c>
      <c r="T1048" s="237" t="s">
        <v>5125</v>
      </c>
      <c r="U1048" s="237" t="s">
        <v>5129</v>
      </c>
      <c r="V1048" s="237" t="s">
        <v>101</v>
      </c>
      <c r="W1048" s="237"/>
      <c r="X1048" s="237"/>
      <c r="Y1048" s="237" t="s">
        <v>5127</v>
      </c>
      <c r="Z1048" s="237" t="s">
        <v>5128</v>
      </c>
      <c r="AA1048" s="237" t="str">
        <f t="shared" si="175"/>
        <v>トクテイヒエイリカツドウホウジンユウアイサクラホウモンカイゴジギョウショ</v>
      </c>
      <c r="AB1048" s="237" t="s">
        <v>5123</v>
      </c>
      <c r="AC1048" s="237" t="str">
        <f t="shared" si="176"/>
        <v>989</v>
      </c>
      <c r="AD1048" s="237" t="str">
        <f t="shared" si="177"/>
        <v>1604</v>
      </c>
      <c r="AE1048" s="237" t="s">
        <v>5082</v>
      </c>
      <c r="AF1048" s="237" t="s">
        <v>5130</v>
      </c>
      <c r="AG1048" s="237" t="str">
        <f t="shared" si="178"/>
        <v>柴田郡柴田町船岡東３丁目1-6西條荘</v>
      </c>
      <c r="AH1048" s="237" t="s">
        <v>5125</v>
      </c>
      <c r="AI1048" s="237" t="s">
        <v>5125</v>
      </c>
      <c r="AJ1048" s="237" t="s">
        <v>332</v>
      </c>
    </row>
    <row r="1049" spans="1:36">
      <c r="A1049" s="237" t="str">
        <f t="shared" si="170"/>
        <v>0412200073居宅介護</v>
      </c>
      <c r="B1049" s="237" t="s">
        <v>2802</v>
      </c>
      <c r="C1049" s="237" t="s">
        <v>2803</v>
      </c>
      <c r="D1049" s="237" t="str">
        <f t="shared" si="171"/>
        <v>カブシキガイシャジャパンケアサービス</v>
      </c>
      <c r="E1049" s="237" t="s">
        <v>2804</v>
      </c>
      <c r="F1049" s="237" t="str">
        <f t="shared" si="172"/>
        <v>140</v>
      </c>
      <c r="G1049" s="237" t="str">
        <f t="shared" si="173"/>
        <v>0002</v>
      </c>
      <c r="H1049" s="237" t="s">
        <v>2805</v>
      </c>
      <c r="I1049" s="237" t="str">
        <f t="shared" si="174"/>
        <v>東京都品川区東品川４丁目１２番８号</v>
      </c>
      <c r="J1049" s="237" t="s">
        <v>2806</v>
      </c>
      <c r="K1049" s="237" t="s">
        <v>2807</v>
      </c>
      <c r="L1049" s="237" t="s">
        <v>635</v>
      </c>
      <c r="M1049" s="237" t="s">
        <v>2808</v>
      </c>
      <c r="N1049" s="237" t="s">
        <v>5131</v>
      </c>
      <c r="O1049" s="237" t="s">
        <v>5132</v>
      </c>
      <c r="P1049" s="237" t="s">
        <v>5133</v>
      </c>
      <c r="Q1049" s="237" t="s">
        <v>5082</v>
      </c>
      <c r="R1049" s="237" t="s">
        <v>5134</v>
      </c>
      <c r="S1049" s="237" t="s">
        <v>5135</v>
      </c>
      <c r="T1049" s="237" t="s">
        <v>5136</v>
      </c>
      <c r="U1049" s="237" t="s">
        <v>5137</v>
      </c>
      <c r="V1049" s="237" t="s">
        <v>99</v>
      </c>
      <c r="W1049" s="237"/>
      <c r="X1049" s="237"/>
      <c r="Y1049" s="237" t="s">
        <v>5131</v>
      </c>
      <c r="Z1049" s="237" t="s">
        <v>5132</v>
      </c>
      <c r="AA1049" s="237" t="str">
        <f t="shared" si="175"/>
        <v>ジャパンケアサービス　ハッピーシバタ・ヘルパーステーション</v>
      </c>
      <c r="AB1049" s="237" t="s">
        <v>5133</v>
      </c>
      <c r="AC1049" s="237" t="str">
        <f t="shared" si="176"/>
        <v>989</v>
      </c>
      <c r="AD1049" s="237" t="str">
        <f t="shared" si="177"/>
        <v>1606</v>
      </c>
      <c r="AE1049" s="237" t="s">
        <v>5082</v>
      </c>
      <c r="AF1049" s="237" t="s">
        <v>5134</v>
      </c>
      <c r="AG1049" s="237" t="str">
        <f t="shared" si="178"/>
        <v>柴田郡柴田町大字船岡字中島68番地　柴田町地域福祉センター内</v>
      </c>
      <c r="AH1049" s="237" t="s">
        <v>5135</v>
      </c>
      <c r="AI1049" s="237" t="s">
        <v>5136</v>
      </c>
      <c r="AJ1049" s="237" t="s">
        <v>332</v>
      </c>
    </row>
    <row r="1050" spans="1:36">
      <c r="A1050" s="237" t="str">
        <f t="shared" si="170"/>
        <v>0412200073重度訪問介護</v>
      </c>
      <c r="B1050" s="237" t="s">
        <v>2802</v>
      </c>
      <c r="C1050" s="237" t="s">
        <v>2803</v>
      </c>
      <c r="D1050" s="237" t="str">
        <f t="shared" si="171"/>
        <v>カブシキガイシャジャパンケアサービス</v>
      </c>
      <c r="E1050" s="237" t="s">
        <v>2804</v>
      </c>
      <c r="F1050" s="237" t="str">
        <f t="shared" si="172"/>
        <v>140</v>
      </c>
      <c r="G1050" s="237" t="str">
        <f t="shared" si="173"/>
        <v>0002</v>
      </c>
      <c r="H1050" s="237" t="s">
        <v>2805</v>
      </c>
      <c r="I1050" s="237" t="str">
        <f t="shared" si="174"/>
        <v>東京都品川区東品川４丁目１２番８号</v>
      </c>
      <c r="J1050" s="237" t="s">
        <v>2806</v>
      </c>
      <c r="K1050" s="237" t="s">
        <v>2807</v>
      </c>
      <c r="L1050" s="237" t="s">
        <v>635</v>
      </c>
      <c r="M1050" s="237" t="s">
        <v>2808</v>
      </c>
      <c r="N1050" s="237" t="s">
        <v>5131</v>
      </c>
      <c r="O1050" s="237" t="s">
        <v>5132</v>
      </c>
      <c r="P1050" s="237" t="s">
        <v>5133</v>
      </c>
      <c r="Q1050" s="237" t="s">
        <v>5082</v>
      </c>
      <c r="R1050" s="237" t="s">
        <v>5134</v>
      </c>
      <c r="S1050" s="237" t="s">
        <v>5135</v>
      </c>
      <c r="T1050" s="237" t="s">
        <v>5136</v>
      </c>
      <c r="U1050" s="237" t="s">
        <v>5137</v>
      </c>
      <c r="V1050" s="237" t="s">
        <v>101</v>
      </c>
      <c r="W1050" s="237"/>
      <c r="X1050" s="237"/>
      <c r="Y1050" s="237" t="s">
        <v>5131</v>
      </c>
      <c r="Z1050" s="237" t="s">
        <v>5132</v>
      </c>
      <c r="AA1050" s="237" t="str">
        <f t="shared" si="175"/>
        <v>ジャパンケアサービス　ハッピーシバタ・ヘルパーステーション</v>
      </c>
      <c r="AB1050" s="237" t="s">
        <v>5133</v>
      </c>
      <c r="AC1050" s="237" t="str">
        <f t="shared" si="176"/>
        <v>989</v>
      </c>
      <c r="AD1050" s="237" t="str">
        <f t="shared" si="177"/>
        <v>1606</v>
      </c>
      <c r="AE1050" s="237" t="s">
        <v>5082</v>
      </c>
      <c r="AF1050" s="237" t="s">
        <v>5134</v>
      </c>
      <c r="AG1050" s="237" t="str">
        <f t="shared" si="178"/>
        <v>柴田郡柴田町大字船岡字中島68番地　柴田町地域福祉センター内</v>
      </c>
      <c r="AH1050" s="237" t="s">
        <v>5135</v>
      </c>
      <c r="AI1050" s="237" t="s">
        <v>5136</v>
      </c>
      <c r="AJ1050" s="237" t="s">
        <v>332</v>
      </c>
    </row>
    <row r="1051" spans="1:36">
      <c r="A1051" s="237" t="str">
        <f t="shared" si="170"/>
        <v>0412200073行動援護</v>
      </c>
      <c r="B1051" s="237" t="s">
        <v>2802</v>
      </c>
      <c r="C1051" s="237" t="s">
        <v>2803</v>
      </c>
      <c r="D1051" s="237" t="str">
        <f t="shared" si="171"/>
        <v>カブシキガイシャジャパンケアサービス</v>
      </c>
      <c r="E1051" s="237" t="s">
        <v>2804</v>
      </c>
      <c r="F1051" s="237" t="str">
        <f t="shared" si="172"/>
        <v>140</v>
      </c>
      <c r="G1051" s="237" t="str">
        <f t="shared" si="173"/>
        <v>0002</v>
      </c>
      <c r="H1051" s="237" t="s">
        <v>2805</v>
      </c>
      <c r="I1051" s="237" t="str">
        <f t="shared" si="174"/>
        <v>東京都品川区東品川４丁目１２番８号</v>
      </c>
      <c r="J1051" s="237" t="s">
        <v>2806</v>
      </c>
      <c r="K1051" s="237" t="s">
        <v>2807</v>
      </c>
      <c r="L1051" s="237" t="s">
        <v>635</v>
      </c>
      <c r="M1051" s="237" t="s">
        <v>2808</v>
      </c>
      <c r="N1051" s="237" t="s">
        <v>5131</v>
      </c>
      <c r="O1051" s="237" t="s">
        <v>5132</v>
      </c>
      <c r="P1051" s="237" t="s">
        <v>5133</v>
      </c>
      <c r="Q1051" s="237" t="s">
        <v>5082</v>
      </c>
      <c r="R1051" s="237" t="s">
        <v>5134</v>
      </c>
      <c r="S1051" s="237" t="s">
        <v>5135</v>
      </c>
      <c r="T1051" s="237" t="s">
        <v>5136</v>
      </c>
      <c r="U1051" s="237" t="s">
        <v>5137</v>
      </c>
      <c r="V1051" s="237" t="s">
        <v>102</v>
      </c>
      <c r="W1051" s="237"/>
      <c r="X1051" s="237"/>
      <c r="Y1051" s="237" t="s">
        <v>5131</v>
      </c>
      <c r="Z1051" s="237" t="s">
        <v>5132</v>
      </c>
      <c r="AA1051" s="237" t="str">
        <f t="shared" si="175"/>
        <v>ジャパンケアサービス　ハッピーシバタ・ヘルパーステーション</v>
      </c>
      <c r="AB1051" s="237" t="s">
        <v>5133</v>
      </c>
      <c r="AC1051" s="237" t="str">
        <f t="shared" si="176"/>
        <v>989</v>
      </c>
      <c r="AD1051" s="237" t="str">
        <f t="shared" si="177"/>
        <v>1606</v>
      </c>
      <c r="AE1051" s="237" t="s">
        <v>5082</v>
      </c>
      <c r="AF1051" s="237" t="s">
        <v>5134</v>
      </c>
      <c r="AG1051" s="237" t="str">
        <f t="shared" si="178"/>
        <v>柴田郡柴田町大字船岡字中島68番地　柴田町地域福祉センター内</v>
      </c>
      <c r="AH1051" s="237" t="s">
        <v>5135</v>
      </c>
      <c r="AI1051" s="237" t="s">
        <v>5136</v>
      </c>
      <c r="AJ1051" s="237" t="s">
        <v>332</v>
      </c>
    </row>
    <row r="1052" spans="1:36">
      <c r="A1052" s="237" t="str">
        <f t="shared" si="170"/>
        <v>0412200081居宅介護</v>
      </c>
      <c r="B1052" s="237" t="s">
        <v>2802</v>
      </c>
      <c r="C1052" s="237" t="s">
        <v>2803</v>
      </c>
      <c r="D1052" s="237" t="str">
        <f t="shared" si="171"/>
        <v>カブシキガイシャジャパンケアサービス</v>
      </c>
      <c r="E1052" s="237" t="s">
        <v>2804</v>
      </c>
      <c r="F1052" s="237" t="str">
        <f t="shared" si="172"/>
        <v>140</v>
      </c>
      <c r="G1052" s="237" t="str">
        <f t="shared" si="173"/>
        <v>0002</v>
      </c>
      <c r="H1052" s="237" t="s">
        <v>2805</v>
      </c>
      <c r="I1052" s="237" t="str">
        <f t="shared" si="174"/>
        <v>東京都品川区東品川４丁目１２番８号</v>
      </c>
      <c r="J1052" s="237" t="s">
        <v>2806</v>
      </c>
      <c r="K1052" s="237" t="s">
        <v>2807</v>
      </c>
      <c r="L1052" s="237" t="s">
        <v>635</v>
      </c>
      <c r="M1052" s="237" t="s">
        <v>2808</v>
      </c>
      <c r="N1052" s="237" t="s">
        <v>5138</v>
      </c>
      <c r="O1052" s="237" t="s">
        <v>5139</v>
      </c>
      <c r="P1052" s="237" t="s">
        <v>5140</v>
      </c>
      <c r="Q1052" s="237" t="s">
        <v>5141</v>
      </c>
      <c r="R1052" s="237" t="s">
        <v>5142</v>
      </c>
      <c r="S1052" s="237" t="s">
        <v>5143</v>
      </c>
      <c r="T1052" s="237" t="s">
        <v>5144</v>
      </c>
      <c r="U1052" s="237" t="s">
        <v>5145</v>
      </c>
      <c r="V1052" s="237" t="s">
        <v>99</v>
      </c>
      <c r="W1052" s="237"/>
      <c r="X1052" s="237"/>
      <c r="Y1052" s="237" t="s">
        <v>5138</v>
      </c>
      <c r="Z1052" s="237" t="s">
        <v>5146</v>
      </c>
      <c r="AA1052" s="237" t="str">
        <f t="shared" si="175"/>
        <v>ジャパンケアサービス　ハッピーオオカワラヘルパーステーション</v>
      </c>
      <c r="AB1052" s="237" t="s">
        <v>5140</v>
      </c>
      <c r="AC1052" s="237" t="str">
        <f t="shared" si="176"/>
        <v>989</v>
      </c>
      <c r="AD1052" s="237" t="str">
        <f t="shared" si="177"/>
        <v>1217</v>
      </c>
      <c r="AE1052" s="237" t="s">
        <v>5141</v>
      </c>
      <c r="AF1052" s="237" t="s">
        <v>5142</v>
      </c>
      <c r="AG1052" s="237" t="str">
        <f t="shared" si="178"/>
        <v>柴田郡大河原町字錦町5-8</v>
      </c>
      <c r="AH1052" s="237" t="s">
        <v>5143</v>
      </c>
      <c r="AI1052" s="237" t="s">
        <v>5144</v>
      </c>
      <c r="AJ1052" s="237" t="s">
        <v>332</v>
      </c>
    </row>
    <row r="1053" spans="1:36">
      <c r="A1053" s="237" t="str">
        <f t="shared" si="170"/>
        <v>0412200081重度訪問介護</v>
      </c>
      <c r="B1053" s="237" t="s">
        <v>2802</v>
      </c>
      <c r="C1053" s="237" t="s">
        <v>2803</v>
      </c>
      <c r="D1053" s="237" t="str">
        <f t="shared" si="171"/>
        <v>カブシキガイシャジャパンケアサービス</v>
      </c>
      <c r="E1053" s="237" t="s">
        <v>2804</v>
      </c>
      <c r="F1053" s="237" t="str">
        <f t="shared" si="172"/>
        <v>140</v>
      </c>
      <c r="G1053" s="237" t="str">
        <f t="shared" si="173"/>
        <v>0002</v>
      </c>
      <c r="H1053" s="237" t="s">
        <v>2805</v>
      </c>
      <c r="I1053" s="237" t="str">
        <f t="shared" si="174"/>
        <v>東京都品川区東品川４丁目１２番８号</v>
      </c>
      <c r="J1053" s="237" t="s">
        <v>2806</v>
      </c>
      <c r="K1053" s="237" t="s">
        <v>2807</v>
      </c>
      <c r="L1053" s="237" t="s">
        <v>635</v>
      </c>
      <c r="M1053" s="237" t="s">
        <v>2808</v>
      </c>
      <c r="N1053" s="237" t="s">
        <v>5138</v>
      </c>
      <c r="O1053" s="237" t="s">
        <v>5139</v>
      </c>
      <c r="P1053" s="237" t="s">
        <v>5140</v>
      </c>
      <c r="Q1053" s="237" t="s">
        <v>5141</v>
      </c>
      <c r="R1053" s="237" t="s">
        <v>5142</v>
      </c>
      <c r="S1053" s="237" t="s">
        <v>5143</v>
      </c>
      <c r="T1053" s="237" t="s">
        <v>5144</v>
      </c>
      <c r="U1053" s="237" t="s">
        <v>5145</v>
      </c>
      <c r="V1053" s="237" t="s">
        <v>101</v>
      </c>
      <c r="W1053" s="237"/>
      <c r="X1053" s="237"/>
      <c r="Y1053" s="237" t="s">
        <v>5138</v>
      </c>
      <c r="Z1053" s="237" t="s">
        <v>5146</v>
      </c>
      <c r="AA1053" s="237" t="str">
        <f t="shared" si="175"/>
        <v>ジャパンケアサービス　ハッピーオオカワラヘルパーステーション</v>
      </c>
      <c r="AB1053" s="237" t="s">
        <v>5140</v>
      </c>
      <c r="AC1053" s="237" t="str">
        <f t="shared" si="176"/>
        <v>989</v>
      </c>
      <c r="AD1053" s="237" t="str">
        <f t="shared" si="177"/>
        <v>1217</v>
      </c>
      <c r="AE1053" s="237" t="s">
        <v>5141</v>
      </c>
      <c r="AF1053" s="237" t="s">
        <v>5142</v>
      </c>
      <c r="AG1053" s="237" t="str">
        <f t="shared" si="178"/>
        <v>柴田郡大河原町字錦町5-8</v>
      </c>
      <c r="AH1053" s="237" t="s">
        <v>5143</v>
      </c>
      <c r="AI1053" s="237" t="s">
        <v>5144</v>
      </c>
      <c r="AJ1053" s="237" t="s">
        <v>332</v>
      </c>
    </row>
    <row r="1054" spans="1:36">
      <c r="A1054" s="237" t="str">
        <f t="shared" si="170"/>
        <v>0412200081行動援護</v>
      </c>
      <c r="B1054" s="237" t="s">
        <v>2802</v>
      </c>
      <c r="C1054" s="237" t="s">
        <v>2803</v>
      </c>
      <c r="D1054" s="237" t="str">
        <f t="shared" si="171"/>
        <v>カブシキガイシャジャパンケアサービス</v>
      </c>
      <c r="E1054" s="237" t="s">
        <v>2804</v>
      </c>
      <c r="F1054" s="237" t="str">
        <f t="shared" si="172"/>
        <v>140</v>
      </c>
      <c r="G1054" s="237" t="str">
        <f t="shared" si="173"/>
        <v>0002</v>
      </c>
      <c r="H1054" s="237" t="s">
        <v>2805</v>
      </c>
      <c r="I1054" s="237" t="str">
        <f t="shared" si="174"/>
        <v>東京都品川区東品川４丁目１２番８号</v>
      </c>
      <c r="J1054" s="237" t="s">
        <v>2806</v>
      </c>
      <c r="K1054" s="237" t="s">
        <v>2807</v>
      </c>
      <c r="L1054" s="237" t="s">
        <v>635</v>
      </c>
      <c r="M1054" s="237" t="s">
        <v>2808</v>
      </c>
      <c r="N1054" s="237" t="s">
        <v>5138</v>
      </c>
      <c r="O1054" s="237" t="s">
        <v>5139</v>
      </c>
      <c r="P1054" s="237" t="s">
        <v>5140</v>
      </c>
      <c r="Q1054" s="237" t="s">
        <v>5141</v>
      </c>
      <c r="R1054" s="237" t="s">
        <v>5142</v>
      </c>
      <c r="S1054" s="237" t="s">
        <v>5143</v>
      </c>
      <c r="T1054" s="237" t="s">
        <v>5144</v>
      </c>
      <c r="U1054" s="237" t="s">
        <v>5145</v>
      </c>
      <c r="V1054" s="237" t="s">
        <v>102</v>
      </c>
      <c r="W1054" s="237"/>
      <c r="X1054" s="237"/>
      <c r="Y1054" s="237" t="s">
        <v>5138</v>
      </c>
      <c r="Z1054" s="237" t="s">
        <v>5146</v>
      </c>
      <c r="AA1054" s="237" t="str">
        <f t="shared" si="175"/>
        <v>ジャパンケアサービス　ハッピーオオカワラヘルパーステーション</v>
      </c>
      <c r="AB1054" s="237" t="s">
        <v>5140</v>
      </c>
      <c r="AC1054" s="237" t="str">
        <f t="shared" si="176"/>
        <v>989</v>
      </c>
      <c r="AD1054" s="237" t="str">
        <f t="shared" si="177"/>
        <v>1217</v>
      </c>
      <c r="AE1054" s="237" t="s">
        <v>5141</v>
      </c>
      <c r="AF1054" s="237" t="s">
        <v>5142</v>
      </c>
      <c r="AG1054" s="237" t="str">
        <f t="shared" si="178"/>
        <v>柴田郡大河原町字錦町5-8</v>
      </c>
      <c r="AH1054" s="237" t="s">
        <v>5143</v>
      </c>
      <c r="AI1054" s="237" t="s">
        <v>5144</v>
      </c>
      <c r="AJ1054" s="237" t="s">
        <v>332</v>
      </c>
    </row>
    <row r="1055" spans="1:36">
      <c r="A1055" s="237" t="str">
        <f t="shared" si="170"/>
        <v>0412200099居宅介護</v>
      </c>
      <c r="B1055" s="237" t="s">
        <v>5147</v>
      </c>
      <c r="C1055" s="237" t="s">
        <v>5148</v>
      </c>
      <c r="D1055" s="237" t="str">
        <f t="shared" si="171"/>
        <v>トクテイヒエイリカツドウホウジンホットアイ</v>
      </c>
      <c r="E1055" s="237" t="s">
        <v>5149</v>
      </c>
      <c r="F1055" s="237" t="str">
        <f t="shared" si="172"/>
        <v>989</v>
      </c>
      <c r="G1055" s="237" t="str">
        <f t="shared" si="173"/>
        <v>1241</v>
      </c>
      <c r="H1055" s="237" t="s">
        <v>5150</v>
      </c>
      <c r="I1055" s="237" t="str">
        <f t="shared" si="174"/>
        <v>柴田郡大河原町字町２７９番１</v>
      </c>
      <c r="J1055" s="237" t="s">
        <v>5151</v>
      </c>
      <c r="K1055" s="237" t="s">
        <v>5152</v>
      </c>
      <c r="L1055" s="237" t="s">
        <v>248</v>
      </c>
      <c r="M1055" s="237" t="s">
        <v>5153</v>
      </c>
      <c r="N1055" s="237" t="s">
        <v>5154</v>
      </c>
      <c r="O1055" s="237" t="s">
        <v>5155</v>
      </c>
      <c r="P1055" s="237" t="s">
        <v>5149</v>
      </c>
      <c r="Q1055" s="237" t="s">
        <v>5141</v>
      </c>
      <c r="R1055" s="237" t="s">
        <v>5150</v>
      </c>
      <c r="S1055" s="237" t="s">
        <v>5151</v>
      </c>
      <c r="T1055" s="237" t="s">
        <v>5152</v>
      </c>
      <c r="U1055" s="237" t="s">
        <v>5156</v>
      </c>
      <c r="V1055" s="237" t="s">
        <v>99</v>
      </c>
      <c r="W1055" s="237"/>
      <c r="X1055" s="237"/>
      <c r="Y1055" s="237" t="s">
        <v>5154</v>
      </c>
      <c r="Z1055" s="237" t="s">
        <v>5155</v>
      </c>
      <c r="AA1055" s="237" t="str">
        <f t="shared" si="175"/>
        <v>シテイキョタクカイゴジギョウショホットアイ</v>
      </c>
      <c r="AB1055" s="237" t="s">
        <v>5149</v>
      </c>
      <c r="AC1055" s="237" t="str">
        <f t="shared" si="176"/>
        <v>989</v>
      </c>
      <c r="AD1055" s="237" t="str">
        <f t="shared" si="177"/>
        <v>1241</v>
      </c>
      <c r="AE1055" s="237" t="s">
        <v>5141</v>
      </c>
      <c r="AF1055" s="237" t="s">
        <v>5157</v>
      </c>
      <c r="AG1055" s="237" t="str">
        <f t="shared" si="178"/>
        <v>柴田郡大河原町町279-1</v>
      </c>
      <c r="AH1055" s="237" t="s">
        <v>5151</v>
      </c>
      <c r="AI1055" s="237" t="s">
        <v>5151</v>
      </c>
      <c r="AJ1055" s="237" t="s">
        <v>260</v>
      </c>
    </row>
    <row r="1056" spans="1:36">
      <c r="A1056" s="237" t="str">
        <f t="shared" si="170"/>
        <v>0412200099重度訪問介護</v>
      </c>
      <c r="B1056" s="237" t="s">
        <v>5147</v>
      </c>
      <c r="C1056" s="237" t="s">
        <v>5148</v>
      </c>
      <c r="D1056" s="237" t="str">
        <f t="shared" si="171"/>
        <v>トクテイヒエイリカツドウホウジンホットアイ</v>
      </c>
      <c r="E1056" s="237" t="s">
        <v>5149</v>
      </c>
      <c r="F1056" s="237" t="str">
        <f t="shared" si="172"/>
        <v>989</v>
      </c>
      <c r="G1056" s="237" t="str">
        <f t="shared" si="173"/>
        <v>1241</v>
      </c>
      <c r="H1056" s="237" t="s">
        <v>5150</v>
      </c>
      <c r="I1056" s="237" t="str">
        <f t="shared" si="174"/>
        <v>柴田郡大河原町字町２７９番１</v>
      </c>
      <c r="J1056" s="237" t="s">
        <v>5151</v>
      </c>
      <c r="K1056" s="237" t="s">
        <v>5152</v>
      </c>
      <c r="L1056" s="237" t="s">
        <v>248</v>
      </c>
      <c r="M1056" s="237" t="s">
        <v>5153</v>
      </c>
      <c r="N1056" s="237" t="s">
        <v>5154</v>
      </c>
      <c r="O1056" s="237" t="s">
        <v>5155</v>
      </c>
      <c r="P1056" s="237" t="s">
        <v>5149</v>
      </c>
      <c r="Q1056" s="237" t="s">
        <v>5141</v>
      </c>
      <c r="R1056" s="237" t="s">
        <v>5150</v>
      </c>
      <c r="S1056" s="237" t="s">
        <v>5151</v>
      </c>
      <c r="T1056" s="237" t="s">
        <v>5152</v>
      </c>
      <c r="U1056" s="237" t="s">
        <v>5156</v>
      </c>
      <c r="V1056" s="237" t="s">
        <v>101</v>
      </c>
      <c r="W1056" s="237"/>
      <c r="X1056" s="237"/>
      <c r="Y1056" s="237" t="s">
        <v>5154</v>
      </c>
      <c r="Z1056" s="237" t="s">
        <v>5155</v>
      </c>
      <c r="AA1056" s="237" t="str">
        <f t="shared" si="175"/>
        <v>シテイキョタクカイゴジギョウショホットアイ</v>
      </c>
      <c r="AB1056" s="237" t="s">
        <v>5149</v>
      </c>
      <c r="AC1056" s="237" t="str">
        <f t="shared" si="176"/>
        <v>989</v>
      </c>
      <c r="AD1056" s="237" t="str">
        <f t="shared" si="177"/>
        <v>1241</v>
      </c>
      <c r="AE1056" s="237" t="s">
        <v>5141</v>
      </c>
      <c r="AF1056" s="237" t="s">
        <v>5157</v>
      </c>
      <c r="AG1056" s="237" t="str">
        <f t="shared" si="178"/>
        <v>柴田郡大河原町町279-1</v>
      </c>
      <c r="AH1056" s="237" t="s">
        <v>5151</v>
      </c>
      <c r="AI1056" s="237" t="s">
        <v>5151</v>
      </c>
      <c r="AJ1056" s="237" t="s">
        <v>470</v>
      </c>
    </row>
    <row r="1057" spans="1:36">
      <c r="A1057" s="237" t="str">
        <f t="shared" si="170"/>
        <v>0412200107居宅介護</v>
      </c>
      <c r="B1057" s="237" t="s">
        <v>5158</v>
      </c>
      <c r="C1057" s="237" t="s">
        <v>5159</v>
      </c>
      <c r="D1057" s="237" t="str">
        <f t="shared" si="171"/>
        <v>トクテイヒエイリカツドウホウジン　ピース</v>
      </c>
      <c r="E1057" s="237" t="s">
        <v>5160</v>
      </c>
      <c r="F1057" s="237" t="str">
        <f t="shared" si="172"/>
        <v>989</v>
      </c>
      <c r="G1057" s="237" t="str">
        <f t="shared" si="173"/>
        <v>1603</v>
      </c>
      <c r="H1057" s="237" t="s">
        <v>5161</v>
      </c>
      <c r="I1057" s="237" t="str">
        <f t="shared" si="174"/>
        <v>柴田郡柴田町船岡西二丁目18-13</v>
      </c>
      <c r="J1057" s="237" t="s">
        <v>5162</v>
      </c>
      <c r="K1057" s="237" t="s">
        <v>5162</v>
      </c>
      <c r="L1057" s="237" t="s">
        <v>353</v>
      </c>
      <c r="M1057" s="237" t="s">
        <v>5163</v>
      </c>
      <c r="N1057" s="237" t="s">
        <v>5158</v>
      </c>
      <c r="O1057" s="237" t="s">
        <v>5159</v>
      </c>
      <c r="P1057" s="237" t="s">
        <v>5160</v>
      </c>
      <c r="Q1057" s="237" t="s">
        <v>5082</v>
      </c>
      <c r="R1057" s="237" t="s">
        <v>5161</v>
      </c>
      <c r="S1057" s="237" t="s">
        <v>5162</v>
      </c>
      <c r="T1057" s="237" t="s">
        <v>5162</v>
      </c>
      <c r="U1057" s="237" t="s">
        <v>5164</v>
      </c>
      <c r="V1057" s="237" t="s">
        <v>99</v>
      </c>
      <c r="W1057" s="237"/>
      <c r="X1057" s="237"/>
      <c r="Y1057" s="237" t="s">
        <v>5158</v>
      </c>
      <c r="Z1057" s="237" t="s">
        <v>5159</v>
      </c>
      <c r="AA1057" s="237" t="str">
        <f t="shared" si="175"/>
        <v>トクテイヒエイリカツドウホウジン　ピース</v>
      </c>
      <c r="AB1057" s="237" t="s">
        <v>5165</v>
      </c>
      <c r="AC1057" s="237" t="str">
        <f t="shared" si="176"/>
        <v>989</v>
      </c>
      <c r="AD1057" s="237" t="str">
        <f t="shared" si="177"/>
        <v>1612</v>
      </c>
      <c r="AE1057" s="237" t="s">
        <v>5082</v>
      </c>
      <c r="AF1057" s="237" t="s">
        <v>5161</v>
      </c>
      <c r="AG1057" s="237" t="str">
        <f t="shared" si="178"/>
        <v>柴田郡柴田町船岡西二丁目18-13</v>
      </c>
      <c r="AH1057" s="237" t="s">
        <v>5162</v>
      </c>
      <c r="AI1057" s="237" t="s">
        <v>5162</v>
      </c>
      <c r="AJ1057" s="237" t="s">
        <v>332</v>
      </c>
    </row>
    <row r="1058" spans="1:36">
      <c r="A1058" s="237" t="str">
        <f t="shared" si="170"/>
        <v>0412200107重度訪問介護</v>
      </c>
      <c r="B1058" s="237" t="s">
        <v>5158</v>
      </c>
      <c r="C1058" s="237" t="s">
        <v>5159</v>
      </c>
      <c r="D1058" s="237" t="str">
        <f t="shared" si="171"/>
        <v>トクテイヒエイリカツドウホウジン　ピース</v>
      </c>
      <c r="E1058" s="237" t="s">
        <v>5160</v>
      </c>
      <c r="F1058" s="237" t="str">
        <f t="shared" si="172"/>
        <v>989</v>
      </c>
      <c r="G1058" s="237" t="str">
        <f t="shared" si="173"/>
        <v>1603</v>
      </c>
      <c r="H1058" s="237" t="s">
        <v>5161</v>
      </c>
      <c r="I1058" s="237" t="str">
        <f t="shared" si="174"/>
        <v>柴田郡柴田町船岡西二丁目18-13</v>
      </c>
      <c r="J1058" s="237" t="s">
        <v>5162</v>
      </c>
      <c r="K1058" s="237" t="s">
        <v>5162</v>
      </c>
      <c r="L1058" s="237" t="s">
        <v>353</v>
      </c>
      <c r="M1058" s="237" t="s">
        <v>5163</v>
      </c>
      <c r="N1058" s="237" t="s">
        <v>5158</v>
      </c>
      <c r="O1058" s="237" t="s">
        <v>5159</v>
      </c>
      <c r="P1058" s="237" t="s">
        <v>5160</v>
      </c>
      <c r="Q1058" s="237" t="s">
        <v>5082</v>
      </c>
      <c r="R1058" s="237" t="s">
        <v>5161</v>
      </c>
      <c r="S1058" s="237" t="s">
        <v>5162</v>
      </c>
      <c r="T1058" s="237" t="s">
        <v>5162</v>
      </c>
      <c r="U1058" s="237" t="s">
        <v>5164</v>
      </c>
      <c r="V1058" s="237" t="s">
        <v>101</v>
      </c>
      <c r="W1058" s="237"/>
      <c r="X1058" s="237"/>
      <c r="Y1058" s="237" t="s">
        <v>5158</v>
      </c>
      <c r="Z1058" s="237" t="s">
        <v>5159</v>
      </c>
      <c r="AA1058" s="237" t="str">
        <f t="shared" si="175"/>
        <v>トクテイヒエイリカツドウホウジン　ピース</v>
      </c>
      <c r="AB1058" s="237" t="s">
        <v>5165</v>
      </c>
      <c r="AC1058" s="237" t="str">
        <f t="shared" si="176"/>
        <v>989</v>
      </c>
      <c r="AD1058" s="237" t="str">
        <f t="shared" si="177"/>
        <v>1612</v>
      </c>
      <c r="AE1058" s="237" t="s">
        <v>5082</v>
      </c>
      <c r="AF1058" s="237" t="s">
        <v>5161</v>
      </c>
      <c r="AG1058" s="237" t="str">
        <f t="shared" si="178"/>
        <v>柴田郡柴田町船岡西二丁目18-13</v>
      </c>
      <c r="AH1058" s="237" t="s">
        <v>5162</v>
      </c>
      <c r="AI1058" s="237" t="s">
        <v>5162</v>
      </c>
      <c r="AJ1058" s="237" t="s">
        <v>332</v>
      </c>
    </row>
    <row r="1059" spans="1:36">
      <c r="A1059" s="237" t="str">
        <f t="shared" si="170"/>
        <v>0412200115居宅介護</v>
      </c>
      <c r="B1059" s="237" t="s">
        <v>5166</v>
      </c>
      <c r="C1059" s="237" t="s">
        <v>5167</v>
      </c>
      <c r="D1059" s="237" t="str">
        <f t="shared" si="171"/>
        <v>シャカイフクシホウジンカワサキマチシャカイフクシキョウギカイ</v>
      </c>
      <c r="E1059" s="237" t="s">
        <v>5168</v>
      </c>
      <c r="F1059" s="237" t="str">
        <f t="shared" si="172"/>
        <v>989</v>
      </c>
      <c r="G1059" s="237" t="str">
        <f t="shared" si="173"/>
        <v>1501</v>
      </c>
      <c r="H1059" s="237" t="s">
        <v>5169</v>
      </c>
      <c r="I1059" s="237" t="str">
        <f t="shared" si="174"/>
        <v>柴田郡川崎町大字前川字北原２３番地１</v>
      </c>
      <c r="J1059" s="237" t="s">
        <v>5170</v>
      </c>
      <c r="K1059" s="237" t="s">
        <v>5171</v>
      </c>
      <c r="L1059" s="237" t="s">
        <v>353</v>
      </c>
      <c r="M1059" s="237" t="s">
        <v>5172</v>
      </c>
      <c r="N1059" s="237" t="s">
        <v>5166</v>
      </c>
      <c r="O1059" s="237" t="s">
        <v>5167</v>
      </c>
      <c r="P1059" s="237" t="s">
        <v>5168</v>
      </c>
      <c r="Q1059" s="237" t="s">
        <v>5173</v>
      </c>
      <c r="R1059" s="237" t="s">
        <v>5174</v>
      </c>
      <c r="S1059" s="237" t="s">
        <v>5170</v>
      </c>
      <c r="T1059" s="237" t="s">
        <v>5171</v>
      </c>
      <c r="U1059" s="237" t="s">
        <v>5175</v>
      </c>
      <c r="V1059" s="237" t="s">
        <v>99</v>
      </c>
      <c r="W1059" s="237"/>
      <c r="X1059" s="237"/>
      <c r="Y1059" s="237" t="s">
        <v>5166</v>
      </c>
      <c r="Z1059" s="237" t="s">
        <v>5167</v>
      </c>
      <c r="AA1059" s="237" t="str">
        <f t="shared" si="175"/>
        <v>シャカイフクシホウジンカワサキマチシャカイフクシキョウギカイ</v>
      </c>
      <c r="AB1059" s="237" t="s">
        <v>5168</v>
      </c>
      <c r="AC1059" s="237" t="str">
        <f t="shared" si="176"/>
        <v>989</v>
      </c>
      <c r="AD1059" s="237" t="str">
        <f t="shared" si="177"/>
        <v>1501</v>
      </c>
      <c r="AE1059" s="237" t="s">
        <v>5173</v>
      </c>
      <c r="AF1059" s="237" t="s">
        <v>5169</v>
      </c>
      <c r="AG1059" s="237" t="str">
        <f t="shared" si="178"/>
        <v>柴田郡川崎町大字前川字北原２３番地１</v>
      </c>
      <c r="AH1059" s="237" t="s">
        <v>5170</v>
      </c>
      <c r="AI1059" s="237" t="s">
        <v>5171</v>
      </c>
      <c r="AJ1059" s="237" t="s">
        <v>332</v>
      </c>
    </row>
    <row r="1060" spans="1:36">
      <c r="A1060" s="237" t="str">
        <f t="shared" si="170"/>
        <v>0412200115重度訪問介護</v>
      </c>
      <c r="B1060" s="237" t="s">
        <v>5166</v>
      </c>
      <c r="C1060" s="237" t="s">
        <v>5167</v>
      </c>
      <c r="D1060" s="237" t="str">
        <f t="shared" si="171"/>
        <v>シャカイフクシホウジンカワサキマチシャカイフクシキョウギカイ</v>
      </c>
      <c r="E1060" s="237" t="s">
        <v>5168</v>
      </c>
      <c r="F1060" s="237" t="str">
        <f t="shared" si="172"/>
        <v>989</v>
      </c>
      <c r="G1060" s="237" t="str">
        <f t="shared" si="173"/>
        <v>1501</v>
      </c>
      <c r="H1060" s="237" t="s">
        <v>5169</v>
      </c>
      <c r="I1060" s="237" t="str">
        <f t="shared" si="174"/>
        <v>柴田郡川崎町大字前川字北原２３番地１</v>
      </c>
      <c r="J1060" s="237" t="s">
        <v>5170</v>
      </c>
      <c r="K1060" s="237" t="s">
        <v>5171</v>
      </c>
      <c r="L1060" s="237" t="s">
        <v>353</v>
      </c>
      <c r="M1060" s="237" t="s">
        <v>5172</v>
      </c>
      <c r="N1060" s="237" t="s">
        <v>5166</v>
      </c>
      <c r="O1060" s="237" t="s">
        <v>5167</v>
      </c>
      <c r="P1060" s="237" t="s">
        <v>5168</v>
      </c>
      <c r="Q1060" s="237" t="s">
        <v>5173</v>
      </c>
      <c r="R1060" s="237" t="s">
        <v>5174</v>
      </c>
      <c r="S1060" s="237" t="s">
        <v>5170</v>
      </c>
      <c r="T1060" s="237" t="s">
        <v>5171</v>
      </c>
      <c r="U1060" s="237" t="s">
        <v>5175</v>
      </c>
      <c r="V1060" s="237" t="s">
        <v>101</v>
      </c>
      <c r="W1060" s="237"/>
      <c r="X1060" s="237"/>
      <c r="Y1060" s="237" t="s">
        <v>5166</v>
      </c>
      <c r="Z1060" s="237" t="s">
        <v>5167</v>
      </c>
      <c r="AA1060" s="237" t="str">
        <f t="shared" si="175"/>
        <v>シャカイフクシホウジンカワサキマチシャカイフクシキョウギカイ</v>
      </c>
      <c r="AB1060" s="237" t="s">
        <v>5168</v>
      </c>
      <c r="AC1060" s="237" t="str">
        <f t="shared" si="176"/>
        <v>989</v>
      </c>
      <c r="AD1060" s="237" t="str">
        <f t="shared" si="177"/>
        <v>1501</v>
      </c>
      <c r="AE1060" s="237" t="s">
        <v>5173</v>
      </c>
      <c r="AF1060" s="237" t="s">
        <v>5169</v>
      </c>
      <c r="AG1060" s="237" t="str">
        <f t="shared" si="178"/>
        <v>柴田郡川崎町大字前川字北原２３番地１</v>
      </c>
      <c r="AH1060" s="237" t="s">
        <v>5170</v>
      </c>
      <c r="AI1060" s="237" t="s">
        <v>5171</v>
      </c>
      <c r="AJ1060" s="237" t="s">
        <v>332</v>
      </c>
    </row>
    <row r="1061" spans="1:36">
      <c r="A1061" s="237" t="str">
        <f t="shared" si="170"/>
        <v>0412200123居宅介護</v>
      </c>
      <c r="B1061" s="237" t="s">
        <v>484</v>
      </c>
      <c r="C1061" s="237" t="s">
        <v>485</v>
      </c>
      <c r="D1061" s="237" t="str">
        <f t="shared" si="171"/>
        <v>カブシキガイシャコムスン</v>
      </c>
      <c r="E1061" s="237" t="s">
        <v>486</v>
      </c>
      <c r="F1061" s="237" t="str">
        <f t="shared" si="172"/>
        <v>106</v>
      </c>
      <c r="G1061" s="237" t="str">
        <f t="shared" si="173"/>
        <v>6153</v>
      </c>
      <c r="H1061" s="237" t="s">
        <v>487</v>
      </c>
      <c r="I1061" s="237" t="str">
        <f t="shared" si="174"/>
        <v>東京都港区六本木六丁目１０番１号六本木ヒルズ森タワー</v>
      </c>
      <c r="J1061" s="237" t="s">
        <v>488</v>
      </c>
      <c r="K1061" s="237" t="s">
        <v>489</v>
      </c>
      <c r="L1061" s="237" t="s">
        <v>339</v>
      </c>
      <c r="M1061" s="237" t="s">
        <v>490</v>
      </c>
      <c r="N1061" s="237" t="s">
        <v>5176</v>
      </c>
      <c r="O1061" s="237" t="s">
        <v>5177</v>
      </c>
      <c r="P1061" s="237" t="s">
        <v>5149</v>
      </c>
      <c r="Q1061" s="237" t="s">
        <v>5141</v>
      </c>
      <c r="R1061" s="237" t="s">
        <v>5178</v>
      </c>
      <c r="S1061" s="237" t="s">
        <v>5179</v>
      </c>
      <c r="T1061" s="237" t="s">
        <v>5180</v>
      </c>
      <c r="U1061" s="237" t="s">
        <v>5181</v>
      </c>
      <c r="V1061" s="237" t="s">
        <v>99</v>
      </c>
      <c r="W1061" s="237"/>
      <c r="X1061" s="237"/>
      <c r="Y1061" s="237" t="s">
        <v>5176</v>
      </c>
      <c r="Z1061" s="237" t="s">
        <v>5177</v>
      </c>
      <c r="AA1061" s="237" t="str">
        <f t="shared" si="175"/>
        <v>カブシキガイシャコムスン　オオガワラケアセンター</v>
      </c>
      <c r="AB1061" s="237" t="s">
        <v>5149</v>
      </c>
      <c r="AC1061" s="237" t="str">
        <f t="shared" si="176"/>
        <v>989</v>
      </c>
      <c r="AD1061" s="237" t="str">
        <f t="shared" si="177"/>
        <v>1241</v>
      </c>
      <c r="AE1061" s="237" t="s">
        <v>5141</v>
      </c>
      <c r="AF1061" s="237" t="s">
        <v>5178</v>
      </c>
      <c r="AG1061" s="237" t="str">
        <f t="shared" si="178"/>
        <v>柴田郡大河原町字町55-2</v>
      </c>
      <c r="AH1061" s="237" t="s">
        <v>5179</v>
      </c>
      <c r="AI1061" s="237" t="s">
        <v>5180</v>
      </c>
      <c r="AJ1061" s="237" t="s">
        <v>332</v>
      </c>
    </row>
    <row r="1062" spans="1:36">
      <c r="A1062" s="237" t="str">
        <f t="shared" si="170"/>
        <v>0412200123重度訪問介護</v>
      </c>
      <c r="B1062" s="237" t="s">
        <v>484</v>
      </c>
      <c r="C1062" s="237" t="s">
        <v>485</v>
      </c>
      <c r="D1062" s="237" t="str">
        <f t="shared" si="171"/>
        <v>カブシキガイシャコムスン</v>
      </c>
      <c r="E1062" s="237" t="s">
        <v>486</v>
      </c>
      <c r="F1062" s="237" t="str">
        <f t="shared" si="172"/>
        <v>106</v>
      </c>
      <c r="G1062" s="237" t="str">
        <f t="shared" si="173"/>
        <v>6153</v>
      </c>
      <c r="H1062" s="237" t="s">
        <v>487</v>
      </c>
      <c r="I1062" s="237" t="str">
        <f t="shared" si="174"/>
        <v>東京都港区六本木六丁目１０番１号六本木ヒルズ森タワー</v>
      </c>
      <c r="J1062" s="237" t="s">
        <v>488</v>
      </c>
      <c r="K1062" s="237" t="s">
        <v>489</v>
      </c>
      <c r="L1062" s="237" t="s">
        <v>339</v>
      </c>
      <c r="M1062" s="237" t="s">
        <v>490</v>
      </c>
      <c r="N1062" s="237" t="s">
        <v>5176</v>
      </c>
      <c r="O1062" s="237" t="s">
        <v>5177</v>
      </c>
      <c r="P1062" s="237" t="s">
        <v>5149</v>
      </c>
      <c r="Q1062" s="237" t="s">
        <v>5141</v>
      </c>
      <c r="R1062" s="237" t="s">
        <v>5178</v>
      </c>
      <c r="S1062" s="237" t="s">
        <v>5179</v>
      </c>
      <c r="T1062" s="237" t="s">
        <v>5180</v>
      </c>
      <c r="U1062" s="237" t="s">
        <v>5181</v>
      </c>
      <c r="V1062" s="237" t="s">
        <v>101</v>
      </c>
      <c r="W1062" s="237"/>
      <c r="X1062" s="237"/>
      <c r="Y1062" s="237" t="s">
        <v>5176</v>
      </c>
      <c r="Z1062" s="237" t="s">
        <v>5177</v>
      </c>
      <c r="AA1062" s="237" t="str">
        <f t="shared" si="175"/>
        <v>カブシキガイシャコムスン　オオガワラケアセンター</v>
      </c>
      <c r="AB1062" s="237" t="s">
        <v>5149</v>
      </c>
      <c r="AC1062" s="237" t="str">
        <f t="shared" si="176"/>
        <v>989</v>
      </c>
      <c r="AD1062" s="237" t="str">
        <f t="shared" si="177"/>
        <v>1241</v>
      </c>
      <c r="AE1062" s="237" t="s">
        <v>5141</v>
      </c>
      <c r="AF1062" s="237" t="s">
        <v>5178</v>
      </c>
      <c r="AG1062" s="237" t="str">
        <f t="shared" si="178"/>
        <v>柴田郡大河原町字町55-2</v>
      </c>
      <c r="AH1062" s="237" t="s">
        <v>5179</v>
      </c>
      <c r="AI1062" s="237" t="s">
        <v>5180</v>
      </c>
      <c r="AJ1062" s="237" t="s">
        <v>332</v>
      </c>
    </row>
    <row r="1063" spans="1:36">
      <c r="A1063" s="237" t="str">
        <f t="shared" si="170"/>
        <v>0412200123行動援護</v>
      </c>
      <c r="B1063" s="237" t="s">
        <v>484</v>
      </c>
      <c r="C1063" s="237" t="s">
        <v>485</v>
      </c>
      <c r="D1063" s="237" t="str">
        <f t="shared" si="171"/>
        <v>カブシキガイシャコムスン</v>
      </c>
      <c r="E1063" s="237" t="s">
        <v>486</v>
      </c>
      <c r="F1063" s="237" t="str">
        <f t="shared" si="172"/>
        <v>106</v>
      </c>
      <c r="G1063" s="237" t="str">
        <f t="shared" si="173"/>
        <v>6153</v>
      </c>
      <c r="H1063" s="237" t="s">
        <v>487</v>
      </c>
      <c r="I1063" s="237" t="str">
        <f t="shared" si="174"/>
        <v>東京都港区六本木六丁目１０番１号六本木ヒルズ森タワー</v>
      </c>
      <c r="J1063" s="237" t="s">
        <v>488</v>
      </c>
      <c r="K1063" s="237" t="s">
        <v>489</v>
      </c>
      <c r="L1063" s="237" t="s">
        <v>339</v>
      </c>
      <c r="M1063" s="237" t="s">
        <v>490</v>
      </c>
      <c r="N1063" s="237" t="s">
        <v>5176</v>
      </c>
      <c r="O1063" s="237" t="s">
        <v>5177</v>
      </c>
      <c r="P1063" s="237" t="s">
        <v>5149</v>
      </c>
      <c r="Q1063" s="237" t="s">
        <v>5141</v>
      </c>
      <c r="R1063" s="237" t="s">
        <v>5178</v>
      </c>
      <c r="S1063" s="237" t="s">
        <v>5179</v>
      </c>
      <c r="T1063" s="237" t="s">
        <v>5180</v>
      </c>
      <c r="U1063" s="237" t="s">
        <v>5181</v>
      </c>
      <c r="V1063" s="237" t="s">
        <v>102</v>
      </c>
      <c r="W1063" s="237"/>
      <c r="X1063" s="237"/>
      <c r="Y1063" s="237" t="s">
        <v>5176</v>
      </c>
      <c r="Z1063" s="237" t="s">
        <v>5177</v>
      </c>
      <c r="AA1063" s="237" t="str">
        <f t="shared" si="175"/>
        <v>カブシキガイシャコムスン　オオガワラケアセンター</v>
      </c>
      <c r="AB1063" s="237" t="s">
        <v>5149</v>
      </c>
      <c r="AC1063" s="237" t="str">
        <f t="shared" si="176"/>
        <v>989</v>
      </c>
      <c r="AD1063" s="237" t="str">
        <f t="shared" si="177"/>
        <v>1241</v>
      </c>
      <c r="AE1063" s="237" t="s">
        <v>5141</v>
      </c>
      <c r="AF1063" s="237" t="s">
        <v>5178</v>
      </c>
      <c r="AG1063" s="237" t="str">
        <f t="shared" si="178"/>
        <v>柴田郡大河原町字町55-2</v>
      </c>
      <c r="AH1063" s="237" t="s">
        <v>5179</v>
      </c>
      <c r="AI1063" s="237" t="s">
        <v>5180</v>
      </c>
      <c r="AJ1063" s="237" t="s">
        <v>332</v>
      </c>
    </row>
    <row r="1064" spans="1:36">
      <c r="A1064" s="237" t="str">
        <f t="shared" si="170"/>
        <v>0412200131居宅介護</v>
      </c>
      <c r="B1064" s="237" t="s">
        <v>5182</v>
      </c>
      <c r="C1064" s="237" t="s">
        <v>5183</v>
      </c>
      <c r="D1064" s="237" t="str">
        <f t="shared" si="171"/>
        <v>シャカイフクシホウジンムラタマチシャカイフクシキョウギカイ</v>
      </c>
      <c r="E1064" s="237" t="s">
        <v>5184</v>
      </c>
      <c r="F1064" s="237" t="str">
        <f t="shared" si="172"/>
        <v>989</v>
      </c>
      <c r="G1064" s="237" t="str">
        <f t="shared" si="173"/>
        <v>1305</v>
      </c>
      <c r="H1064" s="237" t="s">
        <v>5185</v>
      </c>
      <c r="I1064" s="237" t="str">
        <f t="shared" si="174"/>
        <v>柴田郡村田町大字村田字大槻下５番地</v>
      </c>
      <c r="J1064" s="237" t="s">
        <v>5186</v>
      </c>
      <c r="K1064" s="237" t="s">
        <v>5187</v>
      </c>
      <c r="L1064" s="237" t="s">
        <v>353</v>
      </c>
      <c r="M1064" s="237" t="s">
        <v>5188</v>
      </c>
      <c r="N1064" s="237" t="s">
        <v>5182</v>
      </c>
      <c r="O1064" s="237" t="s">
        <v>5183</v>
      </c>
      <c r="P1064" s="237" t="s">
        <v>5184</v>
      </c>
      <c r="Q1064" s="237" t="s">
        <v>5068</v>
      </c>
      <c r="R1064" s="237" t="s">
        <v>5185</v>
      </c>
      <c r="S1064" s="237" t="s">
        <v>5186</v>
      </c>
      <c r="T1064" s="237" t="s">
        <v>5187</v>
      </c>
      <c r="U1064" s="237" t="s">
        <v>5189</v>
      </c>
      <c r="V1064" s="237" t="s">
        <v>99</v>
      </c>
      <c r="W1064" s="237"/>
      <c r="X1064" s="237"/>
      <c r="Y1064" s="237" t="s">
        <v>5190</v>
      </c>
      <c r="Z1064" s="237" t="s">
        <v>5191</v>
      </c>
      <c r="AA1064" s="237" t="str">
        <f t="shared" si="175"/>
        <v>シャカイフクシホウジン　ムラタマチシャカイフクシキョウギカイ</v>
      </c>
      <c r="AB1064" s="237" t="s">
        <v>5184</v>
      </c>
      <c r="AC1064" s="237" t="str">
        <f t="shared" si="176"/>
        <v>989</v>
      </c>
      <c r="AD1064" s="237" t="str">
        <f t="shared" si="177"/>
        <v>1305</v>
      </c>
      <c r="AE1064" s="237" t="s">
        <v>5068</v>
      </c>
      <c r="AF1064" s="237" t="s">
        <v>5192</v>
      </c>
      <c r="AG1064" s="237" t="str">
        <f t="shared" si="178"/>
        <v>柴田郡村田町大字村田字大槻下６番地</v>
      </c>
      <c r="AH1064" s="237" t="s">
        <v>5186</v>
      </c>
      <c r="AI1064" s="237" t="s">
        <v>5187</v>
      </c>
      <c r="AJ1064" s="237" t="s">
        <v>332</v>
      </c>
    </row>
    <row r="1065" spans="1:36">
      <c r="A1065" s="237" t="str">
        <f t="shared" si="170"/>
        <v>0412200131重度訪問介護</v>
      </c>
      <c r="B1065" s="237" t="s">
        <v>5182</v>
      </c>
      <c r="C1065" s="237" t="s">
        <v>5183</v>
      </c>
      <c r="D1065" s="237" t="str">
        <f t="shared" si="171"/>
        <v>シャカイフクシホウジンムラタマチシャカイフクシキョウギカイ</v>
      </c>
      <c r="E1065" s="237" t="s">
        <v>5184</v>
      </c>
      <c r="F1065" s="237" t="str">
        <f t="shared" si="172"/>
        <v>989</v>
      </c>
      <c r="G1065" s="237" t="str">
        <f t="shared" si="173"/>
        <v>1305</v>
      </c>
      <c r="H1065" s="237" t="s">
        <v>5185</v>
      </c>
      <c r="I1065" s="237" t="str">
        <f t="shared" si="174"/>
        <v>柴田郡村田町大字村田字大槻下５番地</v>
      </c>
      <c r="J1065" s="237" t="s">
        <v>5186</v>
      </c>
      <c r="K1065" s="237" t="s">
        <v>5187</v>
      </c>
      <c r="L1065" s="237" t="s">
        <v>353</v>
      </c>
      <c r="M1065" s="237" t="s">
        <v>5188</v>
      </c>
      <c r="N1065" s="237" t="s">
        <v>5182</v>
      </c>
      <c r="O1065" s="237" t="s">
        <v>5183</v>
      </c>
      <c r="P1065" s="237" t="s">
        <v>5184</v>
      </c>
      <c r="Q1065" s="237" t="s">
        <v>5068</v>
      </c>
      <c r="R1065" s="237" t="s">
        <v>5185</v>
      </c>
      <c r="S1065" s="237" t="s">
        <v>5186</v>
      </c>
      <c r="T1065" s="237" t="s">
        <v>5187</v>
      </c>
      <c r="U1065" s="237" t="s">
        <v>5189</v>
      </c>
      <c r="V1065" s="237" t="s">
        <v>101</v>
      </c>
      <c r="W1065" s="237"/>
      <c r="X1065" s="237"/>
      <c r="Y1065" s="237" t="s">
        <v>5190</v>
      </c>
      <c r="Z1065" s="237" t="s">
        <v>5191</v>
      </c>
      <c r="AA1065" s="237" t="str">
        <f t="shared" si="175"/>
        <v>シャカイフクシホウジン　ムラタマチシャカイフクシキョウギカイ</v>
      </c>
      <c r="AB1065" s="237" t="s">
        <v>5184</v>
      </c>
      <c r="AC1065" s="237" t="str">
        <f t="shared" si="176"/>
        <v>989</v>
      </c>
      <c r="AD1065" s="237" t="str">
        <f t="shared" si="177"/>
        <v>1305</v>
      </c>
      <c r="AE1065" s="237" t="s">
        <v>5068</v>
      </c>
      <c r="AF1065" s="237" t="s">
        <v>5192</v>
      </c>
      <c r="AG1065" s="237" t="str">
        <f t="shared" si="178"/>
        <v>柴田郡村田町大字村田字大槻下６番地</v>
      </c>
      <c r="AH1065" s="237" t="s">
        <v>5186</v>
      </c>
      <c r="AI1065" s="237" t="s">
        <v>5187</v>
      </c>
      <c r="AJ1065" s="237" t="s">
        <v>332</v>
      </c>
    </row>
    <row r="1066" spans="1:36">
      <c r="A1066" s="237" t="str">
        <f t="shared" si="170"/>
        <v>0412200222就労移行支援</v>
      </c>
      <c r="B1066" s="237" t="s">
        <v>3507</v>
      </c>
      <c r="C1066" s="237" t="s">
        <v>3508</v>
      </c>
      <c r="D1066" s="237" t="str">
        <f t="shared" si="171"/>
        <v>シャカイフクシホウジン　ハラカラフクシカイ</v>
      </c>
      <c r="E1066" s="237" t="s">
        <v>3509</v>
      </c>
      <c r="F1066" s="237" t="str">
        <f t="shared" si="172"/>
        <v>989</v>
      </c>
      <c r="G1066" s="237" t="str">
        <f t="shared" si="173"/>
        <v>1601</v>
      </c>
      <c r="H1066" s="237" t="s">
        <v>3510</v>
      </c>
      <c r="I1066" s="237" t="str">
        <f t="shared" si="174"/>
        <v>柴田郡柴田町船岡中央１丁目２－２３</v>
      </c>
      <c r="J1066" s="237" t="s">
        <v>3511</v>
      </c>
      <c r="K1066" s="237" t="s">
        <v>3512</v>
      </c>
      <c r="L1066" s="237" t="s">
        <v>248</v>
      </c>
      <c r="M1066" s="237" t="s">
        <v>3513</v>
      </c>
      <c r="N1066" s="237" t="s">
        <v>5193</v>
      </c>
      <c r="O1066" s="237" t="s">
        <v>5194</v>
      </c>
      <c r="P1066" s="237" t="s">
        <v>5195</v>
      </c>
      <c r="Q1066" s="237" t="s">
        <v>5068</v>
      </c>
      <c r="R1066" s="237" t="s">
        <v>5196</v>
      </c>
      <c r="S1066" s="237" t="s">
        <v>5197</v>
      </c>
      <c r="T1066" s="237" t="s">
        <v>5198</v>
      </c>
      <c r="U1066" s="237" t="s">
        <v>5199</v>
      </c>
      <c r="V1066" s="237" t="s">
        <v>109</v>
      </c>
      <c r="W1066" s="237"/>
      <c r="X1066" s="237"/>
      <c r="Y1066" s="237" t="s">
        <v>5193</v>
      </c>
      <c r="Z1066" s="237" t="s">
        <v>5194</v>
      </c>
      <c r="AA1066" s="237" t="str">
        <f t="shared" si="175"/>
        <v>ビインズ　ムラタ</v>
      </c>
      <c r="AB1066" s="237" t="s">
        <v>5195</v>
      </c>
      <c r="AC1066" s="237" t="str">
        <f t="shared" si="176"/>
        <v>989</v>
      </c>
      <c r="AD1066" s="237" t="str">
        <f t="shared" si="177"/>
        <v>1322</v>
      </c>
      <c r="AE1066" s="237" t="s">
        <v>5068</v>
      </c>
      <c r="AF1066" s="237" t="s">
        <v>5196</v>
      </c>
      <c r="AG1066" s="237" t="str">
        <f t="shared" si="178"/>
        <v>柴田郡村田町大字関場字屋敷前137-1</v>
      </c>
      <c r="AH1066" s="237" t="s">
        <v>5197</v>
      </c>
      <c r="AI1066" s="237" t="s">
        <v>5198</v>
      </c>
      <c r="AJ1066" s="237" t="s">
        <v>332</v>
      </c>
    </row>
    <row r="1067" spans="1:36">
      <c r="A1067" s="237" t="str">
        <f t="shared" si="170"/>
        <v>0412200222就労継続支援Ｂ型</v>
      </c>
      <c r="B1067" s="237" t="s">
        <v>3507</v>
      </c>
      <c r="C1067" s="237" t="s">
        <v>3508</v>
      </c>
      <c r="D1067" s="237" t="str">
        <f t="shared" si="171"/>
        <v>シャカイフクシホウジン　ハラカラフクシカイ</v>
      </c>
      <c r="E1067" s="237" t="s">
        <v>3509</v>
      </c>
      <c r="F1067" s="237" t="str">
        <f t="shared" si="172"/>
        <v>989</v>
      </c>
      <c r="G1067" s="237" t="str">
        <f t="shared" si="173"/>
        <v>1601</v>
      </c>
      <c r="H1067" s="237" t="s">
        <v>3510</v>
      </c>
      <c r="I1067" s="237" t="str">
        <f t="shared" si="174"/>
        <v>柴田郡柴田町船岡中央１丁目２－２３</v>
      </c>
      <c r="J1067" s="237" t="s">
        <v>3511</v>
      </c>
      <c r="K1067" s="237" t="s">
        <v>3512</v>
      </c>
      <c r="L1067" s="237" t="s">
        <v>248</v>
      </c>
      <c r="M1067" s="237" t="s">
        <v>3513</v>
      </c>
      <c r="N1067" s="237" t="s">
        <v>5193</v>
      </c>
      <c r="O1067" s="237" t="s">
        <v>5194</v>
      </c>
      <c r="P1067" s="237" t="s">
        <v>5195</v>
      </c>
      <c r="Q1067" s="237" t="s">
        <v>5068</v>
      </c>
      <c r="R1067" s="237" t="s">
        <v>5196</v>
      </c>
      <c r="S1067" s="237" t="s">
        <v>5197</v>
      </c>
      <c r="T1067" s="237" t="s">
        <v>5198</v>
      </c>
      <c r="U1067" s="237" t="s">
        <v>5199</v>
      </c>
      <c r="V1067" s="237" t="s">
        <v>111</v>
      </c>
      <c r="W1067" s="237"/>
      <c r="X1067" s="237"/>
      <c r="Y1067" s="237" t="s">
        <v>5193</v>
      </c>
      <c r="Z1067" s="237" t="s">
        <v>5194</v>
      </c>
      <c r="AA1067" s="237" t="str">
        <f t="shared" si="175"/>
        <v>ビインズ　ムラタ</v>
      </c>
      <c r="AB1067" s="237" t="s">
        <v>5195</v>
      </c>
      <c r="AC1067" s="237" t="str">
        <f t="shared" si="176"/>
        <v>989</v>
      </c>
      <c r="AD1067" s="237" t="str">
        <f t="shared" si="177"/>
        <v>1322</v>
      </c>
      <c r="AE1067" s="237" t="s">
        <v>5068</v>
      </c>
      <c r="AF1067" s="237" t="s">
        <v>5196</v>
      </c>
      <c r="AG1067" s="237" t="str">
        <f t="shared" si="178"/>
        <v>柴田郡村田町大字関場字屋敷前137-1</v>
      </c>
      <c r="AH1067" s="237" t="s">
        <v>5197</v>
      </c>
      <c r="AI1067" s="237" t="s">
        <v>5198</v>
      </c>
      <c r="AJ1067" s="237" t="s">
        <v>260</v>
      </c>
    </row>
    <row r="1068" spans="1:36">
      <c r="A1068" s="237" t="str">
        <f t="shared" si="170"/>
        <v>0412200222知的障害者通所授産施設</v>
      </c>
      <c r="B1068" s="237" t="s">
        <v>3507</v>
      </c>
      <c r="C1068" s="237" t="s">
        <v>3508</v>
      </c>
      <c r="D1068" s="237" t="str">
        <f t="shared" si="171"/>
        <v>シャカイフクシホウジン　ハラカラフクシカイ</v>
      </c>
      <c r="E1068" s="237" t="s">
        <v>3509</v>
      </c>
      <c r="F1068" s="237" t="str">
        <f t="shared" si="172"/>
        <v>989</v>
      </c>
      <c r="G1068" s="237" t="str">
        <f t="shared" si="173"/>
        <v>1601</v>
      </c>
      <c r="H1068" s="237" t="s">
        <v>3510</v>
      </c>
      <c r="I1068" s="237" t="str">
        <f t="shared" si="174"/>
        <v>柴田郡柴田町船岡中央１丁目２－２３</v>
      </c>
      <c r="J1068" s="237" t="s">
        <v>3511</v>
      </c>
      <c r="K1068" s="237" t="s">
        <v>3512</v>
      </c>
      <c r="L1068" s="237" t="s">
        <v>248</v>
      </c>
      <c r="M1068" s="237" t="s">
        <v>3513</v>
      </c>
      <c r="N1068" s="237" t="s">
        <v>5193</v>
      </c>
      <c r="O1068" s="237" t="s">
        <v>5194</v>
      </c>
      <c r="P1068" s="237" t="s">
        <v>5195</v>
      </c>
      <c r="Q1068" s="237" t="s">
        <v>5068</v>
      </c>
      <c r="R1068" s="237" t="s">
        <v>5196</v>
      </c>
      <c r="S1068" s="237" t="s">
        <v>5197</v>
      </c>
      <c r="T1068" s="237" t="s">
        <v>5198</v>
      </c>
      <c r="U1068" s="237" t="s">
        <v>5199</v>
      </c>
      <c r="V1068" s="237" t="s">
        <v>561</v>
      </c>
      <c r="W1068" s="237"/>
      <c r="X1068" s="237"/>
      <c r="Y1068" s="237" t="s">
        <v>5193</v>
      </c>
      <c r="Z1068" s="237" t="s">
        <v>5194</v>
      </c>
      <c r="AA1068" s="237" t="str">
        <f t="shared" si="175"/>
        <v>ビインズ　ムラタ</v>
      </c>
      <c r="AB1068" s="237" t="s">
        <v>5195</v>
      </c>
      <c r="AC1068" s="237" t="str">
        <f t="shared" si="176"/>
        <v>989</v>
      </c>
      <c r="AD1068" s="237" t="str">
        <f t="shared" si="177"/>
        <v>1322</v>
      </c>
      <c r="AE1068" s="237" t="s">
        <v>5068</v>
      </c>
      <c r="AF1068" s="237" t="s">
        <v>5196</v>
      </c>
      <c r="AG1068" s="237" t="str">
        <f t="shared" si="178"/>
        <v>柴田郡村田町大字関場字屋敷前137-1</v>
      </c>
      <c r="AH1068" s="237" t="s">
        <v>5197</v>
      </c>
      <c r="AI1068" s="237" t="s">
        <v>5198</v>
      </c>
      <c r="AJ1068" s="237" t="s">
        <v>280</v>
      </c>
    </row>
    <row r="1069" spans="1:36">
      <c r="A1069" s="237" t="str">
        <f t="shared" si="170"/>
        <v>0412200230就労移行支援</v>
      </c>
      <c r="B1069" s="237" t="s">
        <v>3507</v>
      </c>
      <c r="C1069" s="237" t="s">
        <v>3508</v>
      </c>
      <c r="D1069" s="237" t="str">
        <f t="shared" si="171"/>
        <v>シャカイフクシホウジン　ハラカラフクシカイ</v>
      </c>
      <c r="E1069" s="237" t="s">
        <v>3509</v>
      </c>
      <c r="F1069" s="237" t="str">
        <f t="shared" si="172"/>
        <v>989</v>
      </c>
      <c r="G1069" s="237" t="str">
        <f t="shared" si="173"/>
        <v>1601</v>
      </c>
      <c r="H1069" s="237" t="s">
        <v>3510</v>
      </c>
      <c r="I1069" s="237" t="str">
        <f t="shared" si="174"/>
        <v>柴田郡柴田町船岡中央１丁目２－２３</v>
      </c>
      <c r="J1069" s="237" t="s">
        <v>3511</v>
      </c>
      <c r="K1069" s="237" t="s">
        <v>3512</v>
      </c>
      <c r="L1069" s="237" t="s">
        <v>248</v>
      </c>
      <c r="M1069" s="237" t="s">
        <v>3513</v>
      </c>
      <c r="N1069" s="237" t="s">
        <v>5200</v>
      </c>
      <c r="O1069" s="237" t="s">
        <v>5201</v>
      </c>
      <c r="P1069" s="237" t="s">
        <v>5202</v>
      </c>
      <c r="Q1069" s="237" t="s">
        <v>5082</v>
      </c>
      <c r="R1069" s="237" t="s">
        <v>5203</v>
      </c>
      <c r="S1069" s="237" t="s">
        <v>5204</v>
      </c>
      <c r="T1069" s="237" t="s">
        <v>5205</v>
      </c>
      <c r="U1069" s="237" t="s">
        <v>5206</v>
      </c>
      <c r="V1069" s="237" t="s">
        <v>109</v>
      </c>
      <c r="W1069" s="237"/>
      <c r="X1069" s="237"/>
      <c r="Y1069" s="237" t="s">
        <v>5200</v>
      </c>
      <c r="Z1069" s="237" t="s">
        <v>5201</v>
      </c>
      <c r="AA1069" s="237" t="str">
        <f t="shared" si="175"/>
        <v>クリエイトシバタ</v>
      </c>
      <c r="AB1069" s="237" t="s">
        <v>5202</v>
      </c>
      <c r="AC1069" s="237" t="str">
        <f t="shared" si="176"/>
        <v>989</v>
      </c>
      <c r="AD1069" s="237" t="str">
        <f t="shared" si="177"/>
        <v>1763</v>
      </c>
      <c r="AE1069" s="237" t="s">
        <v>5082</v>
      </c>
      <c r="AF1069" s="237" t="s">
        <v>5203</v>
      </c>
      <c r="AG1069" s="237" t="str">
        <f t="shared" si="178"/>
        <v>柴田郡柴田町大字船迫字土平９２</v>
      </c>
      <c r="AH1069" s="237" t="s">
        <v>5204</v>
      </c>
      <c r="AI1069" s="237" t="s">
        <v>5205</v>
      </c>
      <c r="AJ1069" s="237" t="s">
        <v>332</v>
      </c>
    </row>
    <row r="1070" spans="1:36">
      <c r="A1070" s="237" t="str">
        <f t="shared" si="170"/>
        <v>0412200230就労継続支援Ｂ型</v>
      </c>
      <c r="B1070" s="237" t="s">
        <v>3507</v>
      </c>
      <c r="C1070" s="237" t="s">
        <v>3508</v>
      </c>
      <c r="D1070" s="237" t="str">
        <f t="shared" si="171"/>
        <v>シャカイフクシホウジン　ハラカラフクシカイ</v>
      </c>
      <c r="E1070" s="237" t="s">
        <v>3509</v>
      </c>
      <c r="F1070" s="237" t="str">
        <f t="shared" si="172"/>
        <v>989</v>
      </c>
      <c r="G1070" s="237" t="str">
        <f t="shared" si="173"/>
        <v>1601</v>
      </c>
      <c r="H1070" s="237" t="s">
        <v>3510</v>
      </c>
      <c r="I1070" s="237" t="str">
        <f t="shared" si="174"/>
        <v>柴田郡柴田町船岡中央１丁目２－２３</v>
      </c>
      <c r="J1070" s="237" t="s">
        <v>3511</v>
      </c>
      <c r="K1070" s="237" t="s">
        <v>3512</v>
      </c>
      <c r="L1070" s="237" t="s">
        <v>248</v>
      </c>
      <c r="M1070" s="237" t="s">
        <v>3513</v>
      </c>
      <c r="N1070" s="237" t="s">
        <v>5200</v>
      </c>
      <c r="O1070" s="237" t="s">
        <v>5201</v>
      </c>
      <c r="P1070" s="237" t="s">
        <v>5202</v>
      </c>
      <c r="Q1070" s="237" t="s">
        <v>5082</v>
      </c>
      <c r="R1070" s="237" t="s">
        <v>5203</v>
      </c>
      <c r="S1070" s="237" t="s">
        <v>5204</v>
      </c>
      <c r="T1070" s="237" t="s">
        <v>5205</v>
      </c>
      <c r="U1070" s="237" t="s">
        <v>5206</v>
      </c>
      <c r="V1070" s="237" t="s">
        <v>111</v>
      </c>
      <c r="W1070" s="237"/>
      <c r="X1070" s="237"/>
      <c r="Y1070" s="237" t="s">
        <v>5200</v>
      </c>
      <c r="Z1070" s="237" t="s">
        <v>5201</v>
      </c>
      <c r="AA1070" s="237" t="str">
        <f t="shared" si="175"/>
        <v>クリエイトシバタ</v>
      </c>
      <c r="AB1070" s="237" t="s">
        <v>5202</v>
      </c>
      <c r="AC1070" s="237" t="str">
        <f t="shared" si="176"/>
        <v>989</v>
      </c>
      <c r="AD1070" s="237" t="str">
        <f t="shared" si="177"/>
        <v>1763</v>
      </c>
      <c r="AE1070" s="237" t="s">
        <v>5082</v>
      </c>
      <c r="AF1070" s="237" t="s">
        <v>5203</v>
      </c>
      <c r="AG1070" s="237" t="str">
        <f t="shared" si="178"/>
        <v>柴田郡柴田町大字船迫字土平９２</v>
      </c>
      <c r="AH1070" s="237" t="s">
        <v>5204</v>
      </c>
      <c r="AI1070" s="237" t="s">
        <v>5205</v>
      </c>
      <c r="AJ1070" s="237" t="s">
        <v>260</v>
      </c>
    </row>
    <row r="1071" spans="1:36">
      <c r="A1071" s="237" t="str">
        <f t="shared" si="170"/>
        <v>0412200230知的障害者通所授産施設</v>
      </c>
      <c r="B1071" s="237" t="s">
        <v>3507</v>
      </c>
      <c r="C1071" s="237" t="s">
        <v>3508</v>
      </c>
      <c r="D1071" s="237" t="str">
        <f t="shared" si="171"/>
        <v>シャカイフクシホウジン　ハラカラフクシカイ</v>
      </c>
      <c r="E1071" s="237" t="s">
        <v>3509</v>
      </c>
      <c r="F1071" s="237" t="str">
        <f t="shared" si="172"/>
        <v>989</v>
      </c>
      <c r="G1071" s="237" t="str">
        <f t="shared" si="173"/>
        <v>1601</v>
      </c>
      <c r="H1071" s="237" t="s">
        <v>3510</v>
      </c>
      <c r="I1071" s="237" t="str">
        <f t="shared" si="174"/>
        <v>柴田郡柴田町船岡中央１丁目２－２３</v>
      </c>
      <c r="J1071" s="237" t="s">
        <v>3511</v>
      </c>
      <c r="K1071" s="237" t="s">
        <v>3512</v>
      </c>
      <c r="L1071" s="237" t="s">
        <v>248</v>
      </c>
      <c r="M1071" s="237" t="s">
        <v>3513</v>
      </c>
      <c r="N1071" s="237" t="s">
        <v>5200</v>
      </c>
      <c r="O1071" s="237" t="s">
        <v>5201</v>
      </c>
      <c r="P1071" s="237" t="s">
        <v>5202</v>
      </c>
      <c r="Q1071" s="237" t="s">
        <v>5082</v>
      </c>
      <c r="R1071" s="237" t="s">
        <v>5203</v>
      </c>
      <c r="S1071" s="237" t="s">
        <v>5204</v>
      </c>
      <c r="T1071" s="237" t="s">
        <v>5205</v>
      </c>
      <c r="U1071" s="237" t="s">
        <v>5206</v>
      </c>
      <c r="V1071" s="237" t="s">
        <v>561</v>
      </c>
      <c r="W1071" s="237"/>
      <c r="X1071" s="237"/>
      <c r="Y1071" s="237" t="s">
        <v>5200</v>
      </c>
      <c r="Z1071" s="237" t="s">
        <v>5201</v>
      </c>
      <c r="AA1071" s="237" t="str">
        <f t="shared" si="175"/>
        <v>クリエイトシバタ</v>
      </c>
      <c r="AB1071" s="237" t="s">
        <v>5202</v>
      </c>
      <c r="AC1071" s="237" t="str">
        <f t="shared" si="176"/>
        <v>989</v>
      </c>
      <c r="AD1071" s="237" t="str">
        <f t="shared" si="177"/>
        <v>1763</v>
      </c>
      <c r="AE1071" s="237" t="s">
        <v>5082</v>
      </c>
      <c r="AF1071" s="237" t="s">
        <v>5207</v>
      </c>
      <c r="AG1071" s="237" t="str">
        <f t="shared" si="178"/>
        <v>柴田郡柴田町船迫字土平９２</v>
      </c>
      <c r="AH1071" s="237" t="s">
        <v>5204</v>
      </c>
      <c r="AI1071" s="237" t="s">
        <v>5205</v>
      </c>
      <c r="AJ1071" s="237" t="s">
        <v>280</v>
      </c>
    </row>
    <row r="1072" spans="1:36">
      <c r="A1072" s="237" t="str">
        <f t="shared" si="170"/>
        <v>0412200248居宅介護</v>
      </c>
      <c r="B1072" s="237" t="s">
        <v>2071</v>
      </c>
      <c r="C1072" s="237" t="s">
        <v>2072</v>
      </c>
      <c r="D1072" s="237" t="str">
        <f t="shared" si="171"/>
        <v>ミヤギセンナンノウギョウキョウドウクミアイ</v>
      </c>
      <c r="E1072" s="237" t="s">
        <v>2073</v>
      </c>
      <c r="F1072" s="237" t="str">
        <f t="shared" si="172"/>
        <v>989</v>
      </c>
      <c r="G1072" s="237" t="str">
        <f t="shared" si="173"/>
        <v>1622</v>
      </c>
      <c r="H1072" s="237" t="s">
        <v>2074</v>
      </c>
      <c r="I1072" s="237" t="str">
        <f t="shared" si="174"/>
        <v>柴田郡柴田町西船迫一丁目１０－３</v>
      </c>
      <c r="J1072" s="237" t="s">
        <v>2075</v>
      </c>
      <c r="K1072" s="237" t="s">
        <v>2076</v>
      </c>
      <c r="L1072" s="237" t="s">
        <v>2077</v>
      </c>
      <c r="M1072" s="237" t="s">
        <v>2078</v>
      </c>
      <c r="N1072" s="237" t="s">
        <v>5208</v>
      </c>
      <c r="O1072" s="237" t="s">
        <v>5209</v>
      </c>
      <c r="P1072" s="237" t="s">
        <v>2073</v>
      </c>
      <c r="Q1072" s="237" t="s">
        <v>5082</v>
      </c>
      <c r="R1072" s="237" t="s">
        <v>2074</v>
      </c>
      <c r="S1072" s="237" t="s">
        <v>2686</v>
      </c>
      <c r="T1072" s="237"/>
      <c r="U1072" s="237" t="s">
        <v>5210</v>
      </c>
      <c r="V1072" s="237" t="s">
        <v>99</v>
      </c>
      <c r="W1072" s="237"/>
      <c r="X1072" s="237"/>
      <c r="Y1072" s="237" t="s">
        <v>5208</v>
      </c>
      <c r="Z1072" s="237" t="s">
        <v>5209</v>
      </c>
      <c r="AA1072" s="237" t="str">
        <f t="shared" si="175"/>
        <v>ＪＡミヤギセンナンダイ３カイゴシエンセンター</v>
      </c>
      <c r="AB1072" s="237" t="s">
        <v>2073</v>
      </c>
      <c r="AC1072" s="237" t="str">
        <f t="shared" si="176"/>
        <v>989</v>
      </c>
      <c r="AD1072" s="237" t="str">
        <f t="shared" si="177"/>
        <v>1622</v>
      </c>
      <c r="AE1072" s="237" t="s">
        <v>5082</v>
      </c>
      <c r="AF1072" s="237" t="s">
        <v>2074</v>
      </c>
      <c r="AG1072" s="237" t="str">
        <f t="shared" si="178"/>
        <v>柴田郡柴田町西船迫一丁目１０－３</v>
      </c>
      <c r="AH1072" s="237" t="s">
        <v>2686</v>
      </c>
      <c r="AI1072" s="237"/>
      <c r="AJ1072" s="237" t="s">
        <v>332</v>
      </c>
    </row>
    <row r="1073" spans="1:36">
      <c r="A1073" s="237" t="str">
        <f t="shared" si="170"/>
        <v>0412200248重度訪問介護</v>
      </c>
      <c r="B1073" s="237" t="s">
        <v>2071</v>
      </c>
      <c r="C1073" s="237" t="s">
        <v>2072</v>
      </c>
      <c r="D1073" s="237" t="str">
        <f t="shared" si="171"/>
        <v>ミヤギセンナンノウギョウキョウドウクミアイ</v>
      </c>
      <c r="E1073" s="237" t="s">
        <v>2073</v>
      </c>
      <c r="F1073" s="237" t="str">
        <f t="shared" si="172"/>
        <v>989</v>
      </c>
      <c r="G1073" s="237" t="str">
        <f t="shared" si="173"/>
        <v>1622</v>
      </c>
      <c r="H1073" s="237" t="s">
        <v>2074</v>
      </c>
      <c r="I1073" s="237" t="str">
        <f t="shared" si="174"/>
        <v>柴田郡柴田町西船迫一丁目１０－３</v>
      </c>
      <c r="J1073" s="237" t="s">
        <v>2075</v>
      </c>
      <c r="K1073" s="237" t="s">
        <v>2076</v>
      </c>
      <c r="L1073" s="237" t="s">
        <v>2077</v>
      </c>
      <c r="M1073" s="237" t="s">
        <v>2078</v>
      </c>
      <c r="N1073" s="237" t="s">
        <v>5208</v>
      </c>
      <c r="O1073" s="237" t="s">
        <v>5209</v>
      </c>
      <c r="P1073" s="237" t="s">
        <v>2073</v>
      </c>
      <c r="Q1073" s="237" t="s">
        <v>5082</v>
      </c>
      <c r="R1073" s="237" t="s">
        <v>2074</v>
      </c>
      <c r="S1073" s="237" t="s">
        <v>2686</v>
      </c>
      <c r="T1073" s="237"/>
      <c r="U1073" s="237" t="s">
        <v>5210</v>
      </c>
      <c r="V1073" s="237" t="s">
        <v>101</v>
      </c>
      <c r="W1073" s="237"/>
      <c r="X1073" s="237"/>
      <c r="Y1073" s="237" t="s">
        <v>5208</v>
      </c>
      <c r="Z1073" s="237" t="s">
        <v>5209</v>
      </c>
      <c r="AA1073" s="237" t="str">
        <f t="shared" si="175"/>
        <v>ＪＡミヤギセンナンダイ３カイゴシエンセンター</v>
      </c>
      <c r="AB1073" s="237" t="s">
        <v>2073</v>
      </c>
      <c r="AC1073" s="237" t="str">
        <f t="shared" si="176"/>
        <v>989</v>
      </c>
      <c r="AD1073" s="237" t="str">
        <f t="shared" si="177"/>
        <v>1622</v>
      </c>
      <c r="AE1073" s="237" t="s">
        <v>5082</v>
      </c>
      <c r="AF1073" s="237" t="s">
        <v>2074</v>
      </c>
      <c r="AG1073" s="237" t="str">
        <f t="shared" si="178"/>
        <v>柴田郡柴田町西船迫一丁目１０－３</v>
      </c>
      <c r="AH1073" s="237" t="s">
        <v>2686</v>
      </c>
      <c r="AI1073" s="237"/>
      <c r="AJ1073" s="237" t="s">
        <v>332</v>
      </c>
    </row>
    <row r="1074" spans="1:36">
      <c r="A1074" s="237" t="str">
        <f t="shared" si="170"/>
        <v>0412200263居宅介護</v>
      </c>
      <c r="B1074" s="237" t="s">
        <v>629</v>
      </c>
      <c r="C1074" s="237" t="s">
        <v>630</v>
      </c>
      <c r="D1074" s="237" t="str">
        <f t="shared" si="171"/>
        <v>カブシキガイシャニチイガッカン</v>
      </c>
      <c r="E1074" s="237" t="s">
        <v>631</v>
      </c>
      <c r="F1074" s="237" t="str">
        <f t="shared" si="172"/>
        <v>101</v>
      </c>
      <c r="G1074" s="237" t="str">
        <f t="shared" si="173"/>
        <v>8688</v>
      </c>
      <c r="H1074" s="237" t="s">
        <v>632</v>
      </c>
      <c r="I1074" s="237" t="str">
        <f t="shared" si="174"/>
        <v>東京都千代田区神田駿河台２丁目９</v>
      </c>
      <c r="J1074" s="237" t="s">
        <v>633</v>
      </c>
      <c r="K1074" s="237" t="s">
        <v>634</v>
      </c>
      <c r="L1074" s="237" t="s">
        <v>635</v>
      </c>
      <c r="M1074" s="237" t="s">
        <v>636</v>
      </c>
      <c r="N1074" s="237" t="s">
        <v>5211</v>
      </c>
      <c r="O1074" s="237" t="s">
        <v>5212</v>
      </c>
      <c r="P1074" s="237" t="s">
        <v>5213</v>
      </c>
      <c r="Q1074" s="237" t="s">
        <v>5141</v>
      </c>
      <c r="R1074" s="237" t="s">
        <v>5214</v>
      </c>
      <c r="S1074" s="237" t="s">
        <v>5215</v>
      </c>
      <c r="T1074" s="237" t="s">
        <v>5216</v>
      </c>
      <c r="U1074" s="237" t="s">
        <v>5217</v>
      </c>
      <c r="V1074" s="237" t="s">
        <v>99</v>
      </c>
      <c r="W1074" s="237"/>
      <c r="X1074" s="237"/>
      <c r="Y1074" s="237" t="s">
        <v>5211</v>
      </c>
      <c r="Z1074" s="237" t="s">
        <v>5212</v>
      </c>
      <c r="AA1074" s="237" t="str">
        <f t="shared" si="175"/>
        <v>ニチイケアセンターオオガワラ</v>
      </c>
      <c r="AB1074" s="237" t="s">
        <v>5213</v>
      </c>
      <c r="AC1074" s="237" t="str">
        <f t="shared" si="176"/>
        <v>989</v>
      </c>
      <c r="AD1074" s="237" t="str">
        <f t="shared" si="177"/>
        <v>1264</v>
      </c>
      <c r="AE1074" s="237" t="s">
        <v>5141</v>
      </c>
      <c r="AF1074" s="237" t="s">
        <v>5214</v>
      </c>
      <c r="AG1074" s="237" t="str">
        <f t="shared" si="178"/>
        <v>柴田郡大河原町新青川１１－１２</v>
      </c>
      <c r="AH1074" s="237" t="s">
        <v>5215</v>
      </c>
      <c r="AI1074" s="237" t="s">
        <v>5216</v>
      </c>
      <c r="AJ1074" s="237" t="s">
        <v>260</v>
      </c>
    </row>
    <row r="1075" spans="1:36">
      <c r="A1075" s="237" t="str">
        <f t="shared" si="170"/>
        <v>0412200263重度訪問介護</v>
      </c>
      <c r="B1075" s="237" t="s">
        <v>629</v>
      </c>
      <c r="C1075" s="237" t="s">
        <v>630</v>
      </c>
      <c r="D1075" s="237" t="str">
        <f t="shared" si="171"/>
        <v>カブシキガイシャニチイガッカン</v>
      </c>
      <c r="E1075" s="237" t="s">
        <v>631</v>
      </c>
      <c r="F1075" s="237" t="str">
        <f t="shared" si="172"/>
        <v>101</v>
      </c>
      <c r="G1075" s="237" t="str">
        <f t="shared" si="173"/>
        <v>8688</v>
      </c>
      <c r="H1075" s="237" t="s">
        <v>632</v>
      </c>
      <c r="I1075" s="237" t="str">
        <f t="shared" si="174"/>
        <v>東京都千代田区神田駿河台２丁目９</v>
      </c>
      <c r="J1075" s="237" t="s">
        <v>633</v>
      </c>
      <c r="K1075" s="237" t="s">
        <v>634</v>
      </c>
      <c r="L1075" s="237" t="s">
        <v>635</v>
      </c>
      <c r="M1075" s="237" t="s">
        <v>636</v>
      </c>
      <c r="N1075" s="237" t="s">
        <v>5211</v>
      </c>
      <c r="O1075" s="237" t="s">
        <v>5212</v>
      </c>
      <c r="P1075" s="237" t="s">
        <v>5213</v>
      </c>
      <c r="Q1075" s="237" t="s">
        <v>5141</v>
      </c>
      <c r="R1075" s="237" t="s">
        <v>5214</v>
      </c>
      <c r="S1075" s="237" t="s">
        <v>5215</v>
      </c>
      <c r="T1075" s="237" t="s">
        <v>5216</v>
      </c>
      <c r="U1075" s="237" t="s">
        <v>5217</v>
      </c>
      <c r="V1075" s="237" t="s">
        <v>101</v>
      </c>
      <c r="W1075" s="237"/>
      <c r="X1075" s="237"/>
      <c r="Y1075" s="237" t="s">
        <v>5211</v>
      </c>
      <c r="Z1075" s="237" t="s">
        <v>5212</v>
      </c>
      <c r="AA1075" s="237" t="str">
        <f t="shared" si="175"/>
        <v>ニチイケアセンターオオガワラ</v>
      </c>
      <c r="AB1075" s="237" t="s">
        <v>5213</v>
      </c>
      <c r="AC1075" s="237" t="str">
        <f t="shared" si="176"/>
        <v>989</v>
      </c>
      <c r="AD1075" s="237" t="str">
        <f t="shared" si="177"/>
        <v>1264</v>
      </c>
      <c r="AE1075" s="237" t="s">
        <v>5141</v>
      </c>
      <c r="AF1075" s="237" t="s">
        <v>5214</v>
      </c>
      <c r="AG1075" s="237" t="str">
        <f t="shared" si="178"/>
        <v>柴田郡大河原町新青川１１－１２</v>
      </c>
      <c r="AH1075" s="237" t="s">
        <v>5215</v>
      </c>
      <c r="AI1075" s="237" t="s">
        <v>5216</v>
      </c>
      <c r="AJ1075" s="237" t="s">
        <v>260</v>
      </c>
    </row>
    <row r="1076" spans="1:36">
      <c r="A1076" s="237" t="str">
        <f t="shared" si="170"/>
        <v>0412200263同行援護</v>
      </c>
      <c r="B1076" s="237" t="s">
        <v>629</v>
      </c>
      <c r="C1076" s="237" t="s">
        <v>630</v>
      </c>
      <c r="D1076" s="237" t="str">
        <f t="shared" si="171"/>
        <v>カブシキガイシャニチイガッカン</v>
      </c>
      <c r="E1076" s="237" t="s">
        <v>631</v>
      </c>
      <c r="F1076" s="237" t="str">
        <f t="shared" si="172"/>
        <v>101</v>
      </c>
      <c r="G1076" s="237" t="str">
        <f t="shared" si="173"/>
        <v>8688</v>
      </c>
      <c r="H1076" s="237" t="s">
        <v>632</v>
      </c>
      <c r="I1076" s="237" t="str">
        <f t="shared" si="174"/>
        <v>東京都千代田区神田駿河台２丁目９</v>
      </c>
      <c r="J1076" s="237" t="s">
        <v>633</v>
      </c>
      <c r="K1076" s="237" t="s">
        <v>634</v>
      </c>
      <c r="L1076" s="237" t="s">
        <v>635</v>
      </c>
      <c r="M1076" s="237" t="s">
        <v>636</v>
      </c>
      <c r="N1076" s="237" t="s">
        <v>5211</v>
      </c>
      <c r="O1076" s="237" t="s">
        <v>5212</v>
      </c>
      <c r="P1076" s="237" t="s">
        <v>5213</v>
      </c>
      <c r="Q1076" s="237" t="s">
        <v>5141</v>
      </c>
      <c r="R1076" s="237" t="s">
        <v>5214</v>
      </c>
      <c r="S1076" s="237" t="s">
        <v>5215</v>
      </c>
      <c r="T1076" s="237" t="s">
        <v>5216</v>
      </c>
      <c r="U1076" s="237" t="s">
        <v>5217</v>
      </c>
      <c r="V1076" s="237" t="s">
        <v>126</v>
      </c>
      <c r="W1076" s="237"/>
      <c r="X1076" s="237"/>
      <c r="Y1076" s="237" t="s">
        <v>5211</v>
      </c>
      <c r="Z1076" s="237" t="s">
        <v>5212</v>
      </c>
      <c r="AA1076" s="237" t="str">
        <f t="shared" si="175"/>
        <v>ニチイケアセンターオオガワラ</v>
      </c>
      <c r="AB1076" s="237" t="s">
        <v>5213</v>
      </c>
      <c r="AC1076" s="237" t="str">
        <f t="shared" si="176"/>
        <v>989</v>
      </c>
      <c r="AD1076" s="237" t="str">
        <f t="shared" si="177"/>
        <v>1264</v>
      </c>
      <c r="AE1076" s="237" t="s">
        <v>5141</v>
      </c>
      <c r="AF1076" s="237" t="s">
        <v>5214</v>
      </c>
      <c r="AG1076" s="237" t="str">
        <f t="shared" si="178"/>
        <v>柴田郡大河原町新青川１１－１２</v>
      </c>
      <c r="AH1076" s="237" t="s">
        <v>5215</v>
      </c>
      <c r="AI1076" s="237" t="s">
        <v>5216</v>
      </c>
      <c r="AJ1076" s="237" t="s">
        <v>332</v>
      </c>
    </row>
    <row r="1077" spans="1:36">
      <c r="A1077" s="237" t="str">
        <f t="shared" si="170"/>
        <v>0412200289宿泊型自立訓練</v>
      </c>
      <c r="B1077" s="237" t="s">
        <v>5218</v>
      </c>
      <c r="C1077" s="237" t="s">
        <v>5219</v>
      </c>
      <c r="D1077" s="237" t="str">
        <f t="shared" si="171"/>
        <v>イリョウホウジン　キクスイカイ</v>
      </c>
      <c r="E1077" s="237" t="s">
        <v>2607</v>
      </c>
      <c r="F1077" s="237" t="str">
        <f t="shared" si="172"/>
        <v>981</v>
      </c>
      <c r="G1077" s="237" t="str">
        <f t="shared" si="173"/>
        <v>1241</v>
      </c>
      <c r="H1077" s="237" t="s">
        <v>5220</v>
      </c>
      <c r="I1077" s="237" t="str">
        <f t="shared" si="174"/>
        <v>名取市高舘熊野堂字岩口下１番地の２</v>
      </c>
      <c r="J1077" s="237" t="s">
        <v>5221</v>
      </c>
      <c r="K1077" s="237" t="s">
        <v>5222</v>
      </c>
      <c r="L1077" s="237" t="s">
        <v>248</v>
      </c>
      <c r="M1077" s="237" t="s">
        <v>5223</v>
      </c>
      <c r="N1077" s="237" t="s">
        <v>5224</v>
      </c>
      <c r="O1077" s="237" t="s">
        <v>5225</v>
      </c>
      <c r="P1077" s="237" t="s">
        <v>5226</v>
      </c>
      <c r="Q1077" s="237" t="s">
        <v>5173</v>
      </c>
      <c r="R1077" s="237" t="s">
        <v>5227</v>
      </c>
      <c r="S1077" s="237" t="s">
        <v>5228</v>
      </c>
      <c r="T1077" s="237" t="s">
        <v>5229</v>
      </c>
      <c r="U1077" s="237" t="s">
        <v>5230</v>
      </c>
      <c r="V1077" s="237" t="s">
        <v>4478</v>
      </c>
      <c r="W1077" s="237"/>
      <c r="X1077" s="237"/>
      <c r="Y1077" s="237" t="s">
        <v>5224</v>
      </c>
      <c r="Z1077" s="237" t="s">
        <v>5225</v>
      </c>
      <c r="AA1077" s="237" t="str">
        <f t="shared" si="175"/>
        <v>ココロリハビリセンター　セイカツクンレンジギョウショ</v>
      </c>
      <c r="AB1077" s="237" t="s">
        <v>5226</v>
      </c>
      <c r="AC1077" s="237" t="str">
        <f t="shared" si="176"/>
        <v>989</v>
      </c>
      <c r="AD1077" s="237" t="str">
        <f t="shared" si="177"/>
        <v>1503</v>
      </c>
      <c r="AE1077" s="237" t="s">
        <v>5173</v>
      </c>
      <c r="AF1077" s="237" t="s">
        <v>5227</v>
      </c>
      <c r="AG1077" s="237" t="str">
        <f t="shared" si="178"/>
        <v>柴田郡川崎町大字川内字北川原山５－５</v>
      </c>
      <c r="AH1077" s="237" t="s">
        <v>5228</v>
      </c>
      <c r="AI1077" s="237" t="s">
        <v>5229</v>
      </c>
      <c r="AJ1077" s="237" t="s">
        <v>332</v>
      </c>
    </row>
    <row r="1078" spans="1:36">
      <c r="A1078" s="237" t="str">
        <f t="shared" si="170"/>
        <v>0412200289自立訓練（生活訓練）</v>
      </c>
      <c r="B1078" s="237" t="s">
        <v>5218</v>
      </c>
      <c r="C1078" s="237" t="s">
        <v>5219</v>
      </c>
      <c r="D1078" s="237" t="str">
        <f t="shared" si="171"/>
        <v>イリョウホウジン　キクスイカイ</v>
      </c>
      <c r="E1078" s="237" t="s">
        <v>2607</v>
      </c>
      <c r="F1078" s="237" t="str">
        <f t="shared" si="172"/>
        <v>981</v>
      </c>
      <c r="G1078" s="237" t="str">
        <f t="shared" si="173"/>
        <v>1241</v>
      </c>
      <c r="H1078" s="237" t="s">
        <v>5220</v>
      </c>
      <c r="I1078" s="237" t="str">
        <f t="shared" si="174"/>
        <v>名取市高舘熊野堂字岩口下１番地の２</v>
      </c>
      <c r="J1078" s="237" t="s">
        <v>5221</v>
      </c>
      <c r="K1078" s="237" t="s">
        <v>5222</v>
      </c>
      <c r="L1078" s="237" t="s">
        <v>248</v>
      </c>
      <c r="M1078" s="237" t="s">
        <v>5223</v>
      </c>
      <c r="N1078" s="237" t="s">
        <v>5224</v>
      </c>
      <c r="O1078" s="237" t="s">
        <v>5225</v>
      </c>
      <c r="P1078" s="237" t="s">
        <v>5226</v>
      </c>
      <c r="Q1078" s="237" t="s">
        <v>5173</v>
      </c>
      <c r="R1078" s="237" t="s">
        <v>5227</v>
      </c>
      <c r="S1078" s="237" t="s">
        <v>5228</v>
      </c>
      <c r="T1078" s="237" t="s">
        <v>5229</v>
      </c>
      <c r="U1078" s="237" t="s">
        <v>5230</v>
      </c>
      <c r="V1078" s="237" t="s">
        <v>108</v>
      </c>
      <c r="W1078" s="237"/>
      <c r="X1078" s="237"/>
      <c r="Y1078" s="237" t="s">
        <v>5224</v>
      </c>
      <c r="Z1078" s="237" t="s">
        <v>5225</v>
      </c>
      <c r="AA1078" s="237" t="str">
        <f t="shared" si="175"/>
        <v>ココロリハビリセンター　セイカツクンレンジギョウショ</v>
      </c>
      <c r="AB1078" s="237" t="s">
        <v>5226</v>
      </c>
      <c r="AC1078" s="237" t="str">
        <f t="shared" si="176"/>
        <v>989</v>
      </c>
      <c r="AD1078" s="237" t="str">
        <f t="shared" si="177"/>
        <v>1503</v>
      </c>
      <c r="AE1078" s="237" t="s">
        <v>5173</v>
      </c>
      <c r="AF1078" s="237" t="s">
        <v>5227</v>
      </c>
      <c r="AG1078" s="237" t="str">
        <f t="shared" si="178"/>
        <v>柴田郡川崎町大字川内字北川原山５－５</v>
      </c>
      <c r="AH1078" s="237" t="s">
        <v>5228</v>
      </c>
      <c r="AI1078" s="237" t="s">
        <v>5229</v>
      </c>
      <c r="AJ1078" s="237" t="s">
        <v>332</v>
      </c>
    </row>
    <row r="1079" spans="1:36">
      <c r="A1079" s="237" t="str">
        <f t="shared" si="170"/>
        <v>0412200297居宅介護</v>
      </c>
      <c r="B1079" s="237" t="s">
        <v>644</v>
      </c>
      <c r="C1079" s="237" t="s">
        <v>645</v>
      </c>
      <c r="D1079" s="237" t="str">
        <f t="shared" si="171"/>
        <v>セントケアミヤギカブシキガイシャ</v>
      </c>
      <c r="E1079" s="237" t="s">
        <v>646</v>
      </c>
      <c r="F1079" s="237" t="str">
        <f t="shared" si="172"/>
        <v>980</v>
      </c>
      <c r="G1079" s="237" t="str">
        <f t="shared" si="173"/>
        <v>0014</v>
      </c>
      <c r="H1079" s="237" t="s">
        <v>647</v>
      </c>
      <c r="I1079" s="237" t="str">
        <f t="shared" si="174"/>
        <v>仙台市青葉区本町１丁目１１番１１号</v>
      </c>
      <c r="J1079" s="237" t="s">
        <v>648</v>
      </c>
      <c r="K1079" s="237" t="s">
        <v>649</v>
      </c>
      <c r="L1079" s="237" t="s">
        <v>635</v>
      </c>
      <c r="M1079" s="237" t="s">
        <v>650</v>
      </c>
      <c r="N1079" s="237" t="s">
        <v>5231</v>
      </c>
      <c r="O1079" s="237" t="s">
        <v>5232</v>
      </c>
      <c r="P1079" s="237" t="s">
        <v>5149</v>
      </c>
      <c r="Q1079" s="237" t="s">
        <v>5141</v>
      </c>
      <c r="R1079" s="237" t="s">
        <v>5233</v>
      </c>
      <c r="S1079" s="237" t="s">
        <v>5179</v>
      </c>
      <c r="T1079" s="237" t="s">
        <v>5180</v>
      </c>
      <c r="U1079" s="237" t="s">
        <v>5234</v>
      </c>
      <c r="V1079" s="237" t="s">
        <v>99</v>
      </c>
      <c r="W1079" s="237"/>
      <c r="X1079" s="237"/>
      <c r="Y1079" s="237" t="s">
        <v>5231</v>
      </c>
      <c r="Z1079" s="237" t="s">
        <v>5232</v>
      </c>
      <c r="AA1079" s="237" t="str">
        <f t="shared" si="175"/>
        <v>セントケアオオガワラ</v>
      </c>
      <c r="AB1079" s="237" t="s">
        <v>5149</v>
      </c>
      <c r="AC1079" s="237" t="str">
        <f t="shared" si="176"/>
        <v>989</v>
      </c>
      <c r="AD1079" s="237" t="str">
        <f t="shared" si="177"/>
        <v>1241</v>
      </c>
      <c r="AE1079" s="237" t="s">
        <v>5141</v>
      </c>
      <c r="AF1079" s="237" t="s">
        <v>5233</v>
      </c>
      <c r="AG1079" s="237" t="str">
        <f t="shared" si="178"/>
        <v>柴田郡大河原町字町５５番２号　サウスロアヴェール店舗１０１号室</v>
      </c>
      <c r="AH1079" s="237" t="s">
        <v>5179</v>
      </c>
      <c r="AI1079" s="237" t="s">
        <v>5180</v>
      </c>
      <c r="AJ1079" s="237" t="s">
        <v>260</v>
      </c>
    </row>
    <row r="1080" spans="1:36">
      <c r="A1080" s="237" t="str">
        <f t="shared" si="170"/>
        <v>0412200297重度訪問介護</v>
      </c>
      <c r="B1080" s="237" t="s">
        <v>644</v>
      </c>
      <c r="C1080" s="237" t="s">
        <v>645</v>
      </c>
      <c r="D1080" s="237" t="str">
        <f t="shared" si="171"/>
        <v>セントケアミヤギカブシキガイシャ</v>
      </c>
      <c r="E1080" s="237" t="s">
        <v>646</v>
      </c>
      <c r="F1080" s="237" t="str">
        <f t="shared" si="172"/>
        <v>980</v>
      </c>
      <c r="G1080" s="237" t="str">
        <f t="shared" si="173"/>
        <v>0014</v>
      </c>
      <c r="H1080" s="237" t="s">
        <v>647</v>
      </c>
      <c r="I1080" s="237" t="str">
        <f t="shared" si="174"/>
        <v>仙台市青葉区本町１丁目１１番１１号</v>
      </c>
      <c r="J1080" s="237" t="s">
        <v>648</v>
      </c>
      <c r="K1080" s="237" t="s">
        <v>649</v>
      </c>
      <c r="L1080" s="237" t="s">
        <v>635</v>
      </c>
      <c r="M1080" s="237" t="s">
        <v>650</v>
      </c>
      <c r="N1080" s="237" t="s">
        <v>5231</v>
      </c>
      <c r="O1080" s="237" t="s">
        <v>5232</v>
      </c>
      <c r="P1080" s="237" t="s">
        <v>5149</v>
      </c>
      <c r="Q1080" s="237" t="s">
        <v>5141</v>
      </c>
      <c r="R1080" s="237" t="s">
        <v>5233</v>
      </c>
      <c r="S1080" s="237" t="s">
        <v>5179</v>
      </c>
      <c r="T1080" s="237" t="s">
        <v>5180</v>
      </c>
      <c r="U1080" s="237" t="s">
        <v>5234</v>
      </c>
      <c r="V1080" s="237" t="s">
        <v>101</v>
      </c>
      <c r="W1080" s="237"/>
      <c r="X1080" s="237"/>
      <c r="Y1080" s="237" t="s">
        <v>5231</v>
      </c>
      <c r="Z1080" s="237" t="s">
        <v>5232</v>
      </c>
      <c r="AA1080" s="237" t="str">
        <f t="shared" si="175"/>
        <v>セントケアオオガワラ</v>
      </c>
      <c r="AB1080" s="237" t="s">
        <v>5149</v>
      </c>
      <c r="AC1080" s="237" t="str">
        <f t="shared" si="176"/>
        <v>989</v>
      </c>
      <c r="AD1080" s="237" t="str">
        <f t="shared" si="177"/>
        <v>1241</v>
      </c>
      <c r="AE1080" s="237" t="s">
        <v>5141</v>
      </c>
      <c r="AF1080" s="237" t="s">
        <v>5233</v>
      </c>
      <c r="AG1080" s="237" t="str">
        <f t="shared" si="178"/>
        <v>柴田郡大河原町字町５５番２号　サウスロアヴェール店舗１０１号室</v>
      </c>
      <c r="AH1080" s="237" t="s">
        <v>5179</v>
      </c>
      <c r="AI1080" s="237" t="s">
        <v>5180</v>
      </c>
      <c r="AJ1080" s="237" t="s">
        <v>260</v>
      </c>
    </row>
    <row r="1081" spans="1:36">
      <c r="A1081" s="237" t="str">
        <f t="shared" si="170"/>
        <v>0412200297行動援護</v>
      </c>
      <c r="B1081" s="237" t="s">
        <v>644</v>
      </c>
      <c r="C1081" s="237" t="s">
        <v>645</v>
      </c>
      <c r="D1081" s="237" t="str">
        <f t="shared" si="171"/>
        <v>セントケアミヤギカブシキガイシャ</v>
      </c>
      <c r="E1081" s="237" t="s">
        <v>646</v>
      </c>
      <c r="F1081" s="237" t="str">
        <f t="shared" si="172"/>
        <v>980</v>
      </c>
      <c r="G1081" s="237" t="str">
        <f t="shared" si="173"/>
        <v>0014</v>
      </c>
      <c r="H1081" s="237" t="s">
        <v>647</v>
      </c>
      <c r="I1081" s="237" t="str">
        <f t="shared" si="174"/>
        <v>仙台市青葉区本町１丁目１１番１１号</v>
      </c>
      <c r="J1081" s="237" t="s">
        <v>648</v>
      </c>
      <c r="K1081" s="237" t="s">
        <v>649</v>
      </c>
      <c r="L1081" s="237" t="s">
        <v>635</v>
      </c>
      <c r="M1081" s="237" t="s">
        <v>650</v>
      </c>
      <c r="N1081" s="237" t="s">
        <v>5231</v>
      </c>
      <c r="O1081" s="237" t="s">
        <v>5232</v>
      </c>
      <c r="P1081" s="237" t="s">
        <v>5149</v>
      </c>
      <c r="Q1081" s="237" t="s">
        <v>5141</v>
      </c>
      <c r="R1081" s="237" t="s">
        <v>5233</v>
      </c>
      <c r="S1081" s="237" t="s">
        <v>5179</v>
      </c>
      <c r="T1081" s="237" t="s">
        <v>5180</v>
      </c>
      <c r="U1081" s="237" t="s">
        <v>5234</v>
      </c>
      <c r="V1081" s="237" t="s">
        <v>102</v>
      </c>
      <c r="W1081" s="237"/>
      <c r="X1081" s="237"/>
      <c r="Y1081" s="237" t="s">
        <v>5231</v>
      </c>
      <c r="Z1081" s="237" t="s">
        <v>5232</v>
      </c>
      <c r="AA1081" s="237" t="str">
        <f t="shared" si="175"/>
        <v>セントケアオオガワラ</v>
      </c>
      <c r="AB1081" s="237" t="s">
        <v>5149</v>
      </c>
      <c r="AC1081" s="237" t="str">
        <f t="shared" si="176"/>
        <v>989</v>
      </c>
      <c r="AD1081" s="237" t="str">
        <f t="shared" si="177"/>
        <v>1241</v>
      </c>
      <c r="AE1081" s="237" t="s">
        <v>5141</v>
      </c>
      <c r="AF1081" s="237" t="s">
        <v>5233</v>
      </c>
      <c r="AG1081" s="237" t="str">
        <f t="shared" si="178"/>
        <v>柴田郡大河原町字町５５番２号　サウスロアヴェール店舗１０１号室</v>
      </c>
      <c r="AH1081" s="237" t="s">
        <v>5179</v>
      </c>
      <c r="AI1081" s="237" t="s">
        <v>5180</v>
      </c>
      <c r="AJ1081" s="237" t="s">
        <v>332</v>
      </c>
    </row>
    <row r="1082" spans="1:36">
      <c r="A1082" s="237" t="str">
        <f t="shared" si="170"/>
        <v>0412200305居宅介護</v>
      </c>
      <c r="B1082" s="237" t="s">
        <v>2802</v>
      </c>
      <c r="C1082" s="237" t="s">
        <v>2803</v>
      </c>
      <c r="D1082" s="237" t="str">
        <f t="shared" si="171"/>
        <v>カブシキガイシャジャパンケアサービス</v>
      </c>
      <c r="E1082" s="237" t="s">
        <v>2804</v>
      </c>
      <c r="F1082" s="237" t="str">
        <f t="shared" si="172"/>
        <v>140</v>
      </c>
      <c r="G1082" s="237" t="str">
        <f t="shared" si="173"/>
        <v>0002</v>
      </c>
      <c r="H1082" s="237" t="s">
        <v>2805</v>
      </c>
      <c r="I1082" s="237" t="str">
        <f t="shared" si="174"/>
        <v>東京都品川区東品川４丁目１２番８号</v>
      </c>
      <c r="J1082" s="237" t="s">
        <v>2806</v>
      </c>
      <c r="K1082" s="237" t="s">
        <v>2807</v>
      </c>
      <c r="L1082" s="237" t="s">
        <v>635</v>
      </c>
      <c r="M1082" s="237" t="s">
        <v>2808</v>
      </c>
      <c r="N1082" s="237" t="s">
        <v>5235</v>
      </c>
      <c r="O1082" s="237" t="s">
        <v>5236</v>
      </c>
      <c r="P1082" s="237" t="s">
        <v>5237</v>
      </c>
      <c r="Q1082" s="237" t="s">
        <v>5141</v>
      </c>
      <c r="R1082" s="237" t="s">
        <v>5238</v>
      </c>
      <c r="S1082" s="237" t="s">
        <v>5143</v>
      </c>
      <c r="T1082" s="237" t="s">
        <v>5144</v>
      </c>
      <c r="U1082" s="237" t="s">
        <v>5239</v>
      </c>
      <c r="V1082" s="237" t="s">
        <v>99</v>
      </c>
      <c r="W1082" s="237"/>
      <c r="X1082" s="237"/>
      <c r="Y1082" s="237" t="s">
        <v>5235</v>
      </c>
      <c r="Z1082" s="237" t="s">
        <v>5236</v>
      </c>
      <c r="AA1082" s="237" t="str">
        <f t="shared" si="175"/>
        <v>ジャパンケアオオガワラ</v>
      </c>
      <c r="AB1082" s="237" t="s">
        <v>5237</v>
      </c>
      <c r="AC1082" s="237" t="str">
        <f t="shared" si="176"/>
        <v>989</v>
      </c>
      <c r="AD1082" s="237" t="str">
        <f t="shared" si="177"/>
        <v>1216</v>
      </c>
      <c r="AE1082" s="237" t="s">
        <v>5141</v>
      </c>
      <c r="AF1082" s="237" t="s">
        <v>5238</v>
      </c>
      <c r="AG1082" s="237" t="str">
        <f t="shared" si="178"/>
        <v>柴田郡大河原町幸町5-15</v>
      </c>
      <c r="AH1082" s="237" t="s">
        <v>5143</v>
      </c>
      <c r="AI1082" s="237" t="s">
        <v>5144</v>
      </c>
      <c r="AJ1082" s="237" t="s">
        <v>332</v>
      </c>
    </row>
    <row r="1083" spans="1:36">
      <c r="A1083" s="237" t="str">
        <f t="shared" si="170"/>
        <v>0412200305重度訪問介護</v>
      </c>
      <c r="B1083" s="237" t="s">
        <v>2802</v>
      </c>
      <c r="C1083" s="237" t="s">
        <v>2803</v>
      </c>
      <c r="D1083" s="237" t="str">
        <f t="shared" si="171"/>
        <v>カブシキガイシャジャパンケアサービス</v>
      </c>
      <c r="E1083" s="237" t="s">
        <v>2804</v>
      </c>
      <c r="F1083" s="237" t="str">
        <f t="shared" si="172"/>
        <v>140</v>
      </c>
      <c r="G1083" s="237" t="str">
        <f t="shared" si="173"/>
        <v>0002</v>
      </c>
      <c r="H1083" s="237" t="s">
        <v>2805</v>
      </c>
      <c r="I1083" s="237" t="str">
        <f t="shared" si="174"/>
        <v>東京都品川区東品川４丁目１２番８号</v>
      </c>
      <c r="J1083" s="237" t="s">
        <v>2806</v>
      </c>
      <c r="K1083" s="237" t="s">
        <v>2807</v>
      </c>
      <c r="L1083" s="237" t="s">
        <v>635</v>
      </c>
      <c r="M1083" s="237" t="s">
        <v>2808</v>
      </c>
      <c r="N1083" s="237" t="s">
        <v>5235</v>
      </c>
      <c r="O1083" s="237" t="s">
        <v>5236</v>
      </c>
      <c r="P1083" s="237" t="s">
        <v>5237</v>
      </c>
      <c r="Q1083" s="237" t="s">
        <v>5141</v>
      </c>
      <c r="R1083" s="237" t="s">
        <v>5238</v>
      </c>
      <c r="S1083" s="237" t="s">
        <v>5143</v>
      </c>
      <c r="T1083" s="237" t="s">
        <v>5144</v>
      </c>
      <c r="U1083" s="237" t="s">
        <v>5239</v>
      </c>
      <c r="V1083" s="237" t="s">
        <v>101</v>
      </c>
      <c r="W1083" s="237"/>
      <c r="X1083" s="237"/>
      <c r="Y1083" s="237" t="s">
        <v>5235</v>
      </c>
      <c r="Z1083" s="237" t="s">
        <v>5236</v>
      </c>
      <c r="AA1083" s="237" t="str">
        <f t="shared" si="175"/>
        <v>ジャパンケアオオガワラ</v>
      </c>
      <c r="AB1083" s="237" t="s">
        <v>5237</v>
      </c>
      <c r="AC1083" s="237" t="str">
        <f t="shared" si="176"/>
        <v>989</v>
      </c>
      <c r="AD1083" s="237" t="str">
        <f t="shared" si="177"/>
        <v>1216</v>
      </c>
      <c r="AE1083" s="237" t="s">
        <v>5141</v>
      </c>
      <c r="AF1083" s="237" t="s">
        <v>5238</v>
      </c>
      <c r="AG1083" s="237" t="str">
        <f t="shared" si="178"/>
        <v>柴田郡大河原町幸町5-15</v>
      </c>
      <c r="AH1083" s="237" t="s">
        <v>5143</v>
      </c>
      <c r="AI1083" s="237" t="s">
        <v>5144</v>
      </c>
      <c r="AJ1083" s="237" t="s">
        <v>332</v>
      </c>
    </row>
    <row r="1084" spans="1:36">
      <c r="A1084" s="237" t="str">
        <f t="shared" si="170"/>
        <v>0412200313居宅介護</v>
      </c>
      <c r="B1084" s="237" t="s">
        <v>2802</v>
      </c>
      <c r="C1084" s="237" t="s">
        <v>2803</v>
      </c>
      <c r="D1084" s="237" t="str">
        <f t="shared" si="171"/>
        <v>カブシキガイシャジャパンケアサービス</v>
      </c>
      <c r="E1084" s="237" t="s">
        <v>2804</v>
      </c>
      <c r="F1084" s="237" t="str">
        <f t="shared" si="172"/>
        <v>140</v>
      </c>
      <c r="G1084" s="237" t="str">
        <f t="shared" si="173"/>
        <v>0002</v>
      </c>
      <c r="H1084" s="237" t="s">
        <v>2805</v>
      </c>
      <c r="I1084" s="237" t="str">
        <f t="shared" si="174"/>
        <v>東京都品川区東品川４丁目１２番８号</v>
      </c>
      <c r="J1084" s="237" t="s">
        <v>2806</v>
      </c>
      <c r="K1084" s="237" t="s">
        <v>2807</v>
      </c>
      <c r="L1084" s="237" t="s">
        <v>635</v>
      </c>
      <c r="M1084" s="237" t="s">
        <v>2808</v>
      </c>
      <c r="N1084" s="237" t="s">
        <v>5240</v>
      </c>
      <c r="O1084" s="237" t="s">
        <v>5241</v>
      </c>
      <c r="P1084" s="237" t="s">
        <v>5133</v>
      </c>
      <c r="Q1084" s="237" t="s">
        <v>5082</v>
      </c>
      <c r="R1084" s="237" t="s">
        <v>5242</v>
      </c>
      <c r="S1084" s="237" t="s">
        <v>5135</v>
      </c>
      <c r="T1084" s="237" t="s">
        <v>5136</v>
      </c>
      <c r="U1084" s="237" t="s">
        <v>5243</v>
      </c>
      <c r="V1084" s="237" t="s">
        <v>99</v>
      </c>
      <c r="W1084" s="237"/>
      <c r="X1084" s="237"/>
      <c r="Y1084" s="237" t="s">
        <v>5240</v>
      </c>
      <c r="Z1084" s="237" t="s">
        <v>5241</v>
      </c>
      <c r="AA1084" s="237" t="str">
        <f t="shared" si="175"/>
        <v>ジャパンケアシバタ</v>
      </c>
      <c r="AB1084" s="237" t="s">
        <v>5133</v>
      </c>
      <c r="AC1084" s="237" t="str">
        <f t="shared" si="176"/>
        <v>989</v>
      </c>
      <c r="AD1084" s="237" t="str">
        <f t="shared" si="177"/>
        <v>1606</v>
      </c>
      <c r="AE1084" s="237" t="s">
        <v>5082</v>
      </c>
      <c r="AF1084" s="237" t="s">
        <v>5242</v>
      </c>
      <c r="AG1084" s="237" t="str">
        <f t="shared" si="178"/>
        <v>柴田郡柴田町船岡南１丁目１－１７</v>
      </c>
      <c r="AH1084" s="237" t="s">
        <v>5135</v>
      </c>
      <c r="AI1084" s="237" t="s">
        <v>5136</v>
      </c>
      <c r="AJ1084" s="237" t="s">
        <v>332</v>
      </c>
    </row>
    <row r="1085" spans="1:36">
      <c r="A1085" s="237" t="str">
        <f t="shared" si="170"/>
        <v>0412200313重度訪問介護</v>
      </c>
      <c r="B1085" s="237" t="s">
        <v>2802</v>
      </c>
      <c r="C1085" s="237" t="s">
        <v>2803</v>
      </c>
      <c r="D1085" s="237" t="str">
        <f t="shared" si="171"/>
        <v>カブシキガイシャジャパンケアサービス</v>
      </c>
      <c r="E1085" s="237" t="s">
        <v>2804</v>
      </c>
      <c r="F1085" s="237" t="str">
        <f t="shared" si="172"/>
        <v>140</v>
      </c>
      <c r="G1085" s="237" t="str">
        <f t="shared" si="173"/>
        <v>0002</v>
      </c>
      <c r="H1085" s="237" t="s">
        <v>2805</v>
      </c>
      <c r="I1085" s="237" t="str">
        <f t="shared" si="174"/>
        <v>東京都品川区東品川４丁目１２番８号</v>
      </c>
      <c r="J1085" s="237" t="s">
        <v>2806</v>
      </c>
      <c r="K1085" s="237" t="s">
        <v>2807</v>
      </c>
      <c r="L1085" s="237" t="s">
        <v>635</v>
      </c>
      <c r="M1085" s="237" t="s">
        <v>2808</v>
      </c>
      <c r="N1085" s="237" t="s">
        <v>5240</v>
      </c>
      <c r="O1085" s="237" t="s">
        <v>5241</v>
      </c>
      <c r="P1085" s="237" t="s">
        <v>5133</v>
      </c>
      <c r="Q1085" s="237" t="s">
        <v>5082</v>
      </c>
      <c r="R1085" s="237" t="s">
        <v>5242</v>
      </c>
      <c r="S1085" s="237" t="s">
        <v>5135</v>
      </c>
      <c r="T1085" s="237" t="s">
        <v>5136</v>
      </c>
      <c r="U1085" s="237" t="s">
        <v>5243</v>
      </c>
      <c r="V1085" s="237" t="s">
        <v>101</v>
      </c>
      <c r="W1085" s="237"/>
      <c r="X1085" s="237"/>
      <c r="Y1085" s="237" t="s">
        <v>5240</v>
      </c>
      <c r="Z1085" s="237" t="s">
        <v>5241</v>
      </c>
      <c r="AA1085" s="237" t="str">
        <f t="shared" si="175"/>
        <v>ジャパンケアシバタ</v>
      </c>
      <c r="AB1085" s="237" t="s">
        <v>5133</v>
      </c>
      <c r="AC1085" s="237" t="str">
        <f t="shared" si="176"/>
        <v>989</v>
      </c>
      <c r="AD1085" s="237" t="str">
        <f t="shared" si="177"/>
        <v>1606</v>
      </c>
      <c r="AE1085" s="237" t="s">
        <v>5082</v>
      </c>
      <c r="AF1085" s="237" t="s">
        <v>5242</v>
      </c>
      <c r="AG1085" s="237" t="str">
        <f t="shared" si="178"/>
        <v>柴田郡柴田町船岡南１丁目１－１７</v>
      </c>
      <c r="AH1085" s="237" t="s">
        <v>5135</v>
      </c>
      <c r="AI1085" s="237" t="s">
        <v>5136</v>
      </c>
      <c r="AJ1085" s="237" t="s">
        <v>332</v>
      </c>
    </row>
    <row r="1086" spans="1:36">
      <c r="A1086" s="237" t="str">
        <f t="shared" si="170"/>
        <v>0412200313同行援護</v>
      </c>
      <c r="B1086" s="237" t="s">
        <v>2802</v>
      </c>
      <c r="C1086" s="237" t="s">
        <v>2803</v>
      </c>
      <c r="D1086" s="237" t="str">
        <f t="shared" si="171"/>
        <v>カブシキガイシャジャパンケアサービス</v>
      </c>
      <c r="E1086" s="237" t="s">
        <v>2804</v>
      </c>
      <c r="F1086" s="237" t="str">
        <f t="shared" si="172"/>
        <v>140</v>
      </c>
      <c r="G1086" s="237" t="str">
        <f t="shared" si="173"/>
        <v>0002</v>
      </c>
      <c r="H1086" s="237" t="s">
        <v>2805</v>
      </c>
      <c r="I1086" s="237" t="str">
        <f t="shared" si="174"/>
        <v>東京都品川区東品川４丁目１２番８号</v>
      </c>
      <c r="J1086" s="237" t="s">
        <v>2806</v>
      </c>
      <c r="K1086" s="237" t="s">
        <v>2807</v>
      </c>
      <c r="L1086" s="237" t="s">
        <v>635</v>
      </c>
      <c r="M1086" s="237" t="s">
        <v>2808</v>
      </c>
      <c r="N1086" s="237" t="s">
        <v>5240</v>
      </c>
      <c r="O1086" s="237" t="s">
        <v>5241</v>
      </c>
      <c r="P1086" s="237" t="s">
        <v>5133</v>
      </c>
      <c r="Q1086" s="237" t="s">
        <v>5082</v>
      </c>
      <c r="R1086" s="237" t="s">
        <v>5242</v>
      </c>
      <c r="S1086" s="237" t="s">
        <v>5135</v>
      </c>
      <c r="T1086" s="237" t="s">
        <v>5136</v>
      </c>
      <c r="U1086" s="237" t="s">
        <v>5243</v>
      </c>
      <c r="V1086" s="237" t="s">
        <v>126</v>
      </c>
      <c r="W1086" s="237"/>
      <c r="X1086" s="237"/>
      <c r="Y1086" s="237" t="s">
        <v>5240</v>
      </c>
      <c r="Z1086" s="237" t="s">
        <v>5241</v>
      </c>
      <c r="AA1086" s="237" t="str">
        <f t="shared" si="175"/>
        <v>ジャパンケアシバタ</v>
      </c>
      <c r="AB1086" s="237" t="s">
        <v>5133</v>
      </c>
      <c r="AC1086" s="237" t="str">
        <f t="shared" si="176"/>
        <v>989</v>
      </c>
      <c r="AD1086" s="237" t="str">
        <f t="shared" si="177"/>
        <v>1606</v>
      </c>
      <c r="AE1086" s="237" t="s">
        <v>5082</v>
      </c>
      <c r="AF1086" s="237" t="s">
        <v>5242</v>
      </c>
      <c r="AG1086" s="237" t="str">
        <f t="shared" si="178"/>
        <v>柴田郡柴田町船岡南１丁目１－１７</v>
      </c>
      <c r="AH1086" s="237" t="s">
        <v>5135</v>
      </c>
      <c r="AI1086" s="237" t="s">
        <v>5136</v>
      </c>
      <c r="AJ1086" s="237" t="s">
        <v>332</v>
      </c>
    </row>
    <row r="1087" spans="1:36">
      <c r="A1087" s="237" t="str">
        <f t="shared" si="170"/>
        <v>0412200321宿泊型自立訓練</v>
      </c>
      <c r="B1087" s="237" t="s">
        <v>3727</v>
      </c>
      <c r="C1087" s="237" t="s">
        <v>3728</v>
      </c>
      <c r="D1087" s="237" t="str">
        <f t="shared" si="171"/>
        <v>イリョウホウジン　ジンセンカイ</v>
      </c>
      <c r="E1087" s="237" t="s">
        <v>3729</v>
      </c>
      <c r="F1087" s="237" t="str">
        <f t="shared" si="172"/>
        <v>039</v>
      </c>
      <c r="G1087" s="237" t="str">
        <f t="shared" si="173"/>
        <v>1161</v>
      </c>
      <c r="H1087" s="237" t="s">
        <v>3730</v>
      </c>
      <c r="I1087" s="237" t="str">
        <f t="shared" si="174"/>
        <v>青森県八戸市河原木字八太郎山１０番地８１</v>
      </c>
      <c r="J1087" s="237" t="s">
        <v>3731</v>
      </c>
      <c r="K1087" s="237" t="s">
        <v>3732</v>
      </c>
      <c r="L1087" s="237" t="s">
        <v>248</v>
      </c>
      <c r="M1087" s="237" t="s">
        <v>3733</v>
      </c>
      <c r="N1087" s="237" t="s">
        <v>5244</v>
      </c>
      <c r="O1087" s="237" t="s">
        <v>5245</v>
      </c>
      <c r="P1087" s="237" t="s">
        <v>5226</v>
      </c>
      <c r="Q1087" s="237" t="s">
        <v>5173</v>
      </c>
      <c r="R1087" s="237" t="s">
        <v>5246</v>
      </c>
      <c r="S1087" s="237" t="s">
        <v>5247</v>
      </c>
      <c r="T1087" s="237" t="s">
        <v>5247</v>
      </c>
      <c r="U1087" s="237" t="s">
        <v>5248</v>
      </c>
      <c r="V1087" s="237" t="s">
        <v>4478</v>
      </c>
      <c r="W1087" s="237"/>
      <c r="X1087" s="237"/>
      <c r="Y1087" s="237" t="s">
        <v>5244</v>
      </c>
      <c r="Z1087" s="237" t="s">
        <v>5245</v>
      </c>
      <c r="AA1087" s="237" t="str">
        <f t="shared" si="175"/>
        <v>ココロリハビリセンターセイカツクンレンジギョウショ</v>
      </c>
      <c r="AB1087" s="237" t="s">
        <v>5226</v>
      </c>
      <c r="AC1087" s="237" t="str">
        <f t="shared" si="176"/>
        <v>989</v>
      </c>
      <c r="AD1087" s="237" t="str">
        <f t="shared" si="177"/>
        <v>1503</v>
      </c>
      <c r="AE1087" s="237" t="s">
        <v>5173</v>
      </c>
      <c r="AF1087" s="237" t="s">
        <v>5246</v>
      </c>
      <c r="AG1087" s="237" t="str">
        <f t="shared" si="178"/>
        <v>柴田郡川崎町大字川内字北川原山5-5</v>
      </c>
      <c r="AH1087" s="237" t="s">
        <v>5247</v>
      </c>
      <c r="AI1087" s="237" t="s">
        <v>5247</v>
      </c>
      <c r="AJ1087" s="237" t="s">
        <v>260</v>
      </c>
    </row>
    <row r="1088" spans="1:36">
      <c r="A1088" s="237" t="str">
        <f t="shared" si="170"/>
        <v>0412200321自立訓練（生活訓練）</v>
      </c>
      <c r="B1088" s="237" t="s">
        <v>3727</v>
      </c>
      <c r="C1088" s="237" t="s">
        <v>3728</v>
      </c>
      <c r="D1088" s="237" t="str">
        <f t="shared" si="171"/>
        <v>イリョウホウジン　ジンセンカイ</v>
      </c>
      <c r="E1088" s="237" t="s">
        <v>3729</v>
      </c>
      <c r="F1088" s="237" t="str">
        <f t="shared" si="172"/>
        <v>039</v>
      </c>
      <c r="G1088" s="237" t="str">
        <f t="shared" si="173"/>
        <v>1161</v>
      </c>
      <c r="H1088" s="237" t="s">
        <v>3730</v>
      </c>
      <c r="I1088" s="237" t="str">
        <f t="shared" si="174"/>
        <v>青森県八戸市河原木字八太郎山１０番地８１</v>
      </c>
      <c r="J1088" s="237" t="s">
        <v>3731</v>
      </c>
      <c r="K1088" s="237" t="s">
        <v>3732</v>
      </c>
      <c r="L1088" s="237" t="s">
        <v>248</v>
      </c>
      <c r="M1088" s="237" t="s">
        <v>3733</v>
      </c>
      <c r="N1088" s="237" t="s">
        <v>5244</v>
      </c>
      <c r="O1088" s="237" t="s">
        <v>5245</v>
      </c>
      <c r="P1088" s="237" t="s">
        <v>5226</v>
      </c>
      <c r="Q1088" s="237" t="s">
        <v>5173</v>
      </c>
      <c r="R1088" s="237" t="s">
        <v>5246</v>
      </c>
      <c r="S1088" s="237" t="s">
        <v>5247</v>
      </c>
      <c r="T1088" s="237" t="s">
        <v>5247</v>
      </c>
      <c r="U1088" s="237" t="s">
        <v>5248</v>
      </c>
      <c r="V1088" s="237" t="s">
        <v>108</v>
      </c>
      <c r="W1088" s="237"/>
      <c r="X1088" s="237"/>
      <c r="Y1088" s="237" t="s">
        <v>5244</v>
      </c>
      <c r="Z1088" s="237" t="s">
        <v>5245</v>
      </c>
      <c r="AA1088" s="237" t="str">
        <f t="shared" si="175"/>
        <v>ココロリハビリセンターセイカツクンレンジギョウショ</v>
      </c>
      <c r="AB1088" s="237" t="s">
        <v>5226</v>
      </c>
      <c r="AC1088" s="237" t="str">
        <f t="shared" si="176"/>
        <v>989</v>
      </c>
      <c r="AD1088" s="237" t="str">
        <f t="shared" si="177"/>
        <v>1503</v>
      </c>
      <c r="AE1088" s="237" t="s">
        <v>5173</v>
      </c>
      <c r="AF1088" s="237" t="s">
        <v>5246</v>
      </c>
      <c r="AG1088" s="237" t="str">
        <f t="shared" si="178"/>
        <v>柴田郡川崎町大字川内字北川原山5-5</v>
      </c>
      <c r="AH1088" s="237" t="s">
        <v>5247</v>
      </c>
      <c r="AI1088" s="237" t="s">
        <v>5247</v>
      </c>
      <c r="AJ1088" s="237" t="s">
        <v>260</v>
      </c>
    </row>
    <row r="1089" spans="1:36">
      <c r="A1089" s="237" t="str">
        <f t="shared" si="170"/>
        <v>0412200339就労移行支援</v>
      </c>
      <c r="B1089" s="237" t="s">
        <v>2612</v>
      </c>
      <c r="C1089" s="237" t="s">
        <v>2613</v>
      </c>
      <c r="D1089" s="237" t="str">
        <f t="shared" si="171"/>
        <v>シャカイフクシホウジンガギュウミケイカイ</v>
      </c>
      <c r="E1089" s="237" t="s">
        <v>2614</v>
      </c>
      <c r="F1089" s="237" t="str">
        <f t="shared" si="172"/>
        <v>981</v>
      </c>
      <c r="G1089" s="237" t="str">
        <f t="shared" si="173"/>
        <v>1522</v>
      </c>
      <c r="H1089" s="237" t="s">
        <v>2615</v>
      </c>
      <c r="I1089" s="237" t="str">
        <f t="shared" si="174"/>
        <v>角田市佐倉字町裏一番６３番地</v>
      </c>
      <c r="J1089" s="237" t="s">
        <v>2616</v>
      </c>
      <c r="K1089" s="237" t="s">
        <v>2617</v>
      </c>
      <c r="L1089" s="237" t="s">
        <v>248</v>
      </c>
      <c r="M1089" s="237" t="s">
        <v>2618</v>
      </c>
      <c r="N1089" s="237" t="s">
        <v>5249</v>
      </c>
      <c r="O1089" s="237" t="s">
        <v>5250</v>
      </c>
      <c r="P1089" s="237" t="s">
        <v>5168</v>
      </c>
      <c r="Q1089" s="237" t="s">
        <v>5173</v>
      </c>
      <c r="R1089" s="237" t="s">
        <v>5251</v>
      </c>
      <c r="S1089" s="237" t="s">
        <v>5252</v>
      </c>
      <c r="T1089" s="237" t="s">
        <v>5253</v>
      </c>
      <c r="U1089" s="237" t="s">
        <v>5254</v>
      </c>
      <c r="V1089" s="237" t="s">
        <v>109</v>
      </c>
      <c r="W1089" s="237"/>
      <c r="X1089" s="237"/>
      <c r="Y1089" s="237" t="s">
        <v>5255</v>
      </c>
      <c r="Z1089" s="237" t="s">
        <v>5256</v>
      </c>
      <c r="AA1089" s="237" t="str">
        <f t="shared" si="175"/>
        <v>タキノウガタシセツ　レインボーカワサキ</v>
      </c>
      <c r="AB1089" s="237" t="s">
        <v>5168</v>
      </c>
      <c r="AC1089" s="237" t="str">
        <f t="shared" si="176"/>
        <v>989</v>
      </c>
      <c r="AD1089" s="237" t="str">
        <f t="shared" si="177"/>
        <v>1501</v>
      </c>
      <c r="AE1089" s="237" t="s">
        <v>5173</v>
      </c>
      <c r="AF1089" s="237" t="s">
        <v>5257</v>
      </c>
      <c r="AG1089" s="237" t="str">
        <f t="shared" si="178"/>
        <v>柴田郡川崎町前川字北原22-9</v>
      </c>
      <c r="AH1089" s="237" t="s">
        <v>5252</v>
      </c>
      <c r="AI1089" s="237" t="s">
        <v>5253</v>
      </c>
      <c r="AJ1089" s="237" t="s">
        <v>332</v>
      </c>
    </row>
    <row r="1090" spans="1:36">
      <c r="A1090" s="237" t="str">
        <f t="shared" si="170"/>
        <v>0412200339就労継続支援Ｂ型</v>
      </c>
      <c r="B1090" s="237" t="s">
        <v>2612</v>
      </c>
      <c r="C1090" s="237" t="s">
        <v>2613</v>
      </c>
      <c r="D1090" s="237" t="str">
        <f t="shared" si="171"/>
        <v>シャカイフクシホウジンガギュウミケイカイ</v>
      </c>
      <c r="E1090" s="237" t="s">
        <v>2614</v>
      </c>
      <c r="F1090" s="237" t="str">
        <f t="shared" si="172"/>
        <v>981</v>
      </c>
      <c r="G1090" s="237" t="str">
        <f t="shared" si="173"/>
        <v>1522</v>
      </c>
      <c r="H1090" s="237" t="s">
        <v>2615</v>
      </c>
      <c r="I1090" s="237" t="str">
        <f t="shared" si="174"/>
        <v>角田市佐倉字町裏一番６３番地</v>
      </c>
      <c r="J1090" s="237" t="s">
        <v>2616</v>
      </c>
      <c r="K1090" s="237" t="s">
        <v>2617</v>
      </c>
      <c r="L1090" s="237" t="s">
        <v>248</v>
      </c>
      <c r="M1090" s="237" t="s">
        <v>2618</v>
      </c>
      <c r="N1090" s="237" t="s">
        <v>5249</v>
      </c>
      <c r="O1090" s="237" t="s">
        <v>5250</v>
      </c>
      <c r="P1090" s="237" t="s">
        <v>5168</v>
      </c>
      <c r="Q1090" s="237" t="s">
        <v>5173</v>
      </c>
      <c r="R1090" s="237" t="s">
        <v>5251</v>
      </c>
      <c r="S1090" s="237" t="s">
        <v>5252</v>
      </c>
      <c r="T1090" s="237" t="s">
        <v>5253</v>
      </c>
      <c r="U1090" s="237" t="s">
        <v>5254</v>
      </c>
      <c r="V1090" s="237" t="s">
        <v>111</v>
      </c>
      <c r="W1090" s="237"/>
      <c r="X1090" s="237"/>
      <c r="Y1090" s="237" t="s">
        <v>5249</v>
      </c>
      <c r="Z1090" s="237" t="s">
        <v>5250</v>
      </c>
      <c r="AA1090" s="237" t="str">
        <f t="shared" si="175"/>
        <v>レインボーカワサキ</v>
      </c>
      <c r="AB1090" s="237" t="s">
        <v>5168</v>
      </c>
      <c r="AC1090" s="237" t="str">
        <f t="shared" si="176"/>
        <v>989</v>
      </c>
      <c r="AD1090" s="237" t="str">
        <f t="shared" si="177"/>
        <v>1501</v>
      </c>
      <c r="AE1090" s="237" t="s">
        <v>5173</v>
      </c>
      <c r="AF1090" s="237" t="s">
        <v>5251</v>
      </c>
      <c r="AG1090" s="237" t="str">
        <f t="shared" si="178"/>
        <v>柴田郡川崎町大字前川字北原22番地9</v>
      </c>
      <c r="AH1090" s="237" t="s">
        <v>5252</v>
      </c>
      <c r="AI1090" s="237" t="s">
        <v>5253</v>
      </c>
      <c r="AJ1090" s="237" t="s">
        <v>260</v>
      </c>
    </row>
    <row r="1091" spans="1:36">
      <c r="A1091" s="237" t="str">
        <f t="shared" si="170"/>
        <v>0412200347居宅介護</v>
      </c>
      <c r="B1091" s="237" t="s">
        <v>5258</v>
      </c>
      <c r="C1091" s="237" t="s">
        <v>5259</v>
      </c>
      <c r="D1091" s="237" t="str">
        <f t="shared" si="171"/>
        <v>ユウゲンガイシャケイ</v>
      </c>
      <c r="E1091" s="237" t="s">
        <v>5260</v>
      </c>
      <c r="F1091" s="237" t="str">
        <f t="shared" si="172"/>
        <v>989</v>
      </c>
      <c r="G1091" s="237" t="str">
        <f t="shared" si="173"/>
        <v>1273</v>
      </c>
      <c r="H1091" s="237" t="s">
        <v>5261</v>
      </c>
      <c r="I1091" s="237" t="str">
        <f t="shared" si="174"/>
        <v>柴田郡大河原町字西桜町２２番地３</v>
      </c>
      <c r="J1091" s="237" t="s">
        <v>5262</v>
      </c>
      <c r="K1091" s="237" t="s">
        <v>5263</v>
      </c>
      <c r="L1091" s="237" t="s">
        <v>339</v>
      </c>
      <c r="M1091" s="237" t="s">
        <v>5264</v>
      </c>
      <c r="N1091" s="237" t="s">
        <v>5265</v>
      </c>
      <c r="O1091" s="237" t="s">
        <v>5266</v>
      </c>
      <c r="P1091" s="237" t="s">
        <v>5267</v>
      </c>
      <c r="Q1091" s="237" t="s">
        <v>5141</v>
      </c>
      <c r="R1091" s="237" t="s">
        <v>5268</v>
      </c>
      <c r="S1091" s="237" t="s">
        <v>5269</v>
      </c>
      <c r="T1091" s="237" t="s">
        <v>5270</v>
      </c>
      <c r="U1091" s="237" t="s">
        <v>5271</v>
      </c>
      <c r="V1091" s="237" t="s">
        <v>99</v>
      </c>
      <c r="W1091" s="237"/>
      <c r="X1091" s="237"/>
      <c r="Y1091" s="237" t="s">
        <v>5265</v>
      </c>
      <c r="Z1091" s="237" t="s">
        <v>5266</v>
      </c>
      <c r="AA1091" s="237" t="str">
        <f t="shared" si="175"/>
        <v>ミナミサクラケアサービス</v>
      </c>
      <c r="AB1091" s="237" t="s">
        <v>5267</v>
      </c>
      <c r="AC1091" s="237" t="str">
        <f t="shared" si="176"/>
        <v>989</v>
      </c>
      <c r="AD1091" s="237" t="str">
        <f t="shared" si="177"/>
        <v>1272</v>
      </c>
      <c r="AE1091" s="237" t="s">
        <v>5141</v>
      </c>
      <c r="AF1091" s="237" t="s">
        <v>5268</v>
      </c>
      <c r="AG1091" s="237" t="str">
        <f t="shared" si="178"/>
        <v>柴田郡大河原町南桜町４番地１４</v>
      </c>
      <c r="AH1091" s="237" t="s">
        <v>5269</v>
      </c>
      <c r="AI1091" s="237" t="s">
        <v>5270</v>
      </c>
      <c r="AJ1091" s="237" t="s">
        <v>260</v>
      </c>
    </row>
    <row r="1092" spans="1:36">
      <c r="A1092" s="237" t="str">
        <f t="shared" si="170"/>
        <v>0412200347重度訪問介護</v>
      </c>
      <c r="B1092" s="237" t="s">
        <v>5258</v>
      </c>
      <c r="C1092" s="237" t="s">
        <v>5259</v>
      </c>
      <c r="D1092" s="237" t="str">
        <f t="shared" si="171"/>
        <v>ユウゲンガイシャケイ</v>
      </c>
      <c r="E1092" s="237" t="s">
        <v>5260</v>
      </c>
      <c r="F1092" s="237" t="str">
        <f t="shared" si="172"/>
        <v>989</v>
      </c>
      <c r="G1092" s="237" t="str">
        <f t="shared" si="173"/>
        <v>1273</v>
      </c>
      <c r="H1092" s="237" t="s">
        <v>5261</v>
      </c>
      <c r="I1092" s="237" t="str">
        <f t="shared" si="174"/>
        <v>柴田郡大河原町字西桜町２２番地３</v>
      </c>
      <c r="J1092" s="237" t="s">
        <v>5262</v>
      </c>
      <c r="K1092" s="237" t="s">
        <v>5263</v>
      </c>
      <c r="L1092" s="237" t="s">
        <v>339</v>
      </c>
      <c r="M1092" s="237" t="s">
        <v>5264</v>
      </c>
      <c r="N1092" s="237" t="s">
        <v>5265</v>
      </c>
      <c r="O1092" s="237" t="s">
        <v>5266</v>
      </c>
      <c r="P1092" s="237" t="s">
        <v>5267</v>
      </c>
      <c r="Q1092" s="237" t="s">
        <v>5141</v>
      </c>
      <c r="R1092" s="237" t="s">
        <v>5268</v>
      </c>
      <c r="S1092" s="237" t="s">
        <v>5269</v>
      </c>
      <c r="T1092" s="237" t="s">
        <v>5270</v>
      </c>
      <c r="U1092" s="237" t="s">
        <v>5271</v>
      </c>
      <c r="V1092" s="237" t="s">
        <v>101</v>
      </c>
      <c r="W1092" s="237"/>
      <c r="X1092" s="237"/>
      <c r="Y1092" s="237" t="s">
        <v>5265</v>
      </c>
      <c r="Z1092" s="237" t="s">
        <v>5266</v>
      </c>
      <c r="AA1092" s="237" t="str">
        <f t="shared" si="175"/>
        <v>ミナミサクラケアサービス</v>
      </c>
      <c r="AB1092" s="237" t="s">
        <v>5267</v>
      </c>
      <c r="AC1092" s="237" t="str">
        <f t="shared" si="176"/>
        <v>989</v>
      </c>
      <c r="AD1092" s="237" t="str">
        <f t="shared" si="177"/>
        <v>1272</v>
      </c>
      <c r="AE1092" s="237" t="s">
        <v>5141</v>
      </c>
      <c r="AF1092" s="237" t="s">
        <v>5268</v>
      </c>
      <c r="AG1092" s="237" t="str">
        <f t="shared" si="178"/>
        <v>柴田郡大河原町南桜町４番地１４</v>
      </c>
      <c r="AH1092" s="237" t="s">
        <v>5269</v>
      </c>
      <c r="AI1092" s="237" t="s">
        <v>5270</v>
      </c>
      <c r="AJ1092" s="237" t="s">
        <v>260</v>
      </c>
    </row>
    <row r="1093" spans="1:36">
      <c r="A1093" s="237" t="str">
        <f t="shared" si="170"/>
        <v>0412200347行動援護</v>
      </c>
      <c r="B1093" s="237" t="s">
        <v>5258</v>
      </c>
      <c r="C1093" s="237" t="s">
        <v>5259</v>
      </c>
      <c r="D1093" s="237" t="str">
        <f t="shared" si="171"/>
        <v>ユウゲンガイシャケイ</v>
      </c>
      <c r="E1093" s="237" t="s">
        <v>5260</v>
      </c>
      <c r="F1093" s="237" t="str">
        <f t="shared" si="172"/>
        <v>989</v>
      </c>
      <c r="G1093" s="237" t="str">
        <f t="shared" si="173"/>
        <v>1273</v>
      </c>
      <c r="H1093" s="237" t="s">
        <v>5261</v>
      </c>
      <c r="I1093" s="237" t="str">
        <f t="shared" si="174"/>
        <v>柴田郡大河原町字西桜町２２番地３</v>
      </c>
      <c r="J1093" s="237" t="s">
        <v>5262</v>
      </c>
      <c r="K1093" s="237" t="s">
        <v>5263</v>
      </c>
      <c r="L1093" s="237" t="s">
        <v>339</v>
      </c>
      <c r="M1093" s="237" t="s">
        <v>5264</v>
      </c>
      <c r="N1093" s="237" t="s">
        <v>5265</v>
      </c>
      <c r="O1093" s="237" t="s">
        <v>5266</v>
      </c>
      <c r="P1093" s="237" t="s">
        <v>5267</v>
      </c>
      <c r="Q1093" s="237" t="s">
        <v>5141</v>
      </c>
      <c r="R1093" s="237" t="s">
        <v>5268</v>
      </c>
      <c r="S1093" s="237" t="s">
        <v>5269</v>
      </c>
      <c r="T1093" s="237" t="s">
        <v>5270</v>
      </c>
      <c r="U1093" s="237" t="s">
        <v>5271</v>
      </c>
      <c r="V1093" s="237" t="s">
        <v>102</v>
      </c>
      <c r="W1093" s="237"/>
      <c r="X1093" s="237"/>
      <c r="Y1093" s="237" t="s">
        <v>5265</v>
      </c>
      <c r="Z1093" s="237" t="s">
        <v>5266</v>
      </c>
      <c r="AA1093" s="237" t="str">
        <f t="shared" si="175"/>
        <v>ミナミサクラケアサービス</v>
      </c>
      <c r="AB1093" s="237" t="s">
        <v>5267</v>
      </c>
      <c r="AC1093" s="237" t="str">
        <f t="shared" si="176"/>
        <v>989</v>
      </c>
      <c r="AD1093" s="237" t="str">
        <f t="shared" si="177"/>
        <v>1272</v>
      </c>
      <c r="AE1093" s="237" t="s">
        <v>5141</v>
      </c>
      <c r="AF1093" s="237" t="s">
        <v>5268</v>
      </c>
      <c r="AG1093" s="237" t="str">
        <f t="shared" si="178"/>
        <v>柴田郡大河原町南桜町４番地１４</v>
      </c>
      <c r="AH1093" s="237" t="s">
        <v>5269</v>
      </c>
      <c r="AI1093" s="237" t="s">
        <v>5270</v>
      </c>
      <c r="AJ1093" s="237" t="s">
        <v>260</v>
      </c>
    </row>
    <row r="1094" spans="1:36">
      <c r="A1094" s="237" t="str">
        <f t="shared" si="170"/>
        <v>0412200354障害者支援施設：生活介護</v>
      </c>
      <c r="B1094" s="237" t="s">
        <v>5087</v>
      </c>
      <c r="C1094" s="237" t="s">
        <v>5088</v>
      </c>
      <c r="D1094" s="237" t="str">
        <f t="shared" si="171"/>
        <v>シャカイフクシホウジンフクジュカイ</v>
      </c>
      <c r="E1094" s="237" t="s">
        <v>5089</v>
      </c>
      <c r="F1094" s="237" t="str">
        <f t="shared" si="172"/>
        <v>989</v>
      </c>
      <c r="G1094" s="237" t="str">
        <f t="shared" si="173"/>
        <v>1621</v>
      </c>
      <c r="H1094" s="237" t="s">
        <v>5090</v>
      </c>
      <c r="I1094" s="237" t="str">
        <f t="shared" si="174"/>
        <v>柴田郡柴田町大字本船迫字沢田３９番地</v>
      </c>
      <c r="J1094" s="237" t="s">
        <v>5091</v>
      </c>
      <c r="K1094" s="237" t="s">
        <v>5092</v>
      </c>
      <c r="L1094" s="237" t="s">
        <v>248</v>
      </c>
      <c r="M1094" s="237" t="s">
        <v>5093</v>
      </c>
      <c r="N1094" s="237" t="s">
        <v>5272</v>
      </c>
      <c r="O1094" s="237" t="s">
        <v>5273</v>
      </c>
      <c r="P1094" s="237" t="s">
        <v>5089</v>
      </c>
      <c r="Q1094" s="237" t="s">
        <v>5082</v>
      </c>
      <c r="R1094" s="237" t="s">
        <v>5090</v>
      </c>
      <c r="S1094" s="237" t="s">
        <v>5091</v>
      </c>
      <c r="T1094" s="237" t="s">
        <v>5092</v>
      </c>
      <c r="U1094" s="237" t="s">
        <v>5274</v>
      </c>
      <c r="V1094" s="237" t="s">
        <v>19065</v>
      </c>
      <c r="W1094" s="237" t="s">
        <v>228</v>
      </c>
      <c r="X1094" s="237"/>
      <c r="Y1094" s="237" t="s">
        <v>5272</v>
      </c>
      <c r="Z1094" s="237" t="s">
        <v>5273</v>
      </c>
      <c r="AA1094" s="237" t="str">
        <f t="shared" si="175"/>
        <v>ショウガイシャシエンシセツ　アサヒエン</v>
      </c>
      <c r="AB1094" s="237" t="s">
        <v>5089</v>
      </c>
      <c r="AC1094" s="237" t="str">
        <f t="shared" si="176"/>
        <v>989</v>
      </c>
      <c r="AD1094" s="237" t="str">
        <f t="shared" si="177"/>
        <v>1621</v>
      </c>
      <c r="AE1094" s="237" t="s">
        <v>5082</v>
      </c>
      <c r="AF1094" s="237" t="s">
        <v>5100</v>
      </c>
      <c r="AG1094" s="237" t="str">
        <f t="shared" si="178"/>
        <v>柴田郡柴田町本船迫字沢田３９</v>
      </c>
      <c r="AH1094" s="237" t="s">
        <v>5091</v>
      </c>
      <c r="AI1094" s="237" t="s">
        <v>5092</v>
      </c>
      <c r="AJ1094" s="237" t="s">
        <v>260</v>
      </c>
    </row>
    <row r="1095" spans="1:36">
      <c r="A1095" s="237" t="str">
        <f t="shared" ref="A1095:A1159" si="179">U1095&amp;V1095</f>
        <v>0412200354短期入所</v>
      </c>
      <c r="B1095" s="237" t="s">
        <v>5087</v>
      </c>
      <c r="C1095" s="237" t="s">
        <v>5088</v>
      </c>
      <c r="D1095" s="237" t="str">
        <f t="shared" ref="D1095:D1159" si="180">DBCS(C1095)</f>
        <v>シャカイフクシホウジンフクジュカイ</v>
      </c>
      <c r="E1095" s="237" t="s">
        <v>5089</v>
      </c>
      <c r="F1095" s="237" t="str">
        <f t="shared" ref="F1095:F1159" si="181">LEFT(E1095,3)</f>
        <v>989</v>
      </c>
      <c r="G1095" s="237" t="str">
        <f t="shared" ref="G1095:G1159" si="182">RIGHT(E1095,4)</f>
        <v>1621</v>
      </c>
      <c r="H1095" s="237" t="s">
        <v>5090</v>
      </c>
      <c r="I1095" s="237" t="str">
        <f t="shared" ref="I1095:I1159" si="183">SUBSTITUTE(H1095,"宮城県","")</f>
        <v>柴田郡柴田町大字本船迫字沢田３９番地</v>
      </c>
      <c r="J1095" s="237" t="s">
        <v>5091</v>
      </c>
      <c r="K1095" s="237" t="s">
        <v>5092</v>
      </c>
      <c r="L1095" s="237" t="s">
        <v>248</v>
      </c>
      <c r="M1095" s="237" t="s">
        <v>5093</v>
      </c>
      <c r="N1095" s="237" t="s">
        <v>5272</v>
      </c>
      <c r="O1095" s="237" t="s">
        <v>5273</v>
      </c>
      <c r="P1095" s="237" t="s">
        <v>5089</v>
      </c>
      <c r="Q1095" s="237" t="s">
        <v>5082</v>
      </c>
      <c r="R1095" s="237" t="s">
        <v>5090</v>
      </c>
      <c r="S1095" s="237" t="s">
        <v>5091</v>
      </c>
      <c r="T1095" s="237" t="s">
        <v>5092</v>
      </c>
      <c r="U1095" s="237" t="s">
        <v>5274</v>
      </c>
      <c r="V1095" s="237" t="s">
        <v>277</v>
      </c>
      <c r="W1095" s="237"/>
      <c r="X1095" s="237"/>
      <c r="Y1095" s="237" t="s">
        <v>5272</v>
      </c>
      <c r="Z1095" s="237" t="s">
        <v>5273</v>
      </c>
      <c r="AA1095" s="237" t="str">
        <f t="shared" ref="AA1095:AA1159" si="184">DBCS(Z1095)</f>
        <v>ショウガイシャシエンシセツ　アサヒエン</v>
      </c>
      <c r="AB1095" s="237" t="s">
        <v>5089</v>
      </c>
      <c r="AC1095" s="237" t="str">
        <f t="shared" ref="AC1095:AC1159" si="185">LEFT(AB1095,3)</f>
        <v>989</v>
      </c>
      <c r="AD1095" s="237" t="str">
        <f t="shared" ref="AD1095:AD1159" si="186">RIGHT(AB1095,4)</f>
        <v>1621</v>
      </c>
      <c r="AE1095" s="237" t="s">
        <v>5082</v>
      </c>
      <c r="AF1095" s="237" t="s">
        <v>5275</v>
      </c>
      <c r="AG1095" s="237" t="str">
        <f t="shared" ref="AG1095:AG1159" si="187">SUBSTITUTE(AF1095,"宮城県","")</f>
        <v>柴田郡柴田町本船迫字沢田３９番地</v>
      </c>
      <c r="AH1095" s="237" t="s">
        <v>5091</v>
      </c>
      <c r="AI1095" s="237" t="s">
        <v>5092</v>
      </c>
      <c r="AJ1095" s="237" t="s">
        <v>260</v>
      </c>
    </row>
    <row r="1096" spans="1:36">
      <c r="A1096" s="237" t="str">
        <f t="shared" si="179"/>
        <v>0412200354施設入所支援</v>
      </c>
      <c r="B1096" s="237" t="s">
        <v>5087</v>
      </c>
      <c r="C1096" s="237" t="s">
        <v>5088</v>
      </c>
      <c r="D1096" s="237" t="str">
        <f t="shared" si="180"/>
        <v>シャカイフクシホウジンフクジュカイ</v>
      </c>
      <c r="E1096" s="237" t="s">
        <v>5089</v>
      </c>
      <c r="F1096" s="237" t="str">
        <f t="shared" si="181"/>
        <v>989</v>
      </c>
      <c r="G1096" s="237" t="str">
        <f t="shared" si="182"/>
        <v>1621</v>
      </c>
      <c r="H1096" s="237" t="s">
        <v>5090</v>
      </c>
      <c r="I1096" s="237" t="str">
        <f t="shared" si="183"/>
        <v>柴田郡柴田町大字本船迫字沢田３９番地</v>
      </c>
      <c r="J1096" s="237" t="s">
        <v>5091</v>
      </c>
      <c r="K1096" s="237" t="s">
        <v>5092</v>
      </c>
      <c r="L1096" s="237" t="s">
        <v>248</v>
      </c>
      <c r="M1096" s="237" t="s">
        <v>5093</v>
      </c>
      <c r="N1096" s="237" t="s">
        <v>5272</v>
      </c>
      <c r="O1096" s="237" t="s">
        <v>5273</v>
      </c>
      <c r="P1096" s="237" t="s">
        <v>5089</v>
      </c>
      <c r="Q1096" s="237" t="s">
        <v>5082</v>
      </c>
      <c r="R1096" s="237" t="s">
        <v>5090</v>
      </c>
      <c r="S1096" s="237" t="s">
        <v>5091</v>
      </c>
      <c r="T1096" s="237" t="s">
        <v>5092</v>
      </c>
      <c r="U1096" s="237" t="s">
        <v>5274</v>
      </c>
      <c r="V1096" s="237" t="s">
        <v>107</v>
      </c>
      <c r="W1096" s="237" t="s">
        <v>228</v>
      </c>
      <c r="X1096" s="237"/>
      <c r="Y1096" s="237" t="s">
        <v>5272</v>
      </c>
      <c r="Z1096" s="237" t="s">
        <v>5273</v>
      </c>
      <c r="AA1096" s="237" t="str">
        <f t="shared" si="184"/>
        <v>ショウガイシャシエンシセツ　アサヒエン</v>
      </c>
      <c r="AB1096" s="237" t="s">
        <v>5089</v>
      </c>
      <c r="AC1096" s="237" t="str">
        <f t="shared" si="185"/>
        <v>989</v>
      </c>
      <c r="AD1096" s="237" t="str">
        <f t="shared" si="186"/>
        <v>1621</v>
      </c>
      <c r="AE1096" s="237" t="s">
        <v>5082</v>
      </c>
      <c r="AF1096" s="237" t="s">
        <v>5100</v>
      </c>
      <c r="AG1096" s="237" t="str">
        <f t="shared" si="187"/>
        <v>柴田郡柴田町本船迫字沢田３９</v>
      </c>
      <c r="AH1096" s="237" t="s">
        <v>5091</v>
      </c>
      <c r="AI1096" s="237" t="s">
        <v>5092</v>
      </c>
      <c r="AJ1096" s="237" t="s">
        <v>260</v>
      </c>
    </row>
    <row r="1097" spans="1:36">
      <c r="A1097" s="237" t="str">
        <f t="shared" si="179"/>
        <v>0412210023就労移行支援</v>
      </c>
      <c r="B1097" s="237" t="s">
        <v>4632</v>
      </c>
      <c r="C1097" s="237" t="s">
        <v>4633</v>
      </c>
      <c r="D1097" s="237" t="str">
        <f t="shared" si="180"/>
        <v>アビリティーズジャスコカブシキガイシャ</v>
      </c>
      <c r="E1097" s="237" t="s">
        <v>4634</v>
      </c>
      <c r="F1097" s="237" t="str">
        <f t="shared" si="181"/>
        <v>980</v>
      </c>
      <c r="G1097" s="237" t="str">
        <f t="shared" si="182"/>
        <v>8442</v>
      </c>
      <c r="H1097" s="237" t="s">
        <v>4635</v>
      </c>
      <c r="I1097" s="237" t="str">
        <f t="shared" si="183"/>
        <v>仙台市青葉区中央３丁目３－３</v>
      </c>
      <c r="J1097" s="237" t="s">
        <v>4636</v>
      </c>
      <c r="K1097" s="237" t="s">
        <v>4637</v>
      </c>
      <c r="L1097" s="237" t="s">
        <v>635</v>
      </c>
      <c r="M1097" s="237" t="s">
        <v>4638</v>
      </c>
      <c r="N1097" s="237" t="s">
        <v>5276</v>
      </c>
      <c r="O1097" s="237" t="s">
        <v>5277</v>
      </c>
      <c r="P1097" s="237" t="s">
        <v>5278</v>
      </c>
      <c r="Q1097" s="237" t="s">
        <v>5141</v>
      </c>
      <c r="R1097" s="237" t="s">
        <v>5279</v>
      </c>
      <c r="S1097" s="237" t="s">
        <v>5280</v>
      </c>
      <c r="T1097" s="237" t="s">
        <v>5281</v>
      </c>
      <c r="U1097" s="237" t="s">
        <v>5282</v>
      </c>
      <c r="V1097" s="237" t="s">
        <v>109</v>
      </c>
      <c r="W1097" s="237"/>
      <c r="X1097" s="237"/>
      <c r="Y1097" s="237" t="s">
        <v>5276</v>
      </c>
      <c r="Z1097" s="237" t="s">
        <v>5277</v>
      </c>
      <c r="AA1097" s="237" t="str">
        <f t="shared" si="184"/>
        <v>アビリティーズジャスコオオカワラセンター</v>
      </c>
      <c r="AB1097" s="237" t="s">
        <v>5278</v>
      </c>
      <c r="AC1097" s="237" t="str">
        <f t="shared" si="185"/>
        <v>989</v>
      </c>
      <c r="AD1097" s="237" t="str">
        <f t="shared" si="186"/>
        <v>1246</v>
      </c>
      <c r="AE1097" s="237" t="s">
        <v>5141</v>
      </c>
      <c r="AF1097" s="237" t="s">
        <v>5279</v>
      </c>
      <c r="AG1097" s="237" t="str">
        <f t="shared" si="187"/>
        <v>柴田郡大河原町新東２２－４</v>
      </c>
      <c r="AH1097" s="237" t="s">
        <v>5280</v>
      </c>
      <c r="AI1097" s="237" t="s">
        <v>5281</v>
      </c>
      <c r="AJ1097" s="237" t="s">
        <v>260</v>
      </c>
    </row>
    <row r="1098" spans="1:36">
      <c r="A1098" s="237" t="str">
        <f t="shared" si="179"/>
        <v>0412210023就労定着支援</v>
      </c>
      <c r="B1098" s="237" t="s">
        <v>4632</v>
      </c>
      <c r="C1098" s="237" t="s">
        <v>4633</v>
      </c>
      <c r="D1098" s="237" t="str">
        <f t="shared" si="180"/>
        <v>アビリティーズジャスコカブシキガイシャ</v>
      </c>
      <c r="E1098" s="237" t="s">
        <v>4634</v>
      </c>
      <c r="F1098" s="237" t="str">
        <f t="shared" si="181"/>
        <v>980</v>
      </c>
      <c r="G1098" s="237" t="str">
        <f t="shared" si="182"/>
        <v>8442</v>
      </c>
      <c r="H1098" s="237" t="s">
        <v>4635</v>
      </c>
      <c r="I1098" s="237" t="str">
        <f t="shared" si="183"/>
        <v>仙台市青葉区中央３丁目３－３</v>
      </c>
      <c r="J1098" s="237" t="s">
        <v>4636</v>
      </c>
      <c r="K1098" s="237" t="s">
        <v>4637</v>
      </c>
      <c r="L1098" s="237" t="s">
        <v>635</v>
      </c>
      <c r="M1098" s="237" t="s">
        <v>4638</v>
      </c>
      <c r="N1098" s="237" t="s">
        <v>5276</v>
      </c>
      <c r="O1098" s="237" t="s">
        <v>5277</v>
      </c>
      <c r="P1098" s="237" t="s">
        <v>5278</v>
      </c>
      <c r="Q1098" s="237" t="s">
        <v>5141</v>
      </c>
      <c r="R1098" s="237" t="s">
        <v>5279</v>
      </c>
      <c r="S1098" s="237" t="s">
        <v>5280</v>
      </c>
      <c r="T1098" s="237" t="s">
        <v>5281</v>
      </c>
      <c r="U1098" s="237" t="s">
        <v>5282</v>
      </c>
      <c r="V1098" s="237" t="s">
        <v>789</v>
      </c>
      <c r="W1098" s="237"/>
      <c r="X1098" s="237"/>
      <c r="Y1098" s="237" t="s">
        <v>5276</v>
      </c>
      <c r="Z1098" s="237" t="s">
        <v>5277</v>
      </c>
      <c r="AA1098" s="237" t="str">
        <f t="shared" si="184"/>
        <v>アビリティーズジャスコオオカワラセンター</v>
      </c>
      <c r="AB1098" s="237" t="s">
        <v>5278</v>
      </c>
      <c r="AC1098" s="237" t="str">
        <f t="shared" si="185"/>
        <v>989</v>
      </c>
      <c r="AD1098" s="237" t="str">
        <f t="shared" si="186"/>
        <v>1246</v>
      </c>
      <c r="AE1098" s="237" t="s">
        <v>5141</v>
      </c>
      <c r="AF1098" s="237" t="s">
        <v>5279</v>
      </c>
      <c r="AG1098" s="237" t="str">
        <f t="shared" si="187"/>
        <v>柴田郡大河原町新東２２－４</v>
      </c>
      <c r="AH1098" s="237" t="s">
        <v>5280</v>
      </c>
      <c r="AI1098" s="237" t="s">
        <v>5281</v>
      </c>
      <c r="AJ1098" s="237" t="s">
        <v>260</v>
      </c>
    </row>
    <row r="1099" spans="1:36">
      <c r="A1099" s="237" t="str">
        <f t="shared" si="179"/>
        <v>0412210031短期入所</v>
      </c>
      <c r="B1099" s="237" t="s">
        <v>5283</v>
      </c>
      <c r="C1099" s="237" t="s">
        <v>5284</v>
      </c>
      <c r="D1099" s="237" t="str">
        <f t="shared" si="180"/>
        <v>トクテイヒエイリカツドウホウジン　アイノハナ</v>
      </c>
      <c r="E1099" s="237" t="s">
        <v>5285</v>
      </c>
      <c r="F1099" s="237" t="str">
        <f t="shared" si="181"/>
        <v>989</v>
      </c>
      <c r="G1099" s="237" t="str">
        <f t="shared" si="182"/>
        <v>1201</v>
      </c>
      <c r="H1099" s="237" t="s">
        <v>5286</v>
      </c>
      <c r="I1099" s="237" t="str">
        <f t="shared" si="183"/>
        <v>柴田郡大河原町大谷字戸ノ内前２１－１</v>
      </c>
      <c r="J1099" s="237" t="s">
        <v>5287</v>
      </c>
      <c r="K1099" s="237" t="s">
        <v>5287</v>
      </c>
      <c r="L1099" s="237" t="s">
        <v>248</v>
      </c>
      <c r="M1099" s="237" t="s">
        <v>5288</v>
      </c>
      <c r="N1099" s="237" t="s">
        <v>5289</v>
      </c>
      <c r="O1099" s="237" t="s">
        <v>5290</v>
      </c>
      <c r="P1099" s="237" t="s">
        <v>5285</v>
      </c>
      <c r="Q1099" s="237" t="s">
        <v>5141</v>
      </c>
      <c r="R1099" s="237" t="s">
        <v>5286</v>
      </c>
      <c r="S1099" s="237" t="s">
        <v>5287</v>
      </c>
      <c r="T1099" s="237" t="s">
        <v>5287</v>
      </c>
      <c r="U1099" s="237" t="s">
        <v>5291</v>
      </c>
      <c r="V1099" s="237" t="s">
        <v>277</v>
      </c>
      <c r="W1099" s="237"/>
      <c r="X1099" s="237"/>
      <c r="Y1099" s="237" t="s">
        <v>5283</v>
      </c>
      <c r="Z1099" s="237" t="s">
        <v>5284</v>
      </c>
      <c r="AA1099" s="237" t="str">
        <f t="shared" si="184"/>
        <v>トクテイヒエイリカツドウホウジン　アイノハナ</v>
      </c>
      <c r="AB1099" s="237" t="s">
        <v>5285</v>
      </c>
      <c r="AC1099" s="237" t="str">
        <f t="shared" si="185"/>
        <v>989</v>
      </c>
      <c r="AD1099" s="237" t="str">
        <f t="shared" si="186"/>
        <v>1201</v>
      </c>
      <c r="AE1099" s="237" t="s">
        <v>5141</v>
      </c>
      <c r="AF1099" s="237" t="s">
        <v>5286</v>
      </c>
      <c r="AG1099" s="237" t="str">
        <f t="shared" si="187"/>
        <v>柴田郡大河原町大谷字戸ノ内前２１－１</v>
      </c>
      <c r="AH1099" s="237" t="s">
        <v>5287</v>
      </c>
      <c r="AI1099" s="237" t="s">
        <v>5287</v>
      </c>
      <c r="AJ1099" s="237" t="s">
        <v>332</v>
      </c>
    </row>
    <row r="1100" spans="1:36">
      <c r="A1100" s="237" t="str">
        <f t="shared" si="179"/>
        <v>0412210049生活介護</v>
      </c>
      <c r="B1100" s="237" t="s">
        <v>1949</v>
      </c>
      <c r="C1100" s="237" t="s">
        <v>1950</v>
      </c>
      <c r="D1100" s="237" t="str">
        <f t="shared" si="180"/>
        <v>シャカイフクシホウジン　シロイシヨウコウエン</v>
      </c>
      <c r="E1100" s="237" t="s">
        <v>1951</v>
      </c>
      <c r="F1100" s="237" t="str">
        <f t="shared" si="181"/>
        <v>989</v>
      </c>
      <c r="G1100" s="237" t="str">
        <f t="shared" si="182"/>
        <v>0232</v>
      </c>
      <c r="H1100" s="237" t="s">
        <v>1952</v>
      </c>
      <c r="I1100" s="237" t="str">
        <f t="shared" si="183"/>
        <v>白石市福岡長袋字小倉山１４番地の２</v>
      </c>
      <c r="J1100" s="237" t="s">
        <v>1953</v>
      </c>
      <c r="K1100" s="237" t="s">
        <v>1954</v>
      </c>
      <c r="L1100" s="237" t="s">
        <v>248</v>
      </c>
      <c r="M1100" s="237" t="s">
        <v>1955</v>
      </c>
      <c r="N1100" s="237" t="s">
        <v>5292</v>
      </c>
      <c r="O1100" s="237" t="s">
        <v>5293</v>
      </c>
      <c r="P1100" s="237" t="s">
        <v>5294</v>
      </c>
      <c r="Q1100" s="237" t="s">
        <v>5141</v>
      </c>
      <c r="R1100" s="237" t="s">
        <v>5295</v>
      </c>
      <c r="S1100" s="237" t="s">
        <v>5296</v>
      </c>
      <c r="T1100" s="237" t="s">
        <v>5297</v>
      </c>
      <c r="U1100" s="237" t="s">
        <v>5298</v>
      </c>
      <c r="V1100" s="237" t="s">
        <v>105</v>
      </c>
      <c r="W1100" s="237"/>
      <c r="X1100" s="237"/>
      <c r="Y1100" s="237" t="s">
        <v>5292</v>
      </c>
      <c r="Z1100" s="237" t="s">
        <v>5293</v>
      </c>
      <c r="AA1100" s="237" t="str">
        <f t="shared" si="184"/>
        <v>サクラノカゼ</v>
      </c>
      <c r="AB1100" s="237" t="s">
        <v>5294</v>
      </c>
      <c r="AC1100" s="237" t="str">
        <f t="shared" si="185"/>
        <v>989</v>
      </c>
      <c r="AD1100" s="237" t="str">
        <f t="shared" si="186"/>
        <v>1211</v>
      </c>
      <c r="AE1100" s="237" t="s">
        <v>5141</v>
      </c>
      <c r="AF1100" s="237" t="s">
        <v>5295</v>
      </c>
      <c r="AG1100" s="237" t="str">
        <f t="shared" si="187"/>
        <v>柴田郡大河原町広瀬町12番地6</v>
      </c>
      <c r="AH1100" s="237" t="s">
        <v>5296</v>
      </c>
      <c r="AI1100" s="237" t="s">
        <v>5297</v>
      </c>
      <c r="AJ1100" s="237" t="s">
        <v>260</v>
      </c>
    </row>
    <row r="1101" spans="1:36">
      <c r="A1101" s="237" t="str">
        <f t="shared" si="179"/>
        <v>0412210064就労移行支援</v>
      </c>
      <c r="B1101" s="237" t="s">
        <v>5299</v>
      </c>
      <c r="C1101" s="237" t="s">
        <v>5300</v>
      </c>
      <c r="D1101" s="237" t="str">
        <f t="shared" si="180"/>
        <v>エーシーイーカブシキガイシャ</v>
      </c>
      <c r="E1101" s="237" t="s">
        <v>5013</v>
      </c>
      <c r="F1101" s="237" t="str">
        <f t="shared" si="181"/>
        <v>989</v>
      </c>
      <c r="G1101" s="237" t="str">
        <f t="shared" si="182"/>
        <v>0841</v>
      </c>
      <c r="H1101" s="237" t="s">
        <v>5301</v>
      </c>
      <c r="I1101" s="237" t="str">
        <f t="shared" si="183"/>
        <v>刈田郡蔵王町大字小村崎字大久保２０番地１</v>
      </c>
      <c r="J1101" s="237" t="s">
        <v>5302</v>
      </c>
      <c r="K1101" s="237"/>
      <c r="L1101" s="237" t="s">
        <v>339</v>
      </c>
      <c r="M1101" s="237" t="s">
        <v>5303</v>
      </c>
      <c r="N1101" s="237" t="s">
        <v>5304</v>
      </c>
      <c r="O1101" s="237" t="s">
        <v>5305</v>
      </c>
      <c r="P1101" s="237" t="s">
        <v>5149</v>
      </c>
      <c r="Q1101" s="237" t="s">
        <v>5141</v>
      </c>
      <c r="R1101" s="237" t="s">
        <v>5306</v>
      </c>
      <c r="S1101" s="237" t="s">
        <v>5302</v>
      </c>
      <c r="T1101" s="237"/>
      <c r="U1101" s="237" t="s">
        <v>5307</v>
      </c>
      <c r="V1101" s="237" t="s">
        <v>109</v>
      </c>
      <c r="W1101" s="237"/>
      <c r="X1101" s="237"/>
      <c r="Y1101" s="237" t="s">
        <v>5304</v>
      </c>
      <c r="Z1101" s="237" t="s">
        <v>5305</v>
      </c>
      <c r="AA1101" s="237" t="str">
        <f t="shared" si="184"/>
        <v>エーシーイーカブシキガイシャ　ココ・サポ　オオガワラ</v>
      </c>
      <c r="AB1101" s="237" t="s">
        <v>5149</v>
      </c>
      <c r="AC1101" s="237" t="str">
        <f t="shared" si="185"/>
        <v>989</v>
      </c>
      <c r="AD1101" s="237" t="str">
        <f t="shared" si="186"/>
        <v>1241</v>
      </c>
      <c r="AE1101" s="237" t="s">
        <v>5141</v>
      </c>
      <c r="AF1101" s="237" t="s">
        <v>5308</v>
      </c>
      <c r="AG1101" s="237" t="str">
        <f t="shared" si="187"/>
        <v>柴田郡大河原町町171</v>
      </c>
      <c r="AH1101" s="237" t="s">
        <v>5309</v>
      </c>
      <c r="AI1101" s="237"/>
      <c r="AJ1101" s="237" t="s">
        <v>260</v>
      </c>
    </row>
    <row r="1102" spans="1:36">
      <c r="A1102" s="237" t="str">
        <f t="shared" si="179"/>
        <v>0412210064就労継続支援Ａ型</v>
      </c>
      <c r="B1102" s="237" t="s">
        <v>5299</v>
      </c>
      <c r="C1102" s="237" t="s">
        <v>5300</v>
      </c>
      <c r="D1102" s="237" t="str">
        <f t="shared" si="180"/>
        <v>エーシーイーカブシキガイシャ</v>
      </c>
      <c r="E1102" s="237" t="s">
        <v>5013</v>
      </c>
      <c r="F1102" s="237" t="str">
        <f t="shared" si="181"/>
        <v>989</v>
      </c>
      <c r="G1102" s="237" t="str">
        <f t="shared" si="182"/>
        <v>0841</v>
      </c>
      <c r="H1102" s="237" t="s">
        <v>5301</v>
      </c>
      <c r="I1102" s="237" t="str">
        <f t="shared" si="183"/>
        <v>刈田郡蔵王町大字小村崎字大久保２０番地１</v>
      </c>
      <c r="J1102" s="237" t="s">
        <v>5302</v>
      </c>
      <c r="K1102" s="237"/>
      <c r="L1102" s="237" t="s">
        <v>339</v>
      </c>
      <c r="M1102" s="237" t="s">
        <v>5303</v>
      </c>
      <c r="N1102" s="237" t="s">
        <v>5304</v>
      </c>
      <c r="O1102" s="237" t="s">
        <v>5305</v>
      </c>
      <c r="P1102" s="237" t="s">
        <v>5149</v>
      </c>
      <c r="Q1102" s="237" t="s">
        <v>5141</v>
      </c>
      <c r="R1102" s="237" t="s">
        <v>5306</v>
      </c>
      <c r="S1102" s="237" t="s">
        <v>5302</v>
      </c>
      <c r="T1102" s="237"/>
      <c r="U1102" s="237" t="s">
        <v>5307</v>
      </c>
      <c r="V1102" s="237" t="s">
        <v>110</v>
      </c>
      <c r="W1102" s="237"/>
      <c r="X1102" s="237"/>
      <c r="Y1102" s="237" t="s">
        <v>5310</v>
      </c>
      <c r="Z1102" s="237" t="s">
        <v>5311</v>
      </c>
      <c r="AA1102" s="237" t="str">
        <f t="shared" si="184"/>
        <v>エーシーイーカブシキガイシャオオガワラジギョウショ</v>
      </c>
      <c r="AB1102" s="237" t="s">
        <v>5149</v>
      </c>
      <c r="AC1102" s="237" t="str">
        <f t="shared" si="185"/>
        <v>989</v>
      </c>
      <c r="AD1102" s="237" t="str">
        <f t="shared" si="186"/>
        <v>1241</v>
      </c>
      <c r="AE1102" s="237" t="s">
        <v>5141</v>
      </c>
      <c r="AF1102" s="237" t="s">
        <v>5308</v>
      </c>
      <c r="AG1102" s="237" t="str">
        <f t="shared" si="187"/>
        <v>柴田郡大河原町町171</v>
      </c>
      <c r="AH1102" s="237" t="s">
        <v>5309</v>
      </c>
      <c r="AI1102" s="237"/>
      <c r="AJ1102" s="237" t="s">
        <v>332</v>
      </c>
    </row>
    <row r="1103" spans="1:36">
      <c r="A1103" s="237" t="str">
        <f t="shared" si="179"/>
        <v>0412210064就労継続支援Ｂ型</v>
      </c>
      <c r="B1103" s="237" t="s">
        <v>5299</v>
      </c>
      <c r="C1103" s="237" t="s">
        <v>5300</v>
      </c>
      <c r="D1103" s="237" t="str">
        <f t="shared" si="180"/>
        <v>エーシーイーカブシキガイシャ</v>
      </c>
      <c r="E1103" s="237" t="s">
        <v>5013</v>
      </c>
      <c r="F1103" s="237" t="str">
        <f t="shared" si="181"/>
        <v>989</v>
      </c>
      <c r="G1103" s="237" t="str">
        <f t="shared" si="182"/>
        <v>0841</v>
      </c>
      <c r="H1103" s="237" t="s">
        <v>5301</v>
      </c>
      <c r="I1103" s="237" t="str">
        <f t="shared" si="183"/>
        <v>刈田郡蔵王町大字小村崎字大久保２０番地１</v>
      </c>
      <c r="J1103" s="237" t="s">
        <v>5302</v>
      </c>
      <c r="K1103" s="237"/>
      <c r="L1103" s="237" t="s">
        <v>339</v>
      </c>
      <c r="M1103" s="237" t="s">
        <v>5303</v>
      </c>
      <c r="N1103" s="237" t="s">
        <v>5304</v>
      </c>
      <c r="O1103" s="237" t="s">
        <v>5305</v>
      </c>
      <c r="P1103" s="237" t="s">
        <v>5149</v>
      </c>
      <c r="Q1103" s="237" t="s">
        <v>5141</v>
      </c>
      <c r="R1103" s="237" t="s">
        <v>5306</v>
      </c>
      <c r="S1103" s="237" t="s">
        <v>5302</v>
      </c>
      <c r="T1103" s="237"/>
      <c r="U1103" s="237" t="s">
        <v>5307</v>
      </c>
      <c r="V1103" s="237" t="s">
        <v>111</v>
      </c>
      <c r="W1103" s="237"/>
      <c r="X1103" s="237"/>
      <c r="Y1103" s="237" t="s">
        <v>5304</v>
      </c>
      <c r="Z1103" s="237" t="s">
        <v>5305</v>
      </c>
      <c r="AA1103" s="237" t="str">
        <f t="shared" si="184"/>
        <v>エーシーイーカブシキガイシャ　ココ・サポ　オオガワラ</v>
      </c>
      <c r="AB1103" s="237" t="s">
        <v>5149</v>
      </c>
      <c r="AC1103" s="237" t="str">
        <f t="shared" si="185"/>
        <v>989</v>
      </c>
      <c r="AD1103" s="237" t="str">
        <f t="shared" si="186"/>
        <v>1241</v>
      </c>
      <c r="AE1103" s="237" t="s">
        <v>5141</v>
      </c>
      <c r="AF1103" s="237" t="s">
        <v>5308</v>
      </c>
      <c r="AG1103" s="237" t="str">
        <f t="shared" si="187"/>
        <v>柴田郡大河原町町171</v>
      </c>
      <c r="AH1103" s="237" t="s">
        <v>5309</v>
      </c>
      <c r="AI1103" s="237"/>
      <c r="AJ1103" s="237" t="s">
        <v>260</v>
      </c>
    </row>
    <row r="1104" spans="1:36">
      <c r="A1104" s="237" t="str">
        <f t="shared" si="179"/>
        <v>0412210072居宅介護</v>
      </c>
      <c r="B1104" s="237" t="s">
        <v>5312</v>
      </c>
      <c r="C1104" s="237" t="s">
        <v>5313</v>
      </c>
      <c r="D1104" s="237" t="str">
        <f t="shared" si="180"/>
        <v>カブシキガイシャカスミソウ</v>
      </c>
      <c r="E1104" s="237" t="s">
        <v>5314</v>
      </c>
      <c r="F1104" s="237" t="str">
        <f t="shared" si="181"/>
        <v>989</v>
      </c>
      <c r="G1104" s="237" t="str">
        <f t="shared" si="182"/>
        <v>1602</v>
      </c>
      <c r="H1104" s="237" t="s">
        <v>5315</v>
      </c>
      <c r="I1104" s="237" t="str">
        <f t="shared" si="183"/>
        <v>柴田郡柴田町船岡土手内２丁目１４番２３号</v>
      </c>
      <c r="J1104" s="237" t="s">
        <v>5316</v>
      </c>
      <c r="K1104" s="237" t="s">
        <v>5316</v>
      </c>
      <c r="L1104" s="237" t="s">
        <v>339</v>
      </c>
      <c r="M1104" s="237" t="s">
        <v>5317</v>
      </c>
      <c r="N1104" s="237" t="s">
        <v>5318</v>
      </c>
      <c r="O1104" s="237" t="s">
        <v>5319</v>
      </c>
      <c r="P1104" s="237" t="s">
        <v>5314</v>
      </c>
      <c r="Q1104" s="237" t="s">
        <v>5082</v>
      </c>
      <c r="R1104" s="237" t="s">
        <v>5315</v>
      </c>
      <c r="S1104" s="237" t="s">
        <v>5320</v>
      </c>
      <c r="T1104" s="237" t="s">
        <v>5320</v>
      </c>
      <c r="U1104" s="237" t="s">
        <v>5321</v>
      </c>
      <c r="V1104" s="237" t="s">
        <v>99</v>
      </c>
      <c r="W1104" s="237"/>
      <c r="X1104" s="237"/>
      <c r="Y1104" s="237" t="s">
        <v>5318</v>
      </c>
      <c r="Z1104" s="237" t="s">
        <v>5319</v>
      </c>
      <c r="AA1104" s="237" t="str">
        <f t="shared" si="184"/>
        <v>ケアステーション　カスミソウ</v>
      </c>
      <c r="AB1104" s="237" t="s">
        <v>5314</v>
      </c>
      <c r="AC1104" s="237" t="str">
        <f t="shared" si="185"/>
        <v>989</v>
      </c>
      <c r="AD1104" s="237" t="str">
        <f t="shared" si="186"/>
        <v>1602</v>
      </c>
      <c r="AE1104" s="237" t="s">
        <v>5082</v>
      </c>
      <c r="AF1104" s="237" t="s">
        <v>5315</v>
      </c>
      <c r="AG1104" s="237" t="str">
        <f t="shared" si="187"/>
        <v>柴田郡柴田町船岡土手内２丁目１４番２３号</v>
      </c>
      <c r="AH1104" s="237" t="s">
        <v>5320</v>
      </c>
      <c r="AI1104" s="237" t="s">
        <v>5320</v>
      </c>
      <c r="AJ1104" s="237" t="s">
        <v>332</v>
      </c>
    </row>
    <row r="1105" spans="1:36">
      <c r="A1105" s="237" t="str">
        <f t="shared" si="179"/>
        <v>0412210072重度訪問介護</v>
      </c>
      <c r="B1105" s="237" t="s">
        <v>5312</v>
      </c>
      <c r="C1105" s="237" t="s">
        <v>5313</v>
      </c>
      <c r="D1105" s="237" t="str">
        <f t="shared" si="180"/>
        <v>カブシキガイシャカスミソウ</v>
      </c>
      <c r="E1105" s="237" t="s">
        <v>5314</v>
      </c>
      <c r="F1105" s="237" t="str">
        <f t="shared" si="181"/>
        <v>989</v>
      </c>
      <c r="G1105" s="237" t="str">
        <f t="shared" si="182"/>
        <v>1602</v>
      </c>
      <c r="H1105" s="237" t="s">
        <v>5315</v>
      </c>
      <c r="I1105" s="237" t="str">
        <f t="shared" si="183"/>
        <v>柴田郡柴田町船岡土手内２丁目１４番２３号</v>
      </c>
      <c r="J1105" s="237" t="s">
        <v>5316</v>
      </c>
      <c r="K1105" s="237" t="s">
        <v>5316</v>
      </c>
      <c r="L1105" s="237" t="s">
        <v>339</v>
      </c>
      <c r="M1105" s="237" t="s">
        <v>5317</v>
      </c>
      <c r="N1105" s="237" t="s">
        <v>5318</v>
      </c>
      <c r="O1105" s="237" t="s">
        <v>5319</v>
      </c>
      <c r="P1105" s="237" t="s">
        <v>5314</v>
      </c>
      <c r="Q1105" s="237" t="s">
        <v>5082</v>
      </c>
      <c r="R1105" s="237" t="s">
        <v>5315</v>
      </c>
      <c r="S1105" s="237" t="s">
        <v>5320</v>
      </c>
      <c r="T1105" s="237" t="s">
        <v>5320</v>
      </c>
      <c r="U1105" s="237" t="s">
        <v>5321</v>
      </c>
      <c r="V1105" s="237" t="s">
        <v>101</v>
      </c>
      <c r="W1105" s="237"/>
      <c r="X1105" s="237"/>
      <c r="Y1105" s="237" t="s">
        <v>5318</v>
      </c>
      <c r="Z1105" s="237" t="s">
        <v>5319</v>
      </c>
      <c r="AA1105" s="237" t="str">
        <f t="shared" si="184"/>
        <v>ケアステーション　カスミソウ</v>
      </c>
      <c r="AB1105" s="237" t="s">
        <v>5314</v>
      </c>
      <c r="AC1105" s="237" t="str">
        <f t="shared" si="185"/>
        <v>989</v>
      </c>
      <c r="AD1105" s="237" t="str">
        <f t="shared" si="186"/>
        <v>1602</v>
      </c>
      <c r="AE1105" s="237" t="s">
        <v>5082</v>
      </c>
      <c r="AF1105" s="237" t="s">
        <v>5315</v>
      </c>
      <c r="AG1105" s="237" t="str">
        <f t="shared" si="187"/>
        <v>柴田郡柴田町船岡土手内２丁目１４番２３号</v>
      </c>
      <c r="AH1105" s="237" t="s">
        <v>5320</v>
      </c>
      <c r="AI1105" s="237" t="s">
        <v>5320</v>
      </c>
      <c r="AJ1105" s="237" t="s">
        <v>332</v>
      </c>
    </row>
    <row r="1106" spans="1:36">
      <c r="A1106" s="237" t="str">
        <f t="shared" si="179"/>
        <v>0412210072行動援護</v>
      </c>
      <c r="B1106" s="237" t="s">
        <v>5312</v>
      </c>
      <c r="C1106" s="237" t="s">
        <v>5313</v>
      </c>
      <c r="D1106" s="237" t="str">
        <f t="shared" si="180"/>
        <v>カブシキガイシャカスミソウ</v>
      </c>
      <c r="E1106" s="237" t="s">
        <v>5314</v>
      </c>
      <c r="F1106" s="237" t="str">
        <f t="shared" si="181"/>
        <v>989</v>
      </c>
      <c r="G1106" s="237" t="str">
        <f t="shared" si="182"/>
        <v>1602</v>
      </c>
      <c r="H1106" s="237" t="s">
        <v>5315</v>
      </c>
      <c r="I1106" s="237" t="str">
        <f t="shared" si="183"/>
        <v>柴田郡柴田町船岡土手内２丁目１４番２３号</v>
      </c>
      <c r="J1106" s="237" t="s">
        <v>5316</v>
      </c>
      <c r="K1106" s="237" t="s">
        <v>5316</v>
      </c>
      <c r="L1106" s="237" t="s">
        <v>339</v>
      </c>
      <c r="M1106" s="237" t="s">
        <v>5317</v>
      </c>
      <c r="N1106" s="237" t="s">
        <v>5318</v>
      </c>
      <c r="O1106" s="237" t="s">
        <v>5319</v>
      </c>
      <c r="P1106" s="237" t="s">
        <v>5314</v>
      </c>
      <c r="Q1106" s="237" t="s">
        <v>5082</v>
      </c>
      <c r="R1106" s="237" t="s">
        <v>5315</v>
      </c>
      <c r="S1106" s="237" t="s">
        <v>5320</v>
      </c>
      <c r="T1106" s="237" t="s">
        <v>5320</v>
      </c>
      <c r="U1106" s="237" t="s">
        <v>5321</v>
      </c>
      <c r="V1106" s="237" t="s">
        <v>102</v>
      </c>
      <c r="W1106" s="237"/>
      <c r="X1106" s="237"/>
      <c r="Y1106" s="237" t="s">
        <v>5318</v>
      </c>
      <c r="Z1106" s="237" t="s">
        <v>5319</v>
      </c>
      <c r="AA1106" s="237" t="str">
        <f t="shared" si="184"/>
        <v>ケアステーション　カスミソウ</v>
      </c>
      <c r="AB1106" s="237" t="s">
        <v>5314</v>
      </c>
      <c r="AC1106" s="237" t="str">
        <f t="shared" si="185"/>
        <v>989</v>
      </c>
      <c r="AD1106" s="237" t="str">
        <f t="shared" si="186"/>
        <v>1602</v>
      </c>
      <c r="AE1106" s="237" t="s">
        <v>5082</v>
      </c>
      <c r="AF1106" s="237" t="s">
        <v>5315</v>
      </c>
      <c r="AG1106" s="237" t="str">
        <f t="shared" si="187"/>
        <v>柴田郡柴田町船岡土手内２丁目１４番２３号</v>
      </c>
      <c r="AH1106" s="237" t="s">
        <v>5320</v>
      </c>
      <c r="AI1106" s="237" t="s">
        <v>5320</v>
      </c>
      <c r="AJ1106" s="237" t="s">
        <v>332</v>
      </c>
    </row>
    <row r="1107" spans="1:36">
      <c r="A1107" s="237" t="str">
        <f t="shared" si="179"/>
        <v>0412210106生活介護</v>
      </c>
      <c r="B1107" s="237" t="s">
        <v>5258</v>
      </c>
      <c r="C1107" s="237" t="s">
        <v>5259</v>
      </c>
      <c r="D1107" s="237" t="str">
        <f t="shared" si="180"/>
        <v>ユウゲンガイシャケイ</v>
      </c>
      <c r="E1107" s="237" t="s">
        <v>5260</v>
      </c>
      <c r="F1107" s="237" t="str">
        <f t="shared" si="181"/>
        <v>989</v>
      </c>
      <c r="G1107" s="237" t="str">
        <f t="shared" si="182"/>
        <v>1273</v>
      </c>
      <c r="H1107" s="237" t="s">
        <v>5261</v>
      </c>
      <c r="I1107" s="237" t="str">
        <f t="shared" si="183"/>
        <v>柴田郡大河原町字西桜町２２番地３</v>
      </c>
      <c r="J1107" s="237" t="s">
        <v>5262</v>
      </c>
      <c r="K1107" s="237" t="s">
        <v>5263</v>
      </c>
      <c r="L1107" s="237" t="s">
        <v>339</v>
      </c>
      <c r="M1107" s="237" t="s">
        <v>5264</v>
      </c>
      <c r="N1107" s="237" t="s">
        <v>5322</v>
      </c>
      <c r="O1107" s="237" t="s">
        <v>5323</v>
      </c>
      <c r="P1107" s="237" t="s">
        <v>5267</v>
      </c>
      <c r="Q1107" s="237" t="s">
        <v>5141</v>
      </c>
      <c r="R1107" s="237" t="s">
        <v>5324</v>
      </c>
      <c r="S1107" s="237" t="s">
        <v>5325</v>
      </c>
      <c r="T1107" s="237" t="s">
        <v>5326</v>
      </c>
      <c r="U1107" s="237" t="s">
        <v>5327</v>
      </c>
      <c r="V1107" s="237" t="s">
        <v>105</v>
      </c>
      <c r="W1107" s="237"/>
      <c r="X1107" s="237"/>
      <c r="Y1107" s="237" t="s">
        <v>5322</v>
      </c>
      <c r="Z1107" s="237" t="s">
        <v>5323</v>
      </c>
      <c r="AA1107" s="237" t="str">
        <f t="shared" si="184"/>
        <v>サポートミナミサクラ</v>
      </c>
      <c r="AB1107" s="237" t="s">
        <v>5267</v>
      </c>
      <c r="AC1107" s="237" t="str">
        <f t="shared" si="185"/>
        <v>989</v>
      </c>
      <c r="AD1107" s="237" t="str">
        <f t="shared" si="186"/>
        <v>1272</v>
      </c>
      <c r="AE1107" s="237" t="s">
        <v>5141</v>
      </c>
      <c r="AF1107" s="237" t="s">
        <v>5328</v>
      </c>
      <c r="AG1107" s="237" t="str">
        <f t="shared" si="187"/>
        <v>柴田郡大河原町南桜町4番地2</v>
      </c>
      <c r="AH1107" s="237" t="s">
        <v>5325</v>
      </c>
      <c r="AI1107" s="237" t="s">
        <v>5326</v>
      </c>
      <c r="AJ1107" s="237" t="s">
        <v>332</v>
      </c>
    </row>
    <row r="1108" spans="1:36">
      <c r="A1108" s="237" t="str">
        <f t="shared" si="179"/>
        <v>0412210106就労継続支援Ｂ型</v>
      </c>
      <c r="B1108" s="237" t="s">
        <v>5258</v>
      </c>
      <c r="C1108" s="237" t="s">
        <v>5259</v>
      </c>
      <c r="D1108" s="237" t="str">
        <f t="shared" si="180"/>
        <v>ユウゲンガイシャケイ</v>
      </c>
      <c r="E1108" s="237" t="s">
        <v>5260</v>
      </c>
      <c r="F1108" s="237" t="str">
        <f t="shared" si="181"/>
        <v>989</v>
      </c>
      <c r="G1108" s="237" t="str">
        <f t="shared" si="182"/>
        <v>1273</v>
      </c>
      <c r="H1108" s="237" t="s">
        <v>5261</v>
      </c>
      <c r="I1108" s="237" t="str">
        <f t="shared" si="183"/>
        <v>柴田郡大河原町字西桜町２２番地３</v>
      </c>
      <c r="J1108" s="237" t="s">
        <v>5262</v>
      </c>
      <c r="K1108" s="237" t="s">
        <v>5263</v>
      </c>
      <c r="L1108" s="237" t="s">
        <v>339</v>
      </c>
      <c r="M1108" s="237" t="s">
        <v>5264</v>
      </c>
      <c r="N1108" s="237" t="s">
        <v>5322</v>
      </c>
      <c r="O1108" s="237" t="s">
        <v>5323</v>
      </c>
      <c r="P1108" s="237" t="s">
        <v>5267</v>
      </c>
      <c r="Q1108" s="237" t="s">
        <v>5141</v>
      </c>
      <c r="R1108" s="237" t="s">
        <v>5324</v>
      </c>
      <c r="S1108" s="237" t="s">
        <v>5325</v>
      </c>
      <c r="T1108" s="237" t="s">
        <v>5326</v>
      </c>
      <c r="U1108" s="237" t="s">
        <v>5327</v>
      </c>
      <c r="V1108" s="237" t="s">
        <v>111</v>
      </c>
      <c r="W1108" s="237"/>
      <c r="X1108" s="237"/>
      <c r="Y1108" s="237" t="s">
        <v>5329</v>
      </c>
      <c r="Z1108" s="237" t="s">
        <v>5330</v>
      </c>
      <c r="AA1108" s="237" t="str">
        <f t="shared" si="184"/>
        <v>ワーク　サポートミナミサクラ</v>
      </c>
      <c r="AB1108" s="237" t="s">
        <v>5267</v>
      </c>
      <c r="AC1108" s="237" t="str">
        <f t="shared" si="185"/>
        <v>989</v>
      </c>
      <c r="AD1108" s="237" t="str">
        <f t="shared" si="186"/>
        <v>1272</v>
      </c>
      <c r="AE1108" s="237" t="s">
        <v>5141</v>
      </c>
      <c r="AF1108" s="237" t="s">
        <v>5331</v>
      </c>
      <c r="AG1108" s="237" t="str">
        <f t="shared" si="187"/>
        <v>柴田郡大河原町東桜町１番地４</v>
      </c>
      <c r="AH1108" s="237" t="s">
        <v>5325</v>
      </c>
      <c r="AI1108" s="237" t="s">
        <v>5326</v>
      </c>
      <c r="AJ1108" s="237" t="s">
        <v>260</v>
      </c>
    </row>
    <row r="1109" spans="1:36">
      <c r="A1109" s="237" t="str">
        <f t="shared" si="179"/>
        <v>0412210122就労移行支援</v>
      </c>
      <c r="B1109" s="237" t="s">
        <v>5332</v>
      </c>
      <c r="C1109" s="237" t="s">
        <v>5333</v>
      </c>
      <c r="D1109" s="237" t="str">
        <f t="shared" si="180"/>
        <v>カブシキガイシャユメノキ</v>
      </c>
      <c r="E1109" s="237" t="s">
        <v>5334</v>
      </c>
      <c r="F1109" s="237" t="str">
        <f t="shared" si="181"/>
        <v>989</v>
      </c>
      <c r="G1109" s="237" t="str">
        <f t="shared" si="182"/>
        <v>1754</v>
      </c>
      <c r="H1109" s="237" t="s">
        <v>5335</v>
      </c>
      <c r="I1109" s="237" t="str">
        <f t="shared" si="183"/>
        <v>柴田郡柴田町槻木白幡二丁目４番１号</v>
      </c>
      <c r="J1109" s="237" t="s">
        <v>5336</v>
      </c>
      <c r="K1109" s="237" t="s">
        <v>5337</v>
      </c>
      <c r="L1109" s="237" t="s">
        <v>339</v>
      </c>
      <c r="M1109" s="237" t="s">
        <v>5338</v>
      </c>
      <c r="N1109" s="237" t="s">
        <v>5339</v>
      </c>
      <c r="O1109" s="237" t="s">
        <v>5340</v>
      </c>
      <c r="P1109" s="237" t="s">
        <v>5334</v>
      </c>
      <c r="Q1109" s="237" t="s">
        <v>5082</v>
      </c>
      <c r="R1109" s="237" t="s">
        <v>5335</v>
      </c>
      <c r="S1109" s="237" t="s">
        <v>5336</v>
      </c>
      <c r="T1109" s="237" t="s">
        <v>5337</v>
      </c>
      <c r="U1109" s="237" t="s">
        <v>5341</v>
      </c>
      <c r="V1109" s="237" t="s">
        <v>109</v>
      </c>
      <c r="W1109" s="237"/>
      <c r="X1109" s="237"/>
      <c r="Y1109" s="237" t="s">
        <v>5339</v>
      </c>
      <c r="Z1109" s="237" t="s">
        <v>5340</v>
      </c>
      <c r="AA1109" s="237" t="str">
        <f t="shared" si="184"/>
        <v>ユメノキ</v>
      </c>
      <c r="AB1109" s="237" t="s">
        <v>5334</v>
      </c>
      <c r="AC1109" s="237" t="str">
        <f t="shared" si="185"/>
        <v>989</v>
      </c>
      <c r="AD1109" s="237" t="str">
        <f t="shared" si="186"/>
        <v>1754</v>
      </c>
      <c r="AE1109" s="237" t="s">
        <v>5082</v>
      </c>
      <c r="AF1109" s="237" t="s">
        <v>5335</v>
      </c>
      <c r="AG1109" s="237" t="str">
        <f t="shared" si="187"/>
        <v>柴田郡柴田町槻木白幡二丁目４番１号</v>
      </c>
      <c r="AH1109" s="237" t="s">
        <v>5336</v>
      </c>
      <c r="AI1109" s="237" t="s">
        <v>5337</v>
      </c>
      <c r="AJ1109" s="237" t="s">
        <v>332</v>
      </c>
    </row>
    <row r="1110" spans="1:36">
      <c r="A1110" s="237" t="str">
        <f t="shared" si="179"/>
        <v>0412210122就労継続支援Ａ型</v>
      </c>
      <c r="B1110" s="237" t="s">
        <v>5332</v>
      </c>
      <c r="C1110" s="237" t="s">
        <v>5333</v>
      </c>
      <c r="D1110" s="237" t="str">
        <f t="shared" si="180"/>
        <v>カブシキガイシャユメノキ</v>
      </c>
      <c r="E1110" s="237" t="s">
        <v>5334</v>
      </c>
      <c r="F1110" s="237" t="str">
        <f t="shared" si="181"/>
        <v>989</v>
      </c>
      <c r="G1110" s="237" t="str">
        <f t="shared" si="182"/>
        <v>1754</v>
      </c>
      <c r="H1110" s="237" t="s">
        <v>5335</v>
      </c>
      <c r="I1110" s="237" t="str">
        <f t="shared" si="183"/>
        <v>柴田郡柴田町槻木白幡二丁目４番１号</v>
      </c>
      <c r="J1110" s="237" t="s">
        <v>5336</v>
      </c>
      <c r="K1110" s="237" t="s">
        <v>5337</v>
      </c>
      <c r="L1110" s="237" t="s">
        <v>339</v>
      </c>
      <c r="M1110" s="237" t="s">
        <v>5338</v>
      </c>
      <c r="N1110" s="237" t="s">
        <v>5339</v>
      </c>
      <c r="O1110" s="237" t="s">
        <v>5340</v>
      </c>
      <c r="P1110" s="237" t="s">
        <v>5334</v>
      </c>
      <c r="Q1110" s="237" t="s">
        <v>5082</v>
      </c>
      <c r="R1110" s="237" t="s">
        <v>5335</v>
      </c>
      <c r="S1110" s="237" t="s">
        <v>5336</v>
      </c>
      <c r="T1110" s="237" t="s">
        <v>5337</v>
      </c>
      <c r="U1110" s="237" t="s">
        <v>5341</v>
      </c>
      <c r="V1110" s="237" t="s">
        <v>110</v>
      </c>
      <c r="W1110" s="237"/>
      <c r="X1110" s="237"/>
      <c r="Y1110" s="237" t="s">
        <v>5339</v>
      </c>
      <c r="Z1110" s="237" t="s">
        <v>5340</v>
      </c>
      <c r="AA1110" s="237" t="str">
        <f t="shared" si="184"/>
        <v>ユメノキ</v>
      </c>
      <c r="AB1110" s="237" t="s">
        <v>5334</v>
      </c>
      <c r="AC1110" s="237" t="str">
        <f t="shared" si="185"/>
        <v>989</v>
      </c>
      <c r="AD1110" s="237" t="str">
        <f t="shared" si="186"/>
        <v>1754</v>
      </c>
      <c r="AE1110" s="237" t="s">
        <v>5082</v>
      </c>
      <c r="AF1110" s="237" t="s">
        <v>5335</v>
      </c>
      <c r="AG1110" s="237" t="str">
        <f t="shared" si="187"/>
        <v>柴田郡柴田町槻木白幡二丁目４番１号</v>
      </c>
      <c r="AH1110" s="237" t="s">
        <v>5336</v>
      </c>
      <c r="AI1110" s="237" t="s">
        <v>5337</v>
      </c>
      <c r="AJ1110" s="237" t="s">
        <v>332</v>
      </c>
    </row>
    <row r="1111" spans="1:36">
      <c r="A1111" s="237" t="str">
        <f t="shared" si="179"/>
        <v>0412210148就労継続支援Ｂ型</v>
      </c>
      <c r="B1111" s="237" t="s">
        <v>5342</v>
      </c>
      <c r="C1111" s="237" t="s">
        <v>5343</v>
      </c>
      <c r="D1111" s="237" t="str">
        <f t="shared" si="180"/>
        <v>イッパンシャダンホウジンフクノネ</v>
      </c>
      <c r="E1111" s="237" t="s">
        <v>5344</v>
      </c>
      <c r="F1111" s="237" t="str">
        <f t="shared" si="181"/>
        <v>989</v>
      </c>
      <c r="G1111" s="237" t="str">
        <f t="shared" si="182"/>
        <v>1261</v>
      </c>
      <c r="H1111" s="237" t="s">
        <v>5345</v>
      </c>
      <c r="I1111" s="237" t="str">
        <f t="shared" si="183"/>
        <v>柴田郡大河原町字大巻２番地２</v>
      </c>
      <c r="J1111" s="237" t="s">
        <v>5070</v>
      </c>
      <c r="K1111" s="237" t="s">
        <v>5346</v>
      </c>
      <c r="L1111" s="237" t="s">
        <v>901</v>
      </c>
      <c r="M1111" s="237" t="s">
        <v>5347</v>
      </c>
      <c r="N1111" s="237" t="s">
        <v>5348</v>
      </c>
      <c r="O1111" s="237" t="s">
        <v>5349</v>
      </c>
      <c r="P1111" s="237" t="s">
        <v>5067</v>
      </c>
      <c r="Q1111" s="237" t="s">
        <v>5068</v>
      </c>
      <c r="R1111" s="237" t="s">
        <v>5350</v>
      </c>
      <c r="S1111" s="237" t="s">
        <v>5070</v>
      </c>
      <c r="T1111" s="237" t="s">
        <v>5346</v>
      </c>
      <c r="U1111" s="237" t="s">
        <v>5351</v>
      </c>
      <c r="V1111" s="237" t="s">
        <v>111</v>
      </c>
      <c r="W1111" s="237"/>
      <c r="X1111" s="237"/>
      <c r="Y1111" s="237" t="s">
        <v>5348</v>
      </c>
      <c r="Z1111" s="237" t="s">
        <v>5349</v>
      </c>
      <c r="AA1111" s="237" t="str">
        <f t="shared" si="184"/>
        <v>フキノトウムラタ</v>
      </c>
      <c r="AB1111" s="237" t="s">
        <v>5067</v>
      </c>
      <c r="AC1111" s="237" t="str">
        <f t="shared" si="185"/>
        <v>989</v>
      </c>
      <c r="AD1111" s="237" t="str">
        <f t="shared" si="186"/>
        <v>1302</v>
      </c>
      <c r="AE1111" s="237" t="s">
        <v>5068</v>
      </c>
      <c r="AF1111" s="237" t="s">
        <v>5350</v>
      </c>
      <c r="AG1111" s="237" t="str">
        <f t="shared" si="187"/>
        <v>柴田郡村田町小泉字古館1番地2</v>
      </c>
      <c r="AH1111" s="237" t="s">
        <v>5070</v>
      </c>
      <c r="AI1111" s="237" t="s">
        <v>5346</v>
      </c>
      <c r="AJ1111" s="237" t="s">
        <v>260</v>
      </c>
    </row>
    <row r="1112" spans="1:36">
      <c r="A1112" s="237" t="str">
        <f t="shared" si="179"/>
        <v>0412210163居宅介護</v>
      </c>
      <c r="B1112" s="237" t="s">
        <v>5352</v>
      </c>
      <c r="C1112" s="237" t="s">
        <v>5353</v>
      </c>
      <c r="D1112" s="237" t="str">
        <f t="shared" si="180"/>
        <v>カブシキカイシャスリーエイチ</v>
      </c>
      <c r="E1112" s="237" t="s">
        <v>5140</v>
      </c>
      <c r="F1112" s="237" t="str">
        <f t="shared" si="181"/>
        <v>989</v>
      </c>
      <c r="G1112" s="237" t="str">
        <f t="shared" si="182"/>
        <v>1217</v>
      </c>
      <c r="H1112" s="237" t="s">
        <v>5354</v>
      </c>
      <c r="I1112" s="237" t="str">
        <f t="shared" si="183"/>
        <v>柴田郡大河原町錦町３番地１８</v>
      </c>
      <c r="J1112" s="237" t="s">
        <v>5355</v>
      </c>
      <c r="K1112" s="237" t="s">
        <v>5355</v>
      </c>
      <c r="L1112" s="237" t="s">
        <v>339</v>
      </c>
      <c r="M1112" s="237" t="s">
        <v>5356</v>
      </c>
      <c r="N1112" s="237" t="s">
        <v>5357</v>
      </c>
      <c r="O1112" s="237" t="s">
        <v>5358</v>
      </c>
      <c r="P1112" s="237" t="s">
        <v>5140</v>
      </c>
      <c r="Q1112" s="237" t="s">
        <v>5141</v>
      </c>
      <c r="R1112" s="237" t="s">
        <v>5354</v>
      </c>
      <c r="S1112" s="237" t="s">
        <v>5355</v>
      </c>
      <c r="T1112" s="237" t="s">
        <v>5355</v>
      </c>
      <c r="U1112" s="237" t="s">
        <v>5359</v>
      </c>
      <c r="V1112" s="237" t="s">
        <v>99</v>
      </c>
      <c r="W1112" s="237"/>
      <c r="X1112" s="237"/>
      <c r="Y1112" s="237" t="s">
        <v>5357</v>
      </c>
      <c r="Z1112" s="237" t="s">
        <v>5358</v>
      </c>
      <c r="AA1112" s="237" t="str">
        <f t="shared" si="184"/>
        <v>ケアステーション　ハアト</v>
      </c>
      <c r="AB1112" s="237" t="s">
        <v>5140</v>
      </c>
      <c r="AC1112" s="237" t="str">
        <f t="shared" si="185"/>
        <v>989</v>
      </c>
      <c r="AD1112" s="237" t="str">
        <f t="shared" si="186"/>
        <v>1217</v>
      </c>
      <c r="AE1112" s="237" t="s">
        <v>5141</v>
      </c>
      <c r="AF1112" s="237" t="s">
        <v>5354</v>
      </c>
      <c r="AG1112" s="237" t="str">
        <f t="shared" si="187"/>
        <v>柴田郡大河原町錦町３番地１８</v>
      </c>
      <c r="AH1112" s="237" t="s">
        <v>5355</v>
      </c>
      <c r="AI1112" s="237" t="s">
        <v>5355</v>
      </c>
      <c r="AJ1112" s="237" t="s">
        <v>260</v>
      </c>
    </row>
    <row r="1113" spans="1:36">
      <c r="A1113" s="237" t="str">
        <f t="shared" si="179"/>
        <v>0412210163重度訪問介護</v>
      </c>
      <c r="B1113" s="237" t="s">
        <v>5352</v>
      </c>
      <c r="C1113" s="237" t="s">
        <v>5353</v>
      </c>
      <c r="D1113" s="237" t="str">
        <f t="shared" si="180"/>
        <v>カブシキカイシャスリーエイチ</v>
      </c>
      <c r="E1113" s="237" t="s">
        <v>5140</v>
      </c>
      <c r="F1113" s="237" t="str">
        <f t="shared" si="181"/>
        <v>989</v>
      </c>
      <c r="G1113" s="237" t="str">
        <f t="shared" si="182"/>
        <v>1217</v>
      </c>
      <c r="H1113" s="237" t="s">
        <v>5354</v>
      </c>
      <c r="I1113" s="237" t="str">
        <f t="shared" si="183"/>
        <v>柴田郡大河原町錦町３番地１８</v>
      </c>
      <c r="J1113" s="237" t="s">
        <v>5355</v>
      </c>
      <c r="K1113" s="237" t="s">
        <v>5355</v>
      </c>
      <c r="L1113" s="237" t="s">
        <v>339</v>
      </c>
      <c r="M1113" s="237" t="s">
        <v>5356</v>
      </c>
      <c r="N1113" s="237" t="s">
        <v>5357</v>
      </c>
      <c r="O1113" s="237" t="s">
        <v>5358</v>
      </c>
      <c r="P1113" s="237" t="s">
        <v>5140</v>
      </c>
      <c r="Q1113" s="237" t="s">
        <v>5141</v>
      </c>
      <c r="R1113" s="237" t="s">
        <v>5354</v>
      </c>
      <c r="S1113" s="237" t="s">
        <v>5355</v>
      </c>
      <c r="T1113" s="237" t="s">
        <v>5355</v>
      </c>
      <c r="U1113" s="237" t="s">
        <v>5359</v>
      </c>
      <c r="V1113" s="237" t="s">
        <v>101</v>
      </c>
      <c r="W1113" s="237"/>
      <c r="X1113" s="237"/>
      <c r="Y1113" s="237" t="s">
        <v>5357</v>
      </c>
      <c r="Z1113" s="237" t="s">
        <v>5358</v>
      </c>
      <c r="AA1113" s="237" t="str">
        <f t="shared" si="184"/>
        <v>ケアステーション　ハアト</v>
      </c>
      <c r="AB1113" s="237" t="s">
        <v>5140</v>
      </c>
      <c r="AC1113" s="237" t="str">
        <f t="shared" si="185"/>
        <v>989</v>
      </c>
      <c r="AD1113" s="237" t="str">
        <f t="shared" si="186"/>
        <v>1217</v>
      </c>
      <c r="AE1113" s="237" t="s">
        <v>5141</v>
      </c>
      <c r="AF1113" s="237" t="s">
        <v>5354</v>
      </c>
      <c r="AG1113" s="237" t="str">
        <f t="shared" si="187"/>
        <v>柴田郡大河原町錦町３番地１８</v>
      </c>
      <c r="AH1113" s="237" t="s">
        <v>5355</v>
      </c>
      <c r="AI1113" s="237" t="s">
        <v>5355</v>
      </c>
      <c r="AJ1113" s="237" t="s">
        <v>260</v>
      </c>
    </row>
    <row r="1114" spans="1:36">
      <c r="A1114" s="237" t="str">
        <f t="shared" si="179"/>
        <v>0412210163同行援護</v>
      </c>
      <c r="B1114" s="237" t="s">
        <v>5352</v>
      </c>
      <c r="C1114" s="237" t="s">
        <v>5353</v>
      </c>
      <c r="D1114" s="237" t="str">
        <f t="shared" si="180"/>
        <v>カブシキカイシャスリーエイチ</v>
      </c>
      <c r="E1114" s="237" t="s">
        <v>5140</v>
      </c>
      <c r="F1114" s="237" t="str">
        <f t="shared" si="181"/>
        <v>989</v>
      </c>
      <c r="G1114" s="237" t="str">
        <f t="shared" si="182"/>
        <v>1217</v>
      </c>
      <c r="H1114" s="237" t="s">
        <v>5354</v>
      </c>
      <c r="I1114" s="237" t="str">
        <f t="shared" si="183"/>
        <v>柴田郡大河原町錦町３番地１８</v>
      </c>
      <c r="J1114" s="237" t="s">
        <v>5355</v>
      </c>
      <c r="K1114" s="237" t="s">
        <v>5355</v>
      </c>
      <c r="L1114" s="237" t="s">
        <v>339</v>
      </c>
      <c r="M1114" s="237" t="s">
        <v>5356</v>
      </c>
      <c r="N1114" s="237" t="s">
        <v>5357</v>
      </c>
      <c r="O1114" s="237" t="s">
        <v>5358</v>
      </c>
      <c r="P1114" s="237" t="s">
        <v>5140</v>
      </c>
      <c r="Q1114" s="237" t="s">
        <v>5141</v>
      </c>
      <c r="R1114" s="237" t="s">
        <v>5354</v>
      </c>
      <c r="S1114" s="237" t="s">
        <v>5355</v>
      </c>
      <c r="T1114" s="237" t="s">
        <v>5355</v>
      </c>
      <c r="U1114" s="237" t="s">
        <v>5359</v>
      </c>
      <c r="V1114" s="237" t="s">
        <v>126</v>
      </c>
      <c r="W1114" s="237"/>
      <c r="X1114" s="237"/>
      <c r="Y1114" s="237" t="s">
        <v>5357</v>
      </c>
      <c r="Z1114" s="237" t="s">
        <v>5358</v>
      </c>
      <c r="AA1114" s="237" t="str">
        <f t="shared" si="184"/>
        <v>ケアステーション　ハアト</v>
      </c>
      <c r="AB1114" s="237" t="s">
        <v>5140</v>
      </c>
      <c r="AC1114" s="237" t="str">
        <f t="shared" si="185"/>
        <v>989</v>
      </c>
      <c r="AD1114" s="237" t="str">
        <f t="shared" si="186"/>
        <v>1217</v>
      </c>
      <c r="AE1114" s="237" t="s">
        <v>5141</v>
      </c>
      <c r="AF1114" s="237" t="s">
        <v>5354</v>
      </c>
      <c r="AG1114" s="237" t="str">
        <f t="shared" si="187"/>
        <v>柴田郡大河原町錦町３番地１８</v>
      </c>
      <c r="AH1114" s="237" t="s">
        <v>5355</v>
      </c>
      <c r="AI1114" s="237" t="s">
        <v>5355</v>
      </c>
      <c r="AJ1114" s="237" t="s">
        <v>260</v>
      </c>
    </row>
    <row r="1115" spans="1:36">
      <c r="A1115" s="237" t="str">
        <f t="shared" si="179"/>
        <v>0412210189障害者支援施設：生活介護</v>
      </c>
      <c r="B1115" s="237" t="s">
        <v>1292</v>
      </c>
      <c r="C1115" s="237" t="s">
        <v>1293</v>
      </c>
      <c r="D1115" s="237" t="str">
        <f t="shared" si="180"/>
        <v>シャカイフクシホウジンミヤギケンショウガイシャフクシキョウカイ</v>
      </c>
      <c r="E1115" s="237" t="s">
        <v>1294</v>
      </c>
      <c r="F1115" s="237" t="str">
        <f t="shared" si="181"/>
        <v>983</v>
      </c>
      <c r="G1115" s="237" t="str">
        <f t="shared" si="182"/>
        <v>0836</v>
      </c>
      <c r="H1115" s="237" t="s">
        <v>1295</v>
      </c>
      <c r="I1115" s="237" t="str">
        <f t="shared" si="183"/>
        <v>仙台市宮城野区幸町４丁目６番２号</v>
      </c>
      <c r="J1115" s="237" t="s">
        <v>1296</v>
      </c>
      <c r="K1115" s="237" t="s">
        <v>1297</v>
      </c>
      <c r="L1115" s="237" t="s">
        <v>353</v>
      </c>
      <c r="M1115" s="237" t="s">
        <v>1298</v>
      </c>
      <c r="N1115" s="237" t="s">
        <v>5360</v>
      </c>
      <c r="O1115" s="237" t="s">
        <v>5361</v>
      </c>
      <c r="P1115" s="237" t="s">
        <v>5362</v>
      </c>
      <c r="Q1115" s="237" t="s">
        <v>5068</v>
      </c>
      <c r="R1115" s="237" t="s">
        <v>5363</v>
      </c>
      <c r="S1115" s="237" t="s">
        <v>5364</v>
      </c>
      <c r="T1115" s="237" t="s">
        <v>5365</v>
      </c>
      <c r="U1115" s="237" t="s">
        <v>5366</v>
      </c>
      <c r="V1115" s="237" t="s">
        <v>19065</v>
      </c>
      <c r="W1115" s="237" t="s">
        <v>228</v>
      </c>
      <c r="X1115" s="237"/>
      <c r="Y1115" s="237" t="s">
        <v>5360</v>
      </c>
      <c r="Z1115" s="237" t="s">
        <v>5361</v>
      </c>
      <c r="AA1115" s="237" t="str">
        <f t="shared" si="184"/>
        <v>フボウ</v>
      </c>
      <c r="AB1115" s="237" t="s">
        <v>5362</v>
      </c>
      <c r="AC1115" s="237" t="str">
        <f t="shared" si="185"/>
        <v>989</v>
      </c>
      <c r="AD1115" s="237" t="str">
        <f t="shared" si="186"/>
        <v>1321</v>
      </c>
      <c r="AE1115" s="237" t="s">
        <v>5068</v>
      </c>
      <c r="AF1115" s="237" t="s">
        <v>5363</v>
      </c>
      <c r="AG1115" s="237" t="str">
        <f t="shared" si="187"/>
        <v>柴田郡村田町大字沼辺字一本杉1番地1</v>
      </c>
      <c r="AH1115" s="237" t="s">
        <v>5364</v>
      </c>
      <c r="AI1115" s="237" t="s">
        <v>5365</v>
      </c>
      <c r="AJ1115" s="237" t="s">
        <v>260</v>
      </c>
    </row>
    <row r="1116" spans="1:36">
      <c r="A1116" s="237" t="str">
        <f t="shared" si="179"/>
        <v>0412210189短期入所</v>
      </c>
      <c r="B1116" s="237" t="s">
        <v>1292</v>
      </c>
      <c r="C1116" s="237" t="s">
        <v>1293</v>
      </c>
      <c r="D1116" s="237" t="str">
        <f t="shared" si="180"/>
        <v>シャカイフクシホウジンミヤギケンショウガイシャフクシキョウカイ</v>
      </c>
      <c r="E1116" s="237" t="s">
        <v>1294</v>
      </c>
      <c r="F1116" s="237" t="str">
        <f t="shared" si="181"/>
        <v>983</v>
      </c>
      <c r="G1116" s="237" t="str">
        <f t="shared" si="182"/>
        <v>0836</v>
      </c>
      <c r="H1116" s="237" t="s">
        <v>1295</v>
      </c>
      <c r="I1116" s="237" t="str">
        <f t="shared" si="183"/>
        <v>仙台市宮城野区幸町４丁目６番２号</v>
      </c>
      <c r="J1116" s="237" t="s">
        <v>1296</v>
      </c>
      <c r="K1116" s="237" t="s">
        <v>1297</v>
      </c>
      <c r="L1116" s="237" t="s">
        <v>353</v>
      </c>
      <c r="M1116" s="237" t="s">
        <v>1298</v>
      </c>
      <c r="N1116" s="237" t="s">
        <v>5360</v>
      </c>
      <c r="O1116" s="237" t="s">
        <v>5361</v>
      </c>
      <c r="P1116" s="237" t="s">
        <v>5362</v>
      </c>
      <c r="Q1116" s="237" t="s">
        <v>5068</v>
      </c>
      <c r="R1116" s="237" t="s">
        <v>5363</v>
      </c>
      <c r="S1116" s="237" t="s">
        <v>5364</v>
      </c>
      <c r="T1116" s="237" t="s">
        <v>5365</v>
      </c>
      <c r="U1116" s="237" t="s">
        <v>5366</v>
      </c>
      <c r="V1116" s="237" t="s">
        <v>277</v>
      </c>
      <c r="W1116" s="237"/>
      <c r="X1116" s="237"/>
      <c r="Y1116" s="237" t="s">
        <v>5360</v>
      </c>
      <c r="Z1116" s="237" t="s">
        <v>5361</v>
      </c>
      <c r="AA1116" s="237" t="str">
        <f t="shared" si="184"/>
        <v>フボウ</v>
      </c>
      <c r="AB1116" s="237" t="s">
        <v>5362</v>
      </c>
      <c r="AC1116" s="237" t="str">
        <f t="shared" si="185"/>
        <v>989</v>
      </c>
      <c r="AD1116" s="237" t="str">
        <f t="shared" si="186"/>
        <v>1321</v>
      </c>
      <c r="AE1116" s="237" t="s">
        <v>5068</v>
      </c>
      <c r="AF1116" s="237" t="s">
        <v>5363</v>
      </c>
      <c r="AG1116" s="237" t="str">
        <f t="shared" si="187"/>
        <v>柴田郡村田町大字沼辺字一本杉1番地1</v>
      </c>
      <c r="AH1116" s="237" t="s">
        <v>5364</v>
      </c>
      <c r="AI1116" s="237" t="s">
        <v>5365</v>
      </c>
      <c r="AJ1116" s="237" t="s">
        <v>260</v>
      </c>
    </row>
    <row r="1117" spans="1:36">
      <c r="A1117" s="237" t="str">
        <f t="shared" si="179"/>
        <v>0412210189施設入所支援</v>
      </c>
      <c r="B1117" s="237" t="s">
        <v>1292</v>
      </c>
      <c r="C1117" s="237" t="s">
        <v>1293</v>
      </c>
      <c r="D1117" s="237" t="str">
        <f t="shared" si="180"/>
        <v>シャカイフクシホウジンミヤギケンショウガイシャフクシキョウカイ</v>
      </c>
      <c r="E1117" s="237" t="s">
        <v>1294</v>
      </c>
      <c r="F1117" s="237" t="str">
        <f t="shared" si="181"/>
        <v>983</v>
      </c>
      <c r="G1117" s="237" t="str">
        <f t="shared" si="182"/>
        <v>0836</v>
      </c>
      <c r="H1117" s="237" t="s">
        <v>1295</v>
      </c>
      <c r="I1117" s="237" t="str">
        <f t="shared" si="183"/>
        <v>仙台市宮城野区幸町４丁目６番２号</v>
      </c>
      <c r="J1117" s="237" t="s">
        <v>1296</v>
      </c>
      <c r="K1117" s="237" t="s">
        <v>1297</v>
      </c>
      <c r="L1117" s="237" t="s">
        <v>353</v>
      </c>
      <c r="M1117" s="237" t="s">
        <v>1298</v>
      </c>
      <c r="N1117" s="237" t="s">
        <v>5360</v>
      </c>
      <c r="O1117" s="237" t="s">
        <v>5361</v>
      </c>
      <c r="P1117" s="237" t="s">
        <v>5362</v>
      </c>
      <c r="Q1117" s="237" t="s">
        <v>5068</v>
      </c>
      <c r="R1117" s="237" t="s">
        <v>5363</v>
      </c>
      <c r="S1117" s="237" t="s">
        <v>5364</v>
      </c>
      <c r="T1117" s="237" t="s">
        <v>5365</v>
      </c>
      <c r="U1117" s="237" t="s">
        <v>5366</v>
      </c>
      <c r="V1117" s="237" t="s">
        <v>107</v>
      </c>
      <c r="W1117" s="237" t="s">
        <v>228</v>
      </c>
      <c r="X1117" s="237"/>
      <c r="Y1117" s="237" t="s">
        <v>5360</v>
      </c>
      <c r="Z1117" s="237" t="s">
        <v>5361</v>
      </c>
      <c r="AA1117" s="237" t="str">
        <f t="shared" si="184"/>
        <v>フボウ</v>
      </c>
      <c r="AB1117" s="237" t="s">
        <v>5362</v>
      </c>
      <c r="AC1117" s="237" t="str">
        <f t="shared" si="185"/>
        <v>989</v>
      </c>
      <c r="AD1117" s="237" t="str">
        <f t="shared" si="186"/>
        <v>1321</v>
      </c>
      <c r="AE1117" s="237" t="s">
        <v>5068</v>
      </c>
      <c r="AF1117" s="237" t="s">
        <v>5363</v>
      </c>
      <c r="AG1117" s="237" t="str">
        <f t="shared" si="187"/>
        <v>柴田郡村田町大字沼辺字一本杉1番地1</v>
      </c>
      <c r="AH1117" s="237" t="s">
        <v>5364</v>
      </c>
      <c r="AI1117" s="237" t="s">
        <v>5365</v>
      </c>
      <c r="AJ1117" s="237" t="s">
        <v>260</v>
      </c>
    </row>
    <row r="1118" spans="1:36">
      <c r="A1118" s="237" t="str">
        <f t="shared" si="179"/>
        <v>0412210205居宅介護</v>
      </c>
      <c r="B1118" s="237" t="s">
        <v>2991</v>
      </c>
      <c r="C1118" s="237" t="s">
        <v>2992</v>
      </c>
      <c r="D1118" s="237" t="str">
        <f t="shared" si="180"/>
        <v>ソンポケア</v>
      </c>
      <c r="E1118" s="237" t="s">
        <v>2804</v>
      </c>
      <c r="F1118" s="237" t="str">
        <f t="shared" si="181"/>
        <v>140</v>
      </c>
      <c r="G1118" s="237" t="str">
        <f t="shared" si="182"/>
        <v>0002</v>
      </c>
      <c r="H1118" s="237" t="s">
        <v>2993</v>
      </c>
      <c r="I1118" s="237" t="str">
        <f t="shared" si="183"/>
        <v>東京都品川区東品川4-12-8</v>
      </c>
      <c r="J1118" s="237" t="s">
        <v>2994</v>
      </c>
      <c r="K1118" s="237" t="s">
        <v>2995</v>
      </c>
      <c r="L1118" s="237" t="s">
        <v>339</v>
      </c>
      <c r="M1118" s="237" t="s">
        <v>2996</v>
      </c>
      <c r="N1118" s="237" t="s">
        <v>5367</v>
      </c>
      <c r="O1118" s="237" t="s">
        <v>5368</v>
      </c>
      <c r="P1118" s="237" t="s">
        <v>5237</v>
      </c>
      <c r="Q1118" s="237" t="s">
        <v>5141</v>
      </c>
      <c r="R1118" s="237" t="s">
        <v>5238</v>
      </c>
      <c r="S1118" s="237" t="s">
        <v>5143</v>
      </c>
      <c r="T1118" s="237" t="s">
        <v>5144</v>
      </c>
      <c r="U1118" s="237" t="s">
        <v>5369</v>
      </c>
      <c r="V1118" s="237" t="s">
        <v>99</v>
      </c>
      <c r="W1118" s="237"/>
      <c r="X1118" s="237"/>
      <c r="Y1118" s="237" t="s">
        <v>5367</v>
      </c>
      <c r="Z1118" s="237" t="s">
        <v>5368</v>
      </c>
      <c r="AA1118" s="237" t="str">
        <f t="shared" si="184"/>
        <v>ＳＯＭＰＯケア　オオカワラ　ホウモンカイゴ</v>
      </c>
      <c r="AB1118" s="237" t="s">
        <v>5237</v>
      </c>
      <c r="AC1118" s="237" t="str">
        <f t="shared" si="185"/>
        <v>989</v>
      </c>
      <c r="AD1118" s="237" t="str">
        <f t="shared" si="186"/>
        <v>1216</v>
      </c>
      <c r="AE1118" s="237" t="s">
        <v>5141</v>
      </c>
      <c r="AF1118" s="237" t="s">
        <v>5238</v>
      </c>
      <c r="AG1118" s="237" t="str">
        <f t="shared" si="187"/>
        <v>柴田郡大河原町幸町5-15</v>
      </c>
      <c r="AH1118" s="237" t="s">
        <v>5143</v>
      </c>
      <c r="AI1118" s="237" t="s">
        <v>5144</v>
      </c>
      <c r="AJ1118" s="237" t="s">
        <v>332</v>
      </c>
    </row>
    <row r="1119" spans="1:36">
      <c r="A1119" s="237" t="str">
        <f t="shared" si="179"/>
        <v>0412210205重度訪問介護</v>
      </c>
      <c r="B1119" s="237" t="s">
        <v>2991</v>
      </c>
      <c r="C1119" s="237" t="s">
        <v>2992</v>
      </c>
      <c r="D1119" s="237" t="str">
        <f t="shared" si="180"/>
        <v>ソンポケア</v>
      </c>
      <c r="E1119" s="237" t="s">
        <v>2804</v>
      </c>
      <c r="F1119" s="237" t="str">
        <f t="shared" si="181"/>
        <v>140</v>
      </c>
      <c r="G1119" s="237" t="str">
        <f t="shared" si="182"/>
        <v>0002</v>
      </c>
      <c r="H1119" s="237" t="s">
        <v>2993</v>
      </c>
      <c r="I1119" s="237" t="str">
        <f t="shared" si="183"/>
        <v>東京都品川区東品川4-12-8</v>
      </c>
      <c r="J1119" s="237" t="s">
        <v>2994</v>
      </c>
      <c r="K1119" s="237" t="s">
        <v>2995</v>
      </c>
      <c r="L1119" s="237" t="s">
        <v>339</v>
      </c>
      <c r="M1119" s="237" t="s">
        <v>2996</v>
      </c>
      <c r="N1119" s="237" t="s">
        <v>5367</v>
      </c>
      <c r="O1119" s="237" t="s">
        <v>5368</v>
      </c>
      <c r="P1119" s="237" t="s">
        <v>5237</v>
      </c>
      <c r="Q1119" s="237" t="s">
        <v>5141</v>
      </c>
      <c r="R1119" s="237" t="s">
        <v>5238</v>
      </c>
      <c r="S1119" s="237" t="s">
        <v>5143</v>
      </c>
      <c r="T1119" s="237" t="s">
        <v>5144</v>
      </c>
      <c r="U1119" s="237" t="s">
        <v>5369</v>
      </c>
      <c r="V1119" s="237" t="s">
        <v>101</v>
      </c>
      <c r="W1119" s="237"/>
      <c r="X1119" s="237"/>
      <c r="Y1119" s="237" t="s">
        <v>5367</v>
      </c>
      <c r="Z1119" s="237" t="s">
        <v>5368</v>
      </c>
      <c r="AA1119" s="237" t="str">
        <f t="shared" si="184"/>
        <v>ＳＯＭＰＯケア　オオカワラ　ホウモンカイゴ</v>
      </c>
      <c r="AB1119" s="237" t="s">
        <v>5237</v>
      </c>
      <c r="AC1119" s="237" t="str">
        <f t="shared" si="185"/>
        <v>989</v>
      </c>
      <c r="AD1119" s="237" t="str">
        <f t="shared" si="186"/>
        <v>1216</v>
      </c>
      <c r="AE1119" s="237" t="s">
        <v>5141</v>
      </c>
      <c r="AF1119" s="237" t="s">
        <v>5238</v>
      </c>
      <c r="AG1119" s="237" t="str">
        <f t="shared" si="187"/>
        <v>柴田郡大河原町幸町5-15</v>
      </c>
      <c r="AH1119" s="237" t="s">
        <v>5143</v>
      </c>
      <c r="AI1119" s="237" t="s">
        <v>5144</v>
      </c>
      <c r="AJ1119" s="237" t="s">
        <v>332</v>
      </c>
    </row>
    <row r="1120" spans="1:36">
      <c r="A1120" s="237" t="str">
        <f t="shared" si="179"/>
        <v>0412210213居宅介護</v>
      </c>
      <c r="B1120" s="237" t="s">
        <v>2991</v>
      </c>
      <c r="C1120" s="237" t="s">
        <v>2992</v>
      </c>
      <c r="D1120" s="237" t="str">
        <f t="shared" si="180"/>
        <v>ソンポケア</v>
      </c>
      <c r="E1120" s="237" t="s">
        <v>2804</v>
      </c>
      <c r="F1120" s="237" t="str">
        <f t="shared" si="181"/>
        <v>140</v>
      </c>
      <c r="G1120" s="237" t="str">
        <f t="shared" si="182"/>
        <v>0002</v>
      </c>
      <c r="H1120" s="237" t="s">
        <v>2993</v>
      </c>
      <c r="I1120" s="237" t="str">
        <f t="shared" si="183"/>
        <v>東京都品川区東品川4-12-8</v>
      </c>
      <c r="J1120" s="237" t="s">
        <v>2994</v>
      </c>
      <c r="K1120" s="237" t="s">
        <v>2995</v>
      </c>
      <c r="L1120" s="237" t="s">
        <v>339</v>
      </c>
      <c r="M1120" s="237" t="s">
        <v>2996</v>
      </c>
      <c r="N1120" s="237" t="s">
        <v>5370</v>
      </c>
      <c r="O1120" s="237" t="s">
        <v>5371</v>
      </c>
      <c r="P1120" s="237" t="s">
        <v>5372</v>
      </c>
      <c r="Q1120" s="237" t="s">
        <v>5082</v>
      </c>
      <c r="R1120" s="237" t="s">
        <v>5373</v>
      </c>
      <c r="S1120" s="237" t="s">
        <v>5135</v>
      </c>
      <c r="T1120" s="237" t="s">
        <v>5136</v>
      </c>
      <c r="U1120" s="237" t="s">
        <v>5374</v>
      </c>
      <c r="V1120" s="237" t="s">
        <v>99</v>
      </c>
      <c r="W1120" s="237"/>
      <c r="X1120" s="237"/>
      <c r="Y1120" s="237" t="s">
        <v>5370</v>
      </c>
      <c r="Z1120" s="237" t="s">
        <v>5371</v>
      </c>
      <c r="AA1120" s="237" t="str">
        <f t="shared" si="184"/>
        <v>ソンポケア　シバタ　ホウモンカイゴ</v>
      </c>
      <c r="AB1120" s="237" t="s">
        <v>5372</v>
      </c>
      <c r="AC1120" s="237" t="str">
        <f t="shared" si="185"/>
        <v>989</v>
      </c>
      <c r="AD1120" s="237" t="str">
        <f t="shared" si="186"/>
        <v>1605</v>
      </c>
      <c r="AE1120" s="237" t="s">
        <v>5082</v>
      </c>
      <c r="AF1120" s="237" t="s">
        <v>5373</v>
      </c>
      <c r="AG1120" s="237" t="str">
        <f t="shared" si="187"/>
        <v>柴田郡柴田町船岡南１丁目1-17</v>
      </c>
      <c r="AH1120" s="237" t="s">
        <v>5135</v>
      </c>
      <c r="AI1120" s="237" t="s">
        <v>5136</v>
      </c>
      <c r="AJ1120" s="237" t="s">
        <v>260</v>
      </c>
    </row>
    <row r="1121" spans="1:36">
      <c r="A1121" s="237" t="str">
        <f t="shared" si="179"/>
        <v>0412210213重度訪問介護</v>
      </c>
      <c r="B1121" s="237" t="s">
        <v>2991</v>
      </c>
      <c r="C1121" s="237" t="s">
        <v>2992</v>
      </c>
      <c r="D1121" s="237" t="str">
        <f t="shared" si="180"/>
        <v>ソンポケア</v>
      </c>
      <c r="E1121" s="237" t="s">
        <v>2804</v>
      </c>
      <c r="F1121" s="237" t="str">
        <f t="shared" si="181"/>
        <v>140</v>
      </c>
      <c r="G1121" s="237" t="str">
        <f t="shared" si="182"/>
        <v>0002</v>
      </c>
      <c r="H1121" s="237" t="s">
        <v>2993</v>
      </c>
      <c r="I1121" s="237" t="str">
        <f t="shared" si="183"/>
        <v>東京都品川区東品川4-12-8</v>
      </c>
      <c r="J1121" s="237" t="s">
        <v>2994</v>
      </c>
      <c r="K1121" s="237" t="s">
        <v>2995</v>
      </c>
      <c r="L1121" s="237" t="s">
        <v>339</v>
      </c>
      <c r="M1121" s="237" t="s">
        <v>2996</v>
      </c>
      <c r="N1121" s="237" t="s">
        <v>5370</v>
      </c>
      <c r="O1121" s="237" t="s">
        <v>5371</v>
      </c>
      <c r="P1121" s="237" t="s">
        <v>5372</v>
      </c>
      <c r="Q1121" s="237" t="s">
        <v>5082</v>
      </c>
      <c r="R1121" s="237" t="s">
        <v>5373</v>
      </c>
      <c r="S1121" s="237" t="s">
        <v>5135</v>
      </c>
      <c r="T1121" s="237" t="s">
        <v>5136</v>
      </c>
      <c r="U1121" s="237" t="s">
        <v>5374</v>
      </c>
      <c r="V1121" s="237" t="s">
        <v>101</v>
      </c>
      <c r="W1121" s="237"/>
      <c r="X1121" s="237"/>
      <c r="Y1121" s="237" t="s">
        <v>5370</v>
      </c>
      <c r="Z1121" s="237" t="s">
        <v>5371</v>
      </c>
      <c r="AA1121" s="237" t="str">
        <f t="shared" si="184"/>
        <v>ソンポケア　シバタ　ホウモンカイゴ</v>
      </c>
      <c r="AB1121" s="237" t="s">
        <v>5372</v>
      </c>
      <c r="AC1121" s="237" t="str">
        <f t="shared" si="185"/>
        <v>989</v>
      </c>
      <c r="AD1121" s="237" t="str">
        <f t="shared" si="186"/>
        <v>1605</v>
      </c>
      <c r="AE1121" s="237" t="s">
        <v>5082</v>
      </c>
      <c r="AF1121" s="237" t="s">
        <v>5373</v>
      </c>
      <c r="AG1121" s="237" t="str">
        <f t="shared" si="187"/>
        <v>柴田郡柴田町船岡南１丁目1-17</v>
      </c>
      <c r="AH1121" s="237" t="s">
        <v>5135</v>
      </c>
      <c r="AI1121" s="237" t="s">
        <v>5136</v>
      </c>
      <c r="AJ1121" s="237" t="s">
        <v>260</v>
      </c>
    </row>
    <row r="1122" spans="1:36">
      <c r="A1122" s="237" t="str">
        <f t="shared" si="179"/>
        <v>0412210221就労継続支援Ａ型</v>
      </c>
      <c r="B1122" s="237" t="s">
        <v>5375</v>
      </c>
      <c r="C1122" s="237" t="s">
        <v>5376</v>
      </c>
      <c r="D1122" s="237" t="str">
        <f t="shared" si="180"/>
        <v>ホットファーム　カブシキガイシャ</v>
      </c>
      <c r="E1122" s="237" t="s">
        <v>5334</v>
      </c>
      <c r="F1122" s="237" t="str">
        <f t="shared" si="181"/>
        <v>989</v>
      </c>
      <c r="G1122" s="237" t="str">
        <f t="shared" si="182"/>
        <v>1754</v>
      </c>
      <c r="H1122" s="237" t="s">
        <v>5377</v>
      </c>
      <c r="I1122" s="237" t="str">
        <f t="shared" si="183"/>
        <v>柴田郡柴田町槻木白幡２丁目４－１</v>
      </c>
      <c r="J1122" s="237" t="s">
        <v>5378</v>
      </c>
      <c r="K1122" s="237" t="s">
        <v>5379</v>
      </c>
      <c r="L1122" s="237" t="s">
        <v>339</v>
      </c>
      <c r="M1122" s="237" t="s">
        <v>5380</v>
      </c>
      <c r="N1122" s="237" t="s">
        <v>5381</v>
      </c>
      <c r="O1122" s="237" t="s">
        <v>5382</v>
      </c>
      <c r="P1122" s="237" t="s">
        <v>5383</v>
      </c>
      <c r="Q1122" s="237" t="s">
        <v>5082</v>
      </c>
      <c r="R1122" s="237" t="s">
        <v>5384</v>
      </c>
      <c r="S1122" s="237" t="s">
        <v>5385</v>
      </c>
      <c r="T1122" s="237" t="s">
        <v>5386</v>
      </c>
      <c r="U1122" s="237" t="s">
        <v>5387</v>
      </c>
      <c r="V1122" s="237" t="s">
        <v>110</v>
      </c>
      <c r="W1122" s="237"/>
      <c r="X1122" s="237"/>
      <c r="Y1122" s="237" t="s">
        <v>5381</v>
      </c>
      <c r="Z1122" s="237" t="s">
        <v>5382</v>
      </c>
      <c r="AA1122" s="237" t="str">
        <f t="shared" si="184"/>
        <v>ホットファームシバタ</v>
      </c>
      <c r="AB1122" s="237" t="s">
        <v>5383</v>
      </c>
      <c r="AC1122" s="237" t="str">
        <f t="shared" si="185"/>
        <v>989</v>
      </c>
      <c r="AD1122" s="237" t="str">
        <f t="shared" si="186"/>
        <v>1753</v>
      </c>
      <c r="AE1122" s="237" t="s">
        <v>5082</v>
      </c>
      <c r="AF1122" s="237" t="s">
        <v>5384</v>
      </c>
      <c r="AG1122" s="237" t="str">
        <f t="shared" si="187"/>
        <v>柴田郡柴田町槻木上町３丁目１６－２５</v>
      </c>
      <c r="AH1122" s="237" t="s">
        <v>5385</v>
      </c>
      <c r="AI1122" s="237" t="s">
        <v>5386</v>
      </c>
      <c r="AJ1122" s="237" t="s">
        <v>260</v>
      </c>
    </row>
    <row r="1123" spans="1:36">
      <c r="A1123" s="237" t="str">
        <f t="shared" si="179"/>
        <v>0412210239就労継続支援Ｂ型</v>
      </c>
      <c r="B1123" s="237" t="s">
        <v>5388</v>
      </c>
      <c r="C1123" s="237" t="s">
        <v>5389</v>
      </c>
      <c r="D1123" s="237" t="str">
        <f t="shared" si="180"/>
        <v>カブシキガイシャカケハシ</v>
      </c>
      <c r="E1123" s="237" t="s">
        <v>5334</v>
      </c>
      <c r="F1123" s="237" t="str">
        <f t="shared" si="181"/>
        <v>989</v>
      </c>
      <c r="G1123" s="237" t="str">
        <f t="shared" si="182"/>
        <v>1754</v>
      </c>
      <c r="H1123" s="237" t="s">
        <v>5390</v>
      </c>
      <c r="I1123" s="237" t="str">
        <f t="shared" si="183"/>
        <v>柴田郡柴田町槻木白幡二丁目１０番３５号</v>
      </c>
      <c r="J1123" s="237" t="s">
        <v>5391</v>
      </c>
      <c r="K1123" s="237" t="s">
        <v>5392</v>
      </c>
      <c r="L1123" s="237" t="s">
        <v>339</v>
      </c>
      <c r="M1123" s="237" t="s">
        <v>5393</v>
      </c>
      <c r="N1123" s="237" t="s">
        <v>5394</v>
      </c>
      <c r="O1123" s="237" t="s">
        <v>5395</v>
      </c>
      <c r="P1123" s="237" t="s">
        <v>5334</v>
      </c>
      <c r="Q1123" s="237" t="s">
        <v>5082</v>
      </c>
      <c r="R1123" s="237" t="s">
        <v>5396</v>
      </c>
      <c r="S1123" s="237" t="s">
        <v>5391</v>
      </c>
      <c r="T1123" s="237" t="s">
        <v>5392</v>
      </c>
      <c r="U1123" s="237" t="s">
        <v>5397</v>
      </c>
      <c r="V1123" s="237" t="s">
        <v>111</v>
      </c>
      <c r="W1123" s="237"/>
      <c r="X1123" s="237"/>
      <c r="Y1123" s="237" t="s">
        <v>5394</v>
      </c>
      <c r="Z1123" s="237" t="s">
        <v>5395</v>
      </c>
      <c r="AA1123" s="237" t="str">
        <f t="shared" si="184"/>
        <v>ショウガイシャシュウロウシエンジギョウショ　カケハシ</v>
      </c>
      <c r="AB1123" s="237" t="s">
        <v>5334</v>
      </c>
      <c r="AC1123" s="237" t="str">
        <f t="shared" si="185"/>
        <v>989</v>
      </c>
      <c r="AD1123" s="237" t="str">
        <f t="shared" si="186"/>
        <v>1754</v>
      </c>
      <c r="AE1123" s="237" t="s">
        <v>5082</v>
      </c>
      <c r="AF1123" s="237" t="s">
        <v>5396</v>
      </c>
      <c r="AG1123" s="237" t="str">
        <f t="shared" si="187"/>
        <v>柴田郡柴田町槻木白幡三丁目５番２９号</v>
      </c>
      <c r="AH1123" s="237" t="s">
        <v>5391</v>
      </c>
      <c r="AI1123" s="237" t="s">
        <v>5392</v>
      </c>
      <c r="AJ1123" s="237" t="s">
        <v>260</v>
      </c>
    </row>
    <row r="1124" spans="1:36">
      <c r="A1124" s="237" t="str">
        <f t="shared" si="179"/>
        <v>0412210247短期入所</v>
      </c>
      <c r="B1124" s="237" t="s">
        <v>5258</v>
      </c>
      <c r="C1124" s="237" t="s">
        <v>5259</v>
      </c>
      <c r="D1124" s="237" t="str">
        <f t="shared" si="180"/>
        <v>ユウゲンガイシャケイ</v>
      </c>
      <c r="E1124" s="237" t="s">
        <v>5260</v>
      </c>
      <c r="F1124" s="237" t="str">
        <f t="shared" si="181"/>
        <v>989</v>
      </c>
      <c r="G1124" s="237" t="str">
        <f t="shared" si="182"/>
        <v>1273</v>
      </c>
      <c r="H1124" s="237" t="s">
        <v>5398</v>
      </c>
      <c r="I1124" s="237" t="str">
        <f t="shared" si="183"/>
        <v>柴田郡大河原町字西桜町２２番地の３</v>
      </c>
      <c r="J1124" s="237" t="s">
        <v>5262</v>
      </c>
      <c r="K1124" s="237" t="s">
        <v>5263</v>
      </c>
      <c r="L1124" s="237" t="s">
        <v>339</v>
      </c>
      <c r="M1124" s="237" t="s">
        <v>5264</v>
      </c>
      <c r="N1124" s="237" t="s">
        <v>5399</v>
      </c>
      <c r="O1124" s="237" t="s">
        <v>5400</v>
      </c>
      <c r="P1124" s="237" t="s">
        <v>5267</v>
      </c>
      <c r="Q1124" s="237" t="s">
        <v>5141</v>
      </c>
      <c r="R1124" s="237" t="s">
        <v>5401</v>
      </c>
      <c r="S1124" s="237" t="s">
        <v>5325</v>
      </c>
      <c r="T1124" s="237" t="s">
        <v>5326</v>
      </c>
      <c r="U1124" s="237" t="s">
        <v>5402</v>
      </c>
      <c r="V1124" s="237" t="s">
        <v>277</v>
      </c>
      <c r="W1124" s="237"/>
      <c r="X1124" s="237"/>
      <c r="Y1124" s="237" t="s">
        <v>5399</v>
      </c>
      <c r="Z1124" s="237" t="s">
        <v>5400</v>
      </c>
      <c r="AA1124" s="237" t="str">
        <f t="shared" si="184"/>
        <v>タンキニュウショサポートミナミサクラ</v>
      </c>
      <c r="AB1124" s="237" t="s">
        <v>5267</v>
      </c>
      <c r="AC1124" s="237" t="str">
        <f t="shared" si="185"/>
        <v>989</v>
      </c>
      <c r="AD1124" s="237" t="str">
        <f t="shared" si="186"/>
        <v>1272</v>
      </c>
      <c r="AE1124" s="237" t="s">
        <v>5141</v>
      </c>
      <c r="AF1124" s="237" t="s">
        <v>5401</v>
      </c>
      <c r="AG1124" s="237" t="str">
        <f t="shared" si="187"/>
        <v>柴田郡大河原町南桜町４番地２</v>
      </c>
      <c r="AH1124" s="237" t="s">
        <v>5325</v>
      </c>
      <c r="AI1124" s="237" t="s">
        <v>5326</v>
      </c>
      <c r="AJ1124" s="237" t="s">
        <v>260</v>
      </c>
    </row>
    <row r="1125" spans="1:36">
      <c r="A1125" s="237" t="str">
        <f t="shared" si="179"/>
        <v>0412210254就労移行支援</v>
      </c>
      <c r="B1125" s="237" t="s">
        <v>5375</v>
      </c>
      <c r="C1125" s="237" t="s">
        <v>5376</v>
      </c>
      <c r="D1125" s="237" t="str">
        <f t="shared" si="180"/>
        <v>ホットファーム　カブシキガイシャ</v>
      </c>
      <c r="E1125" s="237" t="s">
        <v>5334</v>
      </c>
      <c r="F1125" s="237" t="str">
        <f t="shared" si="181"/>
        <v>989</v>
      </c>
      <c r="G1125" s="237" t="str">
        <f t="shared" si="182"/>
        <v>1754</v>
      </c>
      <c r="H1125" s="237" t="s">
        <v>5377</v>
      </c>
      <c r="I1125" s="237" t="str">
        <f t="shared" si="183"/>
        <v>柴田郡柴田町槻木白幡２丁目４－１</v>
      </c>
      <c r="J1125" s="237" t="s">
        <v>5378</v>
      </c>
      <c r="K1125" s="237" t="s">
        <v>5379</v>
      </c>
      <c r="L1125" s="237" t="s">
        <v>339</v>
      </c>
      <c r="M1125" s="237" t="s">
        <v>5380</v>
      </c>
      <c r="N1125" s="237" t="s">
        <v>5403</v>
      </c>
      <c r="O1125" s="237" t="s">
        <v>5404</v>
      </c>
      <c r="P1125" s="237" t="s">
        <v>5334</v>
      </c>
      <c r="Q1125" s="237" t="s">
        <v>5082</v>
      </c>
      <c r="R1125" s="237" t="s">
        <v>5405</v>
      </c>
      <c r="S1125" s="237" t="s">
        <v>5406</v>
      </c>
      <c r="T1125" s="237"/>
      <c r="U1125" s="237" t="s">
        <v>5407</v>
      </c>
      <c r="V1125" s="237" t="s">
        <v>109</v>
      </c>
      <c r="W1125" s="237"/>
      <c r="X1125" s="237"/>
      <c r="Y1125" s="237" t="s">
        <v>5403</v>
      </c>
      <c r="Z1125" s="237" t="s">
        <v>5404</v>
      </c>
      <c r="AA1125" s="237" t="str">
        <f t="shared" si="184"/>
        <v>ホットハートシバタ</v>
      </c>
      <c r="AB1125" s="237" t="s">
        <v>5334</v>
      </c>
      <c r="AC1125" s="237" t="str">
        <f t="shared" si="185"/>
        <v>989</v>
      </c>
      <c r="AD1125" s="237" t="str">
        <f t="shared" si="186"/>
        <v>1754</v>
      </c>
      <c r="AE1125" s="237" t="s">
        <v>5082</v>
      </c>
      <c r="AF1125" s="237" t="s">
        <v>5405</v>
      </c>
      <c r="AG1125" s="237" t="str">
        <f t="shared" si="187"/>
        <v>柴田郡柴田町槻木白幡二丁目４－１</v>
      </c>
      <c r="AH1125" s="237" t="s">
        <v>5406</v>
      </c>
      <c r="AI1125" s="237"/>
      <c r="AJ1125" s="237" t="s">
        <v>260</v>
      </c>
    </row>
    <row r="1126" spans="1:36">
      <c r="A1126" s="237" t="str">
        <f t="shared" si="179"/>
        <v>0412210254就労継続支援Ｂ型</v>
      </c>
      <c r="B1126" s="237" t="s">
        <v>5375</v>
      </c>
      <c r="C1126" s="237" t="s">
        <v>5376</v>
      </c>
      <c r="D1126" s="237" t="str">
        <f t="shared" si="180"/>
        <v>ホットファーム　カブシキガイシャ</v>
      </c>
      <c r="E1126" s="237" t="s">
        <v>5334</v>
      </c>
      <c r="F1126" s="237" t="str">
        <f t="shared" si="181"/>
        <v>989</v>
      </c>
      <c r="G1126" s="237" t="str">
        <f t="shared" si="182"/>
        <v>1754</v>
      </c>
      <c r="H1126" s="237" t="s">
        <v>5377</v>
      </c>
      <c r="I1126" s="237" t="str">
        <f t="shared" si="183"/>
        <v>柴田郡柴田町槻木白幡２丁目４－１</v>
      </c>
      <c r="J1126" s="237" t="s">
        <v>5378</v>
      </c>
      <c r="K1126" s="237" t="s">
        <v>5379</v>
      </c>
      <c r="L1126" s="237" t="s">
        <v>339</v>
      </c>
      <c r="M1126" s="237" t="s">
        <v>5380</v>
      </c>
      <c r="N1126" s="237" t="s">
        <v>5403</v>
      </c>
      <c r="O1126" s="237" t="s">
        <v>5404</v>
      </c>
      <c r="P1126" s="237" t="s">
        <v>5334</v>
      </c>
      <c r="Q1126" s="237" t="s">
        <v>5082</v>
      </c>
      <c r="R1126" s="237" t="s">
        <v>5405</v>
      </c>
      <c r="S1126" s="237" t="s">
        <v>5406</v>
      </c>
      <c r="T1126" s="237"/>
      <c r="U1126" s="237" t="s">
        <v>5407</v>
      </c>
      <c r="V1126" s="237" t="s">
        <v>111</v>
      </c>
      <c r="W1126" s="237"/>
      <c r="X1126" s="237"/>
      <c r="Y1126" s="237" t="s">
        <v>5403</v>
      </c>
      <c r="Z1126" s="237" t="s">
        <v>5404</v>
      </c>
      <c r="AA1126" s="237" t="str">
        <f t="shared" si="184"/>
        <v>ホットハートシバタ</v>
      </c>
      <c r="AB1126" s="237" t="s">
        <v>5334</v>
      </c>
      <c r="AC1126" s="237" t="str">
        <f t="shared" si="185"/>
        <v>989</v>
      </c>
      <c r="AD1126" s="237" t="str">
        <f t="shared" si="186"/>
        <v>1754</v>
      </c>
      <c r="AE1126" s="237" t="s">
        <v>5082</v>
      </c>
      <c r="AF1126" s="237" t="s">
        <v>5405</v>
      </c>
      <c r="AG1126" s="237" t="str">
        <f t="shared" si="187"/>
        <v>柴田郡柴田町槻木白幡二丁目４－１</v>
      </c>
      <c r="AH1126" s="237" t="s">
        <v>5406</v>
      </c>
      <c r="AI1126" s="237"/>
      <c r="AJ1126" s="237" t="s">
        <v>260</v>
      </c>
    </row>
    <row r="1127" spans="1:36">
      <c r="A1127" s="237" t="str">
        <f t="shared" si="179"/>
        <v>0412210262生活介護</v>
      </c>
      <c r="B1127" s="237" t="s">
        <v>5258</v>
      </c>
      <c r="C1127" s="237" t="s">
        <v>5259</v>
      </c>
      <c r="D1127" s="237" t="str">
        <f t="shared" si="180"/>
        <v>ユウゲンガイシャケイ</v>
      </c>
      <c r="E1127" s="237" t="s">
        <v>5260</v>
      </c>
      <c r="F1127" s="237" t="str">
        <f t="shared" si="181"/>
        <v>989</v>
      </c>
      <c r="G1127" s="237" t="str">
        <f t="shared" si="182"/>
        <v>1273</v>
      </c>
      <c r="H1127" s="237" t="s">
        <v>5261</v>
      </c>
      <c r="I1127" s="237" t="str">
        <f t="shared" si="183"/>
        <v>柴田郡大河原町字西桜町２２番地３</v>
      </c>
      <c r="J1127" s="237" t="s">
        <v>5262</v>
      </c>
      <c r="K1127" s="237" t="s">
        <v>5263</v>
      </c>
      <c r="L1127" s="237" t="s">
        <v>339</v>
      </c>
      <c r="M1127" s="237" t="s">
        <v>5264</v>
      </c>
      <c r="N1127" s="237" t="s">
        <v>5322</v>
      </c>
      <c r="O1127" s="237" t="s">
        <v>5323</v>
      </c>
      <c r="P1127" s="237" t="s">
        <v>5267</v>
      </c>
      <c r="Q1127" s="237" t="s">
        <v>5141</v>
      </c>
      <c r="R1127" s="237" t="s">
        <v>5328</v>
      </c>
      <c r="S1127" s="237" t="s">
        <v>5325</v>
      </c>
      <c r="T1127" s="237" t="s">
        <v>5326</v>
      </c>
      <c r="U1127" s="237" t="s">
        <v>5408</v>
      </c>
      <c r="V1127" s="237" t="s">
        <v>105</v>
      </c>
      <c r="W1127" s="237"/>
      <c r="X1127" s="237"/>
      <c r="Y1127" s="237" t="s">
        <v>5322</v>
      </c>
      <c r="Z1127" s="237" t="s">
        <v>5323</v>
      </c>
      <c r="AA1127" s="237" t="str">
        <f t="shared" si="184"/>
        <v>サポートミナミサクラ</v>
      </c>
      <c r="AB1127" s="237" t="s">
        <v>5267</v>
      </c>
      <c r="AC1127" s="237" t="str">
        <f t="shared" si="185"/>
        <v>989</v>
      </c>
      <c r="AD1127" s="237" t="str">
        <f t="shared" si="186"/>
        <v>1272</v>
      </c>
      <c r="AE1127" s="237" t="s">
        <v>5141</v>
      </c>
      <c r="AF1127" s="237" t="s">
        <v>5328</v>
      </c>
      <c r="AG1127" s="237" t="str">
        <f t="shared" si="187"/>
        <v>柴田郡大河原町南桜町4番地2</v>
      </c>
      <c r="AH1127" s="237" t="s">
        <v>5325</v>
      </c>
      <c r="AI1127" s="237" t="s">
        <v>5326</v>
      </c>
      <c r="AJ1127" s="237" t="s">
        <v>260</v>
      </c>
    </row>
    <row r="1128" spans="1:36">
      <c r="A1128" s="237" t="str">
        <f t="shared" si="179"/>
        <v>0412210270就労継続支援Ａ型</v>
      </c>
      <c r="B1128" s="237" t="s">
        <v>5375</v>
      </c>
      <c r="C1128" s="237" t="s">
        <v>5376</v>
      </c>
      <c r="D1128" s="237" t="str">
        <f t="shared" si="180"/>
        <v>ホットファーム　カブシキガイシャ</v>
      </c>
      <c r="E1128" s="237" t="s">
        <v>5334</v>
      </c>
      <c r="F1128" s="237" t="str">
        <f t="shared" si="181"/>
        <v>989</v>
      </c>
      <c r="G1128" s="237" t="str">
        <f t="shared" si="182"/>
        <v>1754</v>
      </c>
      <c r="H1128" s="237" t="s">
        <v>5377</v>
      </c>
      <c r="I1128" s="237" t="str">
        <f t="shared" si="183"/>
        <v>柴田郡柴田町槻木白幡２丁目４－１</v>
      </c>
      <c r="J1128" s="237" t="s">
        <v>5378</v>
      </c>
      <c r="K1128" s="237" t="s">
        <v>5379</v>
      </c>
      <c r="L1128" s="237" t="s">
        <v>339</v>
      </c>
      <c r="M1128" s="237" t="s">
        <v>5380</v>
      </c>
      <c r="N1128" s="237" t="s">
        <v>5409</v>
      </c>
      <c r="O1128" s="237" t="s">
        <v>5410</v>
      </c>
      <c r="P1128" s="237" t="s">
        <v>5411</v>
      </c>
      <c r="Q1128" s="237" t="s">
        <v>5082</v>
      </c>
      <c r="R1128" s="237" t="s">
        <v>5412</v>
      </c>
      <c r="S1128" s="237" t="s">
        <v>5413</v>
      </c>
      <c r="T1128" s="237" t="s">
        <v>5414</v>
      </c>
      <c r="U1128" s="237" t="s">
        <v>5415</v>
      </c>
      <c r="V1128" s="237" t="s">
        <v>110</v>
      </c>
      <c r="W1128" s="237"/>
      <c r="X1128" s="237"/>
      <c r="Y1128" s="237" t="s">
        <v>5409</v>
      </c>
      <c r="Z1128" s="237" t="s">
        <v>5410</v>
      </c>
      <c r="AA1128" s="237" t="str">
        <f t="shared" si="184"/>
        <v>アイビスカフェツキノキ</v>
      </c>
      <c r="AB1128" s="237" t="s">
        <v>5411</v>
      </c>
      <c r="AC1128" s="237" t="str">
        <f t="shared" si="185"/>
        <v>989</v>
      </c>
      <c r="AD1128" s="237" t="str">
        <f t="shared" si="186"/>
        <v>1751</v>
      </c>
      <c r="AE1128" s="237" t="s">
        <v>5082</v>
      </c>
      <c r="AF1128" s="237" t="s">
        <v>5412</v>
      </c>
      <c r="AG1128" s="237" t="str">
        <f t="shared" si="187"/>
        <v>柴田郡柴田町槻木新町1丁目２－３</v>
      </c>
      <c r="AH1128" s="237" t="s">
        <v>5413</v>
      </c>
      <c r="AI1128" s="237" t="s">
        <v>5414</v>
      </c>
      <c r="AJ1128" s="237" t="s">
        <v>260</v>
      </c>
    </row>
    <row r="1129" spans="1:36">
      <c r="A1129" s="237" t="str">
        <f t="shared" si="179"/>
        <v>0412210288就労継続支援Ｂ型</v>
      </c>
      <c r="B1129" s="237" t="s">
        <v>5416</v>
      </c>
      <c r="C1129" s="237" t="s">
        <v>5417</v>
      </c>
      <c r="D1129" s="237" t="str">
        <f t="shared" si="180"/>
        <v>ゴウドウカイシャダイシン</v>
      </c>
      <c r="E1129" s="237" t="s">
        <v>5418</v>
      </c>
      <c r="F1129" s="237" t="str">
        <f t="shared" si="181"/>
        <v>980</v>
      </c>
      <c r="G1129" s="237" t="str">
        <f t="shared" si="182"/>
        <v>0004</v>
      </c>
      <c r="H1129" s="237" t="s">
        <v>5419</v>
      </c>
      <c r="I1129" s="237" t="str">
        <f t="shared" si="183"/>
        <v>仙台市青葉区宮町二丁目１番６４号エムズコーポ３０１</v>
      </c>
      <c r="J1129" s="237" t="s">
        <v>5420</v>
      </c>
      <c r="K1129" s="237" t="s">
        <v>5421</v>
      </c>
      <c r="L1129" s="237" t="s">
        <v>821</v>
      </c>
      <c r="M1129" s="237" t="s">
        <v>5422</v>
      </c>
      <c r="N1129" s="237" t="s">
        <v>5423</v>
      </c>
      <c r="O1129" s="237" t="s">
        <v>5424</v>
      </c>
      <c r="P1129" s="237" t="s">
        <v>5425</v>
      </c>
      <c r="Q1129" s="237" t="s">
        <v>5173</v>
      </c>
      <c r="R1129" s="237" t="s">
        <v>5426</v>
      </c>
      <c r="S1129" s="237" t="s">
        <v>5427</v>
      </c>
      <c r="T1129" s="237"/>
      <c r="U1129" s="237" t="s">
        <v>5428</v>
      </c>
      <c r="V1129" s="237" t="s">
        <v>111</v>
      </c>
      <c r="W1129" s="237"/>
      <c r="X1129" s="237"/>
      <c r="Y1129" s="237" t="s">
        <v>5423</v>
      </c>
      <c r="Z1129" s="237" t="s">
        <v>5424</v>
      </c>
      <c r="AA1129" s="237" t="str">
        <f t="shared" si="184"/>
        <v>ザオウサイエン</v>
      </c>
      <c r="AB1129" s="237" t="s">
        <v>5425</v>
      </c>
      <c r="AC1129" s="237" t="str">
        <f t="shared" si="185"/>
        <v>989</v>
      </c>
      <c r="AD1129" s="237" t="str">
        <f t="shared" si="186"/>
        <v>0901</v>
      </c>
      <c r="AE1129" s="237" t="s">
        <v>5173</v>
      </c>
      <c r="AF1129" s="237" t="s">
        <v>5426</v>
      </c>
      <c r="AG1129" s="237" t="str">
        <f t="shared" si="187"/>
        <v>柴田郡川崎町前川字沼ノ平山１番地２６</v>
      </c>
      <c r="AH1129" s="237" t="s">
        <v>5427</v>
      </c>
      <c r="AI1129" s="237"/>
      <c r="AJ1129" s="237" t="s">
        <v>260</v>
      </c>
    </row>
    <row r="1130" spans="1:36">
      <c r="A1130" s="237" t="str">
        <f t="shared" si="179"/>
        <v>0412210296生活介護</v>
      </c>
      <c r="B1130" s="237" t="s">
        <v>5429</v>
      </c>
      <c r="C1130" s="237" t="s">
        <v>5430</v>
      </c>
      <c r="D1130" s="237" t="str">
        <f t="shared" si="180"/>
        <v>ユウゲンガイシャ　ケイ</v>
      </c>
      <c r="E1130" s="237" t="s">
        <v>5260</v>
      </c>
      <c r="F1130" s="237" t="str">
        <f t="shared" si="181"/>
        <v>989</v>
      </c>
      <c r="G1130" s="237" t="str">
        <f t="shared" si="182"/>
        <v>1273</v>
      </c>
      <c r="H1130" s="237" t="s">
        <v>5431</v>
      </c>
      <c r="I1130" s="237" t="str">
        <f t="shared" si="183"/>
        <v>柴田郡大河原町西桜町22番地3</v>
      </c>
      <c r="J1130" s="237" t="s">
        <v>5262</v>
      </c>
      <c r="K1130" s="237" t="s">
        <v>5263</v>
      </c>
      <c r="L1130" s="237" t="s">
        <v>339</v>
      </c>
      <c r="M1130" s="237" t="s">
        <v>5264</v>
      </c>
      <c r="N1130" s="237" t="s">
        <v>5432</v>
      </c>
      <c r="O1130" s="237" t="s">
        <v>5433</v>
      </c>
      <c r="P1130" s="237" t="s">
        <v>5267</v>
      </c>
      <c r="Q1130" s="237" t="s">
        <v>5141</v>
      </c>
      <c r="R1130" s="237" t="s">
        <v>5328</v>
      </c>
      <c r="S1130" s="237" t="s">
        <v>5325</v>
      </c>
      <c r="T1130" s="237" t="s">
        <v>5326</v>
      </c>
      <c r="U1130" s="237" t="s">
        <v>5434</v>
      </c>
      <c r="V1130" s="237" t="s">
        <v>105</v>
      </c>
      <c r="W1130" s="237"/>
      <c r="X1130" s="237"/>
      <c r="Y1130" s="237" t="s">
        <v>5432</v>
      </c>
      <c r="Z1130" s="237" t="s">
        <v>5433</v>
      </c>
      <c r="AA1130" s="237" t="str">
        <f t="shared" si="184"/>
        <v>ミナミザクラデイサービスセンター</v>
      </c>
      <c r="AB1130" s="237" t="s">
        <v>5267</v>
      </c>
      <c r="AC1130" s="237" t="str">
        <f t="shared" si="185"/>
        <v>989</v>
      </c>
      <c r="AD1130" s="237" t="str">
        <f t="shared" si="186"/>
        <v>1272</v>
      </c>
      <c r="AE1130" s="237" t="s">
        <v>5141</v>
      </c>
      <c r="AF1130" s="237" t="s">
        <v>5328</v>
      </c>
      <c r="AG1130" s="237" t="str">
        <f t="shared" si="187"/>
        <v>柴田郡大河原町南桜町4番地2</v>
      </c>
      <c r="AH1130" s="237" t="s">
        <v>5325</v>
      </c>
      <c r="AI1130" s="237" t="s">
        <v>5326</v>
      </c>
      <c r="AJ1130" s="237" t="s">
        <v>260</v>
      </c>
    </row>
    <row r="1131" spans="1:36">
      <c r="A1131" s="237" t="str">
        <f t="shared" si="179"/>
        <v>0412210304就労継続支援Ａ型</v>
      </c>
      <c r="B1131" s="237" t="s">
        <v>5375</v>
      </c>
      <c r="C1131" s="237" t="s">
        <v>5376</v>
      </c>
      <c r="D1131" s="237" t="str">
        <f t="shared" si="180"/>
        <v>ホットファーム　カブシキガイシャ</v>
      </c>
      <c r="E1131" s="237" t="s">
        <v>5334</v>
      </c>
      <c r="F1131" s="237" t="str">
        <f t="shared" si="181"/>
        <v>989</v>
      </c>
      <c r="G1131" s="237" t="str">
        <f t="shared" si="182"/>
        <v>1754</v>
      </c>
      <c r="H1131" s="237" t="s">
        <v>5377</v>
      </c>
      <c r="I1131" s="237" t="str">
        <f t="shared" si="183"/>
        <v>柴田郡柴田町槻木白幡２丁目４－１</v>
      </c>
      <c r="J1131" s="237" t="s">
        <v>5378</v>
      </c>
      <c r="K1131" s="237" t="s">
        <v>5379</v>
      </c>
      <c r="L1131" s="237" t="s">
        <v>339</v>
      </c>
      <c r="M1131" s="237" t="s">
        <v>5380</v>
      </c>
      <c r="N1131" s="237" t="s">
        <v>5435</v>
      </c>
      <c r="O1131" s="237" t="s">
        <v>5436</v>
      </c>
      <c r="P1131" s="237" t="s">
        <v>3509</v>
      </c>
      <c r="Q1131" s="237" t="s">
        <v>5082</v>
      </c>
      <c r="R1131" s="237" t="s">
        <v>5437</v>
      </c>
      <c r="S1131" s="237" t="s">
        <v>5438</v>
      </c>
      <c r="T1131" s="237" t="s">
        <v>5439</v>
      </c>
      <c r="U1131" s="237" t="s">
        <v>5440</v>
      </c>
      <c r="V1131" s="237" t="s">
        <v>110</v>
      </c>
      <c r="W1131" s="237"/>
      <c r="X1131" s="237"/>
      <c r="Y1131" s="237" t="s">
        <v>5435</v>
      </c>
      <c r="Z1131" s="237" t="s">
        <v>5436</v>
      </c>
      <c r="AA1131" s="237" t="str">
        <f t="shared" si="184"/>
        <v>アイビスカフェフナオカ</v>
      </c>
      <c r="AB1131" s="237" t="s">
        <v>3509</v>
      </c>
      <c r="AC1131" s="237" t="str">
        <f t="shared" si="185"/>
        <v>989</v>
      </c>
      <c r="AD1131" s="237" t="str">
        <f t="shared" si="186"/>
        <v>1601</v>
      </c>
      <c r="AE1131" s="237" t="s">
        <v>5082</v>
      </c>
      <c r="AF1131" s="237" t="s">
        <v>5437</v>
      </c>
      <c r="AG1131" s="237" t="str">
        <f t="shared" si="187"/>
        <v>柴田郡柴田町船岡中央2丁目4-2</v>
      </c>
      <c r="AH1131" s="237" t="s">
        <v>5438</v>
      </c>
      <c r="AI1131" s="237" t="s">
        <v>5439</v>
      </c>
      <c r="AJ1131" s="237" t="s">
        <v>260</v>
      </c>
    </row>
    <row r="1132" spans="1:36">
      <c r="A1132" s="237" t="str">
        <f t="shared" si="179"/>
        <v>0412210312短期入所</v>
      </c>
      <c r="B1132" s="237" t="s">
        <v>5312</v>
      </c>
      <c r="C1132" s="237" t="s">
        <v>5313</v>
      </c>
      <c r="D1132" s="237" t="str">
        <f t="shared" si="180"/>
        <v>カブシキガイシャカスミソウ</v>
      </c>
      <c r="E1132" s="237" t="s">
        <v>5314</v>
      </c>
      <c r="F1132" s="237" t="str">
        <f t="shared" si="181"/>
        <v>989</v>
      </c>
      <c r="G1132" s="237" t="str">
        <f t="shared" si="182"/>
        <v>1602</v>
      </c>
      <c r="H1132" s="237" t="s">
        <v>5315</v>
      </c>
      <c r="I1132" s="237" t="str">
        <f t="shared" si="183"/>
        <v>柴田郡柴田町船岡土手内２丁目１４番２３号</v>
      </c>
      <c r="J1132" s="237" t="s">
        <v>5316</v>
      </c>
      <c r="K1132" s="237" t="s">
        <v>5316</v>
      </c>
      <c r="L1132" s="237" t="s">
        <v>339</v>
      </c>
      <c r="M1132" s="237" t="s">
        <v>5317</v>
      </c>
      <c r="N1132" s="237" t="s">
        <v>5441</v>
      </c>
      <c r="O1132" s="237" t="s">
        <v>5442</v>
      </c>
      <c r="P1132" s="237" t="s">
        <v>5133</v>
      </c>
      <c r="Q1132" s="237" t="s">
        <v>5082</v>
      </c>
      <c r="R1132" s="237" t="s">
        <v>5443</v>
      </c>
      <c r="S1132" s="237" t="s">
        <v>5444</v>
      </c>
      <c r="T1132" s="237" t="s">
        <v>5316</v>
      </c>
      <c r="U1132" s="237" t="s">
        <v>5445</v>
      </c>
      <c r="V1132" s="237" t="s">
        <v>277</v>
      </c>
      <c r="W1132" s="237"/>
      <c r="X1132" s="237"/>
      <c r="Y1132" s="237" t="s">
        <v>5441</v>
      </c>
      <c r="Z1132" s="237" t="s">
        <v>5442</v>
      </c>
      <c r="AA1132" s="237" t="str">
        <f t="shared" si="184"/>
        <v>ショートステイカスミソウ</v>
      </c>
      <c r="AB1132" s="237" t="s">
        <v>5133</v>
      </c>
      <c r="AC1132" s="237" t="str">
        <f t="shared" si="185"/>
        <v>989</v>
      </c>
      <c r="AD1132" s="237" t="str">
        <f t="shared" si="186"/>
        <v>1606</v>
      </c>
      <c r="AE1132" s="237" t="s">
        <v>5082</v>
      </c>
      <c r="AF1132" s="237" t="s">
        <v>5443</v>
      </c>
      <c r="AG1132" s="237" t="str">
        <f t="shared" si="187"/>
        <v>柴田郡柴田町船岡字新生町１０－１</v>
      </c>
      <c r="AH1132" s="237" t="s">
        <v>5444</v>
      </c>
      <c r="AI1132" s="237" t="s">
        <v>5316</v>
      </c>
      <c r="AJ1132" s="237" t="s">
        <v>260</v>
      </c>
    </row>
    <row r="1133" spans="1:36">
      <c r="A1133" s="237" t="str">
        <f t="shared" si="179"/>
        <v>0412210320居宅介護</v>
      </c>
      <c r="B1133" s="237" t="s">
        <v>5446</v>
      </c>
      <c r="C1133" s="237" t="s">
        <v>5447</v>
      </c>
      <c r="D1133" s="237" t="str">
        <f t="shared" si="180"/>
        <v>カブシキカイシャリクテン</v>
      </c>
      <c r="E1133" s="237" t="s">
        <v>5448</v>
      </c>
      <c r="F1133" s="237" t="str">
        <f t="shared" si="181"/>
        <v>981</v>
      </c>
      <c r="G1133" s="237" t="str">
        <f t="shared" si="182"/>
        <v>0912</v>
      </c>
      <c r="H1133" s="237" t="s">
        <v>5449</v>
      </c>
      <c r="I1133" s="237" t="str">
        <f t="shared" si="183"/>
        <v>仙台市青葉区堤町１丁目７－１９第一ファームヒル１０１</v>
      </c>
      <c r="J1133" s="237" t="s">
        <v>5450</v>
      </c>
      <c r="K1133" s="237" t="s">
        <v>5451</v>
      </c>
      <c r="L1133" s="237" t="s">
        <v>339</v>
      </c>
      <c r="M1133" s="237" t="s">
        <v>5452</v>
      </c>
      <c r="N1133" s="237" t="s">
        <v>5453</v>
      </c>
      <c r="O1133" s="237" t="s">
        <v>5454</v>
      </c>
      <c r="P1133" s="237" t="s">
        <v>5149</v>
      </c>
      <c r="Q1133" s="237" t="s">
        <v>5141</v>
      </c>
      <c r="R1133" s="237" t="s">
        <v>5455</v>
      </c>
      <c r="S1133" s="237" t="s">
        <v>5456</v>
      </c>
      <c r="T1133" s="237" t="s">
        <v>5451</v>
      </c>
      <c r="U1133" s="237" t="s">
        <v>5457</v>
      </c>
      <c r="V1133" s="237" t="s">
        <v>99</v>
      </c>
      <c r="W1133" s="237"/>
      <c r="X1133" s="237"/>
      <c r="Y1133" s="237" t="s">
        <v>5453</v>
      </c>
      <c r="Z1133" s="237" t="s">
        <v>5454</v>
      </c>
      <c r="AA1133" s="237" t="str">
        <f t="shared" si="184"/>
        <v>ヘルパーステーションリクテンオオガワラ</v>
      </c>
      <c r="AB1133" s="237" t="s">
        <v>5149</v>
      </c>
      <c r="AC1133" s="237" t="str">
        <f t="shared" si="185"/>
        <v>989</v>
      </c>
      <c r="AD1133" s="237" t="str">
        <f t="shared" si="186"/>
        <v>1241</v>
      </c>
      <c r="AE1133" s="237" t="s">
        <v>5141</v>
      </c>
      <c r="AF1133" s="237" t="s">
        <v>5455</v>
      </c>
      <c r="AG1133" s="237" t="str">
        <f t="shared" si="187"/>
        <v>柴田郡大河原町町８８シャルマン元町１０３</v>
      </c>
      <c r="AH1133" s="237" t="s">
        <v>5456</v>
      </c>
      <c r="AI1133" s="237" t="s">
        <v>5451</v>
      </c>
      <c r="AJ1133" s="237" t="s">
        <v>260</v>
      </c>
    </row>
    <row r="1134" spans="1:36">
      <c r="A1134" s="237" t="str">
        <f t="shared" si="179"/>
        <v>0412210320重度訪問介護</v>
      </c>
      <c r="B1134" s="237" t="s">
        <v>5446</v>
      </c>
      <c r="C1134" s="237" t="s">
        <v>5447</v>
      </c>
      <c r="D1134" s="237" t="str">
        <f t="shared" si="180"/>
        <v>カブシキカイシャリクテン</v>
      </c>
      <c r="E1134" s="237" t="s">
        <v>5448</v>
      </c>
      <c r="F1134" s="237" t="str">
        <f t="shared" si="181"/>
        <v>981</v>
      </c>
      <c r="G1134" s="237" t="str">
        <f t="shared" si="182"/>
        <v>0912</v>
      </c>
      <c r="H1134" s="237" t="s">
        <v>5449</v>
      </c>
      <c r="I1134" s="237" t="str">
        <f t="shared" si="183"/>
        <v>仙台市青葉区堤町１丁目７－１９第一ファームヒル１０１</v>
      </c>
      <c r="J1134" s="237" t="s">
        <v>5450</v>
      </c>
      <c r="K1134" s="237" t="s">
        <v>5451</v>
      </c>
      <c r="L1134" s="237" t="s">
        <v>339</v>
      </c>
      <c r="M1134" s="237" t="s">
        <v>5452</v>
      </c>
      <c r="N1134" s="237" t="s">
        <v>5453</v>
      </c>
      <c r="O1134" s="237" t="s">
        <v>5454</v>
      </c>
      <c r="P1134" s="237" t="s">
        <v>5149</v>
      </c>
      <c r="Q1134" s="237" t="s">
        <v>5141</v>
      </c>
      <c r="R1134" s="237" t="s">
        <v>5455</v>
      </c>
      <c r="S1134" s="237" t="s">
        <v>5456</v>
      </c>
      <c r="T1134" s="237" t="s">
        <v>5451</v>
      </c>
      <c r="U1134" s="237" t="s">
        <v>5457</v>
      </c>
      <c r="V1134" s="237" t="s">
        <v>101</v>
      </c>
      <c r="W1134" s="237"/>
      <c r="X1134" s="237"/>
      <c r="Y1134" s="237" t="s">
        <v>5453</v>
      </c>
      <c r="Z1134" s="237" t="s">
        <v>5454</v>
      </c>
      <c r="AA1134" s="237" t="str">
        <f t="shared" si="184"/>
        <v>ヘルパーステーションリクテンオオガワラ</v>
      </c>
      <c r="AB1134" s="237" t="s">
        <v>5149</v>
      </c>
      <c r="AC1134" s="237" t="str">
        <f t="shared" si="185"/>
        <v>989</v>
      </c>
      <c r="AD1134" s="237" t="str">
        <f t="shared" si="186"/>
        <v>1241</v>
      </c>
      <c r="AE1134" s="237" t="s">
        <v>5141</v>
      </c>
      <c r="AF1134" s="237" t="s">
        <v>5455</v>
      </c>
      <c r="AG1134" s="237" t="str">
        <f t="shared" si="187"/>
        <v>柴田郡大河原町町８８シャルマン元町１０３</v>
      </c>
      <c r="AH1134" s="237" t="s">
        <v>5456</v>
      </c>
      <c r="AI1134" s="237" t="s">
        <v>5451</v>
      </c>
      <c r="AJ1134" s="237" t="s">
        <v>260</v>
      </c>
    </row>
    <row r="1135" spans="1:36">
      <c r="A1135" s="237" t="str">
        <f t="shared" si="179"/>
        <v>0412300014居宅介護</v>
      </c>
      <c r="B1135" s="237" t="s">
        <v>2669</v>
      </c>
      <c r="C1135" s="237" t="s">
        <v>2670</v>
      </c>
      <c r="D1135" s="237" t="str">
        <f t="shared" si="180"/>
        <v>カブシキガイシャ　ツクイ</v>
      </c>
      <c r="E1135" s="237" t="s">
        <v>2671</v>
      </c>
      <c r="F1135" s="237" t="str">
        <f t="shared" si="181"/>
        <v>233</v>
      </c>
      <c r="G1135" s="237" t="str">
        <f t="shared" si="182"/>
        <v>0002</v>
      </c>
      <c r="H1135" s="237" t="s">
        <v>2672</v>
      </c>
      <c r="I1135" s="237" t="str">
        <f t="shared" si="183"/>
        <v>神奈川県横浜市港南区上大岡西１丁目６番１号</v>
      </c>
      <c r="J1135" s="237" t="s">
        <v>2673</v>
      </c>
      <c r="K1135" s="237" t="s">
        <v>2674</v>
      </c>
      <c r="L1135" s="237" t="s">
        <v>339</v>
      </c>
      <c r="M1135" s="237" t="s">
        <v>2675</v>
      </c>
      <c r="N1135" s="237" t="s">
        <v>5458</v>
      </c>
      <c r="O1135" s="237" t="s">
        <v>5459</v>
      </c>
      <c r="P1135" s="237" t="s">
        <v>5460</v>
      </c>
      <c r="Q1135" s="237" t="s">
        <v>5461</v>
      </c>
      <c r="R1135" s="237" t="s">
        <v>5462</v>
      </c>
      <c r="S1135" s="237" t="s">
        <v>5463</v>
      </c>
      <c r="T1135" s="237" t="s">
        <v>5464</v>
      </c>
      <c r="U1135" s="237" t="s">
        <v>5465</v>
      </c>
      <c r="V1135" s="237" t="s">
        <v>99</v>
      </c>
      <c r="W1135" s="237"/>
      <c r="X1135" s="237"/>
      <c r="Y1135" s="237" t="s">
        <v>5466</v>
      </c>
      <c r="Z1135" s="237" t="s">
        <v>5467</v>
      </c>
      <c r="AA1135" s="237" t="str">
        <f t="shared" si="184"/>
        <v>ツクイマルモリ</v>
      </c>
      <c r="AB1135" s="237" t="s">
        <v>5468</v>
      </c>
      <c r="AC1135" s="237" t="str">
        <f t="shared" si="185"/>
        <v>981</v>
      </c>
      <c r="AD1135" s="237" t="str">
        <f t="shared" si="186"/>
        <v>2165</v>
      </c>
      <c r="AE1135" s="237" t="s">
        <v>5461</v>
      </c>
      <c r="AF1135" s="237" t="s">
        <v>5469</v>
      </c>
      <c r="AG1135" s="237" t="str">
        <f t="shared" si="187"/>
        <v>伊具郡丸森町字町西３０番１</v>
      </c>
      <c r="AH1135" s="237" t="s">
        <v>5470</v>
      </c>
      <c r="AI1135" s="237" t="s">
        <v>5471</v>
      </c>
      <c r="AJ1135" s="237" t="s">
        <v>332</v>
      </c>
    </row>
    <row r="1136" spans="1:36">
      <c r="A1136" s="237" t="str">
        <f t="shared" si="179"/>
        <v>0412300014重度訪問介護</v>
      </c>
      <c r="B1136" s="237" t="s">
        <v>2669</v>
      </c>
      <c r="C1136" s="237" t="s">
        <v>2670</v>
      </c>
      <c r="D1136" s="237" t="str">
        <f t="shared" si="180"/>
        <v>カブシキガイシャ　ツクイ</v>
      </c>
      <c r="E1136" s="237" t="s">
        <v>2671</v>
      </c>
      <c r="F1136" s="237" t="str">
        <f t="shared" si="181"/>
        <v>233</v>
      </c>
      <c r="G1136" s="237" t="str">
        <f t="shared" si="182"/>
        <v>0002</v>
      </c>
      <c r="H1136" s="237" t="s">
        <v>2672</v>
      </c>
      <c r="I1136" s="237" t="str">
        <f t="shared" si="183"/>
        <v>神奈川県横浜市港南区上大岡西１丁目６番１号</v>
      </c>
      <c r="J1136" s="237" t="s">
        <v>2673</v>
      </c>
      <c r="K1136" s="237" t="s">
        <v>2674</v>
      </c>
      <c r="L1136" s="237" t="s">
        <v>339</v>
      </c>
      <c r="M1136" s="237" t="s">
        <v>2675</v>
      </c>
      <c r="N1136" s="237" t="s">
        <v>5458</v>
      </c>
      <c r="O1136" s="237" t="s">
        <v>5459</v>
      </c>
      <c r="P1136" s="237" t="s">
        <v>5460</v>
      </c>
      <c r="Q1136" s="237" t="s">
        <v>5461</v>
      </c>
      <c r="R1136" s="237" t="s">
        <v>5462</v>
      </c>
      <c r="S1136" s="237" t="s">
        <v>5463</v>
      </c>
      <c r="T1136" s="237" t="s">
        <v>5464</v>
      </c>
      <c r="U1136" s="237" t="s">
        <v>5465</v>
      </c>
      <c r="V1136" s="237" t="s">
        <v>101</v>
      </c>
      <c r="W1136" s="237"/>
      <c r="X1136" s="237"/>
      <c r="Y1136" s="237" t="s">
        <v>5466</v>
      </c>
      <c r="Z1136" s="237" t="s">
        <v>5467</v>
      </c>
      <c r="AA1136" s="237" t="str">
        <f t="shared" si="184"/>
        <v>ツクイマルモリ</v>
      </c>
      <c r="AB1136" s="237" t="s">
        <v>5468</v>
      </c>
      <c r="AC1136" s="237" t="str">
        <f t="shared" si="185"/>
        <v>981</v>
      </c>
      <c r="AD1136" s="237" t="str">
        <f t="shared" si="186"/>
        <v>2165</v>
      </c>
      <c r="AE1136" s="237" t="s">
        <v>5461</v>
      </c>
      <c r="AF1136" s="237" t="s">
        <v>5469</v>
      </c>
      <c r="AG1136" s="237" t="str">
        <f t="shared" si="187"/>
        <v>伊具郡丸森町字町西３０番１</v>
      </c>
      <c r="AH1136" s="237" t="s">
        <v>5470</v>
      </c>
      <c r="AI1136" s="237" t="s">
        <v>5471</v>
      </c>
      <c r="AJ1136" s="237" t="s">
        <v>332</v>
      </c>
    </row>
    <row r="1137" spans="1:36">
      <c r="A1137" s="237" t="str">
        <f t="shared" si="179"/>
        <v>0412300022就労移行支援</v>
      </c>
      <c r="B1137" s="237" t="s">
        <v>3507</v>
      </c>
      <c r="C1137" s="237" t="s">
        <v>3508</v>
      </c>
      <c r="D1137" s="237" t="str">
        <f t="shared" si="180"/>
        <v>シャカイフクシホウジン　ハラカラフクシカイ</v>
      </c>
      <c r="E1137" s="237" t="s">
        <v>3509</v>
      </c>
      <c r="F1137" s="237" t="str">
        <f t="shared" si="181"/>
        <v>989</v>
      </c>
      <c r="G1137" s="237" t="str">
        <f t="shared" si="182"/>
        <v>1601</v>
      </c>
      <c r="H1137" s="237" t="s">
        <v>3510</v>
      </c>
      <c r="I1137" s="237" t="str">
        <f t="shared" si="183"/>
        <v>柴田郡柴田町船岡中央１丁目２－２３</v>
      </c>
      <c r="J1137" s="237" t="s">
        <v>3511</v>
      </c>
      <c r="K1137" s="237" t="s">
        <v>3512</v>
      </c>
      <c r="L1137" s="237" t="s">
        <v>248</v>
      </c>
      <c r="M1137" s="237" t="s">
        <v>3513</v>
      </c>
      <c r="N1137" s="237" t="s">
        <v>5472</v>
      </c>
      <c r="O1137" s="237" t="s">
        <v>5473</v>
      </c>
      <c r="P1137" s="237" t="s">
        <v>5460</v>
      </c>
      <c r="Q1137" s="237" t="s">
        <v>5461</v>
      </c>
      <c r="R1137" s="237" t="s">
        <v>5474</v>
      </c>
      <c r="S1137" s="237" t="s">
        <v>5475</v>
      </c>
      <c r="T1137" s="237" t="s">
        <v>5476</v>
      </c>
      <c r="U1137" s="237" t="s">
        <v>5477</v>
      </c>
      <c r="V1137" s="237" t="s">
        <v>109</v>
      </c>
      <c r="W1137" s="237"/>
      <c r="X1137" s="237"/>
      <c r="Y1137" s="237" t="s">
        <v>5478</v>
      </c>
      <c r="Z1137" s="237" t="s">
        <v>5479</v>
      </c>
      <c r="AA1137" s="237" t="str">
        <f t="shared" si="184"/>
        <v>ハタマキ・テヅクリヅクリノサト</v>
      </c>
      <c r="AB1137" s="237" t="s">
        <v>5460</v>
      </c>
      <c r="AC1137" s="237" t="str">
        <f t="shared" si="185"/>
        <v>981</v>
      </c>
      <c r="AD1137" s="237" t="str">
        <f t="shared" si="186"/>
        <v>2501</v>
      </c>
      <c r="AE1137" s="237" t="s">
        <v>5461</v>
      </c>
      <c r="AF1137" s="237" t="s">
        <v>5480</v>
      </c>
      <c r="AG1137" s="237" t="str">
        <f t="shared" si="187"/>
        <v>伊具郡丸森町大内青葉上154-1</v>
      </c>
      <c r="AH1137" s="237" t="s">
        <v>5475</v>
      </c>
      <c r="AI1137" s="237" t="s">
        <v>5476</v>
      </c>
      <c r="AJ1137" s="237" t="s">
        <v>332</v>
      </c>
    </row>
    <row r="1138" spans="1:36">
      <c r="A1138" s="237" t="str">
        <f t="shared" si="179"/>
        <v>0412300022就労継続支援Ｂ型</v>
      </c>
      <c r="B1138" s="237" t="s">
        <v>3507</v>
      </c>
      <c r="C1138" s="237" t="s">
        <v>3508</v>
      </c>
      <c r="D1138" s="237" t="str">
        <f t="shared" si="180"/>
        <v>シャカイフクシホウジン　ハラカラフクシカイ</v>
      </c>
      <c r="E1138" s="237" t="s">
        <v>3509</v>
      </c>
      <c r="F1138" s="237" t="str">
        <f t="shared" si="181"/>
        <v>989</v>
      </c>
      <c r="G1138" s="237" t="str">
        <f t="shared" si="182"/>
        <v>1601</v>
      </c>
      <c r="H1138" s="237" t="s">
        <v>3510</v>
      </c>
      <c r="I1138" s="237" t="str">
        <f t="shared" si="183"/>
        <v>柴田郡柴田町船岡中央１丁目２－２３</v>
      </c>
      <c r="J1138" s="237" t="s">
        <v>3511</v>
      </c>
      <c r="K1138" s="237" t="s">
        <v>3512</v>
      </c>
      <c r="L1138" s="237" t="s">
        <v>248</v>
      </c>
      <c r="M1138" s="237" t="s">
        <v>3513</v>
      </c>
      <c r="N1138" s="237" t="s">
        <v>5472</v>
      </c>
      <c r="O1138" s="237" t="s">
        <v>5473</v>
      </c>
      <c r="P1138" s="237" t="s">
        <v>5460</v>
      </c>
      <c r="Q1138" s="237" t="s">
        <v>5461</v>
      </c>
      <c r="R1138" s="237" t="s">
        <v>5474</v>
      </c>
      <c r="S1138" s="237" t="s">
        <v>5475</v>
      </c>
      <c r="T1138" s="237" t="s">
        <v>5476</v>
      </c>
      <c r="U1138" s="237" t="s">
        <v>5477</v>
      </c>
      <c r="V1138" s="237" t="s">
        <v>111</v>
      </c>
      <c r="W1138" s="237"/>
      <c r="X1138" s="237"/>
      <c r="Y1138" s="237" t="s">
        <v>5472</v>
      </c>
      <c r="Z1138" s="237" t="s">
        <v>5473</v>
      </c>
      <c r="AA1138" s="237" t="str">
        <f t="shared" si="184"/>
        <v>ミズキノサトマルモリ</v>
      </c>
      <c r="AB1138" s="237" t="s">
        <v>5460</v>
      </c>
      <c r="AC1138" s="237" t="str">
        <f t="shared" si="185"/>
        <v>981</v>
      </c>
      <c r="AD1138" s="237" t="str">
        <f t="shared" si="186"/>
        <v>2501</v>
      </c>
      <c r="AE1138" s="237" t="s">
        <v>5461</v>
      </c>
      <c r="AF1138" s="237" t="s">
        <v>5474</v>
      </c>
      <c r="AG1138" s="237" t="str">
        <f t="shared" si="187"/>
        <v>伊具郡丸森町大内字横手１９番地</v>
      </c>
      <c r="AH1138" s="237" t="s">
        <v>5475</v>
      </c>
      <c r="AI1138" s="237" t="s">
        <v>5476</v>
      </c>
      <c r="AJ1138" s="237" t="s">
        <v>260</v>
      </c>
    </row>
    <row r="1139" spans="1:36">
      <c r="A1139" s="237" t="str">
        <f t="shared" si="179"/>
        <v>0412300022知的障害者通所授産施設</v>
      </c>
      <c r="B1139" s="237" t="s">
        <v>3507</v>
      </c>
      <c r="C1139" s="237" t="s">
        <v>3508</v>
      </c>
      <c r="D1139" s="237" t="str">
        <f t="shared" si="180"/>
        <v>シャカイフクシホウジン　ハラカラフクシカイ</v>
      </c>
      <c r="E1139" s="237" t="s">
        <v>3509</v>
      </c>
      <c r="F1139" s="237" t="str">
        <f t="shared" si="181"/>
        <v>989</v>
      </c>
      <c r="G1139" s="237" t="str">
        <f t="shared" si="182"/>
        <v>1601</v>
      </c>
      <c r="H1139" s="237" t="s">
        <v>3510</v>
      </c>
      <c r="I1139" s="237" t="str">
        <f t="shared" si="183"/>
        <v>柴田郡柴田町船岡中央１丁目２－２３</v>
      </c>
      <c r="J1139" s="237" t="s">
        <v>3511</v>
      </c>
      <c r="K1139" s="237" t="s">
        <v>3512</v>
      </c>
      <c r="L1139" s="237" t="s">
        <v>248</v>
      </c>
      <c r="M1139" s="237" t="s">
        <v>3513</v>
      </c>
      <c r="N1139" s="237" t="s">
        <v>5472</v>
      </c>
      <c r="O1139" s="237" t="s">
        <v>5473</v>
      </c>
      <c r="P1139" s="237" t="s">
        <v>5460</v>
      </c>
      <c r="Q1139" s="237" t="s">
        <v>5461</v>
      </c>
      <c r="R1139" s="237" t="s">
        <v>5474</v>
      </c>
      <c r="S1139" s="237" t="s">
        <v>5475</v>
      </c>
      <c r="T1139" s="237" t="s">
        <v>5476</v>
      </c>
      <c r="U1139" s="237" t="s">
        <v>5477</v>
      </c>
      <c r="V1139" s="237" t="s">
        <v>561</v>
      </c>
      <c r="W1139" s="237"/>
      <c r="X1139" s="237"/>
      <c r="Y1139" s="237" t="s">
        <v>5478</v>
      </c>
      <c r="Z1139" s="237" t="s">
        <v>5481</v>
      </c>
      <c r="AA1139" s="237" t="str">
        <f t="shared" si="184"/>
        <v>ハタマキ・テヅクリノサト</v>
      </c>
      <c r="AB1139" s="237" t="s">
        <v>5460</v>
      </c>
      <c r="AC1139" s="237" t="str">
        <f t="shared" si="185"/>
        <v>981</v>
      </c>
      <c r="AD1139" s="237" t="str">
        <f t="shared" si="186"/>
        <v>2501</v>
      </c>
      <c r="AE1139" s="237" t="s">
        <v>5461</v>
      </c>
      <c r="AF1139" s="237" t="s">
        <v>5480</v>
      </c>
      <c r="AG1139" s="237" t="str">
        <f t="shared" si="187"/>
        <v>伊具郡丸森町大内青葉上154-1</v>
      </c>
      <c r="AH1139" s="237" t="s">
        <v>5475</v>
      </c>
      <c r="AI1139" s="237" t="s">
        <v>5476</v>
      </c>
      <c r="AJ1139" s="237" t="s">
        <v>280</v>
      </c>
    </row>
    <row r="1140" spans="1:36">
      <c r="A1140" s="237" t="str">
        <f t="shared" si="179"/>
        <v>0412400012就労継続支援Ｂ型</v>
      </c>
      <c r="B1140" s="237" t="s">
        <v>5482</v>
      </c>
      <c r="C1140" s="237" t="s">
        <v>5483</v>
      </c>
      <c r="D1140" s="237" t="str">
        <f t="shared" si="180"/>
        <v>ワタリチョウ</v>
      </c>
      <c r="E1140" s="237" t="s">
        <v>5484</v>
      </c>
      <c r="F1140" s="237" t="str">
        <f t="shared" si="181"/>
        <v>989</v>
      </c>
      <c r="G1140" s="237" t="str">
        <f t="shared" si="182"/>
        <v>2351</v>
      </c>
      <c r="H1140" s="237" t="s">
        <v>5485</v>
      </c>
      <c r="I1140" s="237" t="str">
        <f t="shared" si="183"/>
        <v>亘理郡亘理町字下小路7-4</v>
      </c>
      <c r="J1140" s="237" t="s">
        <v>5486</v>
      </c>
      <c r="K1140" s="237" t="s">
        <v>5487</v>
      </c>
      <c r="L1140" s="237" t="s">
        <v>5488</v>
      </c>
      <c r="M1140" s="237" t="s">
        <v>5489</v>
      </c>
      <c r="N1140" s="237" t="s">
        <v>5490</v>
      </c>
      <c r="O1140" s="237" t="s">
        <v>5491</v>
      </c>
      <c r="P1140" s="237" t="s">
        <v>5484</v>
      </c>
      <c r="Q1140" s="237" t="s">
        <v>5492</v>
      </c>
      <c r="R1140" s="237" t="s">
        <v>5493</v>
      </c>
      <c r="S1140" s="237" t="s">
        <v>5494</v>
      </c>
      <c r="T1140" s="237" t="s">
        <v>5494</v>
      </c>
      <c r="U1140" s="237" t="s">
        <v>5495</v>
      </c>
      <c r="V1140" s="237" t="s">
        <v>111</v>
      </c>
      <c r="W1140" s="237"/>
      <c r="X1140" s="237"/>
      <c r="Y1140" s="237" t="s">
        <v>5490</v>
      </c>
      <c r="Z1140" s="237" t="s">
        <v>5491</v>
      </c>
      <c r="AA1140" s="237" t="str">
        <f t="shared" si="184"/>
        <v>ワタリチョウユウユウサギョウショ</v>
      </c>
      <c r="AB1140" s="237" t="s">
        <v>5484</v>
      </c>
      <c r="AC1140" s="237" t="str">
        <f t="shared" si="185"/>
        <v>989</v>
      </c>
      <c r="AD1140" s="237" t="str">
        <f t="shared" si="186"/>
        <v>2351</v>
      </c>
      <c r="AE1140" s="237" t="s">
        <v>5492</v>
      </c>
      <c r="AF1140" s="237" t="s">
        <v>5493</v>
      </c>
      <c r="AG1140" s="237" t="str">
        <f t="shared" si="187"/>
        <v>亘理郡亘理町旧舘６１番地２２</v>
      </c>
      <c r="AH1140" s="237" t="s">
        <v>5494</v>
      </c>
      <c r="AI1140" s="237" t="s">
        <v>5494</v>
      </c>
      <c r="AJ1140" s="237" t="s">
        <v>260</v>
      </c>
    </row>
    <row r="1141" spans="1:36">
      <c r="A1141" s="237" t="str">
        <f t="shared" si="179"/>
        <v>0412400020短期入所</v>
      </c>
      <c r="B1141" s="237" t="s">
        <v>2612</v>
      </c>
      <c r="C1141" s="237" t="s">
        <v>2613</v>
      </c>
      <c r="D1141" s="237" t="str">
        <f t="shared" si="180"/>
        <v>シャカイフクシホウジンガギュウミケイカイ</v>
      </c>
      <c r="E1141" s="237" t="s">
        <v>2614</v>
      </c>
      <c r="F1141" s="237" t="str">
        <f t="shared" si="181"/>
        <v>981</v>
      </c>
      <c r="G1141" s="237" t="str">
        <f t="shared" si="182"/>
        <v>1522</v>
      </c>
      <c r="H1141" s="237" t="s">
        <v>2615</v>
      </c>
      <c r="I1141" s="237" t="str">
        <f t="shared" si="183"/>
        <v>角田市佐倉字町裏一番６３番地</v>
      </c>
      <c r="J1141" s="237" t="s">
        <v>2616</v>
      </c>
      <c r="K1141" s="237" t="s">
        <v>2617</v>
      </c>
      <c r="L1141" s="237" t="s">
        <v>248</v>
      </c>
      <c r="M1141" s="237" t="s">
        <v>2618</v>
      </c>
      <c r="N1141" s="237" t="s">
        <v>5496</v>
      </c>
      <c r="O1141" s="237" t="s">
        <v>5497</v>
      </c>
      <c r="P1141" s="237" t="s">
        <v>5498</v>
      </c>
      <c r="Q1141" s="237" t="s">
        <v>5499</v>
      </c>
      <c r="R1141" s="237" t="s">
        <v>5500</v>
      </c>
      <c r="S1141" s="237" t="s">
        <v>5501</v>
      </c>
      <c r="T1141" s="237" t="s">
        <v>5501</v>
      </c>
      <c r="U1141" s="237" t="s">
        <v>5502</v>
      </c>
      <c r="V1141" s="237" t="s">
        <v>277</v>
      </c>
      <c r="W1141" s="237"/>
      <c r="X1141" s="237"/>
      <c r="Y1141" s="237" t="s">
        <v>5496</v>
      </c>
      <c r="Z1141" s="237" t="s">
        <v>5497</v>
      </c>
      <c r="AA1141" s="237" t="str">
        <f t="shared" si="184"/>
        <v>ダイニニジノソノ　ヤマモトブンジョウ</v>
      </c>
      <c r="AB1141" s="237" t="s">
        <v>5498</v>
      </c>
      <c r="AC1141" s="237" t="str">
        <f t="shared" si="185"/>
        <v>989</v>
      </c>
      <c r="AD1141" s="237" t="str">
        <f t="shared" si="186"/>
        <v>2202</v>
      </c>
      <c r="AE1141" s="237" t="s">
        <v>5499</v>
      </c>
      <c r="AF1141" s="237" t="s">
        <v>5500</v>
      </c>
      <c r="AG1141" s="237" t="str">
        <f t="shared" si="187"/>
        <v>亘理郡山元町高瀬字合戦原１１３-３７</v>
      </c>
      <c r="AH1141" s="237" t="s">
        <v>5501</v>
      </c>
      <c r="AI1141" s="237" t="s">
        <v>5501</v>
      </c>
      <c r="AJ1141" s="237" t="s">
        <v>470</v>
      </c>
    </row>
    <row r="1142" spans="1:36">
      <c r="A1142" s="237" t="str">
        <f t="shared" si="179"/>
        <v>0412400038障害者支援施設：生活介護</v>
      </c>
      <c r="B1142" s="237" t="s">
        <v>5503</v>
      </c>
      <c r="C1142" s="237" t="s">
        <v>5504</v>
      </c>
      <c r="D1142" s="237" t="str">
        <f t="shared" si="180"/>
        <v>シャカイフクシホウジン　セイワカイ</v>
      </c>
      <c r="E1142" s="237" t="s">
        <v>5498</v>
      </c>
      <c r="F1142" s="237" t="str">
        <f t="shared" si="181"/>
        <v>989</v>
      </c>
      <c r="G1142" s="237" t="str">
        <f t="shared" si="182"/>
        <v>2202</v>
      </c>
      <c r="H1142" s="237" t="s">
        <v>5505</v>
      </c>
      <c r="I1142" s="237" t="str">
        <f t="shared" si="183"/>
        <v>亘理郡山元町高瀬字合戦原111-11</v>
      </c>
      <c r="J1142" s="237" t="s">
        <v>5506</v>
      </c>
      <c r="K1142" s="237" t="s">
        <v>5507</v>
      </c>
      <c r="L1142" s="237" t="s">
        <v>353</v>
      </c>
      <c r="M1142" s="237" t="s">
        <v>5508</v>
      </c>
      <c r="N1142" s="237" t="s">
        <v>5509</v>
      </c>
      <c r="O1142" s="237" t="s">
        <v>5510</v>
      </c>
      <c r="P1142" s="237" t="s">
        <v>5511</v>
      </c>
      <c r="Q1142" s="237" t="s">
        <v>5499</v>
      </c>
      <c r="R1142" s="237" t="s">
        <v>5512</v>
      </c>
      <c r="S1142" s="237" t="s">
        <v>5513</v>
      </c>
      <c r="T1142" s="237" t="s">
        <v>5514</v>
      </c>
      <c r="U1142" s="237" t="s">
        <v>5515</v>
      </c>
      <c r="V1142" s="237" t="s">
        <v>19065</v>
      </c>
      <c r="W1142" s="237" t="s">
        <v>228</v>
      </c>
      <c r="X1142" s="237"/>
      <c r="Y1142" s="237" t="s">
        <v>5509</v>
      </c>
      <c r="Z1142" s="237" t="s">
        <v>5510</v>
      </c>
      <c r="AA1142" s="237" t="str">
        <f t="shared" si="184"/>
        <v>セイワエン</v>
      </c>
      <c r="AB1142" s="237" t="s">
        <v>5511</v>
      </c>
      <c r="AC1142" s="237" t="str">
        <f t="shared" si="185"/>
        <v>989</v>
      </c>
      <c r="AD1142" s="237" t="str">
        <f t="shared" si="186"/>
        <v>2112</v>
      </c>
      <c r="AE1142" s="237" t="s">
        <v>5499</v>
      </c>
      <c r="AF1142" s="237" t="s">
        <v>5512</v>
      </c>
      <c r="AG1142" s="237" t="str">
        <f t="shared" si="187"/>
        <v>亘理郡山元町真庭字名生東72-2</v>
      </c>
      <c r="AH1142" s="237" t="s">
        <v>5513</v>
      </c>
      <c r="AI1142" s="237" t="s">
        <v>5514</v>
      </c>
      <c r="AJ1142" s="237" t="s">
        <v>260</v>
      </c>
    </row>
    <row r="1143" spans="1:36">
      <c r="A1143" s="237" t="str">
        <f t="shared" si="179"/>
        <v>0412400038短期入所</v>
      </c>
      <c r="B1143" s="237" t="s">
        <v>5503</v>
      </c>
      <c r="C1143" s="237" t="s">
        <v>5504</v>
      </c>
      <c r="D1143" s="237" t="str">
        <f t="shared" si="180"/>
        <v>シャカイフクシホウジン　セイワカイ</v>
      </c>
      <c r="E1143" s="237" t="s">
        <v>5498</v>
      </c>
      <c r="F1143" s="237" t="str">
        <f t="shared" si="181"/>
        <v>989</v>
      </c>
      <c r="G1143" s="237" t="str">
        <f t="shared" si="182"/>
        <v>2202</v>
      </c>
      <c r="H1143" s="237" t="s">
        <v>5505</v>
      </c>
      <c r="I1143" s="237" t="str">
        <f t="shared" si="183"/>
        <v>亘理郡山元町高瀬字合戦原111-11</v>
      </c>
      <c r="J1143" s="237" t="s">
        <v>5506</v>
      </c>
      <c r="K1143" s="237" t="s">
        <v>5507</v>
      </c>
      <c r="L1143" s="237" t="s">
        <v>353</v>
      </c>
      <c r="M1143" s="237" t="s">
        <v>5508</v>
      </c>
      <c r="N1143" s="237" t="s">
        <v>5509</v>
      </c>
      <c r="O1143" s="237" t="s">
        <v>5510</v>
      </c>
      <c r="P1143" s="237" t="s">
        <v>5511</v>
      </c>
      <c r="Q1143" s="237" t="s">
        <v>5499</v>
      </c>
      <c r="R1143" s="237" t="s">
        <v>5512</v>
      </c>
      <c r="S1143" s="237" t="s">
        <v>5513</v>
      </c>
      <c r="T1143" s="237" t="s">
        <v>5514</v>
      </c>
      <c r="U1143" s="237" t="s">
        <v>5515</v>
      </c>
      <c r="V1143" s="237" t="s">
        <v>277</v>
      </c>
      <c r="W1143" s="237"/>
      <c r="X1143" s="237"/>
      <c r="Y1143" s="237" t="s">
        <v>5509</v>
      </c>
      <c r="Z1143" s="237" t="s">
        <v>5510</v>
      </c>
      <c r="AA1143" s="237" t="str">
        <f t="shared" si="184"/>
        <v>セイワエン</v>
      </c>
      <c r="AB1143" s="237" t="s">
        <v>5511</v>
      </c>
      <c r="AC1143" s="237" t="str">
        <f t="shared" si="185"/>
        <v>989</v>
      </c>
      <c r="AD1143" s="237" t="str">
        <f t="shared" si="186"/>
        <v>2112</v>
      </c>
      <c r="AE1143" s="237" t="s">
        <v>5499</v>
      </c>
      <c r="AF1143" s="237" t="s">
        <v>5512</v>
      </c>
      <c r="AG1143" s="237" t="str">
        <f t="shared" si="187"/>
        <v>亘理郡山元町真庭字名生東72-2</v>
      </c>
      <c r="AH1143" s="237" t="s">
        <v>5513</v>
      </c>
      <c r="AI1143" s="237" t="s">
        <v>5514</v>
      </c>
      <c r="AJ1143" s="237" t="s">
        <v>260</v>
      </c>
    </row>
    <row r="1144" spans="1:36">
      <c r="A1144" s="237" t="str">
        <f t="shared" si="179"/>
        <v>0412400038施設入所支援</v>
      </c>
      <c r="B1144" s="237" t="s">
        <v>5503</v>
      </c>
      <c r="C1144" s="237" t="s">
        <v>5504</v>
      </c>
      <c r="D1144" s="237" t="str">
        <f t="shared" si="180"/>
        <v>シャカイフクシホウジン　セイワカイ</v>
      </c>
      <c r="E1144" s="237" t="s">
        <v>5498</v>
      </c>
      <c r="F1144" s="237" t="str">
        <f t="shared" si="181"/>
        <v>989</v>
      </c>
      <c r="G1144" s="237" t="str">
        <f t="shared" si="182"/>
        <v>2202</v>
      </c>
      <c r="H1144" s="237" t="s">
        <v>5505</v>
      </c>
      <c r="I1144" s="237" t="str">
        <f t="shared" si="183"/>
        <v>亘理郡山元町高瀬字合戦原111-11</v>
      </c>
      <c r="J1144" s="237" t="s">
        <v>5506</v>
      </c>
      <c r="K1144" s="237" t="s">
        <v>5507</v>
      </c>
      <c r="L1144" s="237" t="s">
        <v>353</v>
      </c>
      <c r="M1144" s="237" t="s">
        <v>5508</v>
      </c>
      <c r="N1144" s="237" t="s">
        <v>5509</v>
      </c>
      <c r="O1144" s="237" t="s">
        <v>5510</v>
      </c>
      <c r="P1144" s="237" t="s">
        <v>5511</v>
      </c>
      <c r="Q1144" s="237" t="s">
        <v>5499</v>
      </c>
      <c r="R1144" s="237" t="s">
        <v>5512</v>
      </c>
      <c r="S1144" s="237" t="s">
        <v>5513</v>
      </c>
      <c r="T1144" s="237" t="s">
        <v>5514</v>
      </c>
      <c r="U1144" s="237" t="s">
        <v>5515</v>
      </c>
      <c r="V1144" s="237" t="s">
        <v>107</v>
      </c>
      <c r="W1144" s="237" t="s">
        <v>228</v>
      </c>
      <c r="X1144" s="237"/>
      <c r="Y1144" s="237" t="s">
        <v>5509</v>
      </c>
      <c r="Z1144" s="237" t="s">
        <v>5510</v>
      </c>
      <c r="AA1144" s="237" t="str">
        <f t="shared" si="184"/>
        <v>セイワエン</v>
      </c>
      <c r="AB1144" s="237" t="s">
        <v>5511</v>
      </c>
      <c r="AC1144" s="237" t="str">
        <f t="shared" si="185"/>
        <v>989</v>
      </c>
      <c r="AD1144" s="237" t="str">
        <f t="shared" si="186"/>
        <v>2112</v>
      </c>
      <c r="AE1144" s="237" t="s">
        <v>5499</v>
      </c>
      <c r="AF1144" s="237" t="s">
        <v>5512</v>
      </c>
      <c r="AG1144" s="237" t="str">
        <f t="shared" si="187"/>
        <v>亘理郡山元町真庭字名生東72-2</v>
      </c>
      <c r="AH1144" s="237" t="s">
        <v>5513</v>
      </c>
      <c r="AI1144" s="237" t="s">
        <v>5514</v>
      </c>
      <c r="AJ1144" s="237" t="s">
        <v>260</v>
      </c>
    </row>
    <row r="1145" spans="1:36">
      <c r="A1145" s="237" t="str">
        <f t="shared" ref="A1145" si="188">U1145&amp;V1145</f>
        <v>0412400038自立訓練（機能訓練）</v>
      </c>
      <c r="B1145" s="237" t="s">
        <v>5503</v>
      </c>
      <c r="C1145" s="237" t="s">
        <v>5504</v>
      </c>
      <c r="D1145" s="237" t="str">
        <f t="shared" ref="D1145" si="189">DBCS(C1145)</f>
        <v>シャカイフクシホウジン　セイワカイ</v>
      </c>
      <c r="E1145" s="237" t="s">
        <v>5498</v>
      </c>
      <c r="F1145" s="237" t="str">
        <f t="shared" ref="F1145" si="190">LEFT(E1145,3)</f>
        <v>989</v>
      </c>
      <c r="G1145" s="237" t="str">
        <f t="shared" ref="G1145" si="191">RIGHT(E1145,4)</f>
        <v>2202</v>
      </c>
      <c r="H1145" s="237" t="s">
        <v>5505</v>
      </c>
      <c r="I1145" s="237" t="str">
        <f t="shared" ref="I1145" si="192">SUBSTITUTE(H1145,"宮城県","")</f>
        <v>亘理郡山元町高瀬字合戦原111-11</v>
      </c>
      <c r="J1145" s="237" t="s">
        <v>5506</v>
      </c>
      <c r="K1145" s="237" t="s">
        <v>5507</v>
      </c>
      <c r="L1145" s="237" t="s">
        <v>353</v>
      </c>
      <c r="M1145" s="237" t="s">
        <v>5508</v>
      </c>
      <c r="N1145" s="237" t="s">
        <v>5509</v>
      </c>
      <c r="O1145" s="237" t="s">
        <v>5510</v>
      </c>
      <c r="P1145" s="237" t="s">
        <v>5511</v>
      </c>
      <c r="Q1145" s="237" t="s">
        <v>5499</v>
      </c>
      <c r="R1145" s="237" t="s">
        <v>5512</v>
      </c>
      <c r="S1145" s="237" t="s">
        <v>5513</v>
      </c>
      <c r="T1145" s="237" t="s">
        <v>5514</v>
      </c>
      <c r="U1145" s="237" t="s">
        <v>5515</v>
      </c>
      <c r="V1145" s="237" t="s">
        <v>135</v>
      </c>
      <c r="W1145" s="237"/>
      <c r="X1145" s="237"/>
      <c r="Y1145" s="237" t="s">
        <v>5509</v>
      </c>
      <c r="Z1145" s="237" t="s">
        <v>5510</v>
      </c>
      <c r="AA1145" s="237" t="str">
        <f t="shared" ref="AA1145" si="193">DBCS(Z1145)</f>
        <v>セイワエン</v>
      </c>
      <c r="AB1145" s="237" t="s">
        <v>5511</v>
      </c>
      <c r="AC1145" s="237" t="str">
        <f t="shared" ref="AC1145" si="194">LEFT(AB1145,3)</f>
        <v>989</v>
      </c>
      <c r="AD1145" s="237" t="str">
        <f t="shared" ref="AD1145" si="195">RIGHT(AB1145,4)</f>
        <v>2112</v>
      </c>
      <c r="AE1145" s="237" t="s">
        <v>5499</v>
      </c>
      <c r="AF1145" s="237" t="s">
        <v>5512</v>
      </c>
      <c r="AG1145" s="237" t="str">
        <f t="shared" ref="AG1145" si="196">SUBSTITUTE(AF1145,"宮城県","")</f>
        <v>亘理郡山元町真庭字名生東72-2</v>
      </c>
      <c r="AH1145" s="237" t="s">
        <v>5513</v>
      </c>
      <c r="AI1145" s="237" t="s">
        <v>5514</v>
      </c>
      <c r="AJ1145" s="237" t="s">
        <v>332</v>
      </c>
    </row>
    <row r="1146" spans="1:36">
      <c r="A1146" s="237" t="str">
        <f t="shared" si="179"/>
        <v>0412400038障害者支援施設：自立訓練（機能訓練）</v>
      </c>
      <c r="B1146" s="237" t="s">
        <v>5503</v>
      </c>
      <c r="C1146" s="237" t="s">
        <v>5504</v>
      </c>
      <c r="D1146" s="237" t="str">
        <f t="shared" si="180"/>
        <v>シャカイフクシホウジン　セイワカイ</v>
      </c>
      <c r="E1146" s="237" t="s">
        <v>5498</v>
      </c>
      <c r="F1146" s="237" t="str">
        <f t="shared" si="181"/>
        <v>989</v>
      </c>
      <c r="G1146" s="237" t="str">
        <f t="shared" si="182"/>
        <v>2202</v>
      </c>
      <c r="H1146" s="237" t="s">
        <v>5505</v>
      </c>
      <c r="I1146" s="237" t="str">
        <f t="shared" si="183"/>
        <v>亘理郡山元町高瀬字合戦原111-11</v>
      </c>
      <c r="J1146" s="237" t="s">
        <v>5506</v>
      </c>
      <c r="K1146" s="237" t="s">
        <v>5507</v>
      </c>
      <c r="L1146" s="237" t="s">
        <v>353</v>
      </c>
      <c r="M1146" s="237" t="s">
        <v>5508</v>
      </c>
      <c r="N1146" s="237" t="s">
        <v>5509</v>
      </c>
      <c r="O1146" s="237" t="s">
        <v>5510</v>
      </c>
      <c r="P1146" s="237" t="s">
        <v>5511</v>
      </c>
      <c r="Q1146" s="237" t="s">
        <v>5499</v>
      </c>
      <c r="R1146" s="237" t="s">
        <v>5512</v>
      </c>
      <c r="S1146" s="237" t="s">
        <v>5513</v>
      </c>
      <c r="T1146" s="237" t="s">
        <v>5514</v>
      </c>
      <c r="U1146" s="237" t="s">
        <v>5515</v>
      </c>
      <c r="V1146" s="237" t="s">
        <v>19067</v>
      </c>
      <c r="W1146" s="237" t="s">
        <v>228</v>
      </c>
      <c r="X1146" s="237"/>
      <c r="Y1146" s="237" t="s">
        <v>5509</v>
      </c>
      <c r="Z1146" s="237" t="s">
        <v>5510</v>
      </c>
      <c r="AA1146" s="237" t="str">
        <f t="shared" si="184"/>
        <v>セイワエン</v>
      </c>
      <c r="AB1146" s="237" t="s">
        <v>5511</v>
      </c>
      <c r="AC1146" s="237" t="str">
        <f t="shared" si="185"/>
        <v>989</v>
      </c>
      <c r="AD1146" s="237" t="str">
        <f t="shared" si="186"/>
        <v>2112</v>
      </c>
      <c r="AE1146" s="237" t="s">
        <v>5499</v>
      </c>
      <c r="AF1146" s="237" t="s">
        <v>5512</v>
      </c>
      <c r="AG1146" s="237" t="str">
        <f t="shared" si="187"/>
        <v>亘理郡山元町真庭字名生東72-2</v>
      </c>
      <c r="AH1146" s="237" t="s">
        <v>5513</v>
      </c>
      <c r="AI1146" s="237" t="s">
        <v>5514</v>
      </c>
      <c r="AJ1146" s="237" t="s">
        <v>332</v>
      </c>
    </row>
    <row r="1147" spans="1:36">
      <c r="A1147" s="237" t="str">
        <f t="shared" si="179"/>
        <v>0412400038身体障害者入所更生施設</v>
      </c>
      <c r="B1147" s="237" t="s">
        <v>5503</v>
      </c>
      <c r="C1147" s="237" t="s">
        <v>5504</v>
      </c>
      <c r="D1147" s="237" t="str">
        <f t="shared" si="180"/>
        <v>シャカイフクシホウジン　セイワカイ</v>
      </c>
      <c r="E1147" s="237" t="s">
        <v>5498</v>
      </c>
      <c r="F1147" s="237" t="str">
        <f t="shared" si="181"/>
        <v>989</v>
      </c>
      <c r="G1147" s="237" t="str">
        <f t="shared" si="182"/>
        <v>2202</v>
      </c>
      <c r="H1147" s="237" t="s">
        <v>5505</v>
      </c>
      <c r="I1147" s="237" t="str">
        <f t="shared" si="183"/>
        <v>亘理郡山元町高瀬字合戦原111-11</v>
      </c>
      <c r="J1147" s="237" t="s">
        <v>5506</v>
      </c>
      <c r="K1147" s="237" t="s">
        <v>5507</v>
      </c>
      <c r="L1147" s="237" t="s">
        <v>353</v>
      </c>
      <c r="M1147" s="237" t="s">
        <v>5508</v>
      </c>
      <c r="N1147" s="237" t="s">
        <v>5509</v>
      </c>
      <c r="O1147" s="237" t="s">
        <v>5510</v>
      </c>
      <c r="P1147" s="237" t="s">
        <v>5511</v>
      </c>
      <c r="Q1147" s="237" t="s">
        <v>5499</v>
      </c>
      <c r="R1147" s="237" t="s">
        <v>5512</v>
      </c>
      <c r="S1147" s="237" t="s">
        <v>5513</v>
      </c>
      <c r="T1147" s="237" t="s">
        <v>5514</v>
      </c>
      <c r="U1147" s="237" t="s">
        <v>5515</v>
      </c>
      <c r="V1147" s="237" t="s">
        <v>5516</v>
      </c>
      <c r="W1147" s="237"/>
      <c r="X1147" s="237"/>
      <c r="Y1147" s="237" t="s">
        <v>5509</v>
      </c>
      <c r="Z1147" s="237" t="s">
        <v>5510</v>
      </c>
      <c r="AA1147" s="237" t="str">
        <f t="shared" si="184"/>
        <v>セイワエン</v>
      </c>
      <c r="AB1147" s="237" t="s">
        <v>5511</v>
      </c>
      <c r="AC1147" s="237" t="str">
        <f t="shared" si="185"/>
        <v>989</v>
      </c>
      <c r="AD1147" s="237" t="str">
        <f t="shared" si="186"/>
        <v>2112</v>
      </c>
      <c r="AE1147" s="237" t="s">
        <v>5499</v>
      </c>
      <c r="AF1147" s="237" t="s">
        <v>5512</v>
      </c>
      <c r="AG1147" s="237" t="str">
        <f t="shared" si="187"/>
        <v>亘理郡山元町真庭字名生東72-2</v>
      </c>
      <c r="AH1147" s="237" t="s">
        <v>5513</v>
      </c>
      <c r="AI1147" s="237" t="s">
        <v>5514</v>
      </c>
      <c r="AJ1147" s="237" t="s">
        <v>280</v>
      </c>
    </row>
    <row r="1148" spans="1:36">
      <c r="A1148" s="237" t="str">
        <f t="shared" si="179"/>
        <v>0412400046療養介護</v>
      </c>
      <c r="B1148" s="237" t="s">
        <v>5517</v>
      </c>
      <c r="C1148" s="237" t="s">
        <v>5518</v>
      </c>
      <c r="D1148" s="237" t="str">
        <f t="shared" si="180"/>
        <v>ドクリツギョウセイホウジンコクリツビョウインキコウミヤギビョウイン</v>
      </c>
      <c r="E1148" s="237" t="s">
        <v>5498</v>
      </c>
      <c r="F1148" s="237" t="str">
        <f t="shared" si="181"/>
        <v>989</v>
      </c>
      <c r="G1148" s="237" t="str">
        <f t="shared" si="182"/>
        <v>2202</v>
      </c>
      <c r="H1148" s="237" t="s">
        <v>5519</v>
      </c>
      <c r="I1148" s="237" t="str">
        <f t="shared" si="183"/>
        <v>亘理郡山元町高瀬字合戦原１００</v>
      </c>
      <c r="J1148" s="237" t="s">
        <v>5520</v>
      </c>
      <c r="K1148" s="237" t="s">
        <v>5521</v>
      </c>
      <c r="L1148" s="237" t="s">
        <v>5522</v>
      </c>
      <c r="M1148" s="237" t="s">
        <v>5523</v>
      </c>
      <c r="N1148" s="237" t="s">
        <v>5517</v>
      </c>
      <c r="O1148" s="237" t="s">
        <v>5518</v>
      </c>
      <c r="P1148" s="237" t="s">
        <v>5498</v>
      </c>
      <c r="Q1148" s="237" t="s">
        <v>5499</v>
      </c>
      <c r="R1148" s="237" t="s">
        <v>5519</v>
      </c>
      <c r="S1148" s="237" t="s">
        <v>5520</v>
      </c>
      <c r="T1148" s="237" t="s">
        <v>5521</v>
      </c>
      <c r="U1148" s="237" t="s">
        <v>5524</v>
      </c>
      <c r="V1148" s="237" t="s">
        <v>103</v>
      </c>
      <c r="W1148" s="237"/>
      <c r="X1148" s="237"/>
      <c r="Y1148" s="237" t="s">
        <v>5517</v>
      </c>
      <c r="Z1148" s="237" t="s">
        <v>5518</v>
      </c>
      <c r="AA1148" s="237" t="str">
        <f t="shared" si="184"/>
        <v>ドクリツギョウセイホウジンコクリツビョウインキコウミヤギビョウイン</v>
      </c>
      <c r="AB1148" s="237" t="s">
        <v>5498</v>
      </c>
      <c r="AC1148" s="237" t="str">
        <f t="shared" si="185"/>
        <v>989</v>
      </c>
      <c r="AD1148" s="237" t="str">
        <f t="shared" si="186"/>
        <v>2202</v>
      </c>
      <c r="AE1148" s="237" t="s">
        <v>5499</v>
      </c>
      <c r="AF1148" s="237" t="s">
        <v>5519</v>
      </c>
      <c r="AG1148" s="237" t="str">
        <f t="shared" si="187"/>
        <v>亘理郡山元町高瀬字合戦原１００</v>
      </c>
      <c r="AH1148" s="237" t="s">
        <v>5520</v>
      </c>
      <c r="AI1148" s="237" t="s">
        <v>5521</v>
      </c>
      <c r="AJ1148" s="237" t="s">
        <v>260</v>
      </c>
    </row>
    <row r="1149" spans="1:36">
      <c r="A1149" s="237" t="str">
        <f t="shared" si="179"/>
        <v>0412400046短期入所</v>
      </c>
      <c r="B1149" s="237" t="s">
        <v>5517</v>
      </c>
      <c r="C1149" s="237" t="s">
        <v>5518</v>
      </c>
      <c r="D1149" s="237" t="str">
        <f t="shared" si="180"/>
        <v>ドクリツギョウセイホウジンコクリツビョウインキコウミヤギビョウイン</v>
      </c>
      <c r="E1149" s="237" t="s">
        <v>5498</v>
      </c>
      <c r="F1149" s="237" t="str">
        <f t="shared" si="181"/>
        <v>989</v>
      </c>
      <c r="G1149" s="237" t="str">
        <f t="shared" si="182"/>
        <v>2202</v>
      </c>
      <c r="H1149" s="237" t="s">
        <v>5519</v>
      </c>
      <c r="I1149" s="237" t="str">
        <f t="shared" si="183"/>
        <v>亘理郡山元町高瀬字合戦原１００</v>
      </c>
      <c r="J1149" s="237" t="s">
        <v>5520</v>
      </c>
      <c r="K1149" s="237" t="s">
        <v>5521</v>
      </c>
      <c r="L1149" s="237" t="s">
        <v>5522</v>
      </c>
      <c r="M1149" s="237" t="s">
        <v>5523</v>
      </c>
      <c r="N1149" s="237" t="s">
        <v>5517</v>
      </c>
      <c r="O1149" s="237" t="s">
        <v>5518</v>
      </c>
      <c r="P1149" s="237" t="s">
        <v>5498</v>
      </c>
      <c r="Q1149" s="237" t="s">
        <v>5499</v>
      </c>
      <c r="R1149" s="237" t="s">
        <v>5519</v>
      </c>
      <c r="S1149" s="237" t="s">
        <v>5520</v>
      </c>
      <c r="T1149" s="237" t="s">
        <v>5521</v>
      </c>
      <c r="U1149" s="237" t="s">
        <v>5524</v>
      </c>
      <c r="V1149" s="237" t="s">
        <v>277</v>
      </c>
      <c r="W1149" s="237"/>
      <c r="X1149" s="237"/>
      <c r="Y1149" s="237" t="s">
        <v>5517</v>
      </c>
      <c r="Z1149" s="237" t="s">
        <v>5518</v>
      </c>
      <c r="AA1149" s="237" t="str">
        <f t="shared" si="184"/>
        <v>ドクリツギョウセイホウジンコクリツビョウインキコウミヤギビョウイン</v>
      </c>
      <c r="AB1149" s="237" t="s">
        <v>5498</v>
      </c>
      <c r="AC1149" s="237" t="str">
        <f t="shared" si="185"/>
        <v>989</v>
      </c>
      <c r="AD1149" s="237" t="str">
        <f t="shared" si="186"/>
        <v>2202</v>
      </c>
      <c r="AE1149" s="237" t="s">
        <v>5499</v>
      </c>
      <c r="AF1149" s="237" t="s">
        <v>5519</v>
      </c>
      <c r="AG1149" s="237" t="str">
        <f t="shared" si="187"/>
        <v>亘理郡山元町高瀬字合戦原１００</v>
      </c>
      <c r="AH1149" s="237" t="s">
        <v>5520</v>
      </c>
      <c r="AI1149" s="237" t="s">
        <v>5521</v>
      </c>
      <c r="AJ1149" s="237" t="s">
        <v>260</v>
      </c>
    </row>
    <row r="1150" spans="1:36">
      <c r="A1150" s="237" t="str">
        <f t="shared" si="179"/>
        <v>0412400053児童デイサービス</v>
      </c>
      <c r="B1150" s="237" t="s">
        <v>5482</v>
      </c>
      <c r="C1150" s="237" t="s">
        <v>5483</v>
      </c>
      <c r="D1150" s="237" t="str">
        <f t="shared" si="180"/>
        <v>ワタリチョウ</v>
      </c>
      <c r="E1150" s="237" t="s">
        <v>5484</v>
      </c>
      <c r="F1150" s="237" t="str">
        <f t="shared" si="181"/>
        <v>989</v>
      </c>
      <c r="G1150" s="237" t="str">
        <f t="shared" si="182"/>
        <v>2351</v>
      </c>
      <c r="H1150" s="237" t="s">
        <v>5485</v>
      </c>
      <c r="I1150" s="237" t="str">
        <f t="shared" si="183"/>
        <v>亘理郡亘理町字下小路7-4</v>
      </c>
      <c r="J1150" s="237" t="s">
        <v>5486</v>
      </c>
      <c r="K1150" s="237" t="s">
        <v>5487</v>
      </c>
      <c r="L1150" s="237" t="s">
        <v>5488</v>
      </c>
      <c r="M1150" s="237" t="s">
        <v>5489</v>
      </c>
      <c r="N1150" s="237" t="s">
        <v>5525</v>
      </c>
      <c r="O1150" s="237" t="s">
        <v>5526</v>
      </c>
      <c r="P1150" s="237" t="s">
        <v>5484</v>
      </c>
      <c r="Q1150" s="237" t="s">
        <v>5492</v>
      </c>
      <c r="R1150" s="237" t="s">
        <v>5527</v>
      </c>
      <c r="S1150" s="237" t="s">
        <v>5528</v>
      </c>
      <c r="T1150" s="237" t="s">
        <v>5528</v>
      </c>
      <c r="U1150" s="237" t="s">
        <v>5529</v>
      </c>
      <c r="V1150" s="237" t="s">
        <v>331</v>
      </c>
      <c r="W1150" s="237"/>
      <c r="X1150" s="237"/>
      <c r="Y1150" s="237" t="s">
        <v>5525</v>
      </c>
      <c r="Z1150" s="237" t="s">
        <v>5526</v>
      </c>
      <c r="AA1150" s="237" t="str">
        <f t="shared" si="184"/>
        <v>ワタリチョウフタスギエン</v>
      </c>
      <c r="AB1150" s="237" t="s">
        <v>5484</v>
      </c>
      <c r="AC1150" s="237" t="str">
        <f t="shared" si="185"/>
        <v>989</v>
      </c>
      <c r="AD1150" s="237" t="str">
        <f t="shared" si="186"/>
        <v>2351</v>
      </c>
      <c r="AE1150" s="237" t="s">
        <v>5492</v>
      </c>
      <c r="AF1150" s="237" t="s">
        <v>5527</v>
      </c>
      <c r="AG1150" s="237" t="str">
        <f t="shared" si="187"/>
        <v>亘理郡亘理町逢隈鹿島字吹田３４－２</v>
      </c>
      <c r="AH1150" s="237" t="s">
        <v>5528</v>
      </c>
      <c r="AI1150" s="237" t="s">
        <v>5528</v>
      </c>
      <c r="AJ1150" s="237" t="s">
        <v>332</v>
      </c>
    </row>
    <row r="1151" spans="1:36">
      <c r="A1151" s="237" t="str">
        <f t="shared" si="179"/>
        <v>0412400061居宅介護</v>
      </c>
      <c r="B1151" s="237" t="s">
        <v>5530</v>
      </c>
      <c r="C1151" s="237" t="s">
        <v>5531</v>
      </c>
      <c r="D1151" s="237" t="str">
        <f t="shared" si="180"/>
        <v>シャカイフクシホウジンワタリチョウシャカイフクシキョウギカイ</v>
      </c>
      <c r="E1151" s="237" t="s">
        <v>5484</v>
      </c>
      <c r="F1151" s="237" t="str">
        <f t="shared" si="181"/>
        <v>989</v>
      </c>
      <c r="G1151" s="237" t="str">
        <f t="shared" si="182"/>
        <v>2351</v>
      </c>
      <c r="H1151" s="237" t="s">
        <v>5532</v>
      </c>
      <c r="I1151" s="237" t="str">
        <f t="shared" si="183"/>
        <v>亘理郡亘理町字旧舘６０番地７</v>
      </c>
      <c r="J1151" s="237" t="s">
        <v>5533</v>
      </c>
      <c r="K1151" s="237" t="s">
        <v>5534</v>
      </c>
      <c r="L1151" s="237" t="s">
        <v>353</v>
      </c>
      <c r="M1151" s="237" t="s">
        <v>5535</v>
      </c>
      <c r="N1151" s="237" t="s">
        <v>5536</v>
      </c>
      <c r="O1151" s="237" t="s">
        <v>5537</v>
      </c>
      <c r="P1151" s="237" t="s">
        <v>5484</v>
      </c>
      <c r="Q1151" s="237" t="s">
        <v>5492</v>
      </c>
      <c r="R1151" s="237" t="s">
        <v>5532</v>
      </c>
      <c r="S1151" s="237" t="s">
        <v>5533</v>
      </c>
      <c r="T1151" s="237" t="s">
        <v>5534</v>
      </c>
      <c r="U1151" s="237" t="s">
        <v>5538</v>
      </c>
      <c r="V1151" s="237" t="s">
        <v>99</v>
      </c>
      <c r="W1151" s="237"/>
      <c r="X1151" s="237"/>
      <c r="Y1151" s="237" t="s">
        <v>5536</v>
      </c>
      <c r="Z1151" s="237" t="s">
        <v>5537</v>
      </c>
      <c r="AA1151" s="237" t="str">
        <f t="shared" si="184"/>
        <v>シャカイフクシホウジンワタリチョウシャカイフクシキョウギカイ　キョタクカイゴジギョウショ</v>
      </c>
      <c r="AB1151" s="237" t="s">
        <v>5484</v>
      </c>
      <c r="AC1151" s="237" t="str">
        <f t="shared" si="185"/>
        <v>989</v>
      </c>
      <c r="AD1151" s="237" t="str">
        <f t="shared" si="186"/>
        <v>2351</v>
      </c>
      <c r="AE1151" s="237" t="s">
        <v>5492</v>
      </c>
      <c r="AF1151" s="237" t="s">
        <v>5539</v>
      </c>
      <c r="AG1151" s="237" t="str">
        <f t="shared" si="187"/>
        <v>亘理郡亘理町字旧舘番地７</v>
      </c>
      <c r="AH1151" s="237" t="s">
        <v>5533</v>
      </c>
      <c r="AI1151" s="237" t="s">
        <v>5534</v>
      </c>
      <c r="AJ1151" s="237" t="s">
        <v>260</v>
      </c>
    </row>
    <row r="1152" spans="1:36">
      <c r="A1152" s="237" t="str">
        <f t="shared" si="179"/>
        <v>0412400061重度訪問介護</v>
      </c>
      <c r="B1152" s="237" t="s">
        <v>5530</v>
      </c>
      <c r="C1152" s="237" t="s">
        <v>5531</v>
      </c>
      <c r="D1152" s="237" t="str">
        <f t="shared" si="180"/>
        <v>シャカイフクシホウジンワタリチョウシャカイフクシキョウギカイ</v>
      </c>
      <c r="E1152" s="237" t="s">
        <v>5484</v>
      </c>
      <c r="F1152" s="237" t="str">
        <f t="shared" si="181"/>
        <v>989</v>
      </c>
      <c r="G1152" s="237" t="str">
        <f t="shared" si="182"/>
        <v>2351</v>
      </c>
      <c r="H1152" s="237" t="s">
        <v>5532</v>
      </c>
      <c r="I1152" s="237" t="str">
        <f t="shared" si="183"/>
        <v>亘理郡亘理町字旧舘６０番地７</v>
      </c>
      <c r="J1152" s="237" t="s">
        <v>5533</v>
      </c>
      <c r="K1152" s="237" t="s">
        <v>5534</v>
      </c>
      <c r="L1152" s="237" t="s">
        <v>353</v>
      </c>
      <c r="M1152" s="237" t="s">
        <v>5535</v>
      </c>
      <c r="N1152" s="237" t="s">
        <v>5536</v>
      </c>
      <c r="O1152" s="237" t="s">
        <v>5537</v>
      </c>
      <c r="P1152" s="237" t="s">
        <v>5484</v>
      </c>
      <c r="Q1152" s="237" t="s">
        <v>5492</v>
      </c>
      <c r="R1152" s="237" t="s">
        <v>5532</v>
      </c>
      <c r="S1152" s="237" t="s">
        <v>5533</v>
      </c>
      <c r="T1152" s="237" t="s">
        <v>5534</v>
      </c>
      <c r="U1152" s="237" t="s">
        <v>5538</v>
      </c>
      <c r="V1152" s="237" t="s">
        <v>101</v>
      </c>
      <c r="W1152" s="237"/>
      <c r="X1152" s="237"/>
      <c r="Y1152" s="237" t="s">
        <v>5536</v>
      </c>
      <c r="Z1152" s="237" t="s">
        <v>5537</v>
      </c>
      <c r="AA1152" s="237" t="str">
        <f t="shared" si="184"/>
        <v>シャカイフクシホウジンワタリチョウシャカイフクシキョウギカイ　キョタクカイゴジギョウショ</v>
      </c>
      <c r="AB1152" s="237" t="s">
        <v>5484</v>
      </c>
      <c r="AC1152" s="237" t="str">
        <f t="shared" si="185"/>
        <v>989</v>
      </c>
      <c r="AD1152" s="237" t="str">
        <f t="shared" si="186"/>
        <v>2351</v>
      </c>
      <c r="AE1152" s="237" t="s">
        <v>5492</v>
      </c>
      <c r="AF1152" s="237" t="s">
        <v>5539</v>
      </c>
      <c r="AG1152" s="237" t="str">
        <f t="shared" si="187"/>
        <v>亘理郡亘理町字旧舘番地７</v>
      </c>
      <c r="AH1152" s="237" t="s">
        <v>5533</v>
      </c>
      <c r="AI1152" s="237" t="s">
        <v>5534</v>
      </c>
      <c r="AJ1152" s="237" t="s">
        <v>260</v>
      </c>
    </row>
    <row r="1153" spans="1:36">
      <c r="A1153" s="237" t="str">
        <f t="shared" si="179"/>
        <v>0412400061同行援護</v>
      </c>
      <c r="B1153" s="237" t="s">
        <v>5530</v>
      </c>
      <c r="C1153" s="237" t="s">
        <v>5531</v>
      </c>
      <c r="D1153" s="237" t="str">
        <f t="shared" si="180"/>
        <v>シャカイフクシホウジンワタリチョウシャカイフクシキョウギカイ</v>
      </c>
      <c r="E1153" s="237" t="s">
        <v>5484</v>
      </c>
      <c r="F1153" s="237" t="str">
        <f t="shared" si="181"/>
        <v>989</v>
      </c>
      <c r="G1153" s="237" t="str">
        <f t="shared" si="182"/>
        <v>2351</v>
      </c>
      <c r="H1153" s="237" t="s">
        <v>5532</v>
      </c>
      <c r="I1153" s="237" t="str">
        <f t="shared" si="183"/>
        <v>亘理郡亘理町字旧舘６０番地７</v>
      </c>
      <c r="J1153" s="237" t="s">
        <v>5533</v>
      </c>
      <c r="K1153" s="237" t="s">
        <v>5534</v>
      </c>
      <c r="L1153" s="237" t="s">
        <v>353</v>
      </c>
      <c r="M1153" s="237" t="s">
        <v>5535</v>
      </c>
      <c r="N1153" s="237" t="s">
        <v>5536</v>
      </c>
      <c r="O1153" s="237" t="s">
        <v>5537</v>
      </c>
      <c r="P1153" s="237" t="s">
        <v>5484</v>
      </c>
      <c r="Q1153" s="237" t="s">
        <v>5492</v>
      </c>
      <c r="R1153" s="237" t="s">
        <v>5532</v>
      </c>
      <c r="S1153" s="237" t="s">
        <v>5533</v>
      </c>
      <c r="T1153" s="237" t="s">
        <v>5534</v>
      </c>
      <c r="U1153" s="237" t="s">
        <v>5538</v>
      </c>
      <c r="V1153" s="237" t="s">
        <v>126</v>
      </c>
      <c r="W1153" s="237"/>
      <c r="X1153" s="237"/>
      <c r="Y1153" s="237" t="s">
        <v>5536</v>
      </c>
      <c r="Z1153" s="237" t="s">
        <v>5537</v>
      </c>
      <c r="AA1153" s="237" t="str">
        <f t="shared" si="184"/>
        <v>シャカイフクシホウジンワタリチョウシャカイフクシキョウギカイ　キョタクカイゴジギョウショ</v>
      </c>
      <c r="AB1153" s="237" t="s">
        <v>5484</v>
      </c>
      <c r="AC1153" s="237" t="str">
        <f t="shared" si="185"/>
        <v>989</v>
      </c>
      <c r="AD1153" s="237" t="str">
        <f t="shared" si="186"/>
        <v>2351</v>
      </c>
      <c r="AE1153" s="237" t="s">
        <v>5492</v>
      </c>
      <c r="AF1153" s="237" t="s">
        <v>5532</v>
      </c>
      <c r="AG1153" s="237" t="str">
        <f t="shared" si="187"/>
        <v>亘理郡亘理町字旧舘６０番地７</v>
      </c>
      <c r="AH1153" s="237" t="s">
        <v>5533</v>
      </c>
      <c r="AI1153" s="237" t="s">
        <v>5534</v>
      </c>
      <c r="AJ1153" s="237" t="s">
        <v>332</v>
      </c>
    </row>
    <row r="1154" spans="1:36">
      <c r="A1154" s="237" t="str">
        <f t="shared" si="179"/>
        <v>0412400079居宅介護</v>
      </c>
      <c r="B1154" s="237" t="s">
        <v>5540</v>
      </c>
      <c r="C1154" s="237" t="s">
        <v>5541</v>
      </c>
      <c r="D1154" s="237" t="str">
        <f t="shared" si="180"/>
        <v>シャカイフクシホウジンヤマモトチョウシャカイフクシキョウギカイ</v>
      </c>
      <c r="E1154" s="237" t="s">
        <v>5542</v>
      </c>
      <c r="F1154" s="237" t="str">
        <f t="shared" si="181"/>
        <v>989</v>
      </c>
      <c r="G1154" s="237" t="str">
        <f t="shared" si="182"/>
        <v>2203</v>
      </c>
      <c r="H1154" s="237" t="s">
        <v>5543</v>
      </c>
      <c r="I1154" s="237" t="str">
        <f t="shared" si="183"/>
        <v>亘理郡山元町浅生原字作田山2番地71</v>
      </c>
      <c r="J1154" s="237" t="s">
        <v>5544</v>
      </c>
      <c r="K1154" s="237" t="s">
        <v>5544</v>
      </c>
      <c r="L1154" s="237" t="s">
        <v>353</v>
      </c>
      <c r="M1154" s="237" t="s">
        <v>5545</v>
      </c>
      <c r="N1154" s="237" t="s">
        <v>5546</v>
      </c>
      <c r="O1154" s="237" t="s">
        <v>5547</v>
      </c>
      <c r="P1154" s="237" t="s">
        <v>5498</v>
      </c>
      <c r="Q1154" s="237" t="s">
        <v>5499</v>
      </c>
      <c r="R1154" s="237" t="s">
        <v>5548</v>
      </c>
      <c r="S1154" s="237" t="s">
        <v>5549</v>
      </c>
      <c r="T1154" s="237" t="s">
        <v>5549</v>
      </c>
      <c r="U1154" s="237" t="s">
        <v>5550</v>
      </c>
      <c r="V1154" s="237" t="s">
        <v>99</v>
      </c>
      <c r="W1154" s="237"/>
      <c r="X1154" s="237"/>
      <c r="Y1154" s="237" t="s">
        <v>5546</v>
      </c>
      <c r="Z1154" s="237" t="s">
        <v>5547</v>
      </c>
      <c r="AA1154" s="237" t="str">
        <f t="shared" si="184"/>
        <v>シャカイフクシホウジンヤマモトチョウシャカイフクシキョウギカイ　シテイホウモンカイゴジギョウショ</v>
      </c>
      <c r="AB1154" s="237" t="s">
        <v>5498</v>
      </c>
      <c r="AC1154" s="237" t="str">
        <f t="shared" si="185"/>
        <v>989</v>
      </c>
      <c r="AD1154" s="237" t="str">
        <f t="shared" si="186"/>
        <v>2202</v>
      </c>
      <c r="AE1154" s="237" t="s">
        <v>5499</v>
      </c>
      <c r="AF1154" s="237" t="s">
        <v>5548</v>
      </c>
      <c r="AG1154" s="237" t="str">
        <f t="shared" si="187"/>
        <v>亘理郡山元町高瀬字合戦原113-37</v>
      </c>
      <c r="AH1154" s="237" t="s">
        <v>5549</v>
      </c>
      <c r="AI1154" s="237" t="s">
        <v>5549</v>
      </c>
      <c r="AJ1154" s="237" t="s">
        <v>260</v>
      </c>
    </row>
    <row r="1155" spans="1:36">
      <c r="A1155" s="237" t="str">
        <f t="shared" si="179"/>
        <v>0412400079重度訪問介護</v>
      </c>
      <c r="B1155" s="237" t="s">
        <v>5540</v>
      </c>
      <c r="C1155" s="237" t="s">
        <v>5541</v>
      </c>
      <c r="D1155" s="237" t="str">
        <f t="shared" si="180"/>
        <v>シャカイフクシホウジンヤマモトチョウシャカイフクシキョウギカイ</v>
      </c>
      <c r="E1155" s="237" t="s">
        <v>5542</v>
      </c>
      <c r="F1155" s="237" t="str">
        <f t="shared" si="181"/>
        <v>989</v>
      </c>
      <c r="G1155" s="237" t="str">
        <f t="shared" si="182"/>
        <v>2203</v>
      </c>
      <c r="H1155" s="237" t="s">
        <v>5543</v>
      </c>
      <c r="I1155" s="237" t="str">
        <f t="shared" si="183"/>
        <v>亘理郡山元町浅生原字作田山2番地71</v>
      </c>
      <c r="J1155" s="237" t="s">
        <v>5544</v>
      </c>
      <c r="K1155" s="237" t="s">
        <v>5544</v>
      </c>
      <c r="L1155" s="237" t="s">
        <v>353</v>
      </c>
      <c r="M1155" s="237" t="s">
        <v>5545</v>
      </c>
      <c r="N1155" s="237" t="s">
        <v>5546</v>
      </c>
      <c r="O1155" s="237" t="s">
        <v>5547</v>
      </c>
      <c r="P1155" s="237" t="s">
        <v>5498</v>
      </c>
      <c r="Q1155" s="237" t="s">
        <v>5499</v>
      </c>
      <c r="R1155" s="237" t="s">
        <v>5548</v>
      </c>
      <c r="S1155" s="237" t="s">
        <v>5549</v>
      </c>
      <c r="T1155" s="237" t="s">
        <v>5549</v>
      </c>
      <c r="U1155" s="237" t="s">
        <v>5550</v>
      </c>
      <c r="V1155" s="237" t="s">
        <v>101</v>
      </c>
      <c r="W1155" s="237"/>
      <c r="X1155" s="237"/>
      <c r="Y1155" s="237" t="s">
        <v>5546</v>
      </c>
      <c r="Z1155" s="237" t="s">
        <v>5547</v>
      </c>
      <c r="AA1155" s="237" t="str">
        <f t="shared" si="184"/>
        <v>シャカイフクシホウジンヤマモトチョウシャカイフクシキョウギカイ　シテイホウモンカイゴジギョウショ</v>
      </c>
      <c r="AB1155" s="237" t="s">
        <v>5498</v>
      </c>
      <c r="AC1155" s="237" t="str">
        <f t="shared" si="185"/>
        <v>989</v>
      </c>
      <c r="AD1155" s="237" t="str">
        <f t="shared" si="186"/>
        <v>2202</v>
      </c>
      <c r="AE1155" s="237" t="s">
        <v>5499</v>
      </c>
      <c r="AF1155" s="237" t="s">
        <v>5548</v>
      </c>
      <c r="AG1155" s="237" t="str">
        <f t="shared" si="187"/>
        <v>亘理郡山元町高瀬字合戦原113-37</v>
      </c>
      <c r="AH1155" s="237" t="s">
        <v>5549</v>
      </c>
      <c r="AI1155" s="237" t="s">
        <v>5549</v>
      </c>
      <c r="AJ1155" s="237" t="s">
        <v>260</v>
      </c>
    </row>
    <row r="1156" spans="1:36">
      <c r="A1156" s="237" t="str">
        <f t="shared" si="179"/>
        <v>0412400079行動援護</v>
      </c>
      <c r="B1156" s="237" t="s">
        <v>5540</v>
      </c>
      <c r="C1156" s="237" t="s">
        <v>5541</v>
      </c>
      <c r="D1156" s="237" t="str">
        <f t="shared" si="180"/>
        <v>シャカイフクシホウジンヤマモトチョウシャカイフクシキョウギカイ</v>
      </c>
      <c r="E1156" s="237" t="s">
        <v>5542</v>
      </c>
      <c r="F1156" s="237" t="str">
        <f t="shared" si="181"/>
        <v>989</v>
      </c>
      <c r="G1156" s="237" t="str">
        <f t="shared" si="182"/>
        <v>2203</v>
      </c>
      <c r="H1156" s="237" t="s">
        <v>5543</v>
      </c>
      <c r="I1156" s="237" t="str">
        <f t="shared" si="183"/>
        <v>亘理郡山元町浅生原字作田山2番地71</v>
      </c>
      <c r="J1156" s="237" t="s">
        <v>5544</v>
      </c>
      <c r="K1156" s="237" t="s">
        <v>5544</v>
      </c>
      <c r="L1156" s="237" t="s">
        <v>353</v>
      </c>
      <c r="M1156" s="237" t="s">
        <v>5545</v>
      </c>
      <c r="N1156" s="237" t="s">
        <v>5546</v>
      </c>
      <c r="O1156" s="237" t="s">
        <v>5547</v>
      </c>
      <c r="P1156" s="237" t="s">
        <v>5498</v>
      </c>
      <c r="Q1156" s="237" t="s">
        <v>5499</v>
      </c>
      <c r="R1156" s="237" t="s">
        <v>5548</v>
      </c>
      <c r="S1156" s="237" t="s">
        <v>5549</v>
      </c>
      <c r="T1156" s="237" t="s">
        <v>5549</v>
      </c>
      <c r="U1156" s="237" t="s">
        <v>5550</v>
      </c>
      <c r="V1156" s="237" t="s">
        <v>102</v>
      </c>
      <c r="W1156" s="237"/>
      <c r="X1156" s="237"/>
      <c r="Y1156" s="237" t="s">
        <v>5546</v>
      </c>
      <c r="Z1156" s="237" t="s">
        <v>5547</v>
      </c>
      <c r="AA1156" s="237" t="str">
        <f t="shared" si="184"/>
        <v>シャカイフクシホウジンヤマモトチョウシャカイフクシキョウギカイ　シテイホウモンカイゴジギョウショ</v>
      </c>
      <c r="AB1156" s="237" t="s">
        <v>5498</v>
      </c>
      <c r="AC1156" s="237" t="str">
        <f t="shared" si="185"/>
        <v>989</v>
      </c>
      <c r="AD1156" s="237" t="str">
        <f t="shared" si="186"/>
        <v>2202</v>
      </c>
      <c r="AE1156" s="237" t="s">
        <v>5499</v>
      </c>
      <c r="AF1156" s="237" t="s">
        <v>5548</v>
      </c>
      <c r="AG1156" s="237" t="str">
        <f t="shared" si="187"/>
        <v>亘理郡山元町高瀬字合戦原113-37</v>
      </c>
      <c r="AH1156" s="237" t="s">
        <v>5549</v>
      </c>
      <c r="AI1156" s="237" t="s">
        <v>5549</v>
      </c>
      <c r="AJ1156" s="237" t="s">
        <v>260</v>
      </c>
    </row>
    <row r="1157" spans="1:36">
      <c r="A1157" s="237" t="str">
        <f t="shared" si="179"/>
        <v>0412400095就労移行支援</v>
      </c>
      <c r="B1157" s="237" t="s">
        <v>3507</v>
      </c>
      <c r="C1157" s="237" t="s">
        <v>3508</v>
      </c>
      <c r="D1157" s="237" t="str">
        <f t="shared" si="180"/>
        <v>シャカイフクシホウジン　ハラカラフクシカイ</v>
      </c>
      <c r="E1157" s="237" t="s">
        <v>3509</v>
      </c>
      <c r="F1157" s="237" t="str">
        <f t="shared" si="181"/>
        <v>989</v>
      </c>
      <c r="G1157" s="237" t="str">
        <f t="shared" si="182"/>
        <v>1601</v>
      </c>
      <c r="H1157" s="237" t="s">
        <v>3510</v>
      </c>
      <c r="I1157" s="237" t="str">
        <f t="shared" si="183"/>
        <v>柴田郡柴田町船岡中央１丁目２－２３</v>
      </c>
      <c r="J1157" s="237" t="s">
        <v>3511</v>
      </c>
      <c r="K1157" s="237" t="s">
        <v>3512</v>
      </c>
      <c r="L1157" s="237" t="s">
        <v>248</v>
      </c>
      <c r="M1157" s="237" t="s">
        <v>3513</v>
      </c>
      <c r="N1157" s="237" t="s">
        <v>5551</v>
      </c>
      <c r="O1157" s="237" t="s">
        <v>5552</v>
      </c>
      <c r="P1157" s="237" t="s">
        <v>5553</v>
      </c>
      <c r="Q1157" s="237" t="s">
        <v>5492</v>
      </c>
      <c r="R1157" s="237" t="s">
        <v>5554</v>
      </c>
      <c r="S1157" s="237" t="s">
        <v>5555</v>
      </c>
      <c r="T1157" s="237" t="s">
        <v>5556</v>
      </c>
      <c r="U1157" s="237" t="s">
        <v>5557</v>
      </c>
      <c r="V1157" s="237" t="s">
        <v>109</v>
      </c>
      <c r="W1157" s="237"/>
      <c r="X1157" s="237"/>
      <c r="Y1157" s="237" t="s">
        <v>5551</v>
      </c>
      <c r="Z1157" s="237" t="s">
        <v>5552</v>
      </c>
      <c r="AA1157" s="237" t="str">
        <f t="shared" si="184"/>
        <v>エイムワタリ</v>
      </c>
      <c r="AB1157" s="237" t="s">
        <v>5553</v>
      </c>
      <c r="AC1157" s="237" t="str">
        <f t="shared" si="185"/>
        <v>989</v>
      </c>
      <c r="AD1157" s="237" t="str">
        <f t="shared" si="186"/>
        <v>2331</v>
      </c>
      <c r="AE1157" s="237" t="s">
        <v>5492</v>
      </c>
      <c r="AF1157" s="237" t="s">
        <v>5554</v>
      </c>
      <c r="AG1157" s="237" t="str">
        <f t="shared" si="187"/>
        <v>亘理郡亘理町吉田字宮前13-1</v>
      </c>
      <c r="AH1157" s="237" t="s">
        <v>5555</v>
      </c>
      <c r="AI1157" s="237" t="s">
        <v>5556</v>
      </c>
      <c r="AJ1157" s="237" t="s">
        <v>332</v>
      </c>
    </row>
    <row r="1158" spans="1:36">
      <c r="A1158" s="237" t="str">
        <f t="shared" si="179"/>
        <v>0412400095就労継続支援Ｂ型</v>
      </c>
      <c r="B1158" s="237" t="s">
        <v>3507</v>
      </c>
      <c r="C1158" s="237" t="s">
        <v>3508</v>
      </c>
      <c r="D1158" s="237" t="str">
        <f t="shared" si="180"/>
        <v>シャカイフクシホウジン　ハラカラフクシカイ</v>
      </c>
      <c r="E1158" s="237" t="s">
        <v>3509</v>
      </c>
      <c r="F1158" s="237" t="str">
        <f t="shared" si="181"/>
        <v>989</v>
      </c>
      <c r="G1158" s="237" t="str">
        <f t="shared" si="182"/>
        <v>1601</v>
      </c>
      <c r="H1158" s="237" t="s">
        <v>3510</v>
      </c>
      <c r="I1158" s="237" t="str">
        <f t="shared" si="183"/>
        <v>柴田郡柴田町船岡中央１丁目２－２３</v>
      </c>
      <c r="J1158" s="237" t="s">
        <v>3511</v>
      </c>
      <c r="K1158" s="237" t="s">
        <v>3512</v>
      </c>
      <c r="L1158" s="237" t="s">
        <v>248</v>
      </c>
      <c r="M1158" s="237" t="s">
        <v>3513</v>
      </c>
      <c r="N1158" s="237" t="s">
        <v>5551</v>
      </c>
      <c r="O1158" s="237" t="s">
        <v>5552</v>
      </c>
      <c r="P1158" s="237" t="s">
        <v>5553</v>
      </c>
      <c r="Q1158" s="237" t="s">
        <v>5492</v>
      </c>
      <c r="R1158" s="237" t="s">
        <v>5554</v>
      </c>
      <c r="S1158" s="237" t="s">
        <v>5555</v>
      </c>
      <c r="T1158" s="237" t="s">
        <v>5556</v>
      </c>
      <c r="U1158" s="237" t="s">
        <v>5557</v>
      </c>
      <c r="V1158" s="237" t="s">
        <v>111</v>
      </c>
      <c r="W1158" s="237"/>
      <c r="X1158" s="237"/>
      <c r="Y1158" s="237" t="s">
        <v>5551</v>
      </c>
      <c r="Z1158" s="237" t="s">
        <v>5552</v>
      </c>
      <c r="AA1158" s="237" t="str">
        <f t="shared" si="184"/>
        <v>エイムワタリ</v>
      </c>
      <c r="AB1158" s="237" t="s">
        <v>5553</v>
      </c>
      <c r="AC1158" s="237" t="str">
        <f t="shared" si="185"/>
        <v>989</v>
      </c>
      <c r="AD1158" s="237" t="str">
        <f t="shared" si="186"/>
        <v>2331</v>
      </c>
      <c r="AE1158" s="237" t="s">
        <v>5492</v>
      </c>
      <c r="AF1158" s="237" t="s">
        <v>5554</v>
      </c>
      <c r="AG1158" s="237" t="str">
        <f t="shared" si="187"/>
        <v>亘理郡亘理町吉田字宮前13-1</v>
      </c>
      <c r="AH1158" s="237" t="s">
        <v>5555</v>
      </c>
      <c r="AI1158" s="237" t="s">
        <v>5556</v>
      </c>
      <c r="AJ1158" s="237" t="s">
        <v>260</v>
      </c>
    </row>
    <row r="1159" spans="1:36">
      <c r="A1159" s="237" t="str">
        <f t="shared" si="179"/>
        <v>0412400095知的障害者通所授産施設</v>
      </c>
      <c r="B1159" s="237" t="s">
        <v>3507</v>
      </c>
      <c r="C1159" s="237" t="s">
        <v>3508</v>
      </c>
      <c r="D1159" s="237" t="str">
        <f t="shared" si="180"/>
        <v>シャカイフクシホウジン　ハラカラフクシカイ</v>
      </c>
      <c r="E1159" s="237" t="s">
        <v>3509</v>
      </c>
      <c r="F1159" s="237" t="str">
        <f t="shared" si="181"/>
        <v>989</v>
      </c>
      <c r="G1159" s="237" t="str">
        <f t="shared" si="182"/>
        <v>1601</v>
      </c>
      <c r="H1159" s="237" t="s">
        <v>3510</v>
      </c>
      <c r="I1159" s="237" t="str">
        <f t="shared" si="183"/>
        <v>柴田郡柴田町船岡中央１丁目２－２３</v>
      </c>
      <c r="J1159" s="237" t="s">
        <v>3511</v>
      </c>
      <c r="K1159" s="237" t="s">
        <v>3512</v>
      </c>
      <c r="L1159" s="237" t="s">
        <v>248</v>
      </c>
      <c r="M1159" s="237" t="s">
        <v>3513</v>
      </c>
      <c r="N1159" s="237" t="s">
        <v>5551</v>
      </c>
      <c r="O1159" s="237" t="s">
        <v>5552</v>
      </c>
      <c r="P1159" s="237" t="s">
        <v>5553</v>
      </c>
      <c r="Q1159" s="237" t="s">
        <v>5492</v>
      </c>
      <c r="R1159" s="237" t="s">
        <v>5554</v>
      </c>
      <c r="S1159" s="237" t="s">
        <v>5555</v>
      </c>
      <c r="T1159" s="237" t="s">
        <v>5556</v>
      </c>
      <c r="U1159" s="237" t="s">
        <v>5557</v>
      </c>
      <c r="V1159" s="237" t="s">
        <v>561</v>
      </c>
      <c r="W1159" s="237"/>
      <c r="X1159" s="237"/>
      <c r="Y1159" s="237" t="s">
        <v>5551</v>
      </c>
      <c r="Z1159" s="237" t="s">
        <v>5552</v>
      </c>
      <c r="AA1159" s="237" t="str">
        <f t="shared" si="184"/>
        <v>エイムワタリ</v>
      </c>
      <c r="AB1159" s="237" t="s">
        <v>5553</v>
      </c>
      <c r="AC1159" s="237" t="str">
        <f t="shared" si="185"/>
        <v>989</v>
      </c>
      <c r="AD1159" s="237" t="str">
        <f t="shared" si="186"/>
        <v>2331</v>
      </c>
      <c r="AE1159" s="237" t="s">
        <v>5492</v>
      </c>
      <c r="AF1159" s="237" t="s">
        <v>5554</v>
      </c>
      <c r="AG1159" s="237" t="str">
        <f t="shared" si="187"/>
        <v>亘理郡亘理町吉田字宮前13-1</v>
      </c>
      <c r="AH1159" s="237" t="s">
        <v>5555</v>
      </c>
      <c r="AI1159" s="237" t="s">
        <v>5556</v>
      </c>
      <c r="AJ1159" s="237" t="s">
        <v>280</v>
      </c>
    </row>
    <row r="1160" spans="1:36">
      <c r="A1160" s="237" t="str">
        <f t="shared" ref="A1160:A1224" si="197">U1160&amp;V1160</f>
        <v>0412400103自立訓練（機能訓練）</v>
      </c>
      <c r="B1160" s="237" t="s">
        <v>5503</v>
      </c>
      <c r="C1160" s="237" t="s">
        <v>5504</v>
      </c>
      <c r="D1160" s="237" t="str">
        <f t="shared" ref="D1160:D1224" si="198">DBCS(C1160)</f>
        <v>シャカイフクシホウジン　セイワカイ</v>
      </c>
      <c r="E1160" s="237" t="s">
        <v>5498</v>
      </c>
      <c r="F1160" s="237" t="str">
        <f t="shared" ref="F1160:F1224" si="199">LEFT(E1160,3)</f>
        <v>989</v>
      </c>
      <c r="G1160" s="237" t="str">
        <f t="shared" ref="G1160:G1224" si="200">RIGHT(E1160,4)</f>
        <v>2202</v>
      </c>
      <c r="H1160" s="237" t="s">
        <v>5505</v>
      </c>
      <c r="I1160" s="237" t="str">
        <f t="shared" ref="I1160:I1224" si="201">SUBSTITUTE(H1160,"宮城県","")</f>
        <v>亘理郡山元町高瀬字合戦原111-11</v>
      </c>
      <c r="J1160" s="237" t="s">
        <v>5506</v>
      </c>
      <c r="K1160" s="237" t="s">
        <v>5507</v>
      </c>
      <c r="L1160" s="237" t="s">
        <v>353</v>
      </c>
      <c r="M1160" s="237" t="s">
        <v>5508</v>
      </c>
      <c r="N1160" s="237" t="s">
        <v>5558</v>
      </c>
      <c r="O1160" s="237" t="s">
        <v>5559</v>
      </c>
      <c r="P1160" s="237" t="s">
        <v>5511</v>
      </c>
      <c r="Q1160" s="237" t="s">
        <v>5499</v>
      </c>
      <c r="R1160" s="237" t="s">
        <v>5560</v>
      </c>
      <c r="S1160" s="237" t="s">
        <v>5513</v>
      </c>
      <c r="T1160" s="237" t="s">
        <v>5514</v>
      </c>
      <c r="U1160" s="237" t="s">
        <v>5561</v>
      </c>
      <c r="V1160" s="237" t="s">
        <v>189</v>
      </c>
      <c r="W1160" s="237"/>
      <c r="X1160" s="237"/>
      <c r="Y1160" s="237" t="s">
        <v>5558</v>
      </c>
      <c r="Z1160" s="237" t="s">
        <v>5559</v>
      </c>
      <c r="AA1160" s="237" t="str">
        <f t="shared" ref="AA1160:AA1224" si="202">DBCS(Z1160)</f>
        <v>セイワエンデイサービスセンター</v>
      </c>
      <c r="AB1160" s="237" t="s">
        <v>5511</v>
      </c>
      <c r="AC1160" s="237" t="str">
        <f t="shared" ref="AC1160:AC1224" si="203">LEFT(AB1160,3)</f>
        <v>989</v>
      </c>
      <c r="AD1160" s="237" t="str">
        <f t="shared" ref="AD1160:AD1224" si="204">RIGHT(AB1160,4)</f>
        <v>2112</v>
      </c>
      <c r="AE1160" s="237" t="s">
        <v>5499</v>
      </c>
      <c r="AF1160" s="237" t="s">
        <v>5560</v>
      </c>
      <c r="AG1160" s="237" t="str">
        <f t="shared" ref="AG1160:AG1224" si="205">SUBSTITUTE(AF1160,"宮城県","")</f>
        <v>亘理郡山元町真庭字名生東７２－２</v>
      </c>
      <c r="AH1160" s="237" t="s">
        <v>5513</v>
      </c>
      <c r="AI1160" s="237" t="s">
        <v>5514</v>
      </c>
      <c r="AJ1160" s="237" t="s">
        <v>332</v>
      </c>
    </row>
    <row r="1161" spans="1:36">
      <c r="A1161" s="237" t="str">
        <f t="shared" si="197"/>
        <v>0412400111居宅介護</v>
      </c>
      <c r="B1161" s="237" t="s">
        <v>5562</v>
      </c>
      <c r="C1161" s="237" t="s">
        <v>5563</v>
      </c>
      <c r="D1161" s="237" t="str">
        <f t="shared" si="198"/>
        <v>イリョウホウジンシャダンマツムラクリニック</v>
      </c>
      <c r="E1161" s="237" t="s">
        <v>5564</v>
      </c>
      <c r="F1161" s="237" t="str">
        <f t="shared" si="199"/>
        <v>989</v>
      </c>
      <c r="G1161" s="237" t="str">
        <f t="shared" si="200"/>
        <v>2111</v>
      </c>
      <c r="H1161" s="237" t="s">
        <v>5565</v>
      </c>
      <c r="I1161" s="237" t="str">
        <f t="shared" si="201"/>
        <v>亘理郡山元町坂元字道合37</v>
      </c>
      <c r="J1161" s="237" t="s">
        <v>5566</v>
      </c>
      <c r="K1161" s="237" t="s">
        <v>5567</v>
      </c>
      <c r="L1161" s="237" t="s">
        <v>248</v>
      </c>
      <c r="M1161" s="237" t="s">
        <v>5568</v>
      </c>
      <c r="N1161" s="237" t="s">
        <v>5569</v>
      </c>
      <c r="O1161" s="237" t="s">
        <v>5570</v>
      </c>
      <c r="P1161" s="237" t="s">
        <v>5498</v>
      </c>
      <c r="Q1161" s="237" t="s">
        <v>5499</v>
      </c>
      <c r="R1161" s="237" t="s">
        <v>5571</v>
      </c>
      <c r="S1161" s="237" t="s">
        <v>5572</v>
      </c>
      <c r="T1161" s="237" t="s">
        <v>5573</v>
      </c>
      <c r="U1161" s="237" t="s">
        <v>5574</v>
      </c>
      <c r="V1161" s="237" t="s">
        <v>99</v>
      </c>
      <c r="W1161" s="237"/>
      <c r="X1161" s="237"/>
      <c r="Y1161" s="237" t="s">
        <v>5569</v>
      </c>
      <c r="Z1161" s="237" t="s">
        <v>5570</v>
      </c>
      <c r="AA1161" s="237" t="str">
        <f t="shared" si="202"/>
        <v>ヤマモトヘルパーステーション</v>
      </c>
      <c r="AB1161" s="237" t="s">
        <v>5498</v>
      </c>
      <c r="AC1161" s="237" t="str">
        <f t="shared" si="203"/>
        <v>989</v>
      </c>
      <c r="AD1161" s="237" t="str">
        <f t="shared" si="204"/>
        <v>2202</v>
      </c>
      <c r="AE1161" s="237" t="s">
        <v>5499</v>
      </c>
      <c r="AF1161" s="237" t="s">
        <v>5575</v>
      </c>
      <c r="AG1161" s="237" t="str">
        <f t="shared" si="205"/>
        <v>亘理郡山元町高瀬字合戦原54番地2</v>
      </c>
      <c r="AH1161" s="237" t="s">
        <v>5576</v>
      </c>
      <c r="AI1161" s="237" t="s">
        <v>5573</v>
      </c>
      <c r="AJ1161" s="237" t="s">
        <v>260</v>
      </c>
    </row>
    <row r="1162" spans="1:36">
      <c r="A1162" s="237" t="str">
        <f t="shared" si="197"/>
        <v>0412400111重度訪問介護</v>
      </c>
      <c r="B1162" s="237" t="s">
        <v>5562</v>
      </c>
      <c r="C1162" s="237" t="s">
        <v>5563</v>
      </c>
      <c r="D1162" s="237" t="str">
        <f t="shared" si="198"/>
        <v>イリョウホウジンシャダンマツムラクリニック</v>
      </c>
      <c r="E1162" s="237" t="s">
        <v>5564</v>
      </c>
      <c r="F1162" s="237" t="str">
        <f t="shared" si="199"/>
        <v>989</v>
      </c>
      <c r="G1162" s="237" t="str">
        <f t="shared" si="200"/>
        <v>2111</v>
      </c>
      <c r="H1162" s="237" t="s">
        <v>5565</v>
      </c>
      <c r="I1162" s="237" t="str">
        <f t="shared" si="201"/>
        <v>亘理郡山元町坂元字道合37</v>
      </c>
      <c r="J1162" s="237" t="s">
        <v>5566</v>
      </c>
      <c r="K1162" s="237" t="s">
        <v>5567</v>
      </c>
      <c r="L1162" s="237" t="s">
        <v>248</v>
      </c>
      <c r="M1162" s="237" t="s">
        <v>5568</v>
      </c>
      <c r="N1162" s="237" t="s">
        <v>5569</v>
      </c>
      <c r="O1162" s="237" t="s">
        <v>5570</v>
      </c>
      <c r="P1162" s="237" t="s">
        <v>5498</v>
      </c>
      <c r="Q1162" s="237" t="s">
        <v>5499</v>
      </c>
      <c r="R1162" s="237" t="s">
        <v>5571</v>
      </c>
      <c r="S1162" s="237" t="s">
        <v>5572</v>
      </c>
      <c r="T1162" s="237" t="s">
        <v>5573</v>
      </c>
      <c r="U1162" s="237" t="s">
        <v>5574</v>
      </c>
      <c r="V1162" s="237" t="s">
        <v>101</v>
      </c>
      <c r="W1162" s="237"/>
      <c r="X1162" s="237"/>
      <c r="Y1162" s="237" t="s">
        <v>5569</v>
      </c>
      <c r="Z1162" s="237" t="s">
        <v>5570</v>
      </c>
      <c r="AA1162" s="237" t="str">
        <f t="shared" si="202"/>
        <v>ヤマモトヘルパーステーション</v>
      </c>
      <c r="AB1162" s="237" t="s">
        <v>5498</v>
      </c>
      <c r="AC1162" s="237" t="str">
        <f t="shared" si="203"/>
        <v>989</v>
      </c>
      <c r="AD1162" s="237" t="str">
        <f t="shared" si="204"/>
        <v>2202</v>
      </c>
      <c r="AE1162" s="237" t="s">
        <v>5499</v>
      </c>
      <c r="AF1162" s="237" t="s">
        <v>5575</v>
      </c>
      <c r="AG1162" s="237" t="str">
        <f t="shared" si="205"/>
        <v>亘理郡山元町高瀬字合戦原54番地2</v>
      </c>
      <c r="AH1162" s="237" t="s">
        <v>5576</v>
      </c>
      <c r="AI1162" s="237" t="s">
        <v>5573</v>
      </c>
      <c r="AJ1162" s="237" t="s">
        <v>260</v>
      </c>
    </row>
    <row r="1163" spans="1:36">
      <c r="A1163" s="237" t="str">
        <f t="shared" si="197"/>
        <v>0412400137児童デイサービス</v>
      </c>
      <c r="B1163" s="237" t="s">
        <v>2902</v>
      </c>
      <c r="C1163" s="237" t="s">
        <v>2903</v>
      </c>
      <c r="D1163" s="237" t="str">
        <f t="shared" si="198"/>
        <v>トクテイヒエイリカツドウホウジンコウソウ</v>
      </c>
      <c r="E1163" s="237" t="s">
        <v>2904</v>
      </c>
      <c r="F1163" s="237" t="str">
        <f t="shared" si="199"/>
        <v>981</v>
      </c>
      <c r="G1163" s="237" t="str">
        <f t="shared" si="200"/>
        <v>0134</v>
      </c>
      <c r="H1163" s="237" t="s">
        <v>2905</v>
      </c>
      <c r="I1163" s="237" t="str">
        <f t="shared" si="201"/>
        <v>宮城郡利府町しらかし台6丁目1-10</v>
      </c>
      <c r="J1163" s="237" t="s">
        <v>2906</v>
      </c>
      <c r="K1163" s="237" t="s">
        <v>2907</v>
      </c>
      <c r="L1163" s="237" t="s">
        <v>248</v>
      </c>
      <c r="M1163" s="237" t="s">
        <v>2908</v>
      </c>
      <c r="N1163" s="237" t="s">
        <v>5577</v>
      </c>
      <c r="O1163" s="237" t="s">
        <v>5578</v>
      </c>
      <c r="P1163" s="237" t="s">
        <v>5579</v>
      </c>
      <c r="Q1163" s="237" t="s">
        <v>5492</v>
      </c>
      <c r="R1163" s="237" t="s">
        <v>5580</v>
      </c>
      <c r="S1163" s="237" t="s">
        <v>5581</v>
      </c>
      <c r="T1163" s="237" t="s">
        <v>5581</v>
      </c>
      <c r="U1163" s="237" t="s">
        <v>5582</v>
      </c>
      <c r="V1163" s="237" t="s">
        <v>331</v>
      </c>
      <c r="W1163" s="237"/>
      <c r="X1163" s="237"/>
      <c r="Y1163" s="237" t="s">
        <v>5577</v>
      </c>
      <c r="Z1163" s="237" t="s">
        <v>5578</v>
      </c>
      <c r="AA1163" s="237" t="str">
        <f t="shared" si="202"/>
        <v>ヨッチャンチ</v>
      </c>
      <c r="AB1163" s="237" t="s">
        <v>5579</v>
      </c>
      <c r="AC1163" s="237" t="str">
        <f t="shared" si="203"/>
        <v>989</v>
      </c>
      <c r="AD1163" s="237" t="str">
        <f t="shared" si="204"/>
        <v>2381</v>
      </c>
      <c r="AE1163" s="237" t="s">
        <v>5492</v>
      </c>
      <c r="AF1163" s="237" t="s">
        <v>5580</v>
      </c>
      <c r="AG1163" s="237" t="str">
        <f t="shared" si="205"/>
        <v>亘理郡亘理町逢隈上郡字上２０１番地</v>
      </c>
      <c r="AH1163" s="237" t="s">
        <v>5581</v>
      </c>
      <c r="AI1163" s="237" t="s">
        <v>5581</v>
      </c>
      <c r="AJ1163" s="237" t="s">
        <v>332</v>
      </c>
    </row>
    <row r="1164" spans="1:36">
      <c r="A1164" s="237" t="str">
        <f t="shared" si="197"/>
        <v>0412400145居宅介護</v>
      </c>
      <c r="B1164" s="237" t="s">
        <v>629</v>
      </c>
      <c r="C1164" s="237" t="s">
        <v>630</v>
      </c>
      <c r="D1164" s="237" t="str">
        <f t="shared" si="198"/>
        <v>カブシキガイシャニチイガッカン</v>
      </c>
      <c r="E1164" s="237" t="s">
        <v>631</v>
      </c>
      <c r="F1164" s="237" t="str">
        <f t="shared" si="199"/>
        <v>101</v>
      </c>
      <c r="G1164" s="237" t="str">
        <f t="shared" si="200"/>
        <v>8688</v>
      </c>
      <c r="H1164" s="237" t="s">
        <v>632</v>
      </c>
      <c r="I1164" s="237" t="str">
        <f t="shared" si="201"/>
        <v>東京都千代田区神田駿河台２丁目９</v>
      </c>
      <c r="J1164" s="237" t="s">
        <v>633</v>
      </c>
      <c r="K1164" s="237" t="s">
        <v>634</v>
      </c>
      <c r="L1164" s="237" t="s">
        <v>635</v>
      </c>
      <c r="M1164" s="237" t="s">
        <v>636</v>
      </c>
      <c r="N1164" s="237" t="s">
        <v>5583</v>
      </c>
      <c r="O1164" s="237" t="s">
        <v>5584</v>
      </c>
      <c r="P1164" s="237" t="s">
        <v>5484</v>
      </c>
      <c r="Q1164" s="237" t="s">
        <v>5492</v>
      </c>
      <c r="R1164" s="237" t="s">
        <v>5585</v>
      </c>
      <c r="S1164" s="237" t="s">
        <v>5586</v>
      </c>
      <c r="T1164" s="237" t="s">
        <v>5587</v>
      </c>
      <c r="U1164" s="237" t="s">
        <v>5588</v>
      </c>
      <c r="V1164" s="237" t="s">
        <v>99</v>
      </c>
      <c r="W1164" s="237"/>
      <c r="X1164" s="237"/>
      <c r="Y1164" s="237" t="s">
        <v>5583</v>
      </c>
      <c r="Z1164" s="237" t="s">
        <v>5584</v>
      </c>
      <c r="AA1164" s="237" t="str">
        <f t="shared" si="202"/>
        <v>ニチイケアセンターワタリ</v>
      </c>
      <c r="AB1164" s="237" t="s">
        <v>5484</v>
      </c>
      <c r="AC1164" s="237" t="str">
        <f t="shared" si="203"/>
        <v>989</v>
      </c>
      <c r="AD1164" s="237" t="str">
        <f t="shared" si="204"/>
        <v>2351</v>
      </c>
      <c r="AE1164" s="237" t="s">
        <v>5492</v>
      </c>
      <c r="AF1164" s="237" t="s">
        <v>5585</v>
      </c>
      <c r="AG1164" s="237" t="str">
        <f t="shared" si="205"/>
        <v>亘理郡亘理町字新町４５－４</v>
      </c>
      <c r="AH1164" s="237" t="s">
        <v>5586</v>
      </c>
      <c r="AI1164" s="237" t="s">
        <v>5587</v>
      </c>
      <c r="AJ1164" s="237" t="s">
        <v>260</v>
      </c>
    </row>
    <row r="1165" spans="1:36">
      <c r="A1165" s="237" t="str">
        <f t="shared" si="197"/>
        <v>0412400145重度訪問介護</v>
      </c>
      <c r="B1165" s="237" t="s">
        <v>629</v>
      </c>
      <c r="C1165" s="237" t="s">
        <v>630</v>
      </c>
      <c r="D1165" s="237" t="str">
        <f t="shared" si="198"/>
        <v>カブシキガイシャニチイガッカン</v>
      </c>
      <c r="E1165" s="237" t="s">
        <v>631</v>
      </c>
      <c r="F1165" s="237" t="str">
        <f t="shared" si="199"/>
        <v>101</v>
      </c>
      <c r="G1165" s="237" t="str">
        <f t="shared" si="200"/>
        <v>8688</v>
      </c>
      <c r="H1165" s="237" t="s">
        <v>632</v>
      </c>
      <c r="I1165" s="237" t="str">
        <f t="shared" si="201"/>
        <v>東京都千代田区神田駿河台２丁目９</v>
      </c>
      <c r="J1165" s="237" t="s">
        <v>633</v>
      </c>
      <c r="K1165" s="237" t="s">
        <v>634</v>
      </c>
      <c r="L1165" s="237" t="s">
        <v>635</v>
      </c>
      <c r="M1165" s="237" t="s">
        <v>636</v>
      </c>
      <c r="N1165" s="237" t="s">
        <v>5583</v>
      </c>
      <c r="O1165" s="237" t="s">
        <v>5584</v>
      </c>
      <c r="P1165" s="237" t="s">
        <v>5484</v>
      </c>
      <c r="Q1165" s="237" t="s">
        <v>5492</v>
      </c>
      <c r="R1165" s="237" t="s">
        <v>5585</v>
      </c>
      <c r="S1165" s="237" t="s">
        <v>5586</v>
      </c>
      <c r="T1165" s="237" t="s">
        <v>5587</v>
      </c>
      <c r="U1165" s="237" t="s">
        <v>5588</v>
      </c>
      <c r="V1165" s="237" t="s">
        <v>101</v>
      </c>
      <c r="W1165" s="237"/>
      <c r="X1165" s="237"/>
      <c r="Y1165" s="237" t="s">
        <v>5583</v>
      </c>
      <c r="Z1165" s="237" t="s">
        <v>5584</v>
      </c>
      <c r="AA1165" s="237" t="str">
        <f t="shared" si="202"/>
        <v>ニチイケアセンターワタリ</v>
      </c>
      <c r="AB1165" s="237" t="s">
        <v>5484</v>
      </c>
      <c r="AC1165" s="237" t="str">
        <f t="shared" si="203"/>
        <v>989</v>
      </c>
      <c r="AD1165" s="237" t="str">
        <f t="shared" si="204"/>
        <v>2351</v>
      </c>
      <c r="AE1165" s="237" t="s">
        <v>5492</v>
      </c>
      <c r="AF1165" s="237" t="s">
        <v>5585</v>
      </c>
      <c r="AG1165" s="237" t="str">
        <f t="shared" si="205"/>
        <v>亘理郡亘理町字新町４５－４</v>
      </c>
      <c r="AH1165" s="237" t="s">
        <v>5586</v>
      </c>
      <c r="AI1165" s="237" t="s">
        <v>5587</v>
      </c>
      <c r="AJ1165" s="237" t="s">
        <v>260</v>
      </c>
    </row>
    <row r="1166" spans="1:36">
      <c r="A1166" s="237" t="str">
        <f t="shared" si="197"/>
        <v>0412400145同行援護</v>
      </c>
      <c r="B1166" s="237" t="s">
        <v>629</v>
      </c>
      <c r="C1166" s="237" t="s">
        <v>630</v>
      </c>
      <c r="D1166" s="237" t="str">
        <f t="shared" si="198"/>
        <v>カブシキガイシャニチイガッカン</v>
      </c>
      <c r="E1166" s="237" t="s">
        <v>631</v>
      </c>
      <c r="F1166" s="237" t="str">
        <f t="shared" si="199"/>
        <v>101</v>
      </c>
      <c r="G1166" s="237" t="str">
        <f t="shared" si="200"/>
        <v>8688</v>
      </c>
      <c r="H1166" s="237" t="s">
        <v>632</v>
      </c>
      <c r="I1166" s="237" t="str">
        <f t="shared" si="201"/>
        <v>東京都千代田区神田駿河台２丁目９</v>
      </c>
      <c r="J1166" s="237" t="s">
        <v>633</v>
      </c>
      <c r="K1166" s="237" t="s">
        <v>634</v>
      </c>
      <c r="L1166" s="237" t="s">
        <v>635</v>
      </c>
      <c r="M1166" s="237" t="s">
        <v>636</v>
      </c>
      <c r="N1166" s="237" t="s">
        <v>5583</v>
      </c>
      <c r="O1166" s="237" t="s">
        <v>5584</v>
      </c>
      <c r="P1166" s="237" t="s">
        <v>5484</v>
      </c>
      <c r="Q1166" s="237" t="s">
        <v>5492</v>
      </c>
      <c r="R1166" s="237" t="s">
        <v>5585</v>
      </c>
      <c r="S1166" s="237" t="s">
        <v>5586</v>
      </c>
      <c r="T1166" s="237" t="s">
        <v>5587</v>
      </c>
      <c r="U1166" s="237" t="s">
        <v>5588</v>
      </c>
      <c r="V1166" s="237" t="s">
        <v>126</v>
      </c>
      <c r="W1166" s="237"/>
      <c r="X1166" s="237"/>
      <c r="Y1166" s="237" t="s">
        <v>5583</v>
      </c>
      <c r="Z1166" s="237" t="s">
        <v>5584</v>
      </c>
      <c r="AA1166" s="237" t="str">
        <f t="shared" si="202"/>
        <v>ニチイケアセンターワタリ</v>
      </c>
      <c r="AB1166" s="237" t="s">
        <v>5484</v>
      </c>
      <c r="AC1166" s="237" t="str">
        <f t="shared" si="203"/>
        <v>989</v>
      </c>
      <c r="AD1166" s="237" t="str">
        <f t="shared" si="204"/>
        <v>2351</v>
      </c>
      <c r="AE1166" s="237" t="s">
        <v>5492</v>
      </c>
      <c r="AF1166" s="237" t="s">
        <v>5585</v>
      </c>
      <c r="AG1166" s="237" t="str">
        <f t="shared" si="205"/>
        <v>亘理郡亘理町字新町４５－４</v>
      </c>
      <c r="AH1166" s="237" t="s">
        <v>5586</v>
      </c>
      <c r="AI1166" s="237" t="s">
        <v>5587</v>
      </c>
      <c r="AJ1166" s="237" t="s">
        <v>332</v>
      </c>
    </row>
    <row r="1167" spans="1:36">
      <c r="A1167" s="237" t="str">
        <f t="shared" si="197"/>
        <v>0412400152居宅介護</v>
      </c>
      <c r="B1167" s="237" t="s">
        <v>2482</v>
      </c>
      <c r="C1167" s="237" t="s">
        <v>2483</v>
      </c>
      <c r="D1167" s="237" t="str">
        <f t="shared" si="198"/>
        <v>カブシキカイシャウエルシスパートナーズ</v>
      </c>
      <c r="E1167" s="237" t="s">
        <v>2484</v>
      </c>
      <c r="F1167" s="237" t="str">
        <f t="shared" si="199"/>
        <v>980</v>
      </c>
      <c r="G1167" s="237" t="str">
        <f t="shared" si="200"/>
        <v>0811</v>
      </c>
      <c r="H1167" s="237" t="s">
        <v>2485</v>
      </c>
      <c r="I1167" s="237" t="str">
        <f t="shared" si="201"/>
        <v>仙台市青葉区一番町１丁目１番３０号</v>
      </c>
      <c r="J1167" s="237" t="s">
        <v>2486</v>
      </c>
      <c r="K1167" s="237" t="s">
        <v>2487</v>
      </c>
      <c r="L1167" s="237" t="s">
        <v>339</v>
      </c>
      <c r="M1167" s="237" t="s">
        <v>2488</v>
      </c>
      <c r="N1167" s="237" t="s">
        <v>5589</v>
      </c>
      <c r="O1167" s="237" t="s">
        <v>5590</v>
      </c>
      <c r="P1167" s="237" t="s">
        <v>5591</v>
      </c>
      <c r="Q1167" s="237" t="s">
        <v>5492</v>
      </c>
      <c r="R1167" s="237" t="s">
        <v>5592</v>
      </c>
      <c r="S1167" s="237"/>
      <c r="T1167" s="237"/>
      <c r="U1167" s="237" t="s">
        <v>5593</v>
      </c>
      <c r="V1167" s="237" t="s">
        <v>99</v>
      </c>
      <c r="W1167" s="237"/>
      <c r="X1167" s="237"/>
      <c r="Y1167" s="237" t="s">
        <v>5589</v>
      </c>
      <c r="Z1167" s="237" t="s">
        <v>5590</v>
      </c>
      <c r="AA1167" s="237" t="str">
        <f t="shared" si="202"/>
        <v>ウエックワタリオオクマケアステーション</v>
      </c>
      <c r="AB1167" s="237" t="s">
        <v>5591</v>
      </c>
      <c r="AC1167" s="237" t="str">
        <f t="shared" si="203"/>
        <v>989</v>
      </c>
      <c r="AD1167" s="237" t="str">
        <f t="shared" si="204"/>
        <v>2301</v>
      </c>
      <c r="AE1167" s="237" t="s">
        <v>5492</v>
      </c>
      <c r="AF1167" s="237" t="s">
        <v>5592</v>
      </c>
      <c r="AG1167" s="237" t="str">
        <f t="shared" si="205"/>
        <v>亘理郡亘理町逢隈中泉字上谷地223番１</v>
      </c>
      <c r="AH1167" s="237" t="s">
        <v>2486</v>
      </c>
      <c r="AI1167" s="237" t="s">
        <v>5594</v>
      </c>
      <c r="AJ1167" s="237" t="s">
        <v>260</v>
      </c>
    </row>
    <row r="1168" spans="1:36">
      <c r="A1168" s="237" t="str">
        <f t="shared" si="197"/>
        <v>0412400152重度訪問介護</v>
      </c>
      <c r="B1168" s="237" t="s">
        <v>2482</v>
      </c>
      <c r="C1168" s="237" t="s">
        <v>2483</v>
      </c>
      <c r="D1168" s="237" t="str">
        <f t="shared" si="198"/>
        <v>カブシキカイシャウエルシスパートナーズ</v>
      </c>
      <c r="E1168" s="237" t="s">
        <v>2484</v>
      </c>
      <c r="F1168" s="237" t="str">
        <f t="shared" si="199"/>
        <v>980</v>
      </c>
      <c r="G1168" s="237" t="str">
        <f t="shared" si="200"/>
        <v>0811</v>
      </c>
      <c r="H1168" s="237" t="s">
        <v>2485</v>
      </c>
      <c r="I1168" s="237" t="str">
        <f t="shared" si="201"/>
        <v>仙台市青葉区一番町１丁目１番３０号</v>
      </c>
      <c r="J1168" s="237" t="s">
        <v>2486</v>
      </c>
      <c r="K1168" s="237" t="s">
        <v>2487</v>
      </c>
      <c r="L1168" s="237" t="s">
        <v>339</v>
      </c>
      <c r="M1168" s="237" t="s">
        <v>2488</v>
      </c>
      <c r="N1168" s="237" t="s">
        <v>5589</v>
      </c>
      <c r="O1168" s="237" t="s">
        <v>5590</v>
      </c>
      <c r="P1168" s="237" t="s">
        <v>5591</v>
      </c>
      <c r="Q1168" s="237" t="s">
        <v>5492</v>
      </c>
      <c r="R1168" s="237" t="s">
        <v>5592</v>
      </c>
      <c r="S1168" s="237"/>
      <c r="T1168" s="237"/>
      <c r="U1168" s="237" t="s">
        <v>5593</v>
      </c>
      <c r="V1168" s="237" t="s">
        <v>101</v>
      </c>
      <c r="W1168" s="237"/>
      <c r="X1168" s="237"/>
      <c r="Y1168" s="237" t="s">
        <v>5589</v>
      </c>
      <c r="Z1168" s="237" t="s">
        <v>5590</v>
      </c>
      <c r="AA1168" s="237" t="str">
        <f t="shared" si="202"/>
        <v>ウエックワタリオオクマケアステーション</v>
      </c>
      <c r="AB1168" s="237" t="s">
        <v>5591</v>
      </c>
      <c r="AC1168" s="237" t="str">
        <f t="shared" si="203"/>
        <v>989</v>
      </c>
      <c r="AD1168" s="237" t="str">
        <f t="shared" si="204"/>
        <v>2301</v>
      </c>
      <c r="AE1168" s="237" t="s">
        <v>5492</v>
      </c>
      <c r="AF1168" s="237" t="s">
        <v>5592</v>
      </c>
      <c r="AG1168" s="237" t="str">
        <f t="shared" si="205"/>
        <v>亘理郡亘理町逢隈中泉字上谷地223番１</v>
      </c>
      <c r="AH1168" s="237" t="s">
        <v>2486</v>
      </c>
      <c r="AI1168" s="237" t="s">
        <v>5594</v>
      </c>
      <c r="AJ1168" s="237" t="s">
        <v>260</v>
      </c>
    </row>
    <row r="1169" spans="1:36">
      <c r="A1169" s="237" t="str">
        <f t="shared" si="197"/>
        <v>0412400160就労継続支援Ｂ型</v>
      </c>
      <c r="B1169" s="237" t="s">
        <v>2902</v>
      </c>
      <c r="C1169" s="237" t="s">
        <v>2903</v>
      </c>
      <c r="D1169" s="237" t="str">
        <f t="shared" si="198"/>
        <v>トクテイヒエイリカツドウホウジンコウソウ</v>
      </c>
      <c r="E1169" s="237" t="s">
        <v>2904</v>
      </c>
      <c r="F1169" s="237" t="str">
        <f t="shared" si="199"/>
        <v>981</v>
      </c>
      <c r="G1169" s="237" t="str">
        <f t="shared" si="200"/>
        <v>0134</v>
      </c>
      <c r="H1169" s="237" t="s">
        <v>2905</v>
      </c>
      <c r="I1169" s="237" t="str">
        <f t="shared" si="201"/>
        <v>宮城郡利府町しらかし台6丁目1-10</v>
      </c>
      <c r="J1169" s="237" t="s">
        <v>2906</v>
      </c>
      <c r="K1169" s="237" t="s">
        <v>2907</v>
      </c>
      <c r="L1169" s="237" t="s">
        <v>248</v>
      </c>
      <c r="M1169" s="237" t="s">
        <v>2908</v>
      </c>
      <c r="N1169" s="237" t="s">
        <v>5595</v>
      </c>
      <c r="O1169" s="237" t="s">
        <v>5596</v>
      </c>
      <c r="P1169" s="237" t="s">
        <v>5579</v>
      </c>
      <c r="Q1169" s="237" t="s">
        <v>5492</v>
      </c>
      <c r="R1169" s="237" t="s">
        <v>5580</v>
      </c>
      <c r="S1169" s="237" t="s">
        <v>5597</v>
      </c>
      <c r="T1169" s="237" t="s">
        <v>5597</v>
      </c>
      <c r="U1169" s="237" t="s">
        <v>5598</v>
      </c>
      <c r="V1169" s="237" t="s">
        <v>111</v>
      </c>
      <c r="W1169" s="237"/>
      <c r="X1169" s="237"/>
      <c r="Y1169" s="237" t="s">
        <v>5595</v>
      </c>
      <c r="Z1169" s="237" t="s">
        <v>5596</v>
      </c>
      <c r="AA1169" s="237" t="str">
        <f t="shared" si="202"/>
        <v>コウソウワタリ</v>
      </c>
      <c r="AB1169" s="237" t="s">
        <v>5579</v>
      </c>
      <c r="AC1169" s="237" t="str">
        <f t="shared" si="203"/>
        <v>989</v>
      </c>
      <c r="AD1169" s="237" t="str">
        <f t="shared" si="204"/>
        <v>2381</v>
      </c>
      <c r="AE1169" s="237" t="s">
        <v>5492</v>
      </c>
      <c r="AF1169" s="237" t="s">
        <v>5580</v>
      </c>
      <c r="AG1169" s="237" t="str">
        <f t="shared" si="205"/>
        <v>亘理郡亘理町逢隈上郡字上２０１番地</v>
      </c>
      <c r="AH1169" s="237" t="s">
        <v>5597</v>
      </c>
      <c r="AI1169" s="237" t="s">
        <v>5597</v>
      </c>
      <c r="AJ1169" s="237" t="s">
        <v>260</v>
      </c>
    </row>
    <row r="1170" spans="1:36">
      <c r="A1170" s="237" t="str">
        <f t="shared" si="197"/>
        <v>0412400178自立訓練（生活訓練）</v>
      </c>
      <c r="B1170" s="237" t="s">
        <v>5599</v>
      </c>
      <c r="C1170" s="237" t="s">
        <v>5600</v>
      </c>
      <c r="D1170" s="237" t="str">
        <f t="shared" si="198"/>
        <v>ヤマモトチョウ</v>
      </c>
      <c r="E1170" s="237" t="s">
        <v>5601</v>
      </c>
      <c r="F1170" s="237" t="str">
        <f t="shared" si="199"/>
        <v>989</v>
      </c>
      <c r="G1170" s="237" t="str">
        <f t="shared" si="200"/>
        <v>2292</v>
      </c>
      <c r="H1170" s="237" t="s">
        <v>5602</v>
      </c>
      <c r="I1170" s="237" t="str">
        <f t="shared" si="201"/>
        <v>亘理郡山元町浅生原字作田山２番地７１</v>
      </c>
      <c r="J1170" s="237" t="s">
        <v>5603</v>
      </c>
      <c r="K1170" s="237" t="s">
        <v>5604</v>
      </c>
      <c r="L1170" s="237" t="s">
        <v>5111</v>
      </c>
      <c r="M1170" s="237" t="s">
        <v>5605</v>
      </c>
      <c r="N1170" s="237" t="s">
        <v>5606</v>
      </c>
      <c r="O1170" s="237" t="s">
        <v>5607</v>
      </c>
      <c r="P1170" s="237" t="s">
        <v>5511</v>
      </c>
      <c r="Q1170" s="237" t="s">
        <v>5499</v>
      </c>
      <c r="R1170" s="237" t="s">
        <v>5608</v>
      </c>
      <c r="S1170" s="237" t="s">
        <v>5609</v>
      </c>
      <c r="T1170" s="237" t="s">
        <v>5610</v>
      </c>
      <c r="U1170" s="237" t="s">
        <v>5611</v>
      </c>
      <c r="V1170" s="237" t="s">
        <v>108</v>
      </c>
      <c r="W1170" s="237"/>
      <c r="X1170" s="237"/>
      <c r="Y1170" s="237" t="s">
        <v>5606</v>
      </c>
      <c r="Z1170" s="237" t="s">
        <v>5607</v>
      </c>
      <c r="AA1170" s="237" t="str">
        <f t="shared" si="202"/>
        <v>ヤマモトチョウキョウドウサギョウショ</v>
      </c>
      <c r="AB1170" s="237" t="s">
        <v>5511</v>
      </c>
      <c r="AC1170" s="237" t="str">
        <f t="shared" si="203"/>
        <v>989</v>
      </c>
      <c r="AD1170" s="237" t="str">
        <f t="shared" si="204"/>
        <v>2112</v>
      </c>
      <c r="AE1170" s="237" t="s">
        <v>5499</v>
      </c>
      <c r="AF1170" s="237" t="s">
        <v>5612</v>
      </c>
      <c r="AG1170" s="237" t="str">
        <f t="shared" si="205"/>
        <v>亘理郡山元町真庭字真庭字名生東75-7</v>
      </c>
      <c r="AH1170" s="237" t="s">
        <v>5609</v>
      </c>
      <c r="AI1170" s="237" t="s">
        <v>5610</v>
      </c>
      <c r="AJ1170" s="237" t="s">
        <v>261</v>
      </c>
    </row>
    <row r="1171" spans="1:36">
      <c r="A1171" s="237" t="str">
        <f t="shared" si="197"/>
        <v>0412400178就労継続支援Ｂ型</v>
      </c>
      <c r="B1171" s="237" t="s">
        <v>5599</v>
      </c>
      <c r="C1171" s="237" t="s">
        <v>5600</v>
      </c>
      <c r="D1171" s="237" t="str">
        <f t="shared" si="198"/>
        <v>ヤマモトチョウ</v>
      </c>
      <c r="E1171" s="237" t="s">
        <v>5601</v>
      </c>
      <c r="F1171" s="237" t="str">
        <f t="shared" si="199"/>
        <v>989</v>
      </c>
      <c r="G1171" s="237" t="str">
        <f t="shared" si="200"/>
        <v>2292</v>
      </c>
      <c r="H1171" s="237" t="s">
        <v>5602</v>
      </c>
      <c r="I1171" s="237" t="str">
        <f t="shared" si="201"/>
        <v>亘理郡山元町浅生原字作田山２番地７１</v>
      </c>
      <c r="J1171" s="237" t="s">
        <v>5603</v>
      </c>
      <c r="K1171" s="237" t="s">
        <v>5604</v>
      </c>
      <c r="L1171" s="237" t="s">
        <v>5111</v>
      </c>
      <c r="M1171" s="237" t="s">
        <v>5605</v>
      </c>
      <c r="N1171" s="237" t="s">
        <v>5606</v>
      </c>
      <c r="O1171" s="237" t="s">
        <v>5607</v>
      </c>
      <c r="P1171" s="237" t="s">
        <v>5511</v>
      </c>
      <c r="Q1171" s="237" t="s">
        <v>5499</v>
      </c>
      <c r="R1171" s="237" t="s">
        <v>5608</v>
      </c>
      <c r="S1171" s="237" t="s">
        <v>5609</v>
      </c>
      <c r="T1171" s="237" t="s">
        <v>5610</v>
      </c>
      <c r="U1171" s="237" t="s">
        <v>5611</v>
      </c>
      <c r="V1171" s="237" t="s">
        <v>111</v>
      </c>
      <c r="W1171" s="237"/>
      <c r="X1171" s="237"/>
      <c r="Y1171" s="237" t="s">
        <v>5606</v>
      </c>
      <c r="Z1171" s="237" t="s">
        <v>5607</v>
      </c>
      <c r="AA1171" s="237" t="str">
        <f t="shared" si="202"/>
        <v>ヤマモトチョウキョウドウサギョウショ</v>
      </c>
      <c r="AB1171" s="237" t="s">
        <v>5511</v>
      </c>
      <c r="AC1171" s="237" t="str">
        <f t="shared" si="203"/>
        <v>989</v>
      </c>
      <c r="AD1171" s="237" t="str">
        <f t="shared" si="204"/>
        <v>2112</v>
      </c>
      <c r="AE1171" s="237" t="s">
        <v>5499</v>
      </c>
      <c r="AF1171" s="237" t="s">
        <v>5608</v>
      </c>
      <c r="AG1171" s="237" t="str">
        <f t="shared" si="205"/>
        <v>亘理郡山元町真庭字名生東75-7</v>
      </c>
      <c r="AH1171" s="237" t="s">
        <v>5609</v>
      </c>
      <c r="AI1171" s="237" t="s">
        <v>5610</v>
      </c>
      <c r="AJ1171" s="237" t="s">
        <v>260</v>
      </c>
    </row>
    <row r="1172" spans="1:36">
      <c r="A1172" s="237" t="str">
        <f t="shared" si="197"/>
        <v>0412400210就労継続支援Ａ型</v>
      </c>
      <c r="B1172" s="237" t="s">
        <v>5613</v>
      </c>
      <c r="C1172" s="237" t="s">
        <v>5614</v>
      </c>
      <c r="D1172" s="237" t="str">
        <f t="shared" si="198"/>
        <v>トクテイヒエイリカツドウホウジンニホンエンゲイリョウホウシキョウカイ</v>
      </c>
      <c r="E1172" s="237" t="s">
        <v>5615</v>
      </c>
      <c r="F1172" s="237" t="str">
        <f t="shared" si="199"/>
        <v>061</v>
      </c>
      <c r="G1172" s="237" t="str">
        <f t="shared" si="200"/>
        <v>2276</v>
      </c>
      <c r="H1172" s="237" t="s">
        <v>5616</v>
      </c>
      <c r="I1172" s="237" t="str">
        <f t="shared" si="201"/>
        <v>北海道札幌市南区白川1814</v>
      </c>
      <c r="J1172" s="237" t="s">
        <v>5617</v>
      </c>
      <c r="K1172" s="237" t="s">
        <v>5618</v>
      </c>
      <c r="L1172" s="237" t="s">
        <v>248</v>
      </c>
      <c r="M1172" s="237" t="s">
        <v>5619</v>
      </c>
      <c r="N1172" s="237" t="s">
        <v>5620</v>
      </c>
      <c r="O1172" s="237" t="s">
        <v>5621</v>
      </c>
      <c r="P1172" s="237" t="s">
        <v>5484</v>
      </c>
      <c r="Q1172" s="237" t="s">
        <v>5492</v>
      </c>
      <c r="R1172" s="237" t="s">
        <v>5622</v>
      </c>
      <c r="S1172" s="237" t="s">
        <v>5623</v>
      </c>
      <c r="T1172" s="237" t="s">
        <v>5624</v>
      </c>
      <c r="U1172" s="237" t="s">
        <v>5625</v>
      </c>
      <c r="V1172" s="237" t="s">
        <v>110</v>
      </c>
      <c r="W1172" s="237"/>
      <c r="X1172" s="237"/>
      <c r="Y1172" s="237" t="s">
        <v>5620</v>
      </c>
      <c r="Z1172" s="237" t="s">
        <v>5621</v>
      </c>
      <c r="AA1172" s="237" t="str">
        <f t="shared" si="202"/>
        <v>トクテイヒエイリカツドウホウジンニホンエンゲイリョウホウシキョウカイトウホクシブホープシュウロウシエンセンター</v>
      </c>
      <c r="AB1172" s="237" t="s">
        <v>5484</v>
      </c>
      <c r="AC1172" s="237" t="str">
        <f t="shared" si="203"/>
        <v>989</v>
      </c>
      <c r="AD1172" s="237" t="str">
        <f t="shared" si="204"/>
        <v>2351</v>
      </c>
      <c r="AE1172" s="237" t="s">
        <v>5492</v>
      </c>
      <c r="AF1172" s="237" t="s">
        <v>5622</v>
      </c>
      <c r="AG1172" s="237" t="str">
        <f t="shared" si="205"/>
        <v>亘理郡亘理町五日町22</v>
      </c>
      <c r="AH1172" s="237" t="s">
        <v>5626</v>
      </c>
      <c r="AI1172" s="237" t="s">
        <v>5627</v>
      </c>
      <c r="AJ1172" s="237" t="s">
        <v>332</v>
      </c>
    </row>
    <row r="1173" spans="1:36">
      <c r="A1173" s="237" t="str">
        <f t="shared" si="197"/>
        <v>0412400228短期入所</v>
      </c>
      <c r="B1173" s="237" t="s">
        <v>2902</v>
      </c>
      <c r="C1173" s="237" t="s">
        <v>2903</v>
      </c>
      <c r="D1173" s="237" t="str">
        <f t="shared" si="198"/>
        <v>トクテイヒエイリカツドウホウジンコウソウ</v>
      </c>
      <c r="E1173" s="237" t="s">
        <v>2904</v>
      </c>
      <c r="F1173" s="237" t="str">
        <f t="shared" si="199"/>
        <v>981</v>
      </c>
      <c r="G1173" s="237" t="str">
        <f t="shared" si="200"/>
        <v>0134</v>
      </c>
      <c r="H1173" s="237" t="s">
        <v>2905</v>
      </c>
      <c r="I1173" s="237" t="str">
        <f t="shared" si="201"/>
        <v>宮城郡利府町しらかし台6丁目1-10</v>
      </c>
      <c r="J1173" s="237" t="s">
        <v>2906</v>
      </c>
      <c r="K1173" s="237" t="s">
        <v>2907</v>
      </c>
      <c r="L1173" s="237" t="s">
        <v>248</v>
      </c>
      <c r="M1173" s="237" t="s">
        <v>2908</v>
      </c>
      <c r="N1173" s="237" t="s">
        <v>5628</v>
      </c>
      <c r="O1173" s="237" t="s">
        <v>5629</v>
      </c>
      <c r="P1173" s="237" t="s">
        <v>5553</v>
      </c>
      <c r="Q1173" s="237" t="s">
        <v>5492</v>
      </c>
      <c r="R1173" s="237" t="s">
        <v>5630</v>
      </c>
      <c r="S1173" s="237" t="s">
        <v>5631</v>
      </c>
      <c r="T1173" s="237" t="s">
        <v>5631</v>
      </c>
      <c r="U1173" s="237" t="s">
        <v>5632</v>
      </c>
      <c r="V1173" s="237" t="s">
        <v>277</v>
      </c>
      <c r="W1173" s="237"/>
      <c r="X1173" s="237"/>
      <c r="Y1173" s="237" t="s">
        <v>5628</v>
      </c>
      <c r="Z1173" s="237" t="s">
        <v>5629</v>
      </c>
      <c r="AA1173" s="237" t="str">
        <f t="shared" si="202"/>
        <v>ハマヨシダボクノイエワタシノイエ</v>
      </c>
      <c r="AB1173" s="237" t="s">
        <v>5553</v>
      </c>
      <c r="AC1173" s="237" t="str">
        <f t="shared" si="203"/>
        <v>989</v>
      </c>
      <c r="AD1173" s="237" t="str">
        <f t="shared" si="204"/>
        <v>2331</v>
      </c>
      <c r="AE1173" s="237" t="s">
        <v>5492</v>
      </c>
      <c r="AF1173" s="237" t="s">
        <v>5630</v>
      </c>
      <c r="AG1173" s="237" t="str">
        <f t="shared" si="205"/>
        <v>亘理郡亘理町吉田字流146-174</v>
      </c>
      <c r="AH1173" s="237" t="s">
        <v>5631</v>
      </c>
      <c r="AI1173" s="237" t="s">
        <v>5631</v>
      </c>
      <c r="AJ1173" s="237" t="s">
        <v>260</v>
      </c>
    </row>
    <row r="1174" spans="1:36">
      <c r="A1174" s="237" t="str">
        <f t="shared" si="197"/>
        <v>0412400269就労移行支援</v>
      </c>
      <c r="B1174" s="237" t="s">
        <v>4756</v>
      </c>
      <c r="C1174" s="237" t="s">
        <v>4757</v>
      </c>
      <c r="D1174" s="237" t="str">
        <f t="shared" si="198"/>
        <v>キギョウクミアイロウキョウセンタージギョウダン</v>
      </c>
      <c r="E1174" s="237" t="s">
        <v>4758</v>
      </c>
      <c r="F1174" s="237" t="str">
        <f t="shared" si="199"/>
        <v>171</v>
      </c>
      <c r="G1174" s="237" t="str">
        <f t="shared" si="200"/>
        <v>0013</v>
      </c>
      <c r="H1174" s="237" t="s">
        <v>4759</v>
      </c>
      <c r="I1174" s="237" t="str">
        <f t="shared" si="201"/>
        <v>東京都豊島区東池袋１丁目４４番３号　池袋ISPタマビル７Ｆ</v>
      </c>
      <c r="J1174" s="237" t="s">
        <v>951</v>
      </c>
      <c r="K1174" s="237" t="s">
        <v>952</v>
      </c>
      <c r="L1174" s="237" t="s">
        <v>901</v>
      </c>
      <c r="M1174" s="237" t="s">
        <v>4760</v>
      </c>
      <c r="N1174" s="237" t="s">
        <v>5633</v>
      </c>
      <c r="O1174" s="237" t="s">
        <v>5634</v>
      </c>
      <c r="P1174" s="237" t="s">
        <v>5635</v>
      </c>
      <c r="Q1174" s="237" t="s">
        <v>5492</v>
      </c>
      <c r="R1174" s="237" t="s">
        <v>5636</v>
      </c>
      <c r="S1174" s="237" t="s">
        <v>5637</v>
      </c>
      <c r="T1174" s="237" t="s">
        <v>5637</v>
      </c>
      <c r="U1174" s="237" t="s">
        <v>5638</v>
      </c>
      <c r="V1174" s="237" t="s">
        <v>109</v>
      </c>
      <c r="W1174" s="237"/>
      <c r="X1174" s="237"/>
      <c r="Y1174" s="237" t="s">
        <v>5633</v>
      </c>
      <c r="Z1174" s="237" t="s">
        <v>5634</v>
      </c>
      <c r="AA1174" s="237" t="str">
        <f t="shared" si="202"/>
        <v>トモニ　ハマミチ</v>
      </c>
      <c r="AB1174" s="237" t="s">
        <v>5635</v>
      </c>
      <c r="AC1174" s="237" t="str">
        <f t="shared" si="203"/>
        <v>989</v>
      </c>
      <c r="AD1174" s="237" t="str">
        <f t="shared" si="204"/>
        <v>2324</v>
      </c>
      <c r="AE1174" s="237" t="s">
        <v>5492</v>
      </c>
      <c r="AF1174" s="237" t="s">
        <v>5636</v>
      </c>
      <c r="AG1174" s="237" t="str">
        <f t="shared" si="205"/>
        <v>亘理郡亘理町逢隈高屋字棚子１番４グリーンハウス壱番館１階２・３号室</v>
      </c>
      <c r="AH1174" s="237" t="s">
        <v>5637</v>
      </c>
      <c r="AI1174" s="237" t="s">
        <v>5637</v>
      </c>
      <c r="AJ1174" s="237" t="s">
        <v>332</v>
      </c>
    </row>
    <row r="1175" spans="1:36">
      <c r="A1175" s="237" t="str">
        <f t="shared" si="197"/>
        <v>0412400269就労継続支援Ｂ型</v>
      </c>
      <c r="B1175" s="237" t="s">
        <v>4756</v>
      </c>
      <c r="C1175" s="237" t="s">
        <v>4757</v>
      </c>
      <c r="D1175" s="237" t="str">
        <f t="shared" si="198"/>
        <v>キギョウクミアイロウキョウセンタージギョウダン</v>
      </c>
      <c r="E1175" s="237" t="s">
        <v>4758</v>
      </c>
      <c r="F1175" s="237" t="str">
        <f t="shared" si="199"/>
        <v>171</v>
      </c>
      <c r="G1175" s="237" t="str">
        <f t="shared" si="200"/>
        <v>0013</v>
      </c>
      <c r="H1175" s="237" t="s">
        <v>4759</v>
      </c>
      <c r="I1175" s="237" t="str">
        <f t="shared" si="201"/>
        <v>東京都豊島区東池袋１丁目４４番３号　池袋ISPタマビル７Ｆ</v>
      </c>
      <c r="J1175" s="237" t="s">
        <v>951</v>
      </c>
      <c r="K1175" s="237" t="s">
        <v>952</v>
      </c>
      <c r="L1175" s="237" t="s">
        <v>901</v>
      </c>
      <c r="M1175" s="237" t="s">
        <v>4760</v>
      </c>
      <c r="N1175" s="237" t="s">
        <v>5633</v>
      </c>
      <c r="O1175" s="237" t="s">
        <v>5634</v>
      </c>
      <c r="P1175" s="237" t="s">
        <v>5635</v>
      </c>
      <c r="Q1175" s="237" t="s">
        <v>5492</v>
      </c>
      <c r="R1175" s="237" t="s">
        <v>5636</v>
      </c>
      <c r="S1175" s="237" t="s">
        <v>5637</v>
      </c>
      <c r="T1175" s="237" t="s">
        <v>5637</v>
      </c>
      <c r="U1175" s="237" t="s">
        <v>5638</v>
      </c>
      <c r="V1175" s="237" t="s">
        <v>111</v>
      </c>
      <c r="W1175" s="237"/>
      <c r="X1175" s="237"/>
      <c r="Y1175" s="237" t="s">
        <v>5633</v>
      </c>
      <c r="Z1175" s="237" t="s">
        <v>5634</v>
      </c>
      <c r="AA1175" s="237" t="str">
        <f t="shared" si="202"/>
        <v>トモニ　ハマミチ</v>
      </c>
      <c r="AB1175" s="237" t="s">
        <v>5635</v>
      </c>
      <c r="AC1175" s="237" t="str">
        <f t="shared" si="203"/>
        <v>989</v>
      </c>
      <c r="AD1175" s="237" t="str">
        <f t="shared" si="204"/>
        <v>2324</v>
      </c>
      <c r="AE1175" s="237" t="s">
        <v>5492</v>
      </c>
      <c r="AF1175" s="237" t="s">
        <v>5636</v>
      </c>
      <c r="AG1175" s="237" t="str">
        <f t="shared" si="205"/>
        <v>亘理郡亘理町逢隈高屋字棚子１番４グリーンハウス壱番館１階２・３号室</v>
      </c>
      <c r="AH1175" s="237" t="s">
        <v>5637</v>
      </c>
      <c r="AI1175" s="237" t="s">
        <v>5637</v>
      </c>
      <c r="AJ1175" s="237" t="s">
        <v>260</v>
      </c>
    </row>
    <row r="1176" spans="1:36">
      <c r="A1176" s="237" t="str">
        <f t="shared" si="197"/>
        <v>0412400277就労継続支援Ａ型</v>
      </c>
      <c r="B1176" s="237" t="s">
        <v>5639</v>
      </c>
      <c r="C1176" s="237" t="s">
        <v>5640</v>
      </c>
      <c r="D1176" s="237" t="str">
        <f t="shared" si="198"/>
        <v>トクテイヒエイカツドウホウジンホープワールドワイド・ジャパン</v>
      </c>
      <c r="E1176" s="237" t="s">
        <v>5641</v>
      </c>
      <c r="F1176" s="237" t="str">
        <f t="shared" si="199"/>
        <v>151</v>
      </c>
      <c r="G1176" s="237" t="str">
        <f t="shared" si="200"/>
        <v>0073</v>
      </c>
      <c r="H1176" s="237" t="s">
        <v>5642</v>
      </c>
      <c r="I1176" s="237" t="str">
        <f t="shared" si="201"/>
        <v>東京都渋谷区笹塚二丁目１６番１号</v>
      </c>
      <c r="J1176" s="237" t="s">
        <v>5643</v>
      </c>
      <c r="K1176" s="237"/>
      <c r="L1176" s="237" t="s">
        <v>248</v>
      </c>
      <c r="M1176" s="237" t="s">
        <v>5644</v>
      </c>
      <c r="N1176" s="237" t="s">
        <v>5645</v>
      </c>
      <c r="O1176" s="237" t="s">
        <v>5646</v>
      </c>
      <c r="P1176" s="237" t="s">
        <v>5484</v>
      </c>
      <c r="Q1176" s="237" t="s">
        <v>5492</v>
      </c>
      <c r="R1176" s="237" t="s">
        <v>5647</v>
      </c>
      <c r="S1176" s="237" t="s">
        <v>5623</v>
      </c>
      <c r="T1176" s="237" t="s">
        <v>5623</v>
      </c>
      <c r="U1176" s="237" t="s">
        <v>5648</v>
      </c>
      <c r="V1176" s="237" t="s">
        <v>110</v>
      </c>
      <c r="W1176" s="237"/>
      <c r="X1176" s="237"/>
      <c r="Y1176" s="237" t="s">
        <v>5645</v>
      </c>
      <c r="Z1176" s="237" t="s">
        <v>5646</v>
      </c>
      <c r="AA1176" s="237" t="str">
        <f t="shared" si="202"/>
        <v>トクテイヒエイリカツドウホウジンホープワールドワイド・ジャパン　ホープシュウロウシエンセンターミヤギ</v>
      </c>
      <c r="AB1176" s="237" t="s">
        <v>5484</v>
      </c>
      <c r="AC1176" s="237" t="str">
        <f t="shared" si="203"/>
        <v>989</v>
      </c>
      <c r="AD1176" s="237" t="str">
        <f t="shared" si="204"/>
        <v>2351</v>
      </c>
      <c r="AE1176" s="237" t="s">
        <v>5492</v>
      </c>
      <c r="AF1176" s="237" t="s">
        <v>5647</v>
      </c>
      <c r="AG1176" s="237" t="str">
        <f t="shared" si="205"/>
        <v>亘理郡亘理町字五日町２２番地</v>
      </c>
      <c r="AH1176" s="237" t="s">
        <v>5623</v>
      </c>
      <c r="AI1176" s="237" t="s">
        <v>5623</v>
      </c>
      <c r="AJ1176" s="237" t="s">
        <v>332</v>
      </c>
    </row>
    <row r="1177" spans="1:36">
      <c r="A1177" s="237" t="str">
        <f t="shared" si="197"/>
        <v>0412400285就労継続支援Ｂ型</v>
      </c>
      <c r="B1177" s="237" t="s">
        <v>5649</v>
      </c>
      <c r="C1177" s="237" t="s">
        <v>5650</v>
      </c>
      <c r="D1177" s="237" t="str">
        <f t="shared" si="198"/>
        <v>トクテイヒエイリカツドウホウジンポラリス</v>
      </c>
      <c r="E1177" s="237" t="s">
        <v>5498</v>
      </c>
      <c r="F1177" s="237" t="str">
        <f t="shared" si="199"/>
        <v>989</v>
      </c>
      <c r="G1177" s="237" t="str">
        <f t="shared" si="200"/>
        <v>2202</v>
      </c>
      <c r="H1177" s="237" t="s">
        <v>5651</v>
      </c>
      <c r="I1177" s="237" t="str">
        <f t="shared" si="201"/>
        <v>亘理郡山元町高瀬字合戦原７２番地６４</v>
      </c>
      <c r="J1177" s="237" t="s">
        <v>5652</v>
      </c>
      <c r="K1177" s="237" t="s">
        <v>5652</v>
      </c>
      <c r="L1177" s="237" t="s">
        <v>1466</v>
      </c>
      <c r="M1177" s="237" t="s">
        <v>5653</v>
      </c>
      <c r="N1177" s="237" t="s">
        <v>5654</v>
      </c>
      <c r="O1177" s="237" t="s">
        <v>5655</v>
      </c>
      <c r="P1177" s="237" t="s">
        <v>5498</v>
      </c>
      <c r="Q1177" s="237" t="s">
        <v>5499</v>
      </c>
      <c r="R1177" s="237" t="s">
        <v>5651</v>
      </c>
      <c r="S1177" s="237" t="s">
        <v>5652</v>
      </c>
      <c r="T1177" s="237" t="s">
        <v>5652</v>
      </c>
      <c r="U1177" s="237" t="s">
        <v>5656</v>
      </c>
      <c r="V1177" s="237" t="s">
        <v>111</v>
      </c>
      <c r="W1177" s="237"/>
      <c r="X1177" s="237"/>
      <c r="Y1177" s="237" t="s">
        <v>5654</v>
      </c>
      <c r="Z1177" s="237" t="s">
        <v>5655</v>
      </c>
      <c r="AA1177" s="237" t="str">
        <f t="shared" si="202"/>
        <v>ポラリス</v>
      </c>
      <c r="AB1177" s="237" t="s">
        <v>5498</v>
      </c>
      <c r="AC1177" s="237" t="str">
        <f t="shared" si="203"/>
        <v>989</v>
      </c>
      <c r="AD1177" s="237" t="str">
        <f t="shared" si="204"/>
        <v>2202</v>
      </c>
      <c r="AE1177" s="237" t="s">
        <v>5499</v>
      </c>
      <c r="AF1177" s="237" t="s">
        <v>5651</v>
      </c>
      <c r="AG1177" s="237" t="str">
        <f t="shared" si="205"/>
        <v>亘理郡山元町高瀬字合戦原７２番地６４</v>
      </c>
      <c r="AH1177" s="237" t="s">
        <v>5652</v>
      </c>
      <c r="AI1177" s="237" t="s">
        <v>5652</v>
      </c>
      <c r="AJ1177" s="237" t="s">
        <v>260</v>
      </c>
    </row>
    <row r="1178" spans="1:36">
      <c r="A1178" s="237" t="str">
        <f t="shared" si="197"/>
        <v>0412400319就労移行支援</v>
      </c>
      <c r="B1178" s="237" t="s">
        <v>2338</v>
      </c>
      <c r="C1178" s="237" t="s">
        <v>2339</v>
      </c>
      <c r="D1178" s="237" t="str">
        <f t="shared" si="198"/>
        <v>カブシキガイシャスプリント</v>
      </c>
      <c r="E1178" s="237" t="s">
        <v>2324</v>
      </c>
      <c r="F1178" s="237" t="str">
        <f t="shared" si="199"/>
        <v>981</v>
      </c>
      <c r="G1178" s="237" t="str">
        <f t="shared" si="200"/>
        <v>1217</v>
      </c>
      <c r="H1178" s="237" t="s">
        <v>2340</v>
      </c>
      <c r="I1178" s="237" t="str">
        <f t="shared" si="201"/>
        <v>名取市美田園三丁目6-2</v>
      </c>
      <c r="J1178" s="237" t="s">
        <v>2341</v>
      </c>
      <c r="K1178" s="237" t="s">
        <v>2342</v>
      </c>
      <c r="L1178" s="237" t="s">
        <v>339</v>
      </c>
      <c r="M1178" s="237" t="s">
        <v>2343</v>
      </c>
      <c r="N1178" s="237" t="s">
        <v>5657</v>
      </c>
      <c r="O1178" s="237" t="s">
        <v>5658</v>
      </c>
      <c r="P1178" s="237" t="s">
        <v>5484</v>
      </c>
      <c r="Q1178" s="237" t="s">
        <v>5492</v>
      </c>
      <c r="R1178" s="237" t="s">
        <v>5659</v>
      </c>
      <c r="S1178" s="237"/>
      <c r="T1178" s="237"/>
      <c r="U1178" s="237" t="s">
        <v>5660</v>
      </c>
      <c r="V1178" s="237" t="s">
        <v>109</v>
      </c>
      <c r="W1178" s="237"/>
      <c r="X1178" s="237"/>
      <c r="Y1178" s="237" t="s">
        <v>5657</v>
      </c>
      <c r="Z1178" s="237" t="s">
        <v>5658</v>
      </c>
      <c r="AA1178" s="237" t="str">
        <f t="shared" si="202"/>
        <v>スプリント　ワタリセンター</v>
      </c>
      <c r="AB1178" s="237" t="s">
        <v>5484</v>
      </c>
      <c r="AC1178" s="237" t="str">
        <f t="shared" si="203"/>
        <v>989</v>
      </c>
      <c r="AD1178" s="237" t="str">
        <f t="shared" si="204"/>
        <v>2351</v>
      </c>
      <c r="AE1178" s="237" t="s">
        <v>5492</v>
      </c>
      <c r="AF1178" s="237" t="s">
        <v>5659</v>
      </c>
      <c r="AG1178" s="237" t="str">
        <f t="shared" si="205"/>
        <v>亘理郡亘理町字東郷１５７番地６</v>
      </c>
      <c r="AH1178" s="237" t="s">
        <v>5661</v>
      </c>
      <c r="AI1178" s="237" t="s">
        <v>5662</v>
      </c>
      <c r="AJ1178" s="237" t="s">
        <v>332</v>
      </c>
    </row>
    <row r="1179" spans="1:36">
      <c r="A1179" s="237" t="str">
        <f t="shared" si="197"/>
        <v>0412400319就労継続支援Ａ型</v>
      </c>
      <c r="B1179" s="237" t="s">
        <v>2338</v>
      </c>
      <c r="C1179" s="237" t="s">
        <v>2339</v>
      </c>
      <c r="D1179" s="237" t="str">
        <f t="shared" si="198"/>
        <v>カブシキガイシャスプリント</v>
      </c>
      <c r="E1179" s="237" t="s">
        <v>2324</v>
      </c>
      <c r="F1179" s="237" t="str">
        <f t="shared" si="199"/>
        <v>981</v>
      </c>
      <c r="G1179" s="237" t="str">
        <f t="shared" si="200"/>
        <v>1217</v>
      </c>
      <c r="H1179" s="237" t="s">
        <v>2340</v>
      </c>
      <c r="I1179" s="237" t="str">
        <f t="shared" si="201"/>
        <v>名取市美田園三丁目6-2</v>
      </c>
      <c r="J1179" s="237" t="s">
        <v>2341</v>
      </c>
      <c r="K1179" s="237" t="s">
        <v>2342</v>
      </c>
      <c r="L1179" s="237" t="s">
        <v>339</v>
      </c>
      <c r="M1179" s="237" t="s">
        <v>2343</v>
      </c>
      <c r="N1179" s="237" t="s">
        <v>5657</v>
      </c>
      <c r="O1179" s="237" t="s">
        <v>5658</v>
      </c>
      <c r="P1179" s="237" t="s">
        <v>5484</v>
      </c>
      <c r="Q1179" s="237" t="s">
        <v>5492</v>
      </c>
      <c r="R1179" s="237" t="s">
        <v>5659</v>
      </c>
      <c r="S1179" s="237"/>
      <c r="T1179" s="237"/>
      <c r="U1179" s="237" t="s">
        <v>5660</v>
      </c>
      <c r="V1179" s="237" t="s">
        <v>110</v>
      </c>
      <c r="W1179" s="237"/>
      <c r="X1179" s="237"/>
      <c r="Y1179" s="237" t="s">
        <v>5657</v>
      </c>
      <c r="Z1179" s="237" t="s">
        <v>5658</v>
      </c>
      <c r="AA1179" s="237" t="str">
        <f t="shared" si="202"/>
        <v>スプリント　ワタリセンター</v>
      </c>
      <c r="AB1179" s="237" t="s">
        <v>5484</v>
      </c>
      <c r="AC1179" s="237" t="str">
        <f t="shared" si="203"/>
        <v>989</v>
      </c>
      <c r="AD1179" s="237" t="str">
        <f t="shared" si="204"/>
        <v>2351</v>
      </c>
      <c r="AE1179" s="237" t="s">
        <v>5492</v>
      </c>
      <c r="AF1179" s="237" t="s">
        <v>5659</v>
      </c>
      <c r="AG1179" s="237" t="str">
        <f t="shared" si="205"/>
        <v>亘理郡亘理町字東郷１５７番地６</v>
      </c>
      <c r="AH1179" s="237" t="s">
        <v>5661</v>
      </c>
      <c r="AI1179" s="237" t="s">
        <v>5662</v>
      </c>
      <c r="AJ1179" s="237" t="s">
        <v>332</v>
      </c>
    </row>
    <row r="1180" spans="1:36">
      <c r="A1180" s="237" t="str">
        <f t="shared" si="197"/>
        <v>0412400327就労継続支援Ｂ型</v>
      </c>
      <c r="B1180" s="237" t="s">
        <v>5639</v>
      </c>
      <c r="C1180" s="237" t="s">
        <v>5640</v>
      </c>
      <c r="D1180" s="237" t="str">
        <f t="shared" si="198"/>
        <v>トクテイヒエイカツドウホウジンホープワールドワイド・ジャパン</v>
      </c>
      <c r="E1180" s="237" t="s">
        <v>5641</v>
      </c>
      <c r="F1180" s="237" t="str">
        <f t="shared" si="199"/>
        <v>151</v>
      </c>
      <c r="G1180" s="237" t="str">
        <f t="shared" si="200"/>
        <v>0073</v>
      </c>
      <c r="H1180" s="237" t="s">
        <v>5642</v>
      </c>
      <c r="I1180" s="237" t="str">
        <f t="shared" si="201"/>
        <v>東京都渋谷区笹塚二丁目１６番１号</v>
      </c>
      <c r="J1180" s="237" t="s">
        <v>5643</v>
      </c>
      <c r="K1180" s="237"/>
      <c r="L1180" s="237" t="s">
        <v>248</v>
      </c>
      <c r="M1180" s="237" t="s">
        <v>5644</v>
      </c>
      <c r="N1180" s="237" t="s">
        <v>5645</v>
      </c>
      <c r="O1180" s="237" t="s">
        <v>5646</v>
      </c>
      <c r="P1180" s="237" t="s">
        <v>5484</v>
      </c>
      <c r="Q1180" s="237" t="s">
        <v>5492</v>
      </c>
      <c r="R1180" s="237" t="s">
        <v>5663</v>
      </c>
      <c r="S1180" s="237" t="s">
        <v>5623</v>
      </c>
      <c r="T1180" s="237" t="s">
        <v>5623</v>
      </c>
      <c r="U1180" s="237" t="s">
        <v>5664</v>
      </c>
      <c r="V1180" s="237" t="s">
        <v>111</v>
      </c>
      <c r="W1180" s="237"/>
      <c r="X1180" s="237"/>
      <c r="Y1180" s="237" t="s">
        <v>5645</v>
      </c>
      <c r="Z1180" s="237" t="s">
        <v>5646</v>
      </c>
      <c r="AA1180" s="237" t="str">
        <f t="shared" si="202"/>
        <v>トクテイヒエイリカツドウホウジンホープワールドワイド・ジャパン　ホープシュウロウシエンセンターミヤギ</v>
      </c>
      <c r="AB1180" s="237" t="s">
        <v>5484</v>
      </c>
      <c r="AC1180" s="237" t="str">
        <f t="shared" si="203"/>
        <v>989</v>
      </c>
      <c r="AD1180" s="237" t="str">
        <f t="shared" si="204"/>
        <v>2351</v>
      </c>
      <c r="AE1180" s="237" t="s">
        <v>5492</v>
      </c>
      <c r="AF1180" s="237" t="s">
        <v>5663</v>
      </c>
      <c r="AG1180" s="237" t="str">
        <f t="shared" si="205"/>
        <v>亘理郡亘理町五日町２２番地</v>
      </c>
      <c r="AH1180" s="237" t="s">
        <v>5623</v>
      </c>
      <c r="AI1180" s="237" t="s">
        <v>5623</v>
      </c>
      <c r="AJ1180" s="237" t="s">
        <v>260</v>
      </c>
    </row>
    <row r="1181" spans="1:36">
      <c r="A1181" s="237" t="str">
        <f t="shared" si="197"/>
        <v>0412400335居宅介護</v>
      </c>
      <c r="B1181" s="237" t="s">
        <v>5665</v>
      </c>
      <c r="C1181" s="237" t="s">
        <v>5666</v>
      </c>
      <c r="D1181" s="237" t="str">
        <f t="shared" si="198"/>
        <v>ニコニコケアサービス</v>
      </c>
      <c r="E1181" s="237" t="s">
        <v>5667</v>
      </c>
      <c r="F1181" s="237" t="str">
        <f t="shared" si="199"/>
        <v>989</v>
      </c>
      <c r="G1181" s="237" t="str">
        <f t="shared" si="200"/>
        <v>2205</v>
      </c>
      <c r="H1181" s="237" t="s">
        <v>5668</v>
      </c>
      <c r="I1181" s="237" t="str">
        <f t="shared" si="201"/>
        <v>亘理郡山元町小平字北ノ入５６番地２</v>
      </c>
      <c r="J1181" s="237" t="s">
        <v>5669</v>
      </c>
      <c r="K1181" s="237"/>
      <c r="L1181" s="237" t="s">
        <v>248</v>
      </c>
      <c r="M1181" s="237" t="s">
        <v>5670</v>
      </c>
      <c r="N1181" s="237" t="s">
        <v>5671</v>
      </c>
      <c r="O1181" s="237" t="s">
        <v>5672</v>
      </c>
      <c r="P1181" s="237" t="s">
        <v>5564</v>
      </c>
      <c r="Q1181" s="237" t="s">
        <v>5499</v>
      </c>
      <c r="R1181" s="237" t="s">
        <v>5673</v>
      </c>
      <c r="S1181" s="237" t="s">
        <v>5669</v>
      </c>
      <c r="T1181" s="237" t="s">
        <v>5674</v>
      </c>
      <c r="U1181" s="237" t="s">
        <v>5675</v>
      </c>
      <c r="V1181" s="237" t="s">
        <v>99</v>
      </c>
      <c r="W1181" s="237"/>
      <c r="X1181" s="237"/>
      <c r="Y1181" s="237" t="s">
        <v>5671</v>
      </c>
      <c r="Z1181" s="237" t="s">
        <v>5672</v>
      </c>
      <c r="AA1181" s="237" t="str">
        <f t="shared" si="202"/>
        <v>スミレヘルパーステーション</v>
      </c>
      <c r="AB1181" s="237" t="s">
        <v>5564</v>
      </c>
      <c r="AC1181" s="237" t="str">
        <f t="shared" si="203"/>
        <v>989</v>
      </c>
      <c r="AD1181" s="237" t="str">
        <f t="shared" si="204"/>
        <v>2111</v>
      </c>
      <c r="AE1181" s="237" t="s">
        <v>5499</v>
      </c>
      <c r="AF1181" s="237" t="s">
        <v>5673</v>
      </c>
      <c r="AG1181" s="237" t="str">
        <f t="shared" si="205"/>
        <v>亘理郡山元町坂元字町４４番地１</v>
      </c>
      <c r="AH1181" s="237" t="s">
        <v>5669</v>
      </c>
      <c r="AI1181" s="237" t="s">
        <v>5674</v>
      </c>
      <c r="AJ1181" s="237" t="s">
        <v>260</v>
      </c>
    </row>
    <row r="1182" spans="1:36">
      <c r="A1182" s="237" t="str">
        <f t="shared" si="197"/>
        <v>0412400350就労移行支援</v>
      </c>
      <c r="B1182" s="237" t="s">
        <v>5676</v>
      </c>
      <c r="C1182" s="237" t="s">
        <v>5677</v>
      </c>
      <c r="D1182" s="237" t="str">
        <f t="shared" si="198"/>
        <v>カブシキガイシャライカム</v>
      </c>
      <c r="E1182" s="237" t="s">
        <v>5484</v>
      </c>
      <c r="F1182" s="237" t="str">
        <f t="shared" si="199"/>
        <v>989</v>
      </c>
      <c r="G1182" s="237" t="str">
        <f t="shared" si="200"/>
        <v>2351</v>
      </c>
      <c r="H1182" s="237" t="s">
        <v>5659</v>
      </c>
      <c r="I1182" s="237" t="str">
        <f t="shared" si="201"/>
        <v>亘理郡亘理町字東郷１５７番地６</v>
      </c>
      <c r="J1182" s="237" t="s">
        <v>5661</v>
      </c>
      <c r="K1182" s="237" t="s">
        <v>5662</v>
      </c>
      <c r="L1182" s="237" t="s">
        <v>339</v>
      </c>
      <c r="M1182" s="237" t="s">
        <v>5678</v>
      </c>
      <c r="N1182" s="237" t="s">
        <v>5657</v>
      </c>
      <c r="O1182" s="237" t="s">
        <v>5658</v>
      </c>
      <c r="P1182" s="237" t="s">
        <v>5484</v>
      </c>
      <c r="Q1182" s="237" t="s">
        <v>5492</v>
      </c>
      <c r="R1182" s="237" t="s">
        <v>5659</v>
      </c>
      <c r="S1182" s="237" t="s">
        <v>5661</v>
      </c>
      <c r="T1182" s="237" t="s">
        <v>5662</v>
      </c>
      <c r="U1182" s="237" t="s">
        <v>5679</v>
      </c>
      <c r="V1182" s="237" t="s">
        <v>109</v>
      </c>
      <c r="W1182" s="237"/>
      <c r="X1182" s="237"/>
      <c r="Y1182" s="237" t="s">
        <v>5657</v>
      </c>
      <c r="Z1182" s="237" t="s">
        <v>5658</v>
      </c>
      <c r="AA1182" s="237" t="str">
        <f t="shared" si="202"/>
        <v>スプリント　ワタリセンター</v>
      </c>
      <c r="AB1182" s="237" t="s">
        <v>5484</v>
      </c>
      <c r="AC1182" s="237" t="str">
        <f t="shared" si="203"/>
        <v>989</v>
      </c>
      <c r="AD1182" s="237" t="str">
        <f t="shared" si="204"/>
        <v>2351</v>
      </c>
      <c r="AE1182" s="237" t="s">
        <v>5492</v>
      </c>
      <c r="AF1182" s="237" t="s">
        <v>5659</v>
      </c>
      <c r="AG1182" s="237" t="str">
        <f t="shared" si="205"/>
        <v>亘理郡亘理町字東郷１５７番地６</v>
      </c>
      <c r="AH1182" s="237" t="s">
        <v>5661</v>
      </c>
      <c r="AI1182" s="237" t="s">
        <v>5662</v>
      </c>
      <c r="AJ1182" s="237" t="s">
        <v>2348</v>
      </c>
    </row>
    <row r="1183" spans="1:36">
      <c r="A1183" s="237" t="str">
        <f t="shared" si="197"/>
        <v>0412400350就労継続支援Ａ型</v>
      </c>
      <c r="B1183" s="237" t="s">
        <v>5676</v>
      </c>
      <c r="C1183" s="237" t="s">
        <v>5677</v>
      </c>
      <c r="D1183" s="237" t="str">
        <f t="shared" si="198"/>
        <v>カブシキガイシャライカム</v>
      </c>
      <c r="E1183" s="237" t="s">
        <v>5484</v>
      </c>
      <c r="F1183" s="237" t="str">
        <f t="shared" si="199"/>
        <v>989</v>
      </c>
      <c r="G1183" s="237" t="str">
        <f t="shared" si="200"/>
        <v>2351</v>
      </c>
      <c r="H1183" s="237" t="s">
        <v>5659</v>
      </c>
      <c r="I1183" s="237" t="str">
        <f t="shared" si="201"/>
        <v>亘理郡亘理町字東郷１５７番地６</v>
      </c>
      <c r="J1183" s="237" t="s">
        <v>5661</v>
      </c>
      <c r="K1183" s="237" t="s">
        <v>5662</v>
      </c>
      <c r="L1183" s="237" t="s">
        <v>339</v>
      </c>
      <c r="M1183" s="237" t="s">
        <v>5678</v>
      </c>
      <c r="N1183" s="237" t="s">
        <v>5657</v>
      </c>
      <c r="O1183" s="237" t="s">
        <v>5658</v>
      </c>
      <c r="P1183" s="237" t="s">
        <v>5484</v>
      </c>
      <c r="Q1183" s="237" t="s">
        <v>5492</v>
      </c>
      <c r="R1183" s="237" t="s">
        <v>5659</v>
      </c>
      <c r="S1183" s="237" t="s">
        <v>5661</v>
      </c>
      <c r="T1183" s="237" t="s">
        <v>5662</v>
      </c>
      <c r="U1183" s="237" t="s">
        <v>5679</v>
      </c>
      <c r="V1183" s="237" t="s">
        <v>110</v>
      </c>
      <c r="W1183" s="237"/>
      <c r="X1183" s="237"/>
      <c r="Y1183" s="237" t="s">
        <v>5657</v>
      </c>
      <c r="Z1183" s="237" t="s">
        <v>5658</v>
      </c>
      <c r="AA1183" s="237" t="str">
        <f t="shared" si="202"/>
        <v>スプリント　ワタリセンター</v>
      </c>
      <c r="AB1183" s="237" t="s">
        <v>5484</v>
      </c>
      <c r="AC1183" s="237" t="str">
        <f t="shared" si="203"/>
        <v>989</v>
      </c>
      <c r="AD1183" s="237" t="str">
        <f t="shared" si="204"/>
        <v>2351</v>
      </c>
      <c r="AE1183" s="237" t="s">
        <v>5492</v>
      </c>
      <c r="AF1183" s="237" t="s">
        <v>5659</v>
      </c>
      <c r="AG1183" s="237" t="str">
        <f t="shared" si="205"/>
        <v>亘理郡亘理町字東郷１５７番地６</v>
      </c>
      <c r="AH1183" s="237" t="s">
        <v>5661</v>
      </c>
      <c r="AI1183" s="237" t="s">
        <v>5662</v>
      </c>
      <c r="AJ1183" s="237" t="s">
        <v>2348</v>
      </c>
    </row>
    <row r="1184" spans="1:36">
      <c r="A1184" s="237" t="str">
        <f t="shared" si="197"/>
        <v>0412400368居宅介護</v>
      </c>
      <c r="B1184" s="237" t="s">
        <v>5680</v>
      </c>
      <c r="C1184" s="237" t="s">
        <v>5681</v>
      </c>
      <c r="D1184" s="237" t="str">
        <f t="shared" si="198"/>
        <v>ゴウドウガイシャミライカイゴ</v>
      </c>
      <c r="E1184" s="237" t="s">
        <v>5553</v>
      </c>
      <c r="F1184" s="237" t="str">
        <f t="shared" si="199"/>
        <v>989</v>
      </c>
      <c r="G1184" s="237" t="str">
        <f t="shared" si="200"/>
        <v>2331</v>
      </c>
      <c r="H1184" s="237" t="s">
        <v>5682</v>
      </c>
      <c r="I1184" s="237" t="str">
        <f t="shared" si="201"/>
        <v>亘理郡亘理町吉田字原247番地19</v>
      </c>
      <c r="J1184" s="237" t="s">
        <v>5683</v>
      </c>
      <c r="K1184" s="237" t="s">
        <v>5684</v>
      </c>
      <c r="L1184" s="237" t="s">
        <v>821</v>
      </c>
      <c r="M1184" s="237" t="s">
        <v>5685</v>
      </c>
      <c r="N1184" s="237" t="s">
        <v>5686</v>
      </c>
      <c r="O1184" s="237" t="s">
        <v>5687</v>
      </c>
      <c r="P1184" s="237" t="s">
        <v>5553</v>
      </c>
      <c r="Q1184" s="237" t="s">
        <v>5492</v>
      </c>
      <c r="R1184" s="237" t="s">
        <v>5682</v>
      </c>
      <c r="S1184" s="237" t="s">
        <v>5688</v>
      </c>
      <c r="T1184" s="237" t="s">
        <v>5689</v>
      </c>
      <c r="U1184" s="237" t="s">
        <v>5690</v>
      </c>
      <c r="V1184" s="237" t="s">
        <v>99</v>
      </c>
      <c r="W1184" s="237"/>
      <c r="X1184" s="237"/>
      <c r="Y1184" s="237" t="s">
        <v>5686</v>
      </c>
      <c r="Z1184" s="237" t="s">
        <v>5687</v>
      </c>
      <c r="AA1184" s="237" t="str">
        <f t="shared" si="202"/>
        <v>ミノリホウモンカイゴステーション</v>
      </c>
      <c r="AB1184" s="237" t="s">
        <v>5553</v>
      </c>
      <c r="AC1184" s="237" t="str">
        <f t="shared" si="203"/>
        <v>989</v>
      </c>
      <c r="AD1184" s="237" t="str">
        <f t="shared" si="204"/>
        <v>2331</v>
      </c>
      <c r="AE1184" s="237" t="s">
        <v>5492</v>
      </c>
      <c r="AF1184" s="237" t="s">
        <v>5682</v>
      </c>
      <c r="AG1184" s="237" t="str">
        <f t="shared" si="205"/>
        <v>亘理郡亘理町吉田字原247番地19</v>
      </c>
      <c r="AH1184" s="237" t="s">
        <v>5688</v>
      </c>
      <c r="AI1184" s="237" t="s">
        <v>5689</v>
      </c>
      <c r="AJ1184" s="237" t="s">
        <v>260</v>
      </c>
    </row>
    <row r="1185" spans="1:36">
      <c r="A1185" s="237" t="str">
        <f t="shared" si="197"/>
        <v>0412400384障害者支援施設：生活介護</v>
      </c>
      <c r="B1185" s="237" t="s">
        <v>5691</v>
      </c>
      <c r="C1185" s="237" t="s">
        <v>5692</v>
      </c>
      <c r="D1185" s="237" t="str">
        <f t="shared" si="198"/>
        <v>シャカイフクシホウジンアリノママシャ</v>
      </c>
      <c r="E1185" s="237" t="s">
        <v>5693</v>
      </c>
      <c r="F1185" s="237" t="str">
        <f t="shared" si="199"/>
        <v>982</v>
      </c>
      <c r="G1185" s="237" t="str">
        <f t="shared" si="200"/>
        <v>8544</v>
      </c>
      <c r="H1185" s="237" t="s">
        <v>5694</v>
      </c>
      <c r="I1185" s="237" t="str">
        <f t="shared" si="201"/>
        <v>仙台市太白区西多賀４丁目１９番１号</v>
      </c>
      <c r="J1185" s="237" t="s">
        <v>5695</v>
      </c>
      <c r="K1185" s="237" t="s">
        <v>5696</v>
      </c>
      <c r="L1185" s="237" t="s">
        <v>248</v>
      </c>
      <c r="M1185" s="237" t="s">
        <v>5697</v>
      </c>
      <c r="N1185" s="237" t="s">
        <v>5698</v>
      </c>
      <c r="O1185" s="237" t="s">
        <v>5699</v>
      </c>
      <c r="P1185" s="237" t="s">
        <v>5484</v>
      </c>
      <c r="Q1185" s="237" t="s">
        <v>5492</v>
      </c>
      <c r="R1185" s="237" t="s">
        <v>5700</v>
      </c>
      <c r="S1185" s="237" t="s">
        <v>5701</v>
      </c>
      <c r="T1185" s="237" t="s">
        <v>5701</v>
      </c>
      <c r="U1185" s="237" t="s">
        <v>5702</v>
      </c>
      <c r="V1185" s="237" t="s">
        <v>19065</v>
      </c>
      <c r="W1185" s="237" t="s">
        <v>228</v>
      </c>
      <c r="X1185" s="237"/>
      <c r="Y1185" s="237" t="s">
        <v>5698</v>
      </c>
      <c r="Z1185" s="237" t="s">
        <v>5699</v>
      </c>
      <c r="AA1185" s="237" t="str">
        <f t="shared" si="202"/>
        <v>ショウガイシャシエンシセツ　ナンビョウホスピスケアワタリアリノママシャ</v>
      </c>
      <c r="AB1185" s="237" t="s">
        <v>5484</v>
      </c>
      <c r="AC1185" s="237" t="str">
        <f t="shared" si="203"/>
        <v>989</v>
      </c>
      <c r="AD1185" s="237" t="str">
        <f t="shared" si="204"/>
        <v>2351</v>
      </c>
      <c r="AE1185" s="237" t="s">
        <v>5492</v>
      </c>
      <c r="AF1185" s="237" t="s">
        <v>5700</v>
      </c>
      <c r="AG1185" s="237" t="str">
        <f t="shared" si="205"/>
        <v>亘理郡亘理町旧舘61番地7号</v>
      </c>
      <c r="AH1185" s="237" t="s">
        <v>5701</v>
      </c>
      <c r="AI1185" s="237" t="s">
        <v>5701</v>
      </c>
      <c r="AJ1185" s="237" t="s">
        <v>260</v>
      </c>
    </row>
    <row r="1186" spans="1:36">
      <c r="A1186" s="237" t="str">
        <f t="shared" ref="A1186" si="206">U1186&amp;V1186</f>
        <v>0412400384生活介護</v>
      </c>
      <c r="B1186" s="237" t="s">
        <v>5691</v>
      </c>
      <c r="C1186" s="237" t="s">
        <v>5692</v>
      </c>
      <c r="D1186" s="237" t="str">
        <f t="shared" ref="D1186" si="207">DBCS(C1186)</f>
        <v>シャカイフクシホウジンアリノママシャ</v>
      </c>
      <c r="E1186" s="237" t="s">
        <v>5693</v>
      </c>
      <c r="F1186" s="237" t="str">
        <f t="shared" ref="F1186" si="208">LEFT(E1186,3)</f>
        <v>982</v>
      </c>
      <c r="G1186" s="237" t="str">
        <f t="shared" ref="G1186" si="209">RIGHT(E1186,4)</f>
        <v>8544</v>
      </c>
      <c r="H1186" s="237" t="s">
        <v>5694</v>
      </c>
      <c r="I1186" s="237" t="str">
        <f t="shared" ref="I1186" si="210">SUBSTITUTE(H1186,"宮城県","")</f>
        <v>仙台市太白区西多賀４丁目１９番１号</v>
      </c>
      <c r="J1186" s="237" t="s">
        <v>5695</v>
      </c>
      <c r="K1186" s="237" t="s">
        <v>5696</v>
      </c>
      <c r="L1186" s="237" t="s">
        <v>248</v>
      </c>
      <c r="M1186" s="237" t="s">
        <v>5697</v>
      </c>
      <c r="N1186" s="237" t="s">
        <v>5698</v>
      </c>
      <c r="O1186" s="237" t="s">
        <v>5699</v>
      </c>
      <c r="P1186" s="237" t="s">
        <v>5484</v>
      </c>
      <c r="Q1186" s="237" t="s">
        <v>5492</v>
      </c>
      <c r="R1186" s="237" t="s">
        <v>5700</v>
      </c>
      <c r="S1186" s="237" t="s">
        <v>5701</v>
      </c>
      <c r="T1186" s="237" t="s">
        <v>5701</v>
      </c>
      <c r="U1186" s="237" t="s">
        <v>5702</v>
      </c>
      <c r="V1186" s="237" t="s">
        <v>19071</v>
      </c>
      <c r="W1186" s="237"/>
      <c r="X1186" s="237"/>
      <c r="Y1186" s="237" t="s">
        <v>5698</v>
      </c>
      <c r="Z1186" s="237" t="s">
        <v>5699</v>
      </c>
      <c r="AA1186" s="237" t="str">
        <f t="shared" ref="AA1186" si="211">DBCS(Z1186)</f>
        <v>ショウガイシャシエンシセツ　ナンビョウホスピスケアワタリアリノママシャ</v>
      </c>
      <c r="AB1186" s="237" t="s">
        <v>5484</v>
      </c>
      <c r="AC1186" s="237" t="str">
        <f t="shared" ref="AC1186" si="212">LEFT(AB1186,3)</f>
        <v>989</v>
      </c>
      <c r="AD1186" s="237" t="str">
        <f t="shared" ref="AD1186" si="213">RIGHT(AB1186,4)</f>
        <v>2351</v>
      </c>
      <c r="AE1186" s="237" t="s">
        <v>5492</v>
      </c>
      <c r="AF1186" s="237" t="s">
        <v>5700</v>
      </c>
      <c r="AG1186" s="237" t="str">
        <f t="shared" ref="AG1186" si="214">SUBSTITUTE(AF1186,"宮城県","")</f>
        <v>亘理郡亘理町旧舘61番地7号</v>
      </c>
      <c r="AH1186" s="237" t="s">
        <v>5701</v>
      </c>
      <c r="AI1186" s="237" t="s">
        <v>5701</v>
      </c>
      <c r="AJ1186" s="237" t="s">
        <v>260</v>
      </c>
    </row>
    <row r="1187" spans="1:36">
      <c r="A1187" s="237" t="str">
        <f t="shared" si="197"/>
        <v>0412400384短期入所</v>
      </c>
      <c r="B1187" s="237" t="s">
        <v>5691</v>
      </c>
      <c r="C1187" s="237" t="s">
        <v>5692</v>
      </c>
      <c r="D1187" s="237" t="str">
        <f t="shared" si="198"/>
        <v>シャカイフクシホウジンアリノママシャ</v>
      </c>
      <c r="E1187" s="237" t="s">
        <v>5693</v>
      </c>
      <c r="F1187" s="237" t="str">
        <f t="shared" si="199"/>
        <v>982</v>
      </c>
      <c r="G1187" s="237" t="str">
        <f t="shared" si="200"/>
        <v>8544</v>
      </c>
      <c r="H1187" s="237" t="s">
        <v>5694</v>
      </c>
      <c r="I1187" s="237" t="str">
        <f t="shared" si="201"/>
        <v>仙台市太白区西多賀４丁目１９番１号</v>
      </c>
      <c r="J1187" s="237" t="s">
        <v>5695</v>
      </c>
      <c r="K1187" s="237" t="s">
        <v>5696</v>
      </c>
      <c r="L1187" s="237" t="s">
        <v>248</v>
      </c>
      <c r="M1187" s="237" t="s">
        <v>5697</v>
      </c>
      <c r="N1187" s="237" t="s">
        <v>5698</v>
      </c>
      <c r="O1187" s="237" t="s">
        <v>5699</v>
      </c>
      <c r="P1187" s="237" t="s">
        <v>5484</v>
      </c>
      <c r="Q1187" s="237" t="s">
        <v>5492</v>
      </c>
      <c r="R1187" s="237" t="s">
        <v>5700</v>
      </c>
      <c r="S1187" s="237" t="s">
        <v>5701</v>
      </c>
      <c r="T1187" s="237" t="s">
        <v>5701</v>
      </c>
      <c r="U1187" s="237" t="s">
        <v>5702</v>
      </c>
      <c r="V1187" s="237" t="s">
        <v>19072</v>
      </c>
      <c r="W1187" s="237"/>
      <c r="X1187" s="237"/>
      <c r="Y1187" s="237" t="s">
        <v>5698</v>
      </c>
      <c r="Z1187" s="237" t="s">
        <v>5699</v>
      </c>
      <c r="AA1187" s="237" t="str">
        <f t="shared" si="202"/>
        <v>ショウガイシャシエンシセツ　ナンビョウホスピスケアワタリアリノママシャ</v>
      </c>
      <c r="AB1187" s="237" t="s">
        <v>5484</v>
      </c>
      <c r="AC1187" s="237" t="str">
        <f t="shared" si="203"/>
        <v>989</v>
      </c>
      <c r="AD1187" s="237" t="str">
        <f t="shared" si="204"/>
        <v>2351</v>
      </c>
      <c r="AE1187" s="237" t="s">
        <v>5492</v>
      </c>
      <c r="AF1187" s="237" t="s">
        <v>5700</v>
      </c>
      <c r="AG1187" s="237" t="str">
        <f t="shared" si="205"/>
        <v>亘理郡亘理町旧舘61番地7号</v>
      </c>
      <c r="AH1187" s="237" t="s">
        <v>5701</v>
      </c>
      <c r="AI1187" s="237" t="s">
        <v>5701</v>
      </c>
      <c r="AJ1187" s="237" t="s">
        <v>260</v>
      </c>
    </row>
    <row r="1188" spans="1:36">
      <c r="A1188" s="237" t="str">
        <f t="shared" si="197"/>
        <v>0412400384施設入所支援</v>
      </c>
      <c r="B1188" s="237" t="s">
        <v>5691</v>
      </c>
      <c r="C1188" s="237" t="s">
        <v>5692</v>
      </c>
      <c r="D1188" s="237" t="str">
        <f t="shared" si="198"/>
        <v>シャカイフクシホウジンアリノママシャ</v>
      </c>
      <c r="E1188" s="237" t="s">
        <v>5693</v>
      </c>
      <c r="F1188" s="237" t="str">
        <f t="shared" si="199"/>
        <v>982</v>
      </c>
      <c r="G1188" s="237" t="str">
        <f t="shared" si="200"/>
        <v>8544</v>
      </c>
      <c r="H1188" s="237" t="s">
        <v>5694</v>
      </c>
      <c r="I1188" s="237" t="str">
        <f t="shared" si="201"/>
        <v>仙台市太白区西多賀４丁目１９番１号</v>
      </c>
      <c r="J1188" s="237" t="s">
        <v>5695</v>
      </c>
      <c r="K1188" s="237" t="s">
        <v>5696</v>
      </c>
      <c r="L1188" s="237" t="s">
        <v>248</v>
      </c>
      <c r="M1188" s="237" t="s">
        <v>5697</v>
      </c>
      <c r="N1188" s="237" t="s">
        <v>5698</v>
      </c>
      <c r="O1188" s="237" t="s">
        <v>5699</v>
      </c>
      <c r="P1188" s="237" t="s">
        <v>5484</v>
      </c>
      <c r="Q1188" s="237" t="s">
        <v>5492</v>
      </c>
      <c r="R1188" s="237" t="s">
        <v>5700</v>
      </c>
      <c r="S1188" s="237" t="s">
        <v>5701</v>
      </c>
      <c r="T1188" s="237" t="s">
        <v>5701</v>
      </c>
      <c r="U1188" s="237" t="s">
        <v>5702</v>
      </c>
      <c r="V1188" s="237" t="s">
        <v>107</v>
      </c>
      <c r="W1188" s="237" t="s">
        <v>228</v>
      </c>
      <c r="X1188" s="237"/>
      <c r="Y1188" s="237" t="s">
        <v>5698</v>
      </c>
      <c r="Z1188" s="237" t="s">
        <v>5699</v>
      </c>
      <c r="AA1188" s="237" t="str">
        <f t="shared" si="202"/>
        <v>ショウガイシャシエンシセツ　ナンビョウホスピスケアワタリアリノママシャ</v>
      </c>
      <c r="AB1188" s="237" t="s">
        <v>5484</v>
      </c>
      <c r="AC1188" s="237" t="str">
        <f t="shared" si="203"/>
        <v>989</v>
      </c>
      <c r="AD1188" s="237" t="str">
        <f t="shared" si="204"/>
        <v>2351</v>
      </c>
      <c r="AE1188" s="237" t="s">
        <v>5492</v>
      </c>
      <c r="AF1188" s="237" t="s">
        <v>5700</v>
      </c>
      <c r="AG1188" s="237" t="str">
        <f t="shared" si="205"/>
        <v>亘理郡亘理町旧舘61番地7号</v>
      </c>
      <c r="AH1188" s="237" t="s">
        <v>5701</v>
      </c>
      <c r="AI1188" s="237" t="s">
        <v>5701</v>
      </c>
      <c r="AJ1188" s="237" t="s">
        <v>260</v>
      </c>
    </row>
    <row r="1189" spans="1:36">
      <c r="A1189" s="237" t="str">
        <f t="shared" si="197"/>
        <v>0412400400居宅介護</v>
      </c>
      <c r="B1189" s="237" t="s">
        <v>5703</v>
      </c>
      <c r="C1189" s="237" t="s">
        <v>5704</v>
      </c>
      <c r="D1189" s="237" t="str">
        <f t="shared" si="198"/>
        <v>トウホクセンコーウンユカブシキガイシャ</v>
      </c>
      <c r="E1189" s="237" t="s">
        <v>5591</v>
      </c>
      <c r="F1189" s="237" t="str">
        <f t="shared" si="199"/>
        <v>989</v>
      </c>
      <c r="G1189" s="237" t="str">
        <f t="shared" si="200"/>
        <v>2301</v>
      </c>
      <c r="H1189" s="237" t="s">
        <v>5705</v>
      </c>
      <c r="I1189" s="237" t="str">
        <f t="shared" si="201"/>
        <v>亘理郡亘理町逢隈中泉字大原167-1</v>
      </c>
      <c r="J1189" s="237" t="s">
        <v>5706</v>
      </c>
      <c r="K1189" s="237" t="s">
        <v>5707</v>
      </c>
      <c r="L1189" s="237" t="s">
        <v>339</v>
      </c>
      <c r="M1189" s="237" t="s">
        <v>5708</v>
      </c>
      <c r="N1189" s="237" t="s">
        <v>5709</v>
      </c>
      <c r="O1189" s="237" t="s">
        <v>5710</v>
      </c>
      <c r="P1189" s="237" t="s">
        <v>5591</v>
      </c>
      <c r="Q1189" s="237" t="s">
        <v>5492</v>
      </c>
      <c r="R1189" s="237" t="s">
        <v>5705</v>
      </c>
      <c r="S1189" s="237" t="s">
        <v>5711</v>
      </c>
      <c r="T1189" s="237" t="s">
        <v>5712</v>
      </c>
      <c r="U1189" s="237" t="s">
        <v>5713</v>
      </c>
      <c r="V1189" s="237" t="s">
        <v>99</v>
      </c>
      <c r="W1189" s="237"/>
      <c r="X1189" s="237"/>
      <c r="Y1189" s="237" t="s">
        <v>5709</v>
      </c>
      <c r="Z1189" s="237" t="s">
        <v>5710</v>
      </c>
      <c r="AA1189" s="237" t="str">
        <f t="shared" si="202"/>
        <v>エスオーエスカイゴ</v>
      </c>
      <c r="AB1189" s="237" t="s">
        <v>5591</v>
      </c>
      <c r="AC1189" s="237" t="str">
        <f t="shared" si="203"/>
        <v>989</v>
      </c>
      <c r="AD1189" s="237" t="str">
        <f t="shared" si="204"/>
        <v>2301</v>
      </c>
      <c r="AE1189" s="237" t="s">
        <v>5492</v>
      </c>
      <c r="AF1189" s="237" t="s">
        <v>5705</v>
      </c>
      <c r="AG1189" s="237" t="str">
        <f t="shared" si="205"/>
        <v>亘理郡亘理町逢隈中泉字大原167-1</v>
      </c>
      <c r="AH1189" s="237" t="s">
        <v>5711</v>
      </c>
      <c r="AI1189" s="237" t="s">
        <v>5712</v>
      </c>
      <c r="AJ1189" s="237" t="s">
        <v>332</v>
      </c>
    </row>
    <row r="1190" spans="1:36">
      <c r="A1190" s="237" t="str">
        <f t="shared" si="197"/>
        <v>0412400400重度訪問介護</v>
      </c>
      <c r="B1190" s="237" t="s">
        <v>5703</v>
      </c>
      <c r="C1190" s="237" t="s">
        <v>5704</v>
      </c>
      <c r="D1190" s="237" t="str">
        <f t="shared" si="198"/>
        <v>トウホクセンコーウンユカブシキガイシャ</v>
      </c>
      <c r="E1190" s="237" t="s">
        <v>5591</v>
      </c>
      <c r="F1190" s="237" t="str">
        <f t="shared" si="199"/>
        <v>989</v>
      </c>
      <c r="G1190" s="237" t="str">
        <f t="shared" si="200"/>
        <v>2301</v>
      </c>
      <c r="H1190" s="237" t="s">
        <v>5705</v>
      </c>
      <c r="I1190" s="237" t="str">
        <f t="shared" si="201"/>
        <v>亘理郡亘理町逢隈中泉字大原167-1</v>
      </c>
      <c r="J1190" s="237" t="s">
        <v>5706</v>
      </c>
      <c r="K1190" s="237" t="s">
        <v>5707</v>
      </c>
      <c r="L1190" s="237" t="s">
        <v>339</v>
      </c>
      <c r="M1190" s="237" t="s">
        <v>5708</v>
      </c>
      <c r="N1190" s="237" t="s">
        <v>5709</v>
      </c>
      <c r="O1190" s="237" t="s">
        <v>5710</v>
      </c>
      <c r="P1190" s="237" t="s">
        <v>5591</v>
      </c>
      <c r="Q1190" s="237" t="s">
        <v>5492</v>
      </c>
      <c r="R1190" s="237" t="s">
        <v>5705</v>
      </c>
      <c r="S1190" s="237" t="s">
        <v>5711</v>
      </c>
      <c r="T1190" s="237" t="s">
        <v>5712</v>
      </c>
      <c r="U1190" s="237" t="s">
        <v>5713</v>
      </c>
      <c r="V1190" s="237" t="s">
        <v>101</v>
      </c>
      <c r="W1190" s="237"/>
      <c r="X1190" s="237"/>
      <c r="Y1190" s="237" t="s">
        <v>5709</v>
      </c>
      <c r="Z1190" s="237" t="s">
        <v>5710</v>
      </c>
      <c r="AA1190" s="237" t="str">
        <f t="shared" si="202"/>
        <v>エスオーエスカイゴ</v>
      </c>
      <c r="AB1190" s="237" t="s">
        <v>5591</v>
      </c>
      <c r="AC1190" s="237" t="str">
        <f t="shared" si="203"/>
        <v>989</v>
      </c>
      <c r="AD1190" s="237" t="str">
        <f t="shared" si="204"/>
        <v>2301</v>
      </c>
      <c r="AE1190" s="237" t="s">
        <v>5492</v>
      </c>
      <c r="AF1190" s="237" t="s">
        <v>5705</v>
      </c>
      <c r="AG1190" s="237" t="str">
        <f t="shared" si="205"/>
        <v>亘理郡亘理町逢隈中泉字大原167-1</v>
      </c>
      <c r="AH1190" s="237" t="s">
        <v>5711</v>
      </c>
      <c r="AI1190" s="237" t="s">
        <v>5712</v>
      </c>
      <c r="AJ1190" s="237" t="s">
        <v>332</v>
      </c>
    </row>
    <row r="1191" spans="1:36">
      <c r="A1191" s="237" t="str">
        <f t="shared" si="197"/>
        <v>0412400418居宅介護</v>
      </c>
      <c r="B1191" s="237" t="s">
        <v>5691</v>
      </c>
      <c r="C1191" s="237" t="s">
        <v>5692</v>
      </c>
      <c r="D1191" s="237" t="str">
        <f t="shared" si="198"/>
        <v>シャカイフクシホウジンアリノママシャ</v>
      </c>
      <c r="E1191" s="237" t="s">
        <v>5693</v>
      </c>
      <c r="F1191" s="237" t="str">
        <f t="shared" si="199"/>
        <v>982</v>
      </c>
      <c r="G1191" s="237" t="str">
        <f t="shared" si="200"/>
        <v>8544</v>
      </c>
      <c r="H1191" s="237" t="s">
        <v>5694</v>
      </c>
      <c r="I1191" s="237" t="str">
        <f t="shared" si="201"/>
        <v>仙台市太白区西多賀４丁目１９番１号</v>
      </c>
      <c r="J1191" s="237" t="s">
        <v>5695</v>
      </c>
      <c r="K1191" s="237" t="s">
        <v>5696</v>
      </c>
      <c r="L1191" s="237" t="s">
        <v>248</v>
      </c>
      <c r="M1191" s="237" t="s">
        <v>5697</v>
      </c>
      <c r="N1191" s="237" t="s">
        <v>5714</v>
      </c>
      <c r="O1191" s="237" t="s">
        <v>5715</v>
      </c>
      <c r="P1191" s="237" t="s">
        <v>5484</v>
      </c>
      <c r="Q1191" s="237" t="s">
        <v>5492</v>
      </c>
      <c r="R1191" s="237" t="s">
        <v>5716</v>
      </c>
      <c r="S1191" s="237" t="s">
        <v>5717</v>
      </c>
      <c r="T1191" s="237" t="s">
        <v>5718</v>
      </c>
      <c r="U1191" s="237" t="s">
        <v>5719</v>
      </c>
      <c r="V1191" s="237" t="s">
        <v>99</v>
      </c>
      <c r="W1191" s="237"/>
      <c r="X1191" s="237"/>
      <c r="Y1191" s="237" t="s">
        <v>5714</v>
      </c>
      <c r="Z1191" s="237" t="s">
        <v>5715</v>
      </c>
      <c r="AA1191" s="237" t="str">
        <f t="shared" si="202"/>
        <v>ライフケアケンナンアリノママシャケアセンター</v>
      </c>
      <c r="AB1191" s="237" t="s">
        <v>5484</v>
      </c>
      <c r="AC1191" s="237" t="str">
        <f t="shared" si="203"/>
        <v>989</v>
      </c>
      <c r="AD1191" s="237" t="str">
        <f t="shared" si="204"/>
        <v>2351</v>
      </c>
      <c r="AE1191" s="237" t="s">
        <v>5492</v>
      </c>
      <c r="AF1191" s="237" t="s">
        <v>5716</v>
      </c>
      <c r="AG1191" s="237" t="str">
        <f t="shared" si="205"/>
        <v>亘理郡亘理町旧舘61-7</v>
      </c>
      <c r="AH1191" s="237" t="s">
        <v>5717</v>
      </c>
      <c r="AI1191" s="237" t="s">
        <v>5718</v>
      </c>
      <c r="AJ1191" s="237" t="s">
        <v>261</v>
      </c>
    </row>
    <row r="1192" spans="1:36">
      <c r="A1192" s="237" t="str">
        <f t="shared" si="197"/>
        <v>0412400418重度訪問介護</v>
      </c>
      <c r="B1192" s="237" t="s">
        <v>5691</v>
      </c>
      <c r="C1192" s="237" t="s">
        <v>5692</v>
      </c>
      <c r="D1192" s="237" t="str">
        <f t="shared" si="198"/>
        <v>シャカイフクシホウジンアリノママシャ</v>
      </c>
      <c r="E1192" s="237" t="s">
        <v>5693</v>
      </c>
      <c r="F1192" s="237" t="str">
        <f t="shared" si="199"/>
        <v>982</v>
      </c>
      <c r="G1192" s="237" t="str">
        <f t="shared" si="200"/>
        <v>8544</v>
      </c>
      <c r="H1192" s="237" t="s">
        <v>5694</v>
      </c>
      <c r="I1192" s="237" t="str">
        <f t="shared" si="201"/>
        <v>仙台市太白区西多賀４丁目１９番１号</v>
      </c>
      <c r="J1192" s="237" t="s">
        <v>5695</v>
      </c>
      <c r="K1192" s="237" t="s">
        <v>5696</v>
      </c>
      <c r="L1192" s="237" t="s">
        <v>248</v>
      </c>
      <c r="M1192" s="237" t="s">
        <v>5697</v>
      </c>
      <c r="N1192" s="237" t="s">
        <v>5714</v>
      </c>
      <c r="O1192" s="237" t="s">
        <v>5715</v>
      </c>
      <c r="P1192" s="237" t="s">
        <v>5484</v>
      </c>
      <c r="Q1192" s="237" t="s">
        <v>5492</v>
      </c>
      <c r="R1192" s="237" t="s">
        <v>5716</v>
      </c>
      <c r="S1192" s="237" t="s">
        <v>5717</v>
      </c>
      <c r="T1192" s="237" t="s">
        <v>5718</v>
      </c>
      <c r="U1192" s="237" t="s">
        <v>5719</v>
      </c>
      <c r="V1192" s="237" t="s">
        <v>101</v>
      </c>
      <c r="W1192" s="237"/>
      <c r="X1192" s="237"/>
      <c r="Y1192" s="237" t="s">
        <v>5714</v>
      </c>
      <c r="Z1192" s="237" t="s">
        <v>5715</v>
      </c>
      <c r="AA1192" s="237" t="str">
        <f t="shared" si="202"/>
        <v>ライフケアケンナンアリノママシャケアセンター</v>
      </c>
      <c r="AB1192" s="237" t="s">
        <v>5484</v>
      </c>
      <c r="AC1192" s="237" t="str">
        <f t="shared" si="203"/>
        <v>989</v>
      </c>
      <c r="AD1192" s="237" t="str">
        <f t="shared" si="204"/>
        <v>2351</v>
      </c>
      <c r="AE1192" s="237" t="s">
        <v>5492</v>
      </c>
      <c r="AF1192" s="237" t="s">
        <v>5716</v>
      </c>
      <c r="AG1192" s="237" t="str">
        <f t="shared" si="205"/>
        <v>亘理郡亘理町旧舘61-7</v>
      </c>
      <c r="AH1192" s="237" t="s">
        <v>5717</v>
      </c>
      <c r="AI1192" s="237" t="s">
        <v>5718</v>
      </c>
      <c r="AJ1192" s="237" t="s">
        <v>261</v>
      </c>
    </row>
    <row r="1193" spans="1:36">
      <c r="A1193" s="237" t="str">
        <f t="shared" si="197"/>
        <v>0412400426居宅介護</v>
      </c>
      <c r="B1193" s="237" t="s">
        <v>5720</v>
      </c>
      <c r="C1193" s="237" t="s">
        <v>5721</v>
      </c>
      <c r="D1193" s="237" t="str">
        <f t="shared" si="198"/>
        <v>カブシキカイシャアシストユウ</v>
      </c>
      <c r="E1193" s="237" t="s">
        <v>3234</v>
      </c>
      <c r="F1193" s="237" t="str">
        <f t="shared" si="199"/>
        <v>989</v>
      </c>
      <c r="G1193" s="237" t="str">
        <f t="shared" si="200"/>
        <v>2441</v>
      </c>
      <c r="H1193" s="237" t="s">
        <v>5722</v>
      </c>
      <c r="I1193" s="237" t="str">
        <f t="shared" si="201"/>
        <v>岩沼市館下二丁目3番30号</v>
      </c>
      <c r="J1193" s="237" t="s">
        <v>5723</v>
      </c>
      <c r="K1193" s="237" t="s">
        <v>5723</v>
      </c>
      <c r="L1193" s="237" t="s">
        <v>339</v>
      </c>
      <c r="M1193" s="237" t="s">
        <v>5724</v>
      </c>
      <c r="N1193" s="237" t="s">
        <v>5725</v>
      </c>
      <c r="O1193" s="237" t="s">
        <v>5726</v>
      </c>
      <c r="P1193" s="237" t="s">
        <v>5727</v>
      </c>
      <c r="Q1193" s="237" t="s">
        <v>5492</v>
      </c>
      <c r="R1193" s="237" t="s">
        <v>5728</v>
      </c>
      <c r="S1193" s="237" t="s">
        <v>5729</v>
      </c>
      <c r="T1193" s="237" t="s">
        <v>5730</v>
      </c>
      <c r="U1193" s="237" t="s">
        <v>5731</v>
      </c>
      <c r="V1193" s="237" t="s">
        <v>99</v>
      </c>
      <c r="W1193" s="237"/>
      <c r="X1193" s="237"/>
      <c r="Y1193" s="237" t="s">
        <v>5725</v>
      </c>
      <c r="Z1193" s="237" t="s">
        <v>5726</v>
      </c>
      <c r="AA1193" s="237" t="str">
        <f t="shared" si="202"/>
        <v>アシストユウ</v>
      </c>
      <c r="AB1193" s="237" t="s">
        <v>5727</v>
      </c>
      <c r="AC1193" s="237" t="str">
        <f t="shared" si="203"/>
        <v>989</v>
      </c>
      <c r="AD1193" s="237" t="str">
        <f t="shared" si="204"/>
        <v>2383</v>
      </c>
      <c r="AE1193" s="237" t="s">
        <v>5492</v>
      </c>
      <c r="AF1193" s="237" t="s">
        <v>5728</v>
      </c>
      <c r="AG1193" s="237" t="str">
        <f t="shared" si="205"/>
        <v>亘理郡亘理町逢隈田沢字遠原22-6</v>
      </c>
      <c r="AH1193" s="237" t="s">
        <v>5729</v>
      </c>
      <c r="AI1193" s="237" t="s">
        <v>5730</v>
      </c>
      <c r="AJ1193" s="237" t="s">
        <v>260</v>
      </c>
    </row>
    <row r="1194" spans="1:36">
      <c r="A1194" s="237" t="str">
        <f t="shared" si="197"/>
        <v>0412400442居宅介護</v>
      </c>
      <c r="B1194" s="237" t="s">
        <v>629</v>
      </c>
      <c r="C1194" s="237" t="s">
        <v>630</v>
      </c>
      <c r="D1194" s="237" t="str">
        <f t="shared" si="198"/>
        <v>カブシキガイシャニチイガッカン</v>
      </c>
      <c r="E1194" s="237" t="s">
        <v>631</v>
      </c>
      <c r="F1194" s="237" t="str">
        <f t="shared" si="199"/>
        <v>101</v>
      </c>
      <c r="G1194" s="237" t="str">
        <f t="shared" si="200"/>
        <v>8688</v>
      </c>
      <c r="H1194" s="237" t="s">
        <v>632</v>
      </c>
      <c r="I1194" s="237" t="str">
        <f t="shared" si="201"/>
        <v>東京都千代田区神田駿河台２丁目９</v>
      </c>
      <c r="J1194" s="237" t="s">
        <v>633</v>
      </c>
      <c r="K1194" s="237" t="s">
        <v>634</v>
      </c>
      <c r="L1194" s="237" t="s">
        <v>635</v>
      </c>
      <c r="M1194" s="237" t="s">
        <v>636</v>
      </c>
      <c r="N1194" s="237" t="s">
        <v>5732</v>
      </c>
      <c r="O1194" s="237" t="s">
        <v>5733</v>
      </c>
      <c r="P1194" s="237" t="s">
        <v>5734</v>
      </c>
      <c r="Q1194" s="237" t="s">
        <v>5499</v>
      </c>
      <c r="R1194" s="237" t="s">
        <v>5735</v>
      </c>
      <c r="S1194" s="237" t="s">
        <v>5736</v>
      </c>
      <c r="T1194" s="237" t="s">
        <v>5737</v>
      </c>
      <c r="U1194" s="237" t="s">
        <v>5738</v>
      </c>
      <c r="V1194" s="237" t="s">
        <v>99</v>
      </c>
      <c r="W1194" s="237"/>
      <c r="X1194" s="237"/>
      <c r="Y1194" s="237" t="s">
        <v>5732</v>
      </c>
      <c r="Z1194" s="237" t="s">
        <v>5733</v>
      </c>
      <c r="AA1194" s="237" t="str">
        <f t="shared" si="202"/>
        <v>ニチイケアセンターヤマシタ</v>
      </c>
      <c r="AB1194" s="237" t="s">
        <v>5734</v>
      </c>
      <c r="AC1194" s="237" t="str">
        <f t="shared" si="203"/>
        <v>989</v>
      </c>
      <c r="AD1194" s="237" t="str">
        <f t="shared" si="204"/>
        <v>2201</v>
      </c>
      <c r="AE1194" s="237" t="s">
        <v>5499</v>
      </c>
      <c r="AF1194" s="237" t="s">
        <v>5735</v>
      </c>
      <c r="AG1194" s="237" t="str">
        <f t="shared" si="205"/>
        <v>亘理郡山元町山寺字山下３２番地</v>
      </c>
      <c r="AH1194" s="237" t="s">
        <v>5736</v>
      </c>
      <c r="AI1194" s="237" t="s">
        <v>5737</v>
      </c>
      <c r="AJ1194" s="237" t="s">
        <v>260</v>
      </c>
    </row>
    <row r="1195" spans="1:36">
      <c r="A1195" s="237" t="str">
        <f t="shared" si="197"/>
        <v>0412400442重度訪問介護</v>
      </c>
      <c r="B1195" s="237" t="s">
        <v>629</v>
      </c>
      <c r="C1195" s="237" t="s">
        <v>630</v>
      </c>
      <c r="D1195" s="237" t="str">
        <f t="shared" si="198"/>
        <v>カブシキガイシャニチイガッカン</v>
      </c>
      <c r="E1195" s="237" t="s">
        <v>631</v>
      </c>
      <c r="F1195" s="237" t="str">
        <f t="shared" si="199"/>
        <v>101</v>
      </c>
      <c r="G1195" s="237" t="str">
        <f t="shared" si="200"/>
        <v>8688</v>
      </c>
      <c r="H1195" s="237" t="s">
        <v>632</v>
      </c>
      <c r="I1195" s="237" t="str">
        <f t="shared" si="201"/>
        <v>東京都千代田区神田駿河台２丁目９</v>
      </c>
      <c r="J1195" s="237" t="s">
        <v>633</v>
      </c>
      <c r="K1195" s="237" t="s">
        <v>634</v>
      </c>
      <c r="L1195" s="237" t="s">
        <v>635</v>
      </c>
      <c r="M1195" s="237" t="s">
        <v>636</v>
      </c>
      <c r="N1195" s="237" t="s">
        <v>5732</v>
      </c>
      <c r="O1195" s="237" t="s">
        <v>5733</v>
      </c>
      <c r="P1195" s="237" t="s">
        <v>5734</v>
      </c>
      <c r="Q1195" s="237" t="s">
        <v>5499</v>
      </c>
      <c r="R1195" s="237" t="s">
        <v>5735</v>
      </c>
      <c r="S1195" s="237" t="s">
        <v>5736</v>
      </c>
      <c r="T1195" s="237" t="s">
        <v>5737</v>
      </c>
      <c r="U1195" s="237" t="s">
        <v>5738</v>
      </c>
      <c r="V1195" s="237" t="s">
        <v>101</v>
      </c>
      <c r="W1195" s="237"/>
      <c r="X1195" s="237"/>
      <c r="Y1195" s="237" t="s">
        <v>5732</v>
      </c>
      <c r="Z1195" s="237" t="s">
        <v>5733</v>
      </c>
      <c r="AA1195" s="237" t="str">
        <f t="shared" si="202"/>
        <v>ニチイケアセンターヤマシタ</v>
      </c>
      <c r="AB1195" s="237" t="s">
        <v>5734</v>
      </c>
      <c r="AC1195" s="237" t="str">
        <f t="shared" si="203"/>
        <v>989</v>
      </c>
      <c r="AD1195" s="237" t="str">
        <f t="shared" si="204"/>
        <v>2201</v>
      </c>
      <c r="AE1195" s="237" t="s">
        <v>5499</v>
      </c>
      <c r="AF1195" s="237" t="s">
        <v>5735</v>
      </c>
      <c r="AG1195" s="237" t="str">
        <f t="shared" si="205"/>
        <v>亘理郡山元町山寺字山下３２番地</v>
      </c>
      <c r="AH1195" s="237" t="s">
        <v>5736</v>
      </c>
      <c r="AI1195" s="237" t="s">
        <v>5737</v>
      </c>
      <c r="AJ1195" s="237" t="s">
        <v>260</v>
      </c>
    </row>
    <row r="1196" spans="1:36">
      <c r="A1196" s="237" t="str">
        <f t="shared" si="197"/>
        <v>0412400459就労継続支援Ｂ型</v>
      </c>
      <c r="B1196" s="237" t="s">
        <v>5739</v>
      </c>
      <c r="C1196" s="237" t="s">
        <v>5740</v>
      </c>
      <c r="D1196" s="237" t="str">
        <f t="shared" si="198"/>
        <v>ヤマモトイチゴノウエンカブシキガイシャ</v>
      </c>
      <c r="E1196" s="237" t="s">
        <v>5734</v>
      </c>
      <c r="F1196" s="237" t="str">
        <f t="shared" si="199"/>
        <v>989</v>
      </c>
      <c r="G1196" s="237" t="str">
        <f t="shared" si="200"/>
        <v>2201</v>
      </c>
      <c r="H1196" s="237" t="s">
        <v>5741</v>
      </c>
      <c r="I1196" s="237" t="str">
        <f t="shared" si="201"/>
        <v>亘理郡山元町山寺字稲実６０</v>
      </c>
      <c r="J1196" s="237" t="s">
        <v>5742</v>
      </c>
      <c r="K1196" s="237" t="s">
        <v>5743</v>
      </c>
      <c r="L1196" s="237" t="s">
        <v>635</v>
      </c>
      <c r="M1196" s="237" t="s">
        <v>5744</v>
      </c>
      <c r="N1196" s="237" t="s">
        <v>5745</v>
      </c>
      <c r="O1196" s="237" t="s">
        <v>5746</v>
      </c>
      <c r="P1196" s="237" t="s">
        <v>5734</v>
      </c>
      <c r="Q1196" s="237" t="s">
        <v>5499</v>
      </c>
      <c r="R1196" s="237" t="s">
        <v>5747</v>
      </c>
      <c r="S1196" s="237" t="s">
        <v>5742</v>
      </c>
      <c r="T1196" s="237" t="s">
        <v>5743</v>
      </c>
      <c r="U1196" s="237" t="s">
        <v>5748</v>
      </c>
      <c r="V1196" s="237" t="s">
        <v>111</v>
      </c>
      <c r="W1196" s="237"/>
      <c r="X1196" s="237"/>
      <c r="Y1196" s="237" t="s">
        <v>5745</v>
      </c>
      <c r="Z1196" s="237" t="s">
        <v>5746</v>
      </c>
      <c r="AA1196" s="237" t="str">
        <f t="shared" si="202"/>
        <v>ヤマモトイチゴノウエンレイズホーム</v>
      </c>
      <c r="AB1196" s="237" t="s">
        <v>5734</v>
      </c>
      <c r="AC1196" s="237" t="str">
        <f t="shared" si="203"/>
        <v>989</v>
      </c>
      <c r="AD1196" s="237" t="str">
        <f t="shared" si="204"/>
        <v>2201</v>
      </c>
      <c r="AE1196" s="237" t="s">
        <v>5499</v>
      </c>
      <c r="AF1196" s="237" t="s">
        <v>5747</v>
      </c>
      <c r="AG1196" s="237" t="str">
        <f t="shared" si="205"/>
        <v>亘理郡山元町山寺字稲実60</v>
      </c>
      <c r="AH1196" s="237" t="s">
        <v>5742</v>
      </c>
      <c r="AI1196" s="237" t="s">
        <v>5743</v>
      </c>
      <c r="AJ1196" s="237" t="s">
        <v>260</v>
      </c>
    </row>
    <row r="1197" spans="1:36">
      <c r="A1197" s="237" t="str">
        <f t="shared" si="197"/>
        <v>0412600025居宅介護</v>
      </c>
      <c r="B1197" s="237" t="s">
        <v>1446</v>
      </c>
      <c r="C1197" s="237" t="s">
        <v>1447</v>
      </c>
      <c r="D1197" s="237" t="str">
        <f t="shared" si="198"/>
        <v>ニンテイＮＰＯホウジンサワオトノモリ</v>
      </c>
      <c r="E1197" s="237" t="s">
        <v>1448</v>
      </c>
      <c r="F1197" s="237" t="str">
        <f t="shared" si="199"/>
        <v>981</v>
      </c>
      <c r="G1197" s="237" t="str">
        <f t="shared" si="200"/>
        <v>0123</v>
      </c>
      <c r="H1197" s="237" t="s">
        <v>1449</v>
      </c>
      <c r="I1197" s="237" t="str">
        <f t="shared" si="201"/>
        <v>宮城郡利府町沢乙字寺下２０番</v>
      </c>
      <c r="J1197" s="237" t="s">
        <v>1450</v>
      </c>
      <c r="K1197" s="237"/>
      <c r="L1197" s="237" t="s">
        <v>248</v>
      </c>
      <c r="M1197" s="237" t="s">
        <v>1451</v>
      </c>
      <c r="N1197" s="237" t="s">
        <v>5749</v>
      </c>
      <c r="O1197" s="237" t="s">
        <v>5750</v>
      </c>
      <c r="P1197" s="237" t="s">
        <v>1448</v>
      </c>
      <c r="Q1197" s="237" t="s">
        <v>1471</v>
      </c>
      <c r="R1197" s="237" t="s">
        <v>5751</v>
      </c>
      <c r="S1197" s="237" t="s">
        <v>1450</v>
      </c>
      <c r="T1197" s="237"/>
      <c r="U1197" s="237" t="s">
        <v>5752</v>
      </c>
      <c r="V1197" s="237" t="s">
        <v>99</v>
      </c>
      <c r="W1197" s="237"/>
      <c r="X1197" s="237"/>
      <c r="Y1197" s="237" t="s">
        <v>5749</v>
      </c>
      <c r="Z1197" s="237" t="s">
        <v>5750</v>
      </c>
      <c r="AA1197" s="237" t="str">
        <f t="shared" si="202"/>
        <v>タキノウサポートランド　サワオトノモリ</v>
      </c>
      <c r="AB1197" s="237" t="s">
        <v>1448</v>
      </c>
      <c r="AC1197" s="237" t="str">
        <f t="shared" si="203"/>
        <v>981</v>
      </c>
      <c r="AD1197" s="237" t="str">
        <f t="shared" si="204"/>
        <v>0123</v>
      </c>
      <c r="AE1197" s="237" t="s">
        <v>1471</v>
      </c>
      <c r="AF1197" s="237" t="s">
        <v>5751</v>
      </c>
      <c r="AG1197" s="237" t="str">
        <f t="shared" si="205"/>
        <v>宮城郡利府町沢乙字欠下東18番2</v>
      </c>
      <c r="AH1197" s="237" t="s">
        <v>1450</v>
      </c>
      <c r="AI1197" s="237" t="s">
        <v>5753</v>
      </c>
      <c r="AJ1197" s="237" t="s">
        <v>260</v>
      </c>
    </row>
    <row r="1198" spans="1:36">
      <c r="A1198" s="237" t="str">
        <f t="shared" si="197"/>
        <v>0412600025重度訪問介護</v>
      </c>
      <c r="B1198" s="237" t="s">
        <v>1446</v>
      </c>
      <c r="C1198" s="237" t="s">
        <v>1447</v>
      </c>
      <c r="D1198" s="237" t="str">
        <f t="shared" si="198"/>
        <v>ニンテイＮＰＯホウジンサワオトノモリ</v>
      </c>
      <c r="E1198" s="237" t="s">
        <v>1448</v>
      </c>
      <c r="F1198" s="237" t="str">
        <f t="shared" si="199"/>
        <v>981</v>
      </c>
      <c r="G1198" s="237" t="str">
        <f t="shared" si="200"/>
        <v>0123</v>
      </c>
      <c r="H1198" s="237" t="s">
        <v>1449</v>
      </c>
      <c r="I1198" s="237" t="str">
        <f t="shared" si="201"/>
        <v>宮城郡利府町沢乙字寺下２０番</v>
      </c>
      <c r="J1198" s="237" t="s">
        <v>1450</v>
      </c>
      <c r="K1198" s="237"/>
      <c r="L1198" s="237" t="s">
        <v>248</v>
      </c>
      <c r="M1198" s="237" t="s">
        <v>1451</v>
      </c>
      <c r="N1198" s="237" t="s">
        <v>5749</v>
      </c>
      <c r="O1198" s="237" t="s">
        <v>5750</v>
      </c>
      <c r="P1198" s="237" t="s">
        <v>1448</v>
      </c>
      <c r="Q1198" s="237" t="s">
        <v>1471</v>
      </c>
      <c r="R1198" s="237" t="s">
        <v>5751</v>
      </c>
      <c r="S1198" s="237" t="s">
        <v>1450</v>
      </c>
      <c r="T1198" s="237"/>
      <c r="U1198" s="237" t="s">
        <v>5752</v>
      </c>
      <c r="V1198" s="237" t="s">
        <v>101</v>
      </c>
      <c r="W1198" s="237"/>
      <c r="X1198" s="237"/>
      <c r="Y1198" s="237" t="s">
        <v>5749</v>
      </c>
      <c r="Z1198" s="237" t="s">
        <v>5750</v>
      </c>
      <c r="AA1198" s="237" t="str">
        <f t="shared" si="202"/>
        <v>タキノウサポートランド　サワオトノモリ</v>
      </c>
      <c r="AB1198" s="237" t="s">
        <v>1448</v>
      </c>
      <c r="AC1198" s="237" t="str">
        <f t="shared" si="203"/>
        <v>981</v>
      </c>
      <c r="AD1198" s="237" t="str">
        <f t="shared" si="204"/>
        <v>0123</v>
      </c>
      <c r="AE1198" s="237" t="s">
        <v>1471</v>
      </c>
      <c r="AF1198" s="237" t="s">
        <v>5751</v>
      </c>
      <c r="AG1198" s="237" t="str">
        <f t="shared" si="205"/>
        <v>宮城郡利府町沢乙字欠下東18番2</v>
      </c>
      <c r="AH1198" s="237" t="s">
        <v>1450</v>
      </c>
      <c r="AI1198" s="237" t="s">
        <v>5753</v>
      </c>
      <c r="AJ1198" s="237" t="s">
        <v>332</v>
      </c>
    </row>
    <row r="1199" spans="1:36">
      <c r="A1199" s="237" t="str">
        <f t="shared" si="197"/>
        <v>0412600025行動援護</v>
      </c>
      <c r="B1199" s="237" t="s">
        <v>1446</v>
      </c>
      <c r="C1199" s="237" t="s">
        <v>1447</v>
      </c>
      <c r="D1199" s="237" t="str">
        <f t="shared" si="198"/>
        <v>ニンテイＮＰＯホウジンサワオトノモリ</v>
      </c>
      <c r="E1199" s="237" t="s">
        <v>1448</v>
      </c>
      <c r="F1199" s="237" t="str">
        <f t="shared" si="199"/>
        <v>981</v>
      </c>
      <c r="G1199" s="237" t="str">
        <f t="shared" si="200"/>
        <v>0123</v>
      </c>
      <c r="H1199" s="237" t="s">
        <v>1449</v>
      </c>
      <c r="I1199" s="237" t="str">
        <f t="shared" si="201"/>
        <v>宮城郡利府町沢乙字寺下２０番</v>
      </c>
      <c r="J1199" s="237" t="s">
        <v>1450</v>
      </c>
      <c r="K1199" s="237"/>
      <c r="L1199" s="237" t="s">
        <v>248</v>
      </c>
      <c r="M1199" s="237" t="s">
        <v>1451</v>
      </c>
      <c r="N1199" s="237" t="s">
        <v>5749</v>
      </c>
      <c r="O1199" s="237" t="s">
        <v>5750</v>
      </c>
      <c r="P1199" s="237" t="s">
        <v>1448</v>
      </c>
      <c r="Q1199" s="237" t="s">
        <v>1471</v>
      </c>
      <c r="R1199" s="237" t="s">
        <v>5751</v>
      </c>
      <c r="S1199" s="237" t="s">
        <v>1450</v>
      </c>
      <c r="T1199" s="237"/>
      <c r="U1199" s="237" t="s">
        <v>5752</v>
      </c>
      <c r="V1199" s="237" t="s">
        <v>102</v>
      </c>
      <c r="W1199" s="237"/>
      <c r="X1199" s="237"/>
      <c r="Y1199" s="237" t="s">
        <v>5749</v>
      </c>
      <c r="Z1199" s="237" t="s">
        <v>5750</v>
      </c>
      <c r="AA1199" s="237" t="str">
        <f t="shared" si="202"/>
        <v>タキノウサポートランド　サワオトノモリ</v>
      </c>
      <c r="AB1199" s="237" t="s">
        <v>1448</v>
      </c>
      <c r="AC1199" s="237" t="str">
        <f t="shared" si="203"/>
        <v>981</v>
      </c>
      <c r="AD1199" s="237" t="str">
        <f t="shared" si="204"/>
        <v>0123</v>
      </c>
      <c r="AE1199" s="237" t="s">
        <v>1471</v>
      </c>
      <c r="AF1199" s="237" t="s">
        <v>5751</v>
      </c>
      <c r="AG1199" s="237" t="str">
        <f t="shared" si="205"/>
        <v>宮城郡利府町沢乙字欠下東18番2</v>
      </c>
      <c r="AH1199" s="237" t="s">
        <v>1450</v>
      </c>
      <c r="AI1199" s="237" t="s">
        <v>5753</v>
      </c>
      <c r="AJ1199" s="237" t="s">
        <v>260</v>
      </c>
    </row>
    <row r="1200" spans="1:36">
      <c r="A1200" s="237" t="str">
        <f t="shared" si="197"/>
        <v>0412600025生活介護</v>
      </c>
      <c r="B1200" s="237" t="s">
        <v>1446</v>
      </c>
      <c r="C1200" s="237" t="s">
        <v>1447</v>
      </c>
      <c r="D1200" s="237" t="str">
        <f t="shared" si="198"/>
        <v>ニンテイＮＰＯホウジンサワオトノモリ</v>
      </c>
      <c r="E1200" s="237" t="s">
        <v>1448</v>
      </c>
      <c r="F1200" s="237" t="str">
        <f t="shared" si="199"/>
        <v>981</v>
      </c>
      <c r="G1200" s="237" t="str">
        <f t="shared" si="200"/>
        <v>0123</v>
      </c>
      <c r="H1200" s="237" t="s">
        <v>1449</v>
      </c>
      <c r="I1200" s="237" t="str">
        <f t="shared" si="201"/>
        <v>宮城郡利府町沢乙字寺下２０番</v>
      </c>
      <c r="J1200" s="237" t="s">
        <v>1450</v>
      </c>
      <c r="K1200" s="237"/>
      <c r="L1200" s="237" t="s">
        <v>248</v>
      </c>
      <c r="M1200" s="237" t="s">
        <v>1451</v>
      </c>
      <c r="N1200" s="237" t="s">
        <v>5749</v>
      </c>
      <c r="O1200" s="237" t="s">
        <v>5750</v>
      </c>
      <c r="P1200" s="237" t="s">
        <v>1448</v>
      </c>
      <c r="Q1200" s="237" t="s">
        <v>1471</v>
      </c>
      <c r="R1200" s="237" t="s">
        <v>5751</v>
      </c>
      <c r="S1200" s="237" t="s">
        <v>1450</v>
      </c>
      <c r="T1200" s="237"/>
      <c r="U1200" s="237" t="s">
        <v>5752</v>
      </c>
      <c r="V1200" s="237" t="s">
        <v>105</v>
      </c>
      <c r="W1200" s="237"/>
      <c r="X1200" s="237"/>
      <c r="Y1200" s="237" t="s">
        <v>5749</v>
      </c>
      <c r="Z1200" s="237" t="s">
        <v>5750</v>
      </c>
      <c r="AA1200" s="237" t="str">
        <f t="shared" si="202"/>
        <v>タキノウサポートランド　サワオトノモリ</v>
      </c>
      <c r="AB1200" s="237" t="s">
        <v>1448</v>
      </c>
      <c r="AC1200" s="237" t="str">
        <f t="shared" si="203"/>
        <v>981</v>
      </c>
      <c r="AD1200" s="237" t="str">
        <f t="shared" si="204"/>
        <v>0123</v>
      </c>
      <c r="AE1200" s="237" t="s">
        <v>1471</v>
      </c>
      <c r="AF1200" s="237" t="s">
        <v>5751</v>
      </c>
      <c r="AG1200" s="237" t="str">
        <f t="shared" si="205"/>
        <v>宮城郡利府町沢乙字欠下東18番2</v>
      </c>
      <c r="AH1200" s="237" t="s">
        <v>1450</v>
      </c>
      <c r="AI1200" s="237" t="s">
        <v>5753</v>
      </c>
      <c r="AJ1200" s="237" t="s">
        <v>332</v>
      </c>
    </row>
    <row r="1201" spans="1:36">
      <c r="A1201" s="237" t="str">
        <f t="shared" si="197"/>
        <v>0412600025児童デイサービス</v>
      </c>
      <c r="B1201" s="237" t="s">
        <v>1446</v>
      </c>
      <c r="C1201" s="237" t="s">
        <v>1447</v>
      </c>
      <c r="D1201" s="237" t="str">
        <f t="shared" si="198"/>
        <v>ニンテイＮＰＯホウジンサワオトノモリ</v>
      </c>
      <c r="E1201" s="237" t="s">
        <v>1448</v>
      </c>
      <c r="F1201" s="237" t="str">
        <f t="shared" si="199"/>
        <v>981</v>
      </c>
      <c r="G1201" s="237" t="str">
        <f t="shared" si="200"/>
        <v>0123</v>
      </c>
      <c r="H1201" s="237" t="s">
        <v>1449</v>
      </c>
      <c r="I1201" s="237" t="str">
        <f t="shared" si="201"/>
        <v>宮城郡利府町沢乙字寺下２０番</v>
      </c>
      <c r="J1201" s="237" t="s">
        <v>1450</v>
      </c>
      <c r="K1201" s="237"/>
      <c r="L1201" s="237" t="s">
        <v>248</v>
      </c>
      <c r="M1201" s="237" t="s">
        <v>1451</v>
      </c>
      <c r="N1201" s="237" t="s">
        <v>5749</v>
      </c>
      <c r="O1201" s="237" t="s">
        <v>5750</v>
      </c>
      <c r="P1201" s="237" t="s">
        <v>1448</v>
      </c>
      <c r="Q1201" s="237" t="s">
        <v>1471</v>
      </c>
      <c r="R1201" s="237" t="s">
        <v>5751</v>
      </c>
      <c r="S1201" s="237" t="s">
        <v>1450</v>
      </c>
      <c r="T1201" s="237"/>
      <c r="U1201" s="237" t="s">
        <v>5752</v>
      </c>
      <c r="V1201" s="237" t="s">
        <v>331</v>
      </c>
      <c r="W1201" s="237"/>
      <c r="X1201" s="237"/>
      <c r="Y1201" s="237" t="s">
        <v>5749</v>
      </c>
      <c r="Z1201" s="237" t="s">
        <v>5750</v>
      </c>
      <c r="AA1201" s="237" t="str">
        <f t="shared" si="202"/>
        <v>タキノウサポートランド　サワオトノモリ</v>
      </c>
      <c r="AB1201" s="237" t="s">
        <v>1448</v>
      </c>
      <c r="AC1201" s="237" t="str">
        <f t="shared" si="203"/>
        <v>981</v>
      </c>
      <c r="AD1201" s="237" t="str">
        <f t="shared" si="204"/>
        <v>0123</v>
      </c>
      <c r="AE1201" s="237" t="s">
        <v>1471</v>
      </c>
      <c r="AF1201" s="237" t="s">
        <v>5751</v>
      </c>
      <c r="AG1201" s="237" t="str">
        <f t="shared" si="205"/>
        <v>宮城郡利府町沢乙字欠下東18番2</v>
      </c>
      <c r="AH1201" s="237" t="s">
        <v>1450</v>
      </c>
      <c r="AI1201" s="237"/>
      <c r="AJ1201" s="237" t="s">
        <v>332</v>
      </c>
    </row>
    <row r="1202" spans="1:36">
      <c r="A1202" s="237" t="str">
        <f t="shared" si="197"/>
        <v>0412600025短期入所</v>
      </c>
      <c r="B1202" s="237" t="s">
        <v>1446</v>
      </c>
      <c r="C1202" s="237" t="s">
        <v>1447</v>
      </c>
      <c r="D1202" s="237" t="str">
        <f t="shared" si="198"/>
        <v>ニンテイＮＰＯホウジンサワオトノモリ</v>
      </c>
      <c r="E1202" s="237" t="s">
        <v>1448</v>
      </c>
      <c r="F1202" s="237" t="str">
        <f t="shared" si="199"/>
        <v>981</v>
      </c>
      <c r="G1202" s="237" t="str">
        <f t="shared" si="200"/>
        <v>0123</v>
      </c>
      <c r="H1202" s="237" t="s">
        <v>1449</v>
      </c>
      <c r="I1202" s="237" t="str">
        <f t="shared" si="201"/>
        <v>宮城郡利府町沢乙字寺下２０番</v>
      </c>
      <c r="J1202" s="237" t="s">
        <v>1450</v>
      </c>
      <c r="K1202" s="237"/>
      <c r="L1202" s="237" t="s">
        <v>248</v>
      </c>
      <c r="M1202" s="237" t="s">
        <v>1451</v>
      </c>
      <c r="N1202" s="237" t="s">
        <v>5749</v>
      </c>
      <c r="O1202" s="237" t="s">
        <v>5750</v>
      </c>
      <c r="P1202" s="237" t="s">
        <v>1448</v>
      </c>
      <c r="Q1202" s="237" t="s">
        <v>1471</v>
      </c>
      <c r="R1202" s="237" t="s">
        <v>5751</v>
      </c>
      <c r="S1202" s="237" t="s">
        <v>1450</v>
      </c>
      <c r="T1202" s="237"/>
      <c r="U1202" s="237" t="s">
        <v>5752</v>
      </c>
      <c r="V1202" s="237" t="s">
        <v>277</v>
      </c>
      <c r="W1202" s="237"/>
      <c r="X1202" s="237"/>
      <c r="Y1202" s="237" t="s">
        <v>5749</v>
      </c>
      <c r="Z1202" s="237" t="s">
        <v>5750</v>
      </c>
      <c r="AA1202" s="237" t="str">
        <f t="shared" si="202"/>
        <v>タキノウサポートランド　サワオトノモリ</v>
      </c>
      <c r="AB1202" s="237" t="s">
        <v>1448</v>
      </c>
      <c r="AC1202" s="237" t="str">
        <f t="shared" si="203"/>
        <v>981</v>
      </c>
      <c r="AD1202" s="237" t="str">
        <f t="shared" si="204"/>
        <v>0123</v>
      </c>
      <c r="AE1202" s="237" t="s">
        <v>1471</v>
      </c>
      <c r="AF1202" s="237" t="s">
        <v>5751</v>
      </c>
      <c r="AG1202" s="237" t="str">
        <f t="shared" si="205"/>
        <v>宮城郡利府町沢乙字欠下東18番2</v>
      </c>
      <c r="AH1202" s="237" t="s">
        <v>1450</v>
      </c>
      <c r="AI1202" s="237" t="s">
        <v>5753</v>
      </c>
      <c r="AJ1202" s="237" t="s">
        <v>332</v>
      </c>
    </row>
    <row r="1203" spans="1:36">
      <c r="A1203" s="237" t="str">
        <f t="shared" si="197"/>
        <v>0412600033居宅介護</v>
      </c>
      <c r="B1203" s="237" t="s">
        <v>5754</v>
      </c>
      <c r="C1203" s="237" t="s">
        <v>5755</v>
      </c>
      <c r="D1203" s="237" t="str">
        <f t="shared" si="198"/>
        <v>ハマギクカイゴステーションユウゲンカイシャ</v>
      </c>
      <c r="E1203" s="237" t="s">
        <v>5756</v>
      </c>
      <c r="F1203" s="237" t="str">
        <f t="shared" si="199"/>
        <v>985</v>
      </c>
      <c r="G1203" s="237" t="str">
        <f t="shared" si="200"/>
        <v>0804</v>
      </c>
      <c r="H1203" s="237" t="s">
        <v>5757</v>
      </c>
      <c r="I1203" s="237" t="str">
        <f t="shared" si="201"/>
        <v>宮城郡七ケ浜町東宮浜字上ノ台35-2</v>
      </c>
      <c r="J1203" s="237" t="s">
        <v>5758</v>
      </c>
      <c r="K1203" s="237" t="s">
        <v>5759</v>
      </c>
      <c r="L1203" s="237" t="s">
        <v>339</v>
      </c>
      <c r="M1203" s="237" t="s">
        <v>5760</v>
      </c>
      <c r="N1203" s="237" t="s">
        <v>5754</v>
      </c>
      <c r="O1203" s="237" t="s">
        <v>5755</v>
      </c>
      <c r="P1203" s="237" t="s">
        <v>5756</v>
      </c>
      <c r="Q1203" s="237" t="s">
        <v>5761</v>
      </c>
      <c r="R1203" s="237" t="s">
        <v>5757</v>
      </c>
      <c r="S1203" s="237" t="s">
        <v>5758</v>
      </c>
      <c r="T1203" s="237" t="s">
        <v>5759</v>
      </c>
      <c r="U1203" s="237" t="s">
        <v>5762</v>
      </c>
      <c r="V1203" s="237" t="s">
        <v>99</v>
      </c>
      <c r="W1203" s="237"/>
      <c r="X1203" s="237"/>
      <c r="Y1203" s="237" t="s">
        <v>5754</v>
      </c>
      <c r="Z1203" s="237" t="s">
        <v>5755</v>
      </c>
      <c r="AA1203" s="237" t="str">
        <f t="shared" si="202"/>
        <v>ハマギクカイゴステーションユウゲンカイシャ</v>
      </c>
      <c r="AB1203" s="237" t="s">
        <v>5756</v>
      </c>
      <c r="AC1203" s="237" t="str">
        <f t="shared" si="203"/>
        <v>985</v>
      </c>
      <c r="AD1203" s="237" t="str">
        <f t="shared" si="204"/>
        <v>0804</v>
      </c>
      <c r="AE1203" s="237" t="s">
        <v>5761</v>
      </c>
      <c r="AF1203" s="237" t="s">
        <v>5757</v>
      </c>
      <c r="AG1203" s="237" t="str">
        <f t="shared" si="205"/>
        <v>宮城郡七ケ浜町東宮浜字上ノ台35-2</v>
      </c>
      <c r="AH1203" s="237" t="s">
        <v>5758</v>
      </c>
      <c r="AI1203" s="237" t="s">
        <v>5759</v>
      </c>
      <c r="AJ1203" s="237" t="s">
        <v>260</v>
      </c>
    </row>
    <row r="1204" spans="1:36">
      <c r="A1204" s="237" t="str">
        <f t="shared" si="197"/>
        <v>0412600033重度訪問介護</v>
      </c>
      <c r="B1204" s="237" t="s">
        <v>5754</v>
      </c>
      <c r="C1204" s="237" t="s">
        <v>5755</v>
      </c>
      <c r="D1204" s="237" t="str">
        <f t="shared" si="198"/>
        <v>ハマギクカイゴステーションユウゲンカイシャ</v>
      </c>
      <c r="E1204" s="237" t="s">
        <v>5756</v>
      </c>
      <c r="F1204" s="237" t="str">
        <f t="shared" si="199"/>
        <v>985</v>
      </c>
      <c r="G1204" s="237" t="str">
        <f t="shared" si="200"/>
        <v>0804</v>
      </c>
      <c r="H1204" s="237" t="s">
        <v>5757</v>
      </c>
      <c r="I1204" s="237" t="str">
        <f t="shared" si="201"/>
        <v>宮城郡七ケ浜町東宮浜字上ノ台35-2</v>
      </c>
      <c r="J1204" s="237" t="s">
        <v>5758</v>
      </c>
      <c r="K1204" s="237" t="s">
        <v>5759</v>
      </c>
      <c r="L1204" s="237" t="s">
        <v>339</v>
      </c>
      <c r="M1204" s="237" t="s">
        <v>5760</v>
      </c>
      <c r="N1204" s="237" t="s">
        <v>5754</v>
      </c>
      <c r="O1204" s="237" t="s">
        <v>5755</v>
      </c>
      <c r="P1204" s="237" t="s">
        <v>5756</v>
      </c>
      <c r="Q1204" s="237" t="s">
        <v>5761</v>
      </c>
      <c r="R1204" s="237" t="s">
        <v>5757</v>
      </c>
      <c r="S1204" s="237" t="s">
        <v>5758</v>
      </c>
      <c r="T1204" s="237" t="s">
        <v>5759</v>
      </c>
      <c r="U1204" s="237" t="s">
        <v>5762</v>
      </c>
      <c r="V1204" s="237" t="s">
        <v>101</v>
      </c>
      <c r="W1204" s="237"/>
      <c r="X1204" s="237"/>
      <c r="Y1204" s="237" t="s">
        <v>5754</v>
      </c>
      <c r="Z1204" s="237" t="s">
        <v>5755</v>
      </c>
      <c r="AA1204" s="237" t="str">
        <f t="shared" si="202"/>
        <v>ハマギクカイゴステーションユウゲンカイシャ</v>
      </c>
      <c r="AB1204" s="237" t="s">
        <v>5756</v>
      </c>
      <c r="AC1204" s="237" t="str">
        <f t="shared" si="203"/>
        <v>985</v>
      </c>
      <c r="AD1204" s="237" t="str">
        <f t="shared" si="204"/>
        <v>0804</v>
      </c>
      <c r="AE1204" s="237" t="s">
        <v>5761</v>
      </c>
      <c r="AF1204" s="237" t="s">
        <v>5757</v>
      </c>
      <c r="AG1204" s="237" t="str">
        <f t="shared" si="205"/>
        <v>宮城郡七ケ浜町東宮浜字上ノ台35-2</v>
      </c>
      <c r="AH1204" s="237" t="s">
        <v>5758</v>
      </c>
      <c r="AI1204" s="237" t="s">
        <v>5759</v>
      </c>
      <c r="AJ1204" s="237" t="s">
        <v>260</v>
      </c>
    </row>
    <row r="1205" spans="1:36">
      <c r="A1205" s="237" t="str">
        <f t="shared" si="197"/>
        <v>0412600041居宅介護</v>
      </c>
      <c r="B1205" s="237" t="s">
        <v>5763</v>
      </c>
      <c r="C1205" s="237" t="s">
        <v>5764</v>
      </c>
      <c r="D1205" s="237" t="str">
        <f t="shared" si="198"/>
        <v>シャカイフクシホウジンマツシママチシャカイフクシキョウギカイ</v>
      </c>
      <c r="E1205" s="237" t="s">
        <v>5765</v>
      </c>
      <c r="F1205" s="237" t="str">
        <f t="shared" si="199"/>
        <v>981</v>
      </c>
      <c r="G1205" s="237" t="str">
        <f t="shared" si="200"/>
        <v>0203</v>
      </c>
      <c r="H1205" s="237" t="s">
        <v>5766</v>
      </c>
      <c r="I1205" s="237" t="str">
        <f t="shared" si="201"/>
        <v>宮城郡松島町根廻字上山王６－２７</v>
      </c>
      <c r="J1205" s="237" t="s">
        <v>5767</v>
      </c>
      <c r="K1205" s="237" t="s">
        <v>5768</v>
      </c>
      <c r="L1205" s="237" t="s">
        <v>353</v>
      </c>
      <c r="M1205" s="237" t="s">
        <v>5769</v>
      </c>
      <c r="N1205" s="237" t="s">
        <v>5770</v>
      </c>
      <c r="O1205" s="237" t="s">
        <v>5771</v>
      </c>
      <c r="P1205" s="237" t="s">
        <v>5765</v>
      </c>
      <c r="Q1205" s="237" t="s">
        <v>5772</v>
      </c>
      <c r="R1205" s="237" t="s">
        <v>5773</v>
      </c>
      <c r="S1205" s="237" t="s">
        <v>5767</v>
      </c>
      <c r="T1205" s="237" t="s">
        <v>5768</v>
      </c>
      <c r="U1205" s="237" t="s">
        <v>5774</v>
      </c>
      <c r="V1205" s="237" t="s">
        <v>99</v>
      </c>
      <c r="W1205" s="237"/>
      <c r="X1205" s="237"/>
      <c r="Y1205" s="237" t="s">
        <v>5770</v>
      </c>
      <c r="Z1205" s="237" t="s">
        <v>5771</v>
      </c>
      <c r="AA1205" s="237" t="str">
        <f t="shared" si="202"/>
        <v>マツシママチシャキョウシテイショウガイシャジリツシエンホウモンカイゴジギョウショ</v>
      </c>
      <c r="AB1205" s="237" t="s">
        <v>5765</v>
      </c>
      <c r="AC1205" s="237" t="str">
        <f t="shared" si="203"/>
        <v>981</v>
      </c>
      <c r="AD1205" s="237" t="str">
        <f t="shared" si="204"/>
        <v>0203</v>
      </c>
      <c r="AE1205" s="237" t="s">
        <v>5772</v>
      </c>
      <c r="AF1205" s="237" t="s">
        <v>5773</v>
      </c>
      <c r="AG1205" s="237" t="str">
        <f t="shared" si="205"/>
        <v>宮城郡松島町根廻字上山王6-27</v>
      </c>
      <c r="AH1205" s="237" t="s">
        <v>5767</v>
      </c>
      <c r="AI1205" s="237" t="s">
        <v>5768</v>
      </c>
      <c r="AJ1205" s="237" t="s">
        <v>260</v>
      </c>
    </row>
    <row r="1206" spans="1:36">
      <c r="A1206" s="237" t="str">
        <f t="shared" si="197"/>
        <v>0412600041重度訪問介護</v>
      </c>
      <c r="B1206" s="237" t="s">
        <v>5763</v>
      </c>
      <c r="C1206" s="237" t="s">
        <v>5764</v>
      </c>
      <c r="D1206" s="237" t="str">
        <f t="shared" si="198"/>
        <v>シャカイフクシホウジンマツシママチシャカイフクシキョウギカイ</v>
      </c>
      <c r="E1206" s="237" t="s">
        <v>5765</v>
      </c>
      <c r="F1206" s="237" t="str">
        <f t="shared" si="199"/>
        <v>981</v>
      </c>
      <c r="G1206" s="237" t="str">
        <f t="shared" si="200"/>
        <v>0203</v>
      </c>
      <c r="H1206" s="237" t="s">
        <v>5766</v>
      </c>
      <c r="I1206" s="237" t="str">
        <f t="shared" si="201"/>
        <v>宮城郡松島町根廻字上山王６－２７</v>
      </c>
      <c r="J1206" s="237" t="s">
        <v>5767</v>
      </c>
      <c r="K1206" s="237" t="s">
        <v>5768</v>
      </c>
      <c r="L1206" s="237" t="s">
        <v>353</v>
      </c>
      <c r="M1206" s="237" t="s">
        <v>5769</v>
      </c>
      <c r="N1206" s="237" t="s">
        <v>5770</v>
      </c>
      <c r="O1206" s="237" t="s">
        <v>5771</v>
      </c>
      <c r="P1206" s="237" t="s">
        <v>5765</v>
      </c>
      <c r="Q1206" s="237" t="s">
        <v>5772</v>
      </c>
      <c r="R1206" s="237" t="s">
        <v>5773</v>
      </c>
      <c r="S1206" s="237" t="s">
        <v>5767</v>
      </c>
      <c r="T1206" s="237" t="s">
        <v>5768</v>
      </c>
      <c r="U1206" s="237" t="s">
        <v>5774</v>
      </c>
      <c r="V1206" s="237" t="s">
        <v>101</v>
      </c>
      <c r="W1206" s="237"/>
      <c r="X1206" s="237"/>
      <c r="Y1206" s="237" t="s">
        <v>5770</v>
      </c>
      <c r="Z1206" s="237" t="s">
        <v>5771</v>
      </c>
      <c r="AA1206" s="237" t="str">
        <f t="shared" si="202"/>
        <v>マツシママチシャキョウシテイショウガイシャジリツシエンホウモンカイゴジギョウショ</v>
      </c>
      <c r="AB1206" s="237" t="s">
        <v>5765</v>
      </c>
      <c r="AC1206" s="237" t="str">
        <f t="shared" si="203"/>
        <v>981</v>
      </c>
      <c r="AD1206" s="237" t="str">
        <f t="shared" si="204"/>
        <v>0203</v>
      </c>
      <c r="AE1206" s="237" t="s">
        <v>5772</v>
      </c>
      <c r="AF1206" s="237" t="s">
        <v>5773</v>
      </c>
      <c r="AG1206" s="237" t="str">
        <f t="shared" si="205"/>
        <v>宮城郡松島町根廻字上山王6-27</v>
      </c>
      <c r="AH1206" s="237" t="s">
        <v>5767</v>
      </c>
      <c r="AI1206" s="237" t="s">
        <v>5768</v>
      </c>
      <c r="AJ1206" s="237" t="s">
        <v>260</v>
      </c>
    </row>
    <row r="1207" spans="1:36">
      <c r="A1207" s="237" t="str">
        <f t="shared" si="197"/>
        <v>0412600058居宅介護</v>
      </c>
      <c r="B1207" s="237" t="s">
        <v>484</v>
      </c>
      <c r="C1207" s="237" t="s">
        <v>485</v>
      </c>
      <c r="D1207" s="237" t="str">
        <f t="shared" si="198"/>
        <v>カブシキガイシャコムスン</v>
      </c>
      <c r="E1207" s="237" t="s">
        <v>486</v>
      </c>
      <c r="F1207" s="237" t="str">
        <f t="shared" si="199"/>
        <v>106</v>
      </c>
      <c r="G1207" s="237" t="str">
        <f t="shared" si="200"/>
        <v>6153</v>
      </c>
      <c r="H1207" s="237" t="s">
        <v>487</v>
      </c>
      <c r="I1207" s="237" t="str">
        <f t="shared" si="201"/>
        <v>東京都港区六本木六丁目１０番１号六本木ヒルズ森タワー</v>
      </c>
      <c r="J1207" s="237" t="s">
        <v>488</v>
      </c>
      <c r="K1207" s="237" t="s">
        <v>489</v>
      </c>
      <c r="L1207" s="237" t="s">
        <v>339</v>
      </c>
      <c r="M1207" s="237" t="s">
        <v>490</v>
      </c>
      <c r="N1207" s="237" t="s">
        <v>5775</v>
      </c>
      <c r="O1207" s="237" t="s">
        <v>5776</v>
      </c>
      <c r="P1207" s="237" t="s">
        <v>5777</v>
      </c>
      <c r="Q1207" s="237" t="s">
        <v>5772</v>
      </c>
      <c r="R1207" s="237" t="s">
        <v>5778</v>
      </c>
      <c r="S1207" s="237" t="s">
        <v>5779</v>
      </c>
      <c r="T1207" s="237" t="s">
        <v>5780</v>
      </c>
      <c r="U1207" s="237" t="s">
        <v>5781</v>
      </c>
      <c r="V1207" s="237" t="s">
        <v>99</v>
      </c>
      <c r="W1207" s="237"/>
      <c r="X1207" s="237"/>
      <c r="Y1207" s="237" t="s">
        <v>5775</v>
      </c>
      <c r="Z1207" s="237" t="s">
        <v>5776</v>
      </c>
      <c r="AA1207" s="237" t="str">
        <f t="shared" si="202"/>
        <v>カブシキガイシャコムスン　マツシマケアセンター</v>
      </c>
      <c r="AB1207" s="237" t="s">
        <v>5777</v>
      </c>
      <c r="AC1207" s="237" t="str">
        <f t="shared" si="203"/>
        <v>981</v>
      </c>
      <c r="AD1207" s="237" t="str">
        <f t="shared" si="204"/>
        <v>0215</v>
      </c>
      <c r="AE1207" s="237" t="s">
        <v>5772</v>
      </c>
      <c r="AF1207" s="237" t="s">
        <v>5778</v>
      </c>
      <c r="AG1207" s="237" t="str">
        <f t="shared" si="205"/>
        <v>宮城郡松島町高城字町147番地1</v>
      </c>
      <c r="AH1207" s="237" t="s">
        <v>5779</v>
      </c>
      <c r="AI1207" s="237" t="s">
        <v>5780</v>
      </c>
      <c r="AJ1207" s="237" t="s">
        <v>332</v>
      </c>
    </row>
    <row r="1208" spans="1:36">
      <c r="A1208" s="237" t="str">
        <f t="shared" si="197"/>
        <v>0412600058重度訪問介護</v>
      </c>
      <c r="B1208" s="237" t="s">
        <v>484</v>
      </c>
      <c r="C1208" s="237" t="s">
        <v>485</v>
      </c>
      <c r="D1208" s="237" t="str">
        <f t="shared" si="198"/>
        <v>カブシキガイシャコムスン</v>
      </c>
      <c r="E1208" s="237" t="s">
        <v>486</v>
      </c>
      <c r="F1208" s="237" t="str">
        <f t="shared" si="199"/>
        <v>106</v>
      </c>
      <c r="G1208" s="237" t="str">
        <f t="shared" si="200"/>
        <v>6153</v>
      </c>
      <c r="H1208" s="237" t="s">
        <v>487</v>
      </c>
      <c r="I1208" s="237" t="str">
        <f t="shared" si="201"/>
        <v>東京都港区六本木六丁目１０番１号六本木ヒルズ森タワー</v>
      </c>
      <c r="J1208" s="237" t="s">
        <v>488</v>
      </c>
      <c r="K1208" s="237" t="s">
        <v>489</v>
      </c>
      <c r="L1208" s="237" t="s">
        <v>339</v>
      </c>
      <c r="M1208" s="237" t="s">
        <v>490</v>
      </c>
      <c r="N1208" s="237" t="s">
        <v>5775</v>
      </c>
      <c r="O1208" s="237" t="s">
        <v>5776</v>
      </c>
      <c r="P1208" s="237" t="s">
        <v>5777</v>
      </c>
      <c r="Q1208" s="237" t="s">
        <v>5772</v>
      </c>
      <c r="R1208" s="237" t="s">
        <v>5778</v>
      </c>
      <c r="S1208" s="237" t="s">
        <v>5779</v>
      </c>
      <c r="T1208" s="237" t="s">
        <v>5780</v>
      </c>
      <c r="U1208" s="237" t="s">
        <v>5781</v>
      </c>
      <c r="V1208" s="237" t="s">
        <v>101</v>
      </c>
      <c r="W1208" s="237"/>
      <c r="X1208" s="237"/>
      <c r="Y1208" s="237" t="s">
        <v>5775</v>
      </c>
      <c r="Z1208" s="237" t="s">
        <v>5776</v>
      </c>
      <c r="AA1208" s="237" t="str">
        <f t="shared" si="202"/>
        <v>カブシキガイシャコムスン　マツシマケアセンター</v>
      </c>
      <c r="AB1208" s="237" t="s">
        <v>5777</v>
      </c>
      <c r="AC1208" s="237" t="str">
        <f t="shared" si="203"/>
        <v>981</v>
      </c>
      <c r="AD1208" s="237" t="str">
        <f t="shared" si="204"/>
        <v>0215</v>
      </c>
      <c r="AE1208" s="237" t="s">
        <v>5772</v>
      </c>
      <c r="AF1208" s="237" t="s">
        <v>5778</v>
      </c>
      <c r="AG1208" s="237" t="str">
        <f t="shared" si="205"/>
        <v>宮城郡松島町高城字町147番地1</v>
      </c>
      <c r="AH1208" s="237" t="s">
        <v>5779</v>
      </c>
      <c r="AI1208" s="237" t="s">
        <v>5780</v>
      </c>
      <c r="AJ1208" s="237" t="s">
        <v>332</v>
      </c>
    </row>
    <row r="1209" spans="1:36">
      <c r="A1209" s="237" t="str">
        <f t="shared" si="197"/>
        <v>0412600066居宅介護</v>
      </c>
      <c r="B1209" s="237" t="s">
        <v>484</v>
      </c>
      <c r="C1209" s="237" t="s">
        <v>485</v>
      </c>
      <c r="D1209" s="237" t="str">
        <f t="shared" si="198"/>
        <v>カブシキガイシャコムスン</v>
      </c>
      <c r="E1209" s="237" t="s">
        <v>486</v>
      </c>
      <c r="F1209" s="237" t="str">
        <f t="shared" si="199"/>
        <v>106</v>
      </c>
      <c r="G1209" s="237" t="str">
        <f t="shared" si="200"/>
        <v>6153</v>
      </c>
      <c r="H1209" s="237" t="s">
        <v>487</v>
      </c>
      <c r="I1209" s="237" t="str">
        <f t="shared" si="201"/>
        <v>東京都港区六本木六丁目１０番１号六本木ヒルズ森タワー</v>
      </c>
      <c r="J1209" s="237" t="s">
        <v>488</v>
      </c>
      <c r="K1209" s="237" t="s">
        <v>489</v>
      </c>
      <c r="L1209" s="237" t="s">
        <v>339</v>
      </c>
      <c r="M1209" s="237" t="s">
        <v>490</v>
      </c>
      <c r="N1209" s="237" t="s">
        <v>5782</v>
      </c>
      <c r="O1209" s="237" t="s">
        <v>5783</v>
      </c>
      <c r="P1209" s="237" t="s">
        <v>5784</v>
      </c>
      <c r="Q1209" s="237" t="s">
        <v>1471</v>
      </c>
      <c r="R1209" s="237" t="s">
        <v>5785</v>
      </c>
      <c r="S1209" s="237" t="s">
        <v>5786</v>
      </c>
      <c r="T1209" s="237" t="s">
        <v>5787</v>
      </c>
      <c r="U1209" s="237" t="s">
        <v>5788</v>
      </c>
      <c r="V1209" s="237" t="s">
        <v>99</v>
      </c>
      <c r="W1209" s="237"/>
      <c r="X1209" s="237"/>
      <c r="Y1209" s="237" t="s">
        <v>5782</v>
      </c>
      <c r="Z1209" s="237" t="s">
        <v>5783</v>
      </c>
      <c r="AA1209" s="237" t="str">
        <f t="shared" si="202"/>
        <v>カブシキガイシャコムスンリフモリノサトケアセンター</v>
      </c>
      <c r="AB1209" s="237" t="s">
        <v>5784</v>
      </c>
      <c r="AC1209" s="237" t="str">
        <f t="shared" si="203"/>
        <v>981</v>
      </c>
      <c r="AD1209" s="237" t="str">
        <f t="shared" si="204"/>
        <v>0104</v>
      </c>
      <c r="AE1209" s="237" t="s">
        <v>1471</v>
      </c>
      <c r="AF1209" s="237" t="s">
        <v>5785</v>
      </c>
      <c r="AG1209" s="237" t="str">
        <f t="shared" si="205"/>
        <v>宮城郡利府町中央1丁目9番7号</v>
      </c>
      <c r="AH1209" s="237" t="s">
        <v>5786</v>
      </c>
      <c r="AI1209" s="237" t="s">
        <v>5787</v>
      </c>
      <c r="AJ1209" s="237" t="s">
        <v>332</v>
      </c>
    </row>
    <row r="1210" spans="1:36">
      <c r="A1210" s="237" t="str">
        <f t="shared" si="197"/>
        <v>0412600066重度訪問介護</v>
      </c>
      <c r="B1210" s="237" t="s">
        <v>484</v>
      </c>
      <c r="C1210" s="237" t="s">
        <v>485</v>
      </c>
      <c r="D1210" s="237" t="str">
        <f t="shared" si="198"/>
        <v>カブシキガイシャコムスン</v>
      </c>
      <c r="E1210" s="237" t="s">
        <v>486</v>
      </c>
      <c r="F1210" s="237" t="str">
        <f t="shared" si="199"/>
        <v>106</v>
      </c>
      <c r="G1210" s="237" t="str">
        <f t="shared" si="200"/>
        <v>6153</v>
      </c>
      <c r="H1210" s="237" t="s">
        <v>487</v>
      </c>
      <c r="I1210" s="237" t="str">
        <f t="shared" si="201"/>
        <v>東京都港区六本木六丁目１０番１号六本木ヒルズ森タワー</v>
      </c>
      <c r="J1210" s="237" t="s">
        <v>488</v>
      </c>
      <c r="K1210" s="237" t="s">
        <v>489</v>
      </c>
      <c r="L1210" s="237" t="s">
        <v>339</v>
      </c>
      <c r="M1210" s="237" t="s">
        <v>490</v>
      </c>
      <c r="N1210" s="237" t="s">
        <v>5782</v>
      </c>
      <c r="O1210" s="237" t="s">
        <v>5783</v>
      </c>
      <c r="P1210" s="237" t="s">
        <v>5784</v>
      </c>
      <c r="Q1210" s="237" t="s">
        <v>1471</v>
      </c>
      <c r="R1210" s="237" t="s">
        <v>5785</v>
      </c>
      <c r="S1210" s="237" t="s">
        <v>5786</v>
      </c>
      <c r="T1210" s="237" t="s">
        <v>5787</v>
      </c>
      <c r="U1210" s="237" t="s">
        <v>5788</v>
      </c>
      <c r="V1210" s="237" t="s">
        <v>101</v>
      </c>
      <c r="W1210" s="237"/>
      <c r="X1210" s="237"/>
      <c r="Y1210" s="237" t="s">
        <v>5782</v>
      </c>
      <c r="Z1210" s="237" t="s">
        <v>5783</v>
      </c>
      <c r="AA1210" s="237" t="str">
        <f t="shared" si="202"/>
        <v>カブシキガイシャコムスンリフモリノサトケアセンター</v>
      </c>
      <c r="AB1210" s="237" t="s">
        <v>5784</v>
      </c>
      <c r="AC1210" s="237" t="str">
        <f t="shared" si="203"/>
        <v>981</v>
      </c>
      <c r="AD1210" s="237" t="str">
        <f t="shared" si="204"/>
        <v>0104</v>
      </c>
      <c r="AE1210" s="237" t="s">
        <v>1471</v>
      </c>
      <c r="AF1210" s="237" t="s">
        <v>5785</v>
      </c>
      <c r="AG1210" s="237" t="str">
        <f t="shared" si="205"/>
        <v>宮城郡利府町中央1丁目9番7号</v>
      </c>
      <c r="AH1210" s="237" t="s">
        <v>5786</v>
      </c>
      <c r="AI1210" s="237" t="s">
        <v>5787</v>
      </c>
      <c r="AJ1210" s="237" t="s">
        <v>332</v>
      </c>
    </row>
    <row r="1211" spans="1:36">
      <c r="A1211" s="237" t="str">
        <f t="shared" si="197"/>
        <v>0412600074居宅介護</v>
      </c>
      <c r="B1211" s="237" t="s">
        <v>5789</v>
      </c>
      <c r="C1211" s="237" t="s">
        <v>5790</v>
      </c>
      <c r="D1211" s="237" t="str">
        <f t="shared" si="198"/>
        <v>シャカイフクシホウジンリリフチョウシャカイフクシキョウギカイ</v>
      </c>
      <c r="E1211" s="237" t="s">
        <v>5784</v>
      </c>
      <c r="F1211" s="237" t="str">
        <f t="shared" si="199"/>
        <v>981</v>
      </c>
      <c r="G1211" s="237" t="str">
        <f t="shared" si="200"/>
        <v>0104</v>
      </c>
      <c r="H1211" s="237" t="s">
        <v>5791</v>
      </c>
      <c r="I1211" s="237" t="str">
        <f t="shared" si="201"/>
        <v>宮城郡利府町中央二丁目１１番地１</v>
      </c>
      <c r="J1211" s="237" t="s">
        <v>5792</v>
      </c>
      <c r="K1211" s="237" t="s">
        <v>5793</v>
      </c>
      <c r="L1211" s="237" t="s">
        <v>353</v>
      </c>
      <c r="M1211" s="237" t="s">
        <v>5794</v>
      </c>
      <c r="N1211" s="237" t="s">
        <v>5795</v>
      </c>
      <c r="O1211" s="237" t="s">
        <v>5796</v>
      </c>
      <c r="P1211" s="237" t="s">
        <v>5784</v>
      </c>
      <c r="Q1211" s="237" t="s">
        <v>1471</v>
      </c>
      <c r="R1211" s="237" t="s">
        <v>5791</v>
      </c>
      <c r="S1211" s="237" t="s">
        <v>5792</v>
      </c>
      <c r="T1211" s="237" t="s">
        <v>5793</v>
      </c>
      <c r="U1211" s="237" t="s">
        <v>5797</v>
      </c>
      <c r="V1211" s="237" t="s">
        <v>99</v>
      </c>
      <c r="W1211" s="237"/>
      <c r="X1211" s="237"/>
      <c r="Y1211" s="237" t="s">
        <v>5795</v>
      </c>
      <c r="Z1211" s="237" t="s">
        <v>5796</v>
      </c>
      <c r="AA1211" s="237" t="str">
        <f t="shared" si="202"/>
        <v>シャカイフクシホウジンリリフチョウシャカイフクシキョウギカイ　シテイホウモンカイゴジギョウショ</v>
      </c>
      <c r="AB1211" s="237" t="s">
        <v>5784</v>
      </c>
      <c r="AC1211" s="237" t="str">
        <f t="shared" si="203"/>
        <v>981</v>
      </c>
      <c r="AD1211" s="237" t="str">
        <f t="shared" si="204"/>
        <v>0104</v>
      </c>
      <c r="AE1211" s="237" t="s">
        <v>1471</v>
      </c>
      <c r="AF1211" s="237" t="s">
        <v>5798</v>
      </c>
      <c r="AG1211" s="237" t="str">
        <f t="shared" si="205"/>
        <v>宮城郡利府町中央2-11-1</v>
      </c>
      <c r="AH1211" s="237" t="s">
        <v>5792</v>
      </c>
      <c r="AI1211" s="237" t="s">
        <v>5793</v>
      </c>
      <c r="AJ1211" s="237" t="s">
        <v>260</v>
      </c>
    </row>
    <row r="1212" spans="1:36">
      <c r="A1212" s="237" t="str">
        <f t="shared" si="197"/>
        <v>0412600074重度訪問介護</v>
      </c>
      <c r="B1212" s="237" t="s">
        <v>5789</v>
      </c>
      <c r="C1212" s="237" t="s">
        <v>5790</v>
      </c>
      <c r="D1212" s="237" t="str">
        <f t="shared" si="198"/>
        <v>シャカイフクシホウジンリリフチョウシャカイフクシキョウギカイ</v>
      </c>
      <c r="E1212" s="237" t="s">
        <v>5784</v>
      </c>
      <c r="F1212" s="237" t="str">
        <f t="shared" si="199"/>
        <v>981</v>
      </c>
      <c r="G1212" s="237" t="str">
        <f t="shared" si="200"/>
        <v>0104</v>
      </c>
      <c r="H1212" s="237" t="s">
        <v>5791</v>
      </c>
      <c r="I1212" s="237" t="str">
        <f t="shared" si="201"/>
        <v>宮城郡利府町中央二丁目１１番地１</v>
      </c>
      <c r="J1212" s="237" t="s">
        <v>5792</v>
      </c>
      <c r="K1212" s="237" t="s">
        <v>5793</v>
      </c>
      <c r="L1212" s="237" t="s">
        <v>353</v>
      </c>
      <c r="M1212" s="237" t="s">
        <v>5794</v>
      </c>
      <c r="N1212" s="237" t="s">
        <v>5795</v>
      </c>
      <c r="O1212" s="237" t="s">
        <v>5796</v>
      </c>
      <c r="P1212" s="237" t="s">
        <v>5784</v>
      </c>
      <c r="Q1212" s="237" t="s">
        <v>1471</v>
      </c>
      <c r="R1212" s="237" t="s">
        <v>5791</v>
      </c>
      <c r="S1212" s="237" t="s">
        <v>5792</v>
      </c>
      <c r="T1212" s="237" t="s">
        <v>5793</v>
      </c>
      <c r="U1212" s="237" t="s">
        <v>5797</v>
      </c>
      <c r="V1212" s="237" t="s">
        <v>101</v>
      </c>
      <c r="W1212" s="237"/>
      <c r="X1212" s="237"/>
      <c r="Y1212" s="237" t="s">
        <v>5795</v>
      </c>
      <c r="Z1212" s="237" t="s">
        <v>5796</v>
      </c>
      <c r="AA1212" s="237" t="str">
        <f t="shared" si="202"/>
        <v>シャカイフクシホウジンリリフチョウシャカイフクシキョウギカイ　シテイホウモンカイゴジギョウショ</v>
      </c>
      <c r="AB1212" s="237" t="s">
        <v>5784</v>
      </c>
      <c r="AC1212" s="237" t="str">
        <f t="shared" si="203"/>
        <v>981</v>
      </c>
      <c r="AD1212" s="237" t="str">
        <f t="shared" si="204"/>
        <v>0104</v>
      </c>
      <c r="AE1212" s="237" t="s">
        <v>1471</v>
      </c>
      <c r="AF1212" s="237" t="s">
        <v>5798</v>
      </c>
      <c r="AG1212" s="237" t="str">
        <f t="shared" si="205"/>
        <v>宮城郡利府町中央2-11-1</v>
      </c>
      <c r="AH1212" s="237" t="s">
        <v>5792</v>
      </c>
      <c r="AI1212" s="237" t="s">
        <v>5793</v>
      </c>
      <c r="AJ1212" s="237" t="s">
        <v>260</v>
      </c>
    </row>
    <row r="1213" spans="1:36">
      <c r="A1213" s="237" t="str">
        <f t="shared" si="197"/>
        <v>0412600074行動援護</v>
      </c>
      <c r="B1213" s="237" t="s">
        <v>5789</v>
      </c>
      <c r="C1213" s="237" t="s">
        <v>5790</v>
      </c>
      <c r="D1213" s="237" t="str">
        <f t="shared" si="198"/>
        <v>シャカイフクシホウジンリリフチョウシャカイフクシキョウギカイ</v>
      </c>
      <c r="E1213" s="237" t="s">
        <v>5784</v>
      </c>
      <c r="F1213" s="237" t="str">
        <f t="shared" si="199"/>
        <v>981</v>
      </c>
      <c r="G1213" s="237" t="str">
        <f t="shared" si="200"/>
        <v>0104</v>
      </c>
      <c r="H1213" s="237" t="s">
        <v>5791</v>
      </c>
      <c r="I1213" s="237" t="str">
        <f t="shared" si="201"/>
        <v>宮城郡利府町中央二丁目１１番地１</v>
      </c>
      <c r="J1213" s="237" t="s">
        <v>5792</v>
      </c>
      <c r="K1213" s="237" t="s">
        <v>5793</v>
      </c>
      <c r="L1213" s="237" t="s">
        <v>353</v>
      </c>
      <c r="M1213" s="237" t="s">
        <v>5794</v>
      </c>
      <c r="N1213" s="237" t="s">
        <v>5795</v>
      </c>
      <c r="O1213" s="237" t="s">
        <v>5796</v>
      </c>
      <c r="P1213" s="237" t="s">
        <v>5784</v>
      </c>
      <c r="Q1213" s="237" t="s">
        <v>1471</v>
      </c>
      <c r="R1213" s="237" t="s">
        <v>5791</v>
      </c>
      <c r="S1213" s="237" t="s">
        <v>5792</v>
      </c>
      <c r="T1213" s="237" t="s">
        <v>5793</v>
      </c>
      <c r="U1213" s="237" t="s">
        <v>5797</v>
      </c>
      <c r="V1213" s="237" t="s">
        <v>102</v>
      </c>
      <c r="W1213" s="237"/>
      <c r="X1213" s="237"/>
      <c r="Y1213" s="237" t="s">
        <v>5795</v>
      </c>
      <c r="Z1213" s="237" t="s">
        <v>5796</v>
      </c>
      <c r="AA1213" s="237" t="str">
        <f t="shared" si="202"/>
        <v>シャカイフクシホウジンリリフチョウシャカイフクシキョウギカイ　シテイホウモンカイゴジギョウショ</v>
      </c>
      <c r="AB1213" s="237" t="s">
        <v>5784</v>
      </c>
      <c r="AC1213" s="237" t="str">
        <f t="shared" si="203"/>
        <v>981</v>
      </c>
      <c r="AD1213" s="237" t="str">
        <f t="shared" si="204"/>
        <v>0104</v>
      </c>
      <c r="AE1213" s="237" t="s">
        <v>1471</v>
      </c>
      <c r="AF1213" s="237" t="s">
        <v>5798</v>
      </c>
      <c r="AG1213" s="237" t="str">
        <f t="shared" si="205"/>
        <v>宮城郡利府町中央2-11-1</v>
      </c>
      <c r="AH1213" s="237" t="s">
        <v>5799</v>
      </c>
      <c r="AI1213" s="237" t="s">
        <v>5800</v>
      </c>
      <c r="AJ1213" s="237" t="s">
        <v>260</v>
      </c>
    </row>
    <row r="1214" spans="1:36">
      <c r="A1214" s="237" t="str">
        <f t="shared" si="197"/>
        <v>0412600074同行援護</v>
      </c>
      <c r="B1214" s="237" t="s">
        <v>5789</v>
      </c>
      <c r="C1214" s="237" t="s">
        <v>5790</v>
      </c>
      <c r="D1214" s="237" t="str">
        <f t="shared" si="198"/>
        <v>シャカイフクシホウジンリリフチョウシャカイフクシキョウギカイ</v>
      </c>
      <c r="E1214" s="237" t="s">
        <v>5784</v>
      </c>
      <c r="F1214" s="237" t="str">
        <f t="shared" si="199"/>
        <v>981</v>
      </c>
      <c r="G1214" s="237" t="str">
        <f t="shared" si="200"/>
        <v>0104</v>
      </c>
      <c r="H1214" s="237" t="s">
        <v>5791</v>
      </c>
      <c r="I1214" s="237" t="str">
        <f t="shared" si="201"/>
        <v>宮城郡利府町中央二丁目１１番地１</v>
      </c>
      <c r="J1214" s="237" t="s">
        <v>5792</v>
      </c>
      <c r="K1214" s="237" t="s">
        <v>5793</v>
      </c>
      <c r="L1214" s="237" t="s">
        <v>353</v>
      </c>
      <c r="M1214" s="237" t="s">
        <v>5794</v>
      </c>
      <c r="N1214" s="237" t="s">
        <v>5795</v>
      </c>
      <c r="O1214" s="237" t="s">
        <v>5796</v>
      </c>
      <c r="P1214" s="237" t="s">
        <v>5784</v>
      </c>
      <c r="Q1214" s="237" t="s">
        <v>1471</v>
      </c>
      <c r="R1214" s="237" t="s">
        <v>5791</v>
      </c>
      <c r="S1214" s="237" t="s">
        <v>5792</v>
      </c>
      <c r="T1214" s="237" t="s">
        <v>5793</v>
      </c>
      <c r="U1214" s="237" t="s">
        <v>5797</v>
      </c>
      <c r="V1214" s="237" t="s">
        <v>126</v>
      </c>
      <c r="W1214" s="237"/>
      <c r="X1214" s="237"/>
      <c r="Y1214" s="237" t="s">
        <v>5795</v>
      </c>
      <c r="Z1214" s="237" t="s">
        <v>5796</v>
      </c>
      <c r="AA1214" s="237" t="str">
        <f t="shared" si="202"/>
        <v>シャカイフクシホウジンリリフチョウシャカイフクシキョウギカイ　シテイホウモンカイゴジギョウショ</v>
      </c>
      <c r="AB1214" s="237" t="s">
        <v>5784</v>
      </c>
      <c r="AC1214" s="237" t="str">
        <f t="shared" si="203"/>
        <v>981</v>
      </c>
      <c r="AD1214" s="237" t="str">
        <f t="shared" si="204"/>
        <v>0104</v>
      </c>
      <c r="AE1214" s="237" t="s">
        <v>1471</v>
      </c>
      <c r="AF1214" s="237" t="s">
        <v>5798</v>
      </c>
      <c r="AG1214" s="237" t="str">
        <f t="shared" si="205"/>
        <v>宮城郡利府町中央2-11-1</v>
      </c>
      <c r="AH1214" s="237" t="s">
        <v>5799</v>
      </c>
      <c r="AI1214" s="237" t="s">
        <v>5801</v>
      </c>
      <c r="AJ1214" s="237" t="s">
        <v>260</v>
      </c>
    </row>
    <row r="1215" spans="1:36">
      <c r="A1215" s="237" t="str">
        <f t="shared" si="197"/>
        <v>0412600082居宅介護</v>
      </c>
      <c r="B1215" s="237" t="s">
        <v>5802</v>
      </c>
      <c r="C1215" s="237" t="s">
        <v>5803</v>
      </c>
      <c r="D1215" s="237" t="str">
        <f t="shared" si="198"/>
        <v>シャカイフクシホウジンシチガハママチシャカイフクシキョウギカイ</v>
      </c>
      <c r="E1215" s="237" t="s">
        <v>5804</v>
      </c>
      <c r="F1215" s="237" t="str">
        <f t="shared" si="199"/>
        <v>985</v>
      </c>
      <c r="G1215" s="237" t="str">
        <f t="shared" si="200"/>
        <v>0802</v>
      </c>
      <c r="H1215" s="237" t="s">
        <v>5805</v>
      </c>
      <c r="I1215" s="237" t="str">
        <f t="shared" si="201"/>
        <v>宮城郡七ケ浜町吉田浜字野山５－９　あさひ園内</v>
      </c>
      <c r="J1215" s="237" t="s">
        <v>5806</v>
      </c>
      <c r="K1215" s="237" t="s">
        <v>5807</v>
      </c>
      <c r="L1215" s="237" t="s">
        <v>353</v>
      </c>
      <c r="M1215" s="237" t="s">
        <v>5808</v>
      </c>
      <c r="N1215" s="237" t="s">
        <v>5809</v>
      </c>
      <c r="O1215" s="237" t="s">
        <v>5810</v>
      </c>
      <c r="P1215" s="237" t="s">
        <v>5804</v>
      </c>
      <c r="Q1215" s="237" t="s">
        <v>5761</v>
      </c>
      <c r="R1215" s="237" t="s">
        <v>5805</v>
      </c>
      <c r="S1215" s="237" t="s">
        <v>5806</v>
      </c>
      <c r="T1215" s="237" t="s">
        <v>5807</v>
      </c>
      <c r="U1215" s="237" t="s">
        <v>5811</v>
      </c>
      <c r="V1215" s="237" t="s">
        <v>99</v>
      </c>
      <c r="W1215" s="237"/>
      <c r="X1215" s="237"/>
      <c r="Y1215" s="237" t="s">
        <v>5809</v>
      </c>
      <c r="Z1215" s="237" t="s">
        <v>5810</v>
      </c>
      <c r="AA1215" s="237" t="str">
        <f t="shared" si="202"/>
        <v>シチガハママチシャカイフクシキョウギカイ</v>
      </c>
      <c r="AB1215" s="237" t="s">
        <v>5804</v>
      </c>
      <c r="AC1215" s="237" t="str">
        <f t="shared" si="203"/>
        <v>985</v>
      </c>
      <c r="AD1215" s="237" t="str">
        <f t="shared" si="204"/>
        <v>0802</v>
      </c>
      <c r="AE1215" s="237" t="s">
        <v>5761</v>
      </c>
      <c r="AF1215" s="237" t="s">
        <v>5805</v>
      </c>
      <c r="AG1215" s="237" t="str">
        <f t="shared" si="205"/>
        <v>宮城郡七ケ浜町吉田浜字野山５－９　あさひ園内</v>
      </c>
      <c r="AH1215" s="237" t="s">
        <v>5806</v>
      </c>
      <c r="AI1215" s="237" t="s">
        <v>5807</v>
      </c>
      <c r="AJ1215" s="237" t="s">
        <v>470</v>
      </c>
    </row>
    <row r="1216" spans="1:36">
      <c r="A1216" s="237" t="str">
        <f t="shared" si="197"/>
        <v>0412600082重度訪問介護</v>
      </c>
      <c r="B1216" s="237" t="s">
        <v>5802</v>
      </c>
      <c r="C1216" s="237" t="s">
        <v>5803</v>
      </c>
      <c r="D1216" s="237" t="str">
        <f t="shared" si="198"/>
        <v>シャカイフクシホウジンシチガハママチシャカイフクシキョウギカイ</v>
      </c>
      <c r="E1216" s="237" t="s">
        <v>5804</v>
      </c>
      <c r="F1216" s="237" t="str">
        <f t="shared" si="199"/>
        <v>985</v>
      </c>
      <c r="G1216" s="237" t="str">
        <f t="shared" si="200"/>
        <v>0802</v>
      </c>
      <c r="H1216" s="237" t="s">
        <v>5805</v>
      </c>
      <c r="I1216" s="237" t="str">
        <f t="shared" si="201"/>
        <v>宮城郡七ケ浜町吉田浜字野山５－９　あさひ園内</v>
      </c>
      <c r="J1216" s="237" t="s">
        <v>5806</v>
      </c>
      <c r="K1216" s="237" t="s">
        <v>5807</v>
      </c>
      <c r="L1216" s="237" t="s">
        <v>353</v>
      </c>
      <c r="M1216" s="237" t="s">
        <v>5808</v>
      </c>
      <c r="N1216" s="237" t="s">
        <v>5809</v>
      </c>
      <c r="O1216" s="237" t="s">
        <v>5810</v>
      </c>
      <c r="P1216" s="237" t="s">
        <v>5804</v>
      </c>
      <c r="Q1216" s="237" t="s">
        <v>5761</v>
      </c>
      <c r="R1216" s="237" t="s">
        <v>5805</v>
      </c>
      <c r="S1216" s="237" t="s">
        <v>5806</v>
      </c>
      <c r="T1216" s="237" t="s">
        <v>5807</v>
      </c>
      <c r="U1216" s="237" t="s">
        <v>5811</v>
      </c>
      <c r="V1216" s="237" t="s">
        <v>101</v>
      </c>
      <c r="W1216" s="237"/>
      <c r="X1216" s="237"/>
      <c r="Y1216" s="237" t="s">
        <v>5809</v>
      </c>
      <c r="Z1216" s="237" t="s">
        <v>5810</v>
      </c>
      <c r="AA1216" s="237" t="str">
        <f t="shared" si="202"/>
        <v>シチガハママチシャカイフクシキョウギカイ</v>
      </c>
      <c r="AB1216" s="237" t="s">
        <v>5804</v>
      </c>
      <c r="AC1216" s="237" t="str">
        <f t="shared" si="203"/>
        <v>985</v>
      </c>
      <c r="AD1216" s="237" t="str">
        <f t="shared" si="204"/>
        <v>0802</v>
      </c>
      <c r="AE1216" s="237" t="s">
        <v>5761</v>
      </c>
      <c r="AF1216" s="237" t="s">
        <v>5805</v>
      </c>
      <c r="AG1216" s="237" t="str">
        <f t="shared" si="205"/>
        <v>宮城郡七ケ浜町吉田浜字野山５－９　あさひ園内</v>
      </c>
      <c r="AH1216" s="237" t="s">
        <v>5806</v>
      </c>
      <c r="AI1216" s="237" t="s">
        <v>5807</v>
      </c>
      <c r="AJ1216" s="237" t="s">
        <v>470</v>
      </c>
    </row>
    <row r="1217" spans="1:36">
      <c r="A1217" s="237" t="str">
        <f t="shared" si="197"/>
        <v>0412600108生活介護</v>
      </c>
      <c r="B1217" s="237" t="s">
        <v>5812</v>
      </c>
      <c r="C1217" s="237" t="s">
        <v>5813</v>
      </c>
      <c r="D1217" s="237" t="str">
        <f t="shared" si="198"/>
        <v>シャカイフクシホウジン　マツノミフクシカイ</v>
      </c>
      <c r="E1217" s="237" t="s">
        <v>5765</v>
      </c>
      <c r="F1217" s="237" t="str">
        <f t="shared" si="199"/>
        <v>981</v>
      </c>
      <c r="G1217" s="237" t="str">
        <f t="shared" si="200"/>
        <v>0203</v>
      </c>
      <c r="H1217" s="237" t="s">
        <v>5773</v>
      </c>
      <c r="I1217" s="237" t="str">
        <f t="shared" si="201"/>
        <v>宮城郡松島町根廻字上山王6-27</v>
      </c>
      <c r="J1217" s="237" t="s">
        <v>5814</v>
      </c>
      <c r="K1217" s="237" t="s">
        <v>5815</v>
      </c>
      <c r="L1217" s="237" t="s">
        <v>248</v>
      </c>
      <c r="M1217" s="237" t="s">
        <v>5816</v>
      </c>
      <c r="N1217" s="237" t="s">
        <v>5817</v>
      </c>
      <c r="O1217" s="237" t="s">
        <v>5818</v>
      </c>
      <c r="P1217" s="237" t="s">
        <v>5765</v>
      </c>
      <c r="Q1217" s="237" t="s">
        <v>5772</v>
      </c>
      <c r="R1217" s="237" t="s">
        <v>5773</v>
      </c>
      <c r="S1217" s="237" t="s">
        <v>5814</v>
      </c>
      <c r="T1217" s="237" t="s">
        <v>5815</v>
      </c>
      <c r="U1217" s="237" t="s">
        <v>5819</v>
      </c>
      <c r="V1217" s="237" t="s">
        <v>105</v>
      </c>
      <c r="W1217" s="237"/>
      <c r="X1217" s="237"/>
      <c r="Y1217" s="237" t="s">
        <v>5817</v>
      </c>
      <c r="Z1217" s="237" t="s">
        <v>5818</v>
      </c>
      <c r="AA1217" s="237" t="str">
        <f t="shared" si="202"/>
        <v>マツノミ</v>
      </c>
      <c r="AB1217" s="237" t="s">
        <v>5765</v>
      </c>
      <c r="AC1217" s="237" t="str">
        <f t="shared" si="203"/>
        <v>981</v>
      </c>
      <c r="AD1217" s="237" t="str">
        <f t="shared" si="204"/>
        <v>0203</v>
      </c>
      <c r="AE1217" s="237" t="s">
        <v>5772</v>
      </c>
      <c r="AF1217" s="237" t="s">
        <v>5773</v>
      </c>
      <c r="AG1217" s="237" t="str">
        <f t="shared" si="205"/>
        <v>宮城郡松島町根廻字上山王6-27</v>
      </c>
      <c r="AH1217" s="237" t="s">
        <v>5814</v>
      </c>
      <c r="AI1217" s="237" t="s">
        <v>5815</v>
      </c>
      <c r="AJ1217" s="237" t="s">
        <v>260</v>
      </c>
    </row>
    <row r="1218" spans="1:36">
      <c r="A1218" s="237" t="str">
        <f t="shared" si="197"/>
        <v>0412600108就労移行支援</v>
      </c>
      <c r="B1218" s="237" t="s">
        <v>5812</v>
      </c>
      <c r="C1218" s="237" t="s">
        <v>5813</v>
      </c>
      <c r="D1218" s="237" t="str">
        <f t="shared" si="198"/>
        <v>シャカイフクシホウジン　マツノミフクシカイ</v>
      </c>
      <c r="E1218" s="237" t="s">
        <v>5765</v>
      </c>
      <c r="F1218" s="237" t="str">
        <f t="shared" si="199"/>
        <v>981</v>
      </c>
      <c r="G1218" s="237" t="str">
        <f t="shared" si="200"/>
        <v>0203</v>
      </c>
      <c r="H1218" s="237" t="s">
        <v>5773</v>
      </c>
      <c r="I1218" s="237" t="str">
        <f t="shared" si="201"/>
        <v>宮城郡松島町根廻字上山王6-27</v>
      </c>
      <c r="J1218" s="237" t="s">
        <v>5814</v>
      </c>
      <c r="K1218" s="237" t="s">
        <v>5815</v>
      </c>
      <c r="L1218" s="237" t="s">
        <v>248</v>
      </c>
      <c r="M1218" s="237" t="s">
        <v>5816</v>
      </c>
      <c r="N1218" s="237" t="s">
        <v>5817</v>
      </c>
      <c r="O1218" s="237" t="s">
        <v>5818</v>
      </c>
      <c r="P1218" s="237" t="s">
        <v>5765</v>
      </c>
      <c r="Q1218" s="237" t="s">
        <v>5772</v>
      </c>
      <c r="R1218" s="237" t="s">
        <v>5773</v>
      </c>
      <c r="S1218" s="237" t="s">
        <v>5814</v>
      </c>
      <c r="T1218" s="237" t="s">
        <v>5815</v>
      </c>
      <c r="U1218" s="237" t="s">
        <v>5819</v>
      </c>
      <c r="V1218" s="237" t="s">
        <v>109</v>
      </c>
      <c r="W1218" s="237"/>
      <c r="X1218" s="237"/>
      <c r="Y1218" s="237" t="s">
        <v>5817</v>
      </c>
      <c r="Z1218" s="237" t="s">
        <v>5818</v>
      </c>
      <c r="AA1218" s="237" t="str">
        <f t="shared" si="202"/>
        <v>マツノミ</v>
      </c>
      <c r="AB1218" s="237" t="s">
        <v>5765</v>
      </c>
      <c r="AC1218" s="237" t="str">
        <f t="shared" si="203"/>
        <v>981</v>
      </c>
      <c r="AD1218" s="237" t="str">
        <f t="shared" si="204"/>
        <v>0203</v>
      </c>
      <c r="AE1218" s="237" t="s">
        <v>5772</v>
      </c>
      <c r="AF1218" s="237" t="s">
        <v>5773</v>
      </c>
      <c r="AG1218" s="237" t="str">
        <f t="shared" si="205"/>
        <v>宮城郡松島町根廻字上山王6-27</v>
      </c>
      <c r="AH1218" s="237" t="s">
        <v>5814</v>
      </c>
      <c r="AI1218" s="237" t="s">
        <v>5815</v>
      </c>
      <c r="AJ1218" s="237" t="s">
        <v>332</v>
      </c>
    </row>
    <row r="1219" spans="1:36">
      <c r="A1219" s="237" t="str">
        <f t="shared" si="197"/>
        <v>0412600108就労継続支援Ｂ型</v>
      </c>
      <c r="B1219" s="237" t="s">
        <v>5812</v>
      </c>
      <c r="C1219" s="237" t="s">
        <v>5813</v>
      </c>
      <c r="D1219" s="237" t="str">
        <f t="shared" si="198"/>
        <v>シャカイフクシホウジン　マツノミフクシカイ</v>
      </c>
      <c r="E1219" s="237" t="s">
        <v>5765</v>
      </c>
      <c r="F1219" s="237" t="str">
        <f t="shared" si="199"/>
        <v>981</v>
      </c>
      <c r="G1219" s="237" t="str">
        <f t="shared" si="200"/>
        <v>0203</v>
      </c>
      <c r="H1219" s="237" t="s">
        <v>5773</v>
      </c>
      <c r="I1219" s="237" t="str">
        <f t="shared" si="201"/>
        <v>宮城郡松島町根廻字上山王6-27</v>
      </c>
      <c r="J1219" s="237" t="s">
        <v>5814</v>
      </c>
      <c r="K1219" s="237" t="s">
        <v>5815</v>
      </c>
      <c r="L1219" s="237" t="s">
        <v>248</v>
      </c>
      <c r="M1219" s="237" t="s">
        <v>5816</v>
      </c>
      <c r="N1219" s="237" t="s">
        <v>5817</v>
      </c>
      <c r="O1219" s="237" t="s">
        <v>5818</v>
      </c>
      <c r="P1219" s="237" t="s">
        <v>5765</v>
      </c>
      <c r="Q1219" s="237" t="s">
        <v>5772</v>
      </c>
      <c r="R1219" s="237" t="s">
        <v>5773</v>
      </c>
      <c r="S1219" s="237" t="s">
        <v>5814</v>
      </c>
      <c r="T1219" s="237" t="s">
        <v>5815</v>
      </c>
      <c r="U1219" s="237" t="s">
        <v>5819</v>
      </c>
      <c r="V1219" s="237" t="s">
        <v>111</v>
      </c>
      <c r="W1219" s="237"/>
      <c r="X1219" s="237"/>
      <c r="Y1219" s="237" t="s">
        <v>5817</v>
      </c>
      <c r="Z1219" s="237" t="s">
        <v>5818</v>
      </c>
      <c r="AA1219" s="237" t="str">
        <f t="shared" si="202"/>
        <v>マツノミ</v>
      </c>
      <c r="AB1219" s="237" t="s">
        <v>5765</v>
      </c>
      <c r="AC1219" s="237" t="str">
        <f t="shared" si="203"/>
        <v>981</v>
      </c>
      <c r="AD1219" s="237" t="str">
        <f t="shared" si="204"/>
        <v>0203</v>
      </c>
      <c r="AE1219" s="237" t="s">
        <v>5772</v>
      </c>
      <c r="AF1219" s="237" t="s">
        <v>5773</v>
      </c>
      <c r="AG1219" s="237" t="str">
        <f t="shared" si="205"/>
        <v>宮城郡松島町根廻字上山王6-27</v>
      </c>
      <c r="AH1219" s="237" t="s">
        <v>5814</v>
      </c>
      <c r="AI1219" s="237" t="s">
        <v>5815</v>
      </c>
      <c r="AJ1219" s="237" t="s">
        <v>260</v>
      </c>
    </row>
    <row r="1220" spans="1:36">
      <c r="A1220" s="237" t="str">
        <f t="shared" si="197"/>
        <v>0412600108知的障害者通所授産施設</v>
      </c>
      <c r="B1220" s="237" t="s">
        <v>5812</v>
      </c>
      <c r="C1220" s="237" t="s">
        <v>5813</v>
      </c>
      <c r="D1220" s="237" t="str">
        <f t="shared" si="198"/>
        <v>シャカイフクシホウジン　マツノミフクシカイ</v>
      </c>
      <c r="E1220" s="237" t="s">
        <v>5765</v>
      </c>
      <c r="F1220" s="237" t="str">
        <f t="shared" si="199"/>
        <v>981</v>
      </c>
      <c r="G1220" s="237" t="str">
        <f t="shared" si="200"/>
        <v>0203</v>
      </c>
      <c r="H1220" s="237" t="s">
        <v>5773</v>
      </c>
      <c r="I1220" s="237" t="str">
        <f t="shared" si="201"/>
        <v>宮城郡松島町根廻字上山王6-27</v>
      </c>
      <c r="J1220" s="237" t="s">
        <v>5814</v>
      </c>
      <c r="K1220" s="237" t="s">
        <v>5815</v>
      </c>
      <c r="L1220" s="237" t="s">
        <v>248</v>
      </c>
      <c r="M1220" s="237" t="s">
        <v>5816</v>
      </c>
      <c r="N1220" s="237" t="s">
        <v>5817</v>
      </c>
      <c r="O1220" s="237" t="s">
        <v>5818</v>
      </c>
      <c r="P1220" s="237" t="s">
        <v>5765</v>
      </c>
      <c r="Q1220" s="237" t="s">
        <v>5772</v>
      </c>
      <c r="R1220" s="237" t="s">
        <v>5773</v>
      </c>
      <c r="S1220" s="237" t="s">
        <v>5814</v>
      </c>
      <c r="T1220" s="237" t="s">
        <v>5815</v>
      </c>
      <c r="U1220" s="237" t="s">
        <v>5819</v>
      </c>
      <c r="V1220" s="237" t="s">
        <v>561</v>
      </c>
      <c r="W1220" s="237"/>
      <c r="X1220" s="237"/>
      <c r="Y1220" s="237" t="s">
        <v>5817</v>
      </c>
      <c r="Z1220" s="237" t="s">
        <v>5818</v>
      </c>
      <c r="AA1220" s="237" t="str">
        <f t="shared" si="202"/>
        <v>マツノミ</v>
      </c>
      <c r="AB1220" s="237" t="s">
        <v>5765</v>
      </c>
      <c r="AC1220" s="237" t="str">
        <f t="shared" si="203"/>
        <v>981</v>
      </c>
      <c r="AD1220" s="237" t="str">
        <f t="shared" si="204"/>
        <v>0203</v>
      </c>
      <c r="AE1220" s="237" t="s">
        <v>5772</v>
      </c>
      <c r="AF1220" s="237" t="s">
        <v>5773</v>
      </c>
      <c r="AG1220" s="237" t="str">
        <f t="shared" si="205"/>
        <v>宮城郡松島町根廻字上山王6-27</v>
      </c>
      <c r="AH1220" s="237" t="s">
        <v>5814</v>
      </c>
      <c r="AI1220" s="237" t="s">
        <v>5815</v>
      </c>
      <c r="AJ1220" s="237" t="s">
        <v>280</v>
      </c>
    </row>
    <row r="1221" spans="1:36">
      <c r="A1221" s="237" t="str">
        <f t="shared" si="197"/>
        <v>0412600116短期入所</v>
      </c>
      <c r="B1221" s="237" t="s">
        <v>1308</v>
      </c>
      <c r="C1221" s="237" t="s">
        <v>1309</v>
      </c>
      <c r="D1221" s="237" t="str">
        <f t="shared" si="198"/>
        <v>シャカイフクシホウジン　シマフクシカイ</v>
      </c>
      <c r="E1221" s="237" t="s">
        <v>1310</v>
      </c>
      <c r="F1221" s="237" t="str">
        <f t="shared" si="199"/>
        <v>985</v>
      </c>
      <c r="G1221" s="237" t="str">
        <f t="shared" si="200"/>
        <v>0005</v>
      </c>
      <c r="H1221" s="237" t="s">
        <v>1311</v>
      </c>
      <c r="I1221" s="237" t="str">
        <f t="shared" si="201"/>
        <v>塩竈市杉の入４丁目３番１７号</v>
      </c>
      <c r="J1221" s="237" t="s">
        <v>1312</v>
      </c>
      <c r="K1221" s="237" t="s">
        <v>1313</v>
      </c>
      <c r="L1221" s="237" t="s">
        <v>248</v>
      </c>
      <c r="M1221" s="237" t="s">
        <v>1314</v>
      </c>
      <c r="N1221" s="237" t="s">
        <v>5820</v>
      </c>
      <c r="O1221" s="237" t="s">
        <v>5821</v>
      </c>
      <c r="P1221" s="237" t="s">
        <v>5822</v>
      </c>
      <c r="Q1221" s="237" t="s">
        <v>1471</v>
      </c>
      <c r="R1221" s="237" t="s">
        <v>5823</v>
      </c>
      <c r="S1221" s="237" t="s">
        <v>1318</v>
      </c>
      <c r="T1221" s="237" t="s">
        <v>1313</v>
      </c>
      <c r="U1221" s="237" t="s">
        <v>5824</v>
      </c>
      <c r="V1221" s="237" t="s">
        <v>277</v>
      </c>
      <c r="W1221" s="237"/>
      <c r="X1221" s="237"/>
      <c r="Y1221" s="237" t="s">
        <v>5820</v>
      </c>
      <c r="Z1221" s="237" t="s">
        <v>5821</v>
      </c>
      <c r="AA1221" s="237" t="str">
        <f t="shared" si="202"/>
        <v>「リンカ」タンキニュウショジギョウショ</v>
      </c>
      <c r="AB1221" s="237" t="s">
        <v>5822</v>
      </c>
      <c r="AC1221" s="237" t="str">
        <f t="shared" si="203"/>
        <v>981</v>
      </c>
      <c r="AD1221" s="237" t="str">
        <f t="shared" si="204"/>
        <v>0111</v>
      </c>
      <c r="AE1221" s="237" t="s">
        <v>1471</v>
      </c>
      <c r="AF1221" s="237" t="s">
        <v>5823</v>
      </c>
      <c r="AG1221" s="237" t="str">
        <f t="shared" si="205"/>
        <v>宮城郡利府町加瀬字川迎２８－１</v>
      </c>
      <c r="AH1221" s="237" t="s">
        <v>1318</v>
      </c>
      <c r="AI1221" s="237" t="s">
        <v>1313</v>
      </c>
      <c r="AJ1221" s="237" t="s">
        <v>332</v>
      </c>
    </row>
    <row r="1222" spans="1:36">
      <c r="A1222" s="237" t="str">
        <f t="shared" si="197"/>
        <v>0412600124就労移行支援</v>
      </c>
      <c r="B1222" s="237" t="s">
        <v>3507</v>
      </c>
      <c r="C1222" s="237" t="s">
        <v>3508</v>
      </c>
      <c r="D1222" s="237" t="str">
        <f t="shared" si="198"/>
        <v>シャカイフクシホウジン　ハラカラフクシカイ</v>
      </c>
      <c r="E1222" s="237" t="s">
        <v>3509</v>
      </c>
      <c r="F1222" s="237" t="str">
        <f t="shared" si="199"/>
        <v>989</v>
      </c>
      <c r="G1222" s="237" t="str">
        <f t="shared" si="200"/>
        <v>1601</v>
      </c>
      <c r="H1222" s="237" t="s">
        <v>3510</v>
      </c>
      <c r="I1222" s="237" t="str">
        <f t="shared" si="201"/>
        <v>柴田郡柴田町船岡中央１丁目２－２３</v>
      </c>
      <c r="J1222" s="237" t="s">
        <v>3511</v>
      </c>
      <c r="K1222" s="237" t="s">
        <v>3512</v>
      </c>
      <c r="L1222" s="237" t="s">
        <v>248</v>
      </c>
      <c r="M1222" s="237" t="s">
        <v>3513</v>
      </c>
      <c r="N1222" s="237" t="s">
        <v>5825</v>
      </c>
      <c r="O1222" s="237" t="s">
        <v>5826</v>
      </c>
      <c r="P1222" s="237" t="s">
        <v>5827</v>
      </c>
      <c r="Q1222" s="237" t="s">
        <v>5761</v>
      </c>
      <c r="R1222" s="237" t="s">
        <v>5828</v>
      </c>
      <c r="S1222" s="237" t="s">
        <v>5829</v>
      </c>
      <c r="T1222" s="237" t="s">
        <v>5830</v>
      </c>
      <c r="U1222" s="237" t="s">
        <v>5831</v>
      </c>
      <c r="V1222" s="237" t="s">
        <v>109</v>
      </c>
      <c r="W1222" s="237"/>
      <c r="X1222" s="237"/>
      <c r="Y1222" s="237" t="s">
        <v>5825</v>
      </c>
      <c r="Z1222" s="237" t="s">
        <v>5826</v>
      </c>
      <c r="AA1222" s="237" t="str">
        <f t="shared" si="202"/>
        <v>ミオシチガハマ</v>
      </c>
      <c r="AB1222" s="237" t="s">
        <v>5827</v>
      </c>
      <c r="AC1222" s="237" t="str">
        <f t="shared" si="203"/>
        <v>985</v>
      </c>
      <c r="AD1222" s="237" t="str">
        <f t="shared" si="204"/>
        <v>0823</v>
      </c>
      <c r="AE1222" s="237" t="s">
        <v>5761</v>
      </c>
      <c r="AF1222" s="237" t="s">
        <v>5828</v>
      </c>
      <c r="AG1222" s="237" t="str">
        <f t="shared" si="205"/>
        <v>宮城郡七ケ浜町遠山５－６－４０</v>
      </c>
      <c r="AH1222" s="237" t="s">
        <v>5829</v>
      </c>
      <c r="AI1222" s="237" t="s">
        <v>5830</v>
      </c>
      <c r="AJ1222" s="237" t="s">
        <v>332</v>
      </c>
    </row>
    <row r="1223" spans="1:36">
      <c r="A1223" s="237" t="str">
        <f t="shared" si="197"/>
        <v>0412600124就労継続支援Ｂ型</v>
      </c>
      <c r="B1223" s="237" t="s">
        <v>3507</v>
      </c>
      <c r="C1223" s="237" t="s">
        <v>3508</v>
      </c>
      <c r="D1223" s="237" t="str">
        <f t="shared" si="198"/>
        <v>シャカイフクシホウジン　ハラカラフクシカイ</v>
      </c>
      <c r="E1223" s="237" t="s">
        <v>3509</v>
      </c>
      <c r="F1223" s="237" t="str">
        <f t="shared" si="199"/>
        <v>989</v>
      </c>
      <c r="G1223" s="237" t="str">
        <f t="shared" si="200"/>
        <v>1601</v>
      </c>
      <c r="H1223" s="237" t="s">
        <v>3510</v>
      </c>
      <c r="I1223" s="237" t="str">
        <f t="shared" si="201"/>
        <v>柴田郡柴田町船岡中央１丁目２－２３</v>
      </c>
      <c r="J1223" s="237" t="s">
        <v>3511</v>
      </c>
      <c r="K1223" s="237" t="s">
        <v>3512</v>
      </c>
      <c r="L1223" s="237" t="s">
        <v>248</v>
      </c>
      <c r="M1223" s="237" t="s">
        <v>3513</v>
      </c>
      <c r="N1223" s="237" t="s">
        <v>5825</v>
      </c>
      <c r="O1223" s="237" t="s">
        <v>5826</v>
      </c>
      <c r="P1223" s="237" t="s">
        <v>5827</v>
      </c>
      <c r="Q1223" s="237" t="s">
        <v>5761</v>
      </c>
      <c r="R1223" s="237" t="s">
        <v>5828</v>
      </c>
      <c r="S1223" s="237" t="s">
        <v>5829</v>
      </c>
      <c r="T1223" s="237" t="s">
        <v>5830</v>
      </c>
      <c r="U1223" s="237" t="s">
        <v>5831</v>
      </c>
      <c r="V1223" s="237" t="s">
        <v>111</v>
      </c>
      <c r="W1223" s="237"/>
      <c r="X1223" s="237"/>
      <c r="Y1223" s="237" t="s">
        <v>5825</v>
      </c>
      <c r="Z1223" s="237" t="s">
        <v>5826</v>
      </c>
      <c r="AA1223" s="237" t="str">
        <f t="shared" si="202"/>
        <v>ミオシチガハマ</v>
      </c>
      <c r="AB1223" s="237" t="s">
        <v>5827</v>
      </c>
      <c r="AC1223" s="237" t="str">
        <f t="shared" si="203"/>
        <v>985</v>
      </c>
      <c r="AD1223" s="237" t="str">
        <f t="shared" si="204"/>
        <v>0823</v>
      </c>
      <c r="AE1223" s="237" t="s">
        <v>5761</v>
      </c>
      <c r="AF1223" s="237" t="s">
        <v>5828</v>
      </c>
      <c r="AG1223" s="237" t="str">
        <f t="shared" si="205"/>
        <v>宮城郡七ケ浜町遠山５－６－４０</v>
      </c>
      <c r="AH1223" s="237" t="s">
        <v>5829</v>
      </c>
      <c r="AI1223" s="237" t="s">
        <v>5830</v>
      </c>
      <c r="AJ1223" s="237" t="s">
        <v>260</v>
      </c>
    </row>
    <row r="1224" spans="1:36">
      <c r="A1224" s="237" t="str">
        <f t="shared" si="197"/>
        <v>0412600132児童デイサービス</v>
      </c>
      <c r="B1224" s="237" t="s">
        <v>5832</v>
      </c>
      <c r="C1224" s="237" t="s">
        <v>5833</v>
      </c>
      <c r="D1224" s="237" t="str">
        <f t="shared" si="198"/>
        <v>マツシママチ</v>
      </c>
      <c r="E1224" s="237" t="s">
        <v>5777</v>
      </c>
      <c r="F1224" s="237" t="str">
        <f t="shared" si="199"/>
        <v>981</v>
      </c>
      <c r="G1224" s="237" t="str">
        <f t="shared" si="200"/>
        <v>0215</v>
      </c>
      <c r="H1224" s="237" t="s">
        <v>5834</v>
      </c>
      <c r="I1224" s="237" t="str">
        <f t="shared" si="201"/>
        <v>宮城郡松島町高城字町10番地</v>
      </c>
      <c r="J1224" s="237" t="s">
        <v>5835</v>
      </c>
      <c r="K1224" s="237" t="s">
        <v>5836</v>
      </c>
      <c r="L1224" s="237" t="s">
        <v>5111</v>
      </c>
      <c r="M1224" s="237" t="s">
        <v>5837</v>
      </c>
      <c r="N1224" s="237" t="s">
        <v>5838</v>
      </c>
      <c r="O1224" s="237" t="s">
        <v>5839</v>
      </c>
      <c r="P1224" s="237" t="s">
        <v>5777</v>
      </c>
      <c r="Q1224" s="237" t="s">
        <v>5772</v>
      </c>
      <c r="R1224" s="237" t="s">
        <v>5840</v>
      </c>
      <c r="S1224" s="237" t="s">
        <v>5841</v>
      </c>
      <c r="T1224" s="237"/>
      <c r="U1224" s="237" t="s">
        <v>5842</v>
      </c>
      <c r="V1224" s="237" t="s">
        <v>331</v>
      </c>
      <c r="W1224" s="237"/>
      <c r="X1224" s="237"/>
      <c r="Y1224" s="237" t="s">
        <v>5838</v>
      </c>
      <c r="Z1224" s="237" t="s">
        <v>5839</v>
      </c>
      <c r="AA1224" s="237" t="str">
        <f t="shared" si="202"/>
        <v>マツシママチキボウエン</v>
      </c>
      <c r="AB1224" s="237" t="s">
        <v>5777</v>
      </c>
      <c r="AC1224" s="237" t="str">
        <f t="shared" si="203"/>
        <v>981</v>
      </c>
      <c r="AD1224" s="237" t="str">
        <f t="shared" si="204"/>
        <v>0215</v>
      </c>
      <c r="AE1224" s="237" t="s">
        <v>5772</v>
      </c>
      <c r="AF1224" s="237" t="s">
        <v>5840</v>
      </c>
      <c r="AG1224" s="237" t="str">
        <f t="shared" si="205"/>
        <v>宮城郡松島町高城字浜1番地1</v>
      </c>
      <c r="AH1224" s="237" t="s">
        <v>5841</v>
      </c>
      <c r="AI1224" s="237"/>
      <c r="AJ1224" s="237" t="s">
        <v>332</v>
      </c>
    </row>
    <row r="1225" spans="1:36">
      <c r="A1225" s="237" t="str">
        <f t="shared" ref="A1225:A1288" si="215">U1225&amp;V1225</f>
        <v>0412600140居宅介護</v>
      </c>
      <c r="B1225" s="237" t="s">
        <v>644</v>
      </c>
      <c r="C1225" s="237" t="s">
        <v>645</v>
      </c>
      <c r="D1225" s="237" t="str">
        <f t="shared" ref="D1225:D1288" si="216">DBCS(C1225)</f>
        <v>セントケアミヤギカブシキガイシャ</v>
      </c>
      <c r="E1225" s="237" t="s">
        <v>646</v>
      </c>
      <c r="F1225" s="237" t="str">
        <f t="shared" ref="F1225:F1288" si="217">LEFT(E1225,3)</f>
        <v>980</v>
      </c>
      <c r="G1225" s="237" t="str">
        <f t="shared" ref="G1225:G1288" si="218">RIGHT(E1225,4)</f>
        <v>0014</v>
      </c>
      <c r="H1225" s="237" t="s">
        <v>647</v>
      </c>
      <c r="I1225" s="237" t="str">
        <f t="shared" ref="I1225:I1288" si="219">SUBSTITUTE(H1225,"宮城県","")</f>
        <v>仙台市青葉区本町１丁目１１番１１号</v>
      </c>
      <c r="J1225" s="237" t="s">
        <v>648</v>
      </c>
      <c r="K1225" s="237" t="s">
        <v>649</v>
      </c>
      <c r="L1225" s="237" t="s">
        <v>635</v>
      </c>
      <c r="M1225" s="237" t="s">
        <v>650</v>
      </c>
      <c r="N1225" s="237" t="s">
        <v>5843</v>
      </c>
      <c r="O1225" s="237" t="s">
        <v>5844</v>
      </c>
      <c r="P1225" s="237" t="s">
        <v>5784</v>
      </c>
      <c r="Q1225" s="237" t="s">
        <v>1471</v>
      </c>
      <c r="R1225" s="237" t="s">
        <v>5845</v>
      </c>
      <c r="S1225" s="237" t="s">
        <v>5786</v>
      </c>
      <c r="T1225" s="237" t="s">
        <v>5787</v>
      </c>
      <c r="U1225" s="237" t="s">
        <v>5846</v>
      </c>
      <c r="V1225" s="237" t="s">
        <v>99</v>
      </c>
      <c r="W1225" s="237"/>
      <c r="X1225" s="237"/>
      <c r="Y1225" s="237" t="s">
        <v>5843</v>
      </c>
      <c r="Z1225" s="237" t="s">
        <v>5844</v>
      </c>
      <c r="AA1225" s="237" t="str">
        <f t="shared" ref="AA1225:AA1288" si="220">DBCS(Z1225)</f>
        <v>セントケアリフモリノサト</v>
      </c>
      <c r="AB1225" s="237" t="s">
        <v>5784</v>
      </c>
      <c r="AC1225" s="237" t="str">
        <f t="shared" ref="AC1225:AC1288" si="221">LEFT(AB1225,3)</f>
        <v>981</v>
      </c>
      <c r="AD1225" s="237" t="str">
        <f t="shared" ref="AD1225:AD1288" si="222">RIGHT(AB1225,4)</f>
        <v>0104</v>
      </c>
      <c r="AE1225" s="237" t="s">
        <v>1471</v>
      </c>
      <c r="AF1225" s="237" t="s">
        <v>5845</v>
      </c>
      <c r="AG1225" s="237" t="str">
        <f t="shared" ref="AG1225:AG1288" si="223">SUBSTITUTE(AF1225,"宮城県","")</f>
        <v>宮城郡利府町中央１丁目９番７号</v>
      </c>
      <c r="AH1225" s="237" t="s">
        <v>5786</v>
      </c>
      <c r="AI1225" s="237" t="s">
        <v>5787</v>
      </c>
      <c r="AJ1225" s="237" t="s">
        <v>260</v>
      </c>
    </row>
    <row r="1226" spans="1:36">
      <c r="A1226" s="237" t="str">
        <f t="shared" si="215"/>
        <v>0412600140重度訪問介護</v>
      </c>
      <c r="B1226" s="237" t="s">
        <v>644</v>
      </c>
      <c r="C1226" s="237" t="s">
        <v>645</v>
      </c>
      <c r="D1226" s="237" t="str">
        <f t="shared" si="216"/>
        <v>セントケアミヤギカブシキガイシャ</v>
      </c>
      <c r="E1226" s="237" t="s">
        <v>646</v>
      </c>
      <c r="F1226" s="237" t="str">
        <f t="shared" si="217"/>
        <v>980</v>
      </c>
      <c r="G1226" s="237" t="str">
        <f t="shared" si="218"/>
        <v>0014</v>
      </c>
      <c r="H1226" s="237" t="s">
        <v>647</v>
      </c>
      <c r="I1226" s="237" t="str">
        <f t="shared" si="219"/>
        <v>仙台市青葉区本町１丁目１１番１１号</v>
      </c>
      <c r="J1226" s="237" t="s">
        <v>648</v>
      </c>
      <c r="K1226" s="237" t="s">
        <v>649</v>
      </c>
      <c r="L1226" s="237" t="s">
        <v>635</v>
      </c>
      <c r="M1226" s="237" t="s">
        <v>650</v>
      </c>
      <c r="N1226" s="237" t="s">
        <v>5843</v>
      </c>
      <c r="O1226" s="237" t="s">
        <v>5844</v>
      </c>
      <c r="P1226" s="237" t="s">
        <v>5784</v>
      </c>
      <c r="Q1226" s="237" t="s">
        <v>1471</v>
      </c>
      <c r="R1226" s="237" t="s">
        <v>5845</v>
      </c>
      <c r="S1226" s="237" t="s">
        <v>5786</v>
      </c>
      <c r="T1226" s="237" t="s">
        <v>5787</v>
      </c>
      <c r="U1226" s="237" t="s">
        <v>5846</v>
      </c>
      <c r="V1226" s="237" t="s">
        <v>101</v>
      </c>
      <c r="W1226" s="237"/>
      <c r="X1226" s="237"/>
      <c r="Y1226" s="237" t="s">
        <v>5843</v>
      </c>
      <c r="Z1226" s="237" t="s">
        <v>5844</v>
      </c>
      <c r="AA1226" s="237" t="str">
        <f t="shared" si="220"/>
        <v>セントケアリフモリノサト</v>
      </c>
      <c r="AB1226" s="237" t="s">
        <v>5784</v>
      </c>
      <c r="AC1226" s="237" t="str">
        <f t="shared" si="221"/>
        <v>981</v>
      </c>
      <c r="AD1226" s="237" t="str">
        <f t="shared" si="222"/>
        <v>0104</v>
      </c>
      <c r="AE1226" s="237" t="s">
        <v>1471</v>
      </c>
      <c r="AF1226" s="237" t="s">
        <v>5845</v>
      </c>
      <c r="AG1226" s="237" t="str">
        <f t="shared" si="223"/>
        <v>宮城郡利府町中央１丁目９番７号</v>
      </c>
      <c r="AH1226" s="237" t="s">
        <v>5786</v>
      </c>
      <c r="AI1226" s="237" t="s">
        <v>5787</v>
      </c>
      <c r="AJ1226" s="237" t="s">
        <v>260</v>
      </c>
    </row>
    <row r="1227" spans="1:36">
      <c r="A1227" s="237" t="str">
        <f t="shared" si="215"/>
        <v>0412600157生活介護</v>
      </c>
      <c r="B1227" s="237" t="s">
        <v>2902</v>
      </c>
      <c r="C1227" s="237" t="s">
        <v>2903</v>
      </c>
      <c r="D1227" s="237" t="str">
        <f t="shared" si="216"/>
        <v>トクテイヒエイリカツドウホウジンコウソウ</v>
      </c>
      <c r="E1227" s="237" t="s">
        <v>2904</v>
      </c>
      <c r="F1227" s="237" t="str">
        <f t="shared" si="217"/>
        <v>981</v>
      </c>
      <c r="G1227" s="237" t="str">
        <f t="shared" si="218"/>
        <v>0134</v>
      </c>
      <c r="H1227" s="237" t="s">
        <v>2905</v>
      </c>
      <c r="I1227" s="237" t="str">
        <f t="shared" si="219"/>
        <v>宮城郡利府町しらかし台6丁目1-10</v>
      </c>
      <c r="J1227" s="237" t="s">
        <v>2906</v>
      </c>
      <c r="K1227" s="237" t="s">
        <v>2907</v>
      </c>
      <c r="L1227" s="237" t="s">
        <v>248</v>
      </c>
      <c r="M1227" s="237" t="s">
        <v>2908</v>
      </c>
      <c r="N1227" s="237" t="s">
        <v>5847</v>
      </c>
      <c r="O1227" s="237" t="s">
        <v>5848</v>
      </c>
      <c r="P1227" s="237" t="s">
        <v>2904</v>
      </c>
      <c r="Q1227" s="237" t="s">
        <v>1471</v>
      </c>
      <c r="R1227" s="237" t="s">
        <v>5849</v>
      </c>
      <c r="S1227" s="237" t="s">
        <v>2906</v>
      </c>
      <c r="T1227" s="237" t="s">
        <v>5850</v>
      </c>
      <c r="U1227" s="237" t="s">
        <v>5851</v>
      </c>
      <c r="V1227" s="237" t="s">
        <v>105</v>
      </c>
      <c r="W1227" s="237"/>
      <c r="X1227" s="237"/>
      <c r="Y1227" s="237" t="s">
        <v>5847</v>
      </c>
      <c r="Z1227" s="237" t="s">
        <v>5848</v>
      </c>
      <c r="AA1227" s="237" t="str">
        <f t="shared" si="220"/>
        <v>コウソウ</v>
      </c>
      <c r="AB1227" s="237" t="s">
        <v>2904</v>
      </c>
      <c r="AC1227" s="237" t="str">
        <f t="shared" si="221"/>
        <v>981</v>
      </c>
      <c r="AD1227" s="237" t="str">
        <f t="shared" si="222"/>
        <v>0134</v>
      </c>
      <c r="AE1227" s="237" t="s">
        <v>1471</v>
      </c>
      <c r="AF1227" s="237" t="s">
        <v>5849</v>
      </c>
      <c r="AG1227" s="237" t="str">
        <f t="shared" si="223"/>
        <v>宮城郡利府町しらかし台6-1-10</v>
      </c>
      <c r="AH1227" s="237" t="s">
        <v>2906</v>
      </c>
      <c r="AI1227" s="237" t="s">
        <v>5850</v>
      </c>
      <c r="AJ1227" s="237" t="s">
        <v>260</v>
      </c>
    </row>
    <row r="1228" spans="1:36">
      <c r="A1228" s="237" t="str">
        <f t="shared" si="215"/>
        <v>0412600157児童デイサービス</v>
      </c>
      <c r="B1228" s="237" t="s">
        <v>2902</v>
      </c>
      <c r="C1228" s="237" t="s">
        <v>2903</v>
      </c>
      <c r="D1228" s="237" t="str">
        <f t="shared" si="216"/>
        <v>トクテイヒエイリカツドウホウジンコウソウ</v>
      </c>
      <c r="E1228" s="237" t="s">
        <v>2904</v>
      </c>
      <c r="F1228" s="237" t="str">
        <f t="shared" si="217"/>
        <v>981</v>
      </c>
      <c r="G1228" s="237" t="str">
        <f t="shared" si="218"/>
        <v>0134</v>
      </c>
      <c r="H1228" s="237" t="s">
        <v>2905</v>
      </c>
      <c r="I1228" s="237" t="str">
        <f t="shared" si="219"/>
        <v>宮城郡利府町しらかし台6丁目1-10</v>
      </c>
      <c r="J1228" s="237" t="s">
        <v>2906</v>
      </c>
      <c r="K1228" s="237" t="s">
        <v>2907</v>
      </c>
      <c r="L1228" s="237" t="s">
        <v>248</v>
      </c>
      <c r="M1228" s="237" t="s">
        <v>2908</v>
      </c>
      <c r="N1228" s="237" t="s">
        <v>5847</v>
      </c>
      <c r="O1228" s="237" t="s">
        <v>5848</v>
      </c>
      <c r="P1228" s="237" t="s">
        <v>2904</v>
      </c>
      <c r="Q1228" s="237" t="s">
        <v>1471</v>
      </c>
      <c r="R1228" s="237" t="s">
        <v>5849</v>
      </c>
      <c r="S1228" s="237" t="s">
        <v>2906</v>
      </c>
      <c r="T1228" s="237" t="s">
        <v>5850</v>
      </c>
      <c r="U1228" s="237" t="s">
        <v>5851</v>
      </c>
      <c r="V1228" s="237" t="s">
        <v>331</v>
      </c>
      <c r="W1228" s="237"/>
      <c r="X1228" s="237"/>
      <c r="Y1228" s="237" t="s">
        <v>5852</v>
      </c>
      <c r="Z1228" s="237" t="s">
        <v>5853</v>
      </c>
      <c r="AA1228" s="237" t="str">
        <f t="shared" si="220"/>
        <v>サッチャンチ</v>
      </c>
      <c r="AB1228" s="237" t="s">
        <v>2904</v>
      </c>
      <c r="AC1228" s="237" t="str">
        <f t="shared" si="221"/>
        <v>981</v>
      </c>
      <c r="AD1228" s="237" t="str">
        <f t="shared" si="222"/>
        <v>0134</v>
      </c>
      <c r="AE1228" s="237" t="s">
        <v>1471</v>
      </c>
      <c r="AF1228" s="237" t="s">
        <v>5849</v>
      </c>
      <c r="AG1228" s="237" t="str">
        <f t="shared" si="223"/>
        <v>宮城郡利府町しらかし台6-1-10</v>
      </c>
      <c r="AH1228" s="237" t="s">
        <v>2906</v>
      </c>
      <c r="AI1228" s="237" t="s">
        <v>5850</v>
      </c>
      <c r="AJ1228" s="237" t="s">
        <v>332</v>
      </c>
    </row>
    <row r="1229" spans="1:36">
      <c r="A1229" s="237" t="str">
        <f t="shared" si="215"/>
        <v>0412600157就労移行支援</v>
      </c>
      <c r="B1229" s="237" t="s">
        <v>2902</v>
      </c>
      <c r="C1229" s="237" t="s">
        <v>2903</v>
      </c>
      <c r="D1229" s="237" t="str">
        <f t="shared" si="216"/>
        <v>トクテイヒエイリカツドウホウジンコウソウ</v>
      </c>
      <c r="E1229" s="237" t="s">
        <v>2904</v>
      </c>
      <c r="F1229" s="237" t="str">
        <f t="shared" si="217"/>
        <v>981</v>
      </c>
      <c r="G1229" s="237" t="str">
        <f t="shared" si="218"/>
        <v>0134</v>
      </c>
      <c r="H1229" s="237" t="s">
        <v>2905</v>
      </c>
      <c r="I1229" s="237" t="str">
        <f t="shared" si="219"/>
        <v>宮城郡利府町しらかし台6丁目1-10</v>
      </c>
      <c r="J1229" s="237" t="s">
        <v>2906</v>
      </c>
      <c r="K1229" s="237" t="s">
        <v>2907</v>
      </c>
      <c r="L1229" s="237" t="s">
        <v>248</v>
      </c>
      <c r="M1229" s="237" t="s">
        <v>2908</v>
      </c>
      <c r="N1229" s="237" t="s">
        <v>5847</v>
      </c>
      <c r="O1229" s="237" t="s">
        <v>5848</v>
      </c>
      <c r="P1229" s="237" t="s">
        <v>2904</v>
      </c>
      <c r="Q1229" s="237" t="s">
        <v>1471</v>
      </c>
      <c r="R1229" s="237" t="s">
        <v>5849</v>
      </c>
      <c r="S1229" s="237" t="s">
        <v>2906</v>
      </c>
      <c r="T1229" s="237" t="s">
        <v>5850</v>
      </c>
      <c r="U1229" s="237" t="s">
        <v>5851</v>
      </c>
      <c r="V1229" s="237" t="s">
        <v>109</v>
      </c>
      <c r="W1229" s="237"/>
      <c r="X1229" s="237"/>
      <c r="Y1229" s="237" t="s">
        <v>5847</v>
      </c>
      <c r="Z1229" s="237" t="s">
        <v>5848</v>
      </c>
      <c r="AA1229" s="237" t="str">
        <f t="shared" si="220"/>
        <v>コウソウ</v>
      </c>
      <c r="AB1229" s="237" t="s">
        <v>2904</v>
      </c>
      <c r="AC1229" s="237" t="str">
        <f t="shared" si="221"/>
        <v>981</v>
      </c>
      <c r="AD1229" s="237" t="str">
        <f t="shared" si="222"/>
        <v>0134</v>
      </c>
      <c r="AE1229" s="237" t="s">
        <v>1471</v>
      </c>
      <c r="AF1229" s="237" t="s">
        <v>5849</v>
      </c>
      <c r="AG1229" s="237" t="str">
        <f t="shared" si="223"/>
        <v>宮城郡利府町しらかし台6-1-10</v>
      </c>
      <c r="AH1229" s="237" t="s">
        <v>2906</v>
      </c>
      <c r="AI1229" s="237" t="s">
        <v>5850</v>
      </c>
      <c r="AJ1229" s="237" t="s">
        <v>261</v>
      </c>
    </row>
    <row r="1230" spans="1:36">
      <c r="A1230" s="237" t="str">
        <f t="shared" si="215"/>
        <v>0412600157就労継続支援Ｂ型</v>
      </c>
      <c r="B1230" s="237" t="s">
        <v>2902</v>
      </c>
      <c r="C1230" s="237" t="s">
        <v>2903</v>
      </c>
      <c r="D1230" s="237" t="str">
        <f t="shared" si="216"/>
        <v>トクテイヒエイリカツドウホウジンコウソウ</v>
      </c>
      <c r="E1230" s="237" t="s">
        <v>2904</v>
      </c>
      <c r="F1230" s="237" t="str">
        <f t="shared" si="217"/>
        <v>981</v>
      </c>
      <c r="G1230" s="237" t="str">
        <f t="shared" si="218"/>
        <v>0134</v>
      </c>
      <c r="H1230" s="237" t="s">
        <v>2905</v>
      </c>
      <c r="I1230" s="237" t="str">
        <f t="shared" si="219"/>
        <v>宮城郡利府町しらかし台6丁目1-10</v>
      </c>
      <c r="J1230" s="237" t="s">
        <v>2906</v>
      </c>
      <c r="K1230" s="237" t="s">
        <v>2907</v>
      </c>
      <c r="L1230" s="237" t="s">
        <v>248</v>
      </c>
      <c r="M1230" s="237" t="s">
        <v>2908</v>
      </c>
      <c r="N1230" s="237" t="s">
        <v>5847</v>
      </c>
      <c r="O1230" s="237" t="s">
        <v>5848</v>
      </c>
      <c r="P1230" s="237" t="s">
        <v>2904</v>
      </c>
      <c r="Q1230" s="237" t="s">
        <v>1471</v>
      </c>
      <c r="R1230" s="237" t="s">
        <v>5849</v>
      </c>
      <c r="S1230" s="237" t="s">
        <v>2906</v>
      </c>
      <c r="T1230" s="237" t="s">
        <v>5850</v>
      </c>
      <c r="U1230" s="237" t="s">
        <v>5851</v>
      </c>
      <c r="V1230" s="237" t="s">
        <v>111</v>
      </c>
      <c r="W1230" s="237"/>
      <c r="X1230" s="237"/>
      <c r="Y1230" s="237" t="s">
        <v>5847</v>
      </c>
      <c r="Z1230" s="237" t="s">
        <v>5848</v>
      </c>
      <c r="AA1230" s="237" t="str">
        <f t="shared" si="220"/>
        <v>コウソウ</v>
      </c>
      <c r="AB1230" s="237" t="s">
        <v>2904</v>
      </c>
      <c r="AC1230" s="237" t="str">
        <f t="shared" si="221"/>
        <v>981</v>
      </c>
      <c r="AD1230" s="237" t="str">
        <f t="shared" si="222"/>
        <v>0134</v>
      </c>
      <c r="AE1230" s="237" t="s">
        <v>1471</v>
      </c>
      <c r="AF1230" s="237" t="s">
        <v>5849</v>
      </c>
      <c r="AG1230" s="237" t="str">
        <f t="shared" si="223"/>
        <v>宮城郡利府町しらかし台6-1-10</v>
      </c>
      <c r="AH1230" s="237" t="s">
        <v>2906</v>
      </c>
      <c r="AI1230" s="237" t="s">
        <v>5850</v>
      </c>
      <c r="AJ1230" s="237" t="s">
        <v>260</v>
      </c>
    </row>
    <row r="1231" spans="1:36">
      <c r="A1231" s="237" t="str">
        <f t="shared" si="215"/>
        <v>0412600165生活介護</v>
      </c>
      <c r="B1231" s="237" t="s">
        <v>1308</v>
      </c>
      <c r="C1231" s="237" t="s">
        <v>1309</v>
      </c>
      <c r="D1231" s="237" t="str">
        <f t="shared" si="216"/>
        <v>シャカイフクシホウジン　シマフクシカイ</v>
      </c>
      <c r="E1231" s="237" t="s">
        <v>1310</v>
      </c>
      <c r="F1231" s="237" t="str">
        <f t="shared" si="217"/>
        <v>985</v>
      </c>
      <c r="G1231" s="237" t="str">
        <f t="shared" si="218"/>
        <v>0005</v>
      </c>
      <c r="H1231" s="237" t="s">
        <v>1311</v>
      </c>
      <c r="I1231" s="237" t="str">
        <f t="shared" si="219"/>
        <v>塩竈市杉の入４丁目３番１７号</v>
      </c>
      <c r="J1231" s="237" t="s">
        <v>1312</v>
      </c>
      <c r="K1231" s="237" t="s">
        <v>1313</v>
      </c>
      <c r="L1231" s="237" t="s">
        <v>248</v>
      </c>
      <c r="M1231" s="237" t="s">
        <v>1314</v>
      </c>
      <c r="N1231" s="237" t="s">
        <v>5854</v>
      </c>
      <c r="O1231" s="237" t="s">
        <v>5855</v>
      </c>
      <c r="P1231" s="237" t="s">
        <v>5822</v>
      </c>
      <c r="Q1231" s="237" t="s">
        <v>1471</v>
      </c>
      <c r="R1231" s="237" t="s">
        <v>5856</v>
      </c>
      <c r="S1231" s="237" t="s">
        <v>5857</v>
      </c>
      <c r="T1231" s="237" t="s">
        <v>5858</v>
      </c>
      <c r="U1231" s="237" t="s">
        <v>5859</v>
      </c>
      <c r="V1231" s="237" t="s">
        <v>105</v>
      </c>
      <c r="W1231" s="237"/>
      <c r="X1231" s="237"/>
      <c r="Y1231" s="237" t="s">
        <v>5854</v>
      </c>
      <c r="Z1231" s="237" t="s">
        <v>5855</v>
      </c>
      <c r="AA1231" s="237" t="str">
        <f t="shared" si="220"/>
        <v>リンカ</v>
      </c>
      <c r="AB1231" s="237" t="s">
        <v>5822</v>
      </c>
      <c r="AC1231" s="237" t="str">
        <f t="shared" si="221"/>
        <v>981</v>
      </c>
      <c r="AD1231" s="237" t="str">
        <f t="shared" si="222"/>
        <v>0111</v>
      </c>
      <c r="AE1231" s="237" t="s">
        <v>1471</v>
      </c>
      <c r="AF1231" s="237" t="s">
        <v>5856</v>
      </c>
      <c r="AG1231" s="237" t="str">
        <f t="shared" si="223"/>
        <v>宮城郡利府町加瀬字川迎28-1</v>
      </c>
      <c r="AH1231" s="237" t="s">
        <v>5857</v>
      </c>
      <c r="AI1231" s="237" t="s">
        <v>5858</v>
      </c>
      <c r="AJ1231" s="237" t="s">
        <v>332</v>
      </c>
    </row>
    <row r="1232" spans="1:36">
      <c r="A1232" s="237" t="str">
        <f t="shared" si="215"/>
        <v>0412600165就労継続支援Ｂ型</v>
      </c>
      <c r="B1232" s="237" t="s">
        <v>1308</v>
      </c>
      <c r="C1232" s="237" t="s">
        <v>1309</v>
      </c>
      <c r="D1232" s="237" t="str">
        <f t="shared" si="216"/>
        <v>シャカイフクシホウジン　シマフクシカイ</v>
      </c>
      <c r="E1232" s="237" t="s">
        <v>1310</v>
      </c>
      <c r="F1232" s="237" t="str">
        <f t="shared" si="217"/>
        <v>985</v>
      </c>
      <c r="G1232" s="237" t="str">
        <f t="shared" si="218"/>
        <v>0005</v>
      </c>
      <c r="H1232" s="237" t="s">
        <v>1311</v>
      </c>
      <c r="I1232" s="237" t="str">
        <f t="shared" si="219"/>
        <v>塩竈市杉の入４丁目３番１７号</v>
      </c>
      <c r="J1232" s="237" t="s">
        <v>1312</v>
      </c>
      <c r="K1232" s="237" t="s">
        <v>1313</v>
      </c>
      <c r="L1232" s="237" t="s">
        <v>248</v>
      </c>
      <c r="M1232" s="237" t="s">
        <v>1314</v>
      </c>
      <c r="N1232" s="237" t="s">
        <v>5854</v>
      </c>
      <c r="O1232" s="237" t="s">
        <v>5855</v>
      </c>
      <c r="P1232" s="237" t="s">
        <v>5822</v>
      </c>
      <c r="Q1232" s="237" t="s">
        <v>1471</v>
      </c>
      <c r="R1232" s="237" t="s">
        <v>5856</v>
      </c>
      <c r="S1232" s="237" t="s">
        <v>5857</v>
      </c>
      <c r="T1232" s="237" t="s">
        <v>5858</v>
      </c>
      <c r="U1232" s="237" t="s">
        <v>5859</v>
      </c>
      <c r="V1232" s="237" t="s">
        <v>111</v>
      </c>
      <c r="W1232" s="237"/>
      <c r="X1232" s="237"/>
      <c r="Y1232" s="237" t="s">
        <v>5854</v>
      </c>
      <c r="Z1232" s="237" t="s">
        <v>5855</v>
      </c>
      <c r="AA1232" s="237" t="str">
        <f t="shared" si="220"/>
        <v>リンカ</v>
      </c>
      <c r="AB1232" s="237" t="s">
        <v>5822</v>
      </c>
      <c r="AC1232" s="237" t="str">
        <f t="shared" si="221"/>
        <v>981</v>
      </c>
      <c r="AD1232" s="237" t="str">
        <f t="shared" si="222"/>
        <v>0111</v>
      </c>
      <c r="AE1232" s="237" t="s">
        <v>1471</v>
      </c>
      <c r="AF1232" s="237" t="s">
        <v>5856</v>
      </c>
      <c r="AG1232" s="237" t="str">
        <f t="shared" si="223"/>
        <v>宮城郡利府町加瀬字川迎28-1</v>
      </c>
      <c r="AH1232" s="237" t="s">
        <v>5857</v>
      </c>
      <c r="AI1232" s="237" t="s">
        <v>5858</v>
      </c>
      <c r="AJ1232" s="237" t="s">
        <v>260</v>
      </c>
    </row>
    <row r="1233" spans="1:36">
      <c r="A1233" s="237" t="str">
        <f t="shared" si="215"/>
        <v>0412600173児童デイサービス</v>
      </c>
      <c r="B1233" s="237" t="s">
        <v>5789</v>
      </c>
      <c r="C1233" s="237" t="s">
        <v>5790</v>
      </c>
      <c r="D1233" s="237" t="str">
        <f t="shared" si="216"/>
        <v>シャカイフクシホウジンリリフチョウシャカイフクシキョウギカイ</v>
      </c>
      <c r="E1233" s="237" t="s">
        <v>5784</v>
      </c>
      <c r="F1233" s="237" t="str">
        <f t="shared" si="217"/>
        <v>981</v>
      </c>
      <c r="G1233" s="237" t="str">
        <f t="shared" si="218"/>
        <v>0104</v>
      </c>
      <c r="H1233" s="237" t="s">
        <v>5791</v>
      </c>
      <c r="I1233" s="237" t="str">
        <f t="shared" si="219"/>
        <v>宮城郡利府町中央二丁目１１番地１</v>
      </c>
      <c r="J1233" s="237" t="s">
        <v>5792</v>
      </c>
      <c r="K1233" s="237" t="s">
        <v>5793</v>
      </c>
      <c r="L1233" s="237" t="s">
        <v>353</v>
      </c>
      <c r="M1233" s="237" t="s">
        <v>5794</v>
      </c>
      <c r="N1233" s="237" t="s">
        <v>5860</v>
      </c>
      <c r="O1233" s="237" t="s">
        <v>5861</v>
      </c>
      <c r="P1233" s="237" t="s">
        <v>5862</v>
      </c>
      <c r="Q1233" s="237" t="s">
        <v>1471</v>
      </c>
      <c r="R1233" s="237" t="s">
        <v>5863</v>
      </c>
      <c r="S1233" s="237" t="s">
        <v>5799</v>
      </c>
      <c r="T1233" s="237" t="s">
        <v>5799</v>
      </c>
      <c r="U1233" s="237" t="s">
        <v>5864</v>
      </c>
      <c r="V1233" s="237" t="s">
        <v>331</v>
      </c>
      <c r="W1233" s="237"/>
      <c r="X1233" s="237"/>
      <c r="Y1233" s="237" t="s">
        <v>5860</v>
      </c>
      <c r="Z1233" s="237" t="s">
        <v>5861</v>
      </c>
      <c r="AA1233" s="237" t="str">
        <f t="shared" si="220"/>
        <v>リフチョウシャカイフクシキョウギカイ　ジドウデイサービスセンター「スキップ」</v>
      </c>
      <c r="AB1233" s="237" t="s">
        <v>5862</v>
      </c>
      <c r="AC1233" s="237" t="str">
        <f t="shared" si="221"/>
        <v>981</v>
      </c>
      <c r="AD1233" s="237" t="str">
        <f t="shared" si="222"/>
        <v>0103</v>
      </c>
      <c r="AE1233" s="237" t="s">
        <v>1471</v>
      </c>
      <c r="AF1233" s="237" t="s">
        <v>5863</v>
      </c>
      <c r="AG1233" s="237" t="str">
        <f t="shared" si="223"/>
        <v>宮城郡利府町森郷字名古曽１２－２</v>
      </c>
      <c r="AH1233" s="237" t="s">
        <v>5799</v>
      </c>
      <c r="AI1233" s="237" t="s">
        <v>5799</v>
      </c>
      <c r="AJ1233" s="237" t="s">
        <v>332</v>
      </c>
    </row>
    <row r="1234" spans="1:36">
      <c r="A1234" s="237" t="str">
        <f t="shared" si="215"/>
        <v>0412600181就労継続支援Ｂ型</v>
      </c>
      <c r="B1234" s="237" t="s">
        <v>4669</v>
      </c>
      <c r="C1234" s="237" t="s">
        <v>4670</v>
      </c>
      <c r="D1234" s="237" t="str">
        <f t="shared" si="216"/>
        <v>シャカイフクシホウジンミヤギコウセイフクシカイ</v>
      </c>
      <c r="E1234" s="237" t="s">
        <v>4671</v>
      </c>
      <c r="F1234" s="237" t="str">
        <f t="shared" si="217"/>
        <v>983</v>
      </c>
      <c r="G1234" s="237" t="str">
        <f t="shared" si="218"/>
        <v>0021</v>
      </c>
      <c r="H1234" s="237" t="s">
        <v>4672</v>
      </c>
      <c r="I1234" s="237" t="str">
        <f t="shared" si="219"/>
        <v>仙台市宮城野区田子字富里153</v>
      </c>
      <c r="J1234" s="237" t="s">
        <v>4673</v>
      </c>
      <c r="K1234" s="237" t="s">
        <v>4674</v>
      </c>
      <c r="L1234" s="237" t="s">
        <v>248</v>
      </c>
      <c r="M1234" s="237" t="s">
        <v>4675</v>
      </c>
      <c r="N1234" s="237" t="s">
        <v>5865</v>
      </c>
      <c r="O1234" s="237" t="s">
        <v>5866</v>
      </c>
      <c r="P1234" s="237" t="s">
        <v>5867</v>
      </c>
      <c r="Q1234" s="237" t="s">
        <v>1471</v>
      </c>
      <c r="R1234" s="237" t="s">
        <v>5868</v>
      </c>
      <c r="S1234" s="237" t="s">
        <v>5869</v>
      </c>
      <c r="T1234" s="237" t="s">
        <v>5870</v>
      </c>
      <c r="U1234" s="237" t="s">
        <v>5871</v>
      </c>
      <c r="V1234" s="237" t="s">
        <v>111</v>
      </c>
      <c r="W1234" s="237"/>
      <c r="X1234" s="237"/>
      <c r="Y1234" s="237" t="s">
        <v>5865</v>
      </c>
      <c r="Z1234" s="237" t="s">
        <v>5866</v>
      </c>
      <c r="AA1234" s="237" t="str">
        <f t="shared" si="220"/>
        <v>コウボウ　ポポ</v>
      </c>
      <c r="AB1234" s="237" t="s">
        <v>5867</v>
      </c>
      <c r="AC1234" s="237" t="str">
        <f t="shared" si="221"/>
        <v>981</v>
      </c>
      <c r="AD1234" s="237" t="str">
        <f t="shared" si="222"/>
        <v>0124</v>
      </c>
      <c r="AE1234" s="237" t="s">
        <v>1471</v>
      </c>
      <c r="AF1234" s="237" t="s">
        <v>5868</v>
      </c>
      <c r="AG1234" s="237" t="str">
        <f t="shared" si="223"/>
        <v>宮城郡利府町沢乙東3番3</v>
      </c>
      <c r="AH1234" s="237" t="s">
        <v>5869</v>
      </c>
      <c r="AI1234" s="237" t="s">
        <v>5870</v>
      </c>
      <c r="AJ1234" s="237" t="s">
        <v>260</v>
      </c>
    </row>
    <row r="1235" spans="1:36">
      <c r="A1235" s="237" t="str">
        <f t="shared" si="215"/>
        <v>0412600199児童デイサービス</v>
      </c>
      <c r="B1235" s="237" t="s">
        <v>1446</v>
      </c>
      <c r="C1235" s="237" t="s">
        <v>1447</v>
      </c>
      <c r="D1235" s="237" t="str">
        <f t="shared" si="216"/>
        <v>ニンテイＮＰＯホウジンサワオトノモリ</v>
      </c>
      <c r="E1235" s="237" t="s">
        <v>1448</v>
      </c>
      <c r="F1235" s="237" t="str">
        <f t="shared" si="217"/>
        <v>981</v>
      </c>
      <c r="G1235" s="237" t="str">
        <f t="shared" si="218"/>
        <v>0123</v>
      </c>
      <c r="H1235" s="237" t="s">
        <v>1449</v>
      </c>
      <c r="I1235" s="237" t="str">
        <f t="shared" si="219"/>
        <v>宮城郡利府町沢乙字寺下２０番</v>
      </c>
      <c r="J1235" s="237" t="s">
        <v>1450</v>
      </c>
      <c r="K1235" s="237"/>
      <c r="L1235" s="237" t="s">
        <v>248</v>
      </c>
      <c r="M1235" s="237" t="s">
        <v>1451</v>
      </c>
      <c r="N1235" s="237" t="s">
        <v>5872</v>
      </c>
      <c r="O1235" s="237" t="s">
        <v>5873</v>
      </c>
      <c r="P1235" s="237" t="s">
        <v>5874</v>
      </c>
      <c r="Q1235" s="237" t="s">
        <v>1471</v>
      </c>
      <c r="R1235" s="237" t="s">
        <v>5875</v>
      </c>
      <c r="S1235" s="237" t="s">
        <v>5876</v>
      </c>
      <c r="T1235" s="237" t="s">
        <v>5753</v>
      </c>
      <c r="U1235" s="237" t="s">
        <v>5877</v>
      </c>
      <c r="V1235" s="237" t="s">
        <v>331</v>
      </c>
      <c r="W1235" s="237"/>
      <c r="X1235" s="237"/>
      <c r="Y1235" s="237" t="s">
        <v>5872</v>
      </c>
      <c r="Z1235" s="237" t="s">
        <v>5873</v>
      </c>
      <c r="AA1235" s="237" t="str">
        <f t="shared" si="220"/>
        <v>ハッタツシエンランドアノネノモリ</v>
      </c>
      <c r="AB1235" s="237" t="s">
        <v>5874</v>
      </c>
      <c r="AC1235" s="237" t="str">
        <f t="shared" si="221"/>
        <v>981</v>
      </c>
      <c r="AD1235" s="237" t="str">
        <f t="shared" si="222"/>
        <v>0122</v>
      </c>
      <c r="AE1235" s="237" t="s">
        <v>1471</v>
      </c>
      <c r="AF1235" s="237" t="s">
        <v>5875</v>
      </c>
      <c r="AG1235" s="237" t="str">
        <f t="shared" si="223"/>
        <v>宮城郡利府町菅谷字西天神１２５－５</v>
      </c>
      <c r="AH1235" s="237" t="s">
        <v>5876</v>
      </c>
      <c r="AI1235" s="237" t="s">
        <v>5753</v>
      </c>
      <c r="AJ1235" s="237" t="s">
        <v>332</v>
      </c>
    </row>
    <row r="1236" spans="1:36">
      <c r="A1236" s="237" t="str">
        <f t="shared" si="215"/>
        <v>0412600207生活介護</v>
      </c>
      <c r="B1236" s="237" t="s">
        <v>5878</v>
      </c>
      <c r="C1236" s="237" t="s">
        <v>5879</v>
      </c>
      <c r="D1236" s="237" t="str">
        <f t="shared" si="216"/>
        <v>カブシキガイシャエコ　ライフ</v>
      </c>
      <c r="E1236" s="237" t="s">
        <v>5880</v>
      </c>
      <c r="F1236" s="237" t="str">
        <f t="shared" si="217"/>
        <v>989</v>
      </c>
      <c r="G1236" s="237" t="str">
        <f t="shared" si="218"/>
        <v>3121</v>
      </c>
      <c r="H1236" s="237" t="s">
        <v>5881</v>
      </c>
      <c r="I1236" s="237" t="str">
        <f t="shared" si="219"/>
        <v>仙台市青葉区郷六字葛岡下49番地の1広瀬の杜9番館214</v>
      </c>
      <c r="J1236" s="237" t="s">
        <v>5882</v>
      </c>
      <c r="K1236" s="237" t="s">
        <v>5882</v>
      </c>
      <c r="L1236" s="237" t="s">
        <v>339</v>
      </c>
      <c r="M1236" s="237" t="s">
        <v>5883</v>
      </c>
      <c r="N1236" s="237" t="s">
        <v>5884</v>
      </c>
      <c r="O1236" s="237" t="s">
        <v>5885</v>
      </c>
      <c r="P1236" s="237" t="s">
        <v>5822</v>
      </c>
      <c r="Q1236" s="237" t="s">
        <v>1471</v>
      </c>
      <c r="R1236" s="237" t="s">
        <v>5886</v>
      </c>
      <c r="S1236" s="237" t="s">
        <v>1537</v>
      </c>
      <c r="T1236" s="237" t="s">
        <v>1538</v>
      </c>
      <c r="U1236" s="237" t="s">
        <v>5887</v>
      </c>
      <c r="V1236" s="237" t="s">
        <v>105</v>
      </c>
      <c r="W1236" s="237"/>
      <c r="X1236" s="237"/>
      <c r="Y1236" s="237" t="s">
        <v>5884</v>
      </c>
      <c r="Z1236" s="237" t="s">
        <v>5885</v>
      </c>
      <c r="AA1236" s="237" t="str">
        <f t="shared" si="220"/>
        <v>バンビノモリリフ</v>
      </c>
      <c r="AB1236" s="237" t="s">
        <v>5822</v>
      </c>
      <c r="AC1236" s="237" t="str">
        <f t="shared" si="221"/>
        <v>981</v>
      </c>
      <c r="AD1236" s="237" t="str">
        <f t="shared" si="222"/>
        <v>0111</v>
      </c>
      <c r="AE1236" s="237" t="s">
        <v>1471</v>
      </c>
      <c r="AF1236" s="237" t="s">
        <v>5886</v>
      </c>
      <c r="AG1236" s="237" t="str">
        <f t="shared" si="223"/>
        <v>宮城郡利府町加瀬字新前谷地57-1</v>
      </c>
      <c r="AH1236" s="237" t="s">
        <v>1537</v>
      </c>
      <c r="AI1236" s="237" t="s">
        <v>1538</v>
      </c>
      <c r="AJ1236" s="237" t="s">
        <v>2348</v>
      </c>
    </row>
    <row r="1237" spans="1:36">
      <c r="A1237" s="237" t="str">
        <f t="shared" si="215"/>
        <v>0412600207児童デイサービス</v>
      </c>
      <c r="B1237" s="237" t="s">
        <v>5878</v>
      </c>
      <c r="C1237" s="237" t="s">
        <v>5879</v>
      </c>
      <c r="D1237" s="237" t="str">
        <f t="shared" si="216"/>
        <v>カブシキガイシャエコ　ライフ</v>
      </c>
      <c r="E1237" s="237" t="s">
        <v>5880</v>
      </c>
      <c r="F1237" s="237" t="str">
        <f t="shared" si="217"/>
        <v>989</v>
      </c>
      <c r="G1237" s="237" t="str">
        <f t="shared" si="218"/>
        <v>3121</v>
      </c>
      <c r="H1237" s="237" t="s">
        <v>5881</v>
      </c>
      <c r="I1237" s="237" t="str">
        <f t="shared" si="219"/>
        <v>仙台市青葉区郷六字葛岡下49番地の1広瀬の杜9番館214</v>
      </c>
      <c r="J1237" s="237" t="s">
        <v>5882</v>
      </c>
      <c r="K1237" s="237" t="s">
        <v>5882</v>
      </c>
      <c r="L1237" s="237" t="s">
        <v>339</v>
      </c>
      <c r="M1237" s="237" t="s">
        <v>5883</v>
      </c>
      <c r="N1237" s="237" t="s">
        <v>5884</v>
      </c>
      <c r="O1237" s="237" t="s">
        <v>5885</v>
      </c>
      <c r="P1237" s="237" t="s">
        <v>5822</v>
      </c>
      <c r="Q1237" s="237" t="s">
        <v>1471</v>
      </c>
      <c r="R1237" s="237" t="s">
        <v>5886</v>
      </c>
      <c r="S1237" s="237" t="s">
        <v>1537</v>
      </c>
      <c r="T1237" s="237" t="s">
        <v>1538</v>
      </c>
      <c r="U1237" s="237" t="s">
        <v>5887</v>
      </c>
      <c r="V1237" s="237" t="s">
        <v>331</v>
      </c>
      <c r="W1237" s="237"/>
      <c r="X1237" s="237"/>
      <c r="Y1237" s="237" t="s">
        <v>5884</v>
      </c>
      <c r="Z1237" s="237" t="s">
        <v>5885</v>
      </c>
      <c r="AA1237" s="237" t="str">
        <f t="shared" si="220"/>
        <v>バンビノモリリフ</v>
      </c>
      <c r="AB1237" s="237" t="s">
        <v>5822</v>
      </c>
      <c r="AC1237" s="237" t="str">
        <f t="shared" si="221"/>
        <v>981</v>
      </c>
      <c r="AD1237" s="237" t="str">
        <f t="shared" si="222"/>
        <v>0111</v>
      </c>
      <c r="AE1237" s="237" t="s">
        <v>1471</v>
      </c>
      <c r="AF1237" s="237" t="s">
        <v>5886</v>
      </c>
      <c r="AG1237" s="237" t="str">
        <f t="shared" si="223"/>
        <v>宮城郡利府町加瀬字新前谷地57-1</v>
      </c>
      <c r="AH1237" s="237" t="s">
        <v>1537</v>
      </c>
      <c r="AI1237" s="237" t="s">
        <v>1538</v>
      </c>
      <c r="AJ1237" s="237" t="s">
        <v>332</v>
      </c>
    </row>
    <row r="1238" spans="1:36">
      <c r="A1238" s="237" t="str">
        <f t="shared" si="215"/>
        <v>0412610024就労継続支援Ａ型</v>
      </c>
      <c r="B1238" s="237" t="s">
        <v>1462</v>
      </c>
      <c r="C1238" s="237" t="s">
        <v>1463</v>
      </c>
      <c r="D1238" s="237" t="str">
        <f t="shared" si="216"/>
        <v>トクテイヒエイリカツドウホウジンリフノモリ</v>
      </c>
      <c r="E1238" s="237" t="s">
        <v>1332</v>
      </c>
      <c r="F1238" s="237" t="str">
        <f t="shared" si="217"/>
        <v>985</v>
      </c>
      <c r="G1238" s="237" t="str">
        <f t="shared" si="218"/>
        <v>0004</v>
      </c>
      <c r="H1238" s="237" t="s">
        <v>1464</v>
      </c>
      <c r="I1238" s="237" t="str">
        <f t="shared" si="219"/>
        <v>塩竈市藤倉三丁目２番６号</v>
      </c>
      <c r="J1238" s="237" t="s">
        <v>1465</v>
      </c>
      <c r="K1238" s="237" t="s">
        <v>1465</v>
      </c>
      <c r="L1238" s="237" t="s">
        <v>1466</v>
      </c>
      <c r="M1238" s="237" t="s">
        <v>1467</v>
      </c>
      <c r="N1238" s="237" t="s">
        <v>5888</v>
      </c>
      <c r="O1238" s="237" t="s">
        <v>5889</v>
      </c>
      <c r="P1238" s="237" t="s">
        <v>1470</v>
      </c>
      <c r="Q1238" s="237" t="s">
        <v>1471</v>
      </c>
      <c r="R1238" s="237" t="s">
        <v>5890</v>
      </c>
      <c r="S1238" s="237" t="s">
        <v>1465</v>
      </c>
      <c r="T1238" s="237" t="s">
        <v>1465</v>
      </c>
      <c r="U1238" s="237" t="s">
        <v>5891</v>
      </c>
      <c r="V1238" s="237" t="s">
        <v>110</v>
      </c>
      <c r="W1238" s="237"/>
      <c r="X1238" s="237"/>
      <c r="Y1238" s="237" t="s">
        <v>5888</v>
      </c>
      <c r="Z1238" s="237" t="s">
        <v>5889</v>
      </c>
      <c r="AA1238" s="237" t="str">
        <f t="shared" si="220"/>
        <v>カイトノサト</v>
      </c>
      <c r="AB1238" s="237" t="s">
        <v>1470</v>
      </c>
      <c r="AC1238" s="237" t="str">
        <f t="shared" si="221"/>
        <v>981</v>
      </c>
      <c r="AD1238" s="237" t="str">
        <f t="shared" si="222"/>
        <v>0101</v>
      </c>
      <c r="AE1238" s="237" t="s">
        <v>1471</v>
      </c>
      <c r="AF1238" s="237" t="s">
        <v>5890</v>
      </c>
      <c r="AG1238" s="237" t="str">
        <f t="shared" si="223"/>
        <v>宮城郡利府町赤沼字須賀116番地</v>
      </c>
      <c r="AH1238" s="237" t="s">
        <v>1465</v>
      </c>
      <c r="AI1238" s="237" t="s">
        <v>1465</v>
      </c>
      <c r="AJ1238" s="237" t="s">
        <v>332</v>
      </c>
    </row>
    <row r="1239" spans="1:36">
      <c r="A1239" s="237" t="str">
        <f t="shared" si="215"/>
        <v>0412610032生活介護</v>
      </c>
      <c r="B1239" s="237" t="s">
        <v>1446</v>
      </c>
      <c r="C1239" s="237" t="s">
        <v>1447</v>
      </c>
      <c r="D1239" s="237" t="str">
        <f t="shared" si="216"/>
        <v>ニンテイＮＰＯホウジンサワオトノモリ</v>
      </c>
      <c r="E1239" s="237" t="s">
        <v>1448</v>
      </c>
      <c r="F1239" s="237" t="str">
        <f t="shared" si="217"/>
        <v>981</v>
      </c>
      <c r="G1239" s="237" t="str">
        <f t="shared" si="218"/>
        <v>0123</v>
      </c>
      <c r="H1239" s="237" t="s">
        <v>1449</v>
      </c>
      <c r="I1239" s="237" t="str">
        <f t="shared" si="219"/>
        <v>宮城郡利府町沢乙字寺下２０番</v>
      </c>
      <c r="J1239" s="237" t="s">
        <v>1450</v>
      </c>
      <c r="K1239" s="237"/>
      <c r="L1239" s="237" t="s">
        <v>248</v>
      </c>
      <c r="M1239" s="237" t="s">
        <v>1451</v>
      </c>
      <c r="N1239" s="237" t="s">
        <v>5892</v>
      </c>
      <c r="O1239" s="237" t="s">
        <v>5893</v>
      </c>
      <c r="P1239" s="237" t="s">
        <v>1448</v>
      </c>
      <c r="Q1239" s="237" t="s">
        <v>1471</v>
      </c>
      <c r="R1239" s="237" t="s">
        <v>1449</v>
      </c>
      <c r="S1239" s="237" t="s">
        <v>1450</v>
      </c>
      <c r="T1239" s="237" t="s">
        <v>5753</v>
      </c>
      <c r="U1239" s="237" t="s">
        <v>5894</v>
      </c>
      <c r="V1239" s="237" t="s">
        <v>105</v>
      </c>
      <c r="W1239" s="237"/>
      <c r="X1239" s="237"/>
      <c r="Y1239" s="237" t="s">
        <v>5892</v>
      </c>
      <c r="Z1239" s="237" t="s">
        <v>5893</v>
      </c>
      <c r="AA1239" s="237" t="str">
        <f t="shared" si="220"/>
        <v>タキノウサポートランドサワオトノモリ　セイカツカイゴワノミ</v>
      </c>
      <c r="AB1239" s="237" t="s">
        <v>1448</v>
      </c>
      <c r="AC1239" s="237" t="str">
        <f t="shared" si="221"/>
        <v>981</v>
      </c>
      <c r="AD1239" s="237" t="str">
        <f t="shared" si="222"/>
        <v>0123</v>
      </c>
      <c r="AE1239" s="237" t="s">
        <v>1471</v>
      </c>
      <c r="AF1239" s="237" t="s">
        <v>5895</v>
      </c>
      <c r="AG1239" s="237" t="str">
        <f t="shared" si="223"/>
        <v>宮城郡利府町沢乙字寺下20番</v>
      </c>
      <c r="AH1239" s="237" t="s">
        <v>1450</v>
      </c>
      <c r="AI1239" s="237" t="s">
        <v>5753</v>
      </c>
      <c r="AJ1239" s="237" t="s">
        <v>260</v>
      </c>
    </row>
    <row r="1240" spans="1:36">
      <c r="A1240" s="237" t="str">
        <f t="shared" si="215"/>
        <v>0412610032短期入所</v>
      </c>
      <c r="B1240" s="237" t="s">
        <v>1446</v>
      </c>
      <c r="C1240" s="237" t="s">
        <v>1447</v>
      </c>
      <c r="D1240" s="237" t="str">
        <f t="shared" si="216"/>
        <v>ニンテイＮＰＯホウジンサワオトノモリ</v>
      </c>
      <c r="E1240" s="237" t="s">
        <v>1448</v>
      </c>
      <c r="F1240" s="237" t="str">
        <f t="shared" si="217"/>
        <v>981</v>
      </c>
      <c r="G1240" s="237" t="str">
        <f t="shared" si="218"/>
        <v>0123</v>
      </c>
      <c r="H1240" s="237" t="s">
        <v>1449</v>
      </c>
      <c r="I1240" s="237" t="str">
        <f t="shared" si="219"/>
        <v>宮城郡利府町沢乙字寺下２０番</v>
      </c>
      <c r="J1240" s="237" t="s">
        <v>1450</v>
      </c>
      <c r="K1240" s="237"/>
      <c r="L1240" s="237" t="s">
        <v>248</v>
      </c>
      <c r="M1240" s="237" t="s">
        <v>1451</v>
      </c>
      <c r="N1240" s="237" t="s">
        <v>5892</v>
      </c>
      <c r="O1240" s="237" t="s">
        <v>5893</v>
      </c>
      <c r="P1240" s="237" t="s">
        <v>1448</v>
      </c>
      <c r="Q1240" s="237" t="s">
        <v>1471</v>
      </c>
      <c r="R1240" s="237" t="s">
        <v>1449</v>
      </c>
      <c r="S1240" s="237" t="s">
        <v>1450</v>
      </c>
      <c r="T1240" s="237" t="s">
        <v>5753</v>
      </c>
      <c r="U1240" s="237" t="s">
        <v>5894</v>
      </c>
      <c r="V1240" s="237" t="s">
        <v>277</v>
      </c>
      <c r="W1240" s="237"/>
      <c r="X1240" s="237"/>
      <c r="Y1240" s="237" t="s">
        <v>5892</v>
      </c>
      <c r="Z1240" s="237" t="s">
        <v>5893</v>
      </c>
      <c r="AA1240" s="237" t="str">
        <f t="shared" si="220"/>
        <v>タキノウサポートランドサワオトノモリ　セイカツカイゴワノミ</v>
      </c>
      <c r="AB1240" s="237" t="s">
        <v>1448</v>
      </c>
      <c r="AC1240" s="237" t="str">
        <f t="shared" si="221"/>
        <v>981</v>
      </c>
      <c r="AD1240" s="237" t="str">
        <f t="shared" si="222"/>
        <v>0123</v>
      </c>
      <c r="AE1240" s="237" t="s">
        <v>1471</v>
      </c>
      <c r="AF1240" s="237" t="s">
        <v>1449</v>
      </c>
      <c r="AG1240" s="237" t="str">
        <f t="shared" si="223"/>
        <v>宮城郡利府町沢乙字寺下２０番</v>
      </c>
      <c r="AH1240" s="237" t="s">
        <v>1450</v>
      </c>
      <c r="AI1240" s="237" t="s">
        <v>5753</v>
      </c>
      <c r="AJ1240" s="237" t="s">
        <v>260</v>
      </c>
    </row>
    <row r="1241" spans="1:36">
      <c r="A1241" s="237" t="str">
        <f t="shared" si="215"/>
        <v>0412610040居宅介護</v>
      </c>
      <c r="B1241" s="237" t="s">
        <v>5896</v>
      </c>
      <c r="C1241" s="237" t="s">
        <v>5897</v>
      </c>
      <c r="D1241" s="237" t="str">
        <f t="shared" si="216"/>
        <v>カブシキカイシャセンダイコウギョウ</v>
      </c>
      <c r="E1241" s="237" t="s">
        <v>5898</v>
      </c>
      <c r="F1241" s="237" t="str">
        <f t="shared" si="217"/>
        <v>985</v>
      </c>
      <c r="G1241" s="237" t="str">
        <f t="shared" si="218"/>
        <v>0812</v>
      </c>
      <c r="H1241" s="237" t="s">
        <v>5899</v>
      </c>
      <c r="I1241" s="237" t="str">
        <f t="shared" si="219"/>
        <v>宮城郡七ケ浜町松ヶ浜字謡２６番地の９</v>
      </c>
      <c r="J1241" s="237" t="s">
        <v>5900</v>
      </c>
      <c r="K1241" s="237" t="s">
        <v>5901</v>
      </c>
      <c r="L1241" s="237" t="s">
        <v>339</v>
      </c>
      <c r="M1241" s="237" t="s">
        <v>5902</v>
      </c>
      <c r="N1241" s="237" t="s">
        <v>5903</v>
      </c>
      <c r="O1241" s="237" t="s">
        <v>5904</v>
      </c>
      <c r="P1241" s="237" t="s">
        <v>5905</v>
      </c>
      <c r="Q1241" s="237" t="s">
        <v>5761</v>
      </c>
      <c r="R1241" s="237" t="s">
        <v>5906</v>
      </c>
      <c r="S1241" s="237" t="s">
        <v>5900</v>
      </c>
      <c r="T1241" s="237" t="s">
        <v>5901</v>
      </c>
      <c r="U1241" s="237" t="s">
        <v>5907</v>
      </c>
      <c r="V1241" s="237" t="s">
        <v>99</v>
      </c>
      <c r="W1241" s="237"/>
      <c r="X1241" s="237"/>
      <c r="Y1241" s="237" t="s">
        <v>5903</v>
      </c>
      <c r="Z1241" s="237" t="s">
        <v>5904</v>
      </c>
      <c r="AA1241" s="237" t="str">
        <f t="shared" si="220"/>
        <v>アリスケア</v>
      </c>
      <c r="AB1241" s="237" t="s">
        <v>5905</v>
      </c>
      <c r="AC1241" s="237" t="str">
        <f t="shared" si="221"/>
        <v>985</v>
      </c>
      <c r="AD1241" s="237" t="str">
        <f t="shared" si="222"/>
        <v>0813</v>
      </c>
      <c r="AE1241" s="237" t="s">
        <v>5761</v>
      </c>
      <c r="AF1241" s="237" t="s">
        <v>5906</v>
      </c>
      <c r="AG1241" s="237" t="str">
        <f t="shared" si="223"/>
        <v>宮城郡七ケ浜町湊浜１丁目４－４</v>
      </c>
      <c r="AH1241" s="237" t="s">
        <v>5900</v>
      </c>
      <c r="AI1241" s="237" t="s">
        <v>5901</v>
      </c>
      <c r="AJ1241" s="237" t="s">
        <v>261</v>
      </c>
    </row>
    <row r="1242" spans="1:36">
      <c r="A1242" s="237" t="str">
        <f t="shared" si="215"/>
        <v>0412610040重度訪問介護</v>
      </c>
      <c r="B1242" s="237" t="s">
        <v>5896</v>
      </c>
      <c r="C1242" s="237" t="s">
        <v>5897</v>
      </c>
      <c r="D1242" s="237" t="str">
        <f t="shared" si="216"/>
        <v>カブシキカイシャセンダイコウギョウ</v>
      </c>
      <c r="E1242" s="237" t="s">
        <v>5898</v>
      </c>
      <c r="F1242" s="237" t="str">
        <f t="shared" si="217"/>
        <v>985</v>
      </c>
      <c r="G1242" s="237" t="str">
        <f t="shared" si="218"/>
        <v>0812</v>
      </c>
      <c r="H1242" s="237" t="s">
        <v>5899</v>
      </c>
      <c r="I1242" s="237" t="str">
        <f t="shared" si="219"/>
        <v>宮城郡七ケ浜町松ヶ浜字謡２６番地の９</v>
      </c>
      <c r="J1242" s="237" t="s">
        <v>5900</v>
      </c>
      <c r="K1242" s="237" t="s">
        <v>5901</v>
      </c>
      <c r="L1242" s="237" t="s">
        <v>339</v>
      </c>
      <c r="M1242" s="237" t="s">
        <v>5902</v>
      </c>
      <c r="N1242" s="237" t="s">
        <v>5903</v>
      </c>
      <c r="O1242" s="237" t="s">
        <v>5904</v>
      </c>
      <c r="P1242" s="237" t="s">
        <v>5905</v>
      </c>
      <c r="Q1242" s="237" t="s">
        <v>5761</v>
      </c>
      <c r="R1242" s="237" t="s">
        <v>5906</v>
      </c>
      <c r="S1242" s="237" t="s">
        <v>5900</v>
      </c>
      <c r="T1242" s="237" t="s">
        <v>5901</v>
      </c>
      <c r="U1242" s="237" t="s">
        <v>5907</v>
      </c>
      <c r="V1242" s="237" t="s">
        <v>101</v>
      </c>
      <c r="W1242" s="237"/>
      <c r="X1242" s="237"/>
      <c r="Y1242" s="237" t="s">
        <v>5903</v>
      </c>
      <c r="Z1242" s="237" t="s">
        <v>5904</v>
      </c>
      <c r="AA1242" s="237" t="str">
        <f t="shared" si="220"/>
        <v>アリスケア</v>
      </c>
      <c r="AB1242" s="237" t="s">
        <v>5905</v>
      </c>
      <c r="AC1242" s="237" t="str">
        <f t="shared" si="221"/>
        <v>985</v>
      </c>
      <c r="AD1242" s="237" t="str">
        <f t="shared" si="222"/>
        <v>0813</v>
      </c>
      <c r="AE1242" s="237" t="s">
        <v>5761</v>
      </c>
      <c r="AF1242" s="237" t="s">
        <v>5906</v>
      </c>
      <c r="AG1242" s="237" t="str">
        <f t="shared" si="223"/>
        <v>宮城郡七ケ浜町湊浜１丁目４－４</v>
      </c>
      <c r="AH1242" s="237" t="s">
        <v>5900</v>
      </c>
      <c r="AI1242" s="237" t="s">
        <v>5901</v>
      </c>
      <c r="AJ1242" s="237" t="s">
        <v>261</v>
      </c>
    </row>
    <row r="1243" spans="1:36">
      <c r="A1243" s="237" t="str">
        <f t="shared" si="215"/>
        <v>0412620023生活介護</v>
      </c>
      <c r="B1243" s="237" t="s">
        <v>1308</v>
      </c>
      <c r="C1243" s="237" t="s">
        <v>1309</v>
      </c>
      <c r="D1243" s="237" t="str">
        <f t="shared" si="216"/>
        <v>シャカイフクシホウジン　シマフクシカイ</v>
      </c>
      <c r="E1243" s="237" t="s">
        <v>1310</v>
      </c>
      <c r="F1243" s="237" t="str">
        <f t="shared" si="217"/>
        <v>985</v>
      </c>
      <c r="G1243" s="237" t="str">
        <f t="shared" si="218"/>
        <v>0005</v>
      </c>
      <c r="H1243" s="237" t="s">
        <v>1311</v>
      </c>
      <c r="I1243" s="237" t="str">
        <f t="shared" si="219"/>
        <v>塩竈市杉の入４丁目３番１７号</v>
      </c>
      <c r="J1243" s="237" t="s">
        <v>1312</v>
      </c>
      <c r="K1243" s="237" t="s">
        <v>1313</v>
      </c>
      <c r="L1243" s="237" t="s">
        <v>248</v>
      </c>
      <c r="M1243" s="237" t="s">
        <v>1314</v>
      </c>
      <c r="N1243" s="237" t="s">
        <v>1534</v>
      </c>
      <c r="O1243" s="237" t="s">
        <v>1535</v>
      </c>
      <c r="P1243" s="237" t="s">
        <v>5822</v>
      </c>
      <c r="Q1243" s="237" t="s">
        <v>1471</v>
      </c>
      <c r="R1243" s="237" t="s">
        <v>5908</v>
      </c>
      <c r="S1243" s="237" t="s">
        <v>1537</v>
      </c>
      <c r="T1243" s="237"/>
      <c r="U1243" s="237" t="s">
        <v>5909</v>
      </c>
      <c r="V1243" s="237" t="s">
        <v>105</v>
      </c>
      <c r="W1243" s="237"/>
      <c r="X1243" s="237"/>
      <c r="Y1243" s="237" t="s">
        <v>1534</v>
      </c>
      <c r="Z1243" s="237" t="s">
        <v>1535</v>
      </c>
      <c r="AA1243" s="237" t="str">
        <f t="shared" si="220"/>
        <v>カシノキ</v>
      </c>
      <c r="AB1243" s="237" t="s">
        <v>5822</v>
      </c>
      <c r="AC1243" s="237" t="str">
        <f t="shared" si="221"/>
        <v>981</v>
      </c>
      <c r="AD1243" s="237" t="str">
        <f t="shared" si="222"/>
        <v>0111</v>
      </c>
      <c r="AE1243" s="237" t="s">
        <v>1471</v>
      </c>
      <c r="AF1243" s="237" t="s">
        <v>5908</v>
      </c>
      <c r="AG1243" s="237" t="str">
        <f t="shared" si="223"/>
        <v>宮城郡利府町加瀬字新前谷地５７番地１</v>
      </c>
      <c r="AH1243" s="237" t="s">
        <v>1537</v>
      </c>
      <c r="AI1243" s="237"/>
      <c r="AJ1243" s="237" t="s">
        <v>332</v>
      </c>
    </row>
    <row r="1244" spans="1:36">
      <c r="A1244" s="237" t="str">
        <f t="shared" si="215"/>
        <v>0412620031就労継続支援Ａ型</v>
      </c>
      <c r="B1244" s="237" t="s">
        <v>5910</v>
      </c>
      <c r="C1244" s="237" t="s">
        <v>5911</v>
      </c>
      <c r="D1244" s="237" t="str">
        <f t="shared" si="216"/>
        <v>イッパンシャダンホウジンマツシマノカゼ</v>
      </c>
      <c r="E1244" s="237" t="s">
        <v>5912</v>
      </c>
      <c r="F1244" s="237" t="str">
        <f t="shared" si="217"/>
        <v>981</v>
      </c>
      <c r="G1244" s="237" t="str">
        <f t="shared" si="218"/>
        <v>0212</v>
      </c>
      <c r="H1244" s="237" t="s">
        <v>5913</v>
      </c>
      <c r="I1244" s="237" t="str">
        <f t="shared" si="219"/>
        <v>宮城郡松島町磯崎字釜１２番地</v>
      </c>
      <c r="J1244" s="237" t="s">
        <v>5914</v>
      </c>
      <c r="K1244" s="237" t="s">
        <v>5915</v>
      </c>
      <c r="L1244" s="237" t="s">
        <v>901</v>
      </c>
      <c r="M1244" s="237" t="s">
        <v>5916</v>
      </c>
      <c r="N1244" s="237" t="s">
        <v>5917</v>
      </c>
      <c r="O1244" s="237" t="s">
        <v>5918</v>
      </c>
      <c r="P1244" s="237" t="s">
        <v>5912</v>
      </c>
      <c r="Q1244" s="237" t="s">
        <v>5772</v>
      </c>
      <c r="R1244" s="237" t="s">
        <v>5913</v>
      </c>
      <c r="S1244" s="237" t="s">
        <v>5914</v>
      </c>
      <c r="T1244" s="237" t="s">
        <v>5915</v>
      </c>
      <c r="U1244" s="237" t="s">
        <v>5919</v>
      </c>
      <c r="V1244" s="237" t="s">
        <v>110</v>
      </c>
      <c r="W1244" s="237"/>
      <c r="X1244" s="237"/>
      <c r="Y1244" s="237" t="s">
        <v>5917</v>
      </c>
      <c r="Z1244" s="237" t="s">
        <v>5918</v>
      </c>
      <c r="AA1244" s="237" t="str">
        <f t="shared" si="220"/>
        <v>マツシマノカゼ</v>
      </c>
      <c r="AB1244" s="237" t="s">
        <v>5912</v>
      </c>
      <c r="AC1244" s="237" t="str">
        <f t="shared" si="221"/>
        <v>981</v>
      </c>
      <c r="AD1244" s="237" t="str">
        <f t="shared" si="222"/>
        <v>0212</v>
      </c>
      <c r="AE1244" s="237" t="s">
        <v>5772</v>
      </c>
      <c r="AF1244" s="237" t="s">
        <v>5913</v>
      </c>
      <c r="AG1244" s="237" t="str">
        <f t="shared" si="223"/>
        <v>宮城郡松島町磯崎字釜１２番地</v>
      </c>
      <c r="AH1244" s="237" t="s">
        <v>5914</v>
      </c>
      <c r="AI1244" s="237" t="s">
        <v>5915</v>
      </c>
      <c r="AJ1244" s="237" t="s">
        <v>260</v>
      </c>
    </row>
    <row r="1245" spans="1:36">
      <c r="A1245" s="237" t="str">
        <f t="shared" si="215"/>
        <v>0412630022居宅介護</v>
      </c>
      <c r="B1245" s="237" t="s">
        <v>5920</v>
      </c>
      <c r="C1245" s="237" t="s">
        <v>5921</v>
      </c>
      <c r="D1245" s="237" t="str">
        <f t="shared" si="216"/>
        <v>マツシマイリョウセイカツキョウドウクミアイ</v>
      </c>
      <c r="E1245" s="237" t="s">
        <v>5922</v>
      </c>
      <c r="F1245" s="237" t="str">
        <f t="shared" si="217"/>
        <v>981</v>
      </c>
      <c r="G1245" s="237" t="str">
        <f t="shared" si="218"/>
        <v>0213</v>
      </c>
      <c r="H1245" s="237" t="s">
        <v>5923</v>
      </c>
      <c r="I1245" s="237" t="str">
        <f t="shared" si="219"/>
        <v>宮城郡松島町松島字普賢堂１番地４</v>
      </c>
      <c r="J1245" s="237" t="s">
        <v>5924</v>
      </c>
      <c r="K1245" s="237" t="s">
        <v>5925</v>
      </c>
      <c r="L1245" s="237" t="s">
        <v>248</v>
      </c>
      <c r="M1245" s="237" t="s">
        <v>5926</v>
      </c>
      <c r="N1245" s="237" t="s">
        <v>5927</v>
      </c>
      <c r="O1245" s="237" t="s">
        <v>5928</v>
      </c>
      <c r="P1245" s="237" t="s">
        <v>5922</v>
      </c>
      <c r="Q1245" s="237" t="s">
        <v>5772</v>
      </c>
      <c r="R1245" s="237" t="s">
        <v>5929</v>
      </c>
      <c r="S1245" s="237" t="s">
        <v>5930</v>
      </c>
      <c r="T1245" s="237" t="s">
        <v>5931</v>
      </c>
      <c r="U1245" s="237" t="s">
        <v>5932</v>
      </c>
      <c r="V1245" s="237" t="s">
        <v>99</v>
      </c>
      <c r="W1245" s="237"/>
      <c r="X1245" s="237"/>
      <c r="Y1245" s="237" t="s">
        <v>5927</v>
      </c>
      <c r="Z1245" s="237" t="s">
        <v>5928</v>
      </c>
      <c r="AA1245" s="237" t="str">
        <f t="shared" si="220"/>
        <v>マツシマイリョウセイカツキョウドウクミアイ　マツシマホームヘルパー</v>
      </c>
      <c r="AB1245" s="237" t="s">
        <v>5922</v>
      </c>
      <c r="AC1245" s="237" t="str">
        <f t="shared" si="221"/>
        <v>981</v>
      </c>
      <c r="AD1245" s="237" t="str">
        <f t="shared" si="222"/>
        <v>0213</v>
      </c>
      <c r="AE1245" s="237" t="s">
        <v>5772</v>
      </c>
      <c r="AF1245" s="237" t="s">
        <v>5929</v>
      </c>
      <c r="AG1245" s="237" t="str">
        <f t="shared" si="223"/>
        <v>宮城郡松島町松島字普賢堂１番地４まつしまの郷</v>
      </c>
      <c r="AH1245" s="237" t="s">
        <v>5930</v>
      </c>
      <c r="AI1245" s="237" t="s">
        <v>5931</v>
      </c>
      <c r="AJ1245" s="237" t="s">
        <v>260</v>
      </c>
    </row>
    <row r="1246" spans="1:36">
      <c r="A1246" s="237" t="str">
        <f t="shared" si="215"/>
        <v>0412630022重度訪問介護</v>
      </c>
      <c r="B1246" s="237" t="s">
        <v>5920</v>
      </c>
      <c r="C1246" s="237" t="s">
        <v>5921</v>
      </c>
      <c r="D1246" s="237" t="str">
        <f t="shared" si="216"/>
        <v>マツシマイリョウセイカツキョウドウクミアイ</v>
      </c>
      <c r="E1246" s="237" t="s">
        <v>5922</v>
      </c>
      <c r="F1246" s="237" t="str">
        <f t="shared" si="217"/>
        <v>981</v>
      </c>
      <c r="G1246" s="237" t="str">
        <f t="shared" si="218"/>
        <v>0213</v>
      </c>
      <c r="H1246" s="237" t="s">
        <v>5923</v>
      </c>
      <c r="I1246" s="237" t="str">
        <f t="shared" si="219"/>
        <v>宮城郡松島町松島字普賢堂１番地４</v>
      </c>
      <c r="J1246" s="237" t="s">
        <v>5924</v>
      </c>
      <c r="K1246" s="237" t="s">
        <v>5925</v>
      </c>
      <c r="L1246" s="237" t="s">
        <v>248</v>
      </c>
      <c r="M1246" s="237" t="s">
        <v>5926</v>
      </c>
      <c r="N1246" s="237" t="s">
        <v>5927</v>
      </c>
      <c r="O1246" s="237" t="s">
        <v>5928</v>
      </c>
      <c r="P1246" s="237" t="s">
        <v>5922</v>
      </c>
      <c r="Q1246" s="237" t="s">
        <v>5772</v>
      </c>
      <c r="R1246" s="237" t="s">
        <v>5929</v>
      </c>
      <c r="S1246" s="237" t="s">
        <v>5930</v>
      </c>
      <c r="T1246" s="237" t="s">
        <v>5931</v>
      </c>
      <c r="U1246" s="237" t="s">
        <v>5932</v>
      </c>
      <c r="V1246" s="237" t="s">
        <v>101</v>
      </c>
      <c r="W1246" s="237"/>
      <c r="X1246" s="237"/>
      <c r="Y1246" s="237" t="s">
        <v>5927</v>
      </c>
      <c r="Z1246" s="237" t="s">
        <v>5928</v>
      </c>
      <c r="AA1246" s="237" t="str">
        <f t="shared" si="220"/>
        <v>マツシマイリョウセイカツキョウドウクミアイ　マツシマホームヘルパー</v>
      </c>
      <c r="AB1246" s="237" t="s">
        <v>5922</v>
      </c>
      <c r="AC1246" s="237" t="str">
        <f t="shared" si="221"/>
        <v>981</v>
      </c>
      <c r="AD1246" s="237" t="str">
        <f t="shared" si="222"/>
        <v>0213</v>
      </c>
      <c r="AE1246" s="237" t="s">
        <v>5772</v>
      </c>
      <c r="AF1246" s="237" t="s">
        <v>5929</v>
      </c>
      <c r="AG1246" s="237" t="str">
        <f t="shared" si="223"/>
        <v>宮城郡松島町松島字普賢堂１番地４まつしまの郷</v>
      </c>
      <c r="AH1246" s="237" t="s">
        <v>5930</v>
      </c>
      <c r="AI1246" s="237" t="s">
        <v>5931</v>
      </c>
      <c r="AJ1246" s="237" t="s">
        <v>332</v>
      </c>
    </row>
    <row r="1247" spans="1:36">
      <c r="A1247" s="237" t="str">
        <f t="shared" si="215"/>
        <v>0412630022同行援護</v>
      </c>
      <c r="B1247" s="237" t="s">
        <v>5920</v>
      </c>
      <c r="C1247" s="237" t="s">
        <v>5921</v>
      </c>
      <c r="D1247" s="237" t="str">
        <f t="shared" si="216"/>
        <v>マツシマイリョウセイカツキョウドウクミアイ</v>
      </c>
      <c r="E1247" s="237" t="s">
        <v>5922</v>
      </c>
      <c r="F1247" s="237" t="str">
        <f t="shared" si="217"/>
        <v>981</v>
      </c>
      <c r="G1247" s="237" t="str">
        <f t="shared" si="218"/>
        <v>0213</v>
      </c>
      <c r="H1247" s="237" t="s">
        <v>5923</v>
      </c>
      <c r="I1247" s="237" t="str">
        <f t="shared" si="219"/>
        <v>宮城郡松島町松島字普賢堂１番地４</v>
      </c>
      <c r="J1247" s="237" t="s">
        <v>5924</v>
      </c>
      <c r="K1247" s="237" t="s">
        <v>5925</v>
      </c>
      <c r="L1247" s="237" t="s">
        <v>248</v>
      </c>
      <c r="M1247" s="237" t="s">
        <v>5926</v>
      </c>
      <c r="N1247" s="237" t="s">
        <v>5927</v>
      </c>
      <c r="O1247" s="237" t="s">
        <v>5928</v>
      </c>
      <c r="P1247" s="237" t="s">
        <v>5922</v>
      </c>
      <c r="Q1247" s="237" t="s">
        <v>5772</v>
      </c>
      <c r="R1247" s="237" t="s">
        <v>5929</v>
      </c>
      <c r="S1247" s="237" t="s">
        <v>5930</v>
      </c>
      <c r="T1247" s="237" t="s">
        <v>5931</v>
      </c>
      <c r="U1247" s="237" t="s">
        <v>5932</v>
      </c>
      <c r="V1247" s="237" t="s">
        <v>126</v>
      </c>
      <c r="W1247" s="237"/>
      <c r="X1247" s="237"/>
      <c r="Y1247" s="237" t="s">
        <v>5927</v>
      </c>
      <c r="Z1247" s="237" t="s">
        <v>5928</v>
      </c>
      <c r="AA1247" s="237" t="str">
        <f t="shared" si="220"/>
        <v>マツシマイリョウセイカツキョウドウクミアイ　マツシマホームヘルパー</v>
      </c>
      <c r="AB1247" s="237" t="s">
        <v>5922</v>
      </c>
      <c r="AC1247" s="237" t="str">
        <f t="shared" si="221"/>
        <v>981</v>
      </c>
      <c r="AD1247" s="237" t="str">
        <f t="shared" si="222"/>
        <v>0213</v>
      </c>
      <c r="AE1247" s="237" t="s">
        <v>5772</v>
      </c>
      <c r="AF1247" s="237" t="s">
        <v>5929</v>
      </c>
      <c r="AG1247" s="237" t="str">
        <f t="shared" si="223"/>
        <v>宮城郡松島町松島字普賢堂１番地４まつしまの郷</v>
      </c>
      <c r="AH1247" s="237" t="s">
        <v>5930</v>
      </c>
      <c r="AI1247" s="237" t="s">
        <v>5931</v>
      </c>
      <c r="AJ1247" s="237" t="s">
        <v>260</v>
      </c>
    </row>
    <row r="1248" spans="1:36">
      <c r="A1248" s="237" t="str">
        <f t="shared" si="215"/>
        <v>0412630030就労移行支援</v>
      </c>
      <c r="B1248" s="237" t="s">
        <v>5933</v>
      </c>
      <c r="C1248" s="237" t="s">
        <v>5934</v>
      </c>
      <c r="D1248" s="237" t="str">
        <f t="shared" si="216"/>
        <v>カブシキカイシャアイエスエフネットライフ</v>
      </c>
      <c r="E1248" s="237" t="s">
        <v>5935</v>
      </c>
      <c r="F1248" s="237" t="str">
        <f t="shared" si="217"/>
        <v>107</v>
      </c>
      <c r="G1248" s="237" t="str">
        <f t="shared" si="218"/>
        <v>0052</v>
      </c>
      <c r="H1248" s="237" t="s">
        <v>5936</v>
      </c>
      <c r="I1248" s="237" t="str">
        <f t="shared" si="219"/>
        <v>東京都港区赤坂７－１－１６オーク赤坂ビル２階</v>
      </c>
      <c r="J1248" s="237" t="s">
        <v>5937</v>
      </c>
      <c r="K1248" s="237" t="s">
        <v>5938</v>
      </c>
      <c r="L1248" s="237" t="s">
        <v>339</v>
      </c>
      <c r="M1248" s="237" t="s">
        <v>5939</v>
      </c>
      <c r="N1248" s="237" t="s">
        <v>5940</v>
      </c>
      <c r="O1248" s="237" t="s">
        <v>5941</v>
      </c>
      <c r="P1248" s="237" t="s">
        <v>5777</v>
      </c>
      <c r="Q1248" s="237" t="s">
        <v>5772</v>
      </c>
      <c r="R1248" s="237" t="s">
        <v>5942</v>
      </c>
      <c r="S1248" s="237" t="s">
        <v>5943</v>
      </c>
      <c r="T1248" s="237" t="s">
        <v>5944</v>
      </c>
      <c r="U1248" s="237" t="s">
        <v>5945</v>
      </c>
      <c r="V1248" s="237" t="s">
        <v>109</v>
      </c>
      <c r="W1248" s="237"/>
      <c r="X1248" s="237"/>
      <c r="Y1248" s="237" t="s">
        <v>5940</v>
      </c>
      <c r="Z1248" s="237" t="s">
        <v>5941</v>
      </c>
      <c r="AA1248" s="237" t="str">
        <f t="shared" si="220"/>
        <v>アイエスエフネットライフマツシマ</v>
      </c>
      <c r="AB1248" s="237" t="s">
        <v>5777</v>
      </c>
      <c r="AC1248" s="237" t="str">
        <f t="shared" si="221"/>
        <v>981</v>
      </c>
      <c r="AD1248" s="237" t="str">
        <f t="shared" si="222"/>
        <v>0215</v>
      </c>
      <c r="AE1248" s="237" t="s">
        <v>5772</v>
      </c>
      <c r="AF1248" s="237" t="s">
        <v>5942</v>
      </c>
      <c r="AG1248" s="237" t="str">
        <f t="shared" si="223"/>
        <v>宮城郡松島町高城字町７７</v>
      </c>
      <c r="AH1248" s="237" t="s">
        <v>5943</v>
      </c>
      <c r="AI1248" s="237" t="s">
        <v>5944</v>
      </c>
      <c r="AJ1248" s="237" t="s">
        <v>332</v>
      </c>
    </row>
    <row r="1249" spans="1:36">
      <c r="A1249" s="237" t="str">
        <f t="shared" si="215"/>
        <v>0412630030就労継続支援Ａ型</v>
      </c>
      <c r="B1249" s="237" t="s">
        <v>5933</v>
      </c>
      <c r="C1249" s="237" t="s">
        <v>5934</v>
      </c>
      <c r="D1249" s="237" t="str">
        <f t="shared" si="216"/>
        <v>カブシキカイシャアイエスエフネットライフ</v>
      </c>
      <c r="E1249" s="237" t="s">
        <v>5935</v>
      </c>
      <c r="F1249" s="237" t="str">
        <f t="shared" si="217"/>
        <v>107</v>
      </c>
      <c r="G1249" s="237" t="str">
        <f t="shared" si="218"/>
        <v>0052</v>
      </c>
      <c r="H1249" s="237" t="s">
        <v>5936</v>
      </c>
      <c r="I1249" s="237" t="str">
        <f t="shared" si="219"/>
        <v>東京都港区赤坂７－１－１６オーク赤坂ビル２階</v>
      </c>
      <c r="J1249" s="237" t="s">
        <v>5937</v>
      </c>
      <c r="K1249" s="237" t="s">
        <v>5938</v>
      </c>
      <c r="L1249" s="237" t="s">
        <v>339</v>
      </c>
      <c r="M1249" s="237" t="s">
        <v>5939</v>
      </c>
      <c r="N1249" s="237" t="s">
        <v>5940</v>
      </c>
      <c r="O1249" s="237" t="s">
        <v>5941</v>
      </c>
      <c r="P1249" s="237" t="s">
        <v>5777</v>
      </c>
      <c r="Q1249" s="237" t="s">
        <v>5772</v>
      </c>
      <c r="R1249" s="237" t="s">
        <v>5942</v>
      </c>
      <c r="S1249" s="237" t="s">
        <v>5943</v>
      </c>
      <c r="T1249" s="237" t="s">
        <v>5944</v>
      </c>
      <c r="U1249" s="237" t="s">
        <v>5945</v>
      </c>
      <c r="V1249" s="237" t="s">
        <v>110</v>
      </c>
      <c r="W1249" s="237"/>
      <c r="X1249" s="237"/>
      <c r="Y1249" s="237" t="s">
        <v>5940</v>
      </c>
      <c r="Z1249" s="237" t="s">
        <v>5941</v>
      </c>
      <c r="AA1249" s="237" t="str">
        <f t="shared" si="220"/>
        <v>アイエスエフネットライフマツシマ</v>
      </c>
      <c r="AB1249" s="237" t="s">
        <v>5777</v>
      </c>
      <c r="AC1249" s="237" t="str">
        <f t="shared" si="221"/>
        <v>981</v>
      </c>
      <c r="AD1249" s="237" t="str">
        <f t="shared" si="222"/>
        <v>0215</v>
      </c>
      <c r="AE1249" s="237" t="s">
        <v>5772</v>
      </c>
      <c r="AF1249" s="237" t="s">
        <v>5942</v>
      </c>
      <c r="AG1249" s="237" t="str">
        <f t="shared" si="223"/>
        <v>宮城郡松島町高城字町７７</v>
      </c>
      <c r="AH1249" s="237" t="s">
        <v>5943</v>
      </c>
      <c r="AI1249" s="237" t="s">
        <v>5944</v>
      </c>
      <c r="AJ1249" s="237" t="s">
        <v>332</v>
      </c>
    </row>
    <row r="1250" spans="1:36">
      <c r="A1250" s="237" t="str">
        <f t="shared" si="215"/>
        <v>0412630030就労継続支援Ｂ型</v>
      </c>
      <c r="B1250" s="237" t="s">
        <v>5933</v>
      </c>
      <c r="C1250" s="237" t="s">
        <v>5934</v>
      </c>
      <c r="D1250" s="237" t="str">
        <f t="shared" si="216"/>
        <v>カブシキカイシャアイエスエフネットライフ</v>
      </c>
      <c r="E1250" s="237" t="s">
        <v>5935</v>
      </c>
      <c r="F1250" s="237" t="str">
        <f t="shared" si="217"/>
        <v>107</v>
      </c>
      <c r="G1250" s="237" t="str">
        <f t="shared" si="218"/>
        <v>0052</v>
      </c>
      <c r="H1250" s="237" t="s">
        <v>5936</v>
      </c>
      <c r="I1250" s="237" t="str">
        <f t="shared" si="219"/>
        <v>東京都港区赤坂７－１－１６オーク赤坂ビル２階</v>
      </c>
      <c r="J1250" s="237" t="s">
        <v>5937</v>
      </c>
      <c r="K1250" s="237" t="s">
        <v>5938</v>
      </c>
      <c r="L1250" s="237" t="s">
        <v>339</v>
      </c>
      <c r="M1250" s="237" t="s">
        <v>5939</v>
      </c>
      <c r="N1250" s="237" t="s">
        <v>5940</v>
      </c>
      <c r="O1250" s="237" t="s">
        <v>5941</v>
      </c>
      <c r="P1250" s="237" t="s">
        <v>5777</v>
      </c>
      <c r="Q1250" s="237" t="s">
        <v>5772</v>
      </c>
      <c r="R1250" s="237" t="s">
        <v>5942</v>
      </c>
      <c r="S1250" s="237" t="s">
        <v>5943</v>
      </c>
      <c r="T1250" s="237" t="s">
        <v>5944</v>
      </c>
      <c r="U1250" s="237" t="s">
        <v>5945</v>
      </c>
      <c r="V1250" s="237" t="s">
        <v>111</v>
      </c>
      <c r="W1250" s="237"/>
      <c r="X1250" s="237"/>
      <c r="Y1250" s="237" t="s">
        <v>5940</v>
      </c>
      <c r="Z1250" s="237" t="s">
        <v>5941</v>
      </c>
      <c r="AA1250" s="237" t="str">
        <f t="shared" si="220"/>
        <v>アイエスエフネットライフマツシマ</v>
      </c>
      <c r="AB1250" s="237" t="s">
        <v>5777</v>
      </c>
      <c r="AC1250" s="237" t="str">
        <f t="shared" si="221"/>
        <v>981</v>
      </c>
      <c r="AD1250" s="237" t="str">
        <f t="shared" si="222"/>
        <v>0215</v>
      </c>
      <c r="AE1250" s="237" t="s">
        <v>5772</v>
      </c>
      <c r="AF1250" s="237" t="s">
        <v>5942</v>
      </c>
      <c r="AG1250" s="237" t="str">
        <f t="shared" si="223"/>
        <v>宮城郡松島町高城字町７７</v>
      </c>
      <c r="AH1250" s="237" t="s">
        <v>5943</v>
      </c>
      <c r="AI1250" s="237" t="s">
        <v>5944</v>
      </c>
      <c r="AJ1250" s="237" t="s">
        <v>332</v>
      </c>
    </row>
    <row r="1251" spans="1:36">
      <c r="A1251" s="237" t="str">
        <f t="shared" si="215"/>
        <v>0412630030就労定着支援</v>
      </c>
      <c r="B1251" s="237" t="s">
        <v>5933</v>
      </c>
      <c r="C1251" s="237" t="s">
        <v>5934</v>
      </c>
      <c r="D1251" s="237" t="str">
        <f t="shared" si="216"/>
        <v>カブシキカイシャアイエスエフネットライフ</v>
      </c>
      <c r="E1251" s="237" t="s">
        <v>5935</v>
      </c>
      <c r="F1251" s="237" t="str">
        <f t="shared" si="217"/>
        <v>107</v>
      </c>
      <c r="G1251" s="237" t="str">
        <f t="shared" si="218"/>
        <v>0052</v>
      </c>
      <c r="H1251" s="237" t="s">
        <v>5936</v>
      </c>
      <c r="I1251" s="237" t="str">
        <f t="shared" si="219"/>
        <v>東京都港区赤坂７－１－１６オーク赤坂ビル２階</v>
      </c>
      <c r="J1251" s="237" t="s">
        <v>5937</v>
      </c>
      <c r="K1251" s="237" t="s">
        <v>5938</v>
      </c>
      <c r="L1251" s="237" t="s">
        <v>339</v>
      </c>
      <c r="M1251" s="237" t="s">
        <v>5939</v>
      </c>
      <c r="N1251" s="237" t="s">
        <v>5940</v>
      </c>
      <c r="O1251" s="237" t="s">
        <v>5941</v>
      </c>
      <c r="P1251" s="237" t="s">
        <v>5777</v>
      </c>
      <c r="Q1251" s="237" t="s">
        <v>5772</v>
      </c>
      <c r="R1251" s="237" t="s">
        <v>5942</v>
      </c>
      <c r="S1251" s="237" t="s">
        <v>5943</v>
      </c>
      <c r="T1251" s="237" t="s">
        <v>5944</v>
      </c>
      <c r="U1251" s="237" t="s">
        <v>5945</v>
      </c>
      <c r="V1251" s="237" t="s">
        <v>789</v>
      </c>
      <c r="W1251" s="237"/>
      <c r="X1251" s="237"/>
      <c r="Y1251" s="237" t="s">
        <v>5940</v>
      </c>
      <c r="Z1251" s="237" t="s">
        <v>5941</v>
      </c>
      <c r="AA1251" s="237" t="str">
        <f t="shared" si="220"/>
        <v>アイエスエフネットライフマツシマ</v>
      </c>
      <c r="AB1251" s="237" t="s">
        <v>5777</v>
      </c>
      <c r="AC1251" s="237" t="str">
        <f t="shared" si="221"/>
        <v>981</v>
      </c>
      <c r="AD1251" s="237" t="str">
        <f t="shared" si="222"/>
        <v>0215</v>
      </c>
      <c r="AE1251" s="237" t="s">
        <v>5772</v>
      </c>
      <c r="AF1251" s="237" t="s">
        <v>5942</v>
      </c>
      <c r="AG1251" s="237" t="str">
        <f t="shared" si="223"/>
        <v>宮城郡松島町高城字町７７</v>
      </c>
      <c r="AH1251" s="237" t="s">
        <v>5943</v>
      </c>
      <c r="AI1251" s="237" t="s">
        <v>5944</v>
      </c>
      <c r="AJ1251" s="237" t="s">
        <v>332</v>
      </c>
    </row>
    <row r="1252" spans="1:36">
      <c r="A1252" s="237" t="str">
        <f t="shared" si="215"/>
        <v>0412630048就労継続支援Ａ型</v>
      </c>
      <c r="B1252" s="237" t="s">
        <v>5946</v>
      </c>
      <c r="C1252" s="237" t="s">
        <v>5947</v>
      </c>
      <c r="D1252" s="237" t="str">
        <f t="shared" si="216"/>
        <v>カブシキカイシャクリエイティブエミ</v>
      </c>
      <c r="E1252" s="237" t="s">
        <v>5922</v>
      </c>
      <c r="F1252" s="237" t="str">
        <f t="shared" si="217"/>
        <v>981</v>
      </c>
      <c r="G1252" s="237" t="str">
        <f t="shared" si="218"/>
        <v>0213</v>
      </c>
      <c r="H1252" s="237" t="s">
        <v>5948</v>
      </c>
      <c r="I1252" s="237" t="str">
        <f t="shared" si="219"/>
        <v>宮城郡松島町松島字陰の浜９番地の１</v>
      </c>
      <c r="J1252" s="237" t="s">
        <v>5949</v>
      </c>
      <c r="K1252" s="237" t="s">
        <v>5950</v>
      </c>
      <c r="L1252" s="237" t="s">
        <v>339</v>
      </c>
      <c r="M1252" s="237" t="s">
        <v>5951</v>
      </c>
      <c r="N1252" s="237" t="s">
        <v>5952</v>
      </c>
      <c r="O1252" s="237" t="s">
        <v>5953</v>
      </c>
      <c r="P1252" s="237" t="s">
        <v>5922</v>
      </c>
      <c r="Q1252" s="237" t="s">
        <v>5772</v>
      </c>
      <c r="R1252" s="237" t="s">
        <v>5948</v>
      </c>
      <c r="S1252" s="237" t="s">
        <v>5954</v>
      </c>
      <c r="T1252" s="237" t="s">
        <v>5950</v>
      </c>
      <c r="U1252" s="237" t="s">
        <v>5955</v>
      </c>
      <c r="V1252" s="237" t="s">
        <v>110</v>
      </c>
      <c r="W1252" s="237"/>
      <c r="X1252" s="237"/>
      <c r="Y1252" s="237" t="s">
        <v>5952</v>
      </c>
      <c r="Z1252" s="237" t="s">
        <v>5953</v>
      </c>
      <c r="AA1252" s="237" t="str">
        <f t="shared" si="220"/>
        <v>クリエイティブエミ</v>
      </c>
      <c r="AB1252" s="237" t="s">
        <v>5922</v>
      </c>
      <c r="AC1252" s="237" t="str">
        <f t="shared" si="221"/>
        <v>981</v>
      </c>
      <c r="AD1252" s="237" t="str">
        <f t="shared" si="222"/>
        <v>0213</v>
      </c>
      <c r="AE1252" s="237" t="s">
        <v>5772</v>
      </c>
      <c r="AF1252" s="237" t="s">
        <v>5948</v>
      </c>
      <c r="AG1252" s="237" t="str">
        <f t="shared" si="223"/>
        <v>宮城郡松島町松島字陰の浜９番地の１</v>
      </c>
      <c r="AH1252" s="237" t="s">
        <v>5956</v>
      </c>
      <c r="AI1252" s="237" t="s">
        <v>5957</v>
      </c>
      <c r="AJ1252" s="237" t="s">
        <v>260</v>
      </c>
    </row>
    <row r="1253" spans="1:36">
      <c r="A1253" s="237" t="str">
        <f t="shared" si="215"/>
        <v>0412630055生活介護</v>
      </c>
      <c r="B1253" s="237" t="s">
        <v>5958</v>
      </c>
      <c r="C1253" s="237" t="s">
        <v>5959</v>
      </c>
      <c r="D1253" s="237" t="str">
        <f t="shared" si="216"/>
        <v>カブシキカイシャシュンコウカイ</v>
      </c>
      <c r="E1253" s="237" t="s">
        <v>5960</v>
      </c>
      <c r="F1253" s="237" t="str">
        <f t="shared" si="217"/>
        <v>981</v>
      </c>
      <c r="G1253" s="237" t="str">
        <f t="shared" si="218"/>
        <v>3212</v>
      </c>
      <c r="H1253" s="237" t="s">
        <v>5961</v>
      </c>
      <c r="I1253" s="237" t="str">
        <f t="shared" si="219"/>
        <v>仙台市泉区長命ケ丘五丁目1番10号</v>
      </c>
      <c r="J1253" s="237" t="s">
        <v>5962</v>
      </c>
      <c r="K1253" s="237" t="s">
        <v>5963</v>
      </c>
      <c r="L1253" s="237" t="s">
        <v>635</v>
      </c>
      <c r="M1253" s="237" t="s">
        <v>5964</v>
      </c>
      <c r="N1253" s="237" t="s">
        <v>5965</v>
      </c>
      <c r="O1253" s="237" t="s">
        <v>5966</v>
      </c>
      <c r="P1253" s="237" t="s">
        <v>5967</v>
      </c>
      <c r="Q1253" s="237" t="s">
        <v>1471</v>
      </c>
      <c r="R1253" s="237" t="s">
        <v>5968</v>
      </c>
      <c r="S1253" s="237" t="s">
        <v>5969</v>
      </c>
      <c r="T1253" s="237" t="s">
        <v>5970</v>
      </c>
      <c r="U1253" s="237" t="s">
        <v>5971</v>
      </c>
      <c r="V1253" s="237" t="s">
        <v>105</v>
      </c>
      <c r="W1253" s="237"/>
      <c r="X1253" s="237"/>
      <c r="Y1253" s="237" t="s">
        <v>5965</v>
      </c>
      <c r="Z1253" s="237" t="s">
        <v>5966</v>
      </c>
      <c r="AA1253" s="237" t="str">
        <f t="shared" si="220"/>
        <v>セイカツカイゴツナグリフ</v>
      </c>
      <c r="AB1253" s="237" t="s">
        <v>5967</v>
      </c>
      <c r="AC1253" s="237" t="str">
        <f t="shared" si="221"/>
        <v>981</v>
      </c>
      <c r="AD1253" s="237" t="str">
        <f t="shared" si="222"/>
        <v>0132</v>
      </c>
      <c r="AE1253" s="237" t="s">
        <v>1471</v>
      </c>
      <c r="AF1253" s="237" t="s">
        <v>5968</v>
      </c>
      <c r="AG1253" s="237" t="str">
        <f t="shared" si="223"/>
        <v>宮城郡利府町花園1丁目210-2</v>
      </c>
      <c r="AH1253" s="237" t="s">
        <v>5969</v>
      </c>
      <c r="AI1253" s="237" t="s">
        <v>5970</v>
      </c>
      <c r="AJ1253" s="237" t="s">
        <v>260</v>
      </c>
    </row>
    <row r="1254" spans="1:36">
      <c r="A1254" s="237" t="str">
        <f t="shared" si="215"/>
        <v>0412630105短期入所</v>
      </c>
      <c r="B1254" s="237" t="s">
        <v>1446</v>
      </c>
      <c r="C1254" s="237" t="s">
        <v>1447</v>
      </c>
      <c r="D1254" s="237" t="str">
        <f t="shared" si="216"/>
        <v>ニンテイＮＰＯホウジンサワオトノモリ</v>
      </c>
      <c r="E1254" s="237" t="s">
        <v>1448</v>
      </c>
      <c r="F1254" s="237" t="str">
        <f t="shared" si="217"/>
        <v>981</v>
      </c>
      <c r="G1254" s="237" t="str">
        <f t="shared" si="218"/>
        <v>0123</v>
      </c>
      <c r="H1254" s="237" t="s">
        <v>1449</v>
      </c>
      <c r="I1254" s="237" t="str">
        <f t="shared" si="219"/>
        <v>宮城郡利府町沢乙字寺下２０番</v>
      </c>
      <c r="J1254" s="237" t="s">
        <v>1450</v>
      </c>
      <c r="K1254" s="237"/>
      <c r="L1254" s="237" t="s">
        <v>248</v>
      </c>
      <c r="M1254" s="237" t="s">
        <v>1451</v>
      </c>
      <c r="N1254" s="237" t="s">
        <v>5972</v>
      </c>
      <c r="O1254" s="237" t="s">
        <v>5973</v>
      </c>
      <c r="P1254" s="237" t="s">
        <v>5974</v>
      </c>
      <c r="Q1254" s="237" t="s">
        <v>1471</v>
      </c>
      <c r="R1254" s="237" t="s">
        <v>5975</v>
      </c>
      <c r="S1254" s="237" t="s">
        <v>5876</v>
      </c>
      <c r="T1254" s="237" t="s">
        <v>5976</v>
      </c>
      <c r="U1254" s="237" t="s">
        <v>5977</v>
      </c>
      <c r="V1254" s="237" t="s">
        <v>277</v>
      </c>
      <c r="W1254" s="237"/>
      <c r="X1254" s="237"/>
      <c r="Y1254" s="237" t="s">
        <v>3050</v>
      </c>
      <c r="Z1254" s="237" t="s">
        <v>3051</v>
      </c>
      <c r="AA1254" s="237" t="str">
        <f t="shared" si="220"/>
        <v>ミンナノイエ</v>
      </c>
      <c r="AB1254" s="237" t="s">
        <v>5974</v>
      </c>
      <c r="AC1254" s="237" t="str">
        <f t="shared" si="221"/>
        <v>981</v>
      </c>
      <c r="AD1254" s="237" t="str">
        <f t="shared" si="222"/>
        <v>0112</v>
      </c>
      <c r="AE1254" s="237" t="s">
        <v>1471</v>
      </c>
      <c r="AF1254" s="237" t="s">
        <v>5975</v>
      </c>
      <c r="AG1254" s="237" t="str">
        <f t="shared" si="223"/>
        <v>宮城郡利府町利府字八幡崎63-1</v>
      </c>
      <c r="AH1254" s="237" t="s">
        <v>5876</v>
      </c>
      <c r="AI1254" s="237" t="s">
        <v>5976</v>
      </c>
      <c r="AJ1254" s="237" t="s">
        <v>260</v>
      </c>
    </row>
    <row r="1255" spans="1:36">
      <c r="A1255" s="237" t="str">
        <f t="shared" si="215"/>
        <v>0412630113居宅介護</v>
      </c>
      <c r="B1255" s="237" t="s">
        <v>5978</v>
      </c>
      <c r="C1255" s="237" t="s">
        <v>5979</v>
      </c>
      <c r="D1255" s="237" t="str">
        <f t="shared" si="216"/>
        <v>カブシキガイシャＬＩＦＥ　ＲＩＣＨ</v>
      </c>
      <c r="E1255" s="237" t="s">
        <v>2861</v>
      </c>
      <c r="F1255" s="237" t="str">
        <f t="shared" si="217"/>
        <v>985</v>
      </c>
      <c r="G1255" s="237" t="str">
        <f t="shared" si="218"/>
        <v>0842</v>
      </c>
      <c r="H1255" s="237" t="s">
        <v>5980</v>
      </c>
      <c r="I1255" s="237" t="str">
        <f t="shared" si="219"/>
        <v>多賀城市桜木二丁目8番28-3号</v>
      </c>
      <c r="J1255" s="237" t="s">
        <v>5981</v>
      </c>
      <c r="K1255" s="237" t="s">
        <v>5981</v>
      </c>
      <c r="L1255" s="237" t="s">
        <v>339</v>
      </c>
      <c r="M1255" s="237" t="s">
        <v>5982</v>
      </c>
      <c r="N1255" s="237" t="s">
        <v>5983</v>
      </c>
      <c r="O1255" s="237" t="s">
        <v>5984</v>
      </c>
      <c r="P1255" s="237" t="s">
        <v>5777</v>
      </c>
      <c r="Q1255" s="237" t="s">
        <v>5772</v>
      </c>
      <c r="R1255" s="237" t="s">
        <v>5985</v>
      </c>
      <c r="S1255" s="237" t="s">
        <v>5981</v>
      </c>
      <c r="T1255" s="237" t="s">
        <v>5986</v>
      </c>
      <c r="U1255" s="237" t="s">
        <v>5987</v>
      </c>
      <c r="V1255" s="237" t="s">
        <v>99</v>
      </c>
      <c r="W1255" s="237"/>
      <c r="X1255" s="237"/>
      <c r="Y1255" s="237" t="s">
        <v>5983</v>
      </c>
      <c r="Z1255" s="237" t="s">
        <v>5984</v>
      </c>
      <c r="AA1255" s="237" t="str">
        <f t="shared" si="220"/>
        <v>ライフリッチザイタクサポートセンター</v>
      </c>
      <c r="AB1255" s="237" t="s">
        <v>5777</v>
      </c>
      <c r="AC1255" s="237" t="str">
        <f t="shared" si="221"/>
        <v>981</v>
      </c>
      <c r="AD1255" s="237" t="str">
        <f t="shared" si="222"/>
        <v>0215</v>
      </c>
      <c r="AE1255" s="237" t="s">
        <v>5772</v>
      </c>
      <c r="AF1255" s="237" t="s">
        <v>5985</v>
      </c>
      <c r="AG1255" s="237" t="str">
        <f t="shared" si="223"/>
        <v>宮城郡松島町高城字城内二18</v>
      </c>
      <c r="AH1255" s="237" t="s">
        <v>5981</v>
      </c>
      <c r="AI1255" s="237" t="s">
        <v>5986</v>
      </c>
      <c r="AJ1255" s="237" t="s">
        <v>260</v>
      </c>
    </row>
    <row r="1256" spans="1:36">
      <c r="A1256" s="237" t="str">
        <f t="shared" si="215"/>
        <v>0412630113重度訪問介護</v>
      </c>
      <c r="B1256" s="237" t="s">
        <v>5978</v>
      </c>
      <c r="C1256" s="237" t="s">
        <v>5979</v>
      </c>
      <c r="D1256" s="237" t="str">
        <f t="shared" si="216"/>
        <v>カブシキガイシャＬＩＦＥ　ＲＩＣＨ</v>
      </c>
      <c r="E1256" s="237" t="s">
        <v>2861</v>
      </c>
      <c r="F1256" s="237" t="str">
        <f t="shared" si="217"/>
        <v>985</v>
      </c>
      <c r="G1256" s="237" t="str">
        <f t="shared" si="218"/>
        <v>0842</v>
      </c>
      <c r="H1256" s="237" t="s">
        <v>5980</v>
      </c>
      <c r="I1256" s="237" t="str">
        <f t="shared" si="219"/>
        <v>多賀城市桜木二丁目8番28-3号</v>
      </c>
      <c r="J1256" s="237" t="s">
        <v>5981</v>
      </c>
      <c r="K1256" s="237" t="s">
        <v>5981</v>
      </c>
      <c r="L1256" s="237" t="s">
        <v>339</v>
      </c>
      <c r="M1256" s="237" t="s">
        <v>5982</v>
      </c>
      <c r="N1256" s="237" t="s">
        <v>5983</v>
      </c>
      <c r="O1256" s="237" t="s">
        <v>5984</v>
      </c>
      <c r="P1256" s="237" t="s">
        <v>5777</v>
      </c>
      <c r="Q1256" s="237" t="s">
        <v>5772</v>
      </c>
      <c r="R1256" s="237" t="s">
        <v>5985</v>
      </c>
      <c r="S1256" s="237" t="s">
        <v>5981</v>
      </c>
      <c r="T1256" s="237" t="s">
        <v>5986</v>
      </c>
      <c r="U1256" s="237" t="s">
        <v>5987</v>
      </c>
      <c r="V1256" s="237" t="s">
        <v>101</v>
      </c>
      <c r="W1256" s="237"/>
      <c r="X1256" s="237"/>
      <c r="Y1256" s="237" t="s">
        <v>5983</v>
      </c>
      <c r="Z1256" s="237" t="s">
        <v>5984</v>
      </c>
      <c r="AA1256" s="237" t="str">
        <f t="shared" si="220"/>
        <v>ライフリッチザイタクサポートセンター</v>
      </c>
      <c r="AB1256" s="237" t="s">
        <v>5777</v>
      </c>
      <c r="AC1256" s="237" t="str">
        <f t="shared" si="221"/>
        <v>981</v>
      </c>
      <c r="AD1256" s="237" t="str">
        <f t="shared" si="222"/>
        <v>0215</v>
      </c>
      <c r="AE1256" s="237" t="s">
        <v>5772</v>
      </c>
      <c r="AF1256" s="237" t="s">
        <v>5985</v>
      </c>
      <c r="AG1256" s="237" t="str">
        <f t="shared" si="223"/>
        <v>宮城郡松島町高城字城内二18</v>
      </c>
      <c r="AH1256" s="237" t="s">
        <v>5981</v>
      </c>
      <c r="AI1256" s="237" t="s">
        <v>5986</v>
      </c>
      <c r="AJ1256" s="237" t="s">
        <v>260</v>
      </c>
    </row>
    <row r="1257" spans="1:36">
      <c r="A1257" s="237" t="str">
        <f t="shared" si="215"/>
        <v>0412630113行動援護</v>
      </c>
      <c r="B1257" s="237" t="s">
        <v>5978</v>
      </c>
      <c r="C1257" s="237" t="s">
        <v>5979</v>
      </c>
      <c r="D1257" s="237" t="str">
        <f t="shared" si="216"/>
        <v>カブシキガイシャＬＩＦＥ　ＲＩＣＨ</v>
      </c>
      <c r="E1257" s="237" t="s">
        <v>2861</v>
      </c>
      <c r="F1257" s="237" t="str">
        <f t="shared" si="217"/>
        <v>985</v>
      </c>
      <c r="G1257" s="237" t="str">
        <f t="shared" si="218"/>
        <v>0842</v>
      </c>
      <c r="H1257" s="237" t="s">
        <v>5980</v>
      </c>
      <c r="I1257" s="237" t="str">
        <f t="shared" si="219"/>
        <v>多賀城市桜木二丁目8番28-3号</v>
      </c>
      <c r="J1257" s="237" t="s">
        <v>5981</v>
      </c>
      <c r="K1257" s="237" t="s">
        <v>5981</v>
      </c>
      <c r="L1257" s="237" t="s">
        <v>339</v>
      </c>
      <c r="M1257" s="237" t="s">
        <v>5982</v>
      </c>
      <c r="N1257" s="237" t="s">
        <v>5983</v>
      </c>
      <c r="O1257" s="237" t="s">
        <v>5984</v>
      </c>
      <c r="P1257" s="237" t="s">
        <v>5777</v>
      </c>
      <c r="Q1257" s="237" t="s">
        <v>5772</v>
      </c>
      <c r="R1257" s="237" t="s">
        <v>5985</v>
      </c>
      <c r="S1257" s="237" t="s">
        <v>5981</v>
      </c>
      <c r="T1257" s="237" t="s">
        <v>5986</v>
      </c>
      <c r="U1257" s="237" t="s">
        <v>5987</v>
      </c>
      <c r="V1257" s="237" t="s">
        <v>102</v>
      </c>
      <c r="W1257" s="237"/>
      <c r="X1257" s="237"/>
      <c r="Y1257" s="237" t="s">
        <v>5983</v>
      </c>
      <c r="Z1257" s="237" t="s">
        <v>5984</v>
      </c>
      <c r="AA1257" s="237" t="str">
        <f t="shared" si="220"/>
        <v>ライフリッチザイタクサポートセンター</v>
      </c>
      <c r="AB1257" s="237" t="s">
        <v>5777</v>
      </c>
      <c r="AC1257" s="237" t="str">
        <f t="shared" si="221"/>
        <v>981</v>
      </c>
      <c r="AD1257" s="237" t="str">
        <f t="shared" si="222"/>
        <v>0215</v>
      </c>
      <c r="AE1257" s="237" t="s">
        <v>5772</v>
      </c>
      <c r="AF1257" s="237" t="s">
        <v>5985</v>
      </c>
      <c r="AG1257" s="237" t="str">
        <f t="shared" si="223"/>
        <v>宮城郡松島町高城字城内二18</v>
      </c>
      <c r="AH1257" s="237" t="s">
        <v>5981</v>
      </c>
      <c r="AI1257" s="237" t="s">
        <v>5986</v>
      </c>
      <c r="AJ1257" s="237" t="s">
        <v>260</v>
      </c>
    </row>
    <row r="1258" spans="1:36">
      <c r="A1258" s="237" t="str">
        <f t="shared" si="215"/>
        <v>0412630139就労継続支援Ｂ型</v>
      </c>
      <c r="B1258" s="237" t="s">
        <v>5988</v>
      </c>
      <c r="C1258" s="237" t="s">
        <v>5989</v>
      </c>
      <c r="D1258" s="237" t="str">
        <f t="shared" si="216"/>
        <v>カブシキガイシャアスファームマツシマ</v>
      </c>
      <c r="E1258" s="237" t="s">
        <v>5990</v>
      </c>
      <c r="F1258" s="237" t="str">
        <f t="shared" si="217"/>
        <v>981</v>
      </c>
      <c r="G1258" s="237" t="str">
        <f t="shared" si="218"/>
        <v>0205</v>
      </c>
      <c r="H1258" s="237" t="s">
        <v>5991</v>
      </c>
      <c r="I1258" s="237" t="str">
        <f t="shared" si="219"/>
        <v>宮城郡松島町幡谷字鹿渡２２番地の１</v>
      </c>
      <c r="J1258" s="237" t="s">
        <v>5992</v>
      </c>
      <c r="K1258" s="237" t="s">
        <v>5993</v>
      </c>
      <c r="L1258" s="237" t="s">
        <v>339</v>
      </c>
      <c r="M1258" s="237" t="s">
        <v>5994</v>
      </c>
      <c r="N1258" s="237" t="s">
        <v>5995</v>
      </c>
      <c r="O1258" s="237" t="s">
        <v>5996</v>
      </c>
      <c r="P1258" s="237" t="s">
        <v>5990</v>
      </c>
      <c r="Q1258" s="237" t="s">
        <v>5772</v>
      </c>
      <c r="R1258" s="237" t="s">
        <v>5991</v>
      </c>
      <c r="S1258" s="237" t="s">
        <v>5992</v>
      </c>
      <c r="T1258" s="237" t="s">
        <v>5993</v>
      </c>
      <c r="U1258" s="237" t="s">
        <v>5997</v>
      </c>
      <c r="V1258" s="237" t="s">
        <v>111</v>
      </c>
      <c r="W1258" s="237"/>
      <c r="X1258" s="237"/>
      <c r="Y1258" s="237" t="s">
        <v>5995</v>
      </c>
      <c r="Z1258" s="237" t="s">
        <v>5996</v>
      </c>
      <c r="AA1258" s="237" t="str">
        <f t="shared" si="220"/>
        <v>カブシキガイシャアスファームマツシマ　シナイヌマジギョウショ</v>
      </c>
      <c r="AB1258" s="237" t="s">
        <v>5990</v>
      </c>
      <c r="AC1258" s="237" t="str">
        <f t="shared" si="221"/>
        <v>981</v>
      </c>
      <c r="AD1258" s="237" t="str">
        <f t="shared" si="222"/>
        <v>0205</v>
      </c>
      <c r="AE1258" s="237" t="s">
        <v>5772</v>
      </c>
      <c r="AF1258" s="237" t="s">
        <v>5991</v>
      </c>
      <c r="AG1258" s="237" t="str">
        <f t="shared" si="223"/>
        <v>宮城郡松島町幡谷字鹿渡２２番地の１</v>
      </c>
      <c r="AH1258" s="237" t="s">
        <v>5992</v>
      </c>
      <c r="AI1258" s="237" t="s">
        <v>5993</v>
      </c>
      <c r="AJ1258" s="237" t="s">
        <v>261</v>
      </c>
    </row>
    <row r="1259" spans="1:36">
      <c r="A1259" s="237" t="str">
        <f t="shared" si="215"/>
        <v>0412630147就労移行支援</v>
      </c>
      <c r="B1259" s="237" t="s">
        <v>5998</v>
      </c>
      <c r="C1259" s="237" t="s">
        <v>5999</v>
      </c>
      <c r="D1259" s="237" t="str">
        <f t="shared" si="216"/>
        <v>イッパンシャダンホウジンミヤギチイキシンコウキョウカイ</v>
      </c>
      <c r="E1259" s="237" t="s">
        <v>5777</v>
      </c>
      <c r="F1259" s="237" t="str">
        <f t="shared" si="217"/>
        <v>981</v>
      </c>
      <c r="G1259" s="237" t="str">
        <f t="shared" si="218"/>
        <v>0215</v>
      </c>
      <c r="H1259" s="237" t="s">
        <v>6000</v>
      </c>
      <c r="I1259" s="237" t="str">
        <f t="shared" si="219"/>
        <v>宮城郡松島町高城字浜４０番地の７</v>
      </c>
      <c r="J1259" s="237" t="s">
        <v>6001</v>
      </c>
      <c r="K1259" s="237" t="s">
        <v>6001</v>
      </c>
      <c r="L1259" s="237" t="s">
        <v>901</v>
      </c>
      <c r="M1259" s="237" t="s">
        <v>6002</v>
      </c>
      <c r="N1259" s="237" t="s">
        <v>6003</v>
      </c>
      <c r="O1259" s="237" t="s">
        <v>6004</v>
      </c>
      <c r="P1259" s="237" t="s">
        <v>5777</v>
      </c>
      <c r="Q1259" s="237" t="s">
        <v>5772</v>
      </c>
      <c r="R1259" s="237" t="s">
        <v>6005</v>
      </c>
      <c r="S1259" s="237" t="s">
        <v>6001</v>
      </c>
      <c r="T1259" s="237" t="s">
        <v>6001</v>
      </c>
      <c r="U1259" s="237" t="s">
        <v>6006</v>
      </c>
      <c r="V1259" s="237" t="s">
        <v>109</v>
      </c>
      <c r="W1259" s="237"/>
      <c r="X1259" s="237"/>
      <c r="Y1259" s="237" t="s">
        <v>6003</v>
      </c>
      <c r="Z1259" s="237" t="s">
        <v>6004</v>
      </c>
      <c r="AA1259" s="237" t="str">
        <f t="shared" si="220"/>
        <v>テンチジン・ミチノク</v>
      </c>
      <c r="AB1259" s="237" t="s">
        <v>5777</v>
      </c>
      <c r="AC1259" s="237" t="str">
        <f t="shared" si="221"/>
        <v>981</v>
      </c>
      <c r="AD1259" s="237" t="str">
        <f t="shared" si="222"/>
        <v>0215</v>
      </c>
      <c r="AE1259" s="237" t="s">
        <v>5772</v>
      </c>
      <c r="AF1259" s="237" t="s">
        <v>6005</v>
      </c>
      <c r="AG1259" s="237" t="str">
        <f t="shared" si="223"/>
        <v>宮城郡松島町高城字浜３７番地の７</v>
      </c>
      <c r="AH1259" s="237" t="s">
        <v>6001</v>
      </c>
      <c r="AI1259" s="237" t="s">
        <v>6001</v>
      </c>
      <c r="AJ1259" s="237" t="s">
        <v>261</v>
      </c>
    </row>
    <row r="1260" spans="1:36">
      <c r="A1260" s="237" t="str">
        <f t="shared" si="215"/>
        <v>0412630154生活介護</v>
      </c>
      <c r="B1260" s="237" t="s">
        <v>1308</v>
      </c>
      <c r="C1260" s="237" t="s">
        <v>1309</v>
      </c>
      <c r="D1260" s="237" t="str">
        <f t="shared" si="216"/>
        <v>シャカイフクシホウジン　シマフクシカイ</v>
      </c>
      <c r="E1260" s="237" t="s">
        <v>1310</v>
      </c>
      <c r="F1260" s="237" t="str">
        <f t="shared" si="217"/>
        <v>985</v>
      </c>
      <c r="G1260" s="237" t="str">
        <f t="shared" si="218"/>
        <v>0005</v>
      </c>
      <c r="H1260" s="237" t="s">
        <v>1311</v>
      </c>
      <c r="I1260" s="237" t="str">
        <f t="shared" si="219"/>
        <v>塩竈市杉の入４丁目３番１７号</v>
      </c>
      <c r="J1260" s="237" t="s">
        <v>1312</v>
      </c>
      <c r="K1260" s="237" t="s">
        <v>1313</v>
      </c>
      <c r="L1260" s="237" t="s">
        <v>248</v>
      </c>
      <c r="M1260" s="237" t="s">
        <v>1314</v>
      </c>
      <c r="N1260" s="237" t="s">
        <v>6007</v>
      </c>
      <c r="O1260" s="237" t="s">
        <v>6008</v>
      </c>
      <c r="P1260" s="237" t="s">
        <v>5862</v>
      </c>
      <c r="Q1260" s="237" t="s">
        <v>1471</v>
      </c>
      <c r="R1260" s="237" t="s">
        <v>6009</v>
      </c>
      <c r="S1260" s="237" t="s">
        <v>6010</v>
      </c>
      <c r="T1260" s="237" t="s">
        <v>6011</v>
      </c>
      <c r="U1260" s="237" t="s">
        <v>6012</v>
      </c>
      <c r="V1260" s="237" t="s">
        <v>105</v>
      </c>
      <c r="W1260" s="237"/>
      <c r="X1260" s="237"/>
      <c r="Y1260" s="237" t="s">
        <v>6007</v>
      </c>
      <c r="Z1260" s="237" t="s">
        <v>6008</v>
      </c>
      <c r="AA1260" s="237" t="str">
        <f t="shared" si="220"/>
        <v>エノミ</v>
      </c>
      <c r="AB1260" s="237" t="s">
        <v>5862</v>
      </c>
      <c r="AC1260" s="237" t="str">
        <f t="shared" si="221"/>
        <v>981</v>
      </c>
      <c r="AD1260" s="237" t="str">
        <f t="shared" si="222"/>
        <v>0103</v>
      </c>
      <c r="AE1260" s="237" t="s">
        <v>1471</v>
      </c>
      <c r="AF1260" s="237" t="s">
        <v>6009</v>
      </c>
      <c r="AG1260" s="237" t="str">
        <f t="shared" si="223"/>
        <v>宮城郡利府町森郷字一里塚１７</v>
      </c>
      <c r="AH1260" s="237" t="s">
        <v>6013</v>
      </c>
      <c r="AI1260" s="237"/>
      <c r="AJ1260" s="237" t="s">
        <v>260</v>
      </c>
    </row>
    <row r="1261" spans="1:36">
      <c r="A1261" s="237" t="str">
        <f t="shared" si="215"/>
        <v>0412630162短期入所</v>
      </c>
      <c r="B1261" s="237" t="s">
        <v>5812</v>
      </c>
      <c r="C1261" s="237" t="s">
        <v>5813</v>
      </c>
      <c r="D1261" s="237" t="str">
        <f t="shared" si="216"/>
        <v>シャカイフクシホウジン　マツノミフクシカイ</v>
      </c>
      <c r="E1261" s="237" t="s">
        <v>5765</v>
      </c>
      <c r="F1261" s="237" t="str">
        <f t="shared" si="217"/>
        <v>981</v>
      </c>
      <c r="G1261" s="237" t="str">
        <f t="shared" si="218"/>
        <v>0203</v>
      </c>
      <c r="H1261" s="237" t="s">
        <v>5773</v>
      </c>
      <c r="I1261" s="237" t="str">
        <f t="shared" si="219"/>
        <v>宮城郡松島町根廻字上山王6-27</v>
      </c>
      <c r="J1261" s="237" t="s">
        <v>5814</v>
      </c>
      <c r="K1261" s="237" t="s">
        <v>5815</v>
      </c>
      <c r="L1261" s="237" t="s">
        <v>248</v>
      </c>
      <c r="M1261" s="237" t="s">
        <v>5816</v>
      </c>
      <c r="N1261" s="237" t="s">
        <v>6014</v>
      </c>
      <c r="O1261" s="237" t="s">
        <v>6015</v>
      </c>
      <c r="P1261" s="237" t="s">
        <v>5765</v>
      </c>
      <c r="Q1261" s="237" t="s">
        <v>5772</v>
      </c>
      <c r="R1261" s="237" t="s">
        <v>5773</v>
      </c>
      <c r="S1261" s="237" t="s">
        <v>5814</v>
      </c>
      <c r="T1261" s="237" t="s">
        <v>5815</v>
      </c>
      <c r="U1261" s="237" t="s">
        <v>6016</v>
      </c>
      <c r="V1261" s="237" t="s">
        <v>277</v>
      </c>
      <c r="W1261" s="237"/>
      <c r="X1261" s="237"/>
      <c r="Y1261" s="237" t="s">
        <v>6014</v>
      </c>
      <c r="Z1261" s="237" t="s">
        <v>6015</v>
      </c>
      <c r="AA1261" s="237" t="str">
        <f t="shared" si="220"/>
        <v>マツボックリ</v>
      </c>
      <c r="AB1261" s="237" t="s">
        <v>5765</v>
      </c>
      <c r="AC1261" s="237" t="str">
        <f t="shared" si="221"/>
        <v>981</v>
      </c>
      <c r="AD1261" s="237" t="str">
        <f t="shared" si="222"/>
        <v>0203</v>
      </c>
      <c r="AE1261" s="237" t="s">
        <v>5772</v>
      </c>
      <c r="AF1261" s="237" t="s">
        <v>5773</v>
      </c>
      <c r="AG1261" s="237" t="str">
        <f t="shared" si="223"/>
        <v>宮城郡松島町根廻字上山王6-27</v>
      </c>
      <c r="AH1261" s="237" t="s">
        <v>5814</v>
      </c>
      <c r="AI1261" s="237" t="s">
        <v>5815</v>
      </c>
      <c r="AJ1261" s="237" t="s">
        <v>260</v>
      </c>
    </row>
    <row r="1262" spans="1:36">
      <c r="A1262" s="237" t="str">
        <f t="shared" si="215"/>
        <v>0412630170就労継続支援Ｂ型</v>
      </c>
      <c r="B1262" s="237" t="s">
        <v>2955</v>
      </c>
      <c r="C1262" s="237" t="s">
        <v>2956</v>
      </c>
      <c r="D1262" s="237" t="str">
        <f t="shared" si="216"/>
        <v>イッパンシャダンホウジンＣＯＭＳ</v>
      </c>
      <c r="E1262" s="237" t="s">
        <v>2861</v>
      </c>
      <c r="F1262" s="237" t="str">
        <f t="shared" si="217"/>
        <v>985</v>
      </c>
      <c r="G1262" s="237" t="str">
        <f t="shared" si="218"/>
        <v>0842</v>
      </c>
      <c r="H1262" s="237" t="s">
        <v>2957</v>
      </c>
      <c r="I1262" s="237" t="str">
        <f t="shared" si="219"/>
        <v>多賀城市桜木３丁目４番１号Ｆ２１号館１Ｆ</v>
      </c>
      <c r="J1262" s="237" t="s">
        <v>2958</v>
      </c>
      <c r="K1262" s="237"/>
      <c r="L1262" s="237" t="s">
        <v>901</v>
      </c>
      <c r="M1262" s="237" t="s">
        <v>2959</v>
      </c>
      <c r="N1262" s="237" t="s">
        <v>6017</v>
      </c>
      <c r="O1262" s="237" t="s">
        <v>6018</v>
      </c>
      <c r="P1262" s="237" t="s">
        <v>6019</v>
      </c>
      <c r="Q1262" s="237" t="s">
        <v>5761</v>
      </c>
      <c r="R1262" s="237" t="s">
        <v>6020</v>
      </c>
      <c r="S1262" s="237" t="s">
        <v>6021</v>
      </c>
      <c r="T1262" s="237"/>
      <c r="U1262" s="237" t="s">
        <v>6022</v>
      </c>
      <c r="V1262" s="237" t="s">
        <v>111</v>
      </c>
      <c r="W1262" s="237"/>
      <c r="X1262" s="237"/>
      <c r="Y1262" s="237" t="s">
        <v>6017</v>
      </c>
      <c r="Z1262" s="237" t="s">
        <v>6018</v>
      </c>
      <c r="AA1262" s="237" t="str">
        <f t="shared" si="220"/>
        <v>ダイス</v>
      </c>
      <c r="AB1262" s="237" t="s">
        <v>6019</v>
      </c>
      <c r="AC1262" s="237" t="str">
        <f t="shared" si="221"/>
        <v>985</v>
      </c>
      <c r="AD1262" s="237" t="str">
        <f t="shared" si="222"/>
        <v>0821</v>
      </c>
      <c r="AE1262" s="237" t="s">
        <v>5761</v>
      </c>
      <c r="AF1262" s="237" t="s">
        <v>6020</v>
      </c>
      <c r="AG1262" s="237" t="str">
        <f t="shared" si="223"/>
        <v>宮城郡七ケ浜町汐見台1丁目1-17</v>
      </c>
      <c r="AH1262" s="237" t="s">
        <v>6021</v>
      </c>
      <c r="AI1262" s="237"/>
      <c r="AJ1262" s="237" t="s">
        <v>260</v>
      </c>
    </row>
    <row r="1263" spans="1:36">
      <c r="A1263" s="237" t="str">
        <f t="shared" si="215"/>
        <v>0412630188生活介護</v>
      </c>
      <c r="B1263" s="237" t="s">
        <v>6023</v>
      </c>
      <c r="C1263" s="237" t="s">
        <v>6024</v>
      </c>
      <c r="D1263" s="237" t="str">
        <f t="shared" si="216"/>
        <v>イッパンシャダンホウジン　フクシノサト</v>
      </c>
      <c r="E1263" s="237" t="s">
        <v>6025</v>
      </c>
      <c r="F1263" s="237" t="str">
        <f t="shared" si="217"/>
        <v>981</v>
      </c>
      <c r="G1263" s="237" t="str">
        <f t="shared" si="218"/>
        <v>0413</v>
      </c>
      <c r="H1263" s="237" t="s">
        <v>6026</v>
      </c>
      <c r="I1263" s="237" t="str">
        <f t="shared" si="219"/>
        <v>東松島市新東名1丁目18-3</v>
      </c>
      <c r="J1263" s="237" t="s">
        <v>6027</v>
      </c>
      <c r="K1263" s="237"/>
      <c r="L1263" s="237" t="s">
        <v>901</v>
      </c>
      <c r="M1263" s="237" t="s">
        <v>6028</v>
      </c>
      <c r="N1263" s="237" t="s">
        <v>6029</v>
      </c>
      <c r="O1263" s="237" t="s">
        <v>6030</v>
      </c>
      <c r="P1263" s="237" t="s">
        <v>5862</v>
      </c>
      <c r="Q1263" s="237" t="s">
        <v>1471</v>
      </c>
      <c r="R1263" s="237" t="s">
        <v>6031</v>
      </c>
      <c r="S1263" s="237" t="s">
        <v>6032</v>
      </c>
      <c r="T1263" s="237" t="s">
        <v>6033</v>
      </c>
      <c r="U1263" s="237" t="s">
        <v>6034</v>
      </c>
      <c r="V1263" s="237" t="s">
        <v>105</v>
      </c>
      <c r="W1263" s="237"/>
      <c r="X1263" s="237"/>
      <c r="Y1263" s="237" t="s">
        <v>6035</v>
      </c>
      <c r="Z1263" s="237" t="s">
        <v>6036</v>
      </c>
      <c r="AA1263" s="237" t="str">
        <f t="shared" si="220"/>
        <v>セイカツカイゴ　ピア・ステージ</v>
      </c>
      <c r="AB1263" s="237" t="s">
        <v>5862</v>
      </c>
      <c r="AC1263" s="237" t="str">
        <f t="shared" si="221"/>
        <v>981</v>
      </c>
      <c r="AD1263" s="237" t="str">
        <f t="shared" si="222"/>
        <v>0103</v>
      </c>
      <c r="AE1263" s="237" t="s">
        <v>1471</v>
      </c>
      <c r="AF1263" s="237" t="s">
        <v>6031</v>
      </c>
      <c r="AG1263" s="237" t="str">
        <f t="shared" si="223"/>
        <v>宮城郡利府町森郷字石田25番3</v>
      </c>
      <c r="AH1263" s="237" t="s">
        <v>6032</v>
      </c>
      <c r="AI1263" s="237" t="s">
        <v>6033</v>
      </c>
      <c r="AJ1263" s="237" t="s">
        <v>260</v>
      </c>
    </row>
    <row r="1264" spans="1:36">
      <c r="A1264" s="237" t="str">
        <f t="shared" si="215"/>
        <v>0412630196就労継続支援Ａ型</v>
      </c>
      <c r="B1264" s="237" t="s">
        <v>2944</v>
      </c>
      <c r="C1264" s="237" t="s">
        <v>2945</v>
      </c>
      <c r="D1264" s="237" t="str">
        <f t="shared" si="216"/>
        <v>イッパンシャダンホウジンステージパス</v>
      </c>
      <c r="E1264" s="237" t="s">
        <v>2946</v>
      </c>
      <c r="F1264" s="237" t="str">
        <f t="shared" si="217"/>
        <v>985</v>
      </c>
      <c r="G1264" s="237" t="str">
        <f t="shared" si="218"/>
        <v>0824</v>
      </c>
      <c r="H1264" s="237" t="s">
        <v>2947</v>
      </c>
      <c r="I1264" s="237" t="str">
        <f t="shared" si="219"/>
        <v>宮城郡七ケ浜町境山2丁目11-20</v>
      </c>
      <c r="J1264" s="237" t="s">
        <v>2948</v>
      </c>
      <c r="K1264" s="237" t="s">
        <v>2949</v>
      </c>
      <c r="L1264" s="237" t="s">
        <v>901</v>
      </c>
      <c r="M1264" s="237" t="s">
        <v>2950</v>
      </c>
      <c r="N1264" s="237" t="s">
        <v>2951</v>
      </c>
      <c r="O1264" s="237" t="s">
        <v>2952</v>
      </c>
      <c r="P1264" s="237" t="s">
        <v>2946</v>
      </c>
      <c r="Q1264" s="237" t="s">
        <v>5761</v>
      </c>
      <c r="R1264" s="237" t="s">
        <v>2947</v>
      </c>
      <c r="S1264" s="237" t="s">
        <v>2948</v>
      </c>
      <c r="T1264" s="237" t="s">
        <v>6037</v>
      </c>
      <c r="U1264" s="237" t="s">
        <v>6038</v>
      </c>
      <c r="V1264" s="237" t="s">
        <v>110</v>
      </c>
      <c r="W1264" s="237"/>
      <c r="X1264" s="237"/>
      <c r="Y1264" s="237" t="s">
        <v>2951</v>
      </c>
      <c r="Z1264" s="237" t="s">
        <v>2952</v>
      </c>
      <c r="AA1264" s="237" t="str">
        <f t="shared" si="220"/>
        <v>ステージパス</v>
      </c>
      <c r="AB1264" s="237" t="s">
        <v>2946</v>
      </c>
      <c r="AC1264" s="237" t="str">
        <f t="shared" si="221"/>
        <v>985</v>
      </c>
      <c r="AD1264" s="237" t="str">
        <f t="shared" si="222"/>
        <v>0824</v>
      </c>
      <c r="AE1264" s="237" t="s">
        <v>5761</v>
      </c>
      <c r="AF1264" s="237" t="s">
        <v>2947</v>
      </c>
      <c r="AG1264" s="237" t="str">
        <f t="shared" si="223"/>
        <v>宮城郡七ケ浜町境山2丁目11-20</v>
      </c>
      <c r="AH1264" s="237" t="s">
        <v>2948</v>
      </c>
      <c r="AI1264" s="237" t="s">
        <v>6037</v>
      </c>
      <c r="AJ1264" s="237" t="s">
        <v>260</v>
      </c>
    </row>
    <row r="1265" spans="1:36">
      <c r="A1265" s="237" t="str">
        <f t="shared" si="215"/>
        <v>0412630204居宅介護</v>
      </c>
      <c r="B1265" s="237" t="s">
        <v>6039</v>
      </c>
      <c r="C1265" s="237" t="s">
        <v>6040</v>
      </c>
      <c r="D1265" s="237" t="str">
        <f t="shared" si="216"/>
        <v>カブシキカイシャハナモモ</v>
      </c>
      <c r="E1265" s="237" t="s">
        <v>5827</v>
      </c>
      <c r="F1265" s="237" t="str">
        <f t="shared" si="217"/>
        <v>985</v>
      </c>
      <c r="G1265" s="237" t="str">
        <f t="shared" si="218"/>
        <v>0823</v>
      </c>
      <c r="H1265" s="237" t="s">
        <v>6041</v>
      </c>
      <c r="I1265" s="237" t="str">
        <f t="shared" si="219"/>
        <v>宮城郡七ケ浜町遠山二丁目３番２０号</v>
      </c>
      <c r="J1265" s="237" t="s">
        <v>6042</v>
      </c>
      <c r="K1265" s="237" t="s">
        <v>6043</v>
      </c>
      <c r="L1265" s="237" t="s">
        <v>339</v>
      </c>
      <c r="M1265" s="237" t="s">
        <v>6044</v>
      </c>
      <c r="N1265" s="237" t="s">
        <v>6045</v>
      </c>
      <c r="O1265" s="237" t="s">
        <v>6046</v>
      </c>
      <c r="P1265" s="237" t="s">
        <v>5827</v>
      </c>
      <c r="Q1265" s="237" t="s">
        <v>5761</v>
      </c>
      <c r="R1265" s="237" t="s">
        <v>6041</v>
      </c>
      <c r="S1265" s="237" t="s">
        <v>6042</v>
      </c>
      <c r="T1265" s="237" t="s">
        <v>6043</v>
      </c>
      <c r="U1265" s="237" t="s">
        <v>6047</v>
      </c>
      <c r="V1265" s="237" t="s">
        <v>99</v>
      </c>
      <c r="W1265" s="237"/>
      <c r="X1265" s="237"/>
      <c r="Y1265" s="237" t="s">
        <v>6045</v>
      </c>
      <c r="Z1265" s="237" t="s">
        <v>6046</v>
      </c>
      <c r="AA1265" s="237" t="str">
        <f t="shared" si="220"/>
        <v>ヘルパーステーションハナモモ</v>
      </c>
      <c r="AB1265" s="237" t="s">
        <v>5827</v>
      </c>
      <c r="AC1265" s="237" t="str">
        <f t="shared" si="221"/>
        <v>985</v>
      </c>
      <c r="AD1265" s="237" t="str">
        <f t="shared" si="222"/>
        <v>0823</v>
      </c>
      <c r="AE1265" s="237" t="s">
        <v>5761</v>
      </c>
      <c r="AF1265" s="237" t="s">
        <v>6041</v>
      </c>
      <c r="AG1265" s="237" t="str">
        <f t="shared" si="223"/>
        <v>宮城郡七ケ浜町遠山二丁目３番２０号</v>
      </c>
      <c r="AH1265" s="237" t="s">
        <v>6042</v>
      </c>
      <c r="AI1265" s="237" t="s">
        <v>6043</v>
      </c>
      <c r="AJ1265" s="237" t="s">
        <v>260</v>
      </c>
    </row>
    <row r="1266" spans="1:36">
      <c r="A1266" s="237" t="str">
        <f t="shared" si="215"/>
        <v>0412630204重度訪問介護</v>
      </c>
      <c r="B1266" s="237" t="s">
        <v>6039</v>
      </c>
      <c r="C1266" s="237" t="s">
        <v>6040</v>
      </c>
      <c r="D1266" s="237" t="str">
        <f t="shared" si="216"/>
        <v>カブシキカイシャハナモモ</v>
      </c>
      <c r="E1266" s="237" t="s">
        <v>5827</v>
      </c>
      <c r="F1266" s="237" t="str">
        <f t="shared" si="217"/>
        <v>985</v>
      </c>
      <c r="G1266" s="237" t="str">
        <f t="shared" si="218"/>
        <v>0823</v>
      </c>
      <c r="H1266" s="237" t="s">
        <v>6041</v>
      </c>
      <c r="I1266" s="237" t="str">
        <f t="shared" si="219"/>
        <v>宮城郡七ケ浜町遠山二丁目３番２０号</v>
      </c>
      <c r="J1266" s="237" t="s">
        <v>6042</v>
      </c>
      <c r="K1266" s="237" t="s">
        <v>6043</v>
      </c>
      <c r="L1266" s="237" t="s">
        <v>339</v>
      </c>
      <c r="M1266" s="237" t="s">
        <v>6044</v>
      </c>
      <c r="N1266" s="237" t="s">
        <v>6045</v>
      </c>
      <c r="O1266" s="237" t="s">
        <v>6046</v>
      </c>
      <c r="P1266" s="237" t="s">
        <v>5827</v>
      </c>
      <c r="Q1266" s="237" t="s">
        <v>5761</v>
      </c>
      <c r="R1266" s="237" t="s">
        <v>6041</v>
      </c>
      <c r="S1266" s="237" t="s">
        <v>6042</v>
      </c>
      <c r="T1266" s="237" t="s">
        <v>6043</v>
      </c>
      <c r="U1266" s="237" t="s">
        <v>6047</v>
      </c>
      <c r="V1266" s="237" t="s">
        <v>101</v>
      </c>
      <c r="W1266" s="237"/>
      <c r="X1266" s="237"/>
      <c r="Y1266" s="237" t="s">
        <v>6045</v>
      </c>
      <c r="Z1266" s="237" t="s">
        <v>6046</v>
      </c>
      <c r="AA1266" s="237" t="str">
        <f t="shared" si="220"/>
        <v>ヘルパーステーションハナモモ</v>
      </c>
      <c r="AB1266" s="237" t="s">
        <v>5827</v>
      </c>
      <c r="AC1266" s="237" t="str">
        <f t="shared" si="221"/>
        <v>985</v>
      </c>
      <c r="AD1266" s="237" t="str">
        <f t="shared" si="222"/>
        <v>0823</v>
      </c>
      <c r="AE1266" s="237" t="s">
        <v>5761</v>
      </c>
      <c r="AF1266" s="237" t="s">
        <v>6041</v>
      </c>
      <c r="AG1266" s="237" t="str">
        <f t="shared" si="223"/>
        <v>宮城郡七ケ浜町遠山二丁目３番２０号</v>
      </c>
      <c r="AH1266" s="237" t="s">
        <v>6042</v>
      </c>
      <c r="AI1266" s="237" t="s">
        <v>6043</v>
      </c>
      <c r="AJ1266" s="237" t="s">
        <v>260</v>
      </c>
    </row>
    <row r="1267" spans="1:36">
      <c r="A1267" s="237" t="str">
        <f t="shared" si="215"/>
        <v>0412700015就労継続支援Ａ型</v>
      </c>
      <c r="B1267" s="237" t="s">
        <v>6048</v>
      </c>
      <c r="C1267" s="237" t="s">
        <v>6049</v>
      </c>
      <c r="D1267" s="237" t="str">
        <f t="shared" si="216"/>
        <v>トクテイヒエイリカツドウホウジン　クロカワココロノオウエンダン</v>
      </c>
      <c r="E1267" s="237" t="s">
        <v>4347</v>
      </c>
      <c r="F1267" s="237" t="str">
        <f t="shared" si="217"/>
        <v>981</v>
      </c>
      <c r="G1267" s="237" t="str">
        <f t="shared" si="218"/>
        <v>3621</v>
      </c>
      <c r="H1267" s="237" t="s">
        <v>6050</v>
      </c>
      <c r="I1267" s="237" t="str">
        <f t="shared" si="219"/>
        <v>黒川郡大和町吉岡字館下４７番</v>
      </c>
      <c r="J1267" s="237" t="s">
        <v>6051</v>
      </c>
      <c r="K1267" s="237" t="s">
        <v>6052</v>
      </c>
      <c r="L1267" s="237" t="s">
        <v>248</v>
      </c>
      <c r="M1267" s="237" t="s">
        <v>6053</v>
      </c>
      <c r="N1267" s="237" t="s">
        <v>6054</v>
      </c>
      <c r="O1267" s="237" t="s">
        <v>6055</v>
      </c>
      <c r="P1267" s="237" t="s">
        <v>4347</v>
      </c>
      <c r="Q1267" s="237" t="s">
        <v>6056</v>
      </c>
      <c r="R1267" s="237" t="s">
        <v>6057</v>
      </c>
      <c r="S1267" s="237" t="s">
        <v>6051</v>
      </c>
      <c r="T1267" s="237" t="s">
        <v>6052</v>
      </c>
      <c r="U1267" s="237" t="s">
        <v>6058</v>
      </c>
      <c r="V1267" s="237" t="s">
        <v>110</v>
      </c>
      <c r="W1267" s="237"/>
      <c r="X1267" s="237"/>
      <c r="Y1267" s="237" t="s">
        <v>6059</v>
      </c>
      <c r="Z1267" s="237" t="s">
        <v>6060</v>
      </c>
      <c r="AA1267" s="237" t="str">
        <f t="shared" si="220"/>
        <v>マチキッササヲリ</v>
      </c>
      <c r="AB1267" s="237" t="s">
        <v>4347</v>
      </c>
      <c r="AC1267" s="237" t="str">
        <f t="shared" si="221"/>
        <v>981</v>
      </c>
      <c r="AD1267" s="237" t="str">
        <f t="shared" si="222"/>
        <v>3621</v>
      </c>
      <c r="AE1267" s="237" t="s">
        <v>6056</v>
      </c>
      <c r="AF1267" s="237" t="s">
        <v>6057</v>
      </c>
      <c r="AG1267" s="237" t="str">
        <f t="shared" si="223"/>
        <v>黒川郡大和町吉岡字館下４７</v>
      </c>
      <c r="AH1267" s="237" t="s">
        <v>6051</v>
      </c>
      <c r="AI1267" s="237" t="s">
        <v>6051</v>
      </c>
      <c r="AJ1267" s="237" t="s">
        <v>332</v>
      </c>
    </row>
    <row r="1268" spans="1:36">
      <c r="A1268" s="237" t="str">
        <f t="shared" si="215"/>
        <v>0412700015就労継続支援Ｂ型</v>
      </c>
      <c r="B1268" s="237" t="s">
        <v>6048</v>
      </c>
      <c r="C1268" s="237" t="s">
        <v>6049</v>
      </c>
      <c r="D1268" s="237" t="str">
        <f t="shared" si="216"/>
        <v>トクテイヒエイリカツドウホウジン　クロカワココロノオウエンダン</v>
      </c>
      <c r="E1268" s="237" t="s">
        <v>4347</v>
      </c>
      <c r="F1268" s="237" t="str">
        <f t="shared" si="217"/>
        <v>981</v>
      </c>
      <c r="G1268" s="237" t="str">
        <f t="shared" si="218"/>
        <v>3621</v>
      </c>
      <c r="H1268" s="237" t="s">
        <v>6050</v>
      </c>
      <c r="I1268" s="237" t="str">
        <f t="shared" si="219"/>
        <v>黒川郡大和町吉岡字館下４７番</v>
      </c>
      <c r="J1268" s="237" t="s">
        <v>6051</v>
      </c>
      <c r="K1268" s="237" t="s">
        <v>6052</v>
      </c>
      <c r="L1268" s="237" t="s">
        <v>248</v>
      </c>
      <c r="M1268" s="237" t="s">
        <v>6053</v>
      </c>
      <c r="N1268" s="237" t="s">
        <v>6054</v>
      </c>
      <c r="O1268" s="237" t="s">
        <v>6055</v>
      </c>
      <c r="P1268" s="237" t="s">
        <v>4347</v>
      </c>
      <c r="Q1268" s="237" t="s">
        <v>6056</v>
      </c>
      <c r="R1268" s="237" t="s">
        <v>6057</v>
      </c>
      <c r="S1268" s="237" t="s">
        <v>6051</v>
      </c>
      <c r="T1268" s="237" t="s">
        <v>6052</v>
      </c>
      <c r="U1268" s="237" t="s">
        <v>6058</v>
      </c>
      <c r="V1268" s="237" t="s">
        <v>111</v>
      </c>
      <c r="W1268" s="237"/>
      <c r="X1268" s="237"/>
      <c r="Y1268" s="237" t="s">
        <v>6054</v>
      </c>
      <c r="Z1268" s="237" t="s">
        <v>6055</v>
      </c>
      <c r="AA1268" s="237" t="str">
        <f t="shared" si="220"/>
        <v>ニシピリカ</v>
      </c>
      <c r="AB1268" s="237" t="s">
        <v>4347</v>
      </c>
      <c r="AC1268" s="237" t="str">
        <f t="shared" si="221"/>
        <v>981</v>
      </c>
      <c r="AD1268" s="237" t="str">
        <f t="shared" si="222"/>
        <v>3621</v>
      </c>
      <c r="AE1268" s="237" t="s">
        <v>6056</v>
      </c>
      <c r="AF1268" s="237" t="s">
        <v>6057</v>
      </c>
      <c r="AG1268" s="237" t="str">
        <f t="shared" si="223"/>
        <v>黒川郡大和町吉岡字館下４７</v>
      </c>
      <c r="AH1268" s="237" t="s">
        <v>6051</v>
      </c>
      <c r="AI1268" s="237" t="s">
        <v>6052</v>
      </c>
      <c r="AJ1268" s="237" t="s">
        <v>260</v>
      </c>
    </row>
    <row r="1269" spans="1:36">
      <c r="A1269" s="237" t="str">
        <f t="shared" si="215"/>
        <v>0412700023生活介護</v>
      </c>
      <c r="B1269" s="237" t="s">
        <v>4345</v>
      </c>
      <c r="C1269" s="237" t="s">
        <v>4346</v>
      </c>
      <c r="D1269" s="237" t="str">
        <f t="shared" si="216"/>
        <v>シャカイフクシホウジンエイラクカイ</v>
      </c>
      <c r="E1269" s="237" t="s">
        <v>4347</v>
      </c>
      <c r="F1269" s="237" t="str">
        <f t="shared" si="217"/>
        <v>981</v>
      </c>
      <c r="G1269" s="237" t="str">
        <f t="shared" si="218"/>
        <v>3621</v>
      </c>
      <c r="H1269" s="237" t="s">
        <v>4348</v>
      </c>
      <c r="I1269" s="237" t="str">
        <f t="shared" si="219"/>
        <v>黒川郡大和町吉岡字中町３２番地２</v>
      </c>
      <c r="J1269" s="237" t="s">
        <v>4349</v>
      </c>
      <c r="K1269" s="237" t="s">
        <v>4350</v>
      </c>
      <c r="L1269" s="237" t="s">
        <v>248</v>
      </c>
      <c r="M1269" s="237" t="s">
        <v>4351</v>
      </c>
      <c r="N1269" s="237" t="s">
        <v>6061</v>
      </c>
      <c r="O1269" s="237" t="s">
        <v>6062</v>
      </c>
      <c r="P1269" s="237" t="s">
        <v>6063</v>
      </c>
      <c r="Q1269" s="237" t="s">
        <v>4894</v>
      </c>
      <c r="R1269" s="237" t="s">
        <v>6064</v>
      </c>
      <c r="S1269" s="237" t="s">
        <v>6065</v>
      </c>
      <c r="T1269" s="237" t="s">
        <v>6066</v>
      </c>
      <c r="U1269" s="237" t="s">
        <v>6067</v>
      </c>
      <c r="V1269" s="237" t="s">
        <v>105</v>
      </c>
      <c r="W1269" s="237"/>
      <c r="X1269" s="237"/>
      <c r="Y1269" s="237" t="s">
        <v>6061</v>
      </c>
      <c r="Z1269" s="237" t="s">
        <v>6062</v>
      </c>
      <c r="AA1269" s="237" t="str">
        <f t="shared" si="220"/>
        <v>ニジノカゼ</v>
      </c>
      <c r="AB1269" s="237" t="s">
        <v>6063</v>
      </c>
      <c r="AC1269" s="237" t="str">
        <f t="shared" si="221"/>
        <v>981</v>
      </c>
      <c r="AD1269" s="237" t="str">
        <f t="shared" si="222"/>
        <v>3311</v>
      </c>
      <c r="AE1269" s="237" t="s">
        <v>4894</v>
      </c>
      <c r="AF1269" s="237" t="s">
        <v>6064</v>
      </c>
      <c r="AG1269" s="237" t="str">
        <f t="shared" si="223"/>
        <v>富谷市富谷桜田1-12</v>
      </c>
      <c r="AH1269" s="237" t="s">
        <v>6065</v>
      </c>
      <c r="AI1269" s="237" t="s">
        <v>6066</v>
      </c>
      <c r="AJ1269" s="237" t="s">
        <v>260</v>
      </c>
    </row>
    <row r="1270" spans="1:36">
      <c r="A1270" s="237" t="str">
        <f t="shared" si="215"/>
        <v>0412700023児童デイサービス</v>
      </c>
      <c r="B1270" s="237" t="s">
        <v>4345</v>
      </c>
      <c r="C1270" s="237" t="s">
        <v>4346</v>
      </c>
      <c r="D1270" s="237" t="str">
        <f t="shared" si="216"/>
        <v>シャカイフクシホウジンエイラクカイ</v>
      </c>
      <c r="E1270" s="237" t="s">
        <v>4347</v>
      </c>
      <c r="F1270" s="237" t="str">
        <f t="shared" si="217"/>
        <v>981</v>
      </c>
      <c r="G1270" s="237" t="str">
        <f t="shared" si="218"/>
        <v>3621</v>
      </c>
      <c r="H1270" s="237" t="s">
        <v>4348</v>
      </c>
      <c r="I1270" s="237" t="str">
        <f t="shared" si="219"/>
        <v>黒川郡大和町吉岡字中町３２番地２</v>
      </c>
      <c r="J1270" s="237" t="s">
        <v>4349</v>
      </c>
      <c r="K1270" s="237" t="s">
        <v>4350</v>
      </c>
      <c r="L1270" s="237" t="s">
        <v>248</v>
      </c>
      <c r="M1270" s="237" t="s">
        <v>4351</v>
      </c>
      <c r="N1270" s="237" t="s">
        <v>6061</v>
      </c>
      <c r="O1270" s="237" t="s">
        <v>6062</v>
      </c>
      <c r="P1270" s="237" t="s">
        <v>6063</v>
      </c>
      <c r="Q1270" s="237" t="s">
        <v>4894</v>
      </c>
      <c r="R1270" s="237" t="s">
        <v>6064</v>
      </c>
      <c r="S1270" s="237" t="s">
        <v>6065</v>
      </c>
      <c r="T1270" s="237" t="s">
        <v>6066</v>
      </c>
      <c r="U1270" s="237" t="s">
        <v>6067</v>
      </c>
      <c r="V1270" s="237" t="s">
        <v>331</v>
      </c>
      <c r="W1270" s="237"/>
      <c r="X1270" s="237"/>
      <c r="Y1270" s="237" t="s">
        <v>6061</v>
      </c>
      <c r="Z1270" s="237" t="s">
        <v>6062</v>
      </c>
      <c r="AA1270" s="237" t="str">
        <f t="shared" si="220"/>
        <v>ニジノカゼ</v>
      </c>
      <c r="AB1270" s="237" t="s">
        <v>6063</v>
      </c>
      <c r="AC1270" s="237" t="str">
        <f t="shared" si="221"/>
        <v>981</v>
      </c>
      <c r="AD1270" s="237" t="str">
        <f t="shared" si="222"/>
        <v>3311</v>
      </c>
      <c r="AE1270" s="237" t="s">
        <v>6068</v>
      </c>
      <c r="AF1270" s="237" t="s">
        <v>6069</v>
      </c>
      <c r="AG1270" s="237" t="str">
        <f t="shared" si="223"/>
        <v>黒川郡富谷町富谷桜田1-12</v>
      </c>
      <c r="AH1270" s="237" t="s">
        <v>6065</v>
      </c>
      <c r="AI1270" s="237" t="s">
        <v>6066</v>
      </c>
      <c r="AJ1270" s="237" t="s">
        <v>332</v>
      </c>
    </row>
    <row r="1271" spans="1:36">
      <c r="A1271" s="237" t="str">
        <f t="shared" si="215"/>
        <v>0412700049短期入所</v>
      </c>
      <c r="B1271" s="237" t="s">
        <v>3096</v>
      </c>
      <c r="C1271" s="237" t="s">
        <v>3097</v>
      </c>
      <c r="D1271" s="237" t="str">
        <f t="shared" si="216"/>
        <v>シャカイフクシホウジンミヤギケンシャカイフクシキョウギカイ</v>
      </c>
      <c r="E1271" s="237" t="s">
        <v>3098</v>
      </c>
      <c r="F1271" s="237" t="str">
        <f t="shared" si="217"/>
        <v>980</v>
      </c>
      <c r="G1271" s="237" t="str">
        <f t="shared" si="218"/>
        <v>0011</v>
      </c>
      <c r="H1271" s="237" t="s">
        <v>3099</v>
      </c>
      <c r="I1271" s="237" t="str">
        <f t="shared" si="219"/>
        <v>仙台市青葉区上杉１丁目２番３号</v>
      </c>
      <c r="J1271" s="237" t="s">
        <v>3100</v>
      </c>
      <c r="K1271" s="237" t="s">
        <v>3101</v>
      </c>
      <c r="L1271" s="237" t="s">
        <v>353</v>
      </c>
      <c r="M1271" s="237" t="s">
        <v>3102</v>
      </c>
      <c r="N1271" s="237" t="s">
        <v>6070</v>
      </c>
      <c r="O1271" s="237" t="s">
        <v>6071</v>
      </c>
      <c r="P1271" s="237"/>
      <c r="Q1271" s="237" t="s">
        <v>6056</v>
      </c>
      <c r="R1271" s="237" t="s">
        <v>6072</v>
      </c>
      <c r="S1271" s="237" t="s">
        <v>6073</v>
      </c>
      <c r="T1271" s="237"/>
      <c r="U1271" s="237" t="s">
        <v>6074</v>
      </c>
      <c r="V1271" s="237" t="s">
        <v>277</v>
      </c>
      <c r="W1271" s="237"/>
      <c r="X1271" s="237"/>
      <c r="Y1271" s="237" t="s">
        <v>6070</v>
      </c>
      <c r="Z1271" s="237" t="s">
        <v>6071</v>
      </c>
      <c r="AA1271" s="237" t="str">
        <f t="shared" si="220"/>
        <v>ミヤギケンナナツモリキボウノイエ</v>
      </c>
      <c r="AB1271" s="237" t="s">
        <v>6075</v>
      </c>
      <c r="AC1271" s="237" t="str">
        <f t="shared" si="221"/>
        <v>981</v>
      </c>
      <c r="AD1271" s="237" t="str">
        <f t="shared" si="222"/>
        <v>3625</v>
      </c>
      <c r="AE1271" s="237" t="s">
        <v>6056</v>
      </c>
      <c r="AF1271" s="237" t="s">
        <v>6072</v>
      </c>
      <c r="AG1271" s="237" t="str">
        <f t="shared" si="223"/>
        <v>黒川郡大和町吉田字上童子沢２１</v>
      </c>
      <c r="AH1271" s="237" t="s">
        <v>6073</v>
      </c>
      <c r="AI1271" s="237" t="s">
        <v>6073</v>
      </c>
      <c r="AJ1271" s="237" t="s">
        <v>332</v>
      </c>
    </row>
    <row r="1272" spans="1:36">
      <c r="A1272" s="237" t="str">
        <f t="shared" si="215"/>
        <v>0412700056短期入所</v>
      </c>
      <c r="B1272" s="237" t="s">
        <v>3096</v>
      </c>
      <c r="C1272" s="237" t="s">
        <v>3097</v>
      </c>
      <c r="D1272" s="237" t="str">
        <f t="shared" si="216"/>
        <v>シャカイフクシホウジンミヤギケンシャカイフクシキョウギカイ</v>
      </c>
      <c r="E1272" s="237" t="s">
        <v>3098</v>
      </c>
      <c r="F1272" s="237" t="str">
        <f t="shared" si="217"/>
        <v>980</v>
      </c>
      <c r="G1272" s="237" t="str">
        <f t="shared" si="218"/>
        <v>0011</v>
      </c>
      <c r="H1272" s="237" t="s">
        <v>3099</v>
      </c>
      <c r="I1272" s="237" t="str">
        <f t="shared" si="219"/>
        <v>仙台市青葉区上杉１丁目２番３号</v>
      </c>
      <c r="J1272" s="237" t="s">
        <v>3100</v>
      </c>
      <c r="K1272" s="237" t="s">
        <v>3101</v>
      </c>
      <c r="L1272" s="237" t="s">
        <v>353</v>
      </c>
      <c r="M1272" s="237" t="s">
        <v>3102</v>
      </c>
      <c r="N1272" s="237" t="s">
        <v>6076</v>
      </c>
      <c r="O1272" s="237" t="s">
        <v>6077</v>
      </c>
      <c r="P1272" s="237" t="s">
        <v>6075</v>
      </c>
      <c r="Q1272" s="237" t="s">
        <v>6056</v>
      </c>
      <c r="R1272" s="237" t="s">
        <v>6078</v>
      </c>
      <c r="S1272" s="237" t="s">
        <v>6079</v>
      </c>
      <c r="T1272" s="237" t="s">
        <v>6080</v>
      </c>
      <c r="U1272" s="237" t="s">
        <v>6081</v>
      </c>
      <c r="V1272" s="237" t="s">
        <v>277</v>
      </c>
      <c r="W1272" s="237"/>
      <c r="X1272" s="237"/>
      <c r="Y1272" s="237" t="s">
        <v>6076</v>
      </c>
      <c r="Z1272" s="237" t="s">
        <v>6077</v>
      </c>
      <c r="AA1272" s="237" t="str">
        <f t="shared" si="220"/>
        <v>ミヤギケンフナガタコロニー</v>
      </c>
      <c r="AB1272" s="237" t="s">
        <v>6075</v>
      </c>
      <c r="AC1272" s="237" t="str">
        <f t="shared" si="221"/>
        <v>981</v>
      </c>
      <c r="AD1272" s="237" t="str">
        <f t="shared" si="222"/>
        <v>3625</v>
      </c>
      <c r="AE1272" s="237" t="s">
        <v>6056</v>
      </c>
      <c r="AF1272" s="237" t="s">
        <v>6078</v>
      </c>
      <c r="AG1272" s="237" t="str">
        <f t="shared" si="223"/>
        <v>黒川郡大和町吉田字上童子沢21</v>
      </c>
      <c r="AH1272" s="237" t="s">
        <v>6079</v>
      </c>
      <c r="AI1272" s="237" t="s">
        <v>6080</v>
      </c>
      <c r="AJ1272" s="237" t="s">
        <v>332</v>
      </c>
    </row>
    <row r="1273" spans="1:36">
      <c r="A1273" s="237" t="str">
        <f t="shared" si="215"/>
        <v>0412700064障害者支援施設：生活介護</v>
      </c>
      <c r="B1273" s="237" t="s">
        <v>4345</v>
      </c>
      <c r="C1273" s="237" t="s">
        <v>4346</v>
      </c>
      <c r="D1273" s="237" t="str">
        <f t="shared" si="216"/>
        <v>シャカイフクシホウジンエイラクカイ</v>
      </c>
      <c r="E1273" s="237" t="s">
        <v>4347</v>
      </c>
      <c r="F1273" s="237" t="str">
        <f t="shared" si="217"/>
        <v>981</v>
      </c>
      <c r="G1273" s="237" t="str">
        <f t="shared" si="218"/>
        <v>3621</v>
      </c>
      <c r="H1273" s="237" t="s">
        <v>4348</v>
      </c>
      <c r="I1273" s="237" t="str">
        <f t="shared" si="219"/>
        <v>黒川郡大和町吉岡字中町３２番地２</v>
      </c>
      <c r="J1273" s="237" t="s">
        <v>4349</v>
      </c>
      <c r="K1273" s="237" t="s">
        <v>4350</v>
      </c>
      <c r="L1273" s="237" t="s">
        <v>248</v>
      </c>
      <c r="M1273" s="237" t="s">
        <v>4351</v>
      </c>
      <c r="N1273" s="237" t="s">
        <v>6082</v>
      </c>
      <c r="O1273" s="237" t="s">
        <v>6083</v>
      </c>
      <c r="P1273" s="237" t="s">
        <v>6084</v>
      </c>
      <c r="Q1273" s="237" t="s">
        <v>6056</v>
      </c>
      <c r="R1273" s="237" t="s">
        <v>6085</v>
      </c>
      <c r="S1273" s="237" t="s">
        <v>6086</v>
      </c>
      <c r="T1273" s="237" t="s">
        <v>6087</v>
      </c>
      <c r="U1273" s="237" t="s">
        <v>6088</v>
      </c>
      <c r="V1273" s="237" t="s">
        <v>19065</v>
      </c>
      <c r="W1273" s="237" t="s">
        <v>228</v>
      </c>
      <c r="X1273" s="237"/>
      <c r="Y1273" s="237" t="s">
        <v>6082</v>
      </c>
      <c r="Z1273" s="237" t="s">
        <v>6083</v>
      </c>
      <c r="AA1273" s="237" t="str">
        <f t="shared" si="220"/>
        <v>シエンシセツアサイナ</v>
      </c>
      <c r="AB1273" s="237" t="s">
        <v>6084</v>
      </c>
      <c r="AC1273" s="237" t="str">
        <f t="shared" si="221"/>
        <v>981</v>
      </c>
      <c r="AD1273" s="237" t="str">
        <f t="shared" si="222"/>
        <v>3624</v>
      </c>
      <c r="AE1273" s="237" t="s">
        <v>6056</v>
      </c>
      <c r="AF1273" s="237" t="s">
        <v>6085</v>
      </c>
      <c r="AG1273" s="237" t="str">
        <f t="shared" si="223"/>
        <v>黒川郡大和町宮床字摺萩24-4</v>
      </c>
      <c r="AH1273" s="237" t="s">
        <v>6086</v>
      </c>
      <c r="AI1273" s="237" t="s">
        <v>6087</v>
      </c>
      <c r="AJ1273" s="237" t="s">
        <v>260</v>
      </c>
    </row>
    <row r="1274" spans="1:36">
      <c r="A1274" s="237" t="str">
        <f t="shared" si="215"/>
        <v>0412700064短期入所</v>
      </c>
      <c r="B1274" s="237" t="s">
        <v>4345</v>
      </c>
      <c r="C1274" s="237" t="s">
        <v>4346</v>
      </c>
      <c r="D1274" s="237" t="str">
        <f t="shared" si="216"/>
        <v>シャカイフクシホウジンエイラクカイ</v>
      </c>
      <c r="E1274" s="237" t="s">
        <v>4347</v>
      </c>
      <c r="F1274" s="237" t="str">
        <f t="shared" si="217"/>
        <v>981</v>
      </c>
      <c r="G1274" s="237" t="str">
        <f t="shared" si="218"/>
        <v>3621</v>
      </c>
      <c r="H1274" s="237" t="s">
        <v>4348</v>
      </c>
      <c r="I1274" s="237" t="str">
        <f t="shared" si="219"/>
        <v>黒川郡大和町吉岡字中町３２番地２</v>
      </c>
      <c r="J1274" s="237" t="s">
        <v>4349</v>
      </c>
      <c r="K1274" s="237" t="s">
        <v>4350</v>
      </c>
      <c r="L1274" s="237" t="s">
        <v>248</v>
      </c>
      <c r="M1274" s="237" t="s">
        <v>4351</v>
      </c>
      <c r="N1274" s="237" t="s">
        <v>6082</v>
      </c>
      <c r="O1274" s="237" t="s">
        <v>6083</v>
      </c>
      <c r="P1274" s="237" t="s">
        <v>6084</v>
      </c>
      <c r="Q1274" s="237" t="s">
        <v>6056</v>
      </c>
      <c r="R1274" s="237" t="s">
        <v>6085</v>
      </c>
      <c r="S1274" s="237" t="s">
        <v>6086</v>
      </c>
      <c r="T1274" s="237" t="s">
        <v>6087</v>
      </c>
      <c r="U1274" s="237" t="s">
        <v>6088</v>
      </c>
      <c r="V1274" s="237" t="s">
        <v>277</v>
      </c>
      <c r="W1274" s="237"/>
      <c r="X1274" s="237"/>
      <c r="Y1274" s="237" t="s">
        <v>6082</v>
      </c>
      <c r="Z1274" s="237" t="s">
        <v>6083</v>
      </c>
      <c r="AA1274" s="237" t="str">
        <f t="shared" si="220"/>
        <v>シエンシセツアサイナ</v>
      </c>
      <c r="AB1274" s="237" t="s">
        <v>6084</v>
      </c>
      <c r="AC1274" s="237" t="str">
        <f t="shared" si="221"/>
        <v>981</v>
      </c>
      <c r="AD1274" s="237" t="str">
        <f t="shared" si="222"/>
        <v>3624</v>
      </c>
      <c r="AE1274" s="237" t="s">
        <v>6056</v>
      </c>
      <c r="AF1274" s="237" t="s">
        <v>6085</v>
      </c>
      <c r="AG1274" s="237" t="str">
        <f t="shared" si="223"/>
        <v>黒川郡大和町宮床字摺萩24-4</v>
      </c>
      <c r="AH1274" s="237" t="s">
        <v>6086</v>
      </c>
      <c r="AI1274" s="237" t="s">
        <v>6087</v>
      </c>
      <c r="AJ1274" s="237" t="s">
        <v>260</v>
      </c>
    </row>
    <row r="1275" spans="1:36">
      <c r="A1275" s="237" t="str">
        <f t="shared" si="215"/>
        <v>0412700064施設入所支援</v>
      </c>
      <c r="B1275" s="237" t="s">
        <v>4345</v>
      </c>
      <c r="C1275" s="237" t="s">
        <v>4346</v>
      </c>
      <c r="D1275" s="237" t="str">
        <f t="shared" si="216"/>
        <v>シャカイフクシホウジンエイラクカイ</v>
      </c>
      <c r="E1275" s="237" t="s">
        <v>4347</v>
      </c>
      <c r="F1275" s="237" t="str">
        <f t="shared" si="217"/>
        <v>981</v>
      </c>
      <c r="G1275" s="237" t="str">
        <f t="shared" si="218"/>
        <v>3621</v>
      </c>
      <c r="H1275" s="237" t="s">
        <v>4348</v>
      </c>
      <c r="I1275" s="237" t="str">
        <f t="shared" si="219"/>
        <v>黒川郡大和町吉岡字中町３２番地２</v>
      </c>
      <c r="J1275" s="237" t="s">
        <v>4349</v>
      </c>
      <c r="K1275" s="237" t="s">
        <v>4350</v>
      </c>
      <c r="L1275" s="237" t="s">
        <v>248</v>
      </c>
      <c r="M1275" s="237" t="s">
        <v>4351</v>
      </c>
      <c r="N1275" s="237" t="s">
        <v>6082</v>
      </c>
      <c r="O1275" s="237" t="s">
        <v>6083</v>
      </c>
      <c r="P1275" s="237" t="s">
        <v>6084</v>
      </c>
      <c r="Q1275" s="237" t="s">
        <v>6056</v>
      </c>
      <c r="R1275" s="237" t="s">
        <v>6085</v>
      </c>
      <c r="S1275" s="237" t="s">
        <v>6086</v>
      </c>
      <c r="T1275" s="237" t="s">
        <v>6087</v>
      </c>
      <c r="U1275" s="237" t="s">
        <v>6088</v>
      </c>
      <c r="V1275" s="237" t="s">
        <v>107</v>
      </c>
      <c r="W1275" s="237" t="s">
        <v>228</v>
      </c>
      <c r="X1275" s="237"/>
      <c r="Y1275" s="237" t="s">
        <v>6082</v>
      </c>
      <c r="Z1275" s="237" t="s">
        <v>6083</v>
      </c>
      <c r="AA1275" s="237" t="str">
        <f t="shared" si="220"/>
        <v>シエンシセツアサイナ</v>
      </c>
      <c r="AB1275" s="237" t="s">
        <v>6084</v>
      </c>
      <c r="AC1275" s="237" t="str">
        <f t="shared" si="221"/>
        <v>981</v>
      </c>
      <c r="AD1275" s="237" t="str">
        <f t="shared" si="222"/>
        <v>3624</v>
      </c>
      <c r="AE1275" s="237" t="s">
        <v>6056</v>
      </c>
      <c r="AF1275" s="237" t="s">
        <v>6085</v>
      </c>
      <c r="AG1275" s="237" t="str">
        <f t="shared" si="223"/>
        <v>黒川郡大和町宮床字摺萩24-4</v>
      </c>
      <c r="AH1275" s="237" t="s">
        <v>6086</v>
      </c>
      <c r="AI1275" s="237" t="s">
        <v>6087</v>
      </c>
      <c r="AJ1275" s="237" t="s">
        <v>260</v>
      </c>
    </row>
    <row r="1276" spans="1:36">
      <c r="A1276" s="237" t="str">
        <f t="shared" si="215"/>
        <v>0412700064知的障害者入所更生施設</v>
      </c>
      <c r="B1276" s="237" t="s">
        <v>4345</v>
      </c>
      <c r="C1276" s="237" t="s">
        <v>4346</v>
      </c>
      <c r="D1276" s="237" t="str">
        <f t="shared" si="216"/>
        <v>シャカイフクシホウジンエイラクカイ</v>
      </c>
      <c r="E1276" s="237" t="s">
        <v>4347</v>
      </c>
      <c r="F1276" s="237" t="str">
        <f t="shared" si="217"/>
        <v>981</v>
      </c>
      <c r="G1276" s="237" t="str">
        <f t="shared" si="218"/>
        <v>3621</v>
      </c>
      <c r="H1276" s="237" t="s">
        <v>4348</v>
      </c>
      <c r="I1276" s="237" t="str">
        <f t="shared" si="219"/>
        <v>黒川郡大和町吉岡字中町３２番地２</v>
      </c>
      <c r="J1276" s="237" t="s">
        <v>4349</v>
      </c>
      <c r="K1276" s="237" t="s">
        <v>4350</v>
      </c>
      <c r="L1276" s="237" t="s">
        <v>248</v>
      </c>
      <c r="M1276" s="237" t="s">
        <v>4351</v>
      </c>
      <c r="N1276" s="237" t="s">
        <v>6082</v>
      </c>
      <c r="O1276" s="237" t="s">
        <v>6083</v>
      </c>
      <c r="P1276" s="237" t="s">
        <v>6084</v>
      </c>
      <c r="Q1276" s="237" t="s">
        <v>6056</v>
      </c>
      <c r="R1276" s="237" t="s">
        <v>6085</v>
      </c>
      <c r="S1276" s="237" t="s">
        <v>6086</v>
      </c>
      <c r="T1276" s="237" t="s">
        <v>6087</v>
      </c>
      <c r="U1276" s="237" t="s">
        <v>6088</v>
      </c>
      <c r="V1276" s="237" t="s">
        <v>279</v>
      </c>
      <c r="W1276" s="237"/>
      <c r="X1276" s="237"/>
      <c r="Y1276" s="237" t="s">
        <v>6089</v>
      </c>
      <c r="Z1276" s="237" t="s">
        <v>6090</v>
      </c>
      <c r="AA1276" s="237" t="str">
        <f t="shared" si="220"/>
        <v>アサイナガクエン</v>
      </c>
      <c r="AB1276" s="237" t="s">
        <v>6084</v>
      </c>
      <c r="AC1276" s="237" t="str">
        <f t="shared" si="221"/>
        <v>981</v>
      </c>
      <c r="AD1276" s="237" t="str">
        <f t="shared" si="222"/>
        <v>3624</v>
      </c>
      <c r="AE1276" s="237" t="s">
        <v>6056</v>
      </c>
      <c r="AF1276" s="237" t="s">
        <v>6085</v>
      </c>
      <c r="AG1276" s="237" t="str">
        <f t="shared" si="223"/>
        <v>黒川郡大和町宮床字摺萩24-4</v>
      </c>
      <c r="AH1276" s="237" t="s">
        <v>6086</v>
      </c>
      <c r="AI1276" s="237" t="s">
        <v>6087</v>
      </c>
      <c r="AJ1276" s="237" t="s">
        <v>280</v>
      </c>
    </row>
    <row r="1277" spans="1:36">
      <c r="A1277" s="237" t="str">
        <f t="shared" si="215"/>
        <v>0412700064知的障害者通所更生施設</v>
      </c>
      <c r="B1277" s="237" t="s">
        <v>4345</v>
      </c>
      <c r="C1277" s="237" t="s">
        <v>4346</v>
      </c>
      <c r="D1277" s="237" t="str">
        <f t="shared" si="216"/>
        <v>シャカイフクシホウジンエイラクカイ</v>
      </c>
      <c r="E1277" s="237" t="s">
        <v>4347</v>
      </c>
      <c r="F1277" s="237" t="str">
        <f t="shared" si="217"/>
        <v>981</v>
      </c>
      <c r="G1277" s="237" t="str">
        <f t="shared" si="218"/>
        <v>3621</v>
      </c>
      <c r="H1277" s="237" t="s">
        <v>4348</v>
      </c>
      <c r="I1277" s="237" t="str">
        <f t="shared" si="219"/>
        <v>黒川郡大和町吉岡字中町３２番地２</v>
      </c>
      <c r="J1277" s="237" t="s">
        <v>4349</v>
      </c>
      <c r="K1277" s="237" t="s">
        <v>4350</v>
      </c>
      <c r="L1277" s="237" t="s">
        <v>248</v>
      </c>
      <c r="M1277" s="237" t="s">
        <v>4351</v>
      </c>
      <c r="N1277" s="237" t="s">
        <v>6082</v>
      </c>
      <c r="O1277" s="237" t="s">
        <v>6083</v>
      </c>
      <c r="P1277" s="237" t="s">
        <v>6084</v>
      </c>
      <c r="Q1277" s="237" t="s">
        <v>6056</v>
      </c>
      <c r="R1277" s="237" t="s">
        <v>6085</v>
      </c>
      <c r="S1277" s="237" t="s">
        <v>6086</v>
      </c>
      <c r="T1277" s="237" t="s">
        <v>6087</v>
      </c>
      <c r="U1277" s="237" t="s">
        <v>6088</v>
      </c>
      <c r="V1277" s="237" t="s">
        <v>289</v>
      </c>
      <c r="W1277" s="237"/>
      <c r="X1277" s="237"/>
      <c r="Y1277" s="237" t="s">
        <v>6091</v>
      </c>
      <c r="Z1277" s="237" t="s">
        <v>6092</v>
      </c>
      <c r="AA1277" s="237" t="str">
        <f t="shared" si="220"/>
        <v>ブンジョウ　イコイノイエタンポポ</v>
      </c>
      <c r="AB1277" s="237" t="s">
        <v>4347</v>
      </c>
      <c r="AC1277" s="237" t="str">
        <f t="shared" si="221"/>
        <v>981</v>
      </c>
      <c r="AD1277" s="237" t="str">
        <f t="shared" si="222"/>
        <v>3621</v>
      </c>
      <c r="AE1277" s="237" t="s">
        <v>6056</v>
      </c>
      <c r="AF1277" s="237" t="s">
        <v>6093</v>
      </c>
      <c r="AG1277" s="237" t="str">
        <f t="shared" si="223"/>
        <v>黒川郡大和町吉岡字古舘25-2</v>
      </c>
      <c r="AH1277" s="237" t="s">
        <v>6094</v>
      </c>
      <c r="AI1277" s="237" t="s">
        <v>6095</v>
      </c>
      <c r="AJ1277" s="237" t="s">
        <v>280</v>
      </c>
    </row>
    <row r="1278" spans="1:36">
      <c r="A1278" s="237" t="str">
        <f t="shared" si="215"/>
        <v>0412700072短期入所</v>
      </c>
      <c r="B1278" s="237" t="s">
        <v>4345</v>
      </c>
      <c r="C1278" s="237" t="s">
        <v>4346</v>
      </c>
      <c r="D1278" s="237" t="str">
        <f t="shared" si="216"/>
        <v>シャカイフクシホウジンエイラクカイ</v>
      </c>
      <c r="E1278" s="237" t="s">
        <v>4347</v>
      </c>
      <c r="F1278" s="237" t="str">
        <f t="shared" si="217"/>
        <v>981</v>
      </c>
      <c r="G1278" s="237" t="str">
        <f t="shared" si="218"/>
        <v>3621</v>
      </c>
      <c r="H1278" s="237" t="s">
        <v>4348</v>
      </c>
      <c r="I1278" s="237" t="str">
        <f t="shared" si="219"/>
        <v>黒川郡大和町吉岡字中町３２番地２</v>
      </c>
      <c r="J1278" s="237" t="s">
        <v>4349</v>
      </c>
      <c r="K1278" s="237" t="s">
        <v>4350</v>
      </c>
      <c r="L1278" s="237" t="s">
        <v>248</v>
      </c>
      <c r="M1278" s="237" t="s">
        <v>4351</v>
      </c>
      <c r="N1278" s="237" t="s">
        <v>6096</v>
      </c>
      <c r="O1278" s="237" t="s">
        <v>6097</v>
      </c>
      <c r="P1278" s="237" t="s">
        <v>6063</v>
      </c>
      <c r="Q1278" s="237" t="s">
        <v>4894</v>
      </c>
      <c r="R1278" s="237" t="s">
        <v>6098</v>
      </c>
      <c r="S1278" s="237" t="s">
        <v>6099</v>
      </c>
      <c r="T1278" s="237" t="s">
        <v>6100</v>
      </c>
      <c r="U1278" s="237" t="s">
        <v>6101</v>
      </c>
      <c r="V1278" s="237" t="s">
        <v>277</v>
      </c>
      <c r="W1278" s="237"/>
      <c r="X1278" s="237"/>
      <c r="Y1278" s="237" t="s">
        <v>6096</v>
      </c>
      <c r="Z1278" s="237" t="s">
        <v>6097</v>
      </c>
      <c r="AA1278" s="237" t="str">
        <f t="shared" si="220"/>
        <v>トクベツヨウゴロウジンホーム　モリノカゼ</v>
      </c>
      <c r="AB1278" s="237" t="s">
        <v>6063</v>
      </c>
      <c r="AC1278" s="237" t="str">
        <f t="shared" si="221"/>
        <v>981</v>
      </c>
      <c r="AD1278" s="237" t="str">
        <f t="shared" si="222"/>
        <v>3311</v>
      </c>
      <c r="AE1278" s="237" t="s">
        <v>4894</v>
      </c>
      <c r="AF1278" s="237" t="s">
        <v>6098</v>
      </c>
      <c r="AG1278" s="237" t="str">
        <f t="shared" si="223"/>
        <v>富谷市富谷桜田１－１１</v>
      </c>
      <c r="AH1278" s="237" t="s">
        <v>6099</v>
      </c>
      <c r="AI1278" s="237" t="s">
        <v>6100</v>
      </c>
      <c r="AJ1278" s="237" t="s">
        <v>260</v>
      </c>
    </row>
    <row r="1279" spans="1:36">
      <c r="A1279" s="237" t="str">
        <f t="shared" si="215"/>
        <v>0412700080知的障害者入所更生施設</v>
      </c>
      <c r="B1279" s="237" t="s">
        <v>2055</v>
      </c>
      <c r="C1279" s="237" t="s">
        <v>2056</v>
      </c>
      <c r="D1279" s="237" t="str">
        <f t="shared" si="216"/>
        <v>ミヤギケン</v>
      </c>
      <c r="E1279" s="237" t="s">
        <v>646</v>
      </c>
      <c r="F1279" s="237" t="str">
        <f t="shared" si="217"/>
        <v>980</v>
      </c>
      <c r="G1279" s="237" t="str">
        <f t="shared" si="218"/>
        <v>0014</v>
      </c>
      <c r="H1279" s="237" t="s">
        <v>2057</v>
      </c>
      <c r="I1279" s="237" t="str">
        <f t="shared" si="219"/>
        <v>仙台市青葉区本町３丁目８－１</v>
      </c>
      <c r="J1279" s="237" t="s">
        <v>2058</v>
      </c>
      <c r="K1279" s="237" t="s">
        <v>2059</v>
      </c>
      <c r="L1279" s="237" t="s">
        <v>2060</v>
      </c>
      <c r="M1279" s="237" t="s">
        <v>2061</v>
      </c>
      <c r="N1279" s="237" t="s">
        <v>6076</v>
      </c>
      <c r="O1279" s="237" t="s">
        <v>6077</v>
      </c>
      <c r="P1279" s="237" t="s">
        <v>6075</v>
      </c>
      <c r="Q1279" s="237" t="s">
        <v>6056</v>
      </c>
      <c r="R1279" s="237" t="s">
        <v>6072</v>
      </c>
      <c r="S1279" s="237" t="s">
        <v>6079</v>
      </c>
      <c r="T1279" s="237" t="s">
        <v>6080</v>
      </c>
      <c r="U1279" s="237" t="s">
        <v>6102</v>
      </c>
      <c r="V1279" s="237" t="s">
        <v>279</v>
      </c>
      <c r="W1279" s="237"/>
      <c r="X1279" s="237"/>
      <c r="Y1279" s="237" t="s">
        <v>6076</v>
      </c>
      <c r="Z1279" s="237" t="s">
        <v>6077</v>
      </c>
      <c r="AA1279" s="237" t="str">
        <f t="shared" si="220"/>
        <v>ミヤギケンフナガタコロニー</v>
      </c>
      <c r="AB1279" s="237" t="s">
        <v>6075</v>
      </c>
      <c r="AC1279" s="237" t="str">
        <f t="shared" si="221"/>
        <v>981</v>
      </c>
      <c r="AD1279" s="237" t="str">
        <f t="shared" si="222"/>
        <v>3625</v>
      </c>
      <c r="AE1279" s="237" t="s">
        <v>6056</v>
      </c>
      <c r="AF1279" s="237" t="s">
        <v>6072</v>
      </c>
      <c r="AG1279" s="237" t="str">
        <f t="shared" si="223"/>
        <v>黒川郡大和町吉田字上童子沢２１</v>
      </c>
      <c r="AH1279" s="237" t="s">
        <v>6079</v>
      </c>
      <c r="AI1279" s="237" t="s">
        <v>6080</v>
      </c>
      <c r="AJ1279" s="237" t="s">
        <v>280</v>
      </c>
    </row>
    <row r="1280" spans="1:36">
      <c r="A1280" s="237" t="str">
        <f t="shared" si="215"/>
        <v>0412700080知的障害者通所更生施設</v>
      </c>
      <c r="B1280" s="237" t="s">
        <v>2055</v>
      </c>
      <c r="C1280" s="237" t="s">
        <v>2056</v>
      </c>
      <c r="D1280" s="237" t="str">
        <f t="shared" si="216"/>
        <v>ミヤギケン</v>
      </c>
      <c r="E1280" s="237" t="s">
        <v>646</v>
      </c>
      <c r="F1280" s="237" t="str">
        <f t="shared" si="217"/>
        <v>980</v>
      </c>
      <c r="G1280" s="237" t="str">
        <f t="shared" si="218"/>
        <v>0014</v>
      </c>
      <c r="H1280" s="237" t="s">
        <v>2057</v>
      </c>
      <c r="I1280" s="237" t="str">
        <f t="shared" si="219"/>
        <v>仙台市青葉区本町３丁目８－１</v>
      </c>
      <c r="J1280" s="237" t="s">
        <v>2058</v>
      </c>
      <c r="K1280" s="237" t="s">
        <v>2059</v>
      </c>
      <c r="L1280" s="237" t="s">
        <v>2060</v>
      </c>
      <c r="M1280" s="237" t="s">
        <v>2061</v>
      </c>
      <c r="N1280" s="237" t="s">
        <v>6076</v>
      </c>
      <c r="O1280" s="237" t="s">
        <v>6077</v>
      </c>
      <c r="P1280" s="237" t="s">
        <v>6075</v>
      </c>
      <c r="Q1280" s="237" t="s">
        <v>6056</v>
      </c>
      <c r="R1280" s="237" t="s">
        <v>6072</v>
      </c>
      <c r="S1280" s="237" t="s">
        <v>6079</v>
      </c>
      <c r="T1280" s="237" t="s">
        <v>6080</v>
      </c>
      <c r="U1280" s="237" t="s">
        <v>6102</v>
      </c>
      <c r="V1280" s="237" t="s">
        <v>289</v>
      </c>
      <c r="W1280" s="237"/>
      <c r="X1280" s="237"/>
      <c r="Y1280" s="237" t="s">
        <v>6103</v>
      </c>
      <c r="Z1280" s="237" t="s">
        <v>6104</v>
      </c>
      <c r="AA1280" s="237" t="str">
        <f t="shared" si="220"/>
        <v>ミヤギケンフナガタコロニーツウショブ</v>
      </c>
      <c r="AB1280" s="237" t="s">
        <v>6075</v>
      </c>
      <c r="AC1280" s="237" t="str">
        <f t="shared" si="221"/>
        <v>981</v>
      </c>
      <c r="AD1280" s="237" t="str">
        <f t="shared" si="222"/>
        <v>3625</v>
      </c>
      <c r="AE1280" s="237" t="s">
        <v>6056</v>
      </c>
      <c r="AF1280" s="237" t="s">
        <v>6072</v>
      </c>
      <c r="AG1280" s="237" t="str">
        <f t="shared" si="223"/>
        <v>黒川郡大和町吉田字上童子沢２１</v>
      </c>
      <c r="AH1280" s="237" t="s">
        <v>6105</v>
      </c>
      <c r="AI1280" s="237" t="s">
        <v>6106</v>
      </c>
      <c r="AJ1280" s="237" t="s">
        <v>280</v>
      </c>
    </row>
    <row r="1281" spans="1:36">
      <c r="A1281" s="237" t="str">
        <f t="shared" si="215"/>
        <v>0412700098居宅介護</v>
      </c>
      <c r="B1281" s="237" t="s">
        <v>2669</v>
      </c>
      <c r="C1281" s="237" t="s">
        <v>2670</v>
      </c>
      <c r="D1281" s="237" t="str">
        <f t="shared" si="216"/>
        <v>カブシキガイシャ　ツクイ</v>
      </c>
      <c r="E1281" s="237" t="s">
        <v>2671</v>
      </c>
      <c r="F1281" s="237" t="str">
        <f t="shared" si="217"/>
        <v>233</v>
      </c>
      <c r="G1281" s="237" t="str">
        <f t="shared" si="218"/>
        <v>0002</v>
      </c>
      <c r="H1281" s="237" t="s">
        <v>2672</v>
      </c>
      <c r="I1281" s="237" t="str">
        <f t="shared" si="219"/>
        <v>神奈川県横浜市港南区上大岡西１丁目６番１号</v>
      </c>
      <c r="J1281" s="237" t="s">
        <v>2673</v>
      </c>
      <c r="K1281" s="237" t="s">
        <v>2674</v>
      </c>
      <c r="L1281" s="237" t="s">
        <v>339</v>
      </c>
      <c r="M1281" s="237" t="s">
        <v>2675</v>
      </c>
      <c r="N1281" s="237" t="s">
        <v>6107</v>
      </c>
      <c r="O1281" s="237" t="s">
        <v>6108</v>
      </c>
      <c r="P1281" s="237" t="s">
        <v>4347</v>
      </c>
      <c r="Q1281" s="237" t="s">
        <v>6056</v>
      </c>
      <c r="R1281" s="237" t="s">
        <v>6109</v>
      </c>
      <c r="S1281" s="237" t="s">
        <v>6110</v>
      </c>
      <c r="T1281" s="237" t="s">
        <v>6111</v>
      </c>
      <c r="U1281" s="237" t="s">
        <v>6112</v>
      </c>
      <c r="V1281" s="237" t="s">
        <v>99</v>
      </c>
      <c r="W1281" s="237"/>
      <c r="X1281" s="237"/>
      <c r="Y1281" s="237" t="s">
        <v>6107</v>
      </c>
      <c r="Z1281" s="237" t="s">
        <v>6108</v>
      </c>
      <c r="AA1281" s="237" t="str">
        <f t="shared" si="220"/>
        <v>ツクイタイワ</v>
      </c>
      <c r="AB1281" s="237" t="s">
        <v>4347</v>
      </c>
      <c r="AC1281" s="237" t="str">
        <f t="shared" si="221"/>
        <v>981</v>
      </c>
      <c r="AD1281" s="237" t="str">
        <f t="shared" si="222"/>
        <v>3621</v>
      </c>
      <c r="AE1281" s="237" t="s">
        <v>6056</v>
      </c>
      <c r="AF1281" s="237" t="s">
        <v>6113</v>
      </c>
      <c r="AG1281" s="237" t="str">
        <f t="shared" si="223"/>
        <v>黒川郡大和町吉岡字天皇寺78</v>
      </c>
      <c r="AH1281" s="237" t="s">
        <v>6110</v>
      </c>
      <c r="AI1281" s="237" t="s">
        <v>6111</v>
      </c>
      <c r="AJ1281" s="237" t="s">
        <v>332</v>
      </c>
    </row>
    <row r="1282" spans="1:36">
      <c r="A1282" s="237" t="str">
        <f t="shared" si="215"/>
        <v>0412700098重度訪問介護</v>
      </c>
      <c r="B1282" s="237" t="s">
        <v>2669</v>
      </c>
      <c r="C1282" s="237" t="s">
        <v>2670</v>
      </c>
      <c r="D1282" s="237" t="str">
        <f t="shared" si="216"/>
        <v>カブシキガイシャ　ツクイ</v>
      </c>
      <c r="E1282" s="237" t="s">
        <v>2671</v>
      </c>
      <c r="F1282" s="237" t="str">
        <f t="shared" si="217"/>
        <v>233</v>
      </c>
      <c r="G1282" s="237" t="str">
        <f t="shared" si="218"/>
        <v>0002</v>
      </c>
      <c r="H1282" s="237" t="s">
        <v>2672</v>
      </c>
      <c r="I1282" s="237" t="str">
        <f t="shared" si="219"/>
        <v>神奈川県横浜市港南区上大岡西１丁目６番１号</v>
      </c>
      <c r="J1282" s="237" t="s">
        <v>2673</v>
      </c>
      <c r="K1282" s="237" t="s">
        <v>2674</v>
      </c>
      <c r="L1282" s="237" t="s">
        <v>339</v>
      </c>
      <c r="M1282" s="237" t="s">
        <v>2675</v>
      </c>
      <c r="N1282" s="237" t="s">
        <v>6107</v>
      </c>
      <c r="O1282" s="237" t="s">
        <v>6108</v>
      </c>
      <c r="P1282" s="237" t="s">
        <v>4347</v>
      </c>
      <c r="Q1282" s="237" t="s">
        <v>6056</v>
      </c>
      <c r="R1282" s="237" t="s">
        <v>6109</v>
      </c>
      <c r="S1282" s="237" t="s">
        <v>6110</v>
      </c>
      <c r="T1282" s="237" t="s">
        <v>6111</v>
      </c>
      <c r="U1282" s="237" t="s">
        <v>6112</v>
      </c>
      <c r="V1282" s="237" t="s">
        <v>101</v>
      </c>
      <c r="W1282" s="237"/>
      <c r="X1282" s="237"/>
      <c r="Y1282" s="237" t="s">
        <v>6107</v>
      </c>
      <c r="Z1282" s="237" t="s">
        <v>6108</v>
      </c>
      <c r="AA1282" s="237" t="str">
        <f t="shared" si="220"/>
        <v>ツクイタイワ</v>
      </c>
      <c r="AB1282" s="237" t="s">
        <v>4347</v>
      </c>
      <c r="AC1282" s="237" t="str">
        <f t="shared" si="221"/>
        <v>981</v>
      </c>
      <c r="AD1282" s="237" t="str">
        <f t="shared" si="222"/>
        <v>3621</v>
      </c>
      <c r="AE1282" s="237" t="s">
        <v>6056</v>
      </c>
      <c r="AF1282" s="237" t="s">
        <v>6113</v>
      </c>
      <c r="AG1282" s="237" t="str">
        <f t="shared" si="223"/>
        <v>黒川郡大和町吉岡字天皇寺78</v>
      </c>
      <c r="AH1282" s="237" t="s">
        <v>6110</v>
      </c>
      <c r="AI1282" s="237" t="s">
        <v>6111</v>
      </c>
      <c r="AJ1282" s="237" t="s">
        <v>332</v>
      </c>
    </row>
    <row r="1283" spans="1:36">
      <c r="A1283" s="237" t="str">
        <f t="shared" si="215"/>
        <v>0412700106居宅介護</v>
      </c>
      <c r="B1283" s="237" t="s">
        <v>484</v>
      </c>
      <c r="C1283" s="237" t="s">
        <v>485</v>
      </c>
      <c r="D1283" s="237" t="str">
        <f t="shared" si="216"/>
        <v>カブシキガイシャコムスン</v>
      </c>
      <c r="E1283" s="237" t="s">
        <v>486</v>
      </c>
      <c r="F1283" s="237" t="str">
        <f t="shared" si="217"/>
        <v>106</v>
      </c>
      <c r="G1283" s="237" t="str">
        <f t="shared" si="218"/>
        <v>6153</v>
      </c>
      <c r="H1283" s="237" t="s">
        <v>487</v>
      </c>
      <c r="I1283" s="237" t="str">
        <f t="shared" si="219"/>
        <v>東京都港区六本木六丁目１０番１号六本木ヒルズ森タワー</v>
      </c>
      <c r="J1283" s="237" t="s">
        <v>488</v>
      </c>
      <c r="K1283" s="237" t="s">
        <v>489</v>
      </c>
      <c r="L1283" s="237" t="s">
        <v>339</v>
      </c>
      <c r="M1283" s="237" t="s">
        <v>490</v>
      </c>
      <c r="N1283" s="237" t="s">
        <v>6114</v>
      </c>
      <c r="O1283" s="237" t="s">
        <v>6115</v>
      </c>
      <c r="P1283" s="237" t="s">
        <v>4965</v>
      </c>
      <c r="Q1283" s="237" t="s">
        <v>6068</v>
      </c>
      <c r="R1283" s="237" t="s">
        <v>6116</v>
      </c>
      <c r="S1283" s="237" t="s">
        <v>6117</v>
      </c>
      <c r="T1283" s="237" t="s">
        <v>6118</v>
      </c>
      <c r="U1283" s="237" t="s">
        <v>6119</v>
      </c>
      <c r="V1283" s="237" t="s">
        <v>99</v>
      </c>
      <c r="W1283" s="237"/>
      <c r="X1283" s="237"/>
      <c r="Y1283" s="237" t="s">
        <v>6114</v>
      </c>
      <c r="Z1283" s="237" t="s">
        <v>6115</v>
      </c>
      <c r="AA1283" s="237" t="str">
        <f t="shared" si="220"/>
        <v>カブシキガイシャコムスン　トミヤチュウオウケアセンター</v>
      </c>
      <c r="AB1283" s="237" t="s">
        <v>4965</v>
      </c>
      <c r="AC1283" s="237" t="str">
        <f t="shared" si="221"/>
        <v>981</v>
      </c>
      <c r="AD1283" s="237" t="str">
        <f t="shared" si="222"/>
        <v>3304</v>
      </c>
      <c r="AE1283" s="237" t="s">
        <v>6068</v>
      </c>
      <c r="AF1283" s="237" t="s">
        <v>6116</v>
      </c>
      <c r="AG1283" s="237" t="str">
        <f t="shared" si="223"/>
        <v>黒川郡富谷町ひより台1丁目44-6　セブンコート202</v>
      </c>
      <c r="AH1283" s="237" t="s">
        <v>6117</v>
      </c>
      <c r="AI1283" s="237" t="s">
        <v>6118</v>
      </c>
      <c r="AJ1283" s="237" t="s">
        <v>332</v>
      </c>
    </row>
    <row r="1284" spans="1:36">
      <c r="A1284" s="237" t="str">
        <f t="shared" si="215"/>
        <v>0412700106重度訪問介護</v>
      </c>
      <c r="B1284" s="237" t="s">
        <v>484</v>
      </c>
      <c r="C1284" s="237" t="s">
        <v>485</v>
      </c>
      <c r="D1284" s="237" t="str">
        <f t="shared" si="216"/>
        <v>カブシキガイシャコムスン</v>
      </c>
      <c r="E1284" s="237" t="s">
        <v>486</v>
      </c>
      <c r="F1284" s="237" t="str">
        <f t="shared" si="217"/>
        <v>106</v>
      </c>
      <c r="G1284" s="237" t="str">
        <f t="shared" si="218"/>
        <v>6153</v>
      </c>
      <c r="H1284" s="237" t="s">
        <v>487</v>
      </c>
      <c r="I1284" s="237" t="str">
        <f t="shared" si="219"/>
        <v>東京都港区六本木六丁目１０番１号六本木ヒルズ森タワー</v>
      </c>
      <c r="J1284" s="237" t="s">
        <v>488</v>
      </c>
      <c r="K1284" s="237" t="s">
        <v>489</v>
      </c>
      <c r="L1284" s="237" t="s">
        <v>339</v>
      </c>
      <c r="M1284" s="237" t="s">
        <v>490</v>
      </c>
      <c r="N1284" s="237" t="s">
        <v>6114</v>
      </c>
      <c r="O1284" s="237" t="s">
        <v>6115</v>
      </c>
      <c r="P1284" s="237" t="s">
        <v>4965</v>
      </c>
      <c r="Q1284" s="237" t="s">
        <v>6068</v>
      </c>
      <c r="R1284" s="237" t="s">
        <v>6116</v>
      </c>
      <c r="S1284" s="237" t="s">
        <v>6117</v>
      </c>
      <c r="T1284" s="237" t="s">
        <v>6118</v>
      </c>
      <c r="U1284" s="237" t="s">
        <v>6119</v>
      </c>
      <c r="V1284" s="237" t="s">
        <v>101</v>
      </c>
      <c r="W1284" s="237"/>
      <c r="X1284" s="237"/>
      <c r="Y1284" s="237" t="s">
        <v>6114</v>
      </c>
      <c r="Z1284" s="237" t="s">
        <v>6115</v>
      </c>
      <c r="AA1284" s="237" t="str">
        <f t="shared" si="220"/>
        <v>カブシキガイシャコムスン　トミヤチュウオウケアセンター</v>
      </c>
      <c r="AB1284" s="237" t="s">
        <v>4965</v>
      </c>
      <c r="AC1284" s="237" t="str">
        <f t="shared" si="221"/>
        <v>981</v>
      </c>
      <c r="AD1284" s="237" t="str">
        <f t="shared" si="222"/>
        <v>3304</v>
      </c>
      <c r="AE1284" s="237" t="s">
        <v>6068</v>
      </c>
      <c r="AF1284" s="237" t="s">
        <v>6116</v>
      </c>
      <c r="AG1284" s="237" t="str">
        <f t="shared" si="223"/>
        <v>黒川郡富谷町ひより台1丁目44-6　セブンコート202</v>
      </c>
      <c r="AH1284" s="237" t="s">
        <v>6117</v>
      </c>
      <c r="AI1284" s="237" t="s">
        <v>6118</v>
      </c>
      <c r="AJ1284" s="237" t="s">
        <v>332</v>
      </c>
    </row>
    <row r="1285" spans="1:36">
      <c r="A1285" s="237" t="str">
        <f t="shared" si="215"/>
        <v>0412700114居宅介護</v>
      </c>
      <c r="B1285" s="237" t="s">
        <v>6120</v>
      </c>
      <c r="C1285" s="237" t="s">
        <v>6121</v>
      </c>
      <c r="D1285" s="237" t="str">
        <f t="shared" si="216"/>
        <v>ユウゲンガイシャサポートセンポク</v>
      </c>
      <c r="E1285" s="237" t="s">
        <v>6122</v>
      </c>
      <c r="F1285" s="237" t="str">
        <f t="shared" si="217"/>
        <v>981</v>
      </c>
      <c r="G1285" s="237" t="str">
        <f t="shared" si="218"/>
        <v>3501</v>
      </c>
      <c r="H1285" s="237" t="s">
        <v>6123</v>
      </c>
      <c r="I1285" s="237" t="str">
        <f t="shared" si="219"/>
        <v>黒川郡大郷町大松沢字上町３５番地</v>
      </c>
      <c r="J1285" s="237" t="s">
        <v>6124</v>
      </c>
      <c r="K1285" s="237" t="s">
        <v>6124</v>
      </c>
      <c r="L1285" s="237" t="s">
        <v>339</v>
      </c>
      <c r="M1285" s="237" t="s">
        <v>6125</v>
      </c>
      <c r="N1285" s="237" t="s">
        <v>6126</v>
      </c>
      <c r="O1285" s="237" t="s">
        <v>6127</v>
      </c>
      <c r="P1285" s="237" t="s">
        <v>6122</v>
      </c>
      <c r="Q1285" s="237" t="s">
        <v>6128</v>
      </c>
      <c r="R1285" s="237" t="s">
        <v>6123</v>
      </c>
      <c r="S1285" s="237" t="s">
        <v>6124</v>
      </c>
      <c r="T1285" s="237" t="s">
        <v>6124</v>
      </c>
      <c r="U1285" s="237" t="s">
        <v>6129</v>
      </c>
      <c r="V1285" s="237" t="s">
        <v>99</v>
      </c>
      <c r="W1285" s="237"/>
      <c r="X1285" s="237"/>
      <c r="Y1285" s="237" t="s">
        <v>6126</v>
      </c>
      <c r="Z1285" s="237" t="s">
        <v>6127</v>
      </c>
      <c r="AA1285" s="237" t="str">
        <f t="shared" si="220"/>
        <v>ユウゲンガイシャサポートセンポクシテイホウモンカイゴジギョウショ</v>
      </c>
      <c r="AB1285" s="237" t="s">
        <v>6122</v>
      </c>
      <c r="AC1285" s="237" t="str">
        <f t="shared" si="221"/>
        <v>981</v>
      </c>
      <c r="AD1285" s="237" t="str">
        <f t="shared" si="222"/>
        <v>3501</v>
      </c>
      <c r="AE1285" s="237" t="s">
        <v>6128</v>
      </c>
      <c r="AF1285" s="237" t="s">
        <v>6123</v>
      </c>
      <c r="AG1285" s="237" t="str">
        <f t="shared" si="223"/>
        <v>黒川郡大郷町大松沢字上町３５番地</v>
      </c>
      <c r="AH1285" s="237" t="s">
        <v>6124</v>
      </c>
      <c r="AI1285" s="237" t="s">
        <v>6124</v>
      </c>
      <c r="AJ1285" s="237" t="s">
        <v>332</v>
      </c>
    </row>
    <row r="1286" spans="1:36">
      <c r="A1286" s="237" t="str">
        <f t="shared" si="215"/>
        <v>0412700114重度訪問介護</v>
      </c>
      <c r="B1286" s="237" t="s">
        <v>6120</v>
      </c>
      <c r="C1286" s="237" t="s">
        <v>6121</v>
      </c>
      <c r="D1286" s="237" t="str">
        <f t="shared" si="216"/>
        <v>ユウゲンガイシャサポートセンポク</v>
      </c>
      <c r="E1286" s="237" t="s">
        <v>6122</v>
      </c>
      <c r="F1286" s="237" t="str">
        <f t="shared" si="217"/>
        <v>981</v>
      </c>
      <c r="G1286" s="237" t="str">
        <f t="shared" si="218"/>
        <v>3501</v>
      </c>
      <c r="H1286" s="237" t="s">
        <v>6123</v>
      </c>
      <c r="I1286" s="237" t="str">
        <f t="shared" si="219"/>
        <v>黒川郡大郷町大松沢字上町３５番地</v>
      </c>
      <c r="J1286" s="237" t="s">
        <v>6124</v>
      </c>
      <c r="K1286" s="237" t="s">
        <v>6124</v>
      </c>
      <c r="L1286" s="237" t="s">
        <v>339</v>
      </c>
      <c r="M1286" s="237" t="s">
        <v>6125</v>
      </c>
      <c r="N1286" s="237" t="s">
        <v>6126</v>
      </c>
      <c r="O1286" s="237" t="s">
        <v>6127</v>
      </c>
      <c r="P1286" s="237" t="s">
        <v>6122</v>
      </c>
      <c r="Q1286" s="237" t="s">
        <v>6128</v>
      </c>
      <c r="R1286" s="237" t="s">
        <v>6123</v>
      </c>
      <c r="S1286" s="237" t="s">
        <v>6124</v>
      </c>
      <c r="T1286" s="237" t="s">
        <v>6124</v>
      </c>
      <c r="U1286" s="237" t="s">
        <v>6129</v>
      </c>
      <c r="V1286" s="237" t="s">
        <v>101</v>
      </c>
      <c r="W1286" s="237"/>
      <c r="X1286" s="237"/>
      <c r="Y1286" s="237" t="s">
        <v>6126</v>
      </c>
      <c r="Z1286" s="237" t="s">
        <v>6127</v>
      </c>
      <c r="AA1286" s="237" t="str">
        <f t="shared" si="220"/>
        <v>ユウゲンガイシャサポートセンポクシテイホウモンカイゴジギョウショ</v>
      </c>
      <c r="AB1286" s="237" t="s">
        <v>6122</v>
      </c>
      <c r="AC1286" s="237" t="str">
        <f t="shared" si="221"/>
        <v>981</v>
      </c>
      <c r="AD1286" s="237" t="str">
        <f t="shared" si="222"/>
        <v>3501</v>
      </c>
      <c r="AE1286" s="237" t="s">
        <v>6128</v>
      </c>
      <c r="AF1286" s="237" t="s">
        <v>6123</v>
      </c>
      <c r="AG1286" s="237" t="str">
        <f t="shared" si="223"/>
        <v>黒川郡大郷町大松沢字上町３５番地</v>
      </c>
      <c r="AH1286" s="237" t="s">
        <v>6124</v>
      </c>
      <c r="AI1286" s="237" t="s">
        <v>6124</v>
      </c>
      <c r="AJ1286" s="237" t="s">
        <v>332</v>
      </c>
    </row>
    <row r="1287" spans="1:36">
      <c r="A1287" s="237" t="str">
        <f t="shared" si="215"/>
        <v>0412700122居宅介護</v>
      </c>
      <c r="B1287" s="237" t="s">
        <v>6130</v>
      </c>
      <c r="C1287" s="237" t="s">
        <v>6131</v>
      </c>
      <c r="D1287" s="237" t="str">
        <f t="shared" si="216"/>
        <v>ユウゲンガイシャ　セベック</v>
      </c>
      <c r="E1287" s="237" t="s">
        <v>4887</v>
      </c>
      <c r="F1287" s="237" t="str">
        <f t="shared" si="217"/>
        <v>981</v>
      </c>
      <c r="G1287" s="237" t="str">
        <f t="shared" si="218"/>
        <v>3341</v>
      </c>
      <c r="H1287" s="237" t="s">
        <v>6132</v>
      </c>
      <c r="I1287" s="237" t="str">
        <f t="shared" si="219"/>
        <v>富谷市成田６丁目８番地３</v>
      </c>
      <c r="J1287" s="237" t="s">
        <v>6133</v>
      </c>
      <c r="K1287" s="237" t="s">
        <v>6134</v>
      </c>
      <c r="L1287" s="237" t="s">
        <v>552</v>
      </c>
      <c r="M1287" s="237" t="s">
        <v>6135</v>
      </c>
      <c r="N1287" s="237" t="s">
        <v>6136</v>
      </c>
      <c r="O1287" s="237" t="s">
        <v>6137</v>
      </c>
      <c r="P1287" s="237" t="s">
        <v>6063</v>
      </c>
      <c r="Q1287" s="237" t="s">
        <v>6068</v>
      </c>
      <c r="R1287" s="237" t="s">
        <v>6138</v>
      </c>
      <c r="S1287" s="237" t="s">
        <v>6139</v>
      </c>
      <c r="T1287" s="237" t="s">
        <v>6134</v>
      </c>
      <c r="U1287" s="237" t="s">
        <v>6140</v>
      </c>
      <c r="V1287" s="237" t="s">
        <v>99</v>
      </c>
      <c r="W1287" s="237"/>
      <c r="X1287" s="237"/>
      <c r="Y1287" s="237" t="s">
        <v>6141</v>
      </c>
      <c r="Z1287" s="237" t="s">
        <v>6142</v>
      </c>
      <c r="AA1287" s="237" t="str">
        <f t="shared" si="220"/>
        <v>ユウゲンガイシャ　セベック　ヘルパーステーション</v>
      </c>
      <c r="AB1287" s="237" t="s">
        <v>6063</v>
      </c>
      <c r="AC1287" s="237" t="str">
        <f t="shared" si="221"/>
        <v>981</v>
      </c>
      <c r="AD1287" s="237" t="str">
        <f t="shared" si="222"/>
        <v>3311</v>
      </c>
      <c r="AE1287" s="237" t="s">
        <v>6068</v>
      </c>
      <c r="AF1287" s="237" t="s">
        <v>6143</v>
      </c>
      <c r="AG1287" s="237" t="str">
        <f t="shared" si="223"/>
        <v>黒川郡富谷町富谷字仏所124-63　ロマネＡ101</v>
      </c>
      <c r="AH1287" s="237" t="s">
        <v>6139</v>
      </c>
      <c r="AI1287" s="237" t="s">
        <v>6134</v>
      </c>
      <c r="AJ1287" s="237" t="s">
        <v>332</v>
      </c>
    </row>
    <row r="1288" spans="1:36">
      <c r="A1288" s="237" t="str">
        <f t="shared" si="215"/>
        <v>0412700122重度訪問介護</v>
      </c>
      <c r="B1288" s="237" t="s">
        <v>6130</v>
      </c>
      <c r="C1288" s="237" t="s">
        <v>6131</v>
      </c>
      <c r="D1288" s="237" t="str">
        <f t="shared" si="216"/>
        <v>ユウゲンガイシャ　セベック</v>
      </c>
      <c r="E1288" s="237" t="s">
        <v>4887</v>
      </c>
      <c r="F1288" s="237" t="str">
        <f t="shared" si="217"/>
        <v>981</v>
      </c>
      <c r="G1288" s="237" t="str">
        <f t="shared" si="218"/>
        <v>3341</v>
      </c>
      <c r="H1288" s="237" t="s">
        <v>6132</v>
      </c>
      <c r="I1288" s="237" t="str">
        <f t="shared" si="219"/>
        <v>富谷市成田６丁目８番地３</v>
      </c>
      <c r="J1288" s="237" t="s">
        <v>6133</v>
      </c>
      <c r="K1288" s="237" t="s">
        <v>6134</v>
      </c>
      <c r="L1288" s="237" t="s">
        <v>552</v>
      </c>
      <c r="M1288" s="237" t="s">
        <v>6135</v>
      </c>
      <c r="N1288" s="237" t="s">
        <v>6136</v>
      </c>
      <c r="O1288" s="237" t="s">
        <v>6137</v>
      </c>
      <c r="P1288" s="237" t="s">
        <v>6063</v>
      </c>
      <c r="Q1288" s="237" t="s">
        <v>6068</v>
      </c>
      <c r="R1288" s="237" t="s">
        <v>6138</v>
      </c>
      <c r="S1288" s="237" t="s">
        <v>6139</v>
      </c>
      <c r="T1288" s="237" t="s">
        <v>6134</v>
      </c>
      <c r="U1288" s="237" t="s">
        <v>6140</v>
      </c>
      <c r="V1288" s="237" t="s">
        <v>101</v>
      </c>
      <c r="W1288" s="237"/>
      <c r="X1288" s="237"/>
      <c r="Y1288" s="237" t="s">
        <v>6141</v>
      </c>
      <c r="Z1288" s="237" t="s">
        <v>6142</v>
      </c>
      <c r="AA1288" s="237" t="str">
        <f t="shared" si="220"/>
        <v>ユウゲンガイシャ　セベック　ヘルパーステーション</v>
      </c>
      <c r="AB1288" s="237" t="s">
        <v>6063</v>
      </c>
      <c r="AC1288" s="237" t="str">
        <f t="shared" si="221"/>
        <v>981</v>
      </c>
      <c r="AD1288" s="237" t="str">
        <f t="shared" si="222"/>
        <v>3311</v>
      </c>
      <c r="AE1288" s="237" t="s">
        <v>6068</v>
      </c>
      <c r="AF1288" s="237" t="s">
        <v>6143</v>
      </c>
      <c r="AG1288" s="237" t="str">
        <f t="shared" si="223"/>
        <v>黒川郡富谷町富谷字仏所124-63　ロマネＡ101</v>
      </c>
      <c r="AH1288" s="237" t="s">
        <v>6139</v>
      </c>
      <c r="AI1288" s="237" t="s">
        <v>6134</v>
      </c>
      <c r="AJ1288" s="237" t="s">
        <v>332</v>
      </c>
    </row>
    <row r="1289" spans="1:36">
      <c r="A1289" s="237" t="str">
        <f t="shared" ref="A1289:A1353" si="224">U1289&amp;V1289</f>
        <v>0412700130居宅介護</v>
      </c>
      <c r="B1289" s="237" t="s">
        <v>6144</v>
      </c>
      <c r="C1289" s="237" t="s">
        <v>6145</v>
      </c>
      <c r="D1289" s="237" t="str">
        <f t="shared" ref="D1289:D1353" si="225">DBCS(C1289)</f>
        <v>トクテイヒエイリカツドウホウジンコレカラカイ</v>
      </c>
      <c r="E1289" s="237" t="s">
        <v>6146</v>
      </c>
      <c r="F1289" s="237" t="str">
        <f t="shared" ref="F1289:F1353" si="226">LEFT(E1289,3)</f>
        <v>981</v>
      </c>
      <c r="G1289" s="237" t="str">
        <f t="shared" ref="G1289:G1353" si="227">RIGHT(E1289,4)</f>
        <v>3521</v>
      </c>
      <c r="H1289" s="237" t="s">
        <v>6147</v>
      </c>
      <c r="I1289" s="237" t="str">
        <f t="shared" ref="I1289:I1353" si="228">SUBSTITUTE(H1289,"宮城県","")</f>
        <v>黒川郡大郷町中村字屋敷前１００－８</v>
      </c>
      <c r="J1289" s="237" t="s">
        <v>6148</v>
      </c>
      <c r="K1289" s="237" t="s">
        <v>6149</v>
      </c>
      <c r="L1289" s="237" t="s">
        <v>248</v>
      </c>
      <c r="M1289" s="237" t="s">
        <v>6150</v>
      </c>
      <c r="N1289" s="237" t="s">
        <v>6144</v>
      </c>
      <c r="O1289" s="237" t="s">
        <v>6145</v>
      </c>
      <c r="P1289" s="237" t="s">
        <v>6146</v>
      </c>
      <c r="Q1289" s="237" t="s">
        <v>6128</v>
      </c>
      <c r="R1289" s="237" t="s">
        <v>6147</v>
      </c>
      <c r="S1289" s="237" t="s">
        <v>6148</v>
      </c>
      <c r="T1289" s="237" t="s">
        <v>6149</v>
      </c>
      <c r="U1289" s="237" t="s">
        <v>6151</v>
      </c>
      <c r="V1289" s="237" t="s">
        <v>99</v>
      </c>
      <c r="W1289" s="237"/>
      <c r="X1289" s="237"/>
      <c r="Y1289" s="237" t="s">
        <v>6144</v>
      </c>
      <c r="Z1289" s="237" t="s">
        <v>6145</v>
      </c>
      <c r="AA1289" s="237" t="str">
        <f t="shared" ref="AA1289:AA1353" si="229">DBCS(Z1289)</f>
        <v>トクテイヒエイリカツドウホウジンコレカラカイ</v>
      </c>
      <c r="AB1289" s="237" t="s">
        <v>6146</v>
      </c>
      <c r="AC1289" s="237" t="str">
        <f t="shared" ref="AC1289:AC1353" si="230">LEFT(AB1289,3)</f>
        <v>981</v>
      </c>
      <c r="AD1289" s="237" t="str">
        <f t="shared" ref="AD1289:AD1353" si="231">RIGHT(AB1289,4)</f>
        <v>3521</v>
      </c>
      <c r="AE1289" s="237" t="s">
        <v>6128</v>
      </c>
      <c r="AF1289" s="237" t="s">
        <v>6147</v>
      </c>
      <c r="AG1289" s="237" t="str">
        <f t="shared" ref="AG1289:AG1353" si="232">SUBSTITUTE(AF1289,"宮城県","")</f>
        <v>黒川郡大郷町中村字屋敷前１００－８</v>
      </c>
      <c r="AH1289" s="237" t="s">
        <v>6148</v>
      </c>
      <c r="AI1289" s="237" t="s">
        <v>6149</v>
      </c>
      <c r="AJ1289" s="237" t="s">
        <v>332</v>
      </c>
    </row>
    <row r="1290" spans="1:36">
      <c r="A1290" s="237" t="str">
        <f t="shared" si="224"/>
        <v>0412700130重度訪問介護</v>
      </c>
      <c r="B1290" s="237" t="s">
        <v>6144</v>
      </c>
      <c r="C1290" s="237" t="s">
        <v>6145</v>
      </c>
      <c r="D1290" s="237" t="str">
        <f t="shared" si="225"/>
        <v>トクテイヒエイリカツドウホウジンコレカラカイ</v>
      </c>
      <c r="E1290" s="237" t="s">
        <v>6146</v>
      </c>
      <c r="F1290" s="237" t="str">
        <f t="shared" si="226"/>
        <v>981</v>
      </c>
      <c r="G1290" s="237" t="str">
        <f t="shared" si="227"/>
        <v>3521</v>
      </c>
      <c r="H1290" s="237" t="s">
        <v>6147</v>
      </c>
      <c r="I1290" s="237" t="str">
        <f t="shared" si="228"/>
        <v>黒川郡大郷町中村字屋敷前１００－８</v>
      </c>
      <c r="J1290" s="237" t="s">
        <v>6148</v>
      </c>
      <c r="K1290" s="237" t="s">
        <v>6149</v>
      </c>
      <c r="L1290" s="237" t="s">
        <v>248</v>
      </c>
      <c r="M1290" s="237" t="s">
        <v>6150</v>
      </c>
      <c r="N1290" s="237" t="s">
        <v>6144</v>
      </c>
      <c r="O1290" s="237" t="s">
        <v>6145</v>
      </c>
      <c r="P1290" s="237" t="s">
        <v>6146</v>
      </c>
      <c r="Q1290" s="237" t="s">
        <v>6128</v>
      </c>
      <c r="R1290" s="237" t="s">
        <v>6147</v>
      </c>
      <c r="S1290" s="237" t="s">
        <v>6148</v>
      </c>
      <c r="T1290" s="237" t="s">
        <v>6149</v>
      </c>
      <c r="U1290" s="237" t="s">
        <v>6151</v>
      </c>
      <c r="V1290" s="237" t="s">
        <v>101</v>
      </c>
      <c r="W1290" s="237"/>
      <c r="X1290" s="237"/>
      <c r="Y1290" s="237" t="s">
        <v>6144</v>
      </c>
      <c r="Z1290" s="237" t="s">
        <v>6145</v>
      </c>
      <c r="AA1290" s="237" t="str">
        <f t="shared" si="229"/>
        <v>トクテイヒエイリカツドウホウジンコレカラカイ</v>
      </c>
      <c r="AB1290" s="237" t="s">
        <v>6146</v>
      </c>
      <c r="AC1290" s="237" t="str">
        <f t="shared" si="230"/>
        <v>981</v>
      </c>
      <c r="AD1290" s="237" t="str">
        <f t="shared" si="231"/>
        <v>3521</v>
      </c>
      <c r="AE1290" s="237" t="s">
        <v>6128</v>
      </c>
      <c r="AF1290" s="237" t="s">
        <v>6147</v>
      </c>
      <c r="AG1290" s="237" t="str">
        <f t="shared" si="232"/>
        <v>黒川郡大郷町中村字屋敷前１００－８</v>
      </c>
      <c r="AH1290" s="237" t="s">
        <v>6148</v>
      </c>
      <c r="AI1290" s="237" t="s">
        <v>6149</v>
      </c>
      <c r="AJ1290" s="237" t="s">
        <v>332</v>
      </c>
    </row>
    <row r="1291" spans="1:36">
      <c r="A1291" s="237" t="str">
        <f t="shared" si="224"/>
        <v>0412700148居宅介護</v>
      </c>
      <c r="B1291" s="237" t="s">
        <v>3096</v>
      </c>
      <c r="C1291" s="237" t="s">
        <v>3097</v>
      </c>
      <c r="D1291" s="237" t="str">
        <f t="shared" si="225"/>
        <v>シャカイフクシホウジンミヤギケンシャカイフクシキョウギカイ</v>
      </c>
      <c r="E1291" s="237" t="s">
        <v>3098</v>
      </c>
      <c r="F1291" s="237" t="str">
        <f t="shared" si="226"/>
        <v>980</v>
      </c>
      <c r="G1291" s="237" t="str">
        <f t="shared" si="227"/>
        <v>0011</v>
      </c>
      <c r="H1291" s="237" t="s">
        <v>3099</v>
      </c>
      <c r="I1291" s="237" t="str">
        <f t="shared" si="228"/>
        <v>仙台市青葉区上杉１丁目２番３号</v>
      </c>
      <c r="J1291" s="237" t="s">
        <v>3100</v>
      </c>
      <c r="K1291" s="237" t="s">
        <v>3101</v>
      </c>
      <c r="L1291" s="237" t="s">
        <v>353</v>
      </c>
      <c r="M1291" s="237" t="s">
        <v>3102</v>
      </c>
      <c r="N1291" s="237" t="s">
        <v>6152</v>
      </c>
      <c r="O1291" s="237" t="s">
        <v>6153</v>
      </c>
      <c r="P1291" s="237" t="s">
        <v>6075</v>
      </c>
      <c r="Q1291" s="237" t="s">
        <v>6056</v>
      </c>
      <c r="R1291" s="237" t="s">
        <v>6078</v>
      </c>
      <c r="S1291" s="237" t="s">
        <v>6073</v>
      </c>
      <c r="T1291" s="237" t="s">
        <v>6073</v>
      </c>
      <c r="U1291" s="237" t="s">
        <v>6154</v>
      </c>
      <c r="V1291" s="237" t="s">
        <v>99</v>
      </c>
      <c r="W1291" s="237"/>
      <c r="X1291" s="237"/>
      <c r="Y1291" s="237" t="s">
        <v>6152</v>
      </c>
      <c r="Z1291" s="237" t="s">
        <v>6153</v>
      </c>
      <c r="AA1291" s="237" t="str">
        <f t="shared" si="229"/>
        <v>センダイキタチイキフクシサービスセンター</v>
      </c>
      <c r="AB1291" s="237" t="s">
        <v>6075</v>
      </c>
      <c r="AC1291" s="237" t="str">
        <f t="shared" si="230"/>
        <v>981</v>
      </c>
      <c r="AD1291" s="237" t="str">
        <f t="shared" si="231"/>
        <v>3625</v>
      </c>
      <c r="AE1291" s="237" t="s">
        <v>6056</v>
      </c>
      <c r="AF1291" s="237" t="s">
        <v>6078</v>
      </c>
      <c r="AG1291" s="237" t="str">
        <f t="shared" si="232"/>
        <v>黒川郡大和町吉田字上童子沢21</v>
      </c>
      <c r="AH1291" s="237" t="s">
        <v>6073</v>
      </c>
      <c r="AI1291" s="237" t="s">
        <v>6073</v>
      </c>
      <c r="AJ1291" s="237" t="s">
        <v>332</v>
      </c>
    </row>
    <row r="1292" spans="1:36">
      <c r="A1292" s="237" t="str">
        <f t="shared" si="224"/>
        <v>0412700148重度訪問介護</v>
      </c>
      <c r="B1292" s="237" t="s">
        <v>3096</v>
      </c>
      <c r="C1292" s="237" t="s">
        <v>3097</v>
      </c>
      <c r="D1292" s="237" t="str">
        <f t="shared" si="225"/>
        <v>シャカイフクシホウジンミヤギケンシャカイフクシキョウギカイ</v>
      </c>
      <c r="E1292" s="237" t="s">
        <v>3098</v>
      </c>
      <c r="F1292" s="237" t="str">
        <f t="shared" si="226"/>
        <v>980</v>
      </c>
      <c r="G1292" s="237" t="str">
        <f t="shared" si="227"/>
        <v>0011</v>
      </c>
      <c r="H1292" s="237" t="s">
        <v>3099</v>
      </c>
      <c r="I1292" s="237" t="str">
        <f t="shared" si="228"/>
        <v>仙台市青葉区上杉１丁目２番３号</v>
      </c>
      <c r="J1292" s="237" t="s">
        <v>3100</v>
      </c>
      <c r="K1292" s="237" t="s">
        <v>3101</v>
      </c>
      <c r="L1292" s="237" t="s">
        <v>353</v>
      </c>
      <c r="M1292" s="237" t="s">
        <v>3102</v>
      </c>
      <c r="N1292" s="237" t="s">
        <v>6152</v>
      </c>
      <c r="O1292" s="237" t="s">
        <v>6153</v>
      </c>
      <c r="P1292" s="237" t="s">
        <v>6075</v>
      </c>
      <c r="Q1292" s="237" t="s">
        <v>6056</v>
      </c>
      <c r="R1292" s="237" t="s">
        <v>6078</v>
      </c>
      <c r="S1292" s="237" t="s">
        <v>6073</v>
      </c>
      <c r="T1292" s="237" t="s">
        <v>6073</v>
      </c>
      <c r="U1292" s="237" t="s">
        <v>6154</v>
      </c>
      <c r="V1292" s="237" t="s">
        <v>101</v>
      </c>
      <c r="W1292" s="237"/>
      <c r="X1292" s="237"/>
      <c r="Y1292" s="237" t="s">
        <v>6152</v>
      </c>
      <c r="Z1292" s="237" t="s">
        <v>6153</v>
      </c>
      <c r="AA1292" s="237" t="str">
        <f t="shared" si="229"/>
        <v>センダイキタチイキフクシサービスセンター</v>
      </c>
      <c r="AB1292" s="237" t="s">
        <v>6075</v>
      </c>
      <c r="AC1292" s="237" t="str">
        <f t="shared" si="230"/>
        <v>981</v>
      </c>
      <c r="AD1292" s="237" t="str">
        <f t="shared" si="231"/>
        <v>3625</v>
      </c>
      <c r="AE1292" s="237" t="s">
        <v>6056</v>
      </c>
      <c r="AF1292" s="237" t="s">
        <v>6078</v>
      </c>
      <c r="AG1292" s="237" t="str">
        <f t="shared" si="232"/>
        <v>黒川郡大和町吉田字上童子沢21</v>
      </c>
      <c r="AH1292" s="237" t="s">
        <v>6073</v>
      </c>
      <c r="AI1292" s="237" t="s">
        <v>6073</v>
      </c>
      <c r="AJ1292" s="237" t="s">
        <v>332</v>
      </c>
    </row>
    <row r="1293" spans="1:36">
      <c r="A1293" s="237" t="str">
        <f t="shared" si="224"/>
        <v>0412700155居宅介護</v>
      </c>
      <c r="B1293" s="237" t="s">
        <v>2802</v>
      </c>
      <c r="C1293" s="237" t="s">
        <v>2803</v>
      </c>
      <c r="D1293" s="237" t="str">
        <f t="shared" si="225"/>
        <v>カブシキガイシャジャパンケアサービス</v>
      </c>
      <c r="E1293" s="237" t="s">
        <v>2804</v>
      </c>
      <c r="F1293" s="237" t="str">
        <f t="shared" si="226"/>
        <v>140</v>
      </c>
      <c r="G1293" s="237" t="str">
        <f t="shared" si="227"/>
        <v>0002</v>
      </c>
      <c r="H1293" s="237" t="s">
        <v>2805</v>
      </c>
      <c r="I1293" s="237" t="str">
        <f t="shared" si="228"/>
        <v>東京都品川区東品川４丁目１２番８号</v>
      </c>
      <c r="J1293" s="237" t="s">
        <v>2806</v>
      </c>
      <c r="K1293" s="237" t="s">
        <v>2807</v>
      </c>
      <c r="L1293" s="237" t="s">
        <v>635</v>
      </c>
      <c r="M1293" s="237" t="s">
        <v>2808</v>
      </c>
      <c r="N1293" s="237" t="s">
        <v>6155</v>
      </c>
      <c r="O1293" s="237" t="s">
        <v>6156</v>
      </c>
      <c r="P1293" s="237" t="s">
        <v>6063</v>
      </c>
      <c r="Q1293" s="237" t="s">
        <v>6068</v>
      </c>
      <c r="R1293" s="237" t="s">
        <v>6157</v>
      </c>
      <c r="S1293" s="237" t="s">
        <v>4941</v>
      </c>
      <c r="T1293" s="237" t="s">
        <v>6158</v>
      </c>
      <c r="U1293" s="237" t="s">
        <v>6159</v>
      </c>
      <c r="V1293" s="237" t="s">
        <v>99</v>
      </c>
      <c r="W1293" s="237"/>
      <c r="X1293" s="237"/>
      <c r="Y1293" s="237" t="s">
        <v>6155</v>
      </c>
      <c r="Z1293" s="237" t="s">
        <v>6156</v>
      </c>
      <c r="AA1293" s="237" t="str">
        <f t="shared" si="229"/>
        <v>ジャパンケアサービス　ハッピートミヤ・ヘルパーステーション</v>
      </c>
      <c r="AB1293" s="237" t="s">
        <v>6063</v>
      </c>
      <c r="AC1293" s="237" t="str">
        <f t="shared" si="230"/>
        <v>981</v>
      </c>
      <c r="AD1293" s="237" t="str">
        <f t="shared" si="231"/>
        <v>3311</v>
      </c>
      <c r="AE1293" s="237" t="s">
        <v>6068</v>
      </c>
      <c r="AF1293" s="237" t="s">
        <v>6157</v>
      </c>
      <c r="AG1293" s="237" t="str">
        <f t="shared" si="232"/>
        <v>黒川郡富谷町富谷字町北裏41-1グリンエイトアイ103号室</v>
      </c>
      <c r="AH1293" s="237" t="s">
        <v>4941</v>
      </c>
      <c r="AI1293" s="237" t="s">
        <v>6158</v>
      </c>
      <c r="AJ1293" s="237" t="s">
        <v>332</v>
      </c>
    </row>
    <row r="1294" spans="1:36">
      <c r="A1294" s="237" t="str">
        <f t="shared" si="224"/>
        <v>0412700155重度訪問介護</v>
      </c>
      <c r="B1294" s="237" t="s">
        <v>2802</v>
      </c>
      <c r="C1294" s="237" t="s">
        <v>2803</v>
      </c>
      <c r="D1294" s="237" t="str">
        <f t="shared" si="225"/>
        <v>カブシキガイシャジャパンケアサービス</v>
      </c>
      <c r="E1294" s="237" t="s">
        <v>2804</v>
      </c>
      <c r="F1294" s="237" t="str">
        <f t="shared" si="226"/>
        <v>140</v>
      </c>
      <c r="G1294" s="237" t="str">
        <f t="shared" si="227"/>
        <v>0002</v>
      </c>
      <c r="H1294" s="237" t="s">
        <v>2805</v>
      </c>
      <c r="I1294" s="237" t="str">
        <f t="shared" si="228"/>
        <v>東京都品川区東品川４丁目１２番８号</v>
      </c>
      <c r="J1294" s="237" t="s">
        <v>2806</v>
      </c>
      <c r="K1294" s="237" t="s">
        <v>2807</v>
      </c>
      <c r="L1294" s="237" t="s">
        <v>635</v>
      </c>
      <c r="M1294" s="237" t="s">
        <v>2808</v>
      </c>
      <c r="N1294" s="237" t="s">
        <v>6155</v>
      </c>
      <c r="O1294" s="237" t="s">
        <v>6156</v>
      </c>
      <c r="P1294" s="237" t="s">
        <v>6063</v>
      </c>
      <c r="Q1294" s="237" t="s">
        <v>6068</v>
      </c>
      <c r="R1294" s="237" t="s">
        <v>6157</v>
      </c>
      <c r="S1294" s="237" t="s">
        <v>4941</v>
      </c>
      <c r="T1294" s="237" t="s">
        <v>6158</v>
      </c>
      <c r="U1294" s="237" t="s">
        <v>6159</v>
      </c>
      <c r="V1294" s="237" t="s">
        <v>101</v>
      </c>
      <c r="W1294" s="237"/>
      <c r="X1294" s="237"/>
      <c r="Y1294" s="237" t="s">
        <v>6155</v>
      </c>
      <c r="Z1294" s="237" t="s">
        <v>6156</v>
      </c>
      <c r="AA1294" s="237" t="str">
        <f t="shared" si="229"/>
        <v>ジャパンケアサービス　ハッピートミヤ・ヘルパーステーション</v>
      </c>
      <c r="AB1294" s="237" t="s">
        <v>6063</v>
      </c>
      <c r="AC1294" s="237" t="str">
        <f t="shared" si="230"/>
        <v>981</v>
      </c>
      <c r="AD1294" s="237" t="str">
        <f t="shared" si="231"/>
        <v>3311</v>
      </c>
      <c r="AE1294" s="237" t="s">
        <v>6068</v>
      </c>
      <c r="AF1294" s="237" t="s">
        <v>6157</v>
      </c>
      <c r="AG1294" s="237" t="str">
        <f t="shared" si="232"/>
        <v>黒川郡富谷町富谷字町北裏41-1グリンエイトアイ103号室</v>
      </c>
      <c r="AH1294" s="237" t="s">
        <v>4941</v>
      </c>
      <c r="AI1294" s="237" t="s">
        <v>6158</v>
      </c>
      <c r="AJ1294" s="237" t="s">
        <v>332</v>
      </c>
    </row>
    <row r="1295" spans="1:36">
      <c r="A1295" s="237" t="str">
        <f t="shared" si="224"/>
        <v>0412700155行動援護</v>
      </c>
      <c r="B1295" s="237" t="s">
        <v>2802</v>
      </c>
      <c r="C1295" s="237" t="s">
        <v>2803</v>
      </c>
      <c r="D1295" s="237" t="str">
        <f t="shared" si="225"/>
        <v>カブシキガイシャジャパンケアサービス</v>
      </c>
      <c r="E1295" s="237" t="s">
        <v>2804</v>
      </c>
      <c r="F1295" s="237" t="str">
        <f t="shared" si="226"/>
        <v>140</v>
      </c>
      <c r="G1295" s="237" t="str">
        <f t="shared" si="227"/>
        <v>0002</v>
      </c>
      <c r="H1295" s="237" t="s">
        <v>2805</v>
      </c>
      <c r="I1295" s="237" t="str">
        <f t="shared" si="228"/>
        <v>東京都品川区東品川４丁目１２番８号</v>
      </c>
      <c r="J1295" s="237" t="s">
        <v>2806</v>
      </c>
      <c r="K1295" s="237" t="s">
        <v>2807</v>
      </c>
      <c r="L1295" s="237" t="s">
        <v>635</v>
      </c>
      <c r="M1295" s="237" t="s">
        <v>2808</v>
      </c>
      <c r="N1295" s="237" t="s">
        <v>6155</v>
      </c>
      <c r="O1295" s="237" t="s">
        <v>6156</v>
      </c>
      <c r="P1295" s="237" t="s">
        <v>6063</v>
      </c>
      <c r="Q1295" s="237" t="s">
        <v>6068</v>
      </c>
      <c r="R1295" s="237" t="s">
        <v>6157</v>
      </c>
      <c r="S1295" s="237" t="s">
        <v>4941</v>
      </c>
      <c r="T1295" s="237" t="s">
        <v>6158</v>
      </c>
      <c r="U1295" s="237" t="s">
        <v>6159</v>
      </c>
      <c r="V1295" s="237" t="s">
        <v>102</v>
      </c>
      <c r="W1295" s="237"/>
      <c r="X1295" s="237"/>
      <c r="Y1295" s="237" t="s">
        <v>6155</v>
      </c>
      <c r="Z1295" s="237" t="s">
        <v>6156</v>
      </c>
      <c r="AA1295" s="237" t="str">
        <f t="shared" si="229"/>
        <v>ジャパンケアサービス　ハッピートミヤ・ヘルパーステーション</v>
      </c>
      <c r="AB1295" s="237" t="s">
        <v>6063</v>
      </c>
      <c r="AC1295" s="237" t="str">
        <f t="shared" si="230"/>
        <v>981</v>
      </c>
      <c r="AD1295" s="237" t="str">
        <f t="shared" si="231"/>
        <v>3311</v>
      </c>
      <c r="AE1295" s="237" t="s">
        <v>6068</v>
      </c>
      <c r="AF1295" s="237" t="s">
        <v>6157</v>
      </c>
      <c r="AG1295" s="237" t="str">
        <f t="shared" si="232"/>
        <v>黒川郡富谷町富谷字町北裏41-1グリンエイトアイ103号室</v>
      </c>
      <c r="AH1295" s="237" t="s">
        <v>4941</v>
      </c>
      <c r="AI1295" s="237" t="s">
        <v>6158</v>
      </c>
      <c r="AJ1295" s="237" t="s">
        <v>332</v>
      </c>
    </row>
    <row r="1296" spans="1:36">
      <c r="A1296" s="237" t="str">
        <f t="shared" si="224"/>
        <v>0412700213生活介護</v>
      </c>
      <c r="B1296" s="237" t="s">
        <v>4725</v>
      </c>
      <c r="C1296" s="237" t="s">
        <v>4726</v>
      </c>
      <c r="D1296" s="237" t="str">
        <f t="shared" si="225"/>
        <v>シャカイフクシホウジンミンナノワ</v>
      </c>
      <c r="E1296" s="237" t="s">
        <v>4727</v>
      </c>
      <c r="F1296" s="237" t="str">
        <f t="shared" si="226"/>
        <v>981</v>
      </c>
      <c r="G1296" s="237" t="str">
        <f t="shared" si="227"/>
        <v>3602</v>
      </c>
      <c r="H1296" s="237" t="s">
        <v>4728</v>
      </c>
      <c r="I1296" s="237" t="str">
        <f t="shared" si="228"/>
        <v>黒川郡大衡村大衡字鐙沢１２番５４</v>
      </c>
      <c r="J1296" s="237" t="s">
        <v>4729</v>
      </c>
      <c r="K1296" s="237" t="s">
        <v>4730</v>
      </c>
      <c r="L1296" s="237" t="s">
        <v>248</v>
      </c>
      <c r="M1296" s="237" t="s">
        <v>4731</v>
      </c>
      <c r="N1296" s="237" t="s">
        <v>6160</v>
      </c>
      <c r="O1296" s="237" t="s">
        <v>6161</v>
      </c>
      <c r="P1296" s="237" t="s">
        <v>6162</v>
      </c>
      <c r="Q1296" s="237" t="s">
        <v>6128</v>
      </c>
      <c r="R1296" s="237" t="s">
        <v>6163</v>
      </c>
      <c r="S1296" s="237" t="s">
        <v>6164</v>
      </c>
      <c r="T1296" s="237" t="s">
        <v>6165</v>
      </c>
      <c r="U1296" s="237" t="s">
        <v>6166</v>
      </c>
      <c r="V1296" s="237" t="s">
        <v>105</v>
      </c>
      <c r="W1296" s="237"/>
      <c r="X1296" s="237"/>
      <c r="Y1296" s="237" t="s">
        <v>6160</v>
      </c>
      <c r="Z1296" s="237" t="s">
        <v>6161</v>
      </c>
      <c r="AA1296" s="237" t="str">
        <f t="shared" si="229"/>
        <v>ワ・ワ・ワオオサト</v>
      </c>
      <c r="AB1296" s="237" t="s">
        <v>6162</v>
      </c>
      <c r="AC1296" s="237" t="str">
        <f t="shared" si="230"/>
        <v>981</v>
      </c>
      <c r="AD1296" s="237" t="str">
        <f t="shared" si="231"/>
        <v>3502</v>
      </c>
      <c r="AE1296" s="237" t="s">
        <v>6128</v>
      </c>
      <c r="AF1296" s="237" t="s">
        <v>6163</v>
      </c>
      <c r="AG1296" s="237" t="str">
        <f t="shared" si="232"/>
        <v>黒川郡大郷町粕川字田中3-1</v>
      </c>
      <c r="AH1296" s="237" t="s">
        <v>6164</v>
      </c>
      <c r="AI1296" s="237" t="s">
        <v>6165</v>
      </c>
      <c r="AJ1296" s="237" t="s">
        <v>260</v>
      </c>
    </row>
    <row r="1297" spans="1:36">
      <c r="A1297" s="237" t="str">
        <f t="shared" si="224"/>
        <v>0412700213知的障害者通所更生施設</v>
      </c>
      <c r="B1297" s="237" t="s">
        <v>4725</v>
      </c>
      <c r="C1297" s="237" t="s">
        <v>4726</v>
      </c>
      <c r="D1297" s="237" t="str">
        <f t="shared" si="225"/>
        <v>シャカイフクシホウジンミンナノワ</v>
      </c>
      <c r="E1297" s="237" t="s">
        <v>4727</v>
      </c>
      <c r="F1297" s="237" t="str">
        <f t="shared" si="226"/>
        <v>981</v>
      </c>
      <c r="G1297" s="237" t="str">
        <f t="shared" si="227"/>
        <v>3602</v>
      </c>
      <c r="H1297" s="237" t="s">
        <v>4728</v>
      </c>
      <c r="I1297" s="237" t="str">
        <f t="shared" si="228"/>
        <v>黒川郡大衡村大衡字鐙沢１２番５４</v>
      </c>
      <c r="J1297" s="237" t="s">
        <v>4729</v>
      </c>
      <c r="K1297" s="237" t="s">
        <v>4730</v>
      </c>
      <c r="L1297" s="237" t="s">
        <v>248</v>
      </c>
      <c r="M1297" s="237" t="s">
        <v>4731</v>
      </c>
      <c r="N1297" s="237" t="s">
        <v>6160</v>
      </c>
      <c r="O1297" s="237" t="s">
        <v>6161</v>
      </c>
      <c r="P1297" s="237" t="s">
        <v>6162</v>
      </c>
      <c r="Q1297" s="237" t="s">
        <v>6128</v>
      </c>
      <c r="R1297" s="237" t="s">
        <v>6163</v>
      </c>
      <c r="S1297" s="237" t="s">
        <v>6164</v>
      </c>
      <c r="T1297" s="237" t="s">
        <v>6165</v>
      </c>
      <c r="U1297" s="237" t="s">
        <v>6166</v>
      </c>
      <c r="V1297" s="237" t="s">
        <v>289</v>
      </c>
      <c r="W1297" s="237"/>
      <c r="X1297" s="237"/>
      <c r="Y1297" s="237" t="s">
        <v>6160</v>
      </c>
      <c r="Z1297" s="237" t="s">
        <v>6161</v>
      </c>
      <c r="AA1297" s="237" t="str">
        <f t="shared" si="229"/>
        <v>ワ・ワ・ワオオサト</v>
      </c>
      <c r="AB1297" s="237" t="s">
        <v>6162</v>
      </c>
      <c r="AC1297" s="237" t="str">
        <f t="shared" si="230"/>
        <v>981</v>
      </c>
      <c r="AD1297" s="237" t="str">
        <f t="shared" si="231"/>
        <v>3502</v>
      </c>
      <c r="AE1297" s="237" t="s">
        <v>6128</v>
      </c>
      <c r="AF1297" s="237" t="s">
        <v>6163</v>
      </c>
      <c r="AG1297" s="237" t="str">
        <f t="shared" si="232"/>
        <v>黒川郡大郷町粕川字田中3-1</v>
      </c>
      <c r="AH1297" s="237" t="s">
        <v>6164</v>
      </c>
      <c r="AI1297" s="237" t="s">
        <v>6165</v>
      </c>
      <c r="AJ1297" s="237" t="s">
        <v>280</v>
      </c>
    </row>
    <row r="1298" spans="1:36">
      <c r="A1298" s="237" t="str">
        <f t="shared" si="224"/>
        <v>0412700221生活介護</v>
      </c>
      <c r="B1298" s="237" t="s">
        <v>6167</v>
      </c>
      <c r="C1298" s="237" t="s">
        <v>6168</v>
      </c>
      <c r="D1298" s="237" t="str">
        <f t="shared" si="225"/>
        <v>トクテイヒエイリカツドウホウジンフレアイ</v>
      </c>
      <c r="E1298" s="237" t="s">
        <v>6084</v>
      </c>
      <c r="F1298" s="237" t="str">
        <f t="shared" si="226"/>
        <v>981</v>
      </c>
      <c r="G1298" s="237" t="str">
        <f t="shared" si="227"/>
        <v>3624</v>
      </c>
      <c r="H1298" s="237" t="s">
        <v>6169</v>
      </c>
      <c r="I1298" s="237" t="str">
        <f t="shared" si="228"/>
        <v>黒川郡大和町宮床字下小路４６－１</v>
      </c>
      <c r="J1298" s="237" t="s">
        <v>6170</v>
      </c>
      <c r="K1298" s="237" t="s">
        <v>6170</v>
      </c>
      <c r="L1298" s="237" t="s">
        <v>248</v>
      </c>
      <c r="M1298" s="237" t="s">
        <v>6171</v>
      </c>
      <c r="N1298" s="237" t="s">
        <v>6172</v>
      </c>
      <c r="O1298" s="237" t="s">
        <v>6173</v>
      </c>
      <c r="P1298" s="237" t="s">
        <v>6084</v>
      </c>
      <c r="Q1298" s="237" t="s">
        <v>6056</v>
      </c>
      <c r="R1298" s="237" t="s">
        <v>6174</v>
      </c>
      <c r="S1298" s="237" t="s">
        <v>6170</v>
      </c>
      <c r="T1298" s="237" t="s">
        <v>6175</v>
      </c>
      <c r="U1298" s="237" t="s">
        <v>6176</v>
      </c>
      <c r="V1298" s="237" t="s">
        <v>105</v>
      </c>
      <c r="W1298" s="237"/>
      <c r="X1298" s="237"/>
      <c r="Y1298" s="237" t="s">
        <v>6172</v>
      </c>
      <c r="Z1298" s="237" t="s">
        <v>6173</v>
      </c>
      <c r="AA1298" s="237" t="str">
        <f t="shared" si="229"/>
        <v>カツドウシエンセンターフレアイ</v>
      </c>
      <c r="AB1298" s="237" t="s">
        <v>6084</v>
      </c>
      <c r="AC1298" s="237" t="str">
        <f t="shared" si="230"/>
        <v>981</v>
      </c>
      <c r="AD1298" s="237" t="str">
        <f t="shared" si="231"/>
        <v>3624</v>
      </c>
      <c r="AE1298" s="237" t="s">
        <v>6056</v>
      </c>
      <c r="AF1298" s="237" t="s">
        <v>6174</v>
      </c>
      <c r="AG1298" s="237" t="str">
        <f t="shared" si="232"/>
        <v>黒川郡大和町宮床下小路４６－１</v>
      </c>
      <c r="AH1298" s="237" t="s">
        <v>6170</v>
      </c>
      <c r="AI1298" s="237" t="s">
        <v>6175</v>
      </c>
      <c r="AJ1298" s="237" t="s">
        <v>260</v>
      </c>
    </row>
    <row r="1299" spans="1:36">
      <c r="A1299" s="237" t="str">
        <f t="shared" si="224"/>
        <v>0412700247生活介護</v>
      </c>
      <c r="B1299" s="237" t="s">
        <v>3096</v>
      </c>
      <c r="C1299" s="237" t="s">
        <v>3097</v>
      </c>
      <c r="D1299" s="237" t="str">
        <f t="shared" si="225"/>
        <v>シャカイフクシホウジンミヤギケンシャカイフクシキョウギカイ</v>
      </c>
      <c r="E1299" s="237" t="s">
        <v>3098</v>
      </c>
      <c r="F1299" s="237" t="str">
        <f t="shared" si="226"/>
        <v>980</v>
      </c>
      <c r="G1299" s="237" t="str">
        <f t="shared" si="227"/>
        <v>0011</v>
      </c>
      <c r="H1299" s="237" t="s">
        <v>3099</v>
      </c>
      <c r="I1299" s="237" t="str">
        <f t="shared" si="228"/>
        <v>仙台市青葉区上杉１丁目２番３号</v>
      </c>
      <c r="J1299" s="237" t="s">
        <v>3100</v>
      </c>
      <c r="K1299" s="237" t="s">
        <v>3101</v>
      </c>
      <c r="L1299" s="237" t="s">
        <v>353</v>
      </c>
      <c r="M1299" s="237" t="s">
        <v>3102</v>
      </c>
      <c r="N1299" s="237" t="s">
        <v>6177</v>
      </c>
      <c r="O1299" s="237" t="s">
        <v>6178</v>
      </c>
      <c r="P1299" s="237" t="s">
        <v>4347</v>
      </c>
      <c r="Q1299" s="237" t="s">
        <v>6056</v>
      </c>
      <c r="R1299" s="237" t="s">
        <v>6179</v>
      </c>
      <c r="S1299" s="237" t="s">
        <v>6180</v>
      </c>
      <c r="T1299" s="237" t="s">
        <v>6181</v>
      </c>
      <c r="U1299" s="237" t="s">
        <v>6182</v>
      </c>
      <c r="V1299" s="237" t="s">
        <v>105</v>
      </c>
      <c r="W1299" s="237"/>
      <c r="X1299" s="237"/>
      <c r="Y1299" s="237" t="s">
        <v>6177</v>
      </c>
      <c r="Z1299" s="237" t="s">
        <v>6178</v>
      </c>
      <c r="AA1299" s="237" t="str">
        <f t="shared" si="229"/>
        <v>ヨシオカスマイル</v>
      </c>
      <c r="AB1299" s="237" t="s">
        <v>4347</v>
      </c>
      <c r="AC1299" s="237" t="str">
        <f t="shared" si="230"/>
        <v>981</v>
      </c>
      <c r="AD1299" s="237" t="str">
        <f t="shared" si="231"/>
        <v>3621</v>
      </c>
      <c r="AE1299" s="237" t="s">
        <v>6056</v>
      </c>
      <c r="AF1299" s="237" t="s">
        <v>6179</v>
      </c>
      <c r="AG1299" s="237" t="str">
        <f t="shared" si="232"/>
        <v>黒川郡大和町吉岡字館下４６－１</v>
      </c>
      <c r="AH1299" s="237" t="s">
        <v>6180</v>
      </c>
      <c r="AI1299" s="237" t="s">
        <v>6181</v>
      </c>
      <c r="AJ1299" s="237" t="s">
        <v>260</v>
      </c>
    </row>
    <row r="1300" spans="1:36">
      <c r="A1300" s="237" t="str">
        <f t="shared" si="224"/>
        <v>0412700254居宅介護</v>
      </c>
      <c r="B1300" s="237" t="s">
        <v>6183</v>
      </c>
      <c r="C1300" s="237" t="s">
        <v>6184</v>
      </c>
      <c r="D1300" s="237" t="str">
        <f t="shared" si="225"/>
        <v>カブシキカイシャアイシンヘルプサービス</v>
      </c>
      <c r="E1300" s="237" t="s">
        <v>6185</v>
      </c>
      <c r="F1300" s="237" t="str">
        <f t="shared" si="226"/>
        <v>981</v>
      </c>
      <c r="G1300" s="237" t="str">
        <f t="shared" si="227"/>
        <v>0952</v>
      </c>
      <c r="H1300" s="237" t="s">
        <v>6186</v>
      </c>
      <c r="I1300" s="237" t="str">
        <f t="shared" si="228"/>
        <v>仙台市青葉区中山９丁目１２番１３号</v>
      </c>
      <c r="J1300" s="237" t="s">
        <v>6187</v>
      </c>
      <c r="K1300" s="237" t="s">
        <v>6188</v>
      </c>
      <c r="L1300" s="237" t="s">
        <v>339</v>
      </c>
      <c r="M1300" s="237" t="s">
        <v>6189</v>
      </c>
      <c r="N1300" s="237" t="s">
        <v>6190</v>
      </c>
      <c r="O1300" s="237" t="s">
        <v>6191</v>
      </c>
      <c r="P1300" s="237" t="s">
        <v>6063</v>
      </c>
      <c r="Q1300" s="237" t="s">
        <v>4894</v>
      </c>
      <c r="R1300" s="237" t="s">
        <v>6192</v>
      </c>
      <c r="S1300" s="237" t="s">
        <v>6193</v>
      </c>
      <c r="T1300" s="237" t="s">
        <v>6194</v>
      </c>
      <c r="U1300" s="237" t="s">
        <v>6195</v>
      </c>
      <c r="V1300" s="237" t="s">
        <v>99</v>
      </c>
      <c r="W1300" s="237"/>
      <c r="X1300" s="237"/>
      <c r="Y1300" s="237" t="s">
        <v>6190</v>
      </c>
      <c r="Z1300" s="237" t="s">
        <v>6191</v>
      </c>
      <c r="AA1300" s="237" t="str">
        <f t="shared" si="229"/>
        <v>アイシンヘルプサービスタイトミ</v>
      </c>
      <c r="AB1300" s="237" t="s">
        <v>6063</v>
      </c>
      <c r="AC1300" s="237" t="str">
        <f t="shared" si="230"/>
        <v>981</v>
      </c>
      <c r="AD1300" s="237" t="str">
        <f t="shared" si="231"/>
        <v>3311</v>
      </c>
      <c r="AE1300" s="237" t="s">
        <v>4894</v>
      </c>
      <c r="AF1300" s="237" t="s">
        <v>6196</v>
      </c>
      <c r="AG1300" s="237" t="str">
        <f t="shared" si="232"/>
        <v>富谷市富谷西沢17-8</v>
      </c>
      <c r="AH1300" s="237" t="s">
        <v>6193</v>
      </c>
      <c r="AI1300" s="237" t="s">
        <v>6194</v>
      </c>
      <c r="AJ1300" s="237" t="s">
        <v>260</v>
      </c>
    </row>
    <row r="1301" spans="1:36">
      <c r="A1301" s="237" t="str">
        <f t="shared" si="224"/>
        <v>0412700254重度訪問介護</v>
      </c>
      <c r="B1301" s="237" t="s">
        <v>6183</v>
      </c>
      <c r="C1301" s="237" t="s">
        <v>6184</v>
      </c>
      <c r="D1301" s="237" t="str">
        <f t="shared" si="225"/>
        <v>カブシキカイシャアイシンヘルプサービス</v>
      </c>
      <c r="E1301" s="237" t="s">
        <v>6185</v>
      </c>
      <c r="F1301" s="237" t="str">
        <f t="shared" si="226"/>
        <v>981</v>
      </c>
      <c r="G1301" s="237" t="str">
        <f t="shared" si="227"/>
        <v>0952</v>
      </c>
      <c r="H1301" s="237" t="s">
        <v>6186</v>
      </c>
      <c r="I1301" s="237" t="str">
        <f t="shared" si="228"/>
        <v>仙台市青葉区中山９丁目１２番１３号</v>
      </c>
      <c r="J1301" s="237" t="s">
        <v>6187</v>
      </c>
      <c r="K1301" s="237" t="s">
        <v>6188</v>
      </c>
      <c r="L1301" s="237" t="s">
        <v>339</v>
      </c>
      <c r="M1301" s="237" t="s">
        <v>6189</v>
      </c>
      <c r="N1301" s="237" t="s">
        <v>6190</v>
      </c>
      <c r="O1301" s="237" t="s">
        <v>6191</v>
      </c>
      <c r="P1301" s="237" t="s">
        <v>6063</v>
      </c>
      <c r="Q1301" s="237" t="s">
        <v>4894</v>
      </c>
      <c r="R1301" s="237" t="s">
        <v>6192</v>
      </c>
      <c r="S1301" s="237" t="s">
        <v>6193</v>
      </c>
      <c r="T1301" s="237" t="s">
        <v>6194</v>
      </c>
      <c r="U1301" s="237" t="s">
        <v>6195</v>
      </c>
      <c r="V1301" s="237" t="s">
        <v>101</v>
      </c>
      <c r="W1301" s="237"/>
      <c r="X1301" s="237"/>
      <c r="Y1301" s="237" t="s">
        <v>6190</v>
      </c>
      <c r="Z1301" s="237" t="s">
        <v>6191</v>
      </c>
      <c r="AA1301" s="237" t="str">
        <f t="shared" si="229"/>
        <v>アイシンヘルプサービスタイトミ</v>
      </c>
      <c r="AB1301" s="237" t="s">
        <v>6063</v>
      </c>
      <c r="AC1301" s="237" t="str">
        <f t="shared" si="230"/>
        <v>981</v>
      </c>
      <c r="AD1301" s="237" t="str">
        <f t="shared" si="231"/>
        <v>3311</v>
      </c>
      <c r="AE1301" s="237" t="s">
        <v>4894</v>
      </c>
      <c r="AF1301" s="237" t="s">
        <v>6196</v>
      </c>
      <c r="AG1301" s="237" t="str">
        <f t="shared" si="232"/>
        <v>富谷市富谷西沢17-8</v>
      </c>
      <c r="AH1301" s="237" t="s">
        <v>6193</v>
      </c>
      <c r="AI1301" s="237" t="s">
        <v>6194</v>
      </c>
      <c r="AJ1301" s="237" t="s">
        <v>260</v>
      </c>
    </row>
    <row r="1302" spans="1:36">
      <c r="A1302" s="237" t="str">
        <f t="shared" si="224"/>
        <v>0412700254行動援護</v>
      </c>
      <c r="B1302" s="237" t="s">
        <v>6183</v>
      </c>
      <c r="C1302" s="237" t="s">
        <v>6184</v>
      </c>
      <c r="D1302" s="237" t="str">
        <f t="shared" si="225"/>
        <v>カブシキカイシャアイシンヘルプサービス</v>
      </c>
      <c r="E1302" s="237" t="s">
        <v>6185</v>
      </c>
      <c r="F1302" s="237" t="str">
        <f t="shared" si="226"/>
        <v>981</v>
      </c>
      <c r="G1302" s="237" t="str">
        <f t="shared" si="227"/>
        <v>0952</v>
      </c>
      <c r="H1302" s="237" t="s">
        <v>6186</v>
      </c>
      <c r="I1302" s="237" t="str">
        <f t="shared" si="228"/>
        <v>仙台市青葉区中山９丁目１２番１３号</v>
      </c>
      <c r="J1302" s="237" t="s">
        <v>6187</v>
      </c>
      <c r="K1302" s="237" t="s">
        <v>6188</v>
      </c>
      <c r="L1302" s="237" t="s">
        <v>339</v>
      </c>
      <c r="M1302" s="237" t="s">
        <v>6189</v>
      </c>
      <c r="N1302" s="237" t="s">
        <v>6190</v>
      </c>
      <c r="O1302" s="237" t="s">
        <v>6191</v>
      </c>
      <c r="P1302" s="237" t="s">
        <v>6063</v>
      </c>
      <c r="Q1302" s="237" t="s">
        <v>4894</v>
      </c>
      <c r="R1302" s="237" t="s">
        <v>6192</v>
      </c>
      <c r="S1302" s="237" t="s">
        <v>6193</v>
      </c>
      <c r="T1302" s="237" t="s">
        <v>6194</v>
      </c>
      <c r="U1302" s="237" t="s">
        <v>6195</v>
      </c>
      <c r="V1302" s="237" t="s">
        <v>102</v>
      </c>
      <c r="W1302" s="237"/>
      <c r="X1302" s="237"/>
      <c r="Y1302" s="237" t="s">
        <v>6190</v>
      </c>
      <c r="Z1302" s="237" t="s">
        <v>6191</v>
      </c>
      <c r="AA1302" s="237" t="str">
        <f t="shared" si="229"/>
        <v>アイシンヘルプサービスタイトミ</v>
      </c>
      <c r="AB1302" s="237" t="s">
        <v>6063</v>
      </c>
      <c r="AC1302" s="237" t="str">
        <f t="shared" si="230"/>
        <v>981</v>
      </c>
      <c r="AD1302" s="237" t="str">
        <f t="shared" si="231"/>
        <v>3311</v>
      </c>
      <c r="AE1302" s="237" t="s">
        <v>4894</v>
      </c>
      <c r="AF1302" s="237" t="s">
        <v>6196</v>
      </c>
      <c r="AG1302" s="237" t="str">
        <f t="shared" si="232"/>
        <v>富谷市富谷西沢17-8</v>
      </c>
      <c r="AH1302" s="237" t="s">
        <v>6193</v>
      </c>
      <c r="AI1302" s="237" t="s">
        <v>6194</v>
      </c>
      <c r="AJ1302" s="237" t="s">
        <v>260</v>
      </c>
    </row>
    <row r="1303" spans="1:36">
      <c r="A1303" s="237" t="str">
        <f t="shared" si="224"/>
        <v>0412700262居宅介護</v>
      </c>
      <c r="B1303" s="237" t="s">
        <v>644</v>
      </c>
      <c r="C1303" s="237" t="s">
        <v>645</v>
      </c>
      <c r="D1303" s="237" t="str">
        <f t="shared" si="225"/>
        <v>セントケアミヤギカブシキガイシャ</v>
      </c>
      <c r="E1303" s="237" t="s">
        <v>646</v>
      </c>
      <c r="F1303" s="237" t="str">
        <f t="shared" si="226"/>
        <v>980</v>
      </c>
      <c r="G1303" s="237" t="str">
        <f t="shared" si="227"/>
        <v>0014</v>
      </c>
      <c r="H1303" s="237" t="s">
        <v>647</v>
      </c>
      <c r="I1303" s="237" t="str">
        <f t="shared" si="228"/>
        <v>仙台市青葉区本町１丁目１１番１１号</v>
      </c>
      <c r="J1303" s="237" t="s">
        <v>648</v>
      </c>
      <c r="K1303" s="237" t="s">
        <v>649</v>
      </c>
      <c r="L1303" s="237" t="s">
        <v>635</v>
      </c>
      <c r="M1303" s="237" t="s">
        <v>650</v>
      </c>
      <c r="N1303" s="237" t="s">
        <v>6197</v>
      </c>
      <c r="O1303" s="237" t="s">
        <v>6198</v>
      </c>
      <c r="P1303" s="237" t="s">
        <v>6199</v>
      </c>
      <c r="Q1303" s="237" t="s">
        <v>4894</v>
      </c>
      <c r="R1303" s="237" t="s">
        <v>6200</v>
      </c>
      <c r="S1303" s="237" t="s">
        <v>6117</v>
      </c>
      <c r="T1303" s="237" t="s">
        <v>6118</v>
      </c>
      <c r="U1303" s="237" t="s">
        <v>6201</v>
      </c>
      <c r="V1303" s="237" t="s">
        <v>99</v>
      </c>
      <c r="W1303" s="237"/>
      <c r="X1303" s="237"/>
      <c r="Y1303" s="237" t="s">
        <v>6197</v>
      </c>
      <c r="Z1303" s="237" t="s">
        <v>6198</v>
      </c>
      <c r="AA1303" s="237" t="str">
        <f t="shared" si="229"/>
        <v>セントケアトミヤチュウオウ</v>
      </c>
      <c r="AB1303" s="237" t="s">
        <v>6199</v>
      </c>
      <c r="AC1303" s="237" t="str">
        <f t="shared" si="230"/>
        <v>981</v>
      </c>
      <c r="AD1303" s="237" t="str">
        <f t="shared" si="231"/>
        <v>3331</v>
      </c>
      <c r="AE1303" s="237" t="s">
        <v>4894</v>
      </c>
      <c r="AF1303" s="237" t="s">
        <v>6200</v>
      </c>
      <c r="AG1303" s="237" t="str">
        <f t="shared" si="232"/>
        <v>富谷市東向陽台３丁目２８－２</v>
      </c>
      <c r="AH1303" s="237" t="s">
        <v>6117</v>
      </c>
      <c r="AI1303" s="237" t="s">
        <v>6118</v>
      </c>
      <c r="AJ1303" s="237" t="s">
        <v>260</v>
      </c>
    </row>
    <row r="1304" spans="1:36">
      <c r="A1304" s="237" t="str">
        <f t="shared" si="224"/>
        <v>0412700262重度訪問介護</v>
      </c>
      <c r="B1304" s="237" t="s">
        <v>644</v>
      </c>
      <c r="C1304" s="237" t="s">
        <v>645</v>
      </c>
      <c r="D1304" s="237" t="str">
        <f t="shared" si="225"/>
        <v>セントケアミヤギカブシキガイシャ</v>
      </c>
      <c r="E1304" s="237" t="s">
        <v>646</v>
      </c>
      <c r="F1304" s="237" t="str">
        <f t="shared" si="226"/>
        <v>980</v>
      </c>
      <c r="G1304" s="237" t="str">
        <f t="shared" si="227"/>
        <v>0014</v>
      </c>
      <c r="H1304" s="237" t="s">
        <v>647</v>
      </c>
      <c r="I1304" s="237" t="str">
        <f t="shared" si="228"/>
        <v>仙台市青葉区本町１丁目１１番１１号</v>
      </c>
      <c r="J1304" s="237" t="s">
        <v>648</v>
      </c>
      <c r="K1304" s="237" t="s">
        <v>649</v>
      </c>
      <c r="L1304" s="237" t="s">
        <v>635</v>
      </c>
      <c r="M1304" s="237" t="s">
        <v>650</v>
      </c>
      <c r="N1304" s="237" t="s">
        <v>6197</v>
      </c>
      <c r="O1304" s="237" t="s">
        <v>6198</v>
      </c>
      <c r="P1304" s="237" t="s">
        <v>6199</v>
      </c>
      <c r="Q1304" s="237" t="s">
        <v>4894</v>
      </c>
      <c r="R1304" s="237" t="s">
        <v>6200</v>
      </c>
      <c r="S1304" s="237" t="s">
        <v>6117</v>
      </c>
      <c r="T1304" s="237" t="s">
        <v>6118</v>
      </c>
      <c r="U1304" s="237" t="s">
        <v>6201</v>
      </c>
      <c r="V1304" s="237" t="s">
        <v>101</v>
      </c>
      <c r="W1304" s="237"/>
      <c r="X1304" s="237"/>
      <c r="Y1304" s="237" t="s">
        <v>6197</v>
      </c>
      <c r="Z1304" s="237" t="s">
        <v>6198</v>
      </c>
      <c r="AA1304" s="237" t="str">
        <f t="shared" si="229"/>
        <v>セントケアトミヤチュウオウ</v>
      </c>
      <c r="AB1304" s="237" t="s">
        <v>6199</v>
      </c>
      <c r="AC1304" s="237" t="str">
        <f t="shared" si="230"/>
        <v>981</v>
      </c>
      <c r="AD1304" s="237" t="str">
        <f t="shared" si="231"/>
        <v>3331</v>
      </c>
      <c r="AE1304" s="237" t="s">
        <v>4894</v>
      </c>
      <c r="AF1304" s="237" t="s">
        <v>6200</v>
      </c>
      <c r="AG1304" s="237" t="str">
        <f t="shared" si="232"/>
        <v>富谷市東向陽台３丁目２８－２</v>
      </c>
      <c r="AH1304" s="237" t="s">
        <v>6117</v>
      </c>
      <c r="AI1304" s="237" t="s">
        <v>6118</v>
      </c>
      <c r="AJ1304" s="237" t="s">
        <v>260</v>
      </c>
    </row>
    <row r="1305" spans="1:36">
      <c r="A1305" s="237" t="str">
        <f t="shared" si="224"/>
        <v>0412700262同行援護</v>
      </c>
      <c r="B1305" s="237" t="s">
        <v>644</v>
      </c>
      <c r="C1305" s="237" t="s">
        <v>645</v>
      </c>
      <c r="D1305" s="237" t="str">
        <f t="shared" si="225"/>
        <v>セントケアミヤギカブシキガイシャ</v>
      </c>
      <c r="E1305" s="237" t="s">
        <v>646</v>
      </c>
      <c r="F1305" s="237" t="str">
        <f t="shared" si="226"/>
        <v>980</v>
      </c>
      <c r="G1305" s="237" t="str">
        <f t="shared" si="227"/>
        <v>0014</v>
      </c>
      <c r="H1305" s="237" t="s">
        <v>647</v>
      </c>
      <c r="I1305" s="237" t="str">
        <f t="shared" si="228"/>
        <v>仙台市青葉区本町１丁目１１番１１号</v>
      </c>
      <c r="J1305" s="237" t="s">
        <v>648</v>
      </c>
      <c r="K1305" s="237" t="s">
        <v>649</v>
      </c>
      <c r="L1305" s="237" t="s">
        <v>635</v>
      </c>
      <c r="M1305" s="237" t="s">
        <v>650</v>
      </c>
      <c r="N1305" s="237" t="s">
        <v>6197</v>
      </c>
      <c r="O1305" s="237" t="s">
        <v>6198</v>
      </c>
      <c r="P1305" s="237" t="s">
        <v>6199</v>
      </c>
      <c r="Q1305" s="237" t="s">
        <v>4894</v>
      </c>
      <c r="R1305" s="237" t="s">
        <v>6200</v>
      </c>
      <c r="S1305" s="237" t="s">
        <v>6117</v>
      </c>
      <c r="T1305" s="237" t="s">
        <v>6118</v>
      </c>
      <c r="U1305" s="237" t="s">
        <v>6201</v>
      </c>
      <c r="V1305" s="237" t="s">
        <v>126</v>
      </c>
      <c r="W1305" s="237"/>
      <c r="X1305" s="237"/>
      <c r="Y1305" s="237" t="s">
        <v>6197</v>
      </c>
      <c r="Z1305" s="237" t="s">
        <v>6198</v>
      </c>
      <c r="AA1305" s="237" t="str">
        <f t="shared" si="229"/>
        <v>セントケアトミヤチュウオウ</v>
      </c>
      <c r="AB1305" s="237" t="s">
        <v>6199</v>
      </c>
      <c r="AC1305" s="237" t="str">
        <f t="shared" si="230"/>
        <v>981</v>
      </c>
      <c r="AD1305" s="237" t="str">
        <f t="shared" si="231"/>
        <v>3331</v>
      </c>
      <c r="AE1305" s="237" t="s">
        <v>4894</v>
      </c>
      <c r="AF1305" s="237" t="s">
        <v>6200</v>
      </c>
      <c r="AG1305" s="237" t="str">
        <f t="shared" si="232"/>
        <v>富谷市東向陽台３丁目２８－２</v>
      </c>
      <c r="AH1305" s="237" t="s">
        <v>6117</v>
      </c>
      <c r="AI1305" s="237" t="s">
        <v>6118</v>
      </c>
      <c r="AJ1305" s="237" t="s">
        <v>332</v>
      </c>
    </row>
    <row r="1306" spans="1:36">
      <c r="A1306" s="237" t="str">
        <f t="shared" si="224"/>
        <v>0412700270居宅介護</v>
      </c>
      <c r="B1306" s="237" t="s">
        <v>6202</v>
      </c>
      <c r="C1306" s="237" t="s">
        <v>6203</v>
      </c>
      <c r="D1306" s="237" t="str">
        <f t="shared" si="225"/>
        <v>シャカイフクシホウジンオオサトマチシャカイフクシキョウギカイ</v>
      </c>
      <c r="E1306" s="237" t="s">
        <v>6162</v>
      </c>
      <c r="F1306" s="237" t="str">
        <f t="shared" si="226"/>
        <v>981</v>
      </c>
      <c r="G1306" s="237" t="str">
        <f t="shared" si="227"/>
        <v>3502</v>
      </c>
      <c r="H1306" s="237" t="s">
        <v>6204</v>
      </c>
      <c r="I1306" s="237" t="str">
        <f t="shared" si="228"/>
        <v>黒川郡大郷町粕川字東長崎３１番地の７</v>
      </c>
      <c r="J1306" s="237" t="s">
        <v>6205</v>
      </c>
      <c r="K1306" s="237" t="s">
        <v>6205</v>
      </c>
      <c r="L1306" s="237" t="s">
        <v>353</v>
      </c>
      <c r="M1306" s="237" t="s">
        <v>6206</v>
      </c>
      <c r="N1306" s="237" t="s">
        <v>6207</v>
      </c>
      <c r="O1306" s="237" t="s">
        <v>6208</v>
      </c>
      <c r="P1306" s="237" t="s">
        <v>6162</v>
      </c>
      <c r="Q1306" s="237" t="s">
        <v>6128</v>
      </c>
      <c r="R1306" s="237" t="s">
        <v>6209</v>
      </c>
      <c r="S1306" s="237" t="s">
        <v>6148</v>
      </c>
      <c r="T1306" s="237" t="s">
        <v>6149</v>
      </c>
      <c r="U1306" s="237" t="s">
        <v>6210</v>
      </c>
      <c r="V1306" s="237" t="s">
        <v>99</v>
      </c>
      <c r="W1306" s="237"/>
      <c r="X1306" s="237"/>
      <c r="Y1306" s="237" t="s">
        <v>6207</v>
      </c>
      <c r="Z1306" s="237" t="s">
        <v>6208</v>
      </c>
      <c r="AA1306" s="237" t="str">
        <f t="shared" si="229"/>
        <v>オオサトチョウシャカイフクシキョウギカイライフサポートオオサト</v>
      </c>
      <c r="AB1306" s="237" t="s">
        <v>6162</v>
      </c>
      <c r="AC1306" s="237" t="str">
        <f t="shared" si="230"/>
        <v>981</v>
      </c>
      <c r="AD1306" s="237" t="str">
        <f t="shared" si="231"/>
        <v>3502</v>
      </c>
      <c r="AE1306" s="237" t="s">
        <v>6128</v>
      </c>
      <c r="AF1306" s="237" t="s">
        <v>6209</v>
      </c>
      <c r="AG1306" s="237" t="str">
        <f t="shared" si="232"/>
        <v>黒川郡大郷町粕川字東長崎31-7</v>
      </c>
      <c r="AH1306" s="237" t="s">
        <v>6148</v>
      </c>
      <c r="AI1306" s="237" t="s">
        <v>6149</v>
      </c>
      <c r="AJ1306" s="237" t="s">
        <v>260</v>
      </c>
    </row>
    <row r="1307" spans="1:36">
      <c r="A1307" s="237" t="str">
        <f t="shared" si="224"/>
        <v>0412700270重度訪問介護</v>
      </c>
      <c r="B1307" s="237" t="s">
        <v>6202</v>
      </c>
      <c r="C1307" s="237" t="s">
        <v>6203</v>
      </c>
      <c r="D1307" s="237" t="str">
        <f t="shared" si="225"/>
        <v>シャカイフクシホウジンオオサトマチシャカイフクシキョウギカイ</v>
      </c>
      <c r="E1307" s="237" t="s">
        <v>6162</v>
      </c>
      <c r="F1307" s="237" t="str">
        <f t="shared" si="226"/>
        <v>981</v>
      </c>
      <c r="G1307" s="237" t="str">
        <f t="shared" si="227"/>
        <v>3502</v>
      </c>
      <c r="H1307" s="237" t="s">
        <v>6204</v>
      </c>
      <c r="I1307" s="237" t="str">
        <f t="shared" si="228"/>
        <v>黒川郡大郷町粕川字東長崎３１番地の７</v>
      </c>
      <c r="J1307" s="237" t="s">
        <v>6205</v>
      </c>
      <c r="K1307" s="237" t="s">
        <v>6205</v>
      </c>
      <c r="L1307" s="237" t="s">
        <v>353</v>
      </c>
      <c r="M1307" s="237" t="s">
        <v>6206</v>
      </c>
      <c r="N1307" s="237" t="s">
        <v>6207</v>
      </c>
      <c r="O1307" s="237" t="s">
        <v>6208</v>
      </c>
      <c r="P1307" s="237" t="s">
        <v>6162</v>
      </c>
      <c r="Q1307" s="237" t="s">
        <v>6128</v>
      </c>
      <c r="R1307" s="237" t="s">
        <v>6209</v>
      </c>
      <c r="S1307" s="237" t="s">
        <v>6148</v>
      </c>
      <c r="T1307" s="237" t="s">
        <v>6149</v>
      </c>
      <c r="U1307" s="237" t="s">
        <v>6210</v>
      </c>
      <c r="V1307" s="237" t="s">
        <v>101</v>
      </c>
      <c r="W1307" s="237"/>
      <c r="X1307" s="237"/>
      <c r="Y1307" s="237" t="s">
        <v>6207</v>
      </c>
      <c r="Z1307" s="237" t="s">
        <v>6208</v>
      </c>
      <c r="AA1307" s="237" t="str">
        <f t="shared" si="229"/>
        <v>オオサトチョウシャカイフクシキョウギカイライフサポートオオサト</v>
      </c>
      <c r="AB1307" s="237" t="s">
        <v>6162</v>
      </c>
      <c r="AC1307" s="237" t="str">
        <f t="shared" si="230"/>
        <v>981</v>
      </c>
      <c r="AD1307" s="237" t="str">
        <f t="shared" si="231"/>
        <v>3502</v>
      </c>
      <c r="AE1307" s="237" t="s">
        <v>6128</v>
      </c>
      <c r="AF1307" s="237" t="s">
        <v>6209</v>
      </c>
      <c r="AG1307" s="237" t="str">
        <f t="shared" si="232"/>
        <v>黒川郡大郷町粕川字東長崎31-7</v>
      </c>
      <c r="AH1307" s="237" t="s">
        <v>6148</v>
      </c>
      <c r="AI1307" s="237" t="s">
        <v>6149</v>
      </c>
      <c r="AJ1307" s="237" t="s">
        <v>260</v>
      </c>
    </row>
    <row r="1308" spans="1:36">
      <c r="A1308" s="237" t="str">
        <f t="shared" si="224"/>
        <v>0412700288短期入所</v>
      </c>
      <c r="B1308" s="237" t="s">
        <v>4345</v>
      </c>
      <c r="C1308" s="237" t="s">
        <v>4346</v>
      </c>
      <c r="D1308" s="237" t="str">
        <f t="shared" si="225"/>
        <v>シャカイフクシホウジンエイラクカイ</v>
      </c>
      <c r="E1308" s="237" t="s">
        <v>4347</v>
      </c>
      <c r="F1308" s="237" t="str">
        <f t="shared" si="226"/>
        <v>981</v>
      </c>
      <c r="G1308" s="237" t="str">
        <f t="shared" si="227"/>
        <v>3621</v>
      </c>
      <c r="H1308" s="237" t="s">
        <v>4348</v>
      </c>
      <c r="I1308" s="237" t="str">
        <f t="shared" si="228"/>
        <v>黒川郡大和町吉岡字中町３２番地２</v>
      </c>
      <c r="J1308" s="237" t="s">
        <v>4349</v>
      </c>
      <c r="K1308" s="237" t="s">
        <v>4350</v>
      </c>
      <c r="L1308" s="237" t="s">
        <v>248</v>
      </c>
      <c r="M1308" s="237" t="s">
        <v>4351</v>
      </c>
      <c r="N1308" s="237" t="s">
        <v>6211</v>
      </c>
      <c r="O1308" s="237" t="s">
        <v>6212</v>
      </c>
      <c r="P1308" s="237" t="s">
        <v>6122</v>
      </c>
      <c r="Q1308" s="237" t="s">
        <v>6128</v>
      </c>
      <c r="R1308" s="237" t="s">
        <v>6213</v>
      </c>
      <c r="S1308" s="237" t="s">
        <v>6214</v>
      </c>
      <c r="T1308" s="237" t="s">
        <v>6215</v>
      </c>
      <c r="U1308" s="237" t="s">
        <v>6216</v>
      </c>
      <c r="V1308" s="237" t="s">
        <v>277</v>
      </c>
      <c r="W1308" s="237"/>
      <c r="X1308" s="237"/>
      <c r="Y1308" s="237" t="s">
        <v>6211</v>
      </c>
      <c r="Z1308" s="237" t="s">
        <v>6212</v>
      </c>
      <c r="AA1308" s="237" t="str">
        <f t="shared" si="229"/>
        <v>トクベツヨウゴロウジンホームキョウワソウ</v>
      </c>
      <c r="AB1308" s="237" t="s">
        <v>6122</v>
      </c>
      <c r="AC1308" s="237" t="str">
        <f t="shared" si="230"/>
        <v>981</v>
      </c>
      <c r="AD1308" s="237" t="str">
        <f t="shared" si="231"/>
        <v>3501</v>
      </c>
      <c r="AE1308" s="237" t="s">
        <v>6128</v>
      </c>
      <c r="AF1308" s="237" t="s">
        <v>6213</v>
      </c>
      <c r="AG1308" s="237" t="str">
        <f t="shared" si="232"/>
        <v>黒川郡大郷町大松沢字鶴田山36番地の2</v>
      </c>
      <c r="AH1308" s="237" t="s">
        <v>6214</v>
      </c>
      <c r="AI1308" s="237" t="s">
        <v>6215</v>
      </c>
      <c r="AJ1308" s="237" t="s">
        <v>260</v>
      </c>
    </row>
    <row r="1309" spans="1:36">
      <c r="A1309" s="237" t="str">
        <f t="shared" si="224"/>
        <v>0412700296短期入所</v>
      </c>
      <c r="B1309" s="237" t="s">
        <v>4345</v>
      </c>
      <c r="C1309" s="237" t="s">
        <v>4346</v>
      </c>
      <c r="D1309" s="237" t="str">
        <f t="shared" si="225"/>
        <v>シャカイフクシホウジンエイラクカイ</v>
      </c>
      <c r="E1309" s="237" t="s">
        <v>4347</v>
      </c>
      <c r="F1309" s="237" t="str">
        <f t="shared" si="226"/>
        <v>981</v>
      </c>
      <c r="G1309" s="237" t="str">
        <f t="shared" si="227"/>
        <v>3621</v>
      </c>
      <c r="H1309" s="237" t="s">
        <v>4348</v>
      </c>
      <c r="I1309" s="237" t="str">
        <f t="shared" si="228"/>
        <v>黒川郡大和町吉岡字中町３２番地２</v>
      </c>
      <c r="J1309" s="237" t="s">
        <v>4349</v>
      </c>
      <c r="K1309" s="237" t="s">
        <v>4350</v>
      </c>
      <c r="L1309" s="237" t="s">
        <v>248</v>
      </c>
      <c r="M1309" s="237" t="s">
        <v>4351</v>
      </c>
      <c r="N1309" s="237" t="s">
        <v>6217</v>
      </c>
      <c r="O1309" s="237" t="s">
        <v>6218</v>
      </c>
      <c r="P1309" s="237" t="s">
        <v>6219</v>
      </c>
      <c r="Q1309" s="237" t="s">
        <v>6220</v>
      </c>
      <c r="R1309" s="237" t="s">
        <v>6221</v>
      </c>
      <c r="S1309" s="237" t="s">
        <v>6222</v>
      </c>
      <c r="T1309" s="237" t="s">
        <v>6223</v>
      </c>
      <c r="U1309" s="237" t="s">
        <v>6224</v>
      </c>
      <c r="V1309" s="237" t="s">
        <v>277</v>
      </c>
      <c r="W1309" s="237"/>
      <c r="X1309" s="237"/>
      <c r="Y1309" s="237" t="s">
        <v>6217</v>
      </c>
      <c r="Z1309" s="237" t="s">
        <v>6218</v>
      </c>
      <c r="AA1309" s="237" t="str">
        <f t="shared" si="229"/>
        <v>トクベツヨウゴロウジンホームシチホウソウ</v>
      </c>
      <c r="AB1309" s="237" t="s">
        <v>6219</v>
      </c>
      <c r="AC1309" s="237" t="str">
        <f t="shared" si="230"/>
        <v>981</v>
      </c>
      <c r="AD1309" s="237" t="str">
        <f t="shared" si="231"/>
        <v>3601</v>
      </c>
      <c r="AE1309" s="237" t="s">
        <v>6220</v>
      </c>
      <c r="AF1309" s="237" t="s">
        <v>6221</v>
      </c>
      <c r="AG1309" s="237" t="str">
        <f t="shared" si="232"/>
        <v>黒川郡大衡村大瓜字長町77番地の3</v>
      </c>
      <c r="AH1309" s="237" t="s">
        <v>6222</v>
      </c>
      <c r="AI1309" s="237" t="s">
        <v>6223</v>
      </c>
      <c r="AJ1309" s="237" t="s">
        <v>332</v>
      </c>
    </row>
    <row r="1310" spans="1:36">
      <c r="A1310" s="237" t="str">
        <f t="shared" si="224"/>
        <v>0412700312居宅介護</v>
      </c>
      <c r="B1310" s="237" t="s">
        <v>6130</v>
      </c>
      <c r="C1310" s="237" t="s">
        <v>6131</v>
      </c>
      <c r="D1310" s="237" t="str">
        <f t="shared" si="225"/>
        <v>ユウゲンガイシャ　セベック</v>
      </c>
      <c r="E1310" s="237" t="s">
        <v>4887</v>
      </c>
      <c r="F1310" s="237" t="str">
        <f t="shared" si="226"/>
        <v>981</v>
      </c>
      <c r="G1310" s="237" t="str">
        <f t="shared" si="227"/>
        <v>3341</v>
      </c>
      <c r="H1310" s="237" t="s">
        <v>6132</v>
      </c>
      <c r="I1310" s="237" t="str">
        <f t="shared" si="228"/>
        <v>富谷市成田６丁目８番地３</v>
      </c>
      <c r="J1310" s="237" t="s">
        <v>6133</v>
      </c>
      <c r="K1310" s="237" t="s">
        <v>6134</v>
      </c>
      <c r="L1310" s="237" t="s">
        <v>552</v>
      </c>
      <c r="M1310" s="237" t="s">
        <v>6135</v>
      </c>
      <c r="N1310" s="237" t="s">
        <v>6136</v>
      </c>
      <c r="O1310" s="237" t="s">
        <v>6137</v>
      </c>
      <c r="P1310" s="237" t="s">
        <v>4887</v>
      </c>
      <c r="Q1310" s="237" t="s">
        <v>4894</v>
      </c>
      <c r="R1310" s="237" t="s">
        <v>6225</v>
      </c>
      <c r="S1310" s="237" t="s">
        <v>6226</v>
      </c>
      <c r="T1310" s="237" t="s">
        <v>6227</v>
      </c>
      <c r="U1310" s="237" t="s">
        <v>6228</v>
      </c>
      <c r="V1310" s="237" t="s">
        <v>99</v>
      </c>
      <c r="W1310" s="237"/>
      <c r="X1310" s="237"/>
      <c r="Y1310" s="237" t="s">
        <v>6136</v>
      </c>
      <c r="Z1310" s="237" t="s">
        <v>6137</v>
      </c>
      <c r="AA1310" s="237" t="str">
        <f t="shared" si="229"/>
        <v>セベック　ヘルパーステーション</v>
      </c>
      <c r="AB1310" s="237" t="s">
        <v>4887</v>
      </c>
      <c r="AC1310" s="237" t="str">
        <f t="shared" si="230"/>
        <v>981</v>
      </c>
      <c r="AD1310" s="237" t="str">
        <f t="shared" si="231"/>
        <v>3341</v>
      </c>
      <c r="AE1310" s="237" t="s">
        <v>4894</v>
      </c>
      <c r="AF1310" s="237" t="s">
        <v>6225</v>
      </c>
      <c r="AG1310" s="237" t="str">
        <f t="shared" si="232"/>
        <v>富谷市成田２－３－３成田ビル１０３</v>
      </c>
      <c r="AH1310" s="237" t="s">
        <v>6226</v>
      </c>
      <c r="AI1310" s="237" t="s">
        <v>6227</v>
      </c>
      <c r="AJ1310" s="237" t="s">
        <v>260</v>
      </c>
    </row>
    <row r="1311" spans="1:36">
      <c r="A1311" s="237" t="str">
        <f t="shared" si="224"/>
        <v>0412700312重度訪問介護</v>
      </c>
      <c r="B1311" s="237" t="s">
        <v>6130</v>
      </c>
      <c r="C1311" s="237" t="s">
        <v>6131</v>
      </c>
      <c r="D1311" s="237" t="str">
        <f t="shared" si="225"/>
        <v>ユウゲンガイシャ　セベック</v>
      </c>
      <c r="E1311" s="237" t="s">
        <v>4887</v>
      </c>
      <c r="F1311" s="237" t="str">
        <f t="shared" si="226"/>
        <v>981</v>
      </c>
      <c r="G1311" s="237" t="str">
        <f t="shared" si="227"/>
        <v>3341</v>
      </c>
      <c r="H1311" s="237" t="s">
        <v>6132</v>
      </c>
      <c r="I1311" s="237" t="str">
        <f t="shared" si="228"/>
        <v>富谷市成田６丁目８番地３</v>
      </c>
      <c r="J1311" s="237" t="s">
        <v>6133</v>
      </c>
      <c r="K1311" s="237" t="s">
        <v>6134</v>
      </c>
      <c r="L1311" s="237" t="s">
        <v>552</v>
      </c>
      <c r="M1311" s="237" t="s">
        <v>6135</v>
      </c>
      <c r="N1311" s="237" t="s">
        <v>6136</v>
      </c>
      <c r="O1311" s="237" t="s">
        <v>6137</v>
      </c>
      <c r="P1311" s="237" t="s">
        <v>4887</v>
      </c>
      <c r="Q1311" s="237" t="s">
        <v>4894</v>
      </c>
      <c r="R1311" s="237" t="s">
        <v>6225</v>
      </c>
      <c r="S1311" s="237" t="s">
        <v>6226</v>
      </c>
      <c r="T1311" s="237" t="s">
        <v>6227</v>
      </c>
      <c r="U1311" s="237" t="s">
        <v>6228</v>
      </c>
      <c r="V1311" s="237" t="s">
        <v>101</v>
      </c>
      <c r="W1311" s="237"/>
      <c r="X1311" s="237"/>
      <c r="Y1311" s="237" t="s">
        <v>6136</v>
      </c>
      <c r="Z1311" s="237" t="s">
        <v>6137</v>
      </c>
      <c r="AA1311" s="237" t="str">
        <f t="shared" si="229"/>
        <v>セベック　ヘルパーステーション</v>
      </c>
      <c r="AB1311" s="237" t="s">
        <v>4887</v>
      </c>
      <c r="AC1311" s="237" t="str">
        <f t="shared" si="230"/>
        <v>981</v>
      </c>
      <c r="AD1311" s="237" t="str">
        <f t="shared" si="231"/>
        <v>3341</v>
      </c>
      <c r="AE1311" s="237" t="s">
        <v>4894</v>
      </c>
      <c r="AF1311" s="237" t="s">
        <v>6225</v>
      </c>
      <c r="AG1311" s="237" t="str">
        <f t="shared" si="232"/>
        <v>富谷市成田２－３－３成田ビル１０３</v>
      </c>
      <c r="AH1311" s="237" t="s">
        <v>6226</v>
      </c>
      <c r="AI1311" s="237" t="s">
        <v>6227</v>
      </c>
      <c r="AJ1311" s="237" t="s">
        <v>260</v>
      </c>
    </row>
    <row r="1312" spans="1:36">
      <c r="A1312" s="237" t="str">
        <f t="shared" si="224"/>
        <v>0412700312行動援護</v>
      </c>
      <c r="B1312" s="237" t="s">
        <v>6130</v>
      </c>
      <c r="C1312" s="237" t="s">
        <v>6131</v>
      </c>
      <c r="D1312" s="237" t="str">
        <f t="shared" si="225"/>
        <v>ユウゲンガイシャ　セベック</v>
      </c>
      <c r="E1312" s="237" t="s">
        <v>4887</v>
      </c>
      <c r="F1312" s="237" t="str">
        <f t="shared" si="226"/>
        <v>981</v>
      </c>
      <c r="G1312" s="237" t="str">
        <f t="shared" si="227"/>
        <v>3341</v>
      </c>
      <c r="H1312" s="237" t="s">
        <v>6132</v>
      </c>
      <c r="I1312" s="237" t="str">
        <f t="shared" si="228"/>
        <v>富谷市成田６丁目８番地３</v>
      </c>
      <c r="J1312" s="237" t="s">
        <v>6133</v>
      </c>
      <c r="K1312" s="237" t="s">
        <v>6134</v>
      </c>
      <c r="L1312" s="237" t="s">
        <v>552</v>
      </c>
      <c r="M1312" s="237" t="s">
        <v>6135</v>
      </c>
      <c r="N1312" s="237" t="s">
        <v>6136</v>
      </c>
      <c r="O1312" s="237" t="s">
        <v>6137</v>
      </c>
      <c r="P1312" s="237" t="s">
        <v>4887</v>
      </c>
      <c r="Q1312" s="237" t="s">
        <v>4894</v>
      </c>
      <c r="R1312" s="237" t="s">
        <v>6225</v>
      </c>
      <c r="S1312" s="237" t="s">
        <v>6226</v>
      </c>
      <c r="T1312" s="237" t="s">
        <v>6227</v>
      </c>
      <c r="U1312" s="237" t="s">
        <v>6228</v>
      </c>
      <c r="V1312" s="237" t="s">
        <v>102</v>
      </c>
      <c r="W1312" s="237"/>
      <c r="X1312" s="237"/>
      <c r="Y1312" s="237" t="s">
        <v>6136</v>
      </c>
      <c r="Z1312" s="237" t="s">
        <v>6137</v>
      </c>
      <c r="AA1312" s="237" t="str">
        <f t="shared" si="229"/>
        <v>セベック　ヘルパーステーション</v>
      </c>
      <c r="AB1312" s="237" t="s">
        <v>4887</v>
      </c>
      <c r="AC1312" s="237" t="str">
        <f t="shared" si="230"/>
        <v>981</v>
      </c>
      <c r="AD1312" s="237" t="str">
        <f t="shared" si="231"/>
        <v>3341</v>
      </c>
      <c r="AE1312" s="237" t="s">
        <v>4894</v>
      </c>
      <c r="AF1312" s="237" t="s">
        <v>6225</v>
      </c>
      <c r="AG1312" s="237" t="str">
        <f t="shared" si="232"/>
        <v>富谷市成田２－３－３成田ビル１０３</v>
      </c>
      <c r="AH1312" s="237" t="s">
        <v>6226</v>
      </c>
      <c r="AI1312" s="237" t="s">
        <v>6227</v>
      </c>
      <c r="AJ1312" s="237" t="s">
        <v>260</v>
      </c>
    </row>
    <row r="1313" spans="1:36">
      <c r="A1313" s="237" t="str">
        <f t="shared" si="224"/>
        <v>0412700320居宅介護</v>
      </c>
      <c r="B1313" s="237" t="s">
        <v>2802</v>
      </c>
      <c r="C1313" s="237" t="s">
        <v>2803</v>
      </c>
      <c r="D1313" s="237" t="str">
        <f t="shared" si="225"/>
        <v>カブシキガイシャジャパンケアサービス</v>
      </c>
      <c r="E1313" s="237" t="s">
        <v>2804</v>
      </c>
      <c r="F1313" s="237" t="str">
        <f t="shared" si="226"/>
        <v>140</v>
      </c>
      <c r="G1313" s="237" t="str">
        <f t="shared" si="227"/>
        <v>0002</v>
      </c>
      <c r="H1313" s="237" t="s">
        <v>2805</v>
      </c>
      <c r="I1313" s="237" t="str">
        <f t="shared" si="228"/>
        <v>東京都品川区東品川４丁目１２番８号</v>
      </c>
      <c r="J1313" s="237" t="s">
        <v>2806</v>
      </c>
      <c r="K1313" s="237" t="s">
        <v>2807</v>
      </c>
      <c r="L1313" s="237" t="s">
        <v>635</v>
      </c>
      <c r="M1313" s="237" t="s">
        <v>2808</v>
      </c>
      <c r="N1313" s="237" t="s">
        <v>6229</v>
      </c>
      <c r="O1313" s="237" t="s">
        <v>6230</v>
      </c>
      <c r="P1313" s="237" t="s">
        <v>6063</v>
      </c>
      <c r="Q1313" s="237" t="s">
        <v>4894</v>
      </c>
      <c r="R1313" s="237" t="s">
        <v>6231</v>
      </c>
      <c r="S1313" s="237" t="s">
        <v>4941</v>
      </c>
      <c r="T1313" s="237" t="s">
        <v>6158</v>
      </c>
      <c r="U1313" s="237" t="s">
        <v>6232</v>
      </c>
      <c r="V1313" s="237" t="s">
        <v>99</v>
      </c>
      <c r="W1313" s="237"/>
      <c r="X1313" s="237"/>
      <c r="Y1313" s="237" t="s">
        <v>6229</v>
      </c>
      <c r="Z1313" s="237" t="s">
        <v>6230</v>
      </c>
      <c r="AA1313" s="237" t="str">
        <f t="shared" si="229"/>
        <v>ジャパンケアトミヤ</v>
      </c>
      <c r="AB1313" s="237" t="s">
        <v>6063</v>
      </c>
      <c r="AC1313" s="237" t="str">
        <f t="shared" si="230"/>
        <v>981</v>
      </c>
      <c r="AD1313" s="237" t="str">
        <f t="shared" si="231"/>
        <v>3311</v>
      </c>
      <c r="AE1313" s="237" t="s">
        <v>4894</v>
      </c>
      <c r="AF1313" s="237" t="s">
        <v>6231</v>
      </c>
      <c r="AG1313" s="237" t="str">
        <f t="shared" si="232"/>
        <v>富谷市日吉台２－６－２</v>
      </c>
      <c r="AH1313" s="237" t="s">
        <v>4941</v>
      </c>
      <c r="AI1313" s="237" t="s">
        <v>6158</v>
      </c>
      <c r="AJ1313" s="237" t="s">
        <v>332</v>
      </c>
    </row>
    <row r="1314" spans="1:36">
      <c r="A1314" s="237" t="str">
        <f t="shared" si="224"/>
        <v>0412700320重度訪問介護</v>
      </c>
      <c r="B1314" s="237" t="s">
        <v>2802</v>
      </c>
      <c r="C1314" s="237" t="s">
        <v>2803</v>
      </c>
      <c r="D1314" s="237" t="str">
        <f t="shared" si="225"/>
        <v>カブシキガイシャジャパンケアサービス</v>
      </c>
      <c r="E1314" s="237" t="s">
        <v>2804</v>
      </c>
      <c r="F1314" s="237" t="str">
        <f t="shared" si="226"/>
        <v>140</v>
      </c>
      <c r="G1314" s="237" t="str">
        <f t="shared" si="227"/>
        <v>0002</v>
      </c>
      <c r="H1314" s="237" t="s">
        <v>2805</v>
      </c>
      <c r="I1314" s="237" t="str">
        <f t="shared" si="228"/>
        <v>東京都品川区東品川４丁目１２番８号</v>
      </c>
      <c r="J1314" s="237" t="s">
        <v>2806</v>
      </c>
      <c r="K1314" s="237" t="s">
        <v>2807</v>
      </c>
      <c r="L1314" s="237" t="s">
        <v>635</v>
      </c>
      <c r="M1314" s="237" t="s">
        <v>2808</v>
      </c>
      <c r="N1314" s="237" t="s">
        <v>6229</v>
      </c>
      <c r="O1314" s="237" t="s">
        <v>6230</v>
      </c>
      <c r="P1314" s="237" t="s">
        <v>6063</v>
      </c>
      <c r="Q1314" s="237" t="s">
        <v>4894</v>
      </c>
      <c r="R1314" s="237" t="s">
        <v>6231</v>
      </c>
      <c r="S1314" s="237" t="s">
        <v>4941</v>
      </c>
      <c r="T1314" s="237" t="s">
        <v>6158</v>
      </c>
      <c r="U1314" s="237" t="s">
        <v>6232</v>
      </c>
      <c r="V1314" s="237" t="s">
        <v>101</v>
      </c>
      <c r="W1314" s="237"/>
      <c r="X1314" s="237"/>
      <c r="Y1314" s="237" t="s">
        <v>6229</v>
      </c>
      <c r="Z1314" s="237" t="s">
        <v>6230</v>
      </c>
      <c r="AA1314" s="237" t="str">
        <f t="shared" si="229"/>
        <v>ジャパンケアトミヤ</v>
      </c>
      <c r="AB1314" s="237" t="s">
        <v>6063</v>
      </c>
      <c r="AC1314" s="237" t="str">
        <f t="shared" si="230"/>
        <v>981</v>
      </c>
      <c r="AD1314" s="237" t="str">
        <f t="shared" si="231"/>
        <v>3311</v>
      </c>
      <c r="AE1314" s="237" t="s">
        <v>4894</v>
      </c>
      <c r="AF1314" s="237" t="s">
        <v>6231</v>
      </c>
      <c r="AG1314" s="237" t="str">
        <f t="shared" si="232"/>
        <v>富谷市日吉台２－６－２</v>
      </c>
      <c r="AH1314" s="237" t="s">
        <v>4941</v>
      </c>
      <c r="AI1314" s="237" t="s">
        <v>6158</v>
      </c>
      <c r="AJ1314" s="237" t="s">
        <v>332</v>
      </c>
    </row>
    <row r="1315" spans="1:36">
      <c r="A1315" s="237" t="str">
        <f t="shared" si="224"/>
        <v>0412700320同行援護</v>
      </c>
      <c r="B1315" s="237" t="s">
        <v>2802</v>
      </c>
      <c r="C1315" s="237" t="s">
        <v>2803</v>
      </c>
      <c r="D1315" s="237" t="str">
        <f t="shared" si="225"/>
        <v>カブシキガイシャジャパンケアサービス</v>
      </c>
      <c r="E1315" s="237" t="s">
        <v>2804</v>
      </c>
      <c r="F1315" s="237" t="str">
        <f t="shared" si="226"/>
        <v>140</v>
      </c>
      <c r="G1315" s="237" t="str">
        <f t="shared" si="227"/>
        <v>0002</v>
      </c>
      <c r="H1315" s="237" t="s">
        <v>2805</v>
      </c>
      <c r="I1315" s="237" t="str">
        <f t="shared" si="228"/>
        <v>東京都品川区東品川４丁目１２番８号</v>
      </c>
      <c r="J1315" s="237" t="s">
        <v>2806</v>
      </c>
      <c r="K1315" s="237" t="s">
        <v>2807</v>
      </c>
      <c r="L1315" s="237" t="s">
        <v>635</v>
      </c>
      <c r="M1315" s="237" t="s">
        <v>2808</v>
      </c>
      <c r="N1315" s="237" t="s">
        <v>6229</v>
      </c>
      <c r="O1315" s="237" t="s">
        <v>6230</v>
      </c>
      <c r="P1315" s="237" t="s">
        <v>6063</v>
      </c>
      <c r="Q1315" s="237" t="s">
        <v>4894</v>
      </c>
      <c r="R1315" s="237" t="s">
        <v>6231</v>
      </c>
      <c r="S1315" s="237" t="s">
        <v>4941</v>
      </c>
      <c r="T1315" s="237" t="s">
        <v>6158</v>
      </c>
      <c r="U1315" s="237" t="s">
        <v>6232</v>
      </c>
      <c r="V1315" s="237" t="s">
        <v>126</v>
      </c>
      <c r="W1315" s="237"/>
      <c r="X1315" s="237"/>
      <c r="Y1315" s="237" t="s">
        <v>6229</v>
      </c>
      <c r="Z1315" s="237" t="s">
        <v>6230</v>
      </c>
      <c r="AA1315" s="237" t="str">
        <f t="shared" si="229"/>
        <v>ジャパンケアトミヤ</v>
      </c>
      <c r="AB1315" s="237" t="s">
        <v>6063</v>
      </c>
      <c r="AC1315" s="237" t="str">
        <f t="shared" si="230"/>
        <v>981</v>
      </c>
      <c r="AD1315" s="237" t="str">
        <f t="shared" si="231"/>
        <v>3311</v>
      </c>
      <c r="AE1315" s="237" t="s">
        <v>4894</v>
      </c>
      <c r="AF1315" s="237" t="s">
        <v>6231</v>
      </c>
      <c r="AG1315" s="237" t="str">
        <f t="shared" si="232"/>
        <v>富谷市日吉台２－６－２</v>
      </c>
      <c r="AH1315" s="237" t="s">
        <v>4941</v>
      </c>
      <c r="AI1315" s="237" t="s">
        <v>6158</v>
      </c>
      <c r="AJ1315" s="237" t="s">
        <v>332</v>
      </c>
    </row>
    <row r="1316" spans="1:36">
      <c r="A1316" s="237" t="str">
        <f t="shared" si="224"/>
        <v>0412700338居宅介護</v>
      </c>
      <c r="B1316" s="237" t="s">
        <v>2880</v>
      </c>
      <c r="C1316" s="237" t="s">
        <v>2881</v>
      </c>
      <c r="D1316" s="237" t="str">
        <f t="shared" si="225"/>
        <v>カブシキガイシャイズミカイゴサービス</v>
      </c>
      <c r="E1316" s="237" t="s">
        <v>2882</v>
      </c>
      <c r="F1316" s="237" t="str">
        <f t="shared" si="226"/>
        <v>981</v>
      </c>
      <c r="G1316" s="237" t="str">
        <f t="shared" si="227"/>
        <v>3117</v>
      </c>
      <c r="H1316" s="237" t="s">
        <v>2883</v>
      </c>
      <c r="I1316" s="237" t="str">
        <f t="shared" si="228"/>
        <v>仙台市泉区市名坂字御釜田１４３－４</v>
      </c>
      <c r="J1316" s="237" t="s">
        <v>2884</v>
      </c>
      <c r="K1316" s="237" t="s">
        <v>2885</v>
      </c>
      <c r="L1316" s="237" t="s">
        <v>339</v>
      </c>
      <c r="M1316" s="237" t="s">
        <v>2886</v>
      </c>
      <c r="N1316" s="237" t="s">
        <v>6233</v>
      </c>
      <c r="O1316" s="237" t="s">
        <v>6234</v>
      </c>
      <c r="P1316" s="237" t="s">
        <v>4965</v>
      </c>
      <c r="Q1316" s="237" t="s">
        <v>4894</v>
      </c>
      <c r="R1316" s="237" t="s">
        <v>6235</v>
      </c>
      <c r="S1316" s="237" t="s">
        <v>2884</v>
      </c>
      <c r="T1316" s="237" t="s">
        <v>2885</v>
      </c>
      <c r="U1316" s="237" t="s">
        <v>6236</v>
      </c>
      <c r="V1316" s="237" t="s">
        <v>99</v>
      </c>
      <c r="W1316" s="237"/>
      <c r="X1316" s="237"/>
      <c r="Y1316" s="237" t="s">
        <v>6233</v>
      </c>
      <c r="Z1316" s="237" t="s">
        <v>6234</v>
      </c>
      <c r="AA1316" s="237" t="str">
        <f t="shared" si="229"/>
        <v>イズミカイゴサービス・ナナツモリ</v>
      </c>
      <c r="AB1316" s="237" t="s">
        <v>4965</v>
      </c>
      <c r="AC1316" s="237" t="str">
        <f t="shared" si="230"/>
        <v>981</v>
      </c>
      <c r="AD1316" s="237" t="str">
        <f t="shared" si="231"/>
        <v>3304</v>
      </c>
      <c r="AE1316" s="237" t="s">
        <v>4894</v>
      </c>
      <c r="AF1316" s="237" t="s">
        <v>6235</v>
      </c>
      <c r="AG1316" s="237" t="str">
        <f t="shared" si="232"/>
        <v>富谷市ひより台一丁目３８－９シャイニーひより台１０１号室</v>
      </c>
      <c r="AH1316" s="237" t="s">
        <v>2884</v>
      </c>
      <c r="AI1316" s="237" t="s">
        <v>2885</v>
      </c>
      <c r="AJ1316" s="237" t="s">
        <v>260</v>
      </c>
    </row>
    <row r="1317" spans="1:36">
      <c r="A1317" s="237" t="str">
        <f t="shared" si="224"/>
        <v>0412700338重度訪問介護</v>
      </c>
      <c r="B1317" s="237" t="s">
        <v>2880</v>
      </c>
      <c r="C1317" s="237" t="s">
        <v>2881</v>
      </c>
      <c r="D1317" s="237" t="str">
        <f t="shared" si="225"/>
        <v>カブシキガイシャイズミカイゴサービス</v>
      </c>
      <c r="E1317" s="237" t="s">
        <v>2882</v>
      </c>
      <c r="F1317" s="237" t="str">
        <f t="shared" si="226"/>
        <v>981</v>
      </c>
      <c r="G1317" s="237" t="str">
        <f t="shared" si="227"/>
        <v>3117</v>
      </c>
      <c r="H1317" s="237" t="s">
        <v>2883</v>
      </c>
      <c r="I1317" s="237" t="str">
        <f t="shared" si="228"/>
        <v>仙台市泉区市名坂字御釜田１４３－４</v>
      </c>
      <c r="J1317" s="237" t="s">
        <v>2884</v>
      </c>
      <c r="K1317" s="237" t="s">
        <v>2885</v>
      </c>
      <c r="L1317" s="237" t="s">
        <v>339</v>
      </c>
      <c r="M1317" s="237" t="s">
        <v>2886</v>
      </c>
      <c r="N1317" s="237" t="s">
        <v>6233</v>
      </c>
      <c r="O1317" s="237" t="s">
        <v>6234</v>
      </c>
      <c r="P1317" s="237" t="s">
        <v>4965</v>
      </c>
      <c r="Q1317" s="237" t="s">
        <v>4894</v>
      </c>
      <c r="R1317" s="237" t="s">
        <v>6235</v>
      </c>
      <c r="S1317" s="237" t="s">
        <v>2884</v>
      </c>
      <c r="T1317" s="237" t="s">
        <v>2885</v>
      </c>
      <c r="U1317" s="237" t="s">
        <v>6236</v>
      </c>
      <c r="V1317" s="237" t="s">
        <v>101</v>
      </c>
      <c r="W1317" s="237"/>
      <c r="X1317" s="237"/>
      <c r="Y1317" s="237" t="s">
        <v>6233</v>
      </c>
      <c r="Z1317" s="237" t="s">
        <v>6234</v>
      </c>
      <c r="AA1317" s="237" t="str">
        <f t="shared" si="229"/>
        <v>イズミカイゴサービス・ナナツモリ</v>
      </c>
      <c r="AB1317" s="237" t="s">
        <v>4965</v>
      </c>
      <c r="AC1317" s="237" t="str">
        <f t="shared" si="230"/>
        <v>981</v>
      </c>
      <c r="AD1317" s="237" t="str">
        <f t="shared" si="231"/>
        <v>3304</v>
      </c>
      <c r="AE1317" s="237" t="s">
        <v>4894</v>
      </c>
      <c r="AF1317" s="237" t="s">
        <v>6235</v>
      </c>
      <c r="AG1317" s="237" t="str">
        <f t="shared" si="232"/>
        <v>富谷市ひより台一丁目３８－９シャイニーひより台１０１号室</v>
      </c>
      <c r="AH1317" s="237" t="s">
        <v>2884</v>
      </c>
      <c r="AI1317" s="237" t="s">
        <v>2885</v>
      </c>
      <c r="AJ1317" s="237" t="s">
        <v>260</v>
      </c>
    </row>
    <row r="1318" spans="1:36">
      <c r="A1318" s="237" t="str">
        <f t="shared" si="224"/>
        <v>0412700338行動援護</v>
      </c>
      <c r="B1318" s="237" t="s">
        <v>2880</v>
      </c>
      <c r="C1318" s="237" t="s">
        <v>2881</v>
      </c>
      <c r="D1318" s="237" t="str">
        <f t="shared" si="225"/>
        <v>カブシキガイシャイズミカイゴサービス</v>
      </c>
      <c r="E1318" s="237" t="s">
        <v>2882</v>
      </c>
      <c r="F1318" s="237" t="str">
        <f t="shared" si="226"/>
        <v>981</v>
      </c>
      <c r="G1318" s="237" t="str">
        <f t="shared" si="227"/>
        <v>3117</v>
      </c>
      <c r="H1318" s="237" t="s">
        <v>2883</v>
      </c>
      <c r="I1318" s="237" t="str">
        <f t="shared" si="228"/>
        <v>仙台市泉区市名坂字御釜田１４３－４</v>
      </c>
      <c r="J1318" s="237" t="s">
        <v>2884</v>
      </c>
      <c r="K1318" s="237" t="s">
        <v>2885</v>
      </c>
      <c r="L1318" s="237" t="s">
        <v>339</v>
      </c>
      <c r="M1318" s="237" t="s">
        <v>2886</v>
      </c>
      <c r="N1318" s="237" t="s">
        <v>6233</v>
      </c>
      <c r="O1318" s="237" t="s">
        <v>6234</v>
      </c>
      <c r="P1318" s="237" t="s">
        <v>4965</v>
      </c>
      <c r="Q1318" s="237" t="s">
        <v>4894</v>
      </c>
      <c r="R1318" s="237" t="s">
        <v>6235</v>
      </c>
      <c r="S1318" s="237" t="s">
        <v>2884</v>
      </c>
      <c r="T1318" s="237" t="s">
        <v>2885</v>
      </c>
      <c r="U1318" s="237" t="s">
        <v>6236</v>
      </c>
      <c r="V1318" s="237" t="s">
        <v>102</v>
      </c>
      <c r="W1318" s="237"/>
      <c r="X1318" s="237"/>
      <c r="Y1318" s="237" t="s">
        <v>6233</v>
      </c>
      <c r="Z1318" s="237" t="s">
        <v>6234</v>
      </c>
      <c r="AA1318" s="237" t="str">
        <f t="shared" si="229"/>
        <v>イズミカイゴサービス・ナナツモリ</v>
      </c>
      <c r="AB1318" s="237" t="s">
        <v>4965</v>
      </c>
      <c r="AC1318" s="237" t="str">
        <f t="shared" si="230"/>
        <v>981</v>
      </c>
      <c r="AD1318" s="237" t="str">
        <f t="shared" si="231"/>
        <v>3304</v>
      </c>
      <c r="AE1318" s="237" t="s">
        <v>4894</v>
      </c>
      <c r="AF1318" s="237" t="s">
        <v>6235</v>
      </c>
      <c r="AG1318" s="237" t="str">
        <f t="shared" si="232"/>
        <v>富谷市ひより台一丁目３８－９シャイニーひより台１０１号室</v>
      </c>
      <c r="AH1318" s="237" t="s">
        <v>2884</v>
      </c>
      <c r="AI1318" s="237" t="s">
        <v>2885</v>
      </c>
      <c r="AJ1318" s="237" t="s">
        <v>260</v>
      </c>
    </row>
    <row r="1319" spans="1:36">
      <c r="A1319" s="237" t="str">
        <f t="shared" si="224"/>
        <v>0412700346短期入所</v>
      </c>
      <c r="B1319" s="237" t="s">
        <v>2902</v>
      </c>
      <c r="C1319" s="237" t="s">
        <v>2903</v>
      </c>
      <c r="D1319" s="237" t="str">
        <f t="shared" si="225"/>
        <v>トクテイヒエイリカツドウホウジンコウソウ</v>
      </c>
      <c r="E1319" s="237" t="s">
        <v>2904</v>
      </c>
      <c r="F1319" s="237" t="str">
        <f t="shared" si="226"/>
        <v>981</v>
      </c>
      <c r="G1319" s="237" t="str">
        <f t="shared" si="227"/>
        <v>0134</v>
      </c>
      <c r="H1319" s="237" t="s">
        <v>2905</v>
      </c>
      <c r="I1319" s="237" t="str">
        <f t="shared" si="228"/>
        <v>宮城郡利府町しらかし台6丁目1-10</v>
      </c>
      <c r="J1319" s="237" t="s">
        <v>2906</v>
      </c>
      <c r="K1319" s="237" t="s">
        <v>2907</v>
      </c>
      <c r="L1319" s="237" t="s">
        <v>248</v>
      </c>
      <c r="M1319" s="237" t="s">
        <v>2908</v>
      </c>
      <c r="N1319" s="237" t="s">
        <v>6237</v>
      </c>
      <c r="O1319" s="237" t="s">
        <v>6238</v>
      </c>
      <c r="P1319" s="237" t="s">
        <v>4952</v>
      </c>
      <c r="Q1319" s="237" t="s">
        <v>4894</v>
      </c>
      <c r="R1319" s="237" t="s">
        <v>6239</v>
      </c>
      <c r="S1319" s="237" t="s">
        <v>6240</v>
      </c>
      <c r="T1319" s="237" t="s">
        <v>5850</v>
      </c>
      <c r="U1319" s="237" t="s">
        <v>6241</v>
      </c>
      <c r="V1319" s="237" t="s">
        <v>277</v>
      </c>
      <c r="W1319" s="237"/>
      <c r="X1319" s="237"/>
      <c r="Y1319" s="237" t="s">
        <v>6237</v>
      </c>
      <c r="Z1319" s="237" t="s">
        <v>6238</v>
      </c>
      <c r="AA1319" s="237" t="str">
        <f t="shared" si="229"/>
        <v>ボクノイエ　ワタシノイエ</v>
      </c>
      <c r="AB1319" s="237" t="s">
        <v>4952</v>
      </c>
      <c r="AC1319" s="237" t="str">
        <f t="shared" si="230"/>
        <v>981</v>
      </c>
      <c r="AD1319" s="237" t="str">
        <f t="shared" si="231"/>
        <v>3303</v>
      </c>
      <c r="AE1319" s="237" t="s">
        <v>4894</v>
      </c>
      <c r="AF1319" s="237" t="s">
        <v>6239</v>
      </c>
      <c r="AG1319" s="237" t="str">
        <f t="shared" si="232"/>
        <v>富谷市太子堂一丁目１４番２号</v>
      </c>
      <c r="AH1319" s="237" t="s">
        <v>6240</v>
      </c>
      <c r="AI1319" s="237" t="s">
        <v>5850</v>
      </c>
      <c r="AJ1319" s="237" t="s">
        <v>260</v>
      </c>
    </row>
    <row r="1320" spans="1:36">
      <c r="A1320" s="237" t="str">
        <f t="shared" si="224"/>
        <v>0412700353就労継続支援Ｂ型</v>
      </c>
      <c r="B1320" s="237" t="s">
        <v>6242</v>
      </c>
      <c r="C1320" s="237" t="s">
        <v>6243</v>
      </c>
      <c r="D1320" s="237" t="str">
        <f t="shared" si="225"/>
        <v>トクテイヒエイリカツドウホウジンステップアップタイワ</v>
      </c>
      <c r="E1320" s="237" t="s">
        <v>4347</v>
      </c>
      <c r="F1320" s="237" t="str">
        <f t="shared" si="226"/>
        <v>981</v>
      </c>
      <c r="G1320" s="237" t="str">
        <f t="shared" si="227"/>
        <v>3621</v>
      </c>
      <c r="H1320" s="237" t="s">
        <v>6244</v>
      </c>
      <c r="I1320" s="237" t="str">
        <f t="shared" si="228"/>
        <v>黒川郡大和町吉岡字下町７０番地</v>
      </c>
      <c r="J1320" s="237" t="s">
        <v>6245</v>
      </c>
      <c r="K1320" s="237" t="s">
        <v>6246</v>
      </c>
      <c r="L1320" s="237" t="s">
        <v>248</v>
      </c>
      <c r="M1320" s="237" t="s">
        <v>6247</v>
      </c>
      <c r="N1320" s="237" t="s">
        <v>6248</v>
      </c>
      <c r="O1320" s="237" t="s">
        <v>6249</v>
      </c>
      <c r="P1320" s="237" t="s">
        <v>4347</v>
      </c>
      <c r="Q1320" s="237" t="s">
        <v>6056</v>
      </c>
      <c r="R1320" s="237" t="s">
        <v>6250</v>
      </c>
      <c r="S1320" s="237" t="s">
        <v>6245</v>
      </c>
      <c r="T1320" s="237" t="s">
        <v>6246</v>
      </c>
      <c r="U1320" s="237" t="s">
        <v>6251</v>
      </c>
      <c r="V1320" s="237" t="s">
        <v>111</v>
      </c>
      <c r="W1320" s="237"/>
      <c r="X1320" s="237"/>
      <c r="Y1320" s="237" t="s">
        <v>6248</v>
      </c>
      <c r="Z1320" s="237" t="s">
        <v>6249</v>
      </c>
      <c r="AA1320" s="237" t="str">
        <f t="shared" si="229"/>
        <v>ステップアップタイワ</v>
      </c>
      <c r="AB1320" s="237" t="s">
        <v>4347</v>
      </c>
      <c r="AC1320" s="237" t="str">
        <f t="shared" si="230"/>
        <v>981</v>
      </c>
      <c r="AD1320" s="237" t="str">
        <f t="shared" si="231"/>
        <v>3621</v>
      </c>
      <c r="AE1320" s="237" t="s">
        <v>6056</v>
      </c>
      <c r="AF1320" s="237" t="s">
        <v>6250</v>
      </c>
      <c r="AG1320" s="237" t="str">
        <f t="shared" si="232"/>
        <v>黒川郡大和町吉岡字下町70番地</v>
      </c>
      <c r="AH1320" s="237" t="s">
        <v>6245</v>
      </c>
      <c r="AI1320" s="237" t="s">
        <v>6246</v>
      </c>
      <c r="AJ1320" s="237" t="s">
        <v>260</v>
      </c>
    </row>
    <row r="1321" spans="1:36">
      <c r="A1321" s="237" t="str">
        <f t="shared" si="224"/>
        <v>0412700379就労継続支援Ｂ型</v>
      </c>
      <c r="B1321" s="237" t="s">
        <v>4725</v>
      </c>
      <c r="C1321" s="237" t="s">
        <v>4726</v>
      </c>
      <c r="D1321" s="237" t="str">
        <f t="shared" si="225"/>
        <v>シャカイフクシホウジンミンナノワ</v>
      </c>
      <c r="E1321" s="237" t="s">
        <v>4727</v>
      </c>
      <c r="F1321" s="237" t="str">
        <f t="shared" si="226"/>
        <v>981</v>
      </c>
      <c r="G1321" s="237" t="str">
        <f t="shared" si="227"/>
        <v>3602</v>
      </c>
      <c r="H1321" s="237" t="s">
        <v>4728</v>
      </c>
      <c r="I1321" s="237" t="str">
        <f t="shared" si="228"/>
        <v>黒川郡大衡村大衡字鐙沢１２番５４</v>
      </c>
      <c r="J1321" s="237" t="s">
        <v>4729</v>
      </c>
      <c r="K1321" s="237" t="s">
        <v>4730</v>
      </c>
      <c r="L1321" s="237" t="s">
        <v>248</v>
      </c>
      <c r="M1321" s="237" t="s">
        <v>4731</v>
      </c>
      <c r="N1321" s="237" t="s">
        <v>6252</v>
      </c>
      <c r="O1321" s="237" t="s">
        <v>6253</v>
      </c>
      <c r="P1321" s="237" t="s">
        <v>6254</v>
      </c>
      <c r="Q1321" s="237" t="s">
        <v>6128</v>
      </c>
      <c r="R1321" s="237" t="s">
        <v>6255</v>
      </c>
      <c r="S1321" s="237" t="s">
        <v>6256</v>
      </c>
      <c r="T1321" s="237" t="s">
        <v>6257</v>
      </c>
      <c r="U1321" s="237" t="s">
        <v>6258</v>
      </c>
      <c r="V1321" s="237" t="s">
        <v>111</v>
      </c>
      <c r="W1321" s="237"/>
      <c r="X1321" s="237"/>
      <c r="Y1321" s="237" t="s">
        <v>6252</v>
      </c>
      <c r="Z1321" s="237" t="s">
        <v>6253</v>
      </c>
      <c r="AA1321" s="237" t="str">
        <f t="shared" si="229"/>
        <v>パンコウボウ　ワ・ハ・ワ</v>
      </c>
      <c r="AB1321" s="237" t="s">
        <v>6254</v>
      </c>
      <c r="AC1321" s="237" t="str">
        <f t="shared" si="230"/>
        <v>981</v>
      </c>
      <c r="AD1321" s="237" t="str">
        <f t="shared" si="231"/>
        <v>3513</v>
      </c>
      <c r="AE1321" s="237" t="s">
        <v>6128</v>
      </c>
      <c r="AF1321" s="237" t="s">
        <v>6255</v>
      </c>
      <c r="AG1321" s="237" t="str">
        <f t="shared" si="232"/>
        <v>黒川郡大郷町味明字原下62-1</v>
      </c>
      <c r="AH1321" s="237" t="s">
        <v>6256</v>
      </c>
      <c r="AI1321" s="237" t="s">
        <v>6257</v>
      </c>
      <c r="AJ1321" s="237" t="s">
        <v>260</v>
      </c>
    </row>
    <row r="1322" spans="1:36">
      <c r="A1322" s="237" t="str">
        <f t="shared" si="224"/>
        <v>0412700395就労移行支援</v>
      </c>
      <c r="B1322" s="237" t="s">
        <v>4345</v>
      </c>
      <c r="C1322" s="237" t="s">
        <v>4346</v>
      </c>
      <c r="D1322" s="237" t="str">
        <f t="shared" si="225"/>
        <v>シャカイフクシホウジンエイラクカイ</v>
      </c>
      <c r="E1322" s="237" t="s">
        <v>4347</v>
      </c>
      <c r="F1322" s="237" t="str">
        <f t="shared" si="226"/>
        <v>981</v>
      </c>
      <c r="G1322" s="237" t="str">
        <f t="shared" si="227"/>
        <v>3621</v>
      </c>
      <c r="H1322" s="237" t="s">
        <v>4348</v>
      </c>
      <c r="I1322" s="237" t="str">
        <f t="shared" si="228"/>
        <v>黒川郡大和町吉岡字中町３２番地２</v>
      </c>
      <c r="J1322" s="237" t="s">
        <v>4349</v>
      </c>
      <c r="K1322" s="237" t="s">
        <v>4350</v>
      </c>
      <c r="L1322" s="237" t="s">
        <v>248</v>
      </c>
      <c r="M1322" s="237" t="s">
        <v>4351</v>
      </c>
      <c r="N1322" s="237" t="s">
        <v>6259</v>
      </c>
      <c r="O1322" s="237" t="s">
        <v>6260</v>
      </c>
      <c r="P1322" s="237" t="s">
        <v>6063</v>
      </c>
      <c r="Q1322" s="237" t="s">
        <v>4894</v>
      </c>
      <c r="R1322" s="237" t="s">
        <v>6261</v>
      </c>
      <c r="S1322" s="237" t="s">
        <v>6262</v>
      </c>
      <c r="T1322" s="237" t="s">
        <v>6263</v>
      </c>
      <c r="U1322" s="237" t="s">
        <v>6264</v>
      </c>
      <c r="V1322" s="237" t="s">
        <v>109</v>
      </c>
      <c r="W1322" s="237"/>
      <c r="X1322" s="237"/>
      <c r="Y1322" s="237" t="s">
        <v>6259</v>
      </c>
      <c r="Z1322" s="237" t="s">
        <v>6260</v>
      </c>
      <c r="AA1322" s="237" t="str">
        <f t="shared" si="229"/>
        <v>ユメノカゼトミヤ</v>
      </c>
      <c r="AB1322" s="237" t="s">
        <v>6063</v>
      </c>
      <c r="AC1322" s="237" t="str">
        <f t="shared" si="230"/>
        <v>981</v>
      </c>
      <c r="AD1322" s="237" t="str">
        <f t="shared" si="231"/>
        <v>3311</v>
      </c>
      <c r="AE1322" s="237" t="s">
        <v>4894</v>
      </c>
      <c r="AF1322" s="237" t="s">
        <v>6261</v>
      </c>
      <c r="AG1322" s="237" t="str">
        <f t="shared" si="232"/>
        <v>富谷市富谷西沢13番地</v>
      </c>
      <c r="AH1322" s="237" t="s">
        <v>6265</v>
      </c>
      <c r="AI1322" s="237" t="s">
        <v>6263</v>
      </c>
      <c r="AJ1322" s="237" t="s">
        <v>332</v>
      </c>
    </row>
    <row r="1323" spans="1:36">
      <c r="A1323" s="237" t="str">
        <f t="shared" si="224"/>
        <v>0412700395就労継続支援Ｂ型</v>
      </c>
      <c r="B1323" s="237" t="s">
        <v>4345</v>
      </c>
      <c r="C1323" s="237" t="s">
        <v>4346</v>
      </c>
      <c r="D1323" s="237" t="str">
        <f t="shared" si="225"/>
        <v>シャカイフクシホウジンエイラクカイ</v>
      </c>
      <c r="E1323" s="237" t="s">
        <v>4347</v>
      </c>
      <c r="F1323" s="237" t="str">
        <f t="shared" si="226"/>
        <v>981</v>
      </c>
      <c r="G1323" s="237" t="str">
        <f t="shared" si="227"/>
        <v>3621</v>
      </c>
      <c r="H1323" s="237" t="s">
        <v>4348</v>
      </c>
      <c r="I1323" s="237" t="str">
        <f t="shared" si="228"/>
        <v>黒川郡大和町吉岡字中町３２番地２</v>
      </c>
      <c r="J1323" s="237" t="s">
        <v>4349</v>
      </c>
      <c r="K1323" s="237" t="s">
        <v>4350</v>
      </c>
      <c r="L1323" s="237" t="s">
        <v>248</v>
      </c>
      <c r="M1323" s="237" t="s">
        <v>4351</v>
      </c>
      <c r="N1323" s="237" t="s">
        <v>6259</v>
      </c>
      <c r="O1323" s="237" t="s">
        <v>6260</v>
      </c>
      <c r="P1323" s="237" t="s">
        <v>6063</v>
      </c>
      <c r="Q1323" s="237" t="s">
        <v>4894</v>
      </c>
      <c r="R1323" s="237" t="s">
        <v>6261</v>
      </c>
      <c r="S1323" s="237" t="s">
        <v>6262</v>
      </c>
      <c r="T1323" s="237" t="s">
        <v>6263</v>
      </c>
      <c r="U1323" s="237" t="s">
        <v>6264</v>
      </c>
      <c r="V1323" s="237" t="s">
        <v>111</v>
      </c>
      <c r="W1323" s="237"/>
      <c r="X1323" s="237"/>
      <c r="Y1323" s="237" t="s">
        <v>6259</v>
      </c>
      <c r="Z1323" s="237" t="s">
        <v>6260</v>
      </c>
      <c r="AA1323" s="237" t="str">
        <f t="shared" si="229"/>
        <v>ユメノカゼトミヤ</v>
      </c>
      <c r="AB1323" s="237" t="s">
        <v>6063</v>
      </c>
      <c r="AC1323" s="237" t="str">
        <f t="shared" si="230"/>
        <v>981</v>
      </c>
      <c r="AD1323" s="237" t="str">
        <f t="shared" si="231"/>
        <v>3311</v>
      </c>
      <c r="AE1323" s="237" t="s">
        <v>4894</v>
      </c>
      <c r="AF1323" s="237" t="s">
        <v>6261</v>
      </c>
      <c r="AG1323" s="237" t="str">
        <f t="shared" si="232"/>
        <v>富谷市富谷西沢13番地</v>
      </c>
      <c r="AH1323" s="237" t="s">
        <v>6265</v>
      </c>
      <c r="AI1323" s="237" t="s">
        <v>6263</v>
      </c>
      <c r="AJ1323" s="237" t="s">
        <v>260</v>
      </c>
    </row>
    <row r="1324" spans="1:36">
      <c r="A1324" s="237" t="str">
        <f t="shared" si="224"/>
        <v>0412700403就労継続支援Ｂ型</v>
      </c>
      <c r="B1324" s="237" t="s">
        <v>6266</v>
      </c>
      <c r="C1324" s="237" t="s">
        <v>6267</v>
      </c>
      <c r="D1324" s="237" t="str">
        <f t="shared" si="225"/>
        <v>シャカイフクシホウジン　ミンナノヒロバ</v>
      </c>
      <c r="E1324" s="237" t="s">
        <v>6268</v>
      </c>
      <c r="F1324" s="237" t="str">
        <f t="shared" si="226"/>
        <v>981</v>
      </c>
      <c r="G1324" s="237" t="str">
        <f t="shared" si="227"/>
        <v>0943</v>
      </c>
      <c r="H1324" s="237" t="s">
        <v>6269</v>
      </c>
      <c r="I1324" s="237" t="str">
        <f t="shared" si="228"/>
        <v>仙台市青葉区国見一丁目17-17</v>
      </c>
      <c r="J1324" s="237" t="s">
        <v>6270</v>
      </c>
      <c r="K1324" s="237" t="s">
        <v>6271</v>
      </c>
      <c r="L1324" s="237" t="s">
        <v>248</v>
      </c>
      <c r="M1324" s="237" t="s">
        <v>6272</v>
      </c>
      <c r="N1324" s="237" t="s">
        <v>6273</v>
      </c>
      <c r="O1324" s="237" t="s">
        <v>6274</v>
      </c>
      <c r="P1324" s="237" t="s">
        <v>6146</v>
      </c>
      <c r="Q1324" s="237" t="s">
        <v>6128</v>
      </c>
      <c r="R1324" s="237" t="s">
        <v>6275</v>
      </c>
      <c r="S1324" s="237" t="s">
        <v>6276</v>
      </c>
      <c r="T1324" s="237" t="s">
        <v>6276</v>
      </c>
      <c r="U1324" s="237" t="s">
        <v>6277</v>
      </c>
      <c r="V1324" s="237" t="s">
        <v>111</v>
      </c>
      <c r="W1324" s="237"/>
      <c r="X1324" s="237"/>
      <c r="Y1324" s="237" t="s">
        <v>6273</v>
      </c>
      <c r="Z1324" s="237" t="s">
        <v>6274</v>
      </c>
      <c r="AA1324" s="237" t="str">
        <f t="shared" si="229"/>
        <v>オオサトファーム</v>
      </c>
      <c r="AB1324" s="237" t="s">
        <v>6146</v>
      </c>
      <c r="AC1324" s="237" t="str">
        <f t="shared" si="230"/>
        <v>981</v>
      </c>
      <c r="AD1324" s="237" t="str">
        <f t="shared" si="231"/>
        <v>3521</v>
      </c>
      <c r="AE1324" s="237" t="s">
        <v>6128</v>
      </c>
      <c r="AF1324" s="237" t="s">
        <v>6275</v>
      </c>
      <c r="AG1324" s="237" t="str">
        <f t="shared" si="232"/>
        <v>黒川郡大郷町中村字原町11-3</v>
      </c>
      <c r="AH1324" s="237" t="s">
        <v>6276</v>
      </c>
      <c r="AI1324" s="237" t="s">
        <v>6276</v>
      </c>
      <c r="AJ1324" s="237" t="s">
        <v>332</v>
      </c>
    </row>
    <row r="1325" spans="1:36">
      <c r="A1325" s="237" t="str">
        <f t="shared" si="224"/>
        <v>0412700411児童デイサービス</v>
      </c>
      <c r="B1325" s="237" t="s">
        <v>2902</v>
      </c>
      <c r="C1325" s="237" t="s">
        <v>2903</v>
      </c>
      <c r="D1325" s="237" t="str">
        <f t="shared" si="225"/>
        <v>トクテイヒエイリカツドウホウジンコウソウ</v>
      </c>
      <c r="E1325" s="237" t="s">
        <v>2904</v>
      </c>
      <c r="F1325" s="237" t="str">
        <f t="shared" si="226"/>
        <v>981</v>
      </c>
      <c r="G1325" s="237" t="str">
        <f t="shared" si="227"/>
        <v>0134</v>
      </c>
      <c r="H1325" s="237" t="s">
        <v>2905</v>
      </c>
      <c r="I1325" s="237" t="str">
        <f t="shared" si="228"/>
        <v>宮城郡利府町しらかし台6丁目1-10</v>
      </c>
      <c r="J1325" s="237" t="s">
        <v>2906</v>
      </c>
      <c r="K1325" s="237" t="s">
        <v>2907</v>
      </c>
      <c r="L1325" s="237" t="s">
        <v>248</v>
      </c>
      <c r="M1325" s="237" t="s">
        <v>2908</v>
      </c>
      <c r="N1325" s="237" t="s">
        <v>6278</v>
      </c>
      <c r="O1325" s="237" t="s">
        <v>6279</v>
      </c>
      <c r="P1325" s="237" t="s">
        <v>4347</v>
      </c>
      <c r="Q1325" s="237" t="s">
        <v>6056</v>
      </c>
      <c r="R1325" s="237" t="s">
        <v>6280</v>
      </c>
      <c r="S1325" s="237" t="s">
        <v>6281</v>
      </c>
      <c r="T1325" s="237" t="s">
        <v>6281</v>
      </c>
      <c r="U1325" s="237" t="s">
        <v>6282</v>
      </c>
      <c r="V1325" s="237" t="s">
        <v>331</v>
      </c>
      <c r="W1325" s="237"/>
      <c r="X1325" s="237"/>
      <c r="Y1325" s="237" t="s">
        <v>6278</v>
      </c>
      <c r="Z1325" s="237" t="s">
        <v>6279</v>
      </c>
      <c r="AA1325" s="237" t="str">
        <f t="shared" si="229"/>
        <v>ミーチャンチ</v>
      </c>
      <c r="AB1325" s="237" t="s">
        <v>4347</v>
      </c>
      <c r="AC1325" s="237" t="str">
        <f t="shared" si="230"/>
        <v>981</v>
      </c>
      <c r="AD1325" s="237" t="str">
        <f t="shared" si="231"/>
        <v>3621</v>
      </c>
      <c r="AE1325" s="237" t="s">
        <v>6056</v>
      </c>
      <c r="AF1325" s="237" t="s">
        <v>6280</v>
      </c>
      <c r="AG1325" s="237" t="str">
        <f t="shared" si="232"/>
        <v>黒川郡大和町吉岡上道下35-1</v>
      </c>
      <c r="AH1325" s="237" t="s">
        <v>6281</v>
      </c>
      <c r="AI1325" s="237" t="s">
        <v>6281</v>
      </c>
      <c r="AJ1325" s="237" t="s">
        <v>332</v>
      </c>
    </row>
    <row r="1326" spans="1:36">
      <c r="A1326" s="237" t="str">
        <f t="shared" si="224"/>
        <v>0412700429就労移行支援</v>
      </c>
      <c r="B1326" s="237" t="s">
        <v>4725</v>
      </c>
      <c r="C1326" s="237" t="s">
        <v>4726</v>
      </c>
      <c r="D1326" s="237" t="str">
        <f t="shared" si="225"/>
        <v>シャカイフクシホウジンミンナノワ</v>
      </c>
      <c r="E1326" s="237" t="s">
        <v>4727</v>
      </c>
      <c r="F1326" s="237" t="str">
        <f t="shared" si="226"/>
        <v>981</v>
      </c>
      <c r="G1326" s="237" t="str">
        <f t="shared" si="227"/>
        <v>3602</v>
      </c>
      <c r="H1326" s="237" t="s">
        <v>4728</v>
      </c>
      <c r="I1326" s="237" t="str">
        <f t="shared" si="228"/>
        <v>黒川郡大衡村大衡字鐙沢１２番５４</v>
      </c>
      <c r="J1326" s="237" t="s">
        <v>4729</v>
      </c>
      <c r="K1326" s="237" t="s">
        <v>4730</v>
      </c>
      <c r="L1326" s="237" t="s">
        <v>248</v>
      </c>
      <c r="M1326" s="237" t="s">
        <v>4731</v>
      </c>
      <c r="N1326" s="237" t="s">
        <v>6283</v>
      </c>
      <c r="O1326" s="237" t="s">
        <v>6284</v>
      </c>
      <c r="P1326" s="237" t="s">
        <v>6254</v>
      </c>
      <c r="Q1326" s="237" t="s">
        <v>6128</v>
      </c>
      <c r="R1326" s="237" t="s">
        <v>6285</v>
      </c>
      <c r="S1326" s="237" t="s">
        <v>6286</v>
      </c>
      <c r="T1326" s="237" t="s">
        <v>6287</v>
      </c>
      <c r="U1326" s="237" t="s">
        <v>6288</v>
      </c>
      <c r="V1326" s="237" t="s">
        <v>109</v>
      </c>
      <c r="W1326" s="237"/>
      <c r="X1326" s="237"/>
      <c r="Y1326" s="237" t="s">
        <v>6283</v>
      </c>
      <c r="Z1326" s="237" t="s">
        <v>6284</v>
      </c>
      <c r="AA1326" s="237" t="str">
        <f t="shared" si="229"/>
        <v>ワ・ハ・ワミアケ</v>
      </c>
      <c r="AB1326" s="237" t="s">
        <v>6254</v>
      </c>
      <c r="AC1326" s="237" t="str">
        <f t="shared" si="230"/>
        <v>981</v>
      </c>
      <c r="AD1326" s="237" t="str">
        <f t="shared" si="231"/>
        <v>3513</v>
      </c>
      <c r="AE1326" s="237" t="s">
        <v>6128</v>
      </c>
      <c r="AF1326" s="237" t="s">
        <v>6285</v>
      </c>
      <c r="AG1326" s="237" t="str">
        <f t="shared" si="232"/>
        <v>黒川郡大郷町味明字原下34</v>
      </c>
      <c r="AH1326" s="237" t="s">
        <v>6286</v>
      </c>
      <c r="AI1326" s="237" t="s">
        <v>6287</v>
      </c>
      <c r="AJ1326" s="237" t="s">
        <v>332</v>
      </c>
    </row>
    <row r="1327" spans="1:36">
      <c r="A1327" s="237" t="str">
        <f t="shared" si="224"/>
        <v>0412700429就労継続支援Ｂ型</v>
      </c>
      <c r="B1327" s="237" t="s">
        <v>4725</v>
      </c>
      <c r="C1327" s="237" t="s">
        <v>4726</v>
      </c>
      <c r="D1327" s="237" t="str">
        <f t="shared" si="225"/>
        <v>シャカイフクシホウジンミンナノワ</v>
      </c>
      <c r="E1327" s="237" t="s">
        <v>4727</v>
      </c>
      <c r="F1327" s="237" t="str">
        <f t="shared" si="226"/>
        <v>981</v>
      </c>
      <c r="G1327" s="237" t="str">
        <f t="shared" si="227"/>
        <v>3602</v>
      </c>
      <c r="H1327" s="237" t="s">
        <v>4728</v>
      </c>
      <c r="I1327" s="237" t="str">
        <f t="shared" si="228"/>
        <v>黒川郡大衡村大衡字鐙沢１２番５４</v>
      </c>
      <c r="J1327" s="237" t="s">
        <v>4729</v>
      </c>
      <c r="K1327" s="237" t="s">
        <v>4730</v>
      </c>
      <c r="L1327" s="237" t="s">
        <v>248</v>
      </c>
      <c r="M1327" s="237" t="s">
        <v>4731</v>
      </c>
      <c r="N1327" s="237" t="s">
        <v>6283</v>
      </c>
      <c r="O1327" s="237" t="s">
        <v>6284</v>
      </c>
      <c r="P1327" s="237" t="s">
        <v>6254</v>
      </c>
      <c r="Q1327" s="237" t="s">
        <v>6128</v>
      </c>
      <c r="R1327" s="237" t="s">
        <v>6285</v>
      </c>
      <c r="S1327" s="237" t="s">
        <v>6286</v>
      </c>
      <c r="T1327" s="237" t="s">
        <v>6287</v>
      </c>
      <c r="U1327" s="237" t="s">
        <v>6288</v>
      </c>
      <c r="V1327" s="237" t="s">
        <v>111</v>
      </c>
      <c r="W1327" s="237"/>
      <c r="X1327" s="237"/>
      <c r="Y1327" s="237" t="s">
        <v>6283</v>
      </c>
      <c r="Z1327" s="237" t="s">
        <v>6284</v>
      </c>
      <c r="AA1327" s="237" t="str">
        <f t="shared" si="229"/>
        <v>ワ・ハ・ワミアケ</v>
      </c>
      <c r="AB1327" s="237" t="s">
        <v>6254</v>
      </c>
      <c r="AC1327" s="237" t="str">
        <f t="shared" si="230"/>
        <v>981</v>
      </c>
      <c r="AD1327" s="237" t="str">
        <f t="shared" si="231"/>
        <v>3513</v>
      </c>
      <c r="AE1327" s="237" t="s">
        <v>6128</v>
      </c>
      <c r="AF1327" s="237" t="s">
        <v>6285</v>
      </c>
      <c r="AG1327" s="237" t="str">
        <f t="shared" si="232"/>
        <v>黒川郡大郷町味明字原下34</v>
      </c>
      <c r="AH1327" s="237" t="s">
        <v>6286</v>
      </c>
      <c r="AI1327" s="237" t="s">
        <v>6287</v>
      </c>
      <c r="AJ1327" s="237" t="s">
        <v>260</v>
      </c>
    </row>
    <row r="1328" spans="1:36">
      <c r="A1328" s="237" t="str">
        <f t="shared" si="224"/>
        <v>0412700437居宅介護</v>
      </c>
      <c r="B1328" s="237" t="s">
        <v>629</v>
      </c>
      <c r="C1328" s="237" t="s">
        <v>630</v>
      </c>
      <c r="D1328" s="237" t="str">
        <f t="shared" si="225"/>
        <v>カブシキガイシャニチイガッカン</v>
      </c>
      <c r="E1328" s="237" t="s">
        <v>631</v>
      </c>
      <c r="F1328" s="237" t="str">
        <f t="shared" si="226"/>
        <v>101</v>
      </c>
      <c r="G1328" s="237" t="str">
        <f t="shared" si="227"/>
        <v>8688</v>
      </c>
      <c r="H1328" s="237" t="s">
        <v>632</v>
      </c>
      <c r="I1328" s="237" t="str">
        <f t="shared" si="228"/>
        <v>東京都千代田区神田駿河台２丁目９</v>
      </c>
      <c r="J1328" s="237" t="s">
        <v>633</v>
      </c>
      <c r="K1328" s="237" t="s">
        <v>634</v>
      </c>
      <c r="L1328" s="237" t="s">
        <v>635</v>
      </c>
      <c r="M1328" s="237" t="s">
        <v>636</v>
      </c>
      <c r="N1328" s="237" t="s">
        <v>6289</v>
      </c>
      <c r="O1328" s="237" t="s">
        <v>6290</v>
      </c>
      <c r="P1328" s="237" t="s">
        <v>6291</v>
      </c>
      <c r="Q1328" s="237" t="s">
        <v>6056</v>
      </c>
      <c r="R1328" s="237" t="s">
        <v>6292</v>
      </c>
      <c r="S1328" s="237" t="s">
        <v>6293</v>
      </c>
      <c r="T1328" s="237" t="s">
        <v>6294</v>
      </c>
      <c r="U1328" s="237" t="s">
        <v>6295</v>
      </c>
      <c r="V1328" s="237" t="s">
        <v>99</v>
      </c>
      <c r="W1328" s="237"/>
      <c r="X1328" s="237"/>
      <c r="Y1328" s="237" t="s">
        <v>6289</v>
      </c>
      <c r="Z1328" s="237" t="s">
        <v>6290</v>
      </c>
      <c r="AA1328" s="237" t="str">
        <f t="shared" si="229"/>
        <v>ニチイケアセンターナナツモリ</v>
      </c>
      <c r="AB1328" s="237" t="s">
        <v>6291</v>
      </c>
      <c r="AC1328" s="237" t="str">
        <f t="shared" si="230"/>
        <v>981</v>
      </c>
      <c r="AD1328" s="237" t="str">
        <f t="shared" si="231"/>
        <v>3632</v>
      </c>
      <c r="AE1328" s="237" t="s">
        <v>6056</v>
      </c>
      <c r="AF1328" s="237" t="s">
        <v>6296</v>
      </c>
      <c r="AG1328" s="237" t="str">
        <f t="shared" si="232"/>
        <v>黒川郡大和町大和町吉岡まほろば2-22-1</v>
      </c>
      <c r="AH1328" s="237" t="s">
        <v>6293</v>
      </c>
      <c r="AI1328" s="237" t="s">
        <v>6294</v>
      </c>
      <c r="AJ1328" s="237" t="s">
        <v>260</v>
      </c>
    </row>
    <row r="1329" spans="1:36">
      <c r="A1329" s="237" t="str">
        <f t="shared" si="224"/>
        <v>0412700437重度訪問介護</v>
      </c>
      <c r="B1329" s="237" t="s">
        <v>629</v>
      </c>
      <c r="C1329" s="237" t="s">
        <v>630</v>
      </c>
      <c r="D1329" s="237" t="str">
        <f t="shared" si="225"/>
        <v>カブシキガイシャニチイガッカン</v>
      </c>
      <c r="E1329" s="237" t="s">
        <v>631</v>
      </c>
      <c r="F1329" s="237" t="str">
        <f t="shared" si="226"/>
        <v>101</v>
      </c>
      <c r="G1329" s="237" t="str">
        <f t="shared" si="227"/>
        <v>8688</v>
      </c>
      <c r="H1329" s="237" t="s">
        <v>632</v>
      </c>
      <c r="I1329" s="237" t="str">
        <f t="shared" si="228"/>
        <v>東京都千代田区神田駿河台２丁目９</v>
      </c>
      <c r="J1329" s="237" t="s">
        <v>633</v>
      </c>
      <c r="K1329" s="237" t="s">
        <v>634</v>
      </c>
      <c r="L1329" s="237" t="s">
        <v>635</v>
      </c>
      <c r="M1329" s="237" t="s">
        <v>636</v>
      </c>
      <c r="N1329" s="237" t="s">
        <v>6289</v>
      </c>
      <c r="O1329" s="237" t="s">
        <v>6290</v>
      </c>
      <c r="P1329" s="237" t="s">
        <v>6291</v>
      </c>
      <c r="Q1329" s="237" t="s">
        <v>6056</v>
      </c>
      <c r="R1329" s="237" t="s">
        <v>6292</v>
      </c>
      <c r="S1329" s="237" t="s">
        <v>6293</v>
      </c>
      <c r="T1329" s="237" t="s">
        <v>6294</v>
      </c>
      <c r="U1329" s="237" t="s">
        <v>6295</v>
      </c>
      <c r="V1329" s="237" t="s">
        <v>101</v>
      </c>
      <c r="W1329" s="237"/>
      <c r="X1329" s="237"/>
      <c r="Y1329" s="237" t="s">
        <v>6289</v>
      </c>
      <c r="Z1329" s="237" t="s">
        <v>6290</v>
      </c>
      <c r="AA1329" s="237" t="str">
        <f t="shared" si="229"/>
        <v>ニチイケアセンターナナツモリ</v>
      </c>
      <c r="AB1329" s="237" t="s">
        <v>6291</v>
      </c>
      <c r="AC1329" s="237" t="str">
        <f t="shared" si="230"/>
        <v>981</v>
      </c>
      <c r="AD1329" s="237" t="str">
        <f t="shared" si="231"/>
        <v>3632</v>
      </c>
      <c r="AE1329" s="237" t="s">
        <v>6056</v>
      </c>
      <c r="AF1329" s="237" t="s">
        <v>6296</v>
      </c>
      <c r="AG1329" s="237" t="str">
        <f t="shared" si="232"/>
        <v>黒川郡大和町大和町吉岡まほろば2-22-1</v>
      </c>
      <c r="AH1329" s="237" t="s">
        <v>6293</v>
      </c>
      <c r="AI1329" s="237" t="s">
        <v>6294</v>
      </c>
      <c r="AJ1329" s="237" t="s">
        <v>260</v>
      </c>
    </row>
    <row r="1330" spans="1:36">
      <c r="A1330" s="237" t="str">
        <f t="shared" si="224"/>
        <v>0412700437同行援護</v>
      </c>
      <c r="B1330" s="237" t="s">
        <v>629</v>
      </c>
      <c r="C1330" s="237" t="s">
        <v>630</v>
      </c>
      <c r="D1330" s="237" t="str">
        <f t="shared" si="225"/>
        <v>カブシキガイシャニチイガッカン</v>
      </c>
      <c r="E1330" s="237" t="s">
        <v>631</v>
      </c>
      <c r="F1330" s="237" t="str">
        <f t="shared" si="226"/>
        <v>101</v>
      </c>
      <c r="G1330" s="237" t="str">
        <f t="shared" si="227"/>
        <v>8688</v>
      </c>
      <c r="H1330" s="237" t="s">
        <v>632</v>
      </c>
      <c r="I1330" s="237" t="str">
        <f t="shared" si="228"/>
        <v>東京都千代田区神田駿河台２丁目９</v>
      </c>
      <c r="J1330" s="237" t="s">
        <v>633</v>
      </c>
      <c r="K1330" s="237" t="s">
        <v>634</v>
      </c>
      <c r="L1330" s="237" t="s">
        <v>635</v>
      </c>
      <c r="M1330" s="237" t="s">
        <v>636</v>
      </c>
      <c r="N1330" s="237" t="s">
        <v>6289</v>
      </c>
      <c r="O1330" s="237" t="s">
        <v>6290</v>
      </c>
      <c r="P1330" s="237" t="s">
        <v>6291</v>
      </c>
      <c r="Q1330" s="237" t="s">
        <v>6056</v>
      </c>
      <c r="R1330" s="237" t="s">
        <v>6292</v>
      </c>
      <c r="S1330" s="237" t="s">
        <v>6293</v>
      </c>
      <c r="T1330" s="237" t="s">
        <v>6294</v>
      </c>
      <c r="U1330" s="237" t="s">
        <v>6295</v>
      </c>
      <c r="V1330" s="237" t="s">
        <v>126</v>
      </c>
      <c r="W1330" s="237"/>
      <c r="X1330" s="237"/>
      <c r="Y1330" s="237" t="s">
        <v>6289</v>
      </c>
      <c r="Z1330" s="237" t="s">
        <v>6290</v>
      </c>
      <c r="AA1330" s="237" t="str">
        <f t="shared" si="229"/>
        <v>ニチイケアセンターナナツモリ</v>
      </c>
      <c r="AB1330" s="237" t="s">
        <v>6291</v>
      </c>
      <c r="AC1330" s="237" t="str">
        <f t="shared" si="230"/>
        <v>981</v>
      </c>
      <c r="AD1330" s="237" t="str">
        <f t="shared" si="231"/>
        <v>3632</v>
      </c>
      <c r="AE1330" s="237" t="s">
        <v>6056</v>
      </c>
      <c r="AF1330" s="237" t="s">
        <v>6296</v>
      </c>
      <c r="AG1330" s="237" t="str">
        <f t="shared" si="232"/>
        <v>黒川郡大和町大和町吉岡まほろば2-22-1</v>
      </c>
      <c r="AH1330" s="237" t="s">
        <v>6293</v>
      </c>
      <c r="AI1330" s="237" t="s">
        <v>6294</v>
      </c>
      <c r="AJ1330" s="237" t="s">
        <v>332</v>
      </c>
    </row>
    <row r="1331" spans="1:36">
      <c r="A1331" s="237" t="str">
        <f t="shared" si="224"/>
        <v>0412700445生活介護</v>
      </c>
      <c r="B1331" s="237" t="s">
        <v>4345</v>
      </c>
      <c r="C1331" s="237" t="s">
        <v>4346</v>
      </c>
      <c r="D1331" s="237" t="str">
        <f t="shared" si="225"/>
        <v>シャカイフクシホウジンエイラクカイ</v>
      </c>
      <c r="E1331" s="237" t="s">
        <v>4347</v>
      </c>
      <c r="F1331" s="237" t="str">
        <f t="shared" si="226"/>
        <v>981</v>
      </c>
      <c r="G1331" s="237" t="str">
        <f t="shared" si="227"/>
        <v>3621</v>
      </c>
      <c r="H1331" s="237" t="s">
        <v>4348</v>
      </c>
      <c r="I1331" s="237" t="str">
        <f t="shared" si="228"/>
        <v>黒川郡大和町吉岡字中町３２番地２</v>
      </c>
      <c r="J1331" s="237" t="s">
        <v>4349</v>
      </c>
      <c r="K1331" s="237" t="s">
        <v>4350</v>
      </c>
      <c r="L1331" s="237" t="s">
        <v>248</v>
      </c>
      <c r="M1331" s="237" t="s">
        <v>4351</v>
      </c>
      <c r="N1331" s="237" t="s">
        <v>6297</v>
      </c>
      <c r="O1331" s="237" t="s">
        <v>6298</v>
      </c>
      <c r="P1331" s="237" t="s">
        <v>4347</v>
      </c>
      <c r="Q1331" s="237" t="s">
        <v>6056</v>
      </c>
      <c r="R1331" s="237" t="s">
        <v>6299</v>
      </c>
      <c r="S1331" s="237" t="s">
        <v>6094</v>
      </c>
      <c r="T1331" s="237" t="s">
        <v>6095</v>
      </c>
      <c r="U1331" s="237" t="s">
        <v>6300</v>
      </c>
      <c r="V1331" s="237" t="s">
        <v>105</v>
      </c>
      <c r="W1331" s="237"/>
      <c r="X1331" s="237"/>
      <c r="Y1331" s="237" t="s">
        <v>6297</v>
      </c>
      <c r="Z1331" s="237" t="s">
        <v>6298</v>
      </c>
      <c r="AA1331" s="237" t="str">
        <f t="shared" si="229"/>
        <v>イコイノイエタンポポ</v>
      </c>
      <c r="AB1331" s="237" t="s">
        <v>4347</v>
      </c>
      <c r="AC1331" s="237" t="str">
        <f t="shared" si="230"/>
        <v>981</v>
      </c>
      <c r="AD1331" s="237" t="str">
        <f t="shared" si="231"/>
        <v>3621</v>
      </c>
      <c r="AE1331" s="237" t="s">
        <v>6056</v>
      </c>
      <c r="AF1331" s="237" t="s">
        <v>6299</v>
      </c>
      <c r="AG1331" s="237" t="str">
        <f t="shared" si="232"/>
        <v>黒川郡大和町吉岡字古舘25－2</v>
      </c>
      <c r="AH1331" s="237" t="s">
        <v>6094</v>
      </c>
      <c r="AI1331" s="237" t="s">
        <v>6095</v>
      </c>
      <c r="AJ1331" s="237" t="s">
        <v>260</v>
      </c>
    </row>
    <row r="1332" spans="1:36">
      <c r="A1332" s="237" t="str">
        <f t="shared" si="224"/>
        <v>0412700452障害者支援施設：生活介護</v>
      </c>
      <c r="B1332" s="237" t="s">
        <v>2055</v>
      </c>
      <c r="C1332" s="237" t="s">
        <v>2056</v>
      </c>
      <c r="D1332" s="237" t="str">
        <f t="shared" si="225"/>
        <v>ミヤギケン</v>
      </c>
      <c r="E1332" s="237" t="s">
        <v>646</v>
      </c>
      <c r="F1332" s="237" t="str">
        <f t="shared" si="226"/>
        <v>980</v>
      </c>
      <c r="G1332" s="237" t="str">
        <f t="shared" si="227"/>
        <v>0014</v>
      </c>
      <c r="H1332" s="237" t="s">
        <v>2057</v>
      </c>
      <c r="I1332" s="237" t="str">
        <f t="shared" si="228"/>
        <v>仙台市青葉区本町３丁目８－１</v>
      </c>
      <c r="J1332" s="237" t="s">
        <v>2058</v>
      </c>
      <c r="K1332" s="237" t="s">
        <v>2059</v>
      </c>
      <c r="L1332" s="237" t="s">
        <v>2060</v>
      </c>
      <c r="M1332" s="237" t="s">
        <v>2061</v>
      </c>
      <c r="N1332" s="237" t="s">
        <v>6301</v>
      </c>
      <c r="O1332" s="237" t="s">
        <v>6302</v>
      </c>
      <c r="P1332" s="237" t="s">
        <v>6075</v>
      </c>
      <c r="Q1332" s="237" t="s">
        <v>6056</v>
      </c>
      <c r="R1332" s="237" t="s">
        <v>6072</v>
      </c>
      <c r="S1332" s="237" t="s">
        <v>6079</v>
      </c>
      <c r="T1332" s="237" t="s">
        <v>6080</v>
      </c>
      <c r="U1332" s="237" t="s">
        <v>6303</v>
      </c>
      <c r="V1332" s="237" t="s">
        <v>19065</v>
      </c>
      <c r="W1332" s="237" t="s">
        <v>228</v>
      </c>
      <c r="X1332" s="237"/>
      <c r="Y1332" s="237" t="s">
        <v>6301</v>
      </c>
      <c r="Z1332" s="237" t="s">
        <v>6302</v>
      </c>
      <c r="AA1332" s="237" t="str">
        <f t="shared" si="229"/>
        <v>ミヤギケンフナガタノサト</v>
      </c>
      <c r="AB1332" s="237" t="s">
        <v>6075</v>
      </c>
      <c r="AC1332" s="237" t="str">
        <f t="shared" si="230"/>
        <v>981</v>
      </c>
      <c r="AD1332" s="237" t="str">
        <f t="shared" si="231"/>
        <v>3625</v>
      </c>
      <c r="AE1332" s="237" t="s">
        <v>6056</v>
      </c>
      <c r="AF1332" s="237" t="s">
        <v>6072</v>
      </c>
      <c r="AG1332" s="237" t="str">
        <f t="shared" si="232"/>
        <v>黒川郡大和町吉田字上童子沢２１</v>
      </c>
      <c r="AH1332" s="237" t="s">
        <v>6079</v>
      </c>
      <c r="AI1332" s="237" t="s">
        <v>6080</v>
      </c>
      <c r="AJ1332" s="237" t="s">
        <v>260</v>
      </c>
    </row>
    <row r="1333" spans="1:36">
      <c r="A1333" s="237" t="str">
        <f t="shared" si="224"/>
        <v>0412700452短期入所</v>
      </c>
      <c r="B1333" s="237" t="s">
        <v>2055</v>
      </c>
      <c r="C1333" s="237" t="s">
        <v>2056</v>
      </c>
      <c r="D1333" s="237" t="str">
        <f t="shared" si="225"/>
        <v>ミヤギケン</v>
      </c>
      <c r="E1333" s="237" t="s">
        <v>646</v>
      </c>
      <c r="F1333" s="237" t="str">
        <f t="shared" si="226"/>
        <v>980</v>
      </c>
      <c r="G1333" s="237" t="str">
        <f t="shared" si="227"/>
        <v>0014</v>
      </c>
      <c r="H1333" s="237" t="s">
        <v>2057</v>
      </c>
      <c r="I1333" s="237" t="str">
        <f t="shared" si="228"/>
        <v>仙台市青葉区本町３丁目８－１</v>
      </c>
      <c r="J1333" s="237" t="s">
        <v>2058</v>
      </c>
      <c r="K1333" s="237" t="s">
        <v>2059</v>
      </c>
      <c r="L1333" s="237" t="s">
        <v>2060</v>
      </c>
      <c r="M1333" s="237" t="s">
        <v>2061</v>
      </c>
      <c r="N1333" s="237" t="s">
        <v>6301</v>
      </c>
      <c r="O1333" s="237" t="s">
        <v>6302</v>
      </c>
      <c r="P1333" s="237" t="s">
        <v>6075</v>
      </c>
      <c r="Q1333" s="237" t="s">
        <v>6056</v>
      </c>
      <c r="R1333" s="237" t="s">
        <v>6072</v>
      </c>
      <c r="S1333" s="237" t="s">
        <v>6079</v>
      </c>
      <c r="T1333" s="237" t="s">
        <v>6080</v>
      </c>
      <c r="U1333" s="237" t="s">
        <v>6303</v>
      </c>
      <c r="V1333" s="237" t="s">
        <v>277</v>
      </c>
      <c r="W1333" s="237"/>
      <c r="X1333" s="237"/>
      <c r="Y1333" s="237" t="s">
        <v>6301</v>
      </c>
      <c r="Z1333" s="237" t="s">
        <v>6302</v>
      </c>
      <c r="AA1333" s="237" t="str">
        <f t="shared" si="229"/>
        <v>ミヤギケンフナガタノサト</v>
      </c>
      <c r="AB1333" s="237" t="s">
        <v>6075</v>
      </c>
      <c r="AC1333" s="237" t="str">
        <f t="shared" si="230"/>
        <v>981</v>
      </c>
      <c r="AD1333" s="237" t="str">
        <f t="shared" si="231"/>
        <v>3625</v>
      </c>
      <c r="AE1333" s="237" t="s">
        <v>6056</v>
      </c>
      <c r="AF1333" s="237" t="s">
        <v>6072</v>
      </c>
      <c r="AG1333" s="237" t="str">
        <f t="shared" si="232"/>
        <v>黒川郡大和町吉田字上童子沢２１</v>
      </c>
      <c r="AH1333" s="237" t="s">
        <v>6079</v>
      </c>
      <c r="AI1333" s="237" t="s">
        <v>6080</v>
      </c>
      <c r="AJ1333" s="237" t="s">
        <v>260</v>
      </c>
    </row>
    <row r="1334" spans="1:36">
      <c r="A1334" s="237" t="str">
        <f t="shared" si="224"/>
        <v>0412700452施設入所支援</v>
      </c>
      <c r="B1334" s="237" t="s">
        <v>2055</v>
      </c>
      <c r="C1334" s="237" t="s">
        <v>2056</v>
      </c>
      <c r="D1334" s="237" t="str">
        <f t="shared" si="225"/>
        <v>ミヤギケン</v>
      </c>
      <c r="E1334" s="237" t="s">
        <v>646</v>
      </c>
      <c r="F1334" s="237" t="str">
        <f t="shared" si="226"/>
        <v>980</v>
      </c>
      <c r="G1334" s="237" t="str">
        <f t="shared" si="227"/>
        <v>0014</v>
      </c>
      <c r="H1334" s="237" t="s">
        <v>2057</v>
      </c>
      <c r="I1334" s="237" t="str">
        <f t="shared" si="228"/>
        <v>仙台市青葉区本町３丁目８－１</v>
      </c>
      <c r="J1334" s="237" t="s">
        <v>2058</v>
      </c>
      <c r="K1334" s="237" t="s">
        <v>2059</v>
      </c>
      <c r="L1334" s="237" t="s">
        <v>2060</v>
      </c>
      <c r="M1334" s="237" t="s">
        <v>2061</v>
      </c>
      <c r="N1334" s="237" t="s">
        <v>6301</v>
      </c>
      <c r="O1334" s="237" t="s">
        <v>6302</v>
      </c>
      <c r="P1334" s="237" t="s">
        <v>6075</v>
      </c>
      <c r="Q1334" s="237" t="s">
        <v>6056</v>
      </c>
      <c r="R1334" s="237" t="s">
        <v>6072</v>
      </c>
      <c r="S1334" s="237" t="s">
        <v>6079</v>
      </c>
      <c r="T1334" s="237" t="s">
        <v>6080</v>
      </c>
      <c r="U1334" s="237" t="s">
        <v>6303</v>
      </c>
      <c r="V1334" s="237" t="s">
        <v>107</v>
      </c>
      <c r="W1334" s="237" t="s">
        <v>228</v>
      </c>
      <c r="X1334" s="237"/>
      <c r="Y1334" s="237" t="s">
        <v>6301</v>
      </c>
      <c r="Z1334" s="237" t="s">
        <v>6302</v>
      </c>
      <c r="AA1334" s="237" t="str">
        <f t="shared" si="229"/>
        <v>ミヤギケンフナガタノサト</v>
      </c>
      <c r="AB1334" s="237" t="s">
        <v>6075</v>
      </c>
      <c r="AC1334" s="237" t="str">
        <f t="shared" si="230"/>
        <v>981</v>
      </c>
      <c r="AD1334" s="237" t="str">
        <f t="shared" si="231"/>
        <v>3625</v>
      </c>
      <c r="AE1334" s="237" t="s">
        <v>6056</v>
      </c>
      <c r="AF1334" s="237" t="s">
        <v>6072</v>
      </c>
      <c r="AG1334" s="237" t="str">
        <f t="shared" si="232"/>
        <v>黒川郡大和町吉田字上童子沢２１</v>
      </c>
      <c r="AH1334" s="237" t="s">
        <v>6079</v>
      </c>
      <c r="AI1334" s="237" t="s">
        <v>6080</v>
      </c>
      <c r="AJ1334" s="237" t="s">
        <v>260</v>
      </c>
    </row>
    <row r="1335" spans="1:36">
      <c r="A1335" s="237" t="str">
        <f t="shared" ref="A1335" si="233">U1335&amp;V1335</f>
        <v>0412700452就労継続支援Ｂ型</v>
      </c>
      <c r="B1335" s="237" t="s">
        <v>2055</v>
      </c>
      <c r="C1335" s="237" t="s">
        <v>2056</v>
      </c>
      <c r="D1335" s="237" t="str">
        <f t="shared" ref="D1335" si="234">DBCS(C1335)</f>
        <v>ミヤギケン</v>
      </c>
      <c r="E1335" s="237" t="s">
        <v>646</v>
      </c>
      <c r="F1335" s="237" t="str">
        <f t="shared" ref="F1335" si="235">LEFT(E1335,3)</f>
        <v>980</v>
      </c>
      <c r="G1335" s="237" t="str">
        <f t="shared" ref="G1335" si="236">RIGHT(E1335,4)</f>
        <v>0014</v>
      </c>
      <c r="H1335" s="237" t="s">
        <v>2057</v>
      </c>
      <c r="I1335" s="237" t="str">
        <f t="shared" ref="I1335" si="237">SUBSTITUTE(H1335,"宮城県","")</f>
        <v>仙台市青葉区本町３丁目８－１</v>
      </c>
      <c r="J1335" s="237" t="s">
        <v>2058</v>
      </c>
      <c r="K1335" s="237" t="s">
        <v>2059</v>
      </c>
      <c r="L1335" s="237" t="s">
        <v>2060</v>
      </c>
      <c r="M1335" s="237" t="s">
        <v>2061</v>
      </c>
      <c r="N1335" s="237" t="s">
        <v>6301</v>
      </c>
      <c r="O1335" s="237" t="s">
        <v>6302</v>
      </c>
      <c r="P1335" s="237" t="s">
        <v>6075</v>
      </c>
      <c r="Q1335" s="237" t="s">
        <v>6056</v>
      </c>
      <c r="R1335" s="237" t="s">
        <v>6072</v>
      </c>
      <c r="S1335" s="237" t="s">
        <v>6079</v>
      </c>
      <c r="T1335" s="237" t="s">
        <v>6080</v>
      </c>
      <c r="U1335" s="237" t="s">
        <v>6303</v>
      </c>
      <c r="V1335" s="237" t="s">
        <v>19056</v>
      </c>
      <c r="W1335" s="237"/>
      <c r="X1335" s="237"/>
      <c r="Y1335" s="237" t="s">
        <v>6301</v>
      </c>
      <c r="Z1335" s="237" t="s">
        <v>6302</v>
      </c>
      <c r="AA1335" s="237" t="str">
        <f t="shared" ref="AA1335" si="238">DBCS(Z1335)</f>
        <v>ミヤギケンフナガタノサト</v>
      </c>
      <c r="AB1335" s="237" t="s">
        <v>6075</v>
      </c>
      <c r="AC1335" s="237" t="str">
        <f t="shared" ref="AC1335" si="239">LEFT(AB1335,3)</f>
        <v>981</v>
      </c>
      <c r="AD1335" s="237" t="str">
        <f t="shared" ref="AD1335" si="240">RIGHT(AB1335,4)</f>
        <v>3625</v>
      </c>
      <c r="AE1335" s="237" t="s">
        <v>6056</v>
      </c>
      <c r="AF1335" s="237" t="s">
        <v>6072</v>
      </c>
      <c r="AG1335" s="237" t="str">
        <f t="shared" ref="AG1335" si="241">SUBSTITUTE(AF1335,"宮城県","")</f>
        <v>黒川郡大和町吉田字上童子沢２１</v>
      </c>
      <c r="AH1335" s="237" t="s">
        <v>6079</v>
      </c>
      <c r="AI1335" s="237" t="s">
        <v>6080</v>
      </c>
      <c r="AJ1335" s="237" t="s">
        <v>260</v>
      </c>
    </row>
    <row r="1336" spans="1:36">
      <c r="A1336" s="237" t="str">
        <f t="shared" si="224"/>
        <v>0412700452障害者支援施設：就労継続支援Ｂ型</v>
      </c>
      <c r="B1336" s="237" t="s">
        <v>2055</v>
      </c>
      <c r="C1336" s="237" t="s">
        <v>2056</v>
      </c>
      <c r="D1336" s="237" t="str">
        <f t="shared" si="225"/>
        <v>ミヤギケン</v>
      </c>
      <c r="E1336" s="237" t="s">
        <v>646</v>
      </c>
      <c r="F1336" s="237" t="str">
        <f t="shared" si="226"/>
        <v>980</v>
      </c>
      <c r="G1336" s="237" t="str">
        <f t="shared" si="227"/>
        <v>0014</v>
      </c>
      <c r="H1336" s="237" t="s">
        <v>2057</v>
      </c>
      <c r="I1336" s="237" t="str">
        <f t="shared" si="228"/>
        <v>仙台市青葉区本町３丁目８－１</v>
      </c>
      <c r="J1336" s="237" t="s">
        <v>2058</v>
      </c>
      <c r="K1336" s="237" t="s">
        <v>2059</v>
      </c>
      <c r="L1336" s="237" t="s">
        <v>2060</v>
      </c>
      <c r="M1336" s="237" t="s">
        <v>2061</v>
      </c>
      <c r="N1336" s="237" t="s">
        <v>6301</v>
      </c>
      <c r="O1336" s="237" t="s">
        <v>6302</v>
      </c>
      <c r="P1336" s="237" t="s">
        <v>6075</v>
      </c>
      <c r="Q1336" s="237" t="s">
        <v>6056</v>
      </c>
      <c r="R1336" s="237" t="s">
        <v>6072</v>
      </c>
      <c r="S1336" s="237" t="s">
        <v>6079</v>
      </c>
      <c r="T1336" s="237" t="s">
        <v>6080</v>
      </c>
      <c r="U1336" s="237" t="s">
        <v>6303</v>
      </c>
      <c r="V1336" s="237" t="s">
        <v>19066</v>
      </c>
      <c r="W1336" s="237" t="s">
        <v>228</v>
      </c>
      <c r="X1336" s="237"/>
      <c r="Y1336" s="237" t="s">
        <v>6301</v>
      </c>
      <c r="Z1336" s="237" t="s">
        <v>6302</v>
      </c>
      <c r="AA1336" s="237" t="str">
        <f t="shared" si="229"/>
        <v>ミヤギケンフナガタノサト</v>
      </c>
      <c r="AB1336" s="237" t="s">
        <v>6075</v>
      </c>
      <c r="AC1336" s="237" t="str">
        <f t="shared" si="230"/>
        <v>981</v>
      </c>
      <c r="AD1336" s="237" t="str">
        <f t="shared" si="231"/>
        <v>3625</v>
      </c>
      <c r="AE1336" s="237" t="s">
        <v>6056</v>
      </c>
      <c r="AF1336" s="237" t="s">
        <v>6072</v>
      </c>
      <c r="AG1336" s="237" t="str">
        <f t="shared" si="232"/>
        <v>黒川郡大和町吉田字上童子沢２１</v>
      </c>
      <c r="AH1336" s="237" t="s">
        <v>6079</v>
      </c>
      <c r="AI1336" s="237" t="s">
        <v>6080</v>
      </c>
      <c r="AJ1336" s="237" t="s">
        <v>260</v>
      </c>
    </row>
    <row r="1337" spans="1:36">
      <c r="A1337" s="237" t="str">
        <f t="shared" si="224"/>
        <v>0412700460短期入所</v>
      </c>
      <c r="B1337" s="237" t="s">
        <v>2055</v>
      </c>
      <c r="C1337" s="237" t="s">
        <v>2056</v>
      </c>
      <c r="D1337" s="237" t="str">
        <f t="shared" si="225"/>
        <v>ミヤギケン</v>
      </c>
      <c r="E1337" s="237" t="s">
        <v>646</v>
      </c>
      <c r="F1337" s="237" t="str">
        <f t="shared" si="226"/>
        <v>980</v>
      </c>
      <c r="G1337" s="237" t="str">
        <f t="shared" si="227"/>
        <v>0014</v>
      </c>
      <c r="H1337" s="237" t="s">
        <v>2057</v>
      </c>
      <c r="I1337" s="237" t="str">
        <f t="shared" si="228"/>
        <v>仙台市青葉区本町３丁目８－１</v>
      </c>
      <c r="J1337" s="237" t="s">
        <v>2058</v>
      </c>
      <c r="K1337" s="237" t="s">
        <v>2059</v>
      </c>
      <c r="L1337" s="237" t="s">
        <v>2060</v>
      </c>
      <c r="M1337" s="237" t="s">
        <v>2061</v>
      </c>
      <c r="N1337" s="237" t="s">
        <v>6070</v>
      </c>
      <c r="O1337" s="237" t="s">
        <v>6071</v>
      </c>
      <c r="P1337" s="237" t="s">
        <v>6075</v>
      </c>
      <c r="Q1337" s="237" t="s">
        <v>6056</v>
      </c>
      <c r="R1337" s="237" t="s">
        <v>6072</v>
      </c>
      <c r="S1337" s="237" t="s">
        <v>6073</v>
      </c>
      <c r="T1337" s="237" t="s">
        <v>6073</v>
      </c>
      <c r="U1337" s="237" t="s">
        <v>6304</v>
      </c>
      <c r="V1337" s="237" t="s">
        <v>277</v>
      </c>
      <c r="W1337" s="237"/>
      <c r="X1337" s="237"/>
      <c r="Y1337" s="237" t="s">
        <v>6305</v>
      </c>
      <c r="Z1337" s="237" t="s">
        <v>6306</v>
      </c>
      <c r="AA1337" s="237" t="str">
        <f t="shared" si="229"/>
        <v>ナナツモリキボウノイエ</v>
      </c>
      <c r="AB1337" s="237" t="s">
        <v>6075</v>
      </c>
      <c r="AC1337" s="237" t="str">
        <f t="shared" si="230"/>
        <v>981</v>
      </c>
      <c r="AD1337" s="237" t="str">
        <f t="shared" si="231"/>
        <v>3625</v>
      </c>
      <c r="AE1337" s="237" t="s">
        <v>6056</v>
      </c>
      <c r="AF1337" s="237" t="s">
        <v>6072</v>
      </c>
      <c r="AG1337" s="237" t="str">
        <f t="shared" si="232"/>
        <v>黒川郡大和町吉田字上童子沢２１</v>
      </c>
      <c r="AH1337" s="237" t="s">
        <v>6073</v>
      </c>
      <c r="AI1337" s="237" t="s">
        <v>6073</v>
      </c>
      <c r="AJ1337" s="237" t="s">
        <v>260</v>
      </c>
    </row>
    <row r="1338" spans="1:36">
      <c r="A1338" s="237" t="str">
        <f t="shared" si="224"/>
        <v>0412700478就労継続支援Ｂ型</v>
      </c>
      <c r="B1338" s="237" t="s">
        <v>6307</v>
      </c>
      <c r="C1338" s="237" t="s">
        <v>6308</v>
      </c>
      <c r="D1338" s="237" t="str">
        <f t="shared" si="225"/>
        <v>イッパンシャダンホウジン　Ａｉエリアサポートフクシカイ</v>
      </c>
      <c r="E1338" s="237" t="s">
        <v>4952</v>
      </c>
      <c r="F1338" s="237" t="str">
        <f t="shared" si="226"/>
        <v>981</v>
      </c>
      <c r="G1338" s="237" t="str">
        <f t="shared" si="227"/>
        <v>3303</v>
      </c>
      <c r="H1338" s="237" t="s">
        <v>6309</v>
      </c>
      <c r="I1338" s="237" t="str">
        <f t="shared" si="228"/>
        <v>富谷市太子堂１丁目７－２</v>
      </c>
      <c r="J1338" s="237" t="s">
        <v>6310</v>
      </c>
      <c r="K1338" s="237" t="s">
        <v>6311</v>
      </c>
      <c r="L1338" s="237" t="s">
        <v>248</v>
      </c>
      <c r="M1338" s="237" t="s">
        <v>6312</v>
      </c>
      <c r="N1338" s="237" t="s">
        <v>6313</v>
      </c>
      <c r="O1338" s="237" t="s">
        <v>6314</v>
      </c>
      <c r="P1338" s="237" t="s">
        <v>4952</v>
      </c>
      <c r="Q1338" s="237" t="s">
        <v>4894</v>
      </c>
      <c r="R1338" s="237" t="s">
        <v>6309</v>
      </c>
      <c r="S1338" s="237" t="s">
        <v>6310</v>
      </c>
      <c r="T1338" s="237" t="s">
        <v>6311</v>
      </c>
      <c r="U1338" s="237" t="s">
        <v>6315</v>
      </c>
      <c r="V1338" s="237" t="s">
        <v>111</v>
      </c>
      <c r="W1338" s="237"/>
      <c r="X1338" s="237"/>
      <c r="Y1338" s="237" t="s">
        <v>6313</v>
      </c>
      <c r="Z1338" s="237" t="s">
        <v>6314</v>
      </c>
      <c r="AA1338" s="237" t="str">
        <f t="shared" si="229"/>
        <v>アイノサト</v>
      </c>
      <c r="AB1338" s="237" t="s">
        <v>4952</v>
      </c>
      <c r="AC1338" s="237" t="str">
        <f t="shared" si="230"/>
        <v>981</v>
      </c>
      <c r="AD1338" s="237" t="str">
        <f t="shared" si="231"/>
        <v>3303</v>
      </c>
      <c r="AE1338" s="237" t="s">
        <v>4894</v>
      </c>
      <c r="AF1338" s="237" t="s">
        <v>6309</v>
      </c>
      <c r="AG1338" s="237" t="str">
        <f t="shared" si="232"/>
        <v>富谷市太子堂１丁目７－２</v>
      </c>
      <c r="AH1338" s="237" t="s">
        <v>6310</v>
      </c>
      <c r="AI1338" s="237" t="s">
        <v>6311</v>
      </c>
      <c r="AJ1338" s="237" t="s">
        <v>260</v>
      </c>
    </row>
    <row r="1339" spans="1:36">
      <c r="A1339" s="237" t="str">
        <f t="shared" si="224"/>
        <v>0412700486生活介護</v>
      </c>
      <c r="B1339" s="237" t="s">
        <v>3096</v>
      </c>
      <c r="C1339" s="237" t="s">
        <v>3097</v>
      </c>
      <c r="D1339" s="237" t="str">
        <f t="shared" si="225"/>
        <v>シャカイフクシホウジンミヤギケンシャカイフクシキョウギカイ</v>
      </c>
      <c r="E1339" s="237" t="s">
        <v>3098</v>
      </c>
      <c r="F1339" s="237" t="str">
        <f t="shared" si="226"/>
        <v>980</v>
      </c>
      <c r="G1339" s="237" t="str">
        <f t="shared" si="227"/>
        <v>0011</v>
      </c>
      <c r="H1339" s="237" t="s">
        <v>3099</v>
      </c>
      <c r="I1339" s="237" t="str">
        <f t="shared" si="228"/>
        <v>仙台市青葉区上杉１丁目２番３号</v>
      </c>
      <c r="J1339" s="237" t="s">
        <v>3100</v>
      </c>
      <c r="K1339" s="237" t="s">
        <v>3101</v>
      </c>
      <c r="L1339" s="237" t="s">
        <v>353</v>
      </c>
      <c r="M1339" s="237" t="s">
        <v>3102</v>
      </c>
      <c r="N1339" s="237" t="s">
        <v>6316</v>
      </c>
      <c r="O1339" s="237" t="s">
        <v>6317</v>
      </c>
      <c r="P1339" s="237" t="s">
        <v>6075</v>
      </c>
      <c r="Q1339" s="237" t="s">
        <v>6056</v>
      </c>
      <c r="R1339" s="237" t="s">
        <v>6072</v>
      </c>
      <c r="S1339" s="237" t="s">
        <v>6073</v>
      </c>
      <c r="T1339" s="237" t="s">
        <v>6073</v>
      </c>
      <c r="U1339" s="237" t="s">
        <v>6318</v>
      </c>
      <c r="V1339" s="237" t="s">
        <v>105</v>
      </c>
      <c r="W1339" s="237"/>
      <c r="X1339" s="237"/>
      <c r="Y1339" s="237" t="s">
        <v>6316</v>
      </c>
      <c r="Z1339" s="237" t="s">
        <v>6317</v>
      </c>
      <c r="AA1339" s="237" t="str">
        <f t="shared" si="229"/>
        <v>セイカツカイゴフワリ</v>
      </c>
      <c r="AB1339" s="237" t="s">
        <v>6075</v>
      </c>
      <c r="AC1339" s="237" t="str">
        <f t="shared" si="230"/>
        <v>981</v>
      </c>
      <c r="AD1339" s="237" t="str">
        <f t="shared" si="231"/>
        <v>3625</v>
      </c>
      <c r="AE1339" s="237" t="s">
        <v>6056</v>
      </c>
      <c r="AF1339" s="237" t="s">
        <v>6072</v>
      </c>
      <c r="AG1339" s="237" t="str">
        <f t="shared" si="232"/>
        <v>黒川郡大和町吉田字上童子沢２１</v>
      </c>
      <c r="AH1339" s="237" t="s">
        <v>6073</v>
      </c>
      <c r="AI1339" s="237" t="s">
        <v>6073</v>
      </c>
      <c r="AJ1339" s="237" t="s">
        <v>332</v>
      </c>
    </row>
    <row r="1340" spans="1:36">
      <c r="A1340" s="237" t="str">
        <f t="shared" si="224"/>
        <v>0412700494居宅介護</v>
      </c>
      <c r="B1340" s="237" t="s">
        <v>4622</v>
      </c>
      <c r="C1340" s="237" t="s">
        <v>4623</v>
      </c>
      <c r="D1340" s="237" t="str">
        <f t="shared" si="225"/>
        <v>カブシキカイシャ　エイチシーエム</v>
      </c>
      <c r="E1340" s="237" t="s">
        <v>473</v>
      </c>
      <c r="F1340" s="237" t="str">
        <f t="shared" si="226"/>
        <v>106</v>
      </c>
      <c r="G1340" s="237" t="str">
        <f t="shared" si="227"/>
        <v>0044</v>
      </c>
      <c r="H1340" s="237" t="s">
        <v>4624</v>
      </c>
      <c r="I1340" s="237" t="str">
        <f t="shared" si="228"/>
        <v>東京都港区東麻布1-28-13</v>
      </c>
      <c r="J1340" s="237" t="s">
        <v>475</v>
      </c>
      <c r="K1340" s="237" t="s">
        <v>476</v>
      </c>
      <c r="L1340" s="237" t="s">
        <v>339</v>
      </c>
      <c r="M1340" s="237" t="s">
        <v>4625</v>
      </c>
      <c r="N1340" s="237" t="s">
        <v>6319</v>
      </c>
      <c r="O1340" s="237" t="s">
        <v>6320</v>
      </c>
      <c r="P1340" s="237" t="s">
        <v>4887</v>
      </c>
      <c r="Q1340" s="237" t="s">
        <v>6068</v>
      </c>
      <c r="R1340" s="237" t="s">
        <v>6321</v>
      </c>
      <c r="S1340" s="237" t="s">
        <v>6322</v>
      </c>
      <c r="T1340" s="237" t="s">
        <v>6323</v>
      </c>
      <c r="U1340" s="237" t="s">
        <v>6324</v>
      </c>
      <c r="V1340" s="237" t="s">
        <v>99</v>
      </c>
      <c r="W1340" s="237"/>
      <c r="X1340" s="237"/>
      <c r="Y1340" s="237" t="s">
        <v>6319</v>
      </c>
      <c r="Z1340" s="237" t="s">
        <v>6320</v>
      </c>
      <c r="AA1340" s="237" t="str">
        <f t="shared" si="229"/>
        <v>アミカセンダイトミヤカイゴセンター</v>
      </c>
      <c r="AB1340" s="237" t="s">
        <v>4887</v>
      </c>
      <c r="AC1340" s="237" t="str">
        <f t="shared" si="230"/>
        <v>981</v>
      </c>
      <c r="AD1340" s="237" t="str">
        <f t="shared" si="231"/>
        <v>3341</v>
      </c>
      <c r="AE1340" s="237" t="s">
        <v>6068</v>
      </c>
      <c r="AF1340" s="237" t="s">
        <v>6321</v>
      </c>
      <c r="AG1340" s="237" t="str">
        <f t="shared" si="232"/>
        <v>黒川郡富谷町成田3-32-14-2F</v>
      </c>
      <c r="AH1340" s="237" t="s">
        <v>6322</v>
      </c>
      <c r="AI1340" s="237" t="s">
        <v>6325</v>
      </c>
      <c r="AJ1340" s="237" t="s">
        <v>332</v>
      </c>
    </row>
    <row r="1341" spans="1:36">
      <c r="A1341" s="237" t="str">
        <f t="shared" si="224"/>
        <v>0412700494重度訪問介護</v>
      </c>
      <c r="B1341" s="237" t="s">
        <v>4622</v>
      </c>
      <c r="C1341" s="237" t="s">
        <v>4623</v>
      </c>
      <c r="D1341" s="237" t="str">
        <f t="shared" si="225"/>
        <v>カブシキカイシャ　エイチシーエム</v>
      </c>
      <c r="E1341" s="237" t="s">
        <v>473</v>
      </c>
      <c r="F1341" s="237" t="str">
        <f t="shared" si="226"/>
        <v>106</v>
      </c>
      <c r="G1341" s="237" t="str">
        <f t="shared" si="227"/>
        <v>0044</v>
      </c>
      <c r="H1341" s="237" t="s">
        <v>4624</v>
      </c>
      <c r="I1341" s="237" t="str">
        <f t="shared" si="228"/>
        <v>東京都港区東麻布1-28-13</v>
      </c>
      <c r="J1341" s="237" t="s">
        <v>475</v>
      </c>
      <c r="K1341" s="237" t="s">
        <v>476</v>
      </c>
      <c r="L1341" s="237" t="s">
        <v>339</v>
      </c>
      <c r="M1341" s="237" t="s">
        <v>4625</v>
      </c>
      <c r="N1341" s="237" t="s">
        <v>6319</v>
      </c>
      <c r="O1341" s="237" t="s">
        <v>6320</v>
      </c>
      <c r="P1341" s="237" t="s">
        <v>4887</v>
      </c>
      <c r="Q1341" s="237" t="s">
        <v>6068</v>
      </c>
      <c r="R1341" s="237" t="s">
        <v>6321</v>
      </c>
      <c r="S1341" s="237" t="s">
        <v>6322</v>
      </c>
      <c r="T1341" s="237" t="s">
        <v>6323</v>
      </c>
      <c r="U1341" s="237" t="s">
        <v>6324</v>
      </c>
      <c r="V1341" s="237" t="s">
        <v>101</v>
      </c>
      <c r="W1341" s="237"/>
      <c r="X1341" s="237"/>
      <c r="Y1341" s="237" t="s">
        <v>6319</v>
      </c>
      <c r="Z1341" s="237" t="s">
        <v>6320</v>
      </c>
      <c r="AA1341" s="237" t="str">
        <f t="shared" si="229"/>
        <v>アミカセンダイトミヤカイゴセンター</v>
      </c>
      <c r="AB1341" s="237" t="s">
        <v>4887</v>
      </c>
      <c r="AC1341" s="237" t="str">
        <f t="shared" si="230"/>
        <v>981</v>
      </c>
      <c r="AD1341" s="237" t="str">
        <f t="shared" si="231"/>
        <v>3341</v>
      </c>
      <c r="AE1341" s="237" t="s">
        <v>6068</v>
      </c>
      <c r="AF1341" s="237" t="s">
        <v>6321</v>
      </c>
      <c r="AG1341" s="237" t="str">
        <f t="shared" si="232"/>
        <v>黒川郡富谷町成田3-32-14-2F</v>
      </c>
      <c r="AH1341" s="237" t="s">
        <v>6322</v>
      </c>
      <c r="AI1341" s="237" t="s">
        <v>6325</v>
      </c>
      <c r="AJ1341" s="237" t="s">
        <v>332</v>
      </c>
    </row>
    <row r="1342" spans="1:36">
      <c r="A1342" s="237" t="str">
        <f t="shared" si="224"/>
        <v>0412700502居宅介護</v>
      </c>
      <c r="B1342" s="237" t="s">
        <v>6326</v>
      </c>
      <c r="C1342" s="237" t="s">
        <v>6327</v>
      </c>
      <c r="D1342" s="237" t="str">
        <f t="shared" si="225"/>
        <v>ユウゲンガイシャ　シー・キューブ</v>
      </c>
      <c r="E1342" s="237" t="s">
        <v>6328</v>
      </c>
      <c r="F1342" s="237" t="str">
        <f t="shared" si="226"/>
        <v>981</v>
      </c>
      <c r="G1342" s="237" t="str">
        <f t="shared" si="227"/>
        <v>3351</v>
      </c>
      <c r="H1342" s="237" t="s">
        <v>6329</v>
      </c>
      <c r="I1342" s="237" t="str">
        <f t="shared" si="228"/>
        <v>富谷市鷹乃杜一丁目13番9号</v>
      </c>
      <c r="J1342" s="237" t="s">
        <v>6330</v>
      </c>
      <c r="K1342" s="237" t="s">
        <v>6331</v>
      </c>
      <c r="L1342" s="237" t="s">
        <v>552</v>
      </c>
      <c r="M1342" s="237" t="s">
        <v>6332</v>
      </c>
      <c r="N1342" s="237" t="s">
        <v>6333</v>
      </c>
      <c r="O1342" s="237" t="s">
        <v>6334</v>
      </c>
      <c r="P1342" s="237" t="s">
        <v>6199</v>
      </c>
      <c r="Q1342" s="237" t="s">
        <v>4894</v>
      </c>
      <c r="R1342" s="237" t="s">
        <v>6335</v>
      </c>
      <c r="S1342" s="237" t="s">
        <v>6336</v>
      </c>
      <c r="T1342" s="237" t="s">
        <v>6337</v>
      </c>
      <c r="U1342" s="237" t="s">
        <v>6338</v>
      </c>
      <c r="V1342" s="237" t="s">
        <v>99</v>
      </c>
      <c r="W1342" s="237"/>
      <c r="X1342" s="237"/>
      <c r="Y1342" s="237" t="s">
        <v>6333</v>
      </c>
      <c r="Z1342" s="237" t="s">
        <v>6334</v>
      </c>
      <c r="AA1342" s="237" t="str">
        <f t="shared" si="229"/>
        <v>ヘルパーステーション　ハル</v>
      </c>
      <c r="AB1342" s="237" t="s">
        <v>6199</v>
      </c>
      <c r="AC1342" s="237" t="str">
        <f t="shared" si="230"/>
        <v>981</v>
      </c>
      <c r="AD1342" s="237" t="str">
        <f t="shared" si="231"/>
        <v>3331</v>
      </c>
      <c r="AE1342" s="237" t="s">
        <v>4894</v>
      </c>
      <c r="AF1342" s="237" t="s">
        <v>6335</v>
      </c>
      <c r="AG1342" s="237" t="str">
        <f t="shared" si="232"/>
        <v>富谷市明石台５－２－２</v>
      </c>
      <c r="AH1342" s="237" t="s">
        <v>6336</v>
      </c>
      <c r="AI1342" s="237" t="s">
        <v>6337</v>
      </c>
      <c r="AJ1342" s="237" t="s">
        <v>260</v>
      </c>
    </row>
    <row r="1343" spans="1:36">
      <c r="A1343" s="237" t="str">
        <f t="shared" si="224"/>
        <v>0412700502行動援護</v>
      </c>
      <c r="B1343" s="237" t="s">
        <v>6326</v>
      </c>
      <c r="C1343" s="237" t="s">
        <v>6327</v>
      </c>
      <c r="D1343" s="237" t="str">
        <f t="shared" si="225"/>
        <v>ユウゲンガイシャ　シー・キューブ</v>
      </c>
      <c r="E1343" s="237" t="s">
        <v>6328</v>
      </c>
      <c r="F1343" s="237" t="str">
        <f t="shared" si="226"/>
        <v>981</v>
      </c>
      <c r="G1343" s="237" t="str">
        <f t="shared" si="227"/>
        <v>3351</v>
      </c>
      <c r="H1343" s="237" t="s">
        <v>6329</v>
      </c>
      <c r="I1343" s="237" t="str">
        <f t="shared" si="228"/>
        <v>富谷市鷹乃杜一丁目13番9号</v>
      </c>
      <c r="J1343" s="237" t="s">
        <v>6330</v>
      </c>
      <c r="K1343" s="237" t="s">
        <v>6331</v>
      </c>
      <c r="L1343" s="237" t="s">
        <v>552</v>
      </c>
      <c r="M1343" s="237" t="s">
        <v>6332</v>
      </c>
      <c r="N1343" s="237" t="s">
        <v>6333</v>
      </c>
      <c r="O1343" s="237" t="s">
        <v>6334</v>
      </c>
      <c r="P1343" s="237" t="s">
        <v>6199</v>
      </c>
      <c r="Q1343" s="237" t="s">
        <v>4894</v>
      </c>
      <c r="R1343" s="237" t="s">
        <v>6335</v>
      </c>
      <c r="S1343" s="237" t="s">
        <v>6336</v>
      </c>
      <c r="T1343" s="237" t="s">
        <v>6337</v>
      </c>
      <c r="U1343" s="237" t="s">
        <v>6338</v>
      </c>
      <c r="V1343" s="237" t="s">
        <v>102</v>
      </c>
      <c r="W1343" s="237"/>
      <c r="X1343" s="237"/>
      <c r="Y1343" s="237" t="s">
        <v>6333</v>
      </c>
      <c r="Z1343" s="237" t="s">
        <v>6334</v>
      </c>
      <c r="AA1343" s="237" t="str">
        <f t="shared" si="229"/>
        <v>ヘルパーステーション　ハル</v>
      </c>
      <c r="AB1343" s="237" t="s">
        <v>6199</v>
      </c>
      <c r="AC1343" s="237" t="str">
        <f t="shared" si="230"/>
        <v>981</v>
      </c>
      <c r="AD1343" s="237" t="str">
        <f t="shared" si="231"/>
        <v>3331</v>
      </c>
      <c r="AE1343" s="237" t="s">
        <v>4894</v>
      </c>
      <c r="AF1343" s="237" t="s">
        <v>6335</v>
      </c>
      <c r="AG1343" s="237" t="str">
        <f t="shared" si="232"/>
        <v>富谷市明石台５－２－２</v>
      </c>
      <c r="AH1343" s="237" t="s">
        <v>6336</v>
      </c>
      <c r="AI1343" s="237" t="s">
        <v>6337</v>
      </c>
      <c r="AJ1343" s="237" t="s">
        <v>332</v>
      </c>
    </row>
    <row r="1344" spans="1:36">
      <c r="A1344" s="237" t="str">
        <f t="shared" si="224"/>
        <v>0412700502同行援護</v>
      </c>
      <c r="B1344" s="237" t="s">
        <v>6326</v>
      </c>
      <c r="C1344" s="237" t="s">
        <v>6327</v>
      </c>
      <c r="D1344" s="237" t="str">
        <f t="shared" si="225"/>
        <v>ユウゲンガイシャ　シー・キューブ</v>
      </c>
      <c r="E1344" s="237" t="s">
        <v>6328</v>
      </c>
      <c r="F1344" s="237" t="str">
        <f t="shared" si="226"/>
        <v>981</v>
      </c>
      <c r="G1344" s="237" t="str">
        <f t="shared" si="227"/>
        <v>3351</v>
      </c>
      <c r="H1344" s="237" t="s">
        <v>6329</v>
      </c>
      <c r="I1344" s="237" t="str">
        <f t="shared" si="228"/>
        <v>富谷市鷹乃杜一丁目13番9号</v>
      </c>
      <c r="J1344" s="237" t="s">
        <v>6330</v>
      </c>
      <c r="K1344" s="237" t="s">
        <v>6331</v>
      </c>
      <c r="L1344" s="237" t="s">
        <v>552</v>
      </c>
      <c r="M1344" s="237" t="s">
        <v>6332</v>
      </c>
      <c r="N1344" s="237" t="s">
        <v>6333</v>
      </c>
      <c r="O1344" s="237" t="s">
        <v>6334</v>
      </c>
      <c r="P1344" s="237" t="s">
        <v>6199</v>
      </c>
      <c r="Q1344" s="237" t="s">
        <v>4894</v>
      </c>
      <c r="R1344" s="237" t="s">
        <v>6335</v>
      </c>
      <c r="S1344" s="237" t="s">
        <v>6336</v>
      </c>
      <c r="T1344" s="237" t="s">
        <v>6337</v>
      </c>
      <c r="U1344" s="237" t="s">
        <v>6338</v>
      </c>
      <c r="V1344" s="237" t="s">
        <v>126</v>
      </c>
      <c r="W1344" s="237"/>
      <c r="X1344" s="237"/>
      <c r="Y1344" s="237" t="s">
        <v>6333</v>
      </c>
      <c r="Z1344" s="237" t="s">
        <v>6334</v>
      </c>
      <c r="AA1344" s="237" t="str">
        <f t="shared" si="229"/>
        <v>ヘルパーステーション　ハル</v>
      </c>
      <c r="AB1344" s="237" t="s">
        <v>6199</v>
      </c>
      <c r="AC1344" s="237" t="str">
        <f t="shared" si="230"/>
        <v>981</v>
      </c>
      <c r="AD1344" s="237" t="str">
        <f t="shared" si="231"/>
        <v>3331</v>
      </c>
      <c r="AE1344" s="237" t="s">
        <v>6068</v>
      </c>
      <c r="AF1344" s="237" t="s">
        <v>6339</v>
      </c>
      <c r="AG1344" s="237" t="str">
        <f t="shared" si="232"/>
        <v>黒川郡富谷町東向陽台3-7-5</v>
      </c>
      <c r="AH1344" s="237" t="s">
        <v>6336</v>
      </c>
      <c r="AI1344" s="237" t="s">
        <v>6337</v>
      </c>
      <c r="AJ1344" s="237" t="s">
        <v>332</v>
      </c>
    </row>
    <row r="1345" spans="1:36">
      <c r="A1345" s="237" t="str">
        <f t="shared" si="224"/>
        <v>0412700528居宅介護</v>
      </c>
      <c r="B1345" s="237" t="s">
        <v>6340</v>
      </c>
      <c r="C1345" s="237" t="s">
        <v>6341</v>
      </c>
      <c r="D1345" s="237" t="str">
        <f t="shared" si="225"/>
        <v>トクテイヒエイリカツドウホウジン　ジヘイショウピアリンクセンターココネット</v>
      </c>
      <c r="E1345" s="237" t="s">
        <v>6342</v>
      </c>
      <c r="F1345" s="237" t="str">
        <f t="shared" si="226"/>
        <v>984</v>
      </c>
      <c r="G1345" s="237" t="str">
        <f t="shared" si="227"/>
        <v>0063</v>
      </c>
      <c r="H1345" s="237" t="s">
        <v>6343</v>
      </c>
      <c r="I1345" s="237" t="str">
        <f t="shared" si="228"/>
        <v>仙台市若林区石名坂５７ＴＦＭビル２Ｆ</v>
      </c>
      <c r="J1345" s="237" t="s">
        <v>6344</v>
      </c>
      <c r="K1345" s="237" t="s">
        <v>6345</v>
      </c>
      <c r="L1345" s="237" t="s">
        <v>248</v>
      </c>
      <c r="M1345" s="237" t="s">
        <v>6346</v>
      </c>
      <c r="N1345" s="237" t="s">
        <v>6347</v>
      </c>
      <c r="O1345" s="237" t="s">
        <v>6348</v>
      </c>
      <c r="P1345" s="237" t="s">
        <v>4932</v>
      </c>
      <c r="Q1345" s="237" t="s">
        <v>4894</v>
      </c>
      <c r="R1345" s="237" t="s">
        <v>6349</v>
      </c>
      <c r="S1345" s="237" t="s">
        <v>6350</v>
      </c>
      <c r="T1345" s="237" t="s">
        <v>6351</v>
      </c>
      <c r="U1345" s="237" t="s">
        <v>6352</v>
      </c>
      <c r="V1345" s="237" t="s">
        <v>99</v>
      </c>
      <c r="W1345" s="237"/>
      <c r="X1345" s="237"/>
      <c r="Y1345" s="237" t="s">
        <v>6347</v>
      </c>
      <c r="Z1345" s="237" t="s">
        <v>6348</v>
      </c>
      <c r="AA1345" s="237" t="str">
        <f t="shared" si="229"/>
        <v>ココネットヘルパーステーション</v>
      </c>
      <c r="AB1345" s="237" t="s">
        <v>4932</v>
      </c>
      <c r="AC1345" s="237" t="str">
        <f t="shared" si="230"/>
        <v>981</v>
      </c>
      <c r="AD1345" s="237" t="str">
        <f t="shared" si="231"/>
        <v>3352</v>
      </c>
      <c r="AE1345" s="237" t="s">
        <v>4894</v>
      </c>
      <c r="AF1345" s="237" t="s">
        <v>6349</v>
      </c>
      <c r="AG1345" s="237" t="str">
        <f t="shared" si="232"/>
        <v>富谷市富ケ丘２－１１－１２長澤整形外科２Ｆ</v>
      </c>
      <c r="AH1345" s="237" t="s">
        <v>6350</v>
      </c>
      <c r="AI1345" s="237" t="s">
        <v>6351</v>
      </c>
      <c r="AJ1345" s="237" t="s">
        <v>332</v>
      </c>
    </row>
    <row r="1346" spans="1:36">
      <c r="A1346" s="237" t="str">
        <f t="shared" si="224"/>
        <v>0412700536就労継続支援Ｂ型</v>
      </c>
      <c r="B1346" s="237" t="s">
        <v>6353</v>
      </c>
      <c r="C1346" s="237" t="s">
        <v>6354</v>
      </c>
      <c r="D1346" s="237" t="str">
        <f t="shared" si="225"/>
        <v>トクテイヒエイリカツドウホウジンオオサトファーム</v>
      </c>
      <c r="E1346" s="237" t="s">
        <v>6146</v>
      </c>
      <c r="F1346" s="237" t="str">
        <f t="shared" si="226"/>
        <v>981</v>
      </c>
      <c r="G1346" s="237" t="str">
        <f t="shared" si="227"/>
        <v>3521</v>
      </c>
      <c r="H1346" s="237" t="s">
        <v>6355</v>
      </c>
      <c r="I1346" s="237" t="str">
        <f t="shared" si="228"/>
        <v>黒川郡大郷町中村字愛宕下１番１０</v>
      </c>
      <c r="J1346" s="237" t="s">
        <v>6276</v>
      </c>
      <c r="K1346" s="237" t="s">
        <v>6276</v>
      </c>
      <c r="L1346" s="237" t="s">
        <v>248</v>
      </c>
      <c r="M1346" s="237" t="s">
        <v>6356</v>
      </c>
      <c r="N1346" s="237" t="s">
        <v>6273</v>
      </c>
      <c r="O1346" s="237" t="s">
        <v>6274</v>
      </c>
      <c r="P1346" s="237" t="s">
        <v>6146</v>
      </c>
      <c r="Q1346" s="237" t="s">
        <v>6128</v>
      </c>
      <c r="R1346" s="237" t="s">
        <v>6357</v>
      </c>
      <c r="S1346" s="237" t="s">
        <v>6276</v>
      </c>
      <c r="T1346" s="237" t="s">
        <v>6276</v>
      </c>
      <c r="U1346" s="237" t="s">
        <v>6358</v>
      </c>
      <c r="V1346" s="237" t="s">
        <v>111</v>
      </c>
      <c r="W1346" s="237"/>
      <c r="X1346" s="237"/>
      <c r="Y1346" s="237" t="s">
        <v>6273</v>
      </c>
      <c r="Z1346" s="237" t="s">
        <v>6274</v>
      </c>
      <c r="AA1346" s="237" t="str">
        <f t="shared" si="229"/>
        <v>オオサトファーム</v>
      </c>
      <c r="AB1346" s="237" t="s">
        <v>6146</v>
      </c>
      <c r="AC1346" s="237" t="str">
        <f t="shared" si="230"/>
        <v>981</v>
      </c>
      <c r="AD1346" s="237" t="str">
        <f t="shared" si="231"/>
        <v>3521</v>
      </c>
      <c r="AE1346" s="237" t="s">
        <v>6128</v>
      </c>
      <c r="AF1346" s="237" t="s">
        <v>6357</v>
      </c>
      <c r="AG1346" s="237" t="str">
        <f t="shared" si="232"/>
        <v>黒川郡大郷町中村字愛宕下1番10</v>
      </c>
      <c r="AH1346" s="237" t="s">
        <v>6276</v>
      </c>
      <c r="AI1346" s="237" t="s">
        <v>6276</v>
      </c>
      <c r="AJ1346" s="237" t="s">
        <v>260</v>
      </c>
    </row>
    <row r="1347" spans="1:36">
      <c r="A1347" s="237" t="str">
        <f t="shared" si="224"/>
        <v>0412700585就労移行支援</v>
      </c>
      <c r="B1347" s="237" t="s">
        <v>6359</v>
      </c>
      <c r="C1347" s="237" t="s">
        <v>6360</v>
      </c>
      <c r="D1347" s="237" t="str">
        <f t="shared" si="225"/>
        <v>カブシキカイシャ　ポラリス</v>
      </c>
      <c r="E1347" s="237" t="s">
        <v>1561</v>
      </c>
      <c r="F1347" s="237" t="str">
        <f t="shared" si="226"/>
        <v>981</v>
      </c>
      <c r="G1347" s="237" t="str">
        <f t="shared" si="227"/>
        <v>3121</v>
      </c>
      <c r="H1347" s="237" t="s">
        <v>6361</v>
      </c>
      <c r="I1347" s="237" t="str">
        <f t="shared" si="228"/>
        <v>仙台市泉区上谷刈五丁目２１番３号</v>
      </c>
      <c r="J1347" s="237" t="s">
        <v>6362</v>
      </c>
      <c r="K1347" s="237" t="s">
        <v>6363</v>
      </c>
      <c r="L1347" s="237" t="s">
        <v>339</v>
      </c>
      <c r="M1347" s="237" t="s">
        <v>6364</v>
      </c>
      <c r="N1347" s="237" t="s">
        <v>6365</v>
      </c>
      <c r="O1347" s="237" t="s">
        <v>6366</v>
      </c>
      <c r="P1347" s="237" t="s">
        <v>6367</v>
      </c>
      <c r="Q1347" s="237" t="s">
        <v>4894</v>
      </c>
      <c r="R1347" s="237" t="s">
        <v>6368</v>
      </c>
      <c r="S1347" s="237" t="s">
        <v>6369</v>
      </c>
      <c r="T1347" s="237" t="s">
        <v>6370</v>
      </c>
      <c r="U1347" s="237" t="s">
        <v>6371</v>
      </c>
      <c r="V1347" s="237" t="s">
        <v>109</v>
      </c>
      <c r="W1347" s="237"/>
      <c r="X1347" s="237"/>
      <c r="Y1347" s="237" t="s">
        <v>6365</v>
      </c>
      <c r="Z1347" s="237" t="s">
        <v>6366</v>
      </c>
      <c r="AA1347" s="237" t="str">
        <f t="shared" si="229"/>
        <v>ポラリストミヤセンター</v>
      </c>
      <c r="AB1347" s="237" t="s">
        <v>6367</v>
      </c>
      <c r="AC1347" s="237" t="str">
        <f t="shared" si="230"/>
        <v>981</v>
      </c>
      <c r="AD1347" s="237" t="str">
        <f t="shared" si="231"/>
        <v>3329</v>
      </c>
      <c r="AE1347" s="237" t="s">
        <v>4894</v>
      </c>
      <c r="AF1347" s="237" t="s">
        <v>6372</v>
      </c>
      <c r="AG1347" s="237" t="str">
        <f t="shared" si="232"/>
        <v>富谷市大清水二丁目２２番１</v>
      </c>
      <c r="AH1347" s="237" t="s">
        <v>6369</v>
      </c>
      <c r="AI1347" s="237" t="s">
        <v>6370</v>
      </c>
      <c r="AJ1347" s="237" t="s">
        <v>260</v>
      </c>
    </row>
    <row r="1348" spans="1:36">
      <c r="A1348" s="237" t="str">
        <f t="shared" si="224"/>
        <v>0412700585就労継続支援Ａ型</v>
      </c>
      <c r="B1348" s="237" t="s">
        <v>6359</v>
      </c>
      <c r="C1348" s="237" t="s">
        <v>6360</v>
      </c>
      <c r="D1348" s="237" t="str">
        <f t="shared" si="225"/>
        <v>カブシキカイシャ　ポラリス</v>
      </c>
      <c r="E1348" s="237" t="s">
        <v>1561</v>
      </c>
      <c r="F1348" s="237" t="str">
        <f t="shared" si="226"/>
        <v>981</v>
      </c>
      <c r="G1348" s="237" t="str">
        <f t="shared" si="227"/>
        <v>3121</v>
      </c>
      <c r="H1348" s="237" t="s">
        <v>6361</v>
      </c>
      <c r="I1348" s="237" t="str">
        <f t="shared" si="228"/>
        <v>仙台市泉区上谷刈五丁目２１番３号</v>
      </c>
      <c r="J1348" s="237" t="s">
        <v>6362</v>
      </c>
      <c r="K1348" s="237" t="s">
        <v>6363</v>
      </c>
      <c r="L1348" s="237" t="s">
        <v>339</v>
      </c>
      <c r="M1348" s="237" t="s">
        <v>6364</v>
      </c>
      <c r="N1348" s="237" t="s">
        <v>6365</v>
      </c>
      <c r="O1348" s="237" t="s">
        <v>6366</v>
      </c>
      <c r="P1348" s="237" t="s">
        <v>6367</v>
      </c>
      <c r="Q1348" s="237" t="s">
        <v>4894</v>
      </c>
      <c r="R1348" s="237" t="s">
        <v>6368</v>
      </c>
      <c r="S1348" s="237" t="s">
        <v>6369</v>
      </c>
      <c r="T1348" s="237" t="s">
        <v>6370</v>
      </c>
      <c r="U1348" s="237" t="s">
        <v>6371</v>
      </c>
      <c r="V1348" s="237" t="s">
        <v>110</v>
      </c>
      <c r="W1348" s="237"/>
      <c r="X1348" s="237"/>
      <c r="Y1348" s="237" t="s">
        <v>6365</v>
      </c>
      <c r="Z1348" s="237" t="s">
        <v>6366</v>
      </c>
      <c r="AA1348" s="237" t="str">
        <f t="shared" si="229"/>
        <v>ポラリストミヤセンター</v>
      </c>
      <c r="AB1348" s="237" t="s">
        <v>6367</v>
      </c>
      <c r="AC1348" s="237" t="str">
        <f t="shared" si="230"/>
        <v>981</v>
      </c>
      <c r="AD1348" s="237" t="str">
        <f t="shared" si="231"/>
        <v>3329</v>
      </c>
      <c r="AE1348" s="237" t="s">
        <v>4894</v>
      </c>
      <c r="AF1348" s="237" t="s">
        <v>6372</v>
      </c>
      <c r="AG1348" s="237" t="str">
        <f t="shared" si="232"/>
        <v>富谷市大清水二丁目２２番１</v>
      </c>
      <c r="AH1348" s="237" t="s">
        <v>6369</v>
      </c>
      <c r="AI1348" s="237" t="s">
        <v>6370</v>
      </c>
      <c r="AJ1348" s="237" t="s">
        <v>260</v>
      </c>
    </row>
    <row r="1349" spans="1:36">
      <c r="A1349" s="237" t="str">
        <f t="shared" si="224"/>
        <v>0412700585就労定着支援</v>
      </c>
      <c r="B1349" s="237" t="s">
        <v>6359</v>
      </c>
      <c r="C1349" s="237" t="s">
        <v>6360</v>
      </c>
      <c r="D1349" s="237" t="str">
        <f t="shared" si="225"/>
        <v>カブシキカイシャ　ポラリス</v>
      </c>
      <c r="E1349" s="237" t="s">
        <v>1561</v>
      </c>
      <c r="F1349" s="237" t="str">
        <f t="shared" si="226"/>
        <v>981</v>
      </c>
      <c r="G1349" s="237" t="str">
        <f t="shared" si="227"/>
        <v>3121</v>
      </c>
      <c r="H1349" s="237" t="s">
        <v>6361</v>
      </c>
      <c r="I1349" s="237" t="str">
        <f t="shared" si="228"/>
        <v>仙台市泉区上谷刈五丁目２１番３号</v>
      </c>
      <c r="J1349" s="237" t="s">
        <v>6362</v>
      </c>
      <c r="K1349" s="237" t="s">
        <v>6363</v>
      </c>
      <c r="L1349" s="237" t="s">
        <v>339</v>
      </c>
      <c r="M1349" s="237" t="s">
        <v>6364</v>
      </c>
      <c r="N1349" s="237" t="s">
        <v>6365</v>
      </c>
      <c r="O1349" s="237" t="s">
        <v>6366</v>
      </c>
      <c r="P1349" s="237" t="s">
        <v>6367</v>
      </c>
      <c r="Q1349" s="237" t="s">
        <v>4894</v>
      </c>
      <c r="R1349" s="237" t="s">
        <v>6368</v>
      </c>
      <c r="S1349" s="237" t="s">
        <v>6369</v>
      </c>
      <c r="T1349" s="237" t="s">
        <v>6370</v>
      </c>
      <c r="U1349" s="237" t="s">
        <v>6371</v>
      </c>
      <c r="V1349" s="237" t="s">
        <v>789</v>
      </c>
      <c r="W1349" s="237"/>
      <c r="X1349" s="237"/>
      <c r="Y1349" s="237" t="s">
        <v>6365</v>
      </c>
      <c r="Z1349" s="237" t="s">
        <v>6366</v>
      </c>
      <c r="AA1349" s="237" t="str">
        <f t="shared" si="229"/>
        <v>ポラリストミヤセンター</v>
      </c>
      <c r="AB1349" s="237" t="s">
        <v>6367</v>
      </c>
      <c r="AC1349" s="237" t="str">
        <f t="shared" si="230"/>
        <v>981</v>
      </c>
      <c r="AD1349" s="237" t="str">
        <f t="shared" si="231"/>
        <v>3329</v>
      </c>
      <c r="AE1349" s="237" t="s">
        <v>4894</v>
      </c>
      <c r="AF1349" s="237" t="s">
        <v>6372</v>
      </c>
      <c r="AG1349" s="237" t="str">
        <f t="shared" si="232"/>
        <v>富谷市大清水二丁目２２番１</v>
      </c>
      <c r="AH1349" s="237" t="s">
        <v>6369</v>
      </c>
      <c r="AI1349" s="237" t="s">
        <v>6370</v>
      </c>
      <c r="AJ1349" s="237" t="s">
        <v>260</v>
      </c>
    </row>
    <row r="1350" spans="1:36">
      <c r="A1350" s="237" t="str">
        <f t="shared" si="224"/>
        <v>0412700593自立訓練（生活訓練）</v>
      </c>
      <c r="B1350" s="237" t="s">
        <v>6340</v>
      </c>
      <c r="C1350" s="237" t="s">
        <v>6341</v>
      </c>
      <c r="D1350" s="237" t="str">
        <f t="shared" si="225"/>
        <v>トクテイヒエイリカツドウホウジン　ジヘイショウピアリンクセンターココネット</v>
      </c>
      <c r="E1350" s="237" t="s">
        <v>6342</v>
      </c>
      <c r="F1350" s="237" t="str">
        <f t="shared" si="226"/>
        <v>984</v>
      </c>
      <c r="G1350" s="237" t="str">
        <f t="shared" si="227"/>
        <v>0063</v>
      </c>
      <c r="H1350" s="237" t="s">
        <v>6343</v>
      </c>
      <c r="I1350" s="237" t="str">
        <f t="shared" si="228"/>
        <v>仙台市若林区石名坂５７ＴＦＭビル２Ｆ</v>
      </c>
      <c r="J1350" s="237" t="s">
        <v>6344</v>
      </c>
      <c r="K1350" s="237" t="s">
        <v>6345</v>
      </c>
      <c r="L1350" s="237" t="s">
        <v>248</v>
      </c>
      <c r="M1350" s="237" t="s">
        <v>6346</v>
      </c>
      <c r="N1350" s="237" t="s">
        <v>6373</v>
      </c>
      <c r="O1350" s="237" t="s">
        <v>6374</v>
      </c>
      <c r="P1350" s="237" t="s">
        <v>4932</v>
      </c>
      <c r="Q1350" s="237" t="s">
        <v>4894</v>
      </c>
      <c r="R1350" s="237" t="s">
        <v>6375</v>
      </c>
      <c r="S1350" s="237" t="s">
        <v>6350</v>
      </c>
      <c r="T1350" s="237" t="s">
        <v>6351</v>
      </c>
      <c r="U1350" s="237" t="s">
        <v>6376</v>
      </c>
      <c r="V1350" s="237" t="s">
        <v>108</v>
      </c>
      <c r="W1350" s="237"/>
      <c r="X1350" s="237"/>
      <c r="Y1350" s="237" t="s">
        <v>6373</v>
      </c>
      <c r="Z1350" s="237" t="s">
        <v>6374</v>
      </c>
      <c r="AA1350" s="237" t="str">
        <f t="shared" si="229"/>
        <v>フレンズ</v>
      </c>
      <c r="AB1350" s="237" t="s">
        <v>4932</v>
      </c>
      <c r="AC1350" s="237" t="str">
        <f t="shared" si="230"/>
        <v>981</v>
      </c>
      <c r="AD1350" s="237" t="str">
        <f t="shared" si="231"/>
        <v>3352</v>
      </c>
      <c r="AE1350" s="237" t="s">
        <v>4894</v>
      </c>
      <c r="AF1350" s="237" t="s">
        <v>6377</v>
      </c>
      <c r="AG1350" s="237" t="str">
        <f t="shared" si="232"/>
        <v>富谷市富ケ丘2-11-2長澤整形外科2F</v>
      </c>
      <c r="AH1350" s="237" t="s">
        <v>6350</v>
      </c>
      <c r="AI1350" s="237" t="s">
        <v>6351</v>
      </c>
      <c r="AJ1350" s="237" t="s">
        <v>332</v>
      </c>
    </row>
    <row r="1351" spans="1:36">
      <c r="A1351" s="237" t="str">
        <f t="shared" si="224"/>
        <v>0412700619就労継続支援Ｂ型</v>
      </c>
      <c r="B1351" s="237" t="s">
        <v>6378</v>
      </c>
      <c r="C1351" s="237" t="s">
        <v>6379</v>
      </c>
      <c r="D1351" s="237" t="str">
        <f t="shared" si="225"/>
        <v>カブシキガイシャティーエムサポート</v>
      </c>
      <c r="E1351" s="237" t="s">
        <v>4887</v>
      </c>
      <c r="F1351" s="237" t="str">
        <f t="shared" si="226"/>
        <v>981</v>
      </c>
      <c r="G1351" s="237" t="str">
        <f t="shared" si="227"/>
        <v>3341</v>
      </c>
      <c r="H1351" s="237" t="s">
        <v>6380</v>
      </c>
      <c r="I1351" s="237" t="str">
        <f t="shared" si="228"/>
        <v>黒川郡富谷町成田三丁目２６番３号</v>
      </c>
      <c r="J1351" s="237" t="s">
        <v>6381</v>
      </c>
      <c r="K1351" s="237" t="s">
        <v>6382</v>
      </c>
      <c r="L1351" s="237" t="s">
        <v>339</v>
      </c>
      <c r="M1351" s="237" t="s">
        <v>6383</v>
      </c>
      <c r="N1351" s="237" t="s">
        <v>6384</v>
      </c>
      <c r="O1351" s="237" t="s">
        <v>6385</v>
      </c>
      <c r="P1351" s="237" t="s">
        <v>4965</v>
      </c>
      <c r="Q1351" s="237" t="s">
        <v>6068</v>
      </c>
      <c r="R1351" s="237" t="s">
        <v>6386</v>
      </c>
      <c r="S1351" s="237" t="s">
        <v>6387</v>
      </c>
      <c r="T1351" s="237" t="s">
        <v>6388</v>
      </c>
      <c r="U1351" s="237" t="s">
        <v>6389</v>
      </c>
      <c r="V1351" s="237" t="s">
        <v>111</v>
      </c>
      <c r="W1351" s="237"/>
      <c r="X1351" s="237"/>
      <c r="Y1351" s="237" t="s">
        <v>6384</v>
      </c>
      <c r="Z1351" s="237" t="s">
        <v>6385</v>
      </c>
      <c r="AA1351" s="237" t="str">
        <f t="shared" si="229"/>
        <v>ハートフルトミヤ</v>
      </c>
      <c r="AB1351" s="237" t="s">
        <v>4965</v>
      </c>
      <c r="AC1351" s="237" t="str">
        <f t="shared" si="230"/>
        <v>981</v>
      </c>
      <c r="AD1351" s="237" t="str">
        <f t="shared" si="231"/>
        <v>3304</v>
      </c>
      <c r="AE1351" s="237" t="s">
        <v>6068</v>
      </c>
      <c r="AF1351" s="237" t="s">
        <v>6390</v>
      </c>
      <c r="AG1351" s="237" t="str">
        <f t="shared" si="232"/>
        <v>黒川郡富谷町ひより台１丁目４３番１１号</v>
      </c>
      <c r="AH1351" s="237" t="s">
        <v>6387</v>
      </c>
      <c r="AI1351" s="237" t="s">
        <v>6388</v>
      </c>
      <c r="AJ1351" s="237" t="s">
        <v>332</v>
      </c>
    </row>
    <row r="1352" spans="1:36">
      <c r="A1352" s="237" t="str">
        <f t="shared" si="224"/>
        <v>0412700668就労継続支援Ｂ型</v>
      </c>
      <c r="B1352" s="237" t="s">
        <v>6391</v>
      </c>
      <c r="C1352" s="237" t="s">
        <v>6392</v>
      </c>
      <c r="D1352" s="237" t="str">
        <f t="shared" si="225"/>
        <v>トクテイヒエイリカツドウホウジンカシンフウ</v>
      </c>
      <c r="E1352" s="237" t="s">
        <v>6075</v>
      </c>
      <c r="F1352" s="237" t="str">
        <f t="shared" si="226"/>
        <v>981</v>
      </c>
      <c r="G1352" s="237" t="str">
        <f t="shared" si="227"/>
        <v>3625</v>
      </c>
      <c r="H1352" s="237" t="s">
        <v>6393</v>
      </c>
      <c r="I1352" s="237" t="str">
        <f t="shared" si="228"/>
        <v>黒川郡大和町吉田字一本杉３９番地</v>
      </c>
      <c r="J1352" s="237" t="s">
        <v>6394</v>
      </c>
      <c r="K1352" s="237" t="s">
        <v>6394</v>
      </c>
      <c r="L1352" s="237" t="s">
        <v>248</v>
      </c>
      <c r="M1352" s="237" t="s">
        <v>6395</v>
      </c>
      <c r="N1352" s="237" t="s">
        <v>6396</v>
      </c>
      <c r="O1352" s="237" t="s">
        <v>6397</v>
      </c>
      <c r="P1352" s="237" t="s">
        <v>6075</v>
      </c>
      <c r="Q1352" s="237" t="s">
        <v>6056</v>
      </c>
      <c r="R1352" s="237" t="s">
        <v>6393</v>
      </c>
      <c r="S1352" s="237" t="s">
        <v>6394</v>
      </c>
      <c r="T1352" s="237" t="s">
        <v>6394</v>
      </c>
      <c r="U1352" s="237" t="s">
        <v>6398</v>
      </c>
      <c r="V1352" s="237" t="s">
        <v>111</v>
      </c>
      <c r="W1352" s="237"/>
      <c r="X1352" s="237"/>
      <c r="Y1352" s="237" t="s">
        <v>6396</v>
      </c>
      <c r="Z1352" s="237" t="s">
        <v>6397</v>
      </c>
      <c r="AA1352" s="237" t="str">
        <f t="shared" si="229"/>
        <v>セブンズ　フォレスト　フモト</v>
      </c>
      <c r="AB1352" s="237" t="s">
        <v>6075</v>
      </c>
      <c r="AC1352" s="237" t="str">
        <f t="shared" si="230"/>
        <v>981</v>
      </c>
      <c r="AD1352" s="237" t="str">
        <f t="shared" si="231"/>
        <v>3625</v>
      </c>
      <c r="AE1352" s="237" t="s">
        <v>6056</v>
      </c>
      <c r="AF1352" s="237" t="s">
        <v>6393</v>
      </c>
      <c r="AG1352" s="237" t="str">
        <f t="shared" si="232"/>
        <v>黒川郡大和町吉田字一本杉３９番地</v>
      </c>
      <c r="AH1352" s="237" t="s">
        <v>6394</v>
      </c>
      <c r="AI1352" s="237" t="s">
        <v>6394</v>
      </c>
      <c r="AJ1352" s="237" t="s">
        <v>332</v>
      </c>
    </row>
    <row r="1353" spans="1:36">
      <c r="A1353" s="237" t="str">
        <f t="shared" si="224"/>
        <v>0412700676短期入所</v>
      </c>
      <c r="B1353" s="237" t="s">
        <v>4725</v>
      </c>
      <c r="C1353" s="237" t="s">
        <v>4726</v>
      </c>
      <c r="D1353" s="237" t="str">
        <f t="shared" si="225"/>
        <v>シャカイフクシホウジンミンナノワ</v>
      </c>
      <c r="E1353" s="237" t="s">
        <v>4727</v>
      </c>
      <c r="F1353" s="237" t="str">
        <f t="shared" si="226"/>
        <v>981</v>
      </c>
      <c r="G1353" s="237" t="str">
        <f t="shared" si="227"/>
        <v>3602</v>
      </c>
      <c r="H1353" s="237" t="s">
        <v>4728</v>
      </c>
      <c r="I1353" s="237" t="str">
        <f t="shared" si="228"/>
        <v>黒川郡大衡村大衡字鐙沢１２番５４</v>
      </c>
      <c r="J1353" s="237" t="s">
        <v>4729</v>
      </c>
      <c r="K1353" s="237" t="s">
        <v>4730</v>
      </c>
      <c r="L1353" s="237" t="s">
        <v>248</v>
      </c>
      <c r="M1353" s="237" t="s">
        <v>4731</v>
      </c>
      <c r="N1353" s="237" t="s">
        <v>6399</v>
      </c>
      <c r="O1353" s="237" t="s">
        <v>6400</v>
      </c>
      <c r="P1353" s="237" t="s">
        <v>4727</v>
      </c>
      <c r="Q1353" s="237" t="s">
        <v>6220</v>
      </c>
      <c r="R1353" s="237" t="s">
        <v>4728</v>
      </c>
      <c r="S1353" s="237" t="s">
        <v>6401</v>
      </c>
      <c r="T1353" s="237" t="s">
        <v>6402</v>
      </c>
      <c r="U1353" s="237" t="s">
        <v>6403</v>
      </c>
      <c r="V1353" s="237" t="s">
        <v>277</v>
      </c>
      <c r="W1353" s="237"/>
      <c r="X1353" s="237"/>
      <c r="Y1353" s="237" t="s">
        <v>6399</v>
      </c>
      <c r="Z1353" s="237" t="s">
        <v>6400</v>
      </c>
      <c r="AA1353" s="237" t="str">
        <f t="shared" si="229"/>
        <v>ワ・ハ・ワオオヒラ</v>
      </c>
      <c r="AB1353" s="237" t="s">
        <v>4727</v>
      </c>
      <c r="AC1353" s="237" t="str">
        <f t="shared" si="230"/>
        <v>981</v>
      </c>
      <c r="AD1353" s="237" t="str">
        <f t="shared" si="231"/>
        <v>3602</v>
      </c>
      <c r="AE1353" s="237" t="s">
        <v>6220</v>
      </c>
      <c r="AF1353" s="237" t="s">
        <v>4728</v>
      </c>
      <c r="AG1353" s="237" t="str">
        <f t="shared" si="232"/>
        <v>黒川郡大衡村大衡字鐙沢１２番５４</v>
      </c>
      <c r="AH1353" s="237" t="s">
        <v>6401</v>
      </c>
      <c r="AI1353" s="237" t="s">
        <v>6402</v>
      </c>
      <c r="AJ1353" s="237" t="s">
        <v>260</v>
      </c>
    </row>
    <row r="1354" spans="1:36">
      <c r="A1354" s="237" t="str">
        <f t="shared" ref="A1354:A1417" si="242">U1354&amp;V1354</f>
        <v>0412700684生活介護</v>
      </c>
      <c r="B1354" s="237" t="s">
        <v>4725</v>
      </c>
      <c r="C1354" s="237" t="s">
        <v>4726</v>
      </c>
      <c r="D1354" s="237" t="str">
        <f t="shared" ref="D1354:D1417" si="243">DBCS(C1354)</f>
        <v>シャカイフクシホウジンミンナノワ</v>
      </c>
      <c r="E1354" s="237" t="s">
        <v>4727</v>
      </c>
      <c r="F1354" s="237" t="str">
        <f t="shared" ref="F1354:F1417" si="244">LEFT(E1354,3)</f>
        <v>981</v>
      </c>
      <c r="G1354" s="237" t="str">
        <f t="shared" ref="G1354:G1417" si="245">RIGHT(E1354,4)</f>
        <v>3602</v>
      </c>
      <c r="H1354" s="237" t="s">
        <v>4728</v>
      </c>
      <c r="I1354" s="237" t="str">
        <f t="shared" ref="I1354:I1417" si="246">SUBSTITUTE(H1354,"宮城県","")</f>
        <v>黒川郡大衡村大衡字鐙沢１２番５４</v>
      </c>
      <c r="J1354" s="237" t="s">
        <v>4729</v>
      </c>
      <c r="K1354" s="237" t="s">
        <v>4730</v>
      </c>
      <c r="L1354" s="237" t="s">
        <v>248</v>
      </c>
      <c r="M1354" s="237" t="s">
        <v>4731</v>
      </c>
      <c r="N1354" s="237" t="s">
        <v>6399</v>
      </c>
      <c r="O1354" s="237" t="s">
        <v>6400</v>
      </c>
      <c r="P1354" s="237" t="s">
        <v>4727</v>
      </c>
      <c r="Q1354" s="237" t="s">
        <v>6220</v>
      </c>
      <c r="R1354" s="237" t="s">
        <v>6404</v>
      </c>
      <c r="S1354" s="237" t="s">
        <v>6401</v>
      </c>
      <c r="T1354" s="237" t="s">
        <v>6402</v>
      </c>
      <c r="U1354" s="237" t="s">
        <v>6405</v>
      </c>
      <c r="V1354" s="237" t="s">
        <v>105</v>
      </c>
      <c r="W1354" s="237"/>
      <c r="X1354" s="237"/>
      <c r="Y1354" s="237" t="s">
        <v>6399</v>
      </c>
      <c r="Z1354" s="237" t="s">
        <v>6400</v>
      </c>
      <c r="AA1354" s="237" t="str">
        <f t="shared" ref="AA1354:AA1417" si="247">DBCS(Z1354)</f>
        <v>ワ・ハ・ワオオヒラ</v>
      </c>
      <c r="AB1354" s="237" t="s">
        <v>4727</v>
      </c>
      <c r="AC1354" s="237" t="str">
        <f t="shared" ref="AC1354:AC1417" si="248">LEFT(AB1354,3)</f>
        <v>981</v>
      </c>
      <c r="AD1354" s="237" t="str">
        <f t="shared" ref="AD1354:AD1417" si="249">RIGHT(AB1354,4)</f>
        <v>3602</v>
      </c>
      <c r="AE1354" s="237" t="s">
        <v>6220</v>
      </c>
      <c r="AF1354" s="237" t="s">
        <v>6404</v>
      </c>
      <c r="AG1354" s="237" t="str">
        <f t="shared" ref="AG1354:AG1417" si="250">SUBSTITUTE(AF1354,"宮城県","")</f>
        <v>黒川郡大衡村大衡字鐙沢12番54</v>
      </c>
      <c r="AH1354" s="237" t="s">
        <v>6401</v>
      </c>
      <c r="AI1354" s="237" t="s">
        <v>6402</v>
      </c>
      <c r="AJ1354" s="237" t="s">
        <v>260</v>
      </c>
    </row>
    <row r="1355" spans="1:36">
      <c r="A1355" s="237" t="str">
        <f t="shared" si="242"/>
        <v>0412700684就労継続支援Ｂ型</v>
      </c>
      <c r="B1355" s="237" t="s">
        <v>4725</v>
      </c>
      <c r="C1355" s="237" t="s">
        <v>4726</v>
      </c>
      <c r="D1355" s="237" t="str">
        <f t="shared" si="243"/>
        <v>シャカイフクシホウジンミンナノワ</v>
      </c>
      <c r="E1355" s="237" t="s">
        <v>4727</v>
      </c>
      <c r="F1355" s="237" t="str">
        <f t="shared" si="244"/>
        <v>981</v>
      </c>
      <c r="G1355" s="237" t="str">
        <f t="shared" si="245"/>
        <v>3602</v>
      </c>
      <c r="H1355" s="237" t="s">
        <v>4728</v>
      </c>
      <c r="I1355" s="237" t="str">
        <f t="shared" si="246"/>
        <v>黒川郡大衡村大衡字鐙沢１２番５４</v>
      </c>
      <c r="J1355" s="237" t="s">
        <v>4729</v>
      </c>
      <c r="K1355" s="237" t="s">
        <v>4730</v>
      </c>
      <c r="L1355" s="237" t="s">
        <v>248</v>
      </c>
      <c r="M1355" s="237" t="s">
        <v>4731</v>
      </c>
      <c r="N1355" s="237" t="s">
        <v>6399</v>
      </c>
      <c r="O1355" s="237" t="s">
        <v>6400</v>
      </c>
      <c r="P1355" s="237" t="s">
        <v>4727</v>
      </c>
      <c r="Q1355" s="237" t="s">
        <v>6220</v>
      </c>
      <c r="R1355" s="237" t="s">
        <v>6404</v>
      </c>
      <c r="S1355" s="237" t="s">
        <v>6401</v>
      </c>
      <c r="T1355" s="237" t="s">
        <v>6402</v>
      </c>
      <c r="U1355" s="237" t="s">
        <v>6405</v>
      </c>
      <c r="V1355" s="237" t="s">
        <v>111</v>
      </c>
      <c r="W1355" s="237"/>
      <c r="X1355" s="237"/>
      <c r="Y1355" s="237" t="s">
        <v>6399</v>
      </c>
      <c r="Z1355" s="237" t="s">
        <v>6400</v>
      </c>
      <c r="AA1355" s="237" t="str">
        <f t="shared" si="247"/>
        <v>ワ・ハ・ワオオヒラ</v>
      </c>
      <c r="AB1355" s="237" t="s">
        <v>4727</v>
      </c>
      <c r="AC1355" s="237" t="str">
        <f t="shared" si="248"/>
        <v>981</v>
      </c>
      <c r="AD1355" s="237" t="str">
        <f t="shared" si="249"/>
        <v>3602</v>
      </c>
      <c r="AE1355" s="237" t="s">
        <v>6220</v>
      </c>
      <c r="AF1355" s="237" t="s">
        <v>6404</v>
      </c>
      <c r="AG1355" s="237" t="str">
        <f t="shared" si="250"/>
        <v>黒川郡大衡村大衡字鐙沢12番54</v>
      </c>
      <c r="AH1355" s="237" t="s">
        <v>6401</v>
      </c>
      <c r="AI1355" s="237" t="s">
        <v>6402</v>
      </c>
      <c r="AJ1355" s="237" t="s">
        <v>260</v>
      </c>
    </row>
    <row r="1356" spans="1:36">
      <c r="A1356" s="237" t="str">
        <f t="shared" si="242"/>
        <v>0412700718居宅介護</v>
      </c>
      <c r="B1356" s="237" t="s">
        <v>6406</v>
      </c>
      <c r="C1356" s="237" t="s">
        <v>6407</v>
      </c>
      <c r="D1356" s="237" t="str">
        <f t="shared" si="243"/>
        <v>カブシキガイシャサツキ</v>
      </c>
      <c r="E1356" s="237" t="s">
        <v>4972</v>
      </c>
      <c r="F1356" s="237" t="str">
        <f t="shared" si="244"/>
        <v>020</v>
      </c>
      <c r="G1356" s="237" t="str">
        <f t="shared" si="245"/>
        <v>0857</v>
      </c>
      <c r="H1356" s="237" t="s">
        <v>6408</v>
      </c>
      <c r="I1356" s="237" t="str">
        <f t="shared" si="246"/>
        <v>岩手県盛岡市北飯岡2-23-11パークサイドハピネス301号</v>
      </c>
      <c r="J1356" s="237" t="s">
        <v>6409</v>
      </c>
      <c r="K1356" s="237" t="s">
        <v>6410</v>
      </c>
      <c r="L1356" s="237" t="s">
        <v>339</v>
      </c>
      <c r="M1356" s="237" t="s">
        <v>6411</v>
      </c>
      <c r="N1356" s="237" t="s">
        <v>6412</v>
      </c>
      <c r="O1356" s="237" t="s">
        <v>6413</v>
      </c>
      <c r="P1356" s="237" t="s">
        <v>6414</v>
      </c>
      <c r="Q1356" s="237" t="s">
        <v>6056</v>
      </c>
      <c r="R1356" s="237" t="s">
        <v>6415</v>
      </c>
      <c r="S1356" s="237" t="s">
        <v>6416</v>
      </c>
      <c r="T1356" s="237" t="s">
        <v>6417</v>
      </c>
      <c r="U1356" s="237" t="s">
        <v>6418</v>
      </c>
      <c r="V1356" s="237" t="s">
        <v>99</v>
      </c>
      <c r="W1356" s="237"/>
      <c r="X1356" s="237"/>
      <c r="Y1356" s="237" t="s">
        <v>6412</v>
      </c>
      <c r="Z1356" s="237" t="s">
        <v>6413</v>
      </c>
      <c r="AA1356" s="237" t="str">
        <f t="shared" si="247"/>
        <v>ヘルパーステーションサツキ　モリノオカ</v>
      </c>
      <c r="AB1356" s="237" t="s">
        <v>6414</v>
      </c>
      <c r="AC1356" s="237" t="str">
        <f t="shared" si="248"/>
        <v>981</v>
      </c>
      <c r="AD1356" s="237" t="str">
        <f t="shared" si="249"/>
        <v>3628</v>
      </c>
      <c r="AE1356" s="237" t="s">
        <v>6056</v>
      </c>
      <c r="AF1356" s="237" t="s">
        <v>6415</v>
      </c>
      <c r="AG1356" s="237" t="str">
        <f t="shared" si="250"/>
        <v>黒川郡大和町杜の丘2-16-3エンジェルコートＣ101</v>
      </c>
      <c r="AH1356" s="237" t="s">
        <v>6416</v>
      </c>
      <c r="AI1356" s="237" t="s">
        <v>6417</v>
      </c>
      <c r="AJ1356" s="237" t="s">
        <v>332</v>
      </c>
    </row>
    <row r="1357" spans="1:36">
      <c r="A1357" s="237" t="str">
        <f t="shared" si="242"/>
        <v>0412700718重度訪問介護</v>
      </c>
      <c r="B1357" s="237" t="s">
        <v>6406</v>
      </c>
      <c r="C1357" s="237" t="s">
        <v>6407</v>
      </c>
      <c r="D1357" s="237" t="str">
        <f t="shared" si="243"/>
        <v>カブシキガイシャサツキ</v>
      </c>
      <c r="E1357" s="237" t="s">
        <v>4972</v>
      </c>
      <c r="F1357" s="237" t="str">
        <f t="shared" si="244"/>
        <v>020</v>
      </c>
      <c r="G1357" s="237" t="str">
        <f t="shared" si="245"/>
        <v>0857</v>
      </c>
      <c r="H1357" s="237" t="s">
        <v>6408</v>
      </c>
      <c r="I1357" s="237" t="str">
        <f t="shared" si="246"/>
        <v>岩手県盛岡市北飯岡2-23-11パークサイドハピネス301号</v>
      </c>
      <c r="J1357" s="237" t="s">
        <v>6409</v>
      </c>
      <c r="K1357" s="237" t="s">
        <v>6410</v>
      </c>
      <c r="L1357" s="237" t="s">
        <v>339</v>
      </c>
      <c r="M1357" s="237" t="s">
        <v>6411</v>
      </c>
      <c r="N1357" s="237" t="s">
        <v>6412</v>
      </c>
      <c r="O1357" s="237" t="s">
        <v>6413</v>
      </c>
      <c r="P1357" s="237" t="s">
        <v>6414</v>
      </c>
      <c r="Q1357" s="237" t="s">
        <v>6056</v>
      </c>
      <c r="R1357" s="237" t="s">
        <v>6415</v>
      </c>
      <c r="S1357" s="237" t="s">
        <v>6416</v>
      </c>
      <c r="T1357" s="237" t="s">
        <v>6417</v>
      </c>
      <c r="U1357" s="237" t="s">
        <v>6418</v>
      </c>
      <c r="V1357" s="237" t="s">
        <v>101</v>
      </c>
      <c r="W1357" s="237"/>
      <c r="X1357" s="237"/>
      <c r="Y1357" s="237" t="s">
        <v>6412</v>
      </c>
      <c r="Z1357" s="237" t="s">
        <v>6413</v>
      </c>
      <c r="AA1357" s="237" t="str">
        <f t="shared" si="247"/>
        <v>ヘルパーステーションサツキ　モリノオカ</v>
      </c>
      <c r="AB1357" s="237" t="s">
        <v>6414</v>
      </c>
      <c r="AC1357" s="237" t="str">
        <f t="shared" si="248"/>
        <v>981</v>
      </c>
      <c r="AD1357" s="237" t="str">
        <f t="shared" si="249"/>
        <v>3628</v>
      </c>
      <c r="AE1357" s="237" t="s">
        <v>6056</v>
      </c>
      <c r="AF1357" s="237" t="s">
        <v>6415</v>
      </c>
      <c r="AG1357" s="237" t="str">
        <f t="shared" si="250"/>
        <v>黒川郡大和町杜の丘2-16-3エンジェルコートＣ101</v>
      </c>
      <c r="AH1357" s="237" t="s">
        <v>6416</v>
      </c>
      <c r="AI1357" s="237" t="s">
        <v>6417</v>
      </c>
      <c r="AJ1357" s="237" t="s">
        <v>332</v>
      </c>
    </row>
    <row r="1358" spans="1:36">
      <c r="A1358" s="237" t="str">
        <f t="shared" si="242"/>
        <v>0412700726就労継続支援Ａ型</v>
      </c>
      <c r="B1358" s="237" t="s">
        <v>1559</v>
      </c>
      <c r="C1358" s="237" t="s">
        <v>1560</v>
      </c>
      <c r="D1358" s="237" t="str">
        <f t="shared" si="243"/>
        <v>シャカイフクシホウジンヤマトミライフクシカイ</v>
      </c>
      <c r="E1358" s="237" t="s">
        <v>1561</v>
      </c>
      <c r="F1358" s="237" t="str">
        <f t="shared" si="244"/>
        <v>981</v>
      </c>
      <c r="G1358" s="237" t="str">
        <f t="shared" si="245"/>
        <v>3121</v>
      </c>
      <c r="H1358" s="237" t="s">
        <v>1562</v>
      </c>
      <c r="I1358" s="237" t="str">
        <f t="shared" si="246"/>
        <v>仙台市泉区上谷刈字向原3番地の30</v>
      </c>
      <c r="J1358" s="237" t="s">
        <v>1563</v>
      </c>
      <c r="K1358" s="237" t="s">
        <v>1564</v>
      </c>
      <c r="L1358" s="237" t="s">
        <v>248</v>
      </c>
      <c r="M1358" s="237" t="s">
        <v>1565</v>
      </c>
      <c r="N1358" s="237" t="s">
        <v>6419</v>
      </c>
      <c r="O1358" s="237" t="s">
        <v>6420</v>
      </c>
      <c r="P1358" s="237" t="s">
        <v>6075</v>
      </c>
      <c r="Q1358" s="237" t="s">
        <v>6056</v>
      </c>
      <c r="R1358" s="237" t="s">
        <v>6421</v>
      </c>
      <c r="S1358" s="237" t="s">
        <v>6422</v>
      </c>
      <c r="T1358" s="237" t="s">
        <v>1564</v>
      </c>
      <c r="U1358" s="237" t="s">
        <v>6423</v>
      </c>
      <c r="V1358" s="237" t="s">
        <v>110</v>
      </c>
      <c r="W1358" s="237"/>
      <c r="X1358" s="237"/>
      <c r="Y1358" s="237" t="s">
        <v>6419</v>
      </c>
      <c r="Z1358" s="237" t="s">
        <v>6420</v>
      </c>
      <c r="AA1358" s="237" t="str">
        <f t="shared" si="247"/>
        <v>ワインフォレストナナツモリ</v>
      </c>
      <c r="AB1358" s="237" t="s">
        <v>6075</v>
      </c>
      <c r="AC1358" s="237" t="str">
        <f t="shared" si="248"/>
        <v>981</v>
      </c>
      <c r="AD1358" s="237" t="str">
        <f t="shared" si="249"/>
        <v>3625</v>
      </c>
      <c r="AE1358" s="237" t="s">
        <v>6056</v>
      </c>
      <c r="AF1358" s="237" t="s">
        <v>6421</v>
      </c>
      <c r="AG1358" s="237" t="str">
        <f t="shared" si="250"/>
        <v>黒川郡大和町吉田字旦ノ原３６－１５</v>
      </c>
      <c r="AH1358" s="237" t="s">
        <v>1563</v>
      </c>
      <c r="AI1358" s="237" t="s">
        <v>1564</v>
      </c>
      <c r="AJ1358" s="237" t="s">
        <v>260</v>
      </c>
    </row>
    <row r="1359" spans="1:36">
      <c r="A1359" s="237" t="str">
        <f t="shared" si="242"/>
        <v>0412700726就労継続支援Ｂ型</v>
      </c>
      <c r="B1359" s="237" t="s">
        <v>1559</v>
      </c>
      <c r="C1359" s="237" t="s">
        <v>1560</v>
      </c>
      <c r="D1359" s="237" t="str">
        <f t="shared" si="243"/>
        <v>シャカイフクシホウジンヤマトミライフクシカイ</v>
      </c>
      <c r="E1359" s="237" t="s">
        <v>1561</v>
      </c>
      <c r="F1359" s="237" t="str">
        <f t="shared" si="244"/>
        <v>981</v>
      </c>
      <c r="G1359" s="237" t="str">
        <f t="shared" si="245"/>
        <v>3121</v>
      </c>
      <c r="H1359" s="237" t="s">
        <v>1562</v>
      </c>
      <c r="I1359" s="237" t="str">
        <f t="shared" si="246"/>
        <v>仙台市泉区上谷刈字向原3番地の30</v>
      </c>
      <c r="J1359" s="237" t="s">
        <v>1563</v>
      </c>
      <c r="K1359" s="237" t="s">
        <v>1564</v>
      </c>
      <c r="L1359" s="237" t="s">
        <v>248</v>
      </c>
      <c r="M1359" s="237" t="s">
        <v>1565</v>
      </c>
      <c r="N1359" s="237" t="s">
        <v>6419</v>
      </c>
      <c r="O1359" s="237" t="s">
        <v>6420</v>
      </c>
      <c r="P1359" s="237" t="s">
        <v>6075</v>
      </c>
      <c r="Q1359" s="237" t="s">
        <v>6056</v>
      </c>
      <c r="R1359" s="237" t="s">
        <v>6421</v>
      </c>
      <c r="S1359" s="237" t="s">
        <v>6422</v>
      </c>
      <c r="T1359" s="237" t="s">
        <v>1564</v>
      </c>
      <c r="U1359" s="237" t="s">
        <v>6423</v>
      </c>
      <c r="V1359" s="237" t="s">
        <v>111</v>
      </c>
      <c r="W1359" s="237"/>
      <c r="X1359" s="237"/>
      <c r="Y1359" s="237" t="s">
        <v>6419</v>
      </c>
      <c r="Z1359" s="237" t="s">
        <v>6420</v>
      </c>
      <c r="AA1359" s="237" t="str">
        <f t="shared" si="247"/>
        <v>ワインフォレストナナツモリ</v>
      </c>
      <c r="AB1359" s="237" t="s">
        <v>6075</v>
      </c>
      <c r="AC1359" s="237" t="str">
        <f t="shared" si="248"/>
        <v>981</v>
      </c>
      <c r="AD1359" s="237" t="str">
        <f t="shared" si="249"/>
        <v>3625</v>
      </c>
      <c r="AE1359" s="237" t="s">
        <v>6056</v>
      </c>
      <c r="AF1359" s="237" t="s">
        <v>6421</v>
      </c>
      <c r="AG1359" s="237" t="str">
        <f t="shared" si="250"/>
        <v>黒川郡大和町吉田字旦ノ原３６－１５</v>
      </c>
      <c r="AH1359" s="237" t="s">
        <v>1563</v>
      </c>
      <c r="AI1359" s="237" t="s">
        <v>1564</v>
      </c>
      <c r="AJ1359" s="237" t="s">
        <v>260</v>
      </c>
    </row>
    <row r="1360" spans="1:36">
      <c r="A1360" s="237" t="str">
        <f t="shared" si="242"/>
        <v>0412700734居宅介護</v>
      </c>
      <c r="B1360" s="237" t="s">
        <v>6424</v>
      </c>
      <c r="C1360" s="237" t="s">
        <v>6425</v>
      </c>
      <c r="D1360" s="237" t="str">
        <f t="shared" si="243"/>
        <v>トータルケアカブシキカイシャ</v>
      </c>
      <c r="E1360" s="237" t="s">
        <v>6426</v>
      </c>
      <c r="F1360" s="237" t="str">
        <f t="shared" si="244"/>
        <v>014</v>
      </c>
      <c r="G1360" s="237" t="str">
        <f t="shared" si="245"/>
        <v>0347</v>
      </c>
      <c r="H1360" s="237" t="s">
        <v>6427</v>
      </c>
      <c r="I1360" s="237" t="str">
        <f t="shared" si="246"/>
        <v>秋田県仙北市角館町小勝田小倉前３１―１</v>
      </c>
      <c r="J1360" s="237" t="s">
        <v>6428</v>
      </c>
      <c r="K1360" s="237"/>
      <c r="L1360" s="237" t="s">
        <v>339</v>
      </c>
      <c r="M1360" s="237" t="s">
        <v>6429</v>
      </c>
      <c r="N1360" s="237" t="s">
        <v>6430</v>
      </c>
      <c r="O1360" s="237" t="s">
        <v>6431</v>
      </c>
      <c r="P1360" s="237" t="s">
        <v>6414</v>
      </c>
      <c r="Q1360" s="237" t="s">
        <v>6056</v>
      </c>
      <c r="R1360" s="237" t="s">
        <v>6432</v>
      </c>
      <c r="S1360" s="237" t="s">
        <v>6416</v>
      </c>
      <c r="T1360" s="237"/>
      <c r="U1360" s="237" t="s">
        <v>6433</v>
      </c>
      <c r="V1360" s="237" t="s">
        <v>99</v>
      </c>
      <c r="W1360" s="237"/>
      <c r="X1360" s="237"/>
      <c r="Y1360" s="237" t="s">
        <v>6430</v>
      </c>
      <c r="Z1360" s="237" t="s">
        <v>6431</v>
      </c>
      <c r="AA1360" s="237" t="str">
        <f t="shared" si="247"/>
        <v>ヘルパーステーションヒノキモリノオカ</v>
      </c>
      <c r="AB1360" s="237" t="s">
        <v>6414</v>
      </c>
      <c r="AC1360" s="237" t="str">
        <f t="shared" si="248"/>
        <v>981</v>
      </c>
      <c r="AD1360" s="237" t="str">
        <f t="shared" si="249"/>
        <v>3628</v>
      </c>
      <c r="AE1360" s="237" t="s">
        <v>6056</v>
      </c>
      <c r="AF1360" s="237" t="s">
        <v>6432</v>
      </c>
      <c r="AG1360" s="237" t="str">
        <f t="shared" si="250"/>
        <v>黒川郡大和町杜の丘１丁目１４番２</v>
      </c>
      <c r="AH1360" s="237" t="s">
        <v>6416</v>
      </c>
      <c r="AI1360" s="237"/>
      <c r="AJ1360" s="237" t="s">
        <v>260</v>
      </c>
    </row>
    <row r="1361" spans="1:36">
      <c r="A1361" s="237" t="str">
        <f t="shared" si="242"/>
        <v>0412700734重度訪問介護</v>
      </c>
      <c r="B1361" s="237" t="s">
        <v>6424</v>
      </c>
      <c r="C1361" s="237" t="s">
        <v>6425</v>
      </c>
      <c r="D1361" s="237" t="str">
        <f t="shared" si="243"/>
        <v>トータルケアカブシキカイシャ</v>
      </c>
      <c r="E1361" s="237" t="s">
        <v>6426</v>
      </c>
      <c r="F1361" s="237" t="str">
        <f t="shared" si="244"/>
        <v>014</v>
      </c>
      <c r="G1361" s="237" t="str">
        <f t="shared" si="245"/>
        <v>0347</v>
      </c>
      <c r="H1361" s="237" t="s">
        <v>6427</v>
      </c>
      <c r="I1361" s="237" t="str">
        <f t="shared" si="246"/>
        <v>秋田県仙北市角館町小勝田小倉前３１―１</v>
      </c>
      <c r="J1361" s="237" t="s">
        <v>6428</v>
      </c>
      <c r="K1361" s="237"/>
      <c r="L1361" s="237" t="s">
        <v>339</v>
      </c>
      <c r="M1361" s="237" t="s">
        <v>6429</v>
      </c>
      <c r="N1361" s="237" t="s">
        <v>6430</v>
      </c>
      <c r="O1361" s="237" t="s">
        <v>6431</v>
      </c>
      <c r="P1361" s="237" t="s">
        <v>6414</v>
      </c>
      <c r="Q1361" s="237" t="s">
        <v>6056</v>
      </c>
      <c r="R1361" s="237" t="s">
        <v>6432</v>
      </c>
      <c r="S1361" s="237" t="s">
        <v>6416</v>
      </c>
      <c r="T1361" s="237"/>
      <c r="U1361" s="237" t="s">
        <v>6433</v>
      </c>
      <c r="V1361" s="237" t="s">
        <v>101</v>
      </c>
      <c r="W1361" s="237"/>
      <c r="X1361" s="237"/>
      <c r="Y1361" s="237" t="s">
        <v>6430</v>
      </c>
      <c r="Z1361" s="237" t="s">
        <v>6431</v>
      </c>
      <c r="AA1361" s="237" t="str">
        <f t="shared" si="247"/>
        <v>ヘルパーステーションヒノキモリノオカ</v>
      </c>
      <c r="AB1361" s="237" t="s">
        <v>6414</v>
      </c>
      <c r="AC1361" s="237" t="str">
        <f t="shared" si="248"/>
        <v>981</v>
      </c>
      <c r="AD1361" s="237" t="str">
        <f t="shared" si="249"/>
        <v>3628</v>
      </c>
      <c r="AE1361" s="237" t="s">
        <v>6056</v>
      </c>
      <c r="AF1361" s="237" t="s">
        <v>6432</v>
      </c>
      <c r="AG1361" s="237" t="str">
        <f t="shared" si="250"/>
        <v>黒川郡大和町杜の丘１丁目１４番２</v>
      </c>
      <c r="AH1361" s="237" t="s">
        <v>6416</v>
      </c>
      <c r="AI1361" s="237"/>
      <c r="AJ1361" s="237" t="s">
        <v>260</v>
      </c>
    </row>
    <row r="1362" spans="1:36">
      <c r="A1362" s="237" t="str">
        <f t="shared" si="242"/>
        <v>0412700742居宅介護</v>
      </c>
      <c r="B1362" s="237" t="s">
        <v>6434</v>
      </c>
      <c r="C1362" s="237" t="s">
        <v>6435</v>
      </c>
      <c r="D1362" s="237" t="str">
        <f t="shared" si="243"/>
        <v>ゴウドウガイシャアリク</v>
      </c>
      <c r="E1362" s="237" t="s">
        <v>6436</v>
      </c>
      <c r="F1362" s="237" t="str">
        <f t="shared" si="244"/>
        <v>981</v>
      </c>
      <c r="G1362" s="237" t="str">
        <f t="shared" si="245"/>
        <v>3622</v>
      </c>
      <c r="H1362" s="237" t="s">
        <v>6437</v>
      </c>
      <c r="I1362" s="237" t="str">
        <f t="shared" si="246"/>
        <v>黒川郡大和町もみじケ丘１丁目３３番地１０</v>
      </c>
      <c r="J1362" s="237" t="s">
        <v>6438</v>
      </c>
      <c r="K1362" s="237" t="s">
        <v>6439</v>
      </c>
      <c r="L1362" s="237" t="s">
        <v>821</v>
      </c>
      <c r="M1362" s="237" t="s">
        <v>6440</v>
      </c>
      <c r="N1362" s="237" t="s">
        <v>6441</v>
      </c>
      <c r="O1362" s="237" t="s">
        <v>6442</v>
      </c>
      <c r="P1362" s="237" t="s">
        <v>6436</v>
      </c>
      <c r="Q1362" s="237" t="s">
        <v>6056</v>
      </c>
      <c r="R1362" s="237" t="s">
        <v>6437</v>
      </c>
      <c r="S1362" s="237" t="s">
        <v>6438</v>
      </c>
      <c r="T1362" s="237" t="s">
        <v>6439</v>
      </c>
      <c r="U1362" s="237" t="s">
        <v>6443</v>
      </c>
      <c r="V1362" s="237" t="s">
        <v>99</v>
      </c>
      <c r="W1362" s="237"/>
      <c r="X1362" s="237"/>
      <c r="Y1362" s="237" t="s">
        <v>6441</v>
      </c>
      <c r="Z1362" s="237" t="s">
        <v>6442</v>
      </c>
      <c r="AA1362" s="237" t="str">
        <f t="shared" si="247"/>
        <v>アリクタイワ</v>
      </c>
      <c r="AB1362" s="237" t="s">
        <v>6436</v>
      </c>
      <c r="AC1362" s="237" t="str">
        <f t="shared" si="248"/>
        <v>981</v>
      </c>
      <c r="AD1362" s="237" t="str">
        <f t="shared" si="249"/>
        <v>3622</v>
      </c>
      <c r="AE1362" s="237" t="s">
        <v>6056</v>
      </c>
      <c r="AF1362" s="237" t="s">
        <v>6437</v>
      </c>
      <c r="AG1362" s="237" t="str">
        <f t="shared" si="250"/>
        <v>黒川郡大和町もみじケ丘１丁目３３番地１０</v>
      </c>
      <c r="AH1362" s="237" t="s">
        <v>6438</v>
      </c>
      <c r="AI1362" s="237" t="s">
        <v>6439</v>
      </c>
      <c r="AJ1362" s="237" t="s">
        <v>332</v>
      </c>
    </row>
    <row r="1363" spans="1:36">
      <c r="A1363" s="237" t="str">
        <f t="shared" si="242"/>
        <v>0412700742重度訪問介護</v>
      </c>
      <c r="B1363" s="237" t="s">
        <v>6434</v>
      </c>
      <c r="C1363" s="237" t="s">
        <v>6435</v>
      </c>
      <c r="D1363" s="237" t="str">
        <f t="shared" si="243"/>
        <v>ゴウドウガイシャアリク</v>
      </c>
      <c r="E1363" s="237" t="s">
        <v>6436</v>
      </c>
      <c r="F1363" s="237" t="str">
        <f t="shared" si="244"/>
        <v>981</v>
      </c>
      <c r="G1363" s="237" t="str">
        <f t="shared" si="245"/>
        <v>3622</v>
      </c>
      <c r="H1363" s="237" t="s">
        <v>6437</v>
      </c>
      <c r="I1363" s="237" t="str">
        <f t="shared" si="246"/>
        <v>黒川郡大和町もみじケ丘１丁目３３番地１０</v>
      </c>
      <c r="J1363" s="237" t="s">
        <v>6438</v>
      </c>
      <c r="K1363" s="237" t="s">
        <v>6439</v>
      </c>
      <c r="L1363" s="237" t="s">
        <v>821</v>
      </c>
      <c r="M1363" s="237" t="s">
        <v>6440</v>
      </c>
      <c r="N1363" s="237" t="s">
        <v>6441</v>
      </c>
      <c r="O1363" s="237" t="s">
        <v>6442</v>
      </c>
      <c r="P1363" s="237" t="s">
        <v>6436</v>
      </c>
      <c r="Q1363" s="237" t="s">
        <v>6056</v>
      </c>
      <c r="R1363" s="237" t="s">
        <v>6437</v>
      </c>
      <c r="S1363" s="237" t="s">
        <v>6438</v>
      </c>
      <c r="T1363" s="237" t="s">
        <v>6439</v>
      </c>
      <c r="U1363" s="237" t="s">
        <v>6443</v>
      </c>
      <c r="V1363" s="237" t="s">
        <v>101</v>
      </c>
      <c r="W1363" s="237"/>
      <c r="X1363" s="237"/>
      <c r="Y1363" s="237" t="s">
        <v>6441</v>
      </c>
      <c r="Z1363" s="237" t="s">
        <v>6442</v>
      </c>
      <c r="AA1363" s="237" t="str">
        <f t="shared" si="247"/>
        <v>アリクタイワ</v>
      </c>
      <c r="AB1363" s="237" t="s">
        <v>6436</v>
      </c>
      <c r="AC1363" s="237" t="str">
        <f t="shared" si="248"/>
        <v>981</v>
      </c>
      <c r="AD1363" s="237" t="str">
        <f t="shared" si="249"/>
        <v>3622</v>
      </c>
      <c r="AE1363" s="237" t="s">
        <v>6056</v>
      </c>
      <c r="AF1363" s="237" t="s">
        <v>6437</v>
      </c>
      <c r="AG1363" s="237" t="str">
        <f t="shared" si="250"/>
        <v>黒川郡大和町もみじケ丘１丁目３３番地１０</v>
      </c>
      <c r="AH1363" s="237" t="s">
        <v>6438</v>
      </c>
      <c r="AI1363" s="237" t="s">
        <v>6439</v>
      </c>
      <c r="AJ1363" s="237" t="s">
        <v>332</v>
      </c>
    </row>
    <row r="1364" spans="1:36">
      <c r="A1364" s="237" t="str">
        <f t="shared" si="242"/>
        <v>0412700759居宅介護</v>
      </c>
      <c r="B1364" s="237" t="s">
        <v>1177</v>
      </c>
      <c r="C1364" s="237" t="s">
        <v>1178</v>
      </c>
      <c r="D1364" s="237" t="str">
        <f t="shared" si="243"/>
        <v>カブシキカイシャツチヤ</v>
      </c>
      <c r="E1364" s="237" t="s">
        <v>1179</v>
      </c>
      <c r="F1364" s="237" t="str">
        <f t="shared" si="244"/>
        <v>715</v>
      </c>
      <c r="G1364" s="237" t="str">
        <f t="shared" si="245"/>
        <v>0002</v>
      </c>
      <c r="H1364" s="237" t="s">
        <v>1180</v>
      </c>
      <c r="I1364" s="237" t="str">
        <f t="shared" si="246"/>
        <v>岡山県井原市神代町６６１番地１</v>
      </c>
      <c r="J1364" s="237" t="s">
        <v>1181</v>
      </c>
      <c r="K1364" s="237" t="s">
        <v>1182</v>
      </c>
      <c r="L1364" s="237" t="s">
        <v>339</v>
      </c>
      <c r="M1364" s="237" t="s">
        <v>1183</v>
      </c>
      <c r="N1364" s="237" t="s">
        <v>6444</v>
      </c>
      <c r="O1364" s="237" t="s">
        <v>6445</v>
      </c>
      <c r="P1364" s="237" t="s">
        <v>6446</v>
      </c>
      <c r="Q1364" s="237" t="s">
        <v>6056</v>
      </c>
      <c r="R1364" s="237" t="s">
        <v>6447</v>
      </c>
      <c r="S1364" s="237" t="s">
        <v>6448</v>
      </c>
      <c r="T1364" s="237" t="s">
        <v>6449</v>
      </c>
      <c r="U1364" s="237" t="s">
        <v>6450</v>
      </c>
      <c r="V1364" s="237" t="s">
        <v>99</v>
      </c>
      <c r="W1364" s="237"/>
      <c r="X1364" s="237"/>
      <c r="Y1364" s="237" t="s">
        <v>6444</v>
      </c>
      <c r="Z1364" s="237" t="s">
        <v>6445</v>
      </c>
      <c r="AA1364" s="237" t="str">
        <f t="shared" si="247"/>
        <v>ホームケアツチヤ　タイワ</v>
      </c>
      <c r="AB1364" s="237" t="s">
        <v>6446</v>
      </c>
      <c r="AC1364" s="237" t="str">
        <f t="shared" si="248"/>
        <v>981</v>
      </c>
      <c r="AD1364" s="237" t="str">
        <f t="shared" si="249"/>
        <v>3403</v>
      </c>
      <c r="AE1364" s="237" t="s">
        <v>6056</v>
      </c>
      <c r="AF1364" s="237" t="s">
        <v>6447</v>
      </c>
      <c r="AG1364" s="237" t="str">
        <f t="shared" si="250"/>
        <v>黒川郡大和町落合檜和田字西原１７</v>
      </c>
      <c r="AH1364" s="237" t="s">
        <v>6448</v>
      </c>
      <c r="AI1364" s="237" t="s">
        <v>6449</v>
      </c>
      <c r="AJ1364" s="237" t="s">
        <v>261</v>
      </c>
    </row>
    <row r="1365" spans="1:36">
      <c r="A1365" s="237" t="str">
        <f t="shared" si="242"/>
        <v>0412700759重度訪問介護</v>
      </c>
      <c r="B1365" s="237" t="s">
        <v>1177</v>
      </c>
      <c r="C1365" s="237" t="s">
        <v>1178</v>
      </c>
      <c r="D1365" s="237" t="str">
        <f t="shared" si="243"/>
        <v>カブシキカイシャツチヤ</v>
      </c>
      <c r="E1365" s="237" t="s">
        <v>1179</v>
      </c>
      <c r="F1365" s="237" t="str">
        <f t="shared" si="244"/>
        <v>715</v>
      </c>
      <c r="G1365" s="237" t="str">
        <f t="shared" si="245"/>
        <v>0002</v>
      </c>
      <c r="H1365" s="237" t="s">
        <v>1180</v>
      </c>
      <c r="I1365" s="237" t="str">
        <f t="shared" si="246"/>
        <v>岡山県井原市神代町６６１番地１</v>
      </c>
      <c r="J1365" s="237" t="s">
        <v>1181</v>
      </c>
      <c r="K1365" s="237" t="s">
        <v>1182</v>
      </c>
      <c r="L1365" s="237" t="s">
        <v>339</v>
      </c>
      <c r="M1365" s="237" t="s">
        <v>1183</v>
      </c>
      <c r="N1365" s="237" t="s">
        <v>6444</v>
      </c>
      <c r="O1365" s="237" t="s">
        <v>6445</v>
      </c>
      <c r="P1365" s="237" t="s">
        <v>6446</v>
      </c>
      <c r="Q1365" s="237" t="s">
        <v>6056</v>
      </c>
      <c r="R1365" s="237" t="s">
        <v>6447</v>
      </c>
      <c r="S1365" s="237" t="s">
        <v>6448</v>
      </c>
      <c r="T1365" s="237" t="s">
        <v>6449</v>
      </c>
      <c r="U1365" s="237" t="s">
        <v>6450</v>
      </c>
      <c r="V1365" s="237" t="s">
        <v>101</v>
      </c>
      <c r="W1365" s="237"/>
      <c r="X1365" s="237"/>
      <c r="Y1365" s="237" t="s">
        <v>6444</v>
      </c>
      <c r="Z1365" s="237" t="s">
        <v>6445</v>
      </c>
      <c r="AA1365" s="237" t="str">
        <f t="shared" si="247"/>
        <v>ホームケアツチヤ　タイワ</v>
      </c>
      <c r="AB1365" s="237" t="s">
        <v>6446</v>
      </c>
      <c r="AC1365" s="237" t="str">
        <f t="shared" si="248"/>
        <v>981</v>
      </c>
      <c r="AD1365" s="237" t="str">
        <f t="shared" si="249"/>
        <v>3403</v>
      </c>
      <c r="AE1365" s="237" t="s">
        <v>6056</v>
      </c>
      <c r="AF1365" s="237" t="s">
        <v>6447</v>
      </c>
      <c r="AG1365" s="237" t="str">
        <f t="shared" si="250"/>
        <v>黒川郡大和町落合檜和田字西原１７</v>
      </c>
      <c r="AH1365" s="237" t="s">
        <v>6448</v>
      </c>
      <c r="AI1365" s="237" t="s">
        <v>6449</v>
      </c>
      <c r="AJ1365" s="237" t="s">
        <v>261</v>
      </c>
    </row>
    <row r="1366" spans="1:36">
      <c r="A1366" s="237" t="str">
        <f t="shared" si="242"/>
        <v>0412700767居宅介護</v>
      </c>
      <c r="B1366" s="237" t="s">
        <v>2669</v>
      </c>
      <c r="C1366" s="237" t="s">
        <v>2670</v>
      </c>
      <c r="D1366" s="237" t="str">
        <f t="shared" si="243"/>
        <v>カブシキガイシャ　ツクイ</v>
      </c>
      <c r="E1366" s="237" t="s">
        <v>2671</v>
      </c>
      <c r="F1366" s="237" t="str">
        <f t="shared" si="244"/>
        <v>233</v>
      </c>
      <c r="G1366" s="237" t="str">
        <f t="shared" si="245"/>
        <v>0002</v>
      </c>
      <c r="H1366" s="237" t="s">
        <v>2672</v>
      </c>
      <c r="I1366" s="237" t="str">
        <f t="shared" si="246"/>
        <v>神奈川県横浜市港南区上大岡西１丁目６番１号</v>
      </c>
      <c r="J1366" s="237" t="s">
        <v>2673</v>
      </c>
      <c r="K1366" s="237" t="s">
        <v>2674</v>
      </c>
      <c r="L1366" s="237" t="s">
        <v>339</v>
      </c>
      <c r="M1366" s="237" t="s">
        <v>2675</v>
      </c>
      <c r="N1366" s="237" t="s">
        <v>6107</v>
      </c>
      <c r="O1366" s="237" t="s">
        <v>6108</v>
      </c>
      <c r="P1366" s="237" t="s">
        <v>4347</v>
      </c>
      <c r="Q1366" s="237" t="s">
        <v>6056</v>
      </c>
      <c r="R1366" s="237" t="s">
        <v>6451</v>
      </c>
      <c r="S1366" s="237" t="s">
        <v>6452</v>
      </c>
      <c r="T1366" s="237"/>
      <c r="U1366" s="237" t="s">
        <v>6453</v>
      </c>
      <c r="V1366" s="237" t="s">
        <v>99</v>
      </c>
      <c r="W1366" s="237"/>
      <c r="X1366" s="237"/>
      <c r="Y1366" s="237" t="s">
        <v>6107</v>
      </c>
      <c r="Z1366" s="237" t="s">
        <v>6108</v>
      </c>
      <c r="AA1366" s="237" t="str">
        <f t="shared" si="247"/>
        <v>ツクイタイワ</v>
      </c>
      <c r="AB1366" s="237" t="s">
        <v>4347</v>
      </c>
      <c r="AC1366" s="237" t="str">
        <f t="shared" si="248"/>
        <v>981</v>
      </c>
      <c r="AD1366" s="237" t="str">
        <f t="shared" si="249"/>
        <v>3621</v>
      </c>
      <c r="AE1366" s="237" t="s">
        <v>6056</v>
      </c>
      <c r="AF1366" s="237" t="s">
        <v>6451</v>
      </c>
      <c r="AG1366" s="237" t="str">
        <f t="shared" si="250"/>
        <v>黒川郡大和町吉岡字天皇寺８７</v>
      </c>
      <c r="AH1366" s="237" t="s">
        <v>6452</v>
      </c>
      <c r="AI1366" s="237"/>
      <c r="AJ1366" s="237" t="s">
        <v>260</v>
      </c>
    </row>
    <row r="1367" spans="1:36">
      <c r="A1367" s="237" t="str">
        <f t="shared" si="242"/>
        <v>0412700767重度訪問介護</v>
      </c>
      <c r="B1367" s="237" t="s">
        <v>2669</v>
      </c>
      <c r="C1367" s="237" t="s">
        <v>2670</v>
      </c>
      <c r="D1367" s="237" t="str">
        <f t="shared" si="243"/>
        <v>カブシキガイシャ　ツクイ</v>
      </c>
      <c r="E1367" s="237" t="s">
        <v>2671</v>
      </c>
      <c r="F1367" s="237" t="str">
        <f t="shared" si="244"/>
        <v>233</v>
      </c>
      <c r="G1367" s="237" t="str">
        <f t="shared" si="245"/>
        <v>0002</v>
      </c>
      <c r="H1367" s="237" t="s">
        <v>2672</v>
      </c>
      <c r="I1367" s="237" t="str">
        <f t="shared" si="246"/>
        <v>神奈川県横浜市港南区上大岡西１丁目６番１号</v>
      </c>
      <c r="J1367" s="237" t="s">
        <v>2673</v>
      </c>
      <c r="K1367" s="237" t="s">
        <v>2674</v>
      </c>
      <c r="L1367" s="237" t="s">
        <v>339</v>
      </c>
      <c r="M1367" s="237" t="s">
        <v>2675</v>
      </c>
      <c r="N1367" s="237" t="s">
        <v>6107</v>
      </c>
      <c r="O1367" s="237" t="s">
        <v>6108</v>
      </c>
      <c r="P1367" s="237" t="s">
        <v>4347</v>
      </c>
      <c r="Q1367" s="237" t="s">
        <v>6056</v>
      </c>
      <c r="R1367" s="237" t="s">
        <v>6451</v>
      </c>
      <c r="S1367" s="237" t="s">
        <v>6452</v>
      </c>
      <c r="T1367" s="237"/>
      <c r="U1367" s="237" t="s">
        <v>6453</v>
      </c>
      <c r="V1367" s="237" t="s">
        <v>101</v>
      </c>
      <c r="W1367" s="237"/>
      <c r="X1367" s="237"/>
      <c r="Y1367" s="237" t="s">
        <v>6107</v>
      </c>
      <c r="Z1367" s="237" t="s">
        <v>6108</v>
      </c>
      <c r="AA1367" s="237" t="str">
        <f t="shared" si="247"/>
        <v>ツクイタイワ</v>
      </c>
      <c r="AB1367" s="237" t="s">
        <v>4347</v>
      </c>
      <c r="AC1367" s="237" t="str">
        <f t="shared" si="248"/>
        <v>981</v>
      </c>
      <c r="AD1367" s="237" t="str">
        <f t="shared" si="249"/>
        <v>3621</v>
      </c>
      <c r="AE1367" s="237" t="s">
        <v>6056</v>
      </c>
      <c r="AF1367" s="237" t="s">
        <v>6451</v>
      </c>
      <c r="AG1367" s="237" t="str">
        <f t="shared" si="250"/>
        <v>黒川郡大和町吉岡字天皇寺８７</v>
      </c>
      <c r="AH1367" s="237" t="s">
        <v>6452</v>
      </c>
      <c r="AI1367" s="237"/>
      <c r="AJ1367" s="237" t="s">
        <v>260</v>
      </c>
    </row>
    <row r="1368" spans="1:36">
      <c r="A1368" s="237" t="str">
        <f t="shared" si="242"/>
        <v>0412800013居宅介護</v>
      </c>
      <c r="B1368" s="237" t="s">
        <v>6454</v>
      </c>
      <c r="C1368" s="237" t="s">
        <v>6455</v>
      </c>
      <c r="D1368" s="237" t="str">
        <f t="shared" si="243"/>
        <v>シャカイフクシホウジンシカマチョウシャカイフクシキョウギカイ</v>
      </c>
      <c r="E1368" s="237" t="s">
        <v>6456</v>
      </c>
      <c r="F1368" s="237" t="str">
        <f t="shared" si="244"/>
        <v>981</v>
      </c>
      <c r="G1368" s="237" t="str">
        <f t="shared" si="245"/>
        <v>4122</v>
      </c>
      <c r="H1368" s="237" t="s">
        <v>6457</v>
      </c>
      <c r="I1368" s="237" t="str">
        <f t="shared" si="246"/>
        <v>加美郡色麻町四竃字杉成27番地2</v>
      </c>
      <c r="J1368" s="237" t="s">
        <v>6458</v>
      </c>
      <c r="K1368" s="237" t="s">
        <v>6459</v>
      </c>
      <c r="L1368" s="237" t="s">
        <v>353</v>
      </c>
      <c r="M1368" s="237" t="s">
        <v>6460</v>
      </c>
      <c r="N1368" s="237" t="s">
        <v>6461</v>
      </c>
      <c r="O1368" s="237" t="s">
        <v>6462</v>
      </c>
      <c r="P1368" s="237" t="s">
        <v>6456</v>
      </c>
      <c r="Q1368" s="237" t="s">
        <v>6463</v>
      </c>
      <c r="R1368" s="237" t="s">
        <v>6464</v>
      </c>
      <c r="S1368" s="237" t="s">
        <v>6458</v>
      </c>
      <c r="T1368" s="237" t="s">
        <v>6459</v>
      </c>
      <c r="U1368" s="237" t="s">
        <v>6465</v>
      </c>
      <c r="V1368" s="237" t="s">
        <v>99</v>
      </c>
      <c r="W1368" s="237"/>
      <c r="X1368" s="237"/>
      <c r="Y1368" s="237" t="s">
        <v>6461</v>
      </c>
      <c r="Z1368" s="237" t="s">
        <v>6462</v>
      </c>
      <c r="AA1368" s="237" t="str">
        <f t="shared" si="247"/>
        <v>シャカイフクシホウジンシカマチョウシャカイフクシキョウギカイ　シテイホウモンカイゴジギョウショ</v>
      </c>
      <c r="AB1368" s="237" t="s">
        <v>6456</v>
      </c>
      <c r="AC1368" s="237" t="str">
        <f t="shared" si="248"/>
        <v>981</v>
      </c>
      <c r="AD1368" s="237" t="str">
        <f t="shared" si="249"/>
        <v>4122</v>
      </c>
      <c r="AE1368" s="237" t="s">
        <v>6463</v>
      </c>
      <c r="AF1368" s="237" t="s">
        <v>6464</v>
      </c>
      <c r="AG1368" s="237" t="str">
        <f t="shared" si="250"/>
        <v>加美郡色麻町四竃字杉成27-2</v>
      </c>
      <c r="AH1368" s="237" t="s">
        <v>6458</v>
      </c>
      <c r="AI1368" s="237" t="s">
        <v>6459</v>
      </c>
      <c r="AJ1368" s="237" t="s">
        <v>260</v>
      </c>
    </row>
    <row r="1369" spans="1:36">
      <c r="A1369" s="237" t="str">
        <f t="shared" si="242"/>
        <v>0412800013重度訪問介護</v>
      </c>
      <c r="B1369" s="237" t="s">
        <v>6454</v>
      </c>
      <c r="C1369" s="237" t="s">
        <v>6455</v>
      </c>
      <c r="D1369" s="237" t="str">
        <f t="shared" si="243"/>
        <v>シャカイフクシホウジンシカマチョウシャカイフクシキョウギカイ</v>
      </c>
      <c r="E1369" s="237" t="s">
        <v>6456</v>
      </c>
      <c r="F1369" s="237" t="str">
        <f t="shared" si="244"/>
        <v>981</v>
      </c>
      <c r="G1369" s="237" t="str">
        <f t="shared" si="245"/>
        <v>4122</v>
      </c>
      <c r="H1369" s="237" t="s">
        <v>6457</v>
      </c>
      <c r="I1369" s="237" t="str">
        <f t="shared" si="246"/>
        <v>加美郡色麻町四竃字杉成27番地2</v>
      </c>
      <c r="J1369" s="237" t="s">
        <v>6458</v>
      </c>
      <c r="K1369" s="237" t="s">
        <v>6459</v>
      </c>
      <c r="L1369" s="237" t="s">
        <v>353</v>
      </c>
      <c r="M1369" s="237" t="s">
        <v>6460</v>
      </c>
      <c r="N1369" s="237" t="s">
        <v>6461</v>
      </c>
      <c r="O1369" s="237" t="s">
        <v>6462</v>
      </c>
      <c r="P1369" s="237" t="s">
        <v>6456</v>
      </c>
      <c r="Q1369" s="237" t="s">
        <v>6463</v>
      </c>
      <c r="R1369" s="237" t="s">
        <v>6464</v>
      </c>
      <c r="S1369" s="237" t="s">
        <v>6458</v>
      </c>
      <c r="T1369" s="237" t="s">
        <v>6459</v>
      </c>
      <c r="U1369" s="237" t="s">
        <v>6465</v>
      </c>
      <c r="V1369" s="237" t="s">
        <v>101</v>
      </c>
      <c r="W1369" s="237"/>
      <c r="X1369" s="237"/>
      <c r="Y1369" s="237" t="s">
        <v>6461</v>
      </c>
      <c r="Z1369" s="237" t="s">
        <v>6462</v>
      </c>
      <c r="AA1369" s="237" t="str">
        <f t="shared" si="247"/>
        <v>シャカイフクシホウジンシカマチョウシャカイフクシキョウギカイ　シテイホウモンカイゴジギョウショ</v>
      </c>
      <c r="AB1369" s="237" t="s">
        <v>6456</v>
      </c>
      <c r="AC1369" s="237" t="str">
        <f t="shared" si="248"/>
        <v>981</v>
      </c>
      <c r="AD1369" s="237" t="str">
        <f t="shared" si="249"/>
        <v>4122</v>
      </c>
      <c r="AE1369" s="237" t="s">
        <v>6463</v>
      </c>
      <c r="AF1369" s="237" t="s">
        <v>6464</v>
      </c>
      <c r="AG1369" s="237" t="str">
        <f t="shared" si="250"/>
        <v>加美郡色麻町四竃字杉成27-2</v>
      </c>
      <c r="AH1369" s="237" t="s">
        <v>6458</v>
      </c>
      <c r="AI1369" s="237" t="s">
        <v>6459</v>
      </c>
      <c r="AJ1369" s="237" t="s">
        <v>260</v>
      </c>
    </row>
    <row r="1370" spans="1:36">
      <c r="A1370" s="237" t="str">
        <f t="shared" si="242"/>
        <v>0412800013行動援護</v>
      </c>
      <c r="B1370" s="237" t="s">
        <v>6454</v>
      </c>
      <c r="C1370" s="237" t="s">
        <v>6455</v>
      </c>
      <c r="D1370" s="237" t="str">
        <f t="shared" si="243"/>
        <v>シャカイフクシホウジンシカマチョウシャカイフクシキョウギカイ</v>
      </c>
      <c r="E1370" s="237" t="s">
        <v>6456</v>
      </c>
      <c r="F1370" s="237" t="str">
        <f t="shared" si="244"/>
        <v>981</v>
      </c>
      <c r="G1370" s="237" t="str">
        <f t="shared" si="245"/>
        <v>4122</v>
      </c>
      <c r="H1370" s="237" t="s">
        <v>6457</v>
      </c>
      <c r="I1370" s="237" t="str">
        <f t="shared" si="246"/>
        <v>加美郡色麻町四竃字杉成27番地2</v>
      </c>
      <c r="J1370" s="237" t="s">
        <v>6458</v>
      </c>
      <c r="K1370" s="237" t="s">
        <v>6459</v>
      </c>
      <c r="L1370" s="237" t="s">
        <v>353</v>
      </c>
      <c r="M1370" s="237" t="s">
        <v>6460</v>
      </c>
      <c r="N1370" s="237" t="s">
        <v>6461</v>
      </c>
      <c r="O1370" s="237" t="s">
        <v>6462</v>
      </c>
      <c r="P1370" s="237" t="s">
        <v>6456</v>
      </c>
      <c r="Q1370" s="237" t="s">
        <v>6463</v>
      </c>
      <c r="R1370" s="237" t="s">
        <v>6464</v>
      </c>
      <c r="S1370" s="237" t="s">
        <v>6458</v>
      </c>
      <c r="T1370" s="237" t="s">
        <v>6459</v>
      </c>
      <c r="U1370" s="237" t="s">
        <v>6465</v>
      </c>
      <c r="V1370" s="237" t="s">
        <v>102</v>
      </c>
      <c r="W1370" s="237"/>
      <c r="X1370" s="237"/>
      <c r="Y1370" s="237" t="s">
        <v>6461</v>
      </c>
      <c r="Z1370" s="237" t="s">
        <v>6462</v>
      </c>
      <c r="AA1370" s="237" t="str">
        <f t="shared" si="247"/>
        <v>シャカイフクシホウジンシカマチョウシャカイフクシキョウギカイ　シテイホウモンカイゴジギョウショ</v>
      </c>
      <c r="AB1370" s="237" t="s">
        <v>6456</v>
      </c>
      <c r="AC1370" s="237" t="str">
        <f t="shared" si="248"/>
        <v>981</v>
      </c>
      <c r="AD1370" s="237" t="str">
        <f t="shared" si="249"/>
        <v>4122</v>
      </c>
      <c r="AE1370" s="237" t="s">
        <v>6463</v>
      </c>
      <c r="AF1370" s="237" t="s">
        <v>6464</v>
      </c>
      <c r="AG1370" s="237" t="str">
        <f t="shared" si="250"/>
        <v>加美郡色麻町四竃字杉成27-2</v>
      </c>
      <c r="AH1370" s="237" t="s">
        <v>6458</v>
      </c>
      <c r="AI1370" s="237" t="s">
        <v>6459</v>
      </c>
      <c r="AJ1370" s="237" t="s">
        <v>260</v>
      </c>
    </row>
    <row r="1371" spans="1:36">
      <c r="A1371" s="237" t="str">
        <f t="shared" si="242"/>
        <v>0412800021居宅介護</v>
      </c>
      <c r="B1371" s="237" t="s">
        <v>6466</v>
      </c>
      <c r="C1371" s="237" t="s">
        <v>6467</v>
      </c>
      <c r="D1371" s="237" t="str">
        <f t="shared" si="243"/>
        <v>シャカイフクシホウジンカミマチシャカイフクシキョウギカイ</v>
      </c>
      <c r="E1371" s="237" t="s">
        <v>6468</v>
      </c>
      <c r="F1371" s="237" t="str">
        <f t="shared" si="244"/>
        <v>981</v>
      </c>
      <c r="G1371" s="237" t="str">
        <f t="shared" si="245"/>
        <v>4261</v>
      </c>
      <c r="H1371" s="237" t="s">
        <v>6469</v>
      </c>
      <c r="I1371" s="237" t="str">
        <f t="shared" si="246"/>
        <v>加美郡加美町字町裏３２０番地</v>
      </c>
      <c r="J1371" s="237" t="s">
        <v>6470</v>
      </c>
      <c r="K1371" s="237" t="s">
        <v>6471</v>
      </c>
      <c r="L1371" s="237" t="s">
        <v>353</v>
      </c>
      <c r="M1371" s="237" t="s">
        <v>6472</v>
      </c>
      <c r="N1371" s="237" t="s">
        <v>6473</v>
      </c>
      <c r="O1371" s="237" t="s">
        <v>6474</v>
      </c>
      <c r="P1371" s="237" t="s">
        <v>6468</v>
      </c>
      <c r="Q1371" s="237" t="s">
        <v>6475</v>
      </c>
      <c r="R1371" s="237" t="s">
        <v>6469</v>
      </c>
      <c r="S1371" s="237" t="s">
        <v>6476</v>
      </c>
      <c r="T1371" s="237" t="s">
        <v>6471</v>
      </c>
      <c r="U1371" s="237" t="s">
        <v>6477</v>
      </c>
      <c r="V1371" s="237" t="s">
        <v>99</v>
      </c>
      <c r="W1371" s="237"/>
      <c r="X1371" s="237"/>
      <c r="Y1371" s="237" t="s">
        <v>6473</v>
      </c>
      <c r="Z1371" s="237" t="s">
        <v>6478</v>
      </c>
      <c r="AA1371" s="237" t="str">
        <f t="shared" si="247"/>
        <v>シャカイフクシホウジンカミチョウシャカイフクシキョウギカイナカニイダヘルパーステーション</v>
      </c>
      <c r="AB1371" s="237" t="s">
        <v>6468</v>
      </c>
      <c r="AC1371" s="237" t="str">
        <f t="shared" si="248"/>
        <v>981</v>
      </c>
      <c r="AD1371" s="237" t="str">
        <f t="shared" si="249"/>
        <v>4261</v>
      </c>
      <c r="AE1371" s="237" t="s">
        <v>6475</v>
      </c>
      <c r="AF1371" s="237" t="s">
        <v>6469</v>
      </c>
      <c r="AG1371" s="237" t="str">
        <f t="shared" si="250"/>
        <v>加美郡加美町字町裏３２０番地</v>
      </c>
      <c r="AH1371" s="237" t="s">
        <v>6476</v>
      </c>
      <c r="AI1371" s="237" t="s">
        <v>6479</v>
      </c>
      <c r="AJ1371" s="237" t="s">
        <v>260</v>
      </c>
    </row>
    <row r="1372" spans="1:36">
      <c r="A1372" s="237" t="str">
        <f t="shared" si="242"/>
        <v>0412800021重度訪問介護</v>
      </c>
      <c r="B1372" s="237" t="s">
        <v>6466</v>
      </c>
      <c r="C1372" s="237" t="s">
        <v>6467</v>
      </c>
      <c r="D1372" s="237" t="str">
        <f t="shared" si="243"/>
        <v>シャカイフクシホウジンカミマチシャカイフクシキョウギカイ</v>
      </c>
      <c r="E1372" s="237" t="s">
        <v>6468</v>
      </c>
      <c r="F1372" s="237" t="str">
        <f t="shared" si="244"/>
        <v>981</v>
      </c>
      <c r="G1372" s="237" t="str">
        <f t="shared" si="245"/>
        <v>4261</v>
      </c>
      <c r="H1372" s="237" t="s">
        <v>6469</v>
      </c>
      <c r="I1372" s="237" t="str">
        <f t="shared" si="246"/>
        <v>加美郡加美町字町裏３２０番地</v>
      </c>
      <c r="J1372" s="237" t="s">
        <v>6470</v>
      </c>
      <c r="K1372" s="237" t="s">
        <v>6471</v>
      </c>
      <c r="L1372" s="237" t="s">
        <v>353</v>
      </c>
      <c r="M1372" s="237" t="s">
        <v>6472</v>
      </c>
      <c r="N1372" s="237" t="s">
        <v>6473</v>
      </c>
      <c r="O1372" s="237" t="s">
        <v>6474</v>
      </c>
      <c r="P1372" s="237" t="s">
        <v>6468</v>
      </c>
      <c r="Q1372" s="237" t="s">
        <v>6475</v>
      </c>
      <c r="R1372" s="237" t="s">
        <v>6469</v>
      </c>
      <c r="S1372" s="237" t="s">
        <v>6476</v>
      </c>
      <c r="T1372" s="237" t="s">
        <v>6471</v>
      </c>
      <c r="U1372" s="237" t="s">
        <v>6477</v>
      </c>
      <c r="V1372" s="237" t="s">
        <v>101</v>
      </c>
      <c r="W1372" s="237"/>
      <c r="X1372" s="237"/>
      <c r="Y1372" s="237" t="s">
        <v>6473</v>
      </c>
      <c r="Z1372" s="237" t="s">
        <v>6478</v>
      </c>
      <c r="AA1372" s="237" t="str">
        <f t="shared" si="247"/>
        <v>シャカイフクシホウジンカミチョウシャカイフクシキョウギカイナカニイダヘルパーステーション</v>
      </c>
      <c r="AB1372" s="237" t="s">
        <v>6468</v>
      </c>
      <c r="AC1372" s="237" t="str">
        <f t="shared" si="248"/>
        <v>981</v>
      </c>
      <c r="AD1372" s="237" t="str">
        <f t="shared" si="249"/>
        <v>4261</v>
      </c>
      <c r="AE1372" s="237" t="s">
        <v>6475</v>
      </c>
      <c r="AF1372" s="237" t="s">
        <v>6469</v>
      </c>
      <c r="AG1372" s="237" t="str">
        <f t="shared" si="250"/>
        <v>加美郡加美町字町裏３２０番地</v>
      </c>
      <c r="AH1372" s="237" t="s">
        <v>6476</v>
      </c>
      <c r="AI1372" s="237" t="s">
        <v>6479</v>
      </c>
      <c r="AJ1372" s="237" t="s">
        <v>260</v>
      </c>
    </row>
    <row r="1373" spans="1:36">
      <c r="A1373" s="237" t="str">
        <f t="shared" si="242"/>
        <v>0412800039居宅介護</v>
      </c>
      <c r="B1373" s="237" t="s">
        <v>6466</v>
      </c>
      <c r="C1373" s="237" t="s">
        <v>6467</v>
      </c>
      <c r="D1373" s="237" t="str">
        <f t="shared" si="243"/>
        <v>シャカイフクシホウジンカミマチシャカイフクシキョウギカイ</v>
      </c>
      <c r="E1373" s="237" t="s">
        <v>6468</v>
      </c>
      <c r="F1373" s="237" t="str">
        <f t="shared" si="244"/>
        <v>981</v>
      </c>
      <c r="G1373" s="237" t="str">
        <f t="shared" si="245"/>
        <v>4261</v>
      </c>
      <c r="H1373" s="237" t="s">
        <v>6469</v>
      </c>
      <c r="I1373" s="237" t="str">
        <f t="shared" si="246"/>
        <v>加美郡加美町字町裏３２０番地</v>
      </c>
      <c r="J1373" s="237" t="s">
        <v>6470</v>
      </c>
      <c r="K1373" s="237" t="s">
        <v>6471</v>
      </c>
      <c r="L1373" s="237" t="s">
        <v>353</v>
      </c>
      <c r="M1373" s="237" t="s">
        <v>6472</v>
      </c>
      <c r="N1373" s="237" t="s">
        <v>6480</v>
      </c>
      <c r="O1373" s="237" t="s">
        <v>6481</v>
      </c>
      <c r="P1373" s="237" t="s">
        <v>6482</v>
      </c>
      <c r="Q1373" s="237" t="s">
        <v>6475</v>
      </c>
      <c r="R1373" s="237" t="s">
        <v>6483</v>
      </c>
      <c r="S1373" s="237" t="s">
        <v>6484</v>
      </c>
      <c r="T1373" s="237" t="s">
        <v>6484</v>
      </c>
      <c r="U1373" s="237" t="s">
        <v>6485</v>
      </c>
      <c r="V1373" s="237" t="s">
        <v>99</v>
      </c>
      <c r="W1373" s="237"/>
      <c r="X1373" s="237"/>
      <c r="Y1373" s="237" t="s">
        <v>6480</v>
      </c>
      <c r="Z1373" s="237" t="s">
        <v>6486</v>
      </c>
      <c r="AA1373" s="237" t="str">
        <f t="shared" si="247"/>
        <v>カミマチシャキョウヘヘルパーステーショ</v>
      </c>
      <c r="AB1373" s="237" t="s">
        <v>6482</v>
      </c>
      <c r="AC1373" s="237" t="str">
        <f t="shared" si="248"/>
        <v>981</v>
      </c>
      <c r="AD1373" s="237" t="str">
        <f t="shared" si="249"/>
        <v>4331</v>
      </c>
      <c r="AE1373" s="237" t="s">
        <v>6475</v>
      </c>
      <c r="AF1373" s="237" t="s">
        <v>6487</v>
      </c>
      <c r="AG1373" s="237" t="str">
        <f t="shared" si="250"/>
        <v>加美郡加美町北寺宿４１－３</v>
      </c>
      <c r="AH1373" s="237" t="s">
        <v>6484</v>
      </c>
      <c r="AI1373" s="237" t="s">
        <v>6484</v>
      </c>
      <c r="AJ1373" s="237" t="s">
        <v>260</v>
      </c>
    </row>
    <row r="1374" spans="1:36">
      <c r="A1374" s="237" t="str">
        <f t="shared" si="242"/>
        <v>0412800039重度訪問介護</v>
      </c>
      <c r="B1374" s="237" t="s">
        <v>6466</v>
      </c>
      <c r="C1374" s="237" t="s">
        <v>6467</v>
      </c>
      <c r="D1374" s="237" t="str">
        <f t="shared" si="243"/>
        <v>シャカイフクシホウジンカミマチシャカイフクシキョウギカイ</v>
      </c>
      <c r="E1374" s="237" t="s">
        <v>6468</v>
      </c>
      <c r="F1374" s="237" t="str">
        <f t="shared" si="244"/>
        <v>981</v>
      </c>
      <c r="G1374" s="237" t="str">
        <f t="shared" si="245"/>
        <v>4261</v>
      </c>
      <c r="H1374" s="237" t="s">
        <v>6469</v>
      </c>
      <c r="I1374" s="237" t="str">
        <f t="shared" si="246"/>
        <v>加美郡加美町字町裏３２０番地</v>
      </c>
      <c r="J1374" s="237" t="s">
        <v>6470</v>
      </c>
      <c r="K1374" s="237" t="s">
        <v>6471</v>
      </c>
      <c r="L1374" s="237" t="s">
        <v>353</v>
      </c>
      <c r="M1374" s="237" t="s">
        <v>6472</v>
      </c>
      <c r="N1374" s="237" t="s">
        <v>6480</v>
      </c>
      <c r="O1374" s="237" t="s">
        <v>6481</v>
      </c>
      <c r="P1374" s="237" t="s">
        <v>6482</v>
      </c>
      <c r="Q1374" s="237" t="s">
        <v>6475</v>
      </c>
      <c r="R1374" s="237" t="s">
        <v>6483</v>
      </c>
      <c r="S1374" s="237" t="s">
        <v>6484</v>
      </c>
      <c r="T1374" s="237" t="s">
        <v>6484</v>
      </c>
      <c r="U1374" s="237" t="s">
        <v>6485</v>
      </c>
      <c r="V1374" s="237" t="s">
        <v>101</v>
      </c>
      <c r="W1374" s="237"/>
      <c r="X1374" s="237"/>
      <c r="Y1374" s="237" t="s">
        <v>6480</v>
      </c>
      <c r="Z1374" s="237" t="s">
        <v>6486</v>
      </c>
      <c r="AA1374" s="237" t="str">
        <f t="shared" si="247"/>
        <v>カミマチシャキョウヘヘルパーステーショ</v>
      </c>
      <c r="AB1374" s="237" t="s">
        <v>6482</v>
      </c>
      <c r="AC1374" s="237" t="str">
        <f t="shared" si="248"/>
        <v>981</v>
      </c>
      <c r="AD1374" s="237" t="str">
        <f t="shared" si="249"/>
        <v>4331</v>
      </c>
      <c r="AE1374" s="237" t="s">
        <v>6475</v>
      </c>
      <c r="AF1374" s="237" t="s">
        <v>6487</v>
      </c>
      <c r="AG1374" s="237" t="str">
        <f t="shared" si="250"/>
        <v>加美郡加美町北寺宿４１－３</v>
      </c>
      <c r="AH1374" s="237" t="s">
        <v>6484</v>
      </c>
      <c r="AI1374" s="237" t="s">
        <v>6484</v>
      </c>
      <c r="AJ1374" s="237" t="s">
        <v>260</v>
      </c>
    </row>
    <row r="1375" spans="1:36">
      <c r="A1375" s="237" t="str">
        <f t="shared" si="242"/>
        <v>0412800047居宅介護</v>
      </c>
      <c r="B1375" s="237" t="s">
        <v>1398</v>
      </c>
      <c r="C1375" s="237" t="s">
        <v>1399</v>
      </c>
      <c r="D1375" s="237" t="str">
        <f t="shared" si="243"/>
        <v>コウエキザイダンホウジン　ミヤギコウセイキョウカイ</v>
      </c>
      <c r="E1375" s="237" t="s">
        <v>1400</v>
      </c>
      <c r="F1375" s="237" t="str">
        <f t="shared" si="244"/>
        <v>985</v>
      </c>
      <c r="G1375" s="237" t="str">
        <f t="shared" si="245"/>
        <v>0835</v>
      </c>
      <c r="H1375" s="237" t="s">
        <v>1401</v>
      </c>
      <c r="I1375" s="237" t="str">
        <f t="shared" si="246"/>
        <v>多賀城市下馬２丁目１３－７</v>
      </c>
      <c r="J1375" s="237" t="s">
        <v>1402</v>
      </c>
      <c r="K1375" s="237" t="s">
        <v>1403</v>
      </c>
      <c r="L1375" s="237" t="s">
        <v>901</v>
      </c>
      <c r="M1375" s="237" t="s">
        <v>1404</v>
      </c>
      <c r="N1375" s="237" t="s">
        <v>6488</v>
      </c>
      <c r="O1375" s="237" t="s">
        <v>6489</v>
      </c>
      <c r="P1375" s="237" t="s">
        <v>6490</v>
      </c>
      <c r="Q1375" s="237" t="s">
        <v>6475</v>
      </c>
      <c r="R1375" s="237" t="s">
        <v>6491</v>
      </c>
      <c r="S1375" s="237" t="s">
        <v>6492</v>
      </c>
      <c r="T1375" s="237" t="s">
        <v>6492</v>
      </c>
      <c r="U1375" s="237" t="s">
        <v>6493</v>
      </c>
      <c r="V1375" s="237" t="s">
        <v>99</v>
      </c>
      <c r="W1375" s="237"/>
      <c r="X1375" s="237"/>
      <c r="Y1375" s="237" t="s">
        <v>6488</v>
      </c>
      <c r="Z1375" s="237" t="s">
        <v>6489</v>
      </c>
      <c r="AA1375" s="237" t="str">
        <f t="shared" si="247"/>
        <v>コウエキザイダンホウジンミヤギコウセイキョウカイ　ナカニイダサツキヘルパーステーション</v>
      </c>
      <c r="AB1375" s="237" t="s">
        <v>6490</v>
      </c>
      <c r="AC1375" s="237" t="str">
        <f t="shared" si="248"/>
        <v>981</v>
      </c>
      <c r="AD1375" s="237" t="str">
        <f t="shared" si="249"/>
        <v>4265</v>
      </c>
      <c r="AE1375" s="237" t="s">
        <v>6475</v>
      </c>
      <c r="AF1375" s="237" t="s">
        <v>6494</v>
      </c>
      <c r="AG1375" s="237" t="str">
        <f t="shared" si="250"/>
        <v>加美郡加美町矢越３４５</v>
      </c>
      <c r="AH1375" s="237" t="s">
        <v>6492</v>
      </c>
      <c r="AI1375" s="237" t="s">
        <v>6492</v>
      </c>
      <c r="AJ1375" s="237" t="s">
        <v>332</v>
      </c>
    </row>
    <row r="1376" spans="1:36">
      <c r="A1376" s="237" t="str">
        <f t="shared" si="242"/>
        <v>0412800047重度訪問介護</v>
      </c>
      <c r="B1376" s="237" t="s">
        <v>1398</v>
      </c>
      <c r="C1376" s="237" t="s">
        <v>1399</v>
      </c>
      <c r="D1376" s="237" t="str">
        <f t="shared" si="243"/>
        <v>コウエキザイダンホウジン　ミヤギコウセイキョウカイ</v>
      </c>
      <c r="E1376" s="237" t="s">
        <v>1400</v>
      </c>
      <c r="F1376" s="237" t="str">
        <f t="shared" si="244"/>
        <v>985</v>
      </c>
      <c r="G1376" s="237" t="str">
        <f t="shared" si="245"/>
        <v>0835</v>
      </c>
      <c r="H1376" s="237" t="s">
        <v>1401</v>
      </c>
      <c r="I1376" s="237" t="str">
        <f t="shared" si="246"/>
        <v>多賀城市下馬２丁目１３－７</v>
      </c>
      <c r="J1376" s="237" t="s">
        <v>1402</v>
      </c>
      <c r="K1376" s="237" t="s">
        <v>1403</v>
      </c>
      <c r="L1376" s="237" t="s">
        <v>901</v>
      </c>
      <c r="M1376" s="237" t="s">
        <v>1404</v>
      </c>
      <c r="N1376" s="237" t="s">
        <v>6488</v>
      </c>
      <c r="O1376" s="237" t="s">
        <v>6489</v>
      </c>
      <c r="P1376" s="237" t="s">
        <v>6490</v>
      </c>
      <c r="Q1376" s="237" t="s">
        <v>6475</v>
      </c>
      <c r="R1376" s="237" t="s">
        <v>6491</v>
      </c>
      <c r="S1376" s="237" t="s">
        <v>6492</v>
      </c>
      <c r="T1376" s="237" t="s">
        <v>6492</v>
      </c>
      <c r="U1376" s="237" t="s">
        <v>6493</v>
      </c>
      <c r="V1376" s="237" t="s">
        <v>101</v>
      </c>
      <c r="W1376" s="237"/>
      <c r="X1376" s="237"/>
      <c r="Y1376" s="237" t="s">
        <v>6488</v>
      </c>
      <c r="Z1376" s="237" t="s">
        <v>6489</v>
      </c>
      <c r="AA1376" s="237" t="str">
        <f t="shared" si="247"/>
        <v>コウエキザイダンホウジンミヤギコウセイキョウカイ　ナカニイダサツキヘルパーステーション</v>
      </c>
      <c r="AB1376" s="237" t="s">
        <v>6490</v>
      </c>
      <c r="AC1376" s="237" t="str">
        <f t="shared" si="248"/>
        <v>981</v>
      </c>
      <c r="AD1376" s="237" t="str">
        <f t="shared" si="249"/>
        <v>4265</v>
      </c>
      <c r="AE1376" s="237" t="s">
        <v>6475</v>
      </c>
      <c r="AF1376" s="237" t="s">
        <v>6494</v>
      </c>
      <c r="AG1376" s="237" t="str">
        <f t="shared" si="250"/>
        <v>加美郡加美町矢越３４５</v>
      </c>
      <c r="AH1376" s="237" t="s">
        <v>6492</v>
      </c>
      <c r="AI1376" s="237" t="s">
        <v>6492</v>
      </c>
      <c r="AJ1376" s="237" t="s">
        <v>332</v>
      </c>
    </row>
    <row r="1377" spans="1:36">
      <c r="A1377" s="237" t="str">
        <f t="shared" si="242"/>
        <v>0412800047行動援護</v>
      </c>
      <c r="B1377" s="237" t="s">
        <v>1398</v>
      </c>
      <c r="C1377" s="237" t="s">
        <v>1399</v>
      </c>
      <c r="D1377" s="237" t="str">
        <f t="shared" si="243"/>
        <v>コウエキザイダンホウジン　ミヤギコウセイキョウカイ</v>
      </c>
      <c r="E1377" s="237" t="s">
        <v>1400</v>
      </c>
      <c r="F1377" s="237" t="str">
        <f t="shared" si="244"/>
        <v>985</v>
      </c>
      <c r="G1377" s="237" t="str">
        <f t="shared" si="245"/>
        <v>0835</v>
      </c>
      <c r="H1377" s="237" t="s">
        <v>1401</v>
      </c>
      <c r="I1377" s="237" t="str">
        <f t="shared" si="246"/>
        <v>多賀城市下馬２丁目１３－７</v>
      </c>
      <c r="J1377" s="237" t="s">
        <v>1402</v>
      </c>
      <c r="K1377" s="237" t="s">
        <v>1403</v>
      </c>
      <c r="L1377" s="237" t="s">
        <v>901</v>
      </c>
      <c r="M1377" s="237" t="s">
        <v>1404</v>
      </c>
      <c r="N1377" s="237" t="s">
        <v>6488</v>
      </c>
      <c r="O1377" s="237" t="s">
        <v>6489</v>
      </c>
      <c r="P1377" s="237" t="s">
        <v>6490</v>
      </c>
      <c r="Q1377" s="237" t="s">
        <v>6475</v>
      </c>
      <c r="R1377" s="237" t="s">
        <v>6491</v>
      </c>
      <c r="S1377" s="237" t="s">
        <v>6492</v>
      </c>
      <c r="T1377" s="237" t="s">
        <v>6492</v>
      </c>
      <c r="U1377" s="237" t="s">
        <v>6493</v>
      </c>
      <c r="V1377" s="237" t="s">
        <v>102</v>
      </c>
      <c r="W1377" s="237"/>
      <c r="X1377" s="237"/>
      <c r="Y1377" s="237" t="s">
        <v>6495</v>
      </c>
      <c r="Z1377" s="237" t="s">
        <v>6496</v>
      </c>
      <c r="AA1377" s="237" t="str">
        <f t="shared" si="247"/>
        <v>ザイダンホウジンミヤギコウセイキョウカイ　ナカニイダサツキヘルパーステーション</v>
      </c>
      <c r="AB1377" s="237" t="s">
        <v>6490</v>
      </c>
      <c r="AC1377" s="237" t="str">
        <f t="shared" si="248"/>
        <v>981</v>
      </c>
      <c r="AD1377" s="237" t="str">
        <f t="shared" si="249"/>
        <v>4265</v>
      </c>
      <c r="AE1377" s="237" t="s">
        <v>6475</v>
      </c>
      <c r="AF1377" s="237" t="s">
        <v>6497</v>
      </c>
      <c r="AG1377" s="237" t="str">
        <f t="shared" si="250"/>
        <v>加美郡加美町矢越345</v>
      </c>
      <c r="AH1377" s="237" t="s">
        <v>6492</v>
      </c>
      <c r="AI1377" s="237" t="s">
        <v>6492</v>
      </c>
      <c r="AJ1377" s="237" t="s">
        <v>332</v>
      </c>
    </row>
    <row r="1378" spans="1:36">
      <c r="A1378" s="237" t="str">
        <f t="shared" si="242"/>
        <v>0412800047同行援護</v>
      </c>
      <c r="B1378" s="237" t="s">
        <v>1398</v>
      </c>
      <c r="C1378" s="237" t="s">
        <v>1399</v>
      </c>
      <c r="D1378" s="237" t="str">
        <f t="shared" si="243"/>
        <v>コウエキザイダンホウジン　ミヤギコウセイキョウカイ</v>
      </c>
      <c r="E1378" s="237" t="s">
        <v>1400</v>
      </c>
      <c r="F1378" s="237" t="str">
        <f t="shared" si="244"/>
        <v>985</v>
      </c>
      <c r="G1378" s="237" t="str">
        <f t="shared" si="245"/>
        <v>0835</v>
      </c>
      <c r="H1378" s="237" t="s">
        <v>1401</v>
      </c>
      <c r="I1378" s="237" t="str">
        <f t="shared" si="246"/>
        <v>多賀城市下馬２丁目１３－７</v>
      </c>
      <c r="J1378" s="237" t="s">
        <v>1402</v>
      </c>
      <c r="K1378" s="237" t="s">
        <v>1403</v>
      </c>
      <c r="L1378" s="237" t="s">
        <v>901</v>
      </c>
      <c r="M1378" s="237" t="s">
        <v>1404</v>
      </c>
      <c r="N1378" s="237" t="s">
        <v>6488</v>
      </c>
      <c r="O1378" s="237" t="s">
        <v>6489</v>
      </c>
      <c r="P1378" s="237" t="s">
        <v>6490</v>
      </c>
      <c r="Q1378" s="237" t="s">
        <v>6475</v>
      </c>
      <c r="R1378" s="237" t="s">
        <v>6491</v>
      </c>
      <c r="S1378" s="237" t="s">
        <v>6492</v>
      </c>
      <c r="T1378" s="237" t="s">
        <v>6492</v>
      </c>
      <c r="U1378" s="237" t="s">
        <v>6493</v>
      </c>
      <c r="V1378" s="237" t="s">
        <v>126</v>
      </c>
      <c r="W1378" s="237"/>
      <c r="X1378" s="237"/>
      <c r="Y1378" s="237" t="s">
        <v>6498</v>
      </c>
      <c r="Z1378" s="237" t="s">
        <v>6499</v>
      </c>
      <c r="AA1378" s="237" t="str">
        <f t="shared" si="247"/>
        <v>コウエキザイダンホウジンミヤギコウセイキョウカイナカニイダサツキヘルパーステーション</v>
      </c>
      <c r="AB1378" s="237" t="s">
        <v>6490</v>
      </c>
      <c r="AC1378" s="237" t="str">
        <f t="shared" si="248"/>
        <v>981</v>
      </c>
      <c r="AD1378" s="237" t="str">
        <f t="shared" si="249"/>
        <v>4265</v>
      </c>
      <c r="AE1378" s="237" t="s">
        <v>6475</v>
      </c>
      <c r="AF1378" s="237" t="s">
        <v>6491</v>
      </c>
      <c r="AG1378" s="237" t="str">
        <f t="shared" si="250"/>
        <v>加美郡加美町字矢越３４５</v>
      </c>
      <c r="AH1378" s="237" t="s">
        <v>6492</v>
      </c>
      <c r="AI1378" s="237" t="s">
        <v>6492</v>
      </c>
      <c r="AJ1378" s="237" t="s">
        <v>332</v>
      </c>
    </row>
    <row r="1379" spans="1:36">
      <c r="A1379" s="237" t="str">
        <f t="shared" si="242"/>
        <v>0412800054居宅介護</v>
      </c>
      <c r="B1379" s="237" t="s">
        <v>484</v>
      </c>
      <c r="C1379" s="237" t="s">
        <v>485</v>
      </c>
      <c r="D1379" s="237" t="str">
        <f t="shared" si="243"/>
        <v>カブシキガイシャコムスン</v>
      </c>
      <c r="E1379" s="237" t="s">
        <v>486</v>
      </c>
      <c r="F1379" s="237" t="str">
        <f t="shared" si="244"/>
        <v>106</v>
      </c>
      <c r="G1379" s="237" t="str">
        <f t="shared" si="245"/>
        <v>6153</v>
      </c>
      <c r="H1379" s="237" t="s">
        <v>487</v>
      </c>
      <c r="I1379" s="237" t="str">
        <f t="shared" si="246"/>
        <v>東京都港区六本木六丁目１０番１号六本木ヒルズ森タワー</v>
      </c>
      <c r="J1379" s="237" t="s">
        <v>488</v>
      </c>
      <c r="K1379" s="237" t="s">
        <v>489</v>
      </c>
      <c r="L1379" s="237" t="s">
        <v>339</v>
      </c>
      <c r="M1379" s="237" t="s">
        <v>490</v>
      </c>
      <c r="N1379" s="237" t="s">
        <v>6500</v>
      </c>
      <c r="O1379" s="237" t="s">
        <v>6501</v>
      </c>
      <c r="P1379" s="237" t="s">
        <v>6502</v>
      </c>
      <c r="Q1379" s="237" t="s">
        <v>6475</v>
      </c>
      <c r="R1379" s="237" t="s">
        <v>6503</v>
      </c>
      <c r="S1379" s="237" t="s">
        <v>6504</v>
      </c>
      <c r="T1379" s="237" t="s">
        <v>6505</v>
      </c>
      <c r="U1379" s="237" t="s">
        <v>6506</v>
      </c>
      <c r="V1379" s="237" t="s">
        <v>99</v>
      </c>
      <c r="W1379" s="237"/>
      <c r="X1379" s="237"/>
      <c r="Y1379" s="237" t="s">
        <v>6500</v>
      </c>
      <c r="Z1379" s="237" t="s">
        <v>6501</v>
      </c>
      <c r="AA1379" s="237" t="str">
        <f t="shared" si="247"/>
        <v>カブシキガイシャコムスン　カミケアセンター</v>
      </c>
      <c r="AB1379" s="237" t="s">
        <v>6502</v>
      </c>
      <c r="AC1379" s="237" t="str">
        <f t="shared" si="248"/>
        <v>989</v>
      </c>
      <c r="AD1379" s="237" t="str">
        <f t="shared" si="249"/>
        <v>4241</v>
      </c>
      <c r="AE1379" s="237" t="s">
        <v>6475</v>
      </c>
      <c r="AF1379" s="237" t="s">
        <v>6503</v>
      </c>
      <c r="AG1379" s="237" t="str">
        <f t="shared" si="250"/>
        <v>加美郡加美町字南町72番地</v>
      </c>
      <c r="AH1379" s="237" t="s">
        <v>6504</v>
      </c>
      <c r="AI1379" s="237" t="s">
        <v>6505</v>
      </c>
      <c r="AJ1379" s="237" t="s">
        <v>332</v>
      </c>
    </row>
    <row r="1380" spans="1:36">
      <c r="A1380" s="237" t="str">
        <f t="shared" si="242"/>
        <v>0412800054重度訪問介護</v>
      </c>
      <c r="B1380" s="237" t="s">
        <v>484</v>
      </c>
      <c r="C1380" s="237" t="s">
        <v>485</v>
      </c>
      <c r="D1380" s="237" t="str">
        <f t="shared" si="243"/>
        <v>カブシキガイシャコムスン</v>
      </c>
      <c r="E1380" s="237" t="s">
        <v>486</v>
      </c>
      <c r="F1380" s="237" t="str">
        <f t="shared" si="244"/>
        <v>106</v>
      </c>
      <c r="G1380" s="237" t="str">
        <f t="shared" si="245"/>
        <v>6153</v>
      </c>
      <c r="H1380" s="237" t="s">
        <v>487</v>
      </c>
      <c r="I1380" s="237" t="str">
        <f t="shared" si="246"/>
        <v>東京都港区六本木六丁目１０番１号六本木ヒルズ森タワー</v>
      </c>
      <c r="J1380" s="237" t="s">
        <v>488</v>
      </c>
      <c r="K1380" s="237" t="s">
        <v>489</v>
      </c>
      <c r="L1380" s="237" t="s">
        <v>339</v>
      </c>
      <c r="M1380" s="237" t="s">
        <v>490</v>
      </c>
      <c r="N1380" s="237" t="s">
        <v>6500</v>
      </c>
      <c r="O1380" s="237" t="s">
        <v>6501</v>
      </c>
      <c r="P1380" s="237" t="s">
        <v>6502</v>
      </c>
      <c r="Q1380" s="237" t="s">
        <v>6475</v>
      </c>
      <c r="R1380" s="237" t="s">
        <v>6503</v>
      </c>
      <c r="S1380" s="237" t="s">
        <v>6504</v>
      </c>
      <c r="T1380" s="237" t="s">
        <v>6505</v>
      </c>
      <c r="U1380" s="237" t="s">
        <v>6506</v>
      </c>
      <c r="V1380" s="237" t="s">
        <v>101</v>
      </c>
      <c r="W1380" s="237"/>
      <c r="X1380" s="237"/>
      <c r="Y1380" s="237" t="s">
        <v>6500</v>
      </c>
      <c r="Z1380" s="237" t="s">
        <v>6501</v>
      </c>
      <c r="AA1380" s="237" t="str">
        <f t="shared" si="247"/>
        <v>カブシキガイシャコムスン　カミケアセンター</v>
      </c>
      <c r="AB1380" s="237" t="s">
        <v>6502</v>
      </c>
      <c r="AC1380" s="237" t="str">
        <f t="shared" si="248"/>
        <v>989</v>
      </c>
      <c r="AD1380" s="237" t="str">
        <f t="shared" si="249"/>
        <v>4241</v>
      </c>
      <c r="AE1380" s="237" t="s">
        <v>6475</v>
      </c>
      <c r="AF1380" s="237" t="s">
        <v>6503</v>
      </c>
      <c r="AG1380" s="237" t="str">
        <f t="shared" si="250"/>
        <v>加美郡加美町字南町72番地</v>
      </c>
      <c r="AH1380" s="237" t="s">
        <v>6504</v>
      </c>
      <c r="AI1380" s="237" t="s">
        <v>6505</v>
      </c>
      <c r="AJ1380" s="237" t="s">
        <v>332</v>
      </c>
    </row>
    <row r="1381" spans="1:36">
      <c r="A1381" s="237" t="str">
        <f t="shared" si="242"/>
        <v>0412800054行動援護</v>
      </c>
      <c r="B1381" s="237" t="s">
        <v>484</v>
      </c>
      <c r="C1381" s="237" t="s">
        <v>485</v>
      </c>
      <c r="D1381" s="237" t="str">
        <f t="shared" si="243"/>
        <v>カブシキガイシャコムスン</v>
      </c>
      <c r="E1381" s="237" t="s">
        <v>486</v>
      </c>
      <c r="F1381" s="237" t="str">
        <f t="shared" si="244"/>
        <v>106</v>
      </c>
      <c r="G1381" s="237" t="str">
        <f t="shared" si="245"/>
        <v>6153</v>
      </c>
      <c r="H1381" s="237" t="s">
        <v>487</v>
      </c>
      <c r="I1381" s="237" t="str">
        <f t="shared" si="246"/>
        <v>東京都港区六本木六丁目１０番１号六本木ヒルズ森タワー</v>
      </c>
      <c r="J1381" s="237" t="s">
        <v>488</v>
      </c>
      <c r="K1381" s="237" t="s">
        <v>489</v>
      </c>
      <c r="L1381" s="237" t="s">
        <v>339</v>
      </c>
      <c r="M1381" s="237" t="s">
        <v>490</v>
      </c>
      <c r="N1381" s="237" t="s">
        <v>6500</v>
      </c>
      <c r="O1381" s="237" t="s">
        <v>6501</v>
      </c>
      <c r="P1381" s="237" t="s">
        <v>6502</v>
      </c>
      <c r="Q1381" s="237" t="s">
        <v>6475</v>
      </c>
      <c r="R1381" s="237" t="s">
        <v>6503</v>
      </c>
      <c r="S1381" s="237" t="s">
        <v>6504</v>
      </c>
      <c r="T1381" s="237" t="s">
        <v>6505</v>
      </c>
      <c r="U1381" s="237" t="s">
        <v>6506</v>
      </c>
      <c r="V1381" s="237" t="s">
        <v>102</v>
      </c>
      <c r="W1381" s="237"/>
      <c r="X1381" s="237"/>
      <c r="Y1381" s="237" t="s">
        <v>6500</v>
      </c>
      <c r="Z1381" s="237" t="s">
        <v>6501</v>
      </c>
      <c r="AA1381" s="237" t="str">
        <f t="shared" si="247"/>
        <v>カブシキガイシャコムスン　カミケアセンター</v>
      </c>
      <c r="AB1381" s="237" t="s">
        <v>6502</v>
      </c>
      <c r="AC1381" s="237" t="str">
        <f t="shared" si="248"/>
        <v>989</v>
      </c>
      <c r="AD1381" s="237" t="str">
        <f t="shared" si="249"/>
        <v>4241</v>
      </c>
      <c r="AE1381" s="237" t="s">
        <v>6475</v>
      </c>
      <c r="AF1381" s="237" t="s">
        <v>6503</v>
      </c>
      <c r="AG1381" s="237" t="str">
        <f t="shared" si="250"/>
        <v>加美郡加美町字南町72番地</v>
      </c>
      <c r="AH1381" s="237" t="s">
        <v>6504</v>
      </c>
      <c r="AI1381" s="237" t="s">
        <v>6505</v>
      </c>
      <c r="AJ1381" s="237" t="s">
        <v>332</v>
      </c>
    </row>
    <row r="1382" spans="1:36">
      <c r="A1382" s="237" t="str">
        <f t="shared" si="242"/>
        <v>0412800062生活介護</v>
      </c>
      <c r="B1382" s="237" t="s">
        <v>6507</v>
      </c>
      <c r="C1382" s="237" t="s">
        <v>6508</v>
      </c>
      <c r="D1382" s="237" t="str">
        <f t="shared" si="243"/>
        <v>カミマチ</v>
      </c>
      <c r="E1382" s="237" t="s">
        <v>6509</v>
      </c>
      <c r="F1382" s="237" t="str">
        <f t="shared" si="244"/>
        <v>981</v>
      </c>
      <c r="G1382" s="237" t="str">
        <f t="shared" si="245"/>
        <v>4292</v>
      </c>
      <c r="H1382" s="237" t="s">
        <v>6510</v>
      </c>
      <c r="I1382" s="237" t="str">
        <f t="shared" si="246"/>
        <v>加美郡加美町字西田三番５</v>
      </c>
      <c r="J1382" s="237" t="s">
        <v>6511</v>
      </c>
      <c r="K1382" s="237" t="s">
        <v>6512</v>
      </c>
      <c r="L1382" s="237" t="s">
        <v>6513</v>
      </c>
      <c r="M1382" s="237" t="s">
        <v>6514</v>
      </c>
      <c r="N1382" s="237" t="s">
        <v>6515</v>
      </c>
      <c r="O1382" s="237" t="s">
        <v>6516</v>
      </c>
      <c r="P1382" s="237" t="s">
        <v>6517</v>
      </c>
      <c r="Q1382" s="237" t="s">
        <v>6475</v>
      </c>
      <c r="R1382" s="237" t="s">
        <v>6518</v>
      </c>
      <c r="S1382" s="237" t="s">
        <v>6519</v>
      </c>
      <c r="T1382" s="237" t="s">
        <v>6520</v>
      </c>
      <c r="U1382" s="237" t="s">
        <v>6521</v>
      </c>
      <c r="V1382" s="237" t="s">
        <v>105</v>
      </c>
      <c r="W1382" s="237"/>
      <c r="X1382" s="237"/>
      <c r="Y1382" s="237" t="s">
        <v>6515</v>
      </c>
      <c r="Z1382" s="237" t="s">
        <v>6516</v>
      </c>
      <c r="AA1382" s="237" t="str">
        <f t="shared" si="247"/>
        <v>カミマチショウガイシャジリツシエンセンター</v>
      </c>
      <c r="AB1382" s="237" t="s">
        <v>6517</v>
      </c>
      <c r="AC1382" s="237" t="str">
        <f t="shared" si="248"/>
        <v>981</v>
      </c>
      <c r="AD1382" s="237" t="str">
        <f t="shared" si="249"/>
        <v>4275</v>
      </c>
      <c r="AE1382" s="237" t="s">
        <v>6475</v>
      </c>
      <c r="AF1382" s="237" t="s">
        <v>6518</v>
      </c>
      <c r="AG1382" s="237" t="str">
        <f t="shared" si="250"/>
        <v>加美郡加美町穴畑５９－１</v>
      </c>
      <c r="AH1382" s="237" t="s">
        <v>6519</v>
      </c>
      <c r="AI1382" s="237" t="s">
        <v>6520</v>
      </c>
      <c r="AJ1382" s="237" t="s">
        <v>260</v>
      </c>
    </row>
    <row r="1383" spans="1:36">
      <c r="A1383" s="237" t="str">
        <f t="shared" si="242"/>
        <v>0412800062短期入所</v>
      </c>
      <c r="B1383" s="237" t="s">
        <v>6507</v>
      </c>
      <c r="C1383" s="237" t="s">
        <v>6508</v>
      </c>
      <c r="D1383" s="237" t="str">
        <f t="shared" si="243"/>
        <v>カミマチ</v>
      </c>
      <c r="E1383" s="237" t="s">
        <v>6509</v>
      </c>
      <c r="F1383" s="237" t="str">
        <f t="shared" si="244"/>
        <v>981</v>
      </c>
      <c r="G1383" s="237" t="str">
        <f t="shared" si="245"/>
        <v>4292</v>
      </c>
      <c r="H1383" s="237" t="s">
        <v>6510</v>
      </c>
      <c r="I1383" s="237" t="str">
        <f t="shared" si="246"/>
        <v>加美郡加美町字西田三番５</v>
      </c>
      <c r="J1383" s="237" t="s">
        <v>6511</v>
      </c>
      <c r="K1383" s="237" t="s">
        <v>6512</v>
      </c>
      <c r="L1383" s="237" t="s">
        <v>6513</v>
      </c>
      <c r="M1383" s="237" t="s">
        <v>6514</v>
      </c>
      <c r="N1383" s="237" t="s">
        <v>6515</v>
      </c>
      <c r="O1383" s="237" t="s">
        <v>6516</v>
      </c>
      <c r="P1383" s="237" t="s">
        <v>6517</v>
      </c>
      <c r="Q1383" s="237" t="s">
        <v>6475</v>
      </c>
      <c r="R1383" s="237" t="s">
        <v>6518</v>
      </c>
      <c r="S1383" s="237" t="s">
        <v>6519</v>
      </c>
      <c r="T1383" s="237" t="s">
        <v>6520</v>
      </c>
      <c r="U1383" s="237" t="s">
        <v>6521</v>
      </c>
      <c r="V1383" s="237" t="s">
        <v>277</v>
      </c>
      <c r="W1383" s="237"/>
      <c r="X1383" s="237"/>
      <c r="Y1383" s="237" t="s">
        <v>6515</v>
      </c>
      <c r="Z1383" s="237" t="s">
        <v>6516</v>
      </c>
      <c r="AA1383" s="237" t="str">
        <f t="shared" si="247"/>
        <v>カミマチショウガイシャジリツシエンセンター</v>
      </c>
      <c r="AB1383" s="237" t="s">
        <v>6517</v>
      </c>
      <c r="AC1383" s="237" t="str">
        <f t="shared" si="248"/>
        <v>981</v>
      </c>
      <c r="AD1383" s="237" t="str">
        <f t="shared" si="249"/>
        <v>4275</v>
      </c>
      <c r="AE1383" s="237" t="s">
        <v>6475</v>
      </c>
      <c r="AF1383" s="237" t="s">
        <v>6522</v>
      </c>
      <c r="AG1383" s="237" t="str">
        <f t="shared" si="250"/>
        <v>加美郡加美町字穴畑59-1</v>
      </c>
      <c r="AH1383" s="237" t="s">
        <v>6519</v>
      </c>
      <c r="AI1383" s="237" t="s">
        <v>6520</v>
      </c>
      <c r="AJ1383" s="237" t="s">
        <v>260</v>
      </c>
    </row>
    <row r="1384" spans="1:36">
      <c r="A1384" s="237" t="str">
        <f t="shared" si="242"/>
        <v>0412800062自立訓練（生活訓練）</v>
      </c>
      <c r="B1384" s="237" t="s">
        <v>6507</v>
      </c>
      <c r="C1384" s="237" t="s">
        <v>6508</v>
      </c>
      <c r="D1384" s="237" t="str">
        <f t="shared" si="243"/>
        <v>カミマチ</v>
      </c>
      <c r="E1384" s="237" t="s">
        <v>6509</v>
      </c>
      <c r="F1384" s="237" t="str">
        <f t="shared" si="244"/>
        <v>981</v>
      </c>
      <c r="G1384" s="237" t="str">
        <f t="shared" si="245"/>
        <v>4292</v>
      </c>
      <c r="H1384" s="237" t="s">
        <v>6510</v>
      </c>
      <c r="I1384" s="237" t="str">
        <f t="shared" si="246"/>
        <v>加美郡加美町字西田三番５</v>
      </c>
      <c r="J1384" s="237" t="s">
        <v>6511</v>
      </c>
      <c r="K1384" s="237" t="s">
        <v>6512</v>
      </c>
      <c r="L1384" s="237" t="s">
        <v>6513</v>
      </c>
      <c r="M1384" s="237" t="s">
        <v>6514</v>
      </c>
      <c r="N1384" s="237" t="s">
        <v>6515</v>
      </c>
      <c r="O1384" s="237" t="s">
        <v>6516</v>
      </c>
      <c r="P1384" s="237" t="s">
        <v>6517</v>
      </c>
      <c r="Q1384" s="237" t="s">
        <v>6475</v>
      </c>
      <c r="R1384" s="237" t="s">
        <v>6518</v>
      </c>
      <c r="S1384" s="237" t="s">
        <v>6519</v>
      </c>
      <c r="T1384" s="237" t="s">
        <v>6520</v>
      </c>
      <c r="U1384" s="237" t="s">
        <v>6521</v>
      </c>
      <c r="V1384" s="237" t="s">
        <v>108</v>
      </c>
      <c r="W1384" s="237"/>
      <c r="X1384" s="237"/>
      <c r="Y1384" s="237" t="s">
        <v>6515</v>
      </c>
      <c r="Z1384" s="237" t="s">
        <v>6516</v>
      </c>
      <c r="AA1384" s="237" t="str">
        <f t="shared" si="247"/>
        <v>カミマチショウガイシャジリツシエンセンター</v>
      </c>
      <c r="AB1384" s="237" t="s">
        <v>6517</v>
      </c>
      <c r="AC1384" s="237" t="str">
        <f t="shared" si="248"/>
        <v>981</v>
      </c>
      <c r="AD1384" s="237" t="str">
        <f t="shared" si="249"/>
        <v>4275</v>
      </c>
      <c r="AE1384" s="237" t="s">
        <v>6475</v>
      </c>
      <c r="AF1384" s="237" t="s">
        <v>6518</v>
      </c>
      <c r="AG1384" s="237" t="str">
        <f t="shared" si="250"/>
        <v>加美郡加美町穴畑５９－１</v>
      </c>
      <c r="AH1384" s="237" t="s">
        <v>6519</v>
      </c>
      <c r="AI1384" s="237" t="s">
        <v>6520</v>
      </c>
      <c r="AJ1384" s="237" t="s">
        <v>332</v>
      </c>
    </row>
    <row r="1385" spans="1:36">
      <c r="A1385" s="237" t="str">
        <f t="shared" si="242"/>
        <v>0412800062就労移行支援</v>
      </c>
      <c r="B1385" s="237" t="s">
        <v>6507</v>
      </c>
      <c r="C1385" s="237" t="s">
        <v>6508</v>
      </c>
      <c r="D1385" s="237" t="str">
        <f t="shared" si="243"/>
        <v>カミマチ</v>
      </c>
      <c r="E1385" s="237" t="s">
        <v>6509</v>
      </c>
      <c r="F1385" s="237" t="str">
        <f t="shared" si="244"/>
        <v>981</v>
      </c>
      <c r="G1385" s="237" t="str">
        <f t="shared" si="245"/>
        <v>4292</v>
      </c>
      <c r="H1385" s="237" t="s">
        <v>6510</v>
      </c>
      <c r="I1385" s="237" t="str">
        <f t="shared" si="246"/>
        <v>加美郡加美町字西田三番５</v>
      </c>
      <c r="J1385" s="237" t="s">
        <v>6511</v>
      </c>
      <c r="K1385" s="237" t="s">
        <v>6512</v>
      </c>
      <c r="L1385" s="237" t="s">
        <v>6513</v>
      </c>
      <c r="M1385" s="237" t="s">
        <v>6514</v>
      </c>
      <c r="N1385" s="237" t="s">
        <v>6515</v>
      </c>
      <c r="O1385" s="237" t="s">
        <v>6516</v>
      </c>
      <c r="P1385" s="237" t="s">
        <v>6517</v>
      </c>
      <c r="Q1385" s="237" t="s">
        <v>6475</v>
      </c>
      <c r="R1385" s="237" t="s">
        <v>6518</v>
      </c>
      <c r="S1385" s="237" t="s">
        <v>6519</v>
      </c>
      <c r="T1385" s="237" t="s">
        <v>6520</v>
      </c>
      <c r="U1385" s="237" t="s">
        <v>6521</v>
      </c>
      <c r="V1385" s="237" t="s">
        <v>109</v>
      </c>
      <c r="W1385" s="237"/>
      <c r="X1385" s="237"/>
      <c r="Y1385" s="237" t="s">
        <v>6515</v>
      </c>
      <c r="Z1385" s="237" t="s">
        <v>6516</v>
      </c>
      <c r="AA1385" s="237" t="str">
        <f t="shared" si="247"/>
        <v>カミマチショウガイシャジリツシエンセンター</v>
      </c>
      <c r="AB1385" s="237" t="s">
        <v>6517</v>
      </c>
      <c r="AC1385" s="237" t="str">
        <f t="shared" si="248"/>
        <v>981</v>
      </c>
      <c r="AD1385" s="237" t="str">
        <f t="shared" si="249"/>
        <v>4275</v>
      </c>
      <c r="AE1385" s="237" t="s">
        <v>6475</v>
      </c>
      <c r="AF1385" s="237" t="s">
        <v>6518</v>
      </c>
      <c r="AG1385" s="237" t="str">
        <f t="shared" si="250"/>
        <v>加美郡加美町穴畑５９－１</v>
      </c>
      <c r="AH1385" s="237" t="s">
        <v>6519</v>
      </c>
      <c r="AI1385" s="237" t="s">
        <v>6520</v>
      </c>
      <c r="AJ1385" s="237" t="s">
        <v>332</v>
      </c>
    </row>
    <row r="1386" spans="1:36">
      <c r="A1386" s="237" t="str">
        <f t="shared" si="242"/>
        <v>0412800062就労継続支援Ｂ型</v>
      </c>
      <c r="B1386" s="237" t="s">
        <v>6507</v>
      </c>
      <c r="C1386" s="237" t="s">
        <v>6508</v>
      </c>
      <c r="D1386" s="237" t="str">
        <f t="shared" si="243"/>
        <v>カミマチ</v>
      </c>
      <c r="E1386" s="237" t="s">
        <v>6509</v>
      </c>
      <c r="F1386" s="237" t="str">
        <f t="shared" si="244"/>
        <v>981</v>
      </c>
      <c r="G1386" s="237" t="str">
        <f t="shared" si="245"/>
        <v>4292</v>
      </c>
      <c r="H1386" s="237" t="s">
        <v>6510</v>
      </c>
      <c r="I1386" s="237" t="str">
        <f t="shared" si="246"/>
        <v>加美郡加美町字西田三番５</v>
      </c>
      <c r="J1386" s="237" t="s">
        <v>6511</v>
      </c>
      <c r="K1386" s="237" t="s">
        <v>6512</v>
      </c>
      <c r="L1386" s="237" t="s">
        <v>6513</v>
      </c>
      <c r="M1386" s="237" t="s">
        <v>6514</v>
      </c>
      <c r="N1386" s="237" t="s">
        <v>6515</v>
      </c>
      <c r="O1386" s="237" t="s">
        <v>6516</v>
      </c>
      <c r="P1386" s="237" t="s">
        <v>6517</v>
      </c>
      <c r="Q1386" s="237" t="s">
        <v>6475</v>
      </c>
      <c r="R1386" s="237" t="s">
        <v>6518</v>
      </c>
      <c r="S1386" s="237" t="s">
        <v>6519</v>
      </c>
      <c r="T1386" s="237" t="s">
        <v>6520</v>
      </c>
      <c r="U1386" s="237" t="s">
        <v>6521</v>
      </c>
      <c r="V1386" s="237" t="s">
        <v>111</v>
      </c>
      <c r="W1386" s="237"/>
      <c r="X1386" s="237"/>
      <c r="Y1386" s="237" t="s">
        <v>6515</v>
      </c>
      <c r="Z1386" s="237" t="s">
        <v>6516</v>
      </c>
      <c r="AA1386" s="237" t="str">
        <f t="shared" si="247"/>
        <v>カミマチショウガイシャジリツシエンセンター</v>
      </c>
      <c r="AB1386" s="237" t="s">
        <v>6517</v>
      </c>
      <c r="AC1386" s="237" t="str">
        <f t="shared" si="248"/>
        <v>981</v>
      </c>
      <c r="AD1386" s="237" t="str">
        <f t="shared" si="249"/>
        <v>4275</v>
      </c>
      <c r="AE1386" s="237" t="s">
        <v>6475</v>
      </c>
      <c r="AF1386" s="237" t="s">
        <v>6518</v>
      </c>
      <c r="AG1386" s="237" t="str">
        <f t="shared" si="250"/>
        <v>加美郡加美町穴畑５９－１</v>
      </c>
      <c r="AH1386" s="237" t="s">
        <v>6519</v>
      </c>
      <c r="AI1386" s="237" t="s">
        <v>6520</v>
      </c>
      <c r="AJ1386" s="237" t="s">
        <v>260</v>
      </c>
    </row>
    <row r="1387" spans="1:36">
      <c r="A1387" s="237" t="str">
        <f t="shared" si="242"/>
        <v>0412800070居宅介護</v>
      </c>
      <c r="B1387" s="237" t="s">
        <v>644</v>
      </c>
      <c r="C1387" s="237" t="s">
        <v>645</v>
      </c>
      <c r="D1387" s="237" t="str">
        <f t="shared" si="243"/>
        <v>セントケアミヤギカブシキガイシャ</v>
      </c>
      <c r="E1387" s="237" t="s">
        <v>646</v>
      </c>
      <c r="F1387" s="237" t="str">
        <f t="shared" si="244"/>
        <v>980</v>
      </c>
      <c r="G1387" s="237" t="str">
        <f t="shared" si="245"/>
        <v>0014</v>
      </c>
      <c r="H1387" s="237" t="s">
        <v>647</v>
      </c>
      <c r="I1387" s="237" t="str">
        <f t="shared" si="246"/>
        <v>仙台市青葉区本町１丁目１１番１１号</v>
      </c>
      <c r="J1387" s="237" t="s">
        <v>648</v>
      </c>
      <c r="K1387" s="237" t="s">
        <v>649</v>
      </c>
      <c r="L1387" s="237" t="s">
        <v>635</v>
      </c>
      <c r="M1387" s="237" t="s">
        <v>650</v>
      </c>
      <c r="N1387" s="237" t="s">
        <v>6523</v>
      </c>
      <c r="O1387" s="237" t="s">
        <v>6524</v>
      </c>
      <c r="P1387" s="237" t="s">
        <v>6525</v>
      </c>
      <c r="Q1387" s="237" t="s">
        <v>6475</v>
      </c>
      <c r="R1387" s="237" t="s">
        <v>6526</v>
      </c>
      <c r="S1387" s="237" t="s">
        <v>6504</v>
      </c>
      <c r="T1387" s="237" t="s">
        <v>6505</v>
      </c>
      <c r="U1387" s="237" t="s">
        <v>6527</v>
      </c>
      <c r="V1387" s="237" t="s">
        <v>99</v>
      </c>
      <c r="W1387" s="237"/>
      <c r="X1387" s="237"/>
      <c r="Y1387" s="237" t="s">
        <v>6523</v>
      </c>
      <c r="Z1387" s="237" t="s">
        <v>6524</v>
      </c>
      <c r="AA1387" s="237" t="str">
        <f t="shared" si="247"/>
        <v>セントケアカミ</v>
      </c>
      <c r="AB1387" s="237" t="s">
        <v>6525</v>
      </c>
      <c r="AC1387" s="237" t="str">
        <f t="shared" si="248"/>
        <v>981</v>
      </c>
      <c r="AD1387" s="237" t="str">
        <f t="shared" si="249"/>
        <v>4241</v>
      </c>
      <c r="AE1387" s="237" t="s">
        <v>6475</v>
      </c>
      <c r="AF1387" s="237" t="s">
        <v>6526</v>
      </c>
      <c r="AG1387" s="237" t="str">
        <f t="shared" si="250"/>
        <v>加美郡加美町字南町７２</v>
      </c>
      <c r="AH1387" s="237" t="s">
        <v>6504</v>
      </c>
      <c r="AI1387" s="237" t="s">
        <v>6505</v>
      </c>
      <c r="AJ1387" s="237" t="s">
        <v>260</v>
      </c>
    </row>
    <row r="1388" spans="1:36">
      <c r="A1388" s="237" t="str">
        <f t="shared" si="242"/>
        <v>0412800070重度訪問介護</v>
      </c>
      <c r="B1388" s="237" t="s">
        <v>644</v>
      </c>
      <c r="C1388" s="237" t="s">
        <v>645</v>
      </c>
      <c r="D1388" s="237" t="str">
        <f t="shared" si="243"/>
        <v>セントケアミヤギカブシキガイシャ</v>
      </c>
      <c r="E1388" s="237" t="s">
        <v>646</v>
      </c>
      <c r="F1388" s="237" t="str">
        <f t="shared" si="244"/>
        <v>980</v>
      </c>
      <c r="G1388" s="237" t="str">
        <f t="shared" si="245"/>
        <v>0014</v>
      </c>
      <c r="H1388" s="237" t="s">
        <v>647</v>
      </c>
      <c r="I1388" s="237" t="str">
        <f t="shared" si="246"/>
        <v>仙台市青葉区本町１丁目１１番１１号</v>
      </c>
      <c r="J1388" s="237" t="s">
        <v>648</v>
      </c>
      <c r="K1388" s="237" t="s">
        <v>649</v>
      </c>
      <c r="L1388" s="237" t="s">
        <v>635</v>
      </c>
      <c r="M1388" s="237" t="s">
        <v>650</v>
      </c>
      <c r="N1388" s="237" t="s">
        <v>6523</v>
      </c>
      <c r="O1388" s="237" t="s">
        <v>6524</v>
      </c>
      <c r="P1388" s="237" t="s">
        <v>6525</v>
      </c>
      <c r="Q1388" s="237" t="s">
        <v>6475</v>
      </c>
      <c r="R1388" s="237" t="s">
        <v>6526</v>
      </c>
      <c r="S1388" s="237" t="s">
        <v>6504</v>
      </c>
      <c r="T1388" s="237" t="s">
        <v>6505</v>
      </c>
      <c r="U1388" s="237" t="s">
        <v>6527</v>
      </c>
      <c r="V1388" s="237" t="s">
        <v>101</v>
      </c>
      <c r="W1388" s="237"/>
      <c r="X1388" s="237"/>
      <c r="Y1388" s="237" t="s">
        <v>6523</v>
      </c>
      <c r="Z1388" s="237" t="s">
        <v>6524</v>
      </c>
      <c r="AA1388" s="237" t="str">
        <f t="shared" si="247"/>
        <v>セントケアカミ</v>
      </c>
      <c r="AB1388" s="237" t="s">
        <v>6525</v>
      </c>
      <c r="AC1388" s="237" t="str">
        <f t="shared" si="248"/>
        <v>981</v>
      </c>
      <c r="AD1388" s="237" t="str">
        <f t="shared" si="249"/>
        <v>4241</v>
      </c>
      <c r="AE1388" s="237" t="s">
        <v>6475</v>
      </c>
      <c r="AF1388" s="237" t="s">
        <v>6526</v>
      </c>
      <c r="AG1388" s="237" t="str">
        <f t="shared" si="250"/>
        <v>加美郡加美町字南町７２</v>
      </c>
      <c r="AH1388" s="237" t="s">
        <v>6504</v>
      </c>
      <c r="AI1388" s="237" t="s">
        <v>6505</v>
      </c>
      <c r="AJ1388" s="237" t="s">
        <v>260</v>
      </c>
    </row>
    <row r="1389" spans="1:36">
      <c r="A1389" s="237" t="str">
        <f t="shared" si="242"/>
        <v>0412800088就労継続支援Ｂ型</v>
      </c>
      <c r="B1389" s="237" t="s">
        <v>6507</v>
      </c>
      <c r="C1389" s="237" t="s">
        <v>6508</v>
      </c>
      <c r="D1389" s="237" t="str">
        <f t="shared" si="243"/>
        <v>カミマチ</v>
      </c>
      <c r="E1389" s="237" t="s">
        <v>6509</v>
      </c>
      <c r="F1389" s="237" t="str">
        <f t="shared" si="244"/>
        <v>981</v>
      </c>
      <c r="G1389" s="237" t="str">
        <f t="shared" si="245"/>
        <v>4292</v>
      </c>
      <c r="H1389" s="237" t="s">
        <v>6510</v>
      </c>
      <c r="I1389" s="237" t="str">
        <f t="shared" si="246"/>
        <v>加美郡加美町字西田三番５</v>
      </c>
      <c r="J1389" s="237" t="s">
        <v>6511</v>
      </c>
      <c r="K1389" s="237" t="s">
        <v>6512</v>
      </c>
      <c r="L1389" s="237" t="s">
        <v>6513</v>
      </c>
      <c r="M1389" s="237" t="s">
        <v>6514</v>
      </c>
      <c r="N1389" s="237" t="s">
        <v>6528</v>
      </c>
      <c r="O1389" s="237" t="s">
        <v>6529</v>
      </c>
      <c r="P1389" s="237" t="s">
        <v>6530</v>
      </c>
      <c r="Q1389" s="237" t="s">
        <v>6475</v>
      </c>
      <c r="R1389" s="237" t="s">
        <v>6531</v>
      </c>
      <c r="S1389" s="237" t="s">
        <v>6532</v>
      </c>
      <c r="T1389" s="237" t="s">
        <v>6532</v>
      </c>
      <c r="U1389" s="237" t="s">
        <v>6533</v>
      </c>
      <c r="V1389" s="237" t="s">
        <v>111</v>
      </c>
      <c r="W1389" s="237"/>
      <c r="X1389" s="237"/>
      <c r="Y1389" s="237" t="s">
        <v>6528</v>
      </c>
      <c r="Z1389" s="237" t="s">
        <v>6529</v>
      </c>
      <c r="AA1389" s="237" t="str">
        <f t="shared" si="247"/>
        <v>クローバーハウス</v>
      </c>
      <c r="AB1389" s="237" t="s">
        <v>6530</v>
      </c>
      <c r="AC1389" s="237" t="str">
        <f t="shared" si="248"/>
        <v>981</v>
      </c>
      <c r="AD1389" s="237" t="str">
        <f t="shared" si="249"/>
        <v>4211</v>
      </c>
      <c r="AE1389" s="237" t="s">
        <v>6475</v>
      </c>
      <c r="AF1389" s="237" t="s">
        <v>6531</v>
      </c>
      <c r="AG1389" s="237" t="str">
        <f t="shared" si="250"/>
        <v>加美郡加美町上狼塚字東北原12-1</v>
      </c>
      <c r="AH1389" s="237" t="s">
        <v>6532</v>
      </c>
      <c r="AI1389" s="237" t="s">
        <v>6532</v>
      </c>
      <c r="AJ1389" s="237" t="s">
        <v>260</v>
      </c>
    </row>
    <row r="1390" spans="1:36">
      <c r="A1390" s="237" t="str">
        <f t="shared" si="242"/>
        <v>0412800096児童デイサービス</v>
      </c>
      <c r="B1390" s="237" t="s">
        <v>4306</v>
      </c>
      <c r="C1390" s="237" t="s">
        <v>4307</v>
      </c>
      <c r="D1390" s="237" t="str">
        <f t="shared" si="243"/>
        <v>トクテイヒエイリカツドウホウジン　クモリノチハレ</v>
      </c>
      <c r="E1390" s="237" t="s">
        <v>4308</v>
      </c>
      <c r="F1390" s="237" t="str">
        <f t="shared" si="244"/>
        <v>989</v>
      </c>
      <c r="G1390" s="237" t="str">
        <f t="shared" si="245"/>
        <v>6153</v>
      </c>
      <c r="H1390" s="237" t="s">
        <v>4309</v>
      </c>
      <c r="I1390" s="237" t="str">
        <f t="shared" si="246"/>
        <v>大崎市古川七日町４番３３号</v>
      </c>
      <c r="J1390" s="237" t="s">
        <v>4310</v>
      </c>
      <c r="K1390" s="237" t="s">
        <v>4310</v>
      </c>
      <c r="L1390" s="237" t="s">
        <v>901</v>
      </c>
      <c r="M1390" s="237" t="s">
        <v>4311</v>
      </c>
      <c r="N1390" s="237" t="s">
        <v>6534</v>
      </c>
      <c r="O1390" s="237" t="s">
        <v>6535</v>
      </c>
      <c r="P1390" s="237" t="s">
        <v>6536</v>
      </c>
      <c r="Q1390" s="237" t="s">
        <v>6475</v>
      </c>
      <c r="R1390" s="237" t="s">
        <v>6537</v>
      </c>
      <c r="S1390" s="237" t="s">
        <v>6538</v>
      </c>
      <c r="T1390" s="237" t="s">
        <v>6538</v>
      </c>
      <c r="U1390" s="237" t="s">
        <v>6539</v>
      </c>
      <c r="V1390" s="237" t="s">
        <v>331</v>
      </c>
      <c r="W1390" s="237"/>
      <c r="X1390" s="237"/>
      <c r="Y1390" s="237" t="s">
        <v>6534</v>
      </c>
      <c r="Z1390" s="237" t="s">
        <v>6535</v>
      </c>
      <c r="AA1390" s="237" t="str">
        <f t="shared" si="247"/>
        <v>カムカムツー</v>
      </c>
      <c r="AB1390" s="237" t="s">
        <v>6536</v>
      </c>
      <c r="AC1390" s="237" t="str">
        <f t="shared" si="248"/>
        <v>981</v>
      </c>
      <c r="AD1390" s="237" t="str">
        <f t="shared" si="249"/>
        <v>4203</v>
      </c>
      <c r="AE1390" s="237" t="s">
        <v>6475</v>
      </c>
      <c r="AF1390" s="237" t="s">
        <v>6537</v>
      </c>
      <c r="AG1390" s="237" t="str">
        <f t="shared" si="250"/>
        <v>加美郡加美町菜切谷字正源8番2</v>
      </c>
      <c r="AH1390" s="237" t="s">
        <v>6538</v>
      </c>
      <c r="AI1390" s="237" t="s">
        <v>6538</v>
      </c>
      <c r="AJ1390" s="237" t="s">
        <v>332</v>
      </c>
    </row>
    <row r="1391" spans="1:36">
      <c r="A1391" s="237" t="str">
        <f t="shared" si="242"/>
        <v>0412800096短期入所</v>
      </c>
      <c r="B1391" s="237" t="s">
        <v>4306</v>
      </c>
      <c r="C1391" s="237" t="s">
        <v>4307</v>
      </c>
      <c r="D1391" s="237" t="str">
        <f t="shared" si="243"/>
        <v>トクテイヒエイリカツドウホウジン　クモリノチハレ</v>
      </c>
      <c r="E1391" s="237" t="s">
        <v>4308</v>
      </c>
      <c r="F1391" s="237" t="str">
        <f t="shared" si="244"/>
        <v>989</v>
      </c>
      <c r="G1391" s="237" t="str">
        <f t="shared" si="245"/>
        <v>6153</v>
      </c>
      <c r="H1391" s="237" t="s">
        <v>4309</v>
      </c>
      <c r="I1391" s="237" t="str">
        <f t="shared" si="246"/>
        <v>大崎市古川七日町４番３３号</v>
      </c>
      <c r="J1391" s="237" t="s">
        <v>4310</v>
      </c>
      <c r="K1391" s="237" t="s">
        <v>4310</v>
      </c>
      <c r="L1391" s="237" t="s">
        <v>901</v>
      </c>
      <c r="M1391" s="237" t="s">
        <v>4311</v>
      </c>
      <c r="N1391" s="237" t="s">
        <v>6534</v>
      </c>
      <c r="O1391" s="237" t="s">
        <v>6535</v>
      </c>
      <c r="P1391" s="237" t="s">
        <v>6536</v>
      </c>
      <c r="Q1391" s="237" t="s">
        <v>6475</v>
      </c>
      <c r="R1391" s="237" t="s">
        <v>6537</v>
      </c>
      <c r="S1391" s="237" t="s">
        <v>6538</v>
      </c>
      <c r="T1391" s="237" t="s">
        <v>6538</v>
      </c>
      <c r="U1391" s="237" t="s">
        <v>6539</v>
      </c>
      <c r="V1391" s="237" t="s">
        <v>277</v>
      </c>
      <c r="W1391" s="237"/>
      <c r="X1391" s="237"/>
      <c r="Y1391" s="237" t="s">
        <v>6534</v>
      </c>
      <c r="Z1391" s="237" t="s">
        <v>6535</v>
      </c>
      <c r="AA1391" s="237" t="str">
        <f t="shared" si="247"/>
        <v>カムカムツー</v>
      </c>
      <c r="AB1391" s="237" t="s">
        <v>6536</v>
      </c>
      <c r="AC1391" s="237" t="str">
        <f t="shared" si="248"/>
        <v>981</v>
      </c>
      <c r="AD1391" s="237" t="str">
        <f t="shared" si="249"/>
        <v>4203</v>
      </c>
      <c r="AE1391" s="237" t="s">
        <v>6475</v>
      </c>
      <c r="AF1391" s="237" t="s">
        <v>6537</v>
      </c>
      <c r="AG1391" s="237" t="str">
        <f t="shared" si="250"/>
        <v>加美郡加美町菜切谷字正源8番2</v>
      </c>
      <c r="AH1391" s="237" t="s">
        <v>6538</v>
      </c>
      <c r="AI1391" s="237" t="s">
        <v>6538</v>
      </c>
      <c r="AJ1391" s="237" t="s">
        <v>332</v>
      </c>
    </row>
    <row r="1392" spans="1:36">
      <c r="A1392" s="237" t="str">
        <f t="shared" si="242"/>
        <v>0412800104生活介護</v>
      </c>
      <c r="B1392" s="237" t="s">
        <v>6507</v>
      </c>
      <c r="C1392" s="237" t="s">
        <v>6508</v>
      </c>
      <c r="D1392" s="237" t="str">
        <f t="shared" si="243"/>
        <v>カミマチ</v>
      </c>
      <c r="E1392" s="237" t="s">
        <v>6509</v>
      </c>
      <c r="F1392" s="237" t="str">
        <f t="shared" si="244"/>
        <v>981</v>
      </c>
      <c r="G1392" s="237" t="str">
        <f t="shared" si="245"/>
        <v>4292</v>
      </c>
      <c r="H1392" s="237" t="s">
        <v>6510</v>
      </c>
      <c r="I1392" s="237" t="str">
        <f t="shared" si="246"/>
        <v>加美郡加美町字西田三番５</v>
      </c>
      <c r="J1392" s="237" t="s">
        <v>6511</v>
      </c>
      <c r="K1392" s="237" t="s">
        <v>6512</v>
      </c>
      <c r="L1392" s="237" t="s">
        <v>6513</v>
      </c>
      <c r="M1392" s="237" t="s">
        <v>6514</v>
      </c>
      <c r="N1392" s="237" t="s">
        <v>6540</v>
      </c>
      <c r="O1392" s="237" t="s">
        <v>6541</v>
      </c>
      <c r="P1392" s="237" t="s">
        <v>6542</v>
      </c>
      <c r="Q1392" s="237" t="s">
        <v>6475</v>
      </c>
      <c r="R1392" s="237" t="s">
        <v>6543</v>
      </c>
      <c r="S1392" s="237" t="s">
        <v>6544</v>
      </c>
      <c r="T1392" s="237" t="s">
        <v>6544</v>
      </c>
      <c r="U1392" s="237" t="s">
        <v>6545</v>
      </c>
      <c r="V1392" s="237" t="s">
        <v>105</v>
      </c>
      <c r="W1392" s="237"/>
      <c r="X1392" s="237"/>
      <c r="Y1392" s="237" t="s">
        <v>6540</v>
      </c>
      <c r="Z1392" s="237" t="s">
        <v>6541</v>
      </c>
      <c r="AA1392" s="237" t="str">
        <f t="shared" si="247"/>
        <v>ヤクライアットハウス</v>
      </c>
      <c r="AB1392" s="237" t="s">
        <v>6542</v>
      </c>
      <c r="AC1392" s="237" t="str">
        <f t="shared" si="248"/>
        <v>981</v>
      </c>
      <c r="AD1392" s="237" t="str">
        <f t="shared" si="249"/>
        <v>4374</v>
      </c>
      <c r="AE1392" s="237" t="s">
        <v>6475</v>
      </c>
      <c r="AF1392" s="237" t="s">
        <v>6543</v>
      </c>
      <c r="AG1392" s="237" t="str">
        <f t="shared" si="250"/>
        <v>加美郡加美町字上野目薬師堂20番地</v>
      </c>
      <c r="AH1392" s="237" t="s">
        <v>6544</v>
      </c>
      <c r="AI1392" s="237" t="s">
        <v>6544</v>
      </c>
      <c r="AJ1392" s="237" t="s">
        <v>260</v>
      </c>
    </row>
    <row r="1393" spans="1:36">
      <c r="A1393" s="237" t="str">
        <f t="shared" si="242"/>
        <v>0412800104就労継続支援Ｂ型</v>
      </c>
      <c r="B1393" s="237" t="s">
        <v>6507</v>
      </c>
      <c r="C1393" s="237" t="s">
        <v>6508</v>
      </c>
      <c r="D1393" s="237" t="str">
        <f t="shared" si="243"/>
        <v>カミマチ</v>
      </c>
      <c r="E1393" s="237" t="s">
        <v>6509</v>
      </c>
      <c r="F1393" s="237" t="str">
        <f t="shared" si="244"/>
        <v>981</v>
      </c>
      <c r="G1393" s="237" t="str">
        <f t="shared" si="245"/>
        <v>4292</v>
      </c>
      <c r="H1393" s="237" t="s">
        <v>6510</v>
      </c>
      <c r="I1393" s="237" t="str">
        <f t="shared" si="246"/>
        <v>加美郡加美町字西田三番５</v>
      </c>
      <c r="J1393" s="237" t="s">
        <v>6511</v>
      </c>
      <c r="K1393" s="237" t="s">
        <v>6512</v>
      </c>
      <c r="L1393" s="237" t="s">
        <v>6513</v>
      </c>
      <c r="M1393" s="237" t="s">
        <v>6514</v>
      </c>
      <c r="N1393" s="237" t="s">
        <v>6540</v>
      </c>
      <c r="O1393" s="237" t="s">
        <v>6541</v>
      </c>
      <c r="P1393" s="237" t="s">
        <v>6542</v>
      </c>
      <c r="Q1393" s="237" t="s">
        <v>6475</v>
      </c>
      <c r="R1393" s="237" t="s">
        <v>6543</v>
      </c>
      <c r="S1393" s="237" t="s">
        <v>6544</v>
      </c>
      <c r="T1393" s="237" t="s">
        <v>6544</v>
      </c>
      <c r="U1393" s="237" t="s">
        <v>6545</v>
      </c>
      <c r="V1393" s="237" t="s">
        <v>111</v>
      </c>
      <c r="W1393" s="237"/>
      <c r="X1393" s="237"/>
      <c r="Y1393" s="237" t="s">
        <v>6540</v>
      </c>
      <c r="Z1393" s="237" t="s">
        <v>6541</v>
      </c>
      <c r="AA1393" s="237" t="str">
        <f t="shared" si="247"/>
        <v>ヤクライアットハウス</v>
      </c>
      <c r="AB1393" s="237" t="s">
        <v>6542</v>
      </c>
      <c r="AC1393" s="237" t="str">
        <f t="shared" si="248"/>
        <v>981</v>
      </c>
      <c r="AD1393" s="237" t="str">
        <f t="shared" si="249"/>
        <v>4374</v>
      </c>
      <c r="AE1393" s="237" t="s">
        <v>6475</v>
      </c>
      <c r="AF1393" s="237" t="s">
        <v>6543</v>
      </c>
      <c r="AG1393" s="237" t="str">
        <f t="shared" si="250"/>
        <v>加美郡加美町字上野目薬師堂20番地</v>
      </c>
      <c r="AH1393" s="237" t="s">
        <v>6544</v>
      </c>
      <c r="AI1393" s="237" t="s">
        <v>6544</v>
      </c>
      <c r="AJ1393" s="237" t="s">
        <v>260</v>
      </c>
    </row>
    <row r="1394" spans="1:36">
      <c r="A1394" s="237" t="str">
        <f t="shared" si="242"/>
        <v>0412800138就労継続支援Ａ型</v>
      </c>
      <c r="B1394" s="237" t="s">
        <v>6546</v>
      </c>
      <c r="C1394" s="237" t="s">
        <v>6547</v>
      </c>
      <c r="D1394" s="237" t="str">
        <f t="shared" si="243"/>
        <v>カブシキガイシャヤクライワサビサイバイエン</v>
      </c>
      <c r="E1394" s="237" t="s">
        <v>6548</v>
      </c>
      <c r="F1394" s="237" t="str">
        <f t="shared" si="244"/>
        <v>981</v>
      </c>
      <c r="G1394" s="237" t="str">
        <f t="shared" si="245"/>
        <v>4375</v>
      </c>
      <c r="H1394" s="237" t="s">
        <v>6549</v>
      </c>
      <c r="I1394" s="237" t="str">
        <f t="shared" si="246"/>
        <v>加美郡加美町字味ケ袋新坂1番</v>
      </c>
      <c r="J1394" s="237" t="s">
        <v>6550</v>
      </c>
      <c r="K1394" s="237" t="s">
        <v>6551</v>
      </c>
      <c r="L1394" s="237" t="s">
        <v>339</v>
      </c>
      <c r="M1394" s="237" t="s">
        <v>6552</v>
      </c>
      <c r="N1394" s="237" t="s">
        <v>6546</v>
      </c>
      <c r="O1394" s="237" t="s">
        <v>6547</v>
      </c>
      <c r="P1394" s="237" t="s">
        <v>6548</v>
      </c>
      <c r="Q1394" s="237" t="s">
        <v>6475</v>
      </c>
      <c r="R1394" s="237" t="s">
        <v>6549</v>
      </c>
      <c r="S1394" s="237" t="s">
        <v>6550</v>
      </c>
      <c r="T1394" s="237" t="s">
        <v>6551</v>
      </c>
      <c r="U1394" s="237" t="s">
        <v>6553</v>
      </c>
      <c r="V1394" s="237" t="s">
        <v>110</v>
      </c>
      <c r="W1394" s="237"/>
      <c r="X1394" s="237"/>
      <c r="Y1394" s="237" t="s">
        <v>6546</v>
      </c>
      <c r="Z1394" s="237" t="s">
        <v>6547</v>
      </c>
      <c r="AA1394" s="237" t="str">
        <f t="shared" si="247"/>
        <v>カブシキガイシャヤクライワサビサイバイエン</v>
      </c>
      <c r="AB1394" s="237" t="s">
        <v>6548</v>
      </c>
      <c r="AC1394" s="237" t="str">
        <f t="shared" si="248"/>
        <v>981</v>
      </c>
      <c r="AD1394" s="237" t="str">
        <f t="shared" si="249"/>
        <v>4375</v>
      </c>
      <c r="AE1394" s="237" t="s">
        <v>6475</v>
      </c>
      <c r="AF1394" s="237" t="s">
        <v>6549</v>
      </c>
      <c r="AG1394" s="237" t="str">
        <f t="shared" si="250"/>
        <v>加美郡加美町字味ケ袋新坂1番</v>
      </c>
      <c r="AH1394" s="237" t="s">
        <v>6550</v>
      </c>
      <c r="AI1394" s="237" t="s">
        <v>6551</v>
      </c>
      <c r="AJ1394" s="237" t="s">
        <v>332</v>
      </c>
    </row>
    <row r="1395" spans="1:36">
      <c r="A1395" s="237" t="str">
        <f t="shared" si="242"/>
        <v>0412800153生活介護</v>
      </c>
      <c r="B1395" s="237" t="s">
        <v>6554</v>
      </c>
      <c r="C1395" s="237" t="s">
        <v>6555</v>
      </c>
      <c r="D1395" s="237" t="str">
        <f t="shared" si="243"/>
        <v>イッパンシャダンホウジンソニャル</v>
      </c>
      <c r="E1395" s="237" t="s">
        <v>6556</v>
      </c>
      <c r="F1395" s="237" t="str">
        <f t="shared" si="244"/>
        <v>987</v>
      </c>
      <c r="G1395" s="237" t="str">
        <f t="shared" si="245"/>
        <v>0015</v>
      </c>
      <c r="H1395" s="237" t="s">
        <v>6557</v>
      </c>
      <c r="I1395" s="237" t="str">
        <f t="shared" si="246"/>
        <v>遠田郡美里町青生字新鳴瀬２４９番地</v>
      </c>
      <c r="J1395" s="237" t="s">
        <v>6558</v>
      </c>
      <c r="K1395" s="237" t="s">
        <v>6559</v>
      </c>
      <c r="L1395" s="237" t="s">
        <v>901</v>
      </c>
      <c r="M1395" s="237" t="s">
        <v>6560</v>
      </c>
      <c r="N1395" s="237" t="s">
        <v>6561</v>
      </c>
      <c r="O1395" s="237" t="s">
        <v>6562</v>
      </c>
      <c r="P1395" s="237" t="s">
        <v>6563</v>
      </c>
      <c r="Q1395" s="237" t="s">
        <v>6463</v>
      </c>
      <c r="R1395" s="237" t="s">
        <v>6564</v>
      </c>
      <c r="S1395" s="237" t="s">
        <v>6558</v>
      </c>
      <c r="T1395" s="237" t="s">
        <v>6565</v>
      </c>
      <c r="U1395" s="237" t="s">
        <v>6566</v>
      </c>
      <c r="V1395" s="237" t="s">
        <v>105</v>
      </c>
      <c r="W1395" s="237"/>
      <c r="X1395" s="237"/>
      <c r="Y1395" s="237" t="s">
        <v>6561</v>
      </c>
      <c r="Z1395" s="237" t="s">
        <v>6562</v>
      </c>
      <c r="AA1395" s="237" t="str">
        <f t="shared" si="247"/>
        <v>ソニャル</v>
      </c>
      <c r="AB1395" s="237" t="s">
        <v>6563</v>
      </c>
      <c r="AC1395" s="237" t="str">
        <f t="shared" si="248"/>
        <v>981</v>
      </c>
      <c r="AD1395" s="237" t="str">
        <f t="shared" si="249"/>
        <v>4102</v>
      </c>
      <c r="AE1395" s="237" t="s">
        <v>6463</v>
      </c>
      <c r="AF1395" s="237" t="s">
        <v>6564</v>
      </c>
      <c r="AG1395" s="237" t="str">
        <f t="shared" si="250"/>
        <v>加美郡色麻町高城字上ノ原七番地三</v>
      </c>
      <c r="AH1395" s="237" t="s">
        <v>6567</v>
      </c>
      <c r="AI1395" s="237" t="s">
        <v>6568</v>
      </c>
      <c r="AJ1395" s="237" t="s">
        <v>260</v>
      </c>
    </row>
    <row r="1396" spans="1:36">
      <c r="A1396" s="237" t="str">
        <f t="shared" si="242"/>
        <v>0412800153就労移行支援</v>
      </c>
      <c r="B1396" s="237" t="s">
        <v>6554</v>
      </c>
      <c r="C1396" s="237" t="s">
        <v>6555</v>
      </c>
      <c r="D1396" s="237" t="str">
        <f t="shared" si="243"/>
        <v>イッパンシャダンホウジンソニャル</v>
      </c>
      <c r="E1396" s="237" t="s">
        <v>6556</v>
      </c>
      <c r="F1396" s="237" t="str">
        <f t="shared" si="244"/>
        <v>987</v>
      </c>
      <c r="G1396" s="237" t="str">
        <f t="shared" si="245"/>
        <v>0015</v>
      </c>
      <c r="H1396" s="237" t="s">
        <v>6557</v>
      </c>
      <c r="I1396" s="237" t="str">
        <f t="shared" si="246"/>
        <v>遠田郡美里町青生字新鳴瀬２４９番地</v>
      </c>
      <c r="J1396" s="237" t="s">
        <v>6558</v>
      </c>
      <c r="K1396" s="237" t="s">
        <v>6559</v>
      </c>
      <c r="L1396" s="237" t="s">
        <v>901</v>
      </c>
      <c r="M1396" s="237" t="s">
        <v>6560</v>
      </c>
      <c r="N1396" s="237" t="s">
        <v>6561</v>
      </c>
      <c r="O1396" s="237" t="s">
        <v>6562</v>
      </c>
      <c r="P1396" s="237" t="s">
        <v>6563</v>
      </c>
      <c r="Q1396" s="237" t="s">
        <v>6463</v>
      </c>
      <c r="R1396" s="237" t="s">
        <v>6564</v>
      </c>
      <c r="S1396" s="237" t="s">
        <v>6558</v>
      </c>
      <c r="T1396" s="237" t="s">
        <v>6565</v>
      </c>
      <c r="U1396" s="237" t="s">
        <v>6566</v>
      </c>
      <c r="V1396" s="237" t="s">
        <v>109</v>
      </c>
      <c r="W1396" s="237"/>
      <c r="X1396" s="237"/>
      <c r="Y1396" s="237" t="s">
        <v>6561</v>
      </c>
      <c r="Z1396" s="237" t="s">
        <v>6562</v>
      </c>
      <c r="AA1396" s="237" t="str">
        <f t="shared" si="247"/>
        <v>ソニャル</v>
      </c>
      <c r="AB1396" s="237" t="s">
        <v>6563</v>
      </c>
      <c r="AC1396" s="237" t="str">
        <f t="shared" si="248"/>
        <v>981</v>
      </c>
      <c r="AD1396" s="237" t="str">
        <f t="shared" si="249"/>
        <v>4102</v>
      </c>
      <c r="AE1396" s="237" t="s">
        <v>6463</v>
      </c>
      <c r="AF1396" s="237" t="s">
        <v>6564</v>
      </c>
      <c r="AG1396" s="237" t="str">
        <f t="shared" si="250"/>
        <v>加美郡色麻町高城字上ノ原七番地三</v>
      </c>
      <c r="AH1396" s="237" t="s">
        <v>6558</v>
      </c>
      <c r="AI1396" s="237" t="s">
        <v>6565</v>
      </c>
      <c r="AJ1396" s="237" t="s">
        <v>332</v>
      </c>
    </row>
    <row r="1397" spans="1:36">
      <c r="A1397" s="237" t="str">
        <f t="shared" si="242"/>
        <v>0412800153就労継続支援Ｂ型</v>
      </c>
      <c r="B1397" s="237" t="s">
        <v>6554</v>
      </c>
      <c r="C1397" s="237" t="s">
        <v>6555</v>
      </c>
      <c r="D1397" s="237" t="str">
        <f t="shared" si="243"/>
        <v>イッパンシャダンホウジンソニャル</v>
      </c>
      <c r="E1397" s="237" t="s">
        <v>6556</v>
      </c>
      <c r="F1397" s="237" t="str">
        <f t="shared" si="244"/>
        <v>987</v>
      </c>
      <c r="G1397" s="237" t="str">
        <f t="shared" si="245"/>
        <v>0015</v>
      </c>
      <c r="H1397" s="237" t="s">
        <v>6557</v>
      </c>
      <c r="I1397" s="237" t="str">
        <f t="shared" si="246"/>
        <v>遠田郡美里町青生字新鳴瀬２４９番地</v>
      </c>
      <c r="J1397" s="237" t="s">
        <v>6558</v>
      </c>
      <c r="K1397" s="237" t="s">
        <v>6559</v>
      </c>
      <c r="L1397" s="237" t="s">
        <v>901</v>
      </c>
      <c r="M1397" s="237" t="s">
        <v>6560</v>
      </c>
      <c r="N1397" s="237" t="s">
        <v>6561</v>
      </c>
      <c r="O1397" s="237" t="s">
        <v>6562</v>
      </c>
      <c r="P1397" s="237" t="s">
        <v>6563</v>
      </c>
      <c r="Q1397" s="237" t="s">
        <v>6463</v>
      </c>
      <c r="R1397" s="237" t="s">
        <v>6564</v>
      </c>
      <c r="S1397" s="237" t="s">
        <v>6558</v>
      </c>
      <c r="T1397" s="237" t="s">
        <v>6565</v>
      </c>
      <c r="U1397" s="237" t="s">
        <v>6566</v>
      </c>
      <c r="V1397" s="237" t="s">
        <v>111</v>
      </c>
      <c r="W1397" s="237"/>
      <c r="X1397" s="237"/>
      <c r="Y1397" s="237" t="s">
        <v>6561</v>
      </c>
      <c r="Z1397" s="237" t="s">
        <v>6562</v>
      </c>
      <c r="AA1397" s="237" t="str">
        <f t="shared" si="247"/>
        <v>ソニャル</v>
      </c>
      <c r="AB1397" s="237" t="s">
        <v>6563</v>
      </c>
      <c r="AC1397" s="237" t="str">
        <f t="shared" si="248"/>
        <v>981</v>
      </c>
      <c r="AD1397" s="237" t="str">
        <f t="shared" si="249"/>
        <v>4102</v>
      </c>
      <c r="AE1397" s="237" t="s">
        <v>6463</v>
      </c>
      <c r="AF1397" s="237" t="s">
        <v>6564</v>
      </c>
      <c r="AG1397" s="237" t="str">
        <f t="shared" si="250"/>
        <v>加美郡色麻町高城字上ノ原七番地三</v>
      </c>
      <c r="AH1397" s="237" t="s">
        <v>6558</v>
      </c>
      <c r="AI1397" s="237" t="s">
        <v>6565</v>
      </c>
      <c r="AJ1397" s="237" t="s">
        <v>260</v>
      </c>
    </row>
    <row r="1398" spans="1:36">
      <c r="A1398" s="237" t="str">
        <f t="shared" si="242"/>
        <v>0412800179居宅介護</v>
      </c>
      <c r="B1398" s="237" t="s">
        <v>629</v>
      </c>
      <c r="C1398" s="237" t="s">
        <v>630</v>
      </c>
      <c r="D1398" s="237" t="str">
        <f t="shared" si="243"/>
        <v>カブシキガイシャニチイガッカン</v>
      </c>
      <c r="E1398" s="237" t="s">
        <v>631</v>
      </c>
      <c r="F1398" s="237" t="str">
        <f t="shared" si="244"/>
        <v>101</v>
      </c>
      <c r="G1398" s="237" t="str">
        <f t="shared" si="245"/>
        <v>8688</v>
      </c>
      <c r="H1398" s="237" t="s">
        <v>632</v>
      </c>
      <c r="I1398" s="237" t="str">
        <f t="shared" si="246"/>
        <v>東京都千代田区神田駿河台２丁目９</v>
      </c>
      <c r="J1398" s="237" t="s">
        <v>633</v>
      </c>
      <c r="K1398" s="237" t="s">
        <v>634</v>
      </c>
      <c r="L1398" s="237" t="s">
        <v>635</v>
      </c>
      <c r="M1398" s="237" t="s">
        <v>636</v>
      </c>
      <c r="N1398" s="237" t="s">
        <v>6569</v>
      </c>
      <c r="O1398" s="237" t="s">
        <v>6570</v>
      </c>
      <c r="P1398" s="237" t="s">
        <v>6468</v>
      </c>
      <c r="Q1398" s="237" t="s">
        <v>6475</v>
      </c>
      <c r="R1398" s="237" t="s">
        <v>6571</v>
      </c>
      <c r="S1398" s="237" t="s">
        <v>6572</v>
      </c>
      <c r="T1398" s="237"/>
      <c r="U1398" s="237" t="s">
        <v>6573</v>
      </c>
      <c r="V1398" s="237" t="s">
        <v>99</v>
      </c>
      <c r="W1398" s="237"/>
      <c r="X1398" s="237"/>
      <c r="Y1398" s="237" t="s">
        <v>6569</v>
      </c>
      <c r="Z1398" s="237" t="s">
        <v>6570</v>
      </c>
      <c r="AA1398" s="237" t="str">
        <f t="shared" si="247"/>
        <v>ニチイケアセンターナカニイダ</v>
      </c>
      <c r="AB1398" s="237" t="s">
        <v>6468</v>
      </c>
      <c r="AC1398" s="237" t="str">
        <f t="shared" si="248"/>
        <v>981</v>
      </c>
      <c r="AD1398" s="237" t="str">
        <f t="shared" si="249"/>
        <v>4261</v>
      </c>
      <c r="AE1398" s="237" t="s">
        <v>6475</v>
      </c>
      <c r="AF1398" s="237" t="s">
        <v>6571</v>
      </c>
      <c r="AG1398" s="237" t="str">
        <f t="shared" si="250"/>
        <v>加美郡加美町町裏146-3 アシストビル102</v>
      </c>
      <c r="AH1398" s="237" t="s">
        <v>6572</v>
      </c>
      <c r="AI1398" s="237"/>
      <c r="AJ1398" s="237" t="s">
        <v>260</v>
      </c>
    </row>
    <row r="1399" spans="1:36">
      <c r="A1399" s="237" t="str">
        <f t="shared" si="242"/>
        <v>0412800179重度訪問介護</v>
      </c>
      <c r="B1399" s="237" t="s">
        <v>629</v>
      </c>
      <c r="C1399" s="237" t="s">
        <v>630</v>
      </c>
      <c r="D1399" s="237" t="str">
        <f t="shared" si="243"/>
        <v>カブシキガイシャニチイガッカン</v>
      </c>
      <c r="E1399" s="237" t="s">
        <v>631</v>
      </c>
      <c r="F1399" s="237" t="str">
        <f t="shared" si="244"/>
        <v>101</v>
      </c>
      <c r="G1399" s="237" t="str">
        <f t="shared" si="245"/>
        <v>8688</v>
      </c>
      <c r="H1399" s="237" t="s">
        <v>632</v>
      </c>
      <c r="I1399" s="237" t="str">
        <f t="shared" si="246"/>
        <v>東京都千代田区神田駿河台２丁目９</v>
      </c>
      <c r="J1399" s="237" t="s">
        <v>633</v>
      </c>
      <c r="K1399" s="237" t="s">
        <v>634</v>
      </c>
      <c r="L1399" s="237" t="s">
        <v>635</v>
      </c>
      <c r="M1399" s="237" t="s">
        <v>636</v>
      </c>
      <c r="N1399" s="237" t="s">
        <v>6569</v>
      </c>
      <c r="O1399" s="237" t="s">
        <v>6570</v>
      </c>
      <c r="P1399" s="237" t="s">
        <v>6468</v>
      </c>
      <c r="Q1399" s="237" t="s">
        <v>6475</v>
      </c>
      <c r="R1399" s="237" t="s">
        <v>6571</v>
      </c>
      <c r="S1399" s="237" t="s">
        <v>6572</v>
      </c>
      <c r="T1399" s="237"/>
      <c r="U1399" s="237" t="s">
        <v>6573</v>
      </c>
      <c r="V1399" s="237" t="s">
        <v>101</v>
      </c>
      <c r="W1399" s="237"/>
      <c r="X1399" s="237"/>
      <c r="Y1399" s="237" t="s">
        <v>6569</v>
      </c>
      <c r="Z1399" s="237" t="s">
        <v>6570</v>
      </c>
      <c r="AA1399" s="237" t="str">
        <f t="shared" si="247"/>
        <v>ニチイケアセンターナカニイダ</v>
      </c>
      <c r="AB1399" s="237" t="s">
        <v>6468</v>
      </c>
      <c r="AC1399" s="237" t="str">
        <f t="shared" si="248"/>
        <v>981</v>
      </c>
      <c r="AD1399" s="237" t="str">
        <f t="shared" si="249"/>
        <v>4261</v>
      </c>
      <c r="AE1399" s="237" t="s">
        <v>6475</v>
      </c>
      <c r="AF1399" s="237" t="s">
        <v>6571</v>
      </c>
      <c r="AG1399" s="237" t="str">
        <f t="shared" si="250"/>
        <v>加美郡加美町町裏146-3 アシストビル102</v>
      </c>
      <c r="AH1399" s="237" t="s">
        <v>6572</v>
      </c>
      <c r="AI1399" s="237"/>
      <c r="AJ1399" s="237" t="s">
        <v>260</v>
      </c>
    </row>
    <row r="1400" spans="1:36">
      <c r="A1400" s="237" t="str">
        <f t="shared" si="242"/>
        <v>0412800179同行援護</v>
      </c>
      <c r="B1400" s="237" t="s">
        <v>629</v>
      </c>
      <c r="C1400" s="237" t="s">
        <v>630</v>
      </c>
      <c r="D1400" s="237" t="str">
        <f t="shared" si="243"/>
        <v>カブシキガイシャニチイガッカン</v>
      </c>
      <c r="E1400" s="237" t="s">
        <v>631</v>
      </c>
      <c r="F1400" s="237" t="str">
        <f t="shared" si="244"/>
        <v>101</v>
      </c>
      <c r="G1400" s="237" t="str">
        <f t="shared" si="245"/>
        <v>8688</v>
      </c>
      <c r="H1400" s="237" t="s">
        <v>632</v>
      </c>
      <c r="I1400" s="237" t="str">
        <f t="shared" si="246"/>
        <v>東京都千代田区神田駿河台２丁目９</v>
      </c>
      <c r="J1400" s="237" t="s">
        <v>633</v>
      </c>
      <c r="K1400" s="237" t="s">
        <v>634</v>
      </c>
      <c r="L1400" s="237" t="s">
        <v>635</v>
      </c>
      <c r="M1400" s="237" t="s">
        <v>636</v>
      </c>
      <c r="N1400" s="237" t="s">
        <v>6569</v>
      </c>
      <c r="O1400" s="237" t="s">
        <v>6570</v>
      </c>
      <c r="P1400" s="237" t="s">
        <v>6468</v>
      </c>
      <c r="Q1400" s="237" t="s">
        <v>6475</v>
      </c>
      <c r="R1400" s="237" t="s">
        <v>6571</v>
      </c>
      <c r="S1400" s="237" t="s">
        <v>6572</v>
      </c>
      <c r="T1400" s="237"/>
      <c r="U1400" s="237" t="s">
        <v>6573</v>
      </c>
      <c r="V1400" s="237" t="s">
        <v>126</v>
      </c>
      <c r="W1400" s="237"/>
      <c r="X1400" s="237"/>
      <c r="Y1400" s="237" t="s">
        <v>6569</v>
      </c>
      <c r="Z1400" s="237" t="s">
        <v>6570</v>
      </c>
      <c r="AA1400" s="237" t="str">
        <f t="shared" si="247"/>
        <v>ニチイケアセンターナカニイダ</v>
      </c>
      <c r="AB1400" s="237" t="s">
        <v>6468</v>
      </c>
      <c r="AC1400" s="237" t="str">
        <f t="shared" si="248"/>
        <v>981</v>
      </c>
      <c r="AD1400" s="237" t="str">
        <f t="shared" si="249"/>
        <v>4261</v>
      </c>
      <c r="AE1400" s="237" t="s">
        <v>6475</v>
      </c>
      <c r="AF1400" s="237" t="s">
        <v>6571</v>
      </c>
      <c r="AG1400" s="237" t="str">
        <f t="shared" si="250"/>
        <v>加美郡加美町町裏146-3 アシストビル102</v>
      </c>
      <c r="AH1400" s="237" t="s">
        <v>6572</v>
      </c>
      <c r="AI1400" s="237"/>
      <c r="AJ1400" s="237" t="s">
        <v>260</v>
      </c>
    </row>
    <row r="1401" spans="1:36">
      <c r="A1401" s="237" t="str">
        <f t="shared" si="242"/>
        <v>0413100017生活介護</v>
      </c>
      <c r="B1401" s="237" t="s">
        <v>4095</v>
      </c>
      <c r="C1401" s="237" t="s">
        <v>4096</v>
      </c>
      <c r="D1401" s="237" t="str">
        <f t="shared" si="243"/>
        <v>シャカイフクシホウジン　ヤモトアイイクカイ</v>
      </c>
      <c r="E1401" s="237" t="s">
        <v>4097</v>
      </c>
      <c r="F1401" s="237" t="str">
        <f t="shared" si="244"/>
        <v>981</v>
      </c>
      <c r="G1401" s="237" t="str">
        <f t="shared" si="245"/>
        <v>0505</v>
      </c>
      <c r="H1401" s="237" t="s">
        <v>4098</v>
      </c>
      <c r="I1401" s="237" t="str">
        <f t="shared" si="246"/>
        <v>東松島市大塩字逆川２２番地５５号</v>
      </c>
      <c r="J1401" s="237" t="s">
        <v>4099</v>
      </c>
      <c r="K1401" s="237" t="s">
        <v>4100</v>
      </c>
      <c r="L1401" s="237" t="s">
        <v>248</v>
      </c>
      <c r="M1401" s="237" t="s">
        <v>4101</v>
      </c>
      <c r="N1401" s="237" t="s">
        <v>6574</v>
      </c>
      <c r="O1401" s="237" t="s">
        <v>6575</v>
      </c>
      <c r="P1401" s="237" t="s">
        <v>6576</v>
      </c>
      <c r="Q1401" s="237" t="s">
        <v>6577</v>
      </c>
      <c r="R1401" s="237" t="s">
        <v>6578</v>
      </c>
      <c r="S1401" s="237" t="s">
        <v>6579</v>
      </c>
      <c r="T1401" s="237" t="s">
        <v>6579</v>
      </c>
      <c r="U1401" s="237" t="s">
        <v>6580</v>
      </c>
      <c r="V1401" s="237" t="s">
        <v>105</v>
      </c>
      <c r="W1401" s="237"/>
      <c r="X1401" s="237"/>
      <c r="Y1401" s="237" t="s">
        <v>6574</v>
      </c>
      <c r="Z1401" s="237" t="s">
        <v>6575</v>
      </c>
      <c r="AA1401" s="237" t="str">
        <f t="shared" si="247"/>
        <v>ショウガイシャニッチュウカツドウシエンシセツノギク</v>
      </c>
      <c r="AB1401" s="237" t="s">
        <v>6576</v>
      </c>
      <c r="AC1401" s="237" t="str">
        <f t="shared" si="248"/>
        <v>989</v>
      </c>
      <c r="AD1401" s="237" t="str">
        <f t="shared" si="249"/>
        <v>4203</v>
      </c>
      <c r="AE1401" s="237" t="s">
        <v>6577</v>
      </c>
      <c r="AF1401" s="237" t="s">
        <v>6578</v>
      </c>
      <c r="AG1401" s="237" t="str">
        <f t="shared" si="250"/>
        <v>遠田郡美里町練牛字十二号４８番地１</v>
      </c>
      <c r="AH1401" s="237" t="s">
        <v>6579</v>
      </c>
      <c r="AI1401" s="237" t="s">
        <v>6581</v>
      </c>
      <c r="AJ1401" s="237" t="s">
        <v>260</v>
      </c>
    </row>
    <row r="1402" spans="1:36">
      <c r="A1402" s="237" t="str">
        <f t="shared" si="242"/>
        <v>0413100017短期入所</v>
      </c>
      <c r="B1402" s="237" t="s">
        <v>4095</v>
      </c>
      <c r="C1402" s="237" t="s">
        <v>4096</v>
      </c>
      <c r="D1402" s="237" t="str">
        <f t="shared" si="243"/>
        <v>シャカイフクシホウジン　ヤモトアイイクカイ</v>
      </c>
      <c r="E1402" s="237" t="s">
        <v>4097</v>
      </c>
      <c r="F1402" s="237" t="str">
        <f t="shared" si="244"/>
        <v>981</v>
      </c>
      <c r="G1402" s="237" t="str">
        <f t="shared" si="245"/>
        <v>0505</v>
      </c>
      <c r="H1402" s="237" t="s">
        <v>4098</v>
      </c>
      <c r="I1402" s="237" t="str">
        <f t="shared" si="246"/>
        <v>東松島市大塩字逆川２２番地５５号</v>
      </c>
      <c r="J1402" s="237" t="s">
        <v>4099</v>
      </c>
      <c r="K1402" s="237" t="s">
        <v>4100</v>
      </c>
      <c r="L1402" s="237" t="s">
        <v>248</v>
      </c>
      <c r="M1402" s="237" t="s">
        <v>4101</v>
      </c>
      <c r="N1402" s="237" t="s">
        <v>6574</v>
      </c>
      <c r="O1402" s="237" t="s">
        <v>6575</v>
      </c>
      <c r="P1402" s="237" t="s">
        <v>6576</v>
      </c>
      <c r="Q1402" s="237" t="s">
        <v>6577</v>
      </c>
      <c r="R1402" s="237" t="s">
        <v>6578</v>
      </c>
      <c r="S1402" s="237" t="s">
        <v>6579</v>
      </c>
      <c r="T1402" s="237" t="s">
        <v>6579</v>
      </c>
      <c r="U1402" s="237" t="s">
        <v>6580</v>
      </c>
      <c r="V1402" s="237" t="s">
        <v>277</v>
      </c>
      <c r="W1402" s="237"/>
      <c r="X1402" s="237"/>
      <c r="Y1402" s="237" t="s">
        <v>6582</v>
      </c>
      <c r="Z1402" s="237" t="s">
        <v>6583</v>
      </c>
      <c r="AA1402" s="237" t="str">
        <f t="shared" si="247"/>
        <v>ショウガイシャニッチュウカツドウシエンシセツ　ノギク</v>
      </c>
      <c r="AB1402" s="237" t="s">
        <v>6576</v>
      </c>
      <c r="AC1402" s="237" t="str">
        <f t="shared" si="248"/>
        <v>989</v>
      </c>
      <c r="AD1402" s="237" t="str">
        <f t="shared" si="249"/>
        <v>4203</v>
      </c>
      <c r="AE1402" s="237" t="s">
        <v>6577</v>
      </c>
      <c r="AF1402" s="237" t="s">
        <v>6578</v>
      </c>
      <c r="AG1402" s="237" t="str">
        <f t="shared" si="250"/>
        <v>遠田郡美里町練牛字十二号４８番地１</v>
      </c>
      <c r="AH1402" s="237" t="s">
        <v>6579</v>
      </c>
      <c r="AI1402" s="237" t="s">
        <v>6581</v>
      </c>
      <c r="AJ1402" s="237" t="s">
        <v>260</v>
      </c>
    </row>
    <row r="1403" spans="1:36">
      <c r="A1403" s="237" t="str">
        <f t="shared" si="242"/>
        <v>0413100017就労継続支援Ｂ型</v>
      </c>
      <c r="B1403" s="237" t="s">
        <v>4095</v>
      </c>
      <c r="C1403" s="237" t="s">
        <v>4096</v>
      </c>
      <c r="D1403" s="237" t="str">
        <f t="shared" si="243"/>
        <v>シャカイフクシホウジン　ヤモトアイイクカイ</v>
      </c>
      <c r="E1403" s="237" t="s">
        <v>4097</v>
      </c>
      <c r="F1403" s="237" t="str">
        <f t="shared" si="244"/>
        <v>981</v>
      </c>
      <c r="G1403" s="237" t="str">
        <f t="shared" si="245"/>
        <v>0505</v>
      </c>
      <c r="H1403" s="237" t="s">
        <v>4098</v>
      </c>
      <c r="I1403" s="237" t="str">
        <f t="shared" si="246"/>
        <v>東松島市大塩字逆川２２番地５５号</v>
      </c>
      <c r="J1403" s="237" t="s">
        <v>4099</v>
      </c>
      <c r="K1403" s="237" t="s">
        <v>4100</v>
      </c>
      <c r="L1403" s="237" t="s">
        <v>248</v>
      </c>
      <c r="M1403" s="237" t="s">
        <v>4101</v>
      </c>
      <c r="N1403" s="237" t="s">
        <v>6574</v>
      </c>
      <c r="O1403" s="237" t="s">
        <v>6575</v>
      </c>
      <c r="P1403" s="237" t="s">
        <v>6576</v>
      </c>
      <c r="Q1403" s="237" t="s">
        <v>6577</v>
      </c>
      <c r="R1403" s="237" t="s">
        <v>6578</v>
      </c>
      <c r="S1403" s="237" t="s">
        <v>6579</v>
      </c>
      <c r="T1403" s="237" t="s">
        <v>6579</v>
      </c>
      <c r="U1403" s="237" t="s">
        <v>6580</v>
      </c>
      <c r="V1403" s="237" t="s">
        <v>111</v>
      </c>
      <c r="W1403" s="237"/>
      <c r="X1403" s="237"/>
      <c r="Y1403" s="237" t="s">
        <v>6574</v>
      </c>
      <c r="Z1403" s="237" t="s">
        <v>6575</v>
      </c>
      <c r="AA1403" s="237" t="str">
        <f t="shared" si="247"/>
        <v>ショウガイシャニッチュウカツドウシエンシセツノギク</v>
      </c>
      <c r="AB1403" s="237" t="s">
        <v>6576</v>
      </c>
      <c r="AC1403" s="237" t="str">
        <f t="shared" si="248"/>
        <v>989</v>
      </c>
      <c r="AD1403" s="237" t="str">
        <f t="shared" si="249"/>
        <v>4203</v>
      </c>
      <c r="AE1403" s="237" t="s">
        <v>6577</v>
      </c>
      <c r="AF1403" s="237" t="s">
        <v>6578</v>
      </c>
      <c r="AG1403" s="237" t="str">
        <f t="shared" si="250"/>
        <v>遠田郡美里町練牛字十二号４８番地１</v>
      </c>
      <c r="AH1403" s="237" t="s">
        <v>6579</v>
      </c>
      <c r="AI1403" s="237" t="s">
        <v>6581</v>
      </c>
      <c r="AJ1403" s="237" t="s">
        <v>260</v>
      </c>
    </row>
    <row r="1404" spans="1:36">
      <c r="A1404" s="237" t="str">
        <f t="shared" si="242"/>
        <v>0413100025居宅介護</v>
      </c>
      <c r="B1404" s="237" t="s">
        <v>6584</v>
      </c>
      <c r="C1404" s="237" t="s">
        <v>6585</v>
      </c>
      <c r="D1404" s="237" t="str">
        <f t="shared" si="243"/>
        <v>シャカイフクシホウジンナンゴウフクシカイ</v>
      </c>
      <c r="E1404" s="237" t="s">
        <v>6586</v>
      </c>
      <c r="F1404" s="237" t="str">
        <f t="shared" si="244"/>
        <v>989</v>
      </c>
      <c r="G1404" s="237" t="str">
        <f t="shared" si="245"/>
        <v>4205</v>
      </c>
      <c r="H1404" s="237" t="s">
        <v>6587</v>
      </c>
      <c r="I1404" s="237" t="str">
        <f t="shared" si="246"/>
        <v>遠田郡美里町木間塚字原田７番地</v>
      </c>
      <c r="J1404" s="237" t="s">
        <v>6588</v>
      </c>
      <c r="K1404" s="237" t="s">
        <v>6589</v>
      </c>
      <c r="L1404" s="237" t="s">
        <v>248</v>
      </c>
      <c r="M1404" s="237" t="s">
        <v>6590</v>
      </c>
      <c r="N1404" s="237" t="s">
        <v>6591</v>
      </c>
      <c r="O1404" s="237" t="s">
        <v>6592</v>
      </c>
      <c r="P1404" s="237" t="s">
        <v>6586</v>
      </c>
      <c r="Q1404" s="237" t="s">
        <v>6577</v>
      </c>
      <c r="R1404" s="237" t="s">
        <v>6587</v>
      </c>
      <c r="S1404" s="237" t="s">
        <v>6588</v>
      </c>
      <c r="T1404" s="237" t="s">
        <v>6589</v>
      </c>
      <c r="U1404" s="237" t="s">
        <v>6593</v>
      </c>
      <c r="V1404" s="237" t="s">
        <v>99</v>
      </c>
      <c r="W1404" s="237"/>
      <c r="X1404" s="237"/>
      <c r="Y1404" s="237" t="s">
        <v>6591</v>
      </c>
      <c r="Z1404" s="237" t="s">
        <v>6592</v>
      </c>
      <c r="AA1404" s="237" t="str">
        <f t="shared" si="247"/>
        <v>ナンゴウホームヘルパーステーション</v>
      </c>
      <c r="AB1404" s="237" t="s">
        <v>6586</v>
      </c>
      <c r="AC1404" s="237" t="str">
        <f t="shared" si="248"/>
        <v>989</v>
      </c>
      <c r="AD1404" s="237" t="str">
        <f t="shared" si="249"/>
        <v>4205</v>
      </c>
      <c r="AE1404" s="237" t="s">
        <v>6577</v>
      </c>
      <c r="AF1404" s="237" t="s">
        <v>6587</v>
      </c>
      <c r="AG1404" s="237" t="str">
        <f t="shared" si="250"/>
        <v>遠田郡美里町木間塚字原田７番地</v>
      </c>
      <c r="AH1404" s="237" t="s">
        <v>6588</v>
      </c>
      <c r="AI1404" s="237" t="s">
        <v>6589</v>
      </c>
      <c r="AJ1404" s="237" t="s">
        <v>332</v>
      </c>
    </row>
    <row r="1405" spans="1:36">
      <c r="A1405" s="237" t="str">
        <f t="shared" si="242"/>
        <v>0413100025重度訪問介護</v>
      </c>
      <c r="B1405" s="237" t="s">
        <v>6584</v>
      </c>
      <c r="C1405" s="237" t="s">
        <v>6585</v>
      </c>
      <c r="D1405" s="237" t="str">
        <f t="shared" si="243"/>
        <v>シャカイフクシホウジンナンゴウフクシカイ</v>
      </c>
      <c r="E1405" s="237" t="s">
        <v>6586</v>
      </c>
      <c r="F1405" s="237" t="str">
        <f t="shared" si="244"/>
        <v>989</v>
      </c>
      <c r="G1405" s="237" t="str">
        <f t="shared" si="245"/>
        <v>4205</v>
      </c>
      <c r="H1405" s="237" t="s">
        <v>6587</v>
      </c>
      <c r="I1405" s="237" t="str">
        <f t="shared" si="246"/>
        <v>遠田郡美里町木間塚字原田７番地</v>
      </c>
      <c r="J1405" s="237" t="s">
        <v>6588</v>
      </c>
      <c r="K1405" s="237" t="s">
        <v>6589</v>
      </c>
      <c r="L1405" s="237" t="s">
        <v>248</v>
      </c>
      <c r="M1405" s="237" t="s">
        <v>6590</v>
      </c>
      <c r="N1405" s="237" t="s">
        <v>6591</v>
      </c>
      <c r="O1405" s="237" t="s">
        <v>6592</v>
      </c>
      <c r="P1405" s="237" t="s">
        <v>6586</v>
      </c>
      <c r="Q1405" s="237" t="s">
        <v>6577</v>
      </c>
      <c r="R1405" s="237" t="s">
        <v>6587</v>
      </c>
      <c r="S1405" s="237" t="s">
        <v>6588</v>
      </c>
      <c r="T1405" s="237" t="s">
        <v>6589</v>
      </c>
      <c r="U1405" s="237" t="s">
        <v>6593</v>
      </c>
      <c r="V1405" s="237" t="s">
        <v>101</v>
      </c>
      <c r="W1405" s="237"/>
      <c r="X1405" s="237"/>
      <c r="Y1405" s="237" t="s">
        <v>6591</v>
      </c>
      <c r="Z1405" s="237" t="s">
        <v>6592</v>
      </c>
      <c r="AA1405" s="237" t="str">
        <f t="shared" si="247"/>
        <v>ナンゴウホームヘルパーステーション</v>
      </c>
      <c r="AB1405" s="237" t="s">
        <v>6586</v>
      </c>
      <c r="AC1405" s="237" t="str">
        <f t="shared" si="248"/>
        <v>989</v>
      </c>
      <c r="AD1405" s="237" t="str">
        <f t="shared" si="249"/>
        <v>4205</v>
      </c>
      <c r="AE1405" s="237" t="s">
        <v>6577</v>
      </c>
      <c r="AF1405" s="237" t="s">
        <v>6587</v>
      </c>
      <c r="AG1405" s="237" t="str">
        <f t="shared" si="250"/>
        <v>遠田郡美里町木間塚字原田７番地</v>
      </c>
      <c r="AH1405" s="237" t="s">
        <v>6588</v>
      </c>
      <c r="AI1405" s="237" t="s">
        <v>6589</v>
      </c>
      <c r="AJ1405" s="237" t="s">
        <v>332</v>
      </c>
    </row>
    <row r="1406" spans="1:36">
      <c r="A1406" s="237" t="str">
        <f t="shared" si="242"/>
        <v>0413100033居宅介護</v>
      </c>
      <c r="B1406" s="237" t="s">
        <v>6594</v>
      </c>
      <c r="C1406" s="237" t="s">
        <v>6595</v>
      </c>
      <c r="D1406" s="237" t="str">
        <f t="shared" si="243"/>
        <v>シャカイフクシホウジンワクヤチョウシャカイフクシキョウギカイ</v>
      </c>
      <c r="E1406" s="237" t="s">
        <v>6596</v>
      </c>
      <c r="F1406" s="237" t="str">
        <f t="shared" si="244"/>
        <v>987</v>
      </c>
      <c r="G1406" s="237" t="str">
        <f t="shared" si="245"/>
        <v>0121</v>
      </c>
      <c r="H1406" s="237" t="s">
        <v>6597</v>
      </c>
      <c r="I1406" s="237" t="str">
        <f t="shared" si="246"/>
        <v>遠田郡涌谷町涌谷字新下町浦１９２</v>
      </c>
      <c r="J1406" s="237" t="s">
        <v>6598</v>
      </c>
      <c r="K1406" s="237" t="s">
        <v>6599</v>
      </c>
      <c r="L1406" s="237" t="s">
        <v>353</v>
      </c>
      <c r="M1406" s="237" t="s">
        <v>6600</v>
      </c>
      <c r="N1406" s="237" t="s">
        <v>6601</v>
      </c>
      <c r="O1406" s="237" t="s">
        <v>6602</v>
      </c>
      <c r="P1406" s="237" t="s">
        <v>6596</v>
      </c>
      <c r="Q1406" s="237" t="s">
        <v>6603</v>
      </c>
      <c r="R1406" s="237" t="s">
        <v>6597</v>
      </c>
      <c r="S1406" s="237" t="s">
        <v>6604</v>
      </c>
      <c r="T1406" s="237" t="s">
        <v>6599</v>
      </c>
      <c r="U1406" s="237" t="s">
        <v>6605</v>
      </c>
      <c r="V1406" s="237" t="s">
        <v>99</v>
      </c>
      <c r="W1406" s="237"/>
      <c r="X1406" s="237"/>
      <c r="Y1406" s="237" t="s">
        <v>6601</v>
      </c>
      <c r="Z1406" s="237" t="s">
        <v>6602</v>
      </c>
      <c r="AA1406" s="237" t="str">
        <f t="shared" si="247"/>
        <v>ユウライフホームヘルプサービス</v>
      </c>
      <c r="AB1406" s="237" t="s">
        <v>6596</v>
      </c>
      <c r="AC1406" s="237" t="str">
        <f t="shared" si="248"/>
        <v>987</v>
      </c>
      <c r="AD1406" s="237" t="str">
        <f t="shared" si="249"/>
        <v>0121</v>
      </c>
      <c r="AE1406" s="237" t="s">
        <v>6603</v>
      </c>
      <c r="AF1406" s="237" t="s">
        <v>6597</v>
      </c>
      <c r="AG1406" s="237" t="str">
        <f t="shared" si="250"/>
        <v>遠田郡涌谷町涌谷字新下町浦１９２</v>
      </c>
      <c r="AH1406" s="237" t="s">
        <v>6604</v>
      </c>
      <c r="AI1406" s="237" t="s">
        <v>6599</v>
      </c>
      <c r="AJ1406" s="237" t="s">
        <v>260</v>
      </c>
    </row>
    <row r="1407" spans="1:36">
      <c r="A1407" s="237" t="str">
        <f t="shared" si="242"/>
        <v>0413100033重度訪問介護</v>
      </c>
      <c r="B1407" s="237" t="s">
        <v>6594</v>
      </c>
      <c r="C1407" s="237" t="s">
        <v>6595</v>
      </c>
      <c r="D1407" s="237" t="str">
        <f t="shared" si="243"/>
        <v>シャカイフクシホウジンワクヤチョウシャカイフクシキョウギカイ</v>
      </c>
      <c r="E1407" s="237" t="s">
        <v>6596</v>
      </c>
      <c r="F1407" s="237" t="str">
        <f t="shared" si="244"/>
        <v>987</v>
      </c>
      <c r="G1407" s="237" t="str">
        <f t="shared" si="245"/>
        <v>0121</v>
      </c>
      <c r="H1407" s="237" t="s">
        <v>6597</v>
      </c>
      <c r="I1407" s="237" t="str">
        <f t="shared" si="246"/>
        <v>遠田郡涌谷町涌谷字新下町浦１９２</v>
      </c>
      <c r="J1407" s="237" t="s">
        <v>6598</v>
      </c>
      <c r="K1407" s="237" t="s">
        <v>6599</v>
      </c>
      <c r="L1407" s="237" t="s">
        <v>353</v>
      </c>
      <c r="M1407" s="237" t="s">
        <v>6600</v>
      </c>
      <c r="N1407" s="237" t="s">
        <v>6601</v>
      </c>
      <c r="O1407" s="237" t="s">
        <v>6602</v>
      </c>
      <c r="P1407" s="237" t="s">
        <v>6596</v>
      </c>
      <c r="Q1407" s="237" t="s">
        <v>6603</v>
      </c>
      <c r="R1407" s="237" t="s">
        <v>6597</v>
      </c>
      <c r="S1407" s="237" t="s">
        <v>6604</v>
      </c>
      <c r="T1407" s="237" t="s">
        <v>6599</v>
      </c>
      <c r="U1407" s="237" t="s">
        <v>6605</v>
      </c>
      <c r="V1407" s="237" t="s">
        <v>101</v>
      </c>
      <c r="W1407" s="237"/>
      <c r="X1407" s="237"/>
      <c r="Y1407" s="237" t="s">
        <v>6601</v>
      </c>
      <c r="Z1407" s="237" t="s">
        <v>6602</v>
      </c>
      <c r="AA1407" s="237" t="str">
        <f t="shared" si="247"/>
        <v>ユウライフホームヘルプサービス</v>
      </c>
      <c r="AB1407" s="237" t="s">
        <v>6596</v>
      </c>
      <c r="AC1407" s="237" t="str">
        <f t="shared" si="248"/>
        <v>987</v>
      </c>
      <c r="AD1407" s="237" t="str">
        <f t="shared" si="249"/>
        <v>0121</v>
      </c>
      <c r="AE1407" s="237" t="s">
        <v>6603</v>
      </c>
      <c r="AF1407" s="237" t="s">
        <v>6597</v>
      </c>
      <c r="AG1407" s="237" t="str">
        <f t="shared" si="250"/>
        <v>遠田郡涌谷町涌谷字新下町浦１９２</v>
      </c>
      <c r="AH1407" s="237" t="s">
        <v>6604</v>
      </c>
      <c r="AI1407" s="237" t="s">
        <v>6599</v>
      </c>
      <c r="AJ1407" s="237" t="s">
        <v>260</v>
      </c>
    </row>
    <row r="1408" spans="1:36">
      <c r="A1408" s="237" t="str">
        <f t="shared" si="242"/>
        <v>0413100041居宅介護</v>
      </c>
      <c r="B1408" s="237" t="s">
        <v>1398</v>
      </c>
      <c r="C1408" s="237" t="s">
        <v>1399</v>
      </c>
      <c r="D1408" s="237" t="str">
        <f t="shared" si="243"/>
        <v>コウエキザイダンホウジン　ミヤギコウセイキョウカイ</v>
      </c>
      <c r="E1408" s="237" t="s">
        <v>1400</v>
      </c>
      <c r="F1408" s="237" t="str">
        <f t="shared" si="244"/>
        <v>985</v>
      </c>
      <c r="G1408" s="237" t="str">
        <f t="shared" si="245"/>
        <v>0835</v>
      </c>
      <c r="H1408" s="237" t="s">
        <v>1401</v>
      </c>
      <c r="I1408" s="237" t="str">
        <f t="shared" si="246"/>
        <v>多賀城市下馬２丁目１３－７</v>
      </c>
      <c r="J1408" s="237" t="s">
        <v>1402</v>
      </c>
      <c r="K1408" s="237" t="s">
        <v>1403</v>
      </c>
      <c r="L1408" s="237" t="s">
        <v>901</v>
      </c>
      <c r="M1408" s="237" t="s">
        <v>1404</v>
      </c>
      <c r="N1408" s="237" t="s">
        <v>6606</v>
      </c>
      <c r="O1408" s="237" t="s">
        <v>6607</v>
      </c>
      <c r="P1408" s="237" t="s">
        <v>6608</v>
      </c>
      <c r="Q1408" s="237" t="s">
        <v>6577</v>
      </c>
      <c r="R1408" s="237" t="s">
        <v>6609</v>
      </c>
      <c r="S1408" s="237" t="s">
        <v>6610</v>
      </c>
      <c r="T1408" s="237" t="s">
        <v>6611</v>
      </c>
      <c r="U1408" s="237" t="s">
        <v>6612</v>
      </c>
      <c r="V1408" s="237" t="s">
        <v>99</v>
      </c>
      <c r="W1408" s="237"/>
      <c r="X1408" s="237"/>
      <c r="Y1408" s="237" t="s">
        <v>6606</v>
      </c>
      <c r="Z1408" s="237" t="s">
        <v>6607</v>
      </c>
      <c r="AA1408" s="237" t="str">
        <f t="shared" si="247"/>
        <v>ミヤギコウセイキョウカイ　ヘルパーステーションアユミ</v>
      </c>
      <c r="AB1408" s="237" t="s">
        <v>6608</v>
      </c>
      <c r="AC1408" s="237" t="str">
        <f t="shared" si="248"/>
        <v>987</v>
      </c>
      <c r="AD1408" s="237" t="str">
        <f t="shared" si="249"/>
        <v>0005</v>
      </c>
      <c r="AE1408" s="237" t="s">
        <v>6577</v>
      </c>
      <c r="AF1408" s="237" t="s">
        <v>6609</v>
      </c>
      <c r="AG1408" s="237" t="str">
        <f t="shared" si="250"/>
        <v>遠田郡美里町北浦字新原15</v>
      </c>
      <c r="AH1408" s="237" t="s">
        <v>6610</v>
      </c>
      <c r="AI1408" s="237" t="s">
        <v>6611</v>
      </c>
      <c r="AJ1408" s="237" t="s">
        <v>332</v>
      </c>
    </row>
    <row r="1409" spans="1:36">
      <c r="A1409" s="237" t="str">
        <f t="shared" si="242"/>
        <v>0413100041重度訪問介護</v>
      </c>
      <c r="B1409" s="237" t="s">
        <v>1398</v>
      </c>
      <c r="C1409" s="237" t="s">
        <v>1399</v>
      </c>
      <c r="D1409" s="237" t="str">
        <f t="shared" si="243"/>
        <v>コウエキザイダンホウジン　ミヤギコウセイキョウカイ</v>
      </c>
      <c r="E1409" s="237" t="s">
        <v>1400</v>
      </c>
      <c r="F1409" s="237" t="str">
        <f t="shared" si="244"/>
        <v>985</v>
      </c>
      <c r="G1409" s="237" t="str">
        <f t="shared" si="245"/>
        <v>0835</v>
      </c>
      <c r="H1409" s="237" t="s">
        <v>1401</v>
      </c>
      <c r="I1409" s="237" t="str">
        <f t="shared" si="246"/>
        <v>多賀城市下馬２丁目１３－７</v>
      </c>
      <c r="J1409" s="237" t="s">
        <v>1402</v>
      </c>
      <c r="K1409" s="237" t="s">
        <v>1403</v>
      </c>
      <c r="L1409" s="237" t="s">
        <v>901</v>
      </c>
      <c r="M1409" s="237" t="s">
        <v>1404</v>
      </c>
      <c r="N1409" s="237" t="s">
        <v>6606</v>
      </c>
      <c r="O1409" s="237" t="s">
        <v>6607</v>
      </c>
      <c r="P1409" s="237" t="s">
        <v>6608</v>
      </c>
      <c r="Q1409" s="237" t="s">
        <v>6577</v>
      </c>
      <c r="R1409" s="237" t="s">
        <v>6609</v>
      </c>
      <c r="S1409" s="237" t="s">
        <v>6610</v>
      </c>
      <c r="T1409" s="237" t="s">
        <v>6611</v>
      </c>
      <c r="U1409" s="237" t="s">
        <v>6612</v>
      </c>
      <c r="V1409" s="237" t="s">
        <v>101</v>
      </c>
      <c r="W1409" s="237"/>
      <c r="X1409" s="237"/>
      <c r="Y1409" s="237" t="s">
        <v>6606</v>
      </c>
      <c r="Z1409" s="237" t="s">
        <v>6607</v>
      </c>
      <c r="AA1409" s="237" t="str">
        <f t="shared" si="247"/>
        <v>ミヤギコウセイキョウカイ　ヘルパーステーションアユミ</v>
      </c>
      <c r="AB1409" s="237" t="s">
        <v>6608</v>
      </c>
      <c r="AC1409" s="237" t="str">
        <f t="shared" si="248"/>
        <v>987</v>
      </c>
      <c r="AD1409" s="237" t="str">
        <f t="shared" si="249"/>
        <v>0005</v>
      </c>
      <c r="AE1409" s="237" t="s">
        <v>6577</v>
      </c>
      <c r="AF1409" s="237" t="s">
        <v>6609</v>
      </c>
      <c r="AG1409" s="237" t="str">
        <f t="shared" si="250"/>
        <v>遠田郡美里町北浦字新原15</v>
      </c>
      <c r="AH1409" s="237" t="s">
        <v>6610</v>
      </c>
      <c r="AI1409" s="237" t="s">
        <v>6611</v>
      </c>
      <c r="AJ1409" s="237" t="s">
        <v>332</v>
      </c>
    </row>
    <row r="1410" spans="1:36">
      <c r="A1410" s="237" t="str">
        <f t="shared" si="242"/>
        <v>0413100041行動援護</v>
      </c>
      <c r="B1410" s="237" t="s">
        <v>1398</v>
      </c>
      <c r="C1410" s="237" t="s">
        <v>1399</v>
      </c>
      <c r="D1410" s="237" t="str">
        <f t="shared" si="243"/>
        <v>コウエキザイダンホウジン　ミヤギコウセイキョウカイ</v>
      </c>
      <c r="E1410" s="237" t="s">
        <v>1400</v>
      </c>
      <c r="F1410" s="237" t="str">
        <f t="shared" si="244"/>
        <v>985</v>
      </c>
      <c r="G1410" s="237" t="str">
        <f t="shared" si="245"/>
        <v>0835</v>
      </c>
      <c r="H1410" s="237" t="s">
        <v>1401</v>
      </c>
      <c r="I1410" s="237" t="str">
        <f t="shared" si="246"/>
        <v>多賀城市下馬２丁目１３－７</v>
      </c>
      <c r="J1410" s="237" t="s">
        <v>1402</v>
      </c>
      <c r="K1410" s="237" t="s">
        <v>1403</v>
      </c>
      <c r="L1410" s="237" t="s">
        <v>901</v>
      </c>
      <c r="M1410" s="237" t="s">
        <v>1404</v>
      </c>
      <c r="N1410" s="237" t="s">
        <v>6606</v>
      </c>
      <c r="O1410" s="237" t="s">
        <v>6607</v>
      </c>
      <c r="P1410" s="237" t="s">
        <v>6608</v>
      </c>
      <c r="Q1410" s="237" t="s">
        <v>6577</v>
      </c>
      <c r="R1410" s="237" t="s">
        <v>6609</v>
      </c>
      <c r="S1410" s="237" t="s">
        <v>6610</v>
      </c>
      <c r="T1410" s="237" t="s">
        <v>6611</v>
      </c>
      <c r="U1410" s="237" t="s">
        <v>6612</v>
      </c>
      <c r="V1410" s="237" t="s">
        <v>102</v>
      </c>
      <c r="W1410" s="237"/>
      <c r="X1410" s="237"/>
      <c r="Y1410" s="237" t="s">
        <v>6606</v>
      </c>
      <c r="Z1410" s="237" t="s">
        <v>6607</v>
      </c>
      <c r="AA1410" s="237" t="str">
        <f t="shared" si="247"/>
        <v>ミヤギコウセイキョウカイ　ヘルパーステーションアユミ</v>
      </c>
      <c r="AB1410" s="237" t="s">
        <v>6608</v>
      </c>
      <c r="AC1410" s="237" t="str">
        <f t="shared" si="248"/>
        <v>987</v>
      </c>
      <c r="AD1410" s="237" t="str">
        <f t="shared" si="249"/>
        <v>0005</v>
      </c>
      <c r="AE1410" s="237" t="s">
        <v>6577</v>
      </c>
      <c r="AF1410" s="237" t="s">
        <v>6609</v>
      </c>
      <c r="AG1410" s="237" t="str">
        <f t="shared" si="250"/>
        <v>遠田郡美里町北浦字新原15</v>
      </c>
      <c r="AH1410" s="237" t="s">
        <v>6610</v>
      </c>
      <c r="AI1410" s="237" t="s">
        <v>6611</v>
      </c>
      <c r="AJ1410" s="237" t="s">
        <v>332</v>
      </c>
    </row>
    <row r="1411" spans="1:36">
      <c r="A1411" s="237" t="str">
        <f t="shared" si="242"/>
        <v>0413100058居宅介護</v>
      </c>
      <c r="B1411" s="237" t="s">
        <v>4056</v>
      </c>
      <c r="C1411" s="237" t="s">
        <v>4057</v>
      </c>
      <c r="D1411" s="237" t="str">
        <f t="shared" si="243"/>
        <v>シンミヤギノウギョウキョウドウクミアイ</v>
      </c>
      <c r="E1411" s="237" t="s">
        <v>3962</v>
      </c>
      <c r="F1411" s="237" t="str">
        <f t="shared" si="244"/>
        <v>987</v>
      </c>
      <c r="G1411" s="237" t="str">
        <f t="shared" si="245"/>
        <v>2233</v>
      </c>
      <c r="H1411" s="237" t="s">
        <v>4531</v>
      </c>
      <c r="I1411" s="237" t="str">
        <f t="shared" si="246"/>
        <v>栗原市築館照越大ケ原</v>
      </c>
      <c r="J1411" s="237" t="s">
        <v>4059</v>
      </c>
      <c r="K1411" s="237"/>
      <c r="L1411" s="237" t="s">
        <v>2077</v>
      </c>
      <c r="M1411" s="237" t="s">
        <v>4532</v>
      </c>
      <c r="N1411" s="237" t="s">
        <v>6613</v>
      </c>
      <c r="O1411" s="237" t="s">
        <v>6614</v>
      </c>
      <c r="P1411" s="237" t="s">
        <v>6615</v>
      </c>
      <c r="Q1411" s="237" t="s">
        <v>6577</v>
      </c>
      <c r="R1411" s="237" t="s">
        <v>6616</v>
      </c>
      <c r="S1411" s="237" t="s">
        <v>6617</v>
      </c>
      <c r="T1411" s="237" t="s">
        <v>6618</v>
      </c>
      <c r="U1411" s="237" t="s">
        <v>6619</v>
      </c>
      <c r="V1411" s="237" t="s">
        <v>99</v>
      </c>
      <c r="W1411" s="237"/>
      <c r="X1411" s="237"/>
      <c r="Y1411" s="237" t="s">
        <v>6613</v>
      </c>
      <c r="Z1411" s="237" t="s">
        <v>6614</v>
      </c>
      <c r="AA1411" s="237" t="str">
        <f t="shared" si="247"/>
        <v>ＪＡシンミヤギフレアイフクシセンターコゴタ</v>
      </c>
      <c r="AB1411" s="237" t="s">
        <v>6615</v>
      </c>
      <c r="AC1411" s="237" t="str">
        <f t="shared" si="248"/>
        <v>987</v>
      </c>
      <c r="AD1411" s="237" t="str">
        <f t="shared" si="249"/>
        <v>0024</v>
      </c>
      <c r="AE1411" s="237" t="s">
        <v>6577</v>
      </c>
      <c r="AF1411" s="237" t="s">
        <v>6616</v>
      </c>
      <c r="AG1411" s="237" t="str">
        <f t="shared" si="250"/>
        <v>遠田郡美里町中埣字卯時3-1</v>
      </c>
      <c r="AH1411" s="237" t="s">
        <v>6617</v>
      </c>
      <c r="AI1411" s="237" t="s">
        <v>6618</v>
      </c>
      <c r="AJ1411" s="237" t="s">
        <v>260</v>
      </c>
    </row>
    <row r="1412" spans="1:36">
      <c r="A1412" s="237" t="str">
        <f t="shared" si="242"/>
        <v>0413100058重度訪問介護</v>
      </c>
      <c r="B1412" s="237" t="s">
        <v>4056</v>
      </c>
      <c r="C1412" s="237" t="s">
        <v>4057</v>
      </c>
      <c r="D1412" s="237" t="str">
        <f t="shared" si="243"/>
        <v>シンミヤギノウギョウキョウドウクミアイ</v>
      </c>
      <c r="E1412" s="237" t="s">
        <v>3962</v>
      </c>
      <c r="F1412" s="237" t="str">
        <f t="shared" si="244"/>
        <v>987</v>
      </c>
      <c r="G1412" s="237" t="str">
        <f t="shared" si="245"/>
        <v>2233</v>
      </c>
      <c r="H1412" s="237" t="s">
        <v>4531</v>
      </c>
      <c r="I1412" s="237" t="str">
        <f t="shared" si="246"/>
        <v>栗原市築館照越大ケ原</v>
      </c>
      <c r="J1412" s="237" t="s">
        <v>4059</v>
      </c>
      <c r="K1412" s="237"/>
      <c r="L1412" s="237" t="s">
        <v>2077</v>
      </c>
      <c r="M1412" s="237" t="s">
        <v>4532</v>
      </c>
      <c r="N1412" s="237" t="s">
        <v>6613</v>
      </c>
      <c r="O1412" s="237" t="s">
        <v>6614</v>
      </c>
      <c r="P1412" s="237" t="s">
        <v>6615</v>
      </c>
      <c r="Q1412" s="237" t="s">
        <v>6577</v>
      </c>
      <c r="R1412" s="237" t="s">
        <v>6616</v>
      </c>
      <c r="S1412" s="237" t="s">
        <v>6617</v>
      </c>
      <c r="T1412" s="237" t="s">
        <v>6618</v>
      </c>
      <c r="U1412" s="237" t="s">
        <v>6619</v>
      </c>
      <c r="V1412" s="237" t="s">
        <v>101</v>
      </c>
      <c r="W1412" s="237"/>
      <c r="X1412" s="237"/>
      <c r="Y1412" s="237" t="s">
        <v>6613</v>
      </c>
      <c r="Z1412" s="237" t="s">
        <v>6614</v>
      </c>
      <c r="AA1412" s="237" t="str">
        <f t="shared" si="247"/>
        <v>ＪＡシンミヤギフレアイフクシセンターコゴタ</v>
      </c>
      <c r="AB1412" s="237" t="s">
        <v>6615</v>
      </c>
      <c r="AC1412" s="237" t="str">
        <f t="shared" si="248"/>
        <v>987</v>
      </c>
      <c r="AD1412" s="237" t="str">
        <f t="shared" si="249"/>
        <v>0024</v>
      </c>
      <c r="AE1412" s="237" t="s">
        <v>6577</v>
      </c>
      <c r="AF1412" s="237" t="s">
        <v>6616</v>
      </c>
      <c r="AG1412" s="237" t="str">
        <f t="shared" si="250"/>
        <v>遠田郡美里町中埣字卯時3-1</v>
      </c>
      <c r="AH1412" s="237" t="s">
        <v>6617</v>
      </c>
      <c r="AI1412" s="237" t="s">
        <v>6618</v>
      </c>
      <c r="AJ1412" s="237" t="s">
        <v>260</v>
      </c>
    </row>
    <row r="1413" spans="1:36">
      <c r="A1413" s="237" t="str">
        <f t="shared" si="242"/>
        <v>0413100058同行援護</v>
      </c>
      <c r="B1413" s="237" t="s">
        <v>4056</v>
      </c>
      <c r="C1413" s="237" t="s">
        <v>4057</v>
      </c>
      <c r="D1413" s="237" t="str">
        <f t="shared" si="243"/>
        <v>シンミヤギノウギョウキョウドウクミアイ</v>
      </c>
      <c r="E1413" s="237" t="s">
        <v>3962</v>
      </c>
      <c r="F1413" s="237" t="str">
        <f t="shared" si="244"/>
        <v>987</v>
      </c>
      <c r="G1413" s="237" t="str">
        <f t="shared" si="245"/>
        <v>2233</v>
      </c>
      <c r="H1413" s="237" t="s">
        <v>4531</v>
      </c>
      <c r="I1413" s="237" t="str">
        <f t="shared" si="246"/>
        <v>栗原市築館照越大ケ原</v>
      </c>
      <c r="J1413" s="237" t="s">
        <v>4059</v>
      </c>
      <c r="K1413" s="237"/>
      <c r="L1413" s="237" t="s">
        <v>2077</v>
      </c>
      <c r="M1413" s="237" t="s">
        <v>4532</v>
      </c>
      <c r="N1413" s="237" t="s">
        <v>6613</v>
      </c>
      <c r="O1413" s="237" t="s">
        <v>6614</v>
      </c>
      <c r="P1413" s="237" t="s">
        <v>6615</v>
      </c>
      <c r="Q1413" s="237" t="s">
        <v>6577</v>
      </c>
      <c r="R1413" s="237" t="s">
        <v>6616</v>
      </c>
      <c r="S1413" s="237" t="s">
        <v>6617</v>
      </c>
      <c r="T1413" s="237" t="s">
        <v>6618</v>
      </c>
      <c r="U1413" s="237" t="s">
        <v>6619</v>
      </c>
      <c r="V1413" s="237" t="s">
        <v>126</v>
      </c>
      <c r="W1413" s="237"/>
      <c r="X1413" s="237"/>
      <c r="Y1413" s="237" t="s">
        <v>6613</v>
      </c>
      <c r="Z1413" s="237" t="s">
        <v>6614</v>
      </c>
      <c r="AA1413" s="237" t="str">
        <f t="shared" si="247"/>
        <v>ＪＡシンミヤギフレアイフクシセンターコゴタ</v>
      </c>
      <c r="AB1413" s="237" t="s">
        <v>6615</v>
      </c>
      <c r="AC1413" s="237" t="str">
        <f t="shared" si="248"/>
        <v>987</v>
      </c>
      <c r="AD1413" s="237" t="str">
        <f t="shared" si="249"/>
        <v>0024</v>
      </c>
      <c r="AE1413" s="237" t="s">
        <v>6577</v>
      </c>
      <c r="AF1413" s="237" t="s">
        <v>6616</v>
      </c>
      <c r="AG1413" s="237" t="str">
        <f t="shared" si="250"/>
        <v>遠田郡美里町中埣字卯時3-1</v>
      </c>
      <c r="AH1413" s="237" t="s">
        <v>6617</v>
      </c>
      <c r="AI1413" s="237" t="s">
        <v>6618</v>
      </c>
      <c r="AJ1413" s="237" t="s">
        <v>260</v>
      </c>
    </row>
    <row r="1414" spans="1:36">
      <c r="A1414" s="237" t="str">
        <f t="shared" si="242"/>
        <v>0413100066居宅介護</v>
      </c>
      <c r="B1414" s="237" t="s">
        <v>484</v>
      </c>
      <c r="C1414" s="237" t="s">
        <v>485</v>
      </c>
      <c r="D1414" s="237" t="str">
        <f t="shared" si="243"/>
        <v>カブシキガイシャコムスン</v>
      </c>
      <c r="E1414" s="237" t="s">
        <v>486</v>
      </c>
      <c r="F1414" s="237" t="str">
        <f t="shared" si="244"/>
        <v>106</v>
      </c>
      <c r="G1414" s="237" t="str">
        <f t="shared" si="245"/>
        <v>6153</v>
      </c>
      <c r="H1414" s="237" t="s">
        <v>487</v>
      </c>
      <c r="I1414" s="237" t="str">
        <f t="shared" si="246"/>
        <v>東京都港区六本木六丁目１０番１号六本木ヒルズ森タワー</v>
      </c>
      <c r="J1414" s="237" t="s">
        <v>488</v>
      </c>
      <c r="K1414" s="237" t="s">
        <v>489</v>
      </c>
      <c r="L1414" s="237" t="s">
        <v>339</v>
      </c>
      <c r="M1414" s="237" t="s">
        <v>490</v>
      </c>
      <c r="N1414" s="237" t="s">
        <v>6620</v>
      </c>
      <c r="O1414" s="237" t="s">
        <v>6621</v>
      </c>
      <c r="P1414" s="237" t="s">
        <v>6622</v>
      </c>
      <c r="Q1414" s="237" t="s">
        <v>6577</v>
      </c>
      <c r="R1414" s="237" t="s">
        <v>6623</v>
      </c>
      <c r="S1414" s="237" t="s">
        <v>6624</v>
      </c>
      <c r="T1414" s="237" t="s">
        <v>6625</v>
      </c>
      <c r="U1414" s="237" t="s">
        <v>6626</v>
      </c>
      <c r="V1414" s="237" t="s">
        <v>99</v>
      </c>
      <c r="W1414" s="237"/>
      <c r="X1414" s="237"/>
      <c r="Y1414" s="237" t="s">
        <v>6620</v>
      </c>
      <c r="Z1414" s="237" t="s">
        <v>6621</v>
      </c>
      <c r="AA1414" s="237" t="str">
        <f t="shared" si="247"/>
        <v>カブシキガイシャコムスン　コゴタケアセンター</v>
      </c>
      <c r="AB1414" s="237" t="s">
        <v>6622</v>
      </c>
      <c r="AC1414" s="237" t="str">
        <f t="shared" si="248"/>
        <v>987</v>
      </c>
      <c r="AD1414" s="237" t="str">
        <f t="shared" si="249"/>
        <v>0034</v>
      </c>
      <c r="AE1414" s="237" t="s">
        <v>6577</v>
      </c>
      <c r="AF1414" s="237" t="s">
        <v>6623</v>
      </c>
      <c r="AG1414" s="237" t="str">
        <f t="shared" si="250"/>
        <v>遠田郡美里町字化粧坂１９－１</v>
      </c>
      <c r="AH1414" s="237" t="s">
        <v>6624</v>
      </c>
      <c r="AI1414" s="237" t="s">
        <v>6625</v>
      </c>
      <c r="AJ1414" s="237" t="s">
        <v>332</v>
      </c>
    </row>
    <row r="1415" spans="1:36">
      <c r="A1415" s="237" t="str">
        <f t="shared" si="242"/>
        <v>0413100066重度訪問介護</v>
      </c>
      <c r="B1415" s="237" t="s">
        <v>484</v>
      </c>
      <c r="C1415" s="237" t="s">
        <v>485</v>
      </c>
      <c r="D1415" s="237" t="str">
        <f t="shared" si="243"/>
        <v>カブシキガイシャコムスン</v>
      </c>
      <c r="E1415" s="237" t="s">
        <v>486</v>
      </c>
      <c r="F1415" s="237" t="str">
        <f t="shared" si="244"/>
        <v>106</v>
      </c>
      <c r="G1415" s="237" t="str">
        <f t="shared" si="245"/>
        <v>6153</v>
      </c>
      <c r="H1415" s="237" t="s">
        <v>487</v>
      </c>
      <c r="I1415" s="237" t="str">
        <f t="shared" si="246"/>
        <v>東京都港区六本木六丁目１０番１号六本木ヒルズ森タワー</v>
      </c>
      <c r="J1415" s="237" t="s">
        <v>488</v>
      </c>
      <c r="K1415" s="237" t="s">
        <v>489</v>
      </c>
      <c r="L1415" s="237" t="s">
        <v>339</v>
      </c>
      <c r="M1415" s="237" t="s">
        <v>490</v>
      </c>
      <c r="N1415" s="237" t="s">
        <v>6620</v>
      </c>
      <c r="O1415" s="237" t="s">
        <v>6621</v>
      </c>
      <c r="P1415" s="237" t="s">
        <v>6622</v>
      </c>
      <c r="Q1415" s="237" t="s">
        <v>6577</v>
      </c>
      <c r="R1415" s="237" t="s">
        <v>6623</v>
      </c>
      <c r="S1415" s="237" t="s">
        <v>6624</v>
      </c>
      <c r="T1415" s="237" t="s">
        <v>6625</v>
      </c>
      <c r="U1415" s="237" t="s">
        <v>6626</v>
      </c>
      <c r="V1415" s="237" t="s">
        <v>101</v>
      </c>
      <c r="W1415" s="237"/>
      <c r="X1415" s="237"/>
      <c r="Y1415" s="237" t="s">
        <v>6620</v>
      </c>
      <c r="Z1415" s="237" t="s">
        <v>6621</v>
      </c>
      <c r="AA1415" s="237" t="str">
        <f t="shared" si="247"/>
        <v>カブシキガイシャコムスン　コゴタケアセンター</v>
      </c>
      <c r="AB1415" s="237" t="s">
        <v>6622</v>
      </c>
      <c r="AC1415" s="237" t="str">
        <f t="shared" si="248"/>
        <v>987</v>
      </c>
      <c r="AD1415" s="237" t="str">
        <f t="shared" si="249"/>
        <v>0034</v>
      </c>
      <c r="AE1415" s="237" t="s">
        <v>6577</v>
      </c>
      <c r="AF1415" s="237" t="s">
        <v>6623</v>
      </c>
      <c r="AG1415" s="237" t="str">
        <f t="shared" si="250"/>
        <v>遠田郡美里町字化粧坂１９－１</v>
      </c>
      <c r="AH1415" s="237" t="s">
        <v>6624</v>
      </c>
      <c r="AI1415" s="237" t="s">
        <v>6625</v>
      </c>
      <c r="AJ1415" s="237" t="s">
        <v>332</v>
      </c>
    </row>
    <row r="1416" spans="1:36">
      <c r="A1416" s="237" t="str">
        <f t="shared" si="242"/>
        <v>0413100074知的障害者通所授産施設</v>
      </c>
      <c r="B1416" s="237" t="s">
        <v>6627</v>
      </c>
      <c r="C1416" s="237" t="s">
        <v>6628</v>
      </c>
      <c r="D1416" s="237" t="str">
        <f t="shared" si="243"/>
        <v>シャカイフクシホウジンキョウセイノモリ</v>
      </c>
      <c r="E1416" s="237" t="s">
        <v>6596</v>
      </c>
      <c r="F1416" s="237" t="str">
        <f t="shared" si="244"/>
        <v>987</v>
      </c>
      <c r="G1416" s="237" t="str">
        <f t="shared" si="245"/>
        <v>0121</v>
      </c>
      <c r="H1416" s="237" t="s">
        <v>6629</v>
      </c>
      <c r="I1416" s="237" t="str">
        <f t="shared" si="246"/>
        <v>遠田郡涌谷町涌谷字築道西１-２</v>
      </c>
      <c r="J1416" s="237" t="s">
        <v>6630</v>
      </c>
      <c r="K1416" s="237" t="s">
        <v>6631</v>
      </c>
      <c r="L1416" s="237" t="s">
        <v>248</v>
      </c>
      <c r="M1416" s="237" t="s">
        <v>6632</v>
      </c>
      <c r="N1416" s="237" t="s">
        <v>6633</v>
      </c>
      <c r="O1416" s="237" t="s">
        <v>6634</v>
      </c>
      <c r="P1416" s="237" t="s">
        <v>6596</v>
      </c>
      <c r="Q1416" s="237" t="s">
        <v>6603</v>
      </c>
      <c r="R1416" s="237" t="s">
        <v>6635</v>
      </c>
      <c r="S1416" s="237" t="s">
        <v>6630</v>
      </c>
      <c r="T1416" s="237" t="s">
        <v>6630</v>
      </c>
      <c r="U1416" s="237" t="s">
        <v>6636</v>
      </c>
      <c r="V1416" s="237" t="s">
        <v>561</v>
      </c>
      <c r="W1416" s="237"/>
      <c r="X1416" s="237"/>
      <c r="Y1416" s="237" t="s">
        <v>6633</v>
      </c>
      <c r="Z1416" s="237" t="s">
        <v>6634</v>
      </c>
      <c r="AA1416" s="237" t="str">
        <f t="shared" si="247"/>
        <v>クガネサギョウショ</v>
      </c>
      <c r="AB1416" s="237" t="s">
        <v>6596</v>
      </c>
      <c r="AC1416" s="237" t="str">
        <f t="shared" si="248"/>
        <v>987</v>
      </c>
      <c r="AD1416" s="237" t="str">
        <f t="shared" si="249"/>
        <v>0121</v>
      </c>
      <c r="AE1416" s="237" t="s">
        <v>6603</v>
      </c>
      <c r="AF1416" s="237" t="s">
        <v>6635</v>
      </c>
      <c r="AG1416" s="237" t="str">
        <f t="shared" si="250"/>
        <v>遠田郡涌谷町涌谷字築道西1-2</v>
      </c>
      <c r="AH1416" s="237" t="s">
        <v>6630</v>
      </c>
      <c r="AI1416" s="237" t="s">
        <v>6631</v>
      </c>
      <c r="AJ1416" s="237" t="s">
        <v>280</v>
      </c>
    </row>
    <row r="1417" spans="1:36">
      <c r="A1417" s="237" t="str">
        <f t="shared" si="242"/>
        <v>0413100082居宅介護</v>
      </c>
      <c r="B1417" s="237" t="s">
        <v>644</v>
      </c>
      <c r="C1417" s="237" t="s">
        <v>645</v>
      </c>
      <c r="D1417" s="237" t="str">
        <f t="shared" si="243"/>
        <v>セントケアミヤギカブシキガイシャ</v>
      </c>
      <c r="E1417" s="237" t="s">
        <v>646</v>
      </c>
      <c r="F1417" s="237" t="str">
        <f t="shared" si="244"/>
        <v>980</v>
      </c>
      <c r="G1417" s="237" t="str">
        <f t="shared" si="245"/>
        <v>0014</v>
      </c>
      <c r="H1417" s="237" t="s">
        <v>647</v>
      </c>
      <c r="I1417" s="237" t="str">
        <f t="shared" si="246"/>
        <v>仙台市青葉区本町１丁目１１番１１号</v>
      </c>
      <c r="J1417" s="237" t="s">
        <v>648</v>
      </c>
      <c r="K1417" s="237" t="s">
        <v>649</v>
      </c>
      <c r="L1417" s="237" t="s">
        <v>635</v>
      </c>
      <c r="M1417" s="237" t="s">
        <v>650</v>
      </c>
      <c r="N1417" s="237" t="s">
        <v>6637</v>
      </c>
      <c r="O1417" s="237" t="s">
        <v>6638</v>
      </c>
      <c r="P1417" s="237" t="s">
        <v>6622</v>
      </c>
      <c r="Q1417" s="237" t="s">
        <v>6577</v>
      </c>
      <c r="R1417" s="237" t="s">
        <v>6639</v>
      </c>
      <c r="S1417" s="237" t="s">
        <v>6624</v>
      </c>
      <c r="T1417" s="237" t="s">
        <v>6625</v>
      </c>
      <c r="U1417" s="237" t="s">
        <v>6640</v>
      </c>
      <c r="V1417" s="237" t="s">
        <v>99</v>
      </c>
      <c r="W1417" s="237"/>
      <c r="X1417" s="237"/>
      <c r="Y1417" s="237" t="s">
        <v>6637</v>
      </c>
      <c r="Z1417" s="237" t="s">
        <v>6638</v>
      </c>
      <c r="AA1417" s="237" t="str">
        <f t="shared" si="247"/>
        <v>セントケアコゴタ</v>
      </c>
      <c r="AB1417" s="237" t="s">
        <v>6622</v>
      </c>
      <c r="AC1417" s="237" t="str">
        <f t="shared" si="248"/>
        <v>987</v>
      </c>
      <c r="AD1417" s="237" t="str">
        <f t="shared" si="249"/>
        <v>0034</v>
      </c>
      <c r="AE1417" s="237" t="s">
        <v>6577</v>
      </c>
      <c r="AF1417" s="237" t="s">
        <v>6639</v>
      </c>
      <c r="AG1417" s="237" t="str">
        <f t="shared" si="250"/>
        <v>遠田郡美里町字化粧坂１９番１号</v>
      </c>
      <c r="AH1417" s="237" t="s">
        <v>6624</v>
      </c>
      <c r="AI1417" s="237" t="s">
        <v>6625</v>
      </c>
      <c r="AJ1417" s="237" t="s">
        <v>260</v>
      </c>
    </row>
    <row r="1418" spans="1:36">
      <c r="A1418" s="237" t="str">
        <f t="shared" ref="A1418:A1481" si="251">U1418&amp;V1418</f>
        <v>0413100082重度訪問介護</v>
      </c>
      <c r="B1418" s="237" t="s">
        <v>644</v>
      </c>
      <c r="C1418" s="237" t="s">
        <v>645</v>
      </c>
      <c r="D1418" s="237" t="str">
        <f t="shared" ref="D1418:D1481" si="252">DBCS(C1418)</f>
        <v>セントケアミヤギカブシキガイシャ</v>
      </c>
      <c r="E1418" s="237" t="s">
        <v>646</v>
      </c>
      <c r="F1418" s="237" t="str">
        <f t="shared" ref="F1418:F1481" si="253">LEFT(E1418,3)</f>
        <v>980</v>
      </c>
      <c r="G1418" s="237" t="str">
        <f t="shared" ref="G1418:G1481" si="254">RIGHT(E1418,4)</f>
        <v>0014</v>
      </c>
      <c r="H1418" s="237" t="s">
        <v>647</v>
      </c>
      <c r="I1418" s="237" t="str">
        <f t="shared" ref="I1418:I1481" si="255">SUBSTITUTE(H1418,"宮城県","")</f>
        <v>仙台市青葉区本町１丁目１１番１１号</v>
      </c>
      <c r="J1418" s="237" t="s">
        <v>648</v>
      </c>
      <c r="K1418" s="237" t="s">
        <v>649</v>
      </c>
      <c r="L1418" s="237" t="s">
        <v>635</v>
      </c>
      <c r="M1418" s="237" t="s">
        <v>650</v>
      </c>
      <c r="N1418" s="237" t="s">
        <v>6637</v>
      </c>
      <c r="O1418" s="237" t="s">
        <v>6638</v>
      </c>
      <c r="P1418" s="237" t="s">
        <v>6622</v>
      </c>
      <c r="Q1418" s="237" t="s">
        <v>6577</v>
      </c>
      <c r="R1418" s="237" t="s">
        <v>6639</v>
      </c>
      <c r="S1418" s="237" t="s">
        <v>6624</v>
      </c>
      <c r="T1418" s="237" t="s">
        <v>6625</v>
      </c>
      <c r="U1418" s="237" t="s">
        <v>6640</v>
      </c>
      <c r="V1418" s="237" t="s">
        <v>101</v>
      </c>
      <c r="W1418" s="237"/>
      <c r="X1418" s="237"/>
      <c r="Y1418" s="237" t="s">
        <v>6637</v>
      </c>
      <c r="Z1418" s="237" t="s">
        <v>6638</v>
      </c>
      <c r="AA1418" s="237" t="str">
        <f t="shared" ref="AA1418:AA1481" si="256">DBCS(Z1418)</f>
        <v>セントケアコゴタ</v>
      </c>
      <c r="AB1418" s="237" t="s">
        <v>6622</v>
      </c>
      <c r="AC1418" s="237" t="str">
        <f t="shared" ref="AC1418:AC1481" si="257">LEFT(AB1418,3)</f>
        <v>987</v>
      </c>
      <c r="AD1418" s="237" t="str">
        <f t="shared" ref="AD1418:AD1481" si="258">RIGHT(AB1418,4)</f>
        <v>0034</v>
      </c>
      <c r="AE1418" s="237" t="s">
        <v>6577</v>
      </c>
      <c r="AF1418" s="237" t="s">
        <v>6639</v>
      </c>
      <c r="AG1418" s="237" t="str">
        <f t="shared" ref="AG1418:AG1481" si="259">SUBSTITUTE(AF1418,"宮城県","")</f>
        <v>遠田郡美里町字化粧坂１９番１号</v>
      </c>
      <c r="AH1418" s="237" t="s">
        <v>6624</v>
      </c>
      <c r="AI1418" s="237" t="s">
        <v>6625</v>
      </c>
      <c r="AJ1418" s="237" t="s">
        <v>260</v>
      </c>
    </row>
    <row r="1419" spans="1:36">
      <c r="A1419" s="237" t="str">
        <f t="shared" si="251"/>
        <v>0413100082同行援護</v>
      </c>
      <c r="B1419" s="237" t="s">
        <v>644</v>
      </c>
      <c r="C1419" s="237" t="s">
        <v>645</v>
      </c>
      <c r="D1419" s="237" t="str">
        <f t="shared" si="252"/>
        <v>セントケアミヤギカブシキガイシャ</v>
      </c>
      <c r="E1419" s="237" t="s">
        <v>646</v>
      </c>
      <c r="F1419" s="237" t="str">
        <f t="shared" si="253"/>
        <v>980</v>
      </c>
      <c r="G1419" s="237" t="str">
        <f t="shared" si="254"/>
        <v>0014</v>
      </c>
      <c r="H1419" s="237" t="s">
        <v>647</v>
      </c>
      <c r="I1419" s="237" t="str">
        <f t="shared" si="255"/>
        <v>仙台市青葉区本町１丁目１１番１１号</v>
      </c>
      <c r="J1419" s="237" t="s">
        <v>648</v>
      </c>
      <c r="K1419" s="237" t="s">
        <v>649</v>
      </c>
      <c r="L1419" s="237" t="s">
        <v>635</v>
      </c>
      <c r="M1419" s="237" t="s">
        <v>650</v>
      </c>
      <c r="N1419" s="237" t="s">
        <v>6637</v>
      </c>
      <c r="O1419" s="237" t="s">
        <v>6638</v>
      </c>
      <c r="P1419" s="237" t="s">
        <v>6622</v>
      </c>
      <c r="Q1419" s="237" t="s">
        <v>6577</v>
      </c>
      <c r="R1419" s="237" t="s">
        <v>6639</v>
      </c>
      <c r="S1419" s="237" t="s">
        <v>6624</v>
      </c>
      <c r="T1419" s="237" t="s">
        <v>6625</v>
      </c>
      <c r="U1419" s="237" t="s">
        <v>6640</v>
      </c>
      <c r="V1419" s="237" t="s">
        <v>126</v>
      </c>
      <c r="W1419" s="237"/>
      <c r="X1419" s="237"/>
      <c r="Y1419" s="237" t="s">
        <v>6637</v>
      </c>
      <c r="Z1419" s="237" t="s">
        <v>6638</v>
      </c>
      <c r="AA1419" s="237" t="str">
        <f t="shared" si="256"/>
        <v>セントケアコゴタ</v>
      </c>
      <c r="AB1419" s="237" t="s">
        <v>6622</v>
      </c>
      <c r="AC1419" s="237" t="str">
        <f t="shared" si="257"/>
        <v>987</v>
      </c>
      <c r="AD1419" s="237" t="str">
        <f t="shared" si="258"/>
        <v>0034</v>
      </c>
      <c r="AE1419" s="237" t="s">
        <v>6577</v>
      </c>
      <c r="AF1419" s="237" t="s">
        <v>6639</v>
      </c>
      <c r="AG1419" s="237" t="str">
        <f t="shared" si="259"/>
        <v>遠田郡美里町字化粧坂１９番１号</v>
      </c>
      <c r="AH1419" s="237" t="s">
        <v>6624</v>
      </c>
      <c r="AI1419" s="237" t="s">
        <v>6625</v>
      </c>
      <c r="AJ1419" s="237" t="s">
        <v>260</v>
      </c>
    </row>
    <row r="1420" spans="1:36">
      <c r="A1420" s="237" t="str">
        <f t="shared" si="251"/>
        <v>0413100090生活介護</v>
      </c>
      <c r="B1420" s="237" t="s">
        <v>6627</v>
      </c>
      <c r="C1420" s="237" t="s">
        <v>6628</v>
      </c>
      <c r="D1420" s="237" t="str">
        <f t="shared" si="252"/>
        <v>シャカイフクシホウジンキョウセイノモリ</v>
      </c>
      <c r="E1420" s="237" t="s">
        <v>6596</v>
      </c>
      <c r="F1420" s="237" t="str">
        <f t="shared" si="253"/>
        <v>987</v>
      </c>
      <c r="G1420" s="237" t="str">
        <f t="shared" si="254"/>
        <v>0121</v>
      </c>
      <c r="H1420" s="237" t="s">
        <v>6629</v>
      </c>
      <c r="I1420" s="237" t="str">
        <f t="shared" si="255"/>
        <v>遠田郡涌谷町涌谷字築道西１-２</v>
      </c>
      <c r="J1420" s="237" t="s">
        <v>6630</v>
      </c>
      <c r="K1420" s="237" t="s">
        <v>6631</v>
      </c>
      <c r="L1420" s="237" t="s">
        <v>248</v>
      </c>
      <c r="M1420" s="237" t="s">
        <v>6632</v>
      </c>
      <c r="N1420" s="237" t="s">
        <v>6627</v>
      </c>
      <c r="O1420" s="237" t="s">
        <v>6628</v>
      </c>
      <c r="P1420" s="237" t="s">
        <v>6596</v>
      </c>
      <c r="Q1420" s="237" t="s">
        <v>6603</v>
      </c>
      <c r="R1420" s="237" t="s">
        <v>6641</v>
      </c>
      <c r="S1420" s="237" t="s">
        <v>6630</v>
      </c>
      <c r="T1420" s="237" t="s">
        <v>6642</v>
      </c>
      <c r="U1420" s="237" t="s">
        <v>6643</v>
      </c>
      <c r="V1420" s="237" t="s">
        <v>105</v>
      </c>
      <c r="W1420" s="237"/>
      <c r="X1420" s="237"/>
      <c r="Y1420" s="237" t="s">
        <v>6644</v>
      </c>
      <c r="Z1420" s="237" t="s">
        <v>6645</v>
      </c>
      <c r="AA1420" s="237" t="str">
        <f t="shared" si="256"/>
        <v>シャカイフクシホウジンキョウセイノモリセイカツカイゴジギョウショ</v>
      </c>
      <c r="AB1420" s="237" t="s">
        <v>6596</v>
      </c>
      <c r="AC1420" s="237" t="str">
        <f t="shared" si="257"/>
        <v>987</v>
      </c>
      <c r="AD1420" s="237" t="str">
        <f t="shared" si="258"/>
        <v>0121</v>
      </c>
      <c r="AE1420" s="237" t="s">
        <v>6603</v>
      </c>
      <c r="AF1420" s="237" t="s">
        <v>6641</v>
      </c>
      <c r="AG1420" s="237" t="str">
        <f t="shared" si="259"/>
        <v>遠田郡涌谷町涌谷字築道西１番地の２</v>
      </c>
      <c r="AH1420" s="237" t="s">
        <v>6630</v>
      </c>
      <c r="AI1420" s="237" t="s">
        <v>6642</v>
      </c>
      <c r="AJ1420" s="237" t="s">
        <v>332</v>
      </c>
    </row>
    <row r="1421" spans="1:36">
      <c r="A1421" s="237" t="str">
        <f t="shared" si="251"/>
        <v>0413100090就労移行支援</v>
      </c>
      <c r="B1421" s="237" t="s">
        <v>6627</v>
      </c>
      <c r="C1421" s="237" t="s">
        <v>6628</v>
      </c>
      <c r="D1421" s="237" t="str">
        <f t="shared" si="252"/>
        <v>シャカイフクシホウジンキョウセイノモリ</v>
      </c>
      <c r="E1421" s="237" t="s">
        <v>6596</v>
      </c>
      <c r="F1421" s="237" t="str">
        <f t="shared" si="253"/>
        <v>987</v>
      </c>
      <c r="G1421" s="237" t="str">
        <f t="shared" si="254"/>
        <v>0121</v>
      </c>
      <c r="H1421" s="237" t="s">
        <v>6629</v>
      </c>
      <c r="I1421" s="237" t="str">
        <f t="shared" si="255"/>
        <v>遠田郡涌谷町涌谷字築道西１-２</v>
      </c>
      <c r="J1421" s="237" t="s">
        <v>6630</v>
      </c>
      <c r="K1421" s="237" t="s">
        <v>6631</v>
      </c>
      <c r="L1421" s="237" t="s">
        <v>248</v>
      </c>
      <c r="M1421" s="237" t="s">
        <v>6632</v>
      </c>
      <c r="N1421" s="237" t="s">
        <v>6627</v>
      </c>
      <c r="O1421" s="237" t="s">
        <v>6628</v>
      </c>
      <c r="P1421" s="237" t="s">
        <v>6596</v>
      </c>
      <c r="Q1421" s="237" t="s">
        <v>6603</v>
      </c>
      <c r="R1421" s="237" t="s">
        <v>6641</v>
      </c>
      <c r="S1421" s="237" t="s">
        <v>6630</v>
      </c>
      <c r="T1421" s="237" t="s">
        <v>6642</v>
      </c>
      <c r="U1421" s="237" t="s">
        <v>6643</v>
      </c>
      <c r="V1421" s="237" t="s">
        <v>109</v>
      </c>
      <c r="W1421" s="237"/>
      <c r="X1421" s="237"/>
      <c r="Y1421" s="237" t="s">
        <v>6646</v>
      </c>
      <c r="Z1421" s="237" t="s">
        <v>6647</v>
      </c>
      <c r="AA1421" s="237" t="str">
        <f t="shared" si="256"/>
        <v>シャカイフクシホウジンキョウセイノモリシュウロウイコウシエンジギョウショ</v>
      </c>
      <c r="AB1421" s="237" t="s">
        <v>6596</v>
      </c>
      <c r="AC1421" s="237" t="str">
        <f t="shared" si="257"/>
        <v>987</v>
      </c>
      <c r="AD1421" s="237" t="str">
        <f t="shared" si="258"/>
        <v>0121</v>
      </c>
      <c r="AE1421" s="237" t="s">
        <v>6603</v>
      </c>
      <c r="AF1421" s="237" t="s">
        <v>6641</v>
      </c>
      <c r="AG1421" s="237" t="str">
        <f t="shared" si="259"/>
        <v>遠田郡涌谷町涌谷字築道西１番地の２</v>
      </c>
      <c r="AH1421" s="237" t="s">
        <v>6630</v>
      </c>
      <c r="AI1421" s="237" t="s">
        <v>6642</v>
      </c>
      <c r="AJ1421" s="237" t="s">
        <v>470</v>
      </c>
    </row>
    <row r="1422" spans="1:36">
      <c r="A1422" s="237" t="str">
        <f t="shared" si="251"/>
        <v>0413100090就労継続支援Ｂ型</v>
      </c>
      <c r="B1422" s="237" t="s">
        <v>6627</v>
      </c>
      <c r="C1422" s="237" t="s">
        <v>6628</v>
      </c>
      <c r="D1422" s="237" t="str">
        <f t="shared" si="252"/>
        <v>シャカイフクシホウジンキョウセイノモリ</v>
      </c>
      <c r="E1422" s="237" t="s">
        <v>6596</v>
      </c>
      <c r="F1422" s="237" t="str">
        <f t="shared" si="253"/>
        <v>987</v>
      </c>
      <c r="G1422" s="237" t="str">
        <f t="shared" si="254"/>
        <v>0121</v>
      </c>
      <c r="H1422" s="237" t="s">
        <v>6629</v>
      </c>
      <c r="I1422" s="237" t="str">
        <f t="shared" si="255"/>
        <v>遠田郡涌谷町涌谷字築道西１-２</v>
      </c>
      <c r="J1422" s="237" t="s">
        <v>6630</v>
      </c>
      <c r="K1422" s="237" t="s">
        <v>6631</v>
      </c>
      <c r="L1422" s="237" t="s">
        <v>248</v>
      </c>
      <c r="M1422" s="237" t="s">
        <v>6632</v>
      </c>
      <c r="N1422" s="237" t="s">
        <v>6627</v>
      </c>
      <c r="O1422" s="237" t="s">
        <v>6628</v>
      </c>
      <c r="P1422" s="237" t="s">
        <v>6596</v>
      </c>
      <c r="Q1422" s="237" t="s">
        <v>6603</v>
      </c>
      <c r="R1422" s="237" t="s">
        <v>6641</v>
      </c>
      <c r="S1422" s="237" t="s">
        <v>6630</v>
      </c>
      <c r="T1422" s="237" t="s">
        <v>6642</v>
      </c>
      <c r="U1422" s="237" t="s">
        <v>6643</v>
      </c>
      <c r="V1422" s="237" t="s">
        <v>111</v>
      </c>
      <c r="W1422" s="237"/>
      <c r="X1422" s="237"/>
      <c r="Y1422" s="237" t="s">
        <v>6648</v>
      </c>
      <c r="Z1422" s="237" t="s">
        <v>6649</v>
      </c>
      <c r="AA1422" s="237" t="str">
        <f t="shared" si="256"/>
        <v>シャカイフクシホウジンキョウセイノモリシュウロウシエンケイゾクシエンＢガタジギョウショ</v>
      </c>
      <c r="AB1422" s="237" t="s">
        <v>6596</v>
      </c>
      <c r="AC1422" s="237" t="str">
        <f t="shared" si="257"/>
        <v>987</v>
      </c>
      <c r="AD1422" s="237" t="str">
        <f t="shared" si="258"/>
        <v>0121</v>
      </c>
      <c r="AE1422" s="237" t="s">
        <v>6603</v>
      </c>
      <c r="AF1422" s="237" t="s">
        <v>6641</v>
      </c>
      <c r="AG1422" s="237" t="str">
        <f t="shared" si="259"/>
        <v>遠田郡涌谷町涌谷字築道西１番地の２</v>
      </c>
      <c r="AH1422" s="237" t="s">
        <v>6630</v>
      </c>
      <c r="AI1422" s="237" t="s">
        <v>6642</v>
      </c>
      <c r="AJ1422" s="237" t="s">
        <v>260</v>
      </c>
    </row>
    <row r="1423" spans="1:36">
      <c r="A1423" s="237" t="str">
        <f t="shared" si="251"/>
        <v>0413100108就労継続支援Ａ型</v>
      </c>
      <c r="B1423" s="237" t="s">
        <v>4609</v>
      </c>
      <c r="C1423" s="237" t="s">
        <v>4610</v>
      </c>
      <c r="D1423" s="237" t="str">
        <f t="shared" si="252"/>
        <v>カブシキガイシャマチノトウフヤプロジェクト</v>
      </c>
      <c r="E1423" s="237" t="s">
        <v>4611</v>
      </c>
      <c r="F1423" s="237" t="str">
        <f t="shared" si="253"/>
        <v>987</v>
      </c>
      <c r="G1423" s="237" t="str">
        <f t="shared" si="254"/>
        <v>0112</v>
      </c>
      <c r="H1423" s="237" t="s">
        <v>4612</v>
      </c>
      <c r="I1423" s="237" t="str">
        <f t="shared" si="255"/>
        <v>遠田郡涌谷町字桑木荒１５６番地３</v>
      </c>
      <c r="J1423" s="237" t="s">
        <v>4613</v>
      </c>
      <c r="K1423" s="237" t="s">
        <v>4614</v>
      </c>
      <c r="L1423" s="237" t="s">
        <v>339</v>
      </c>
      <c r="M1423" s="237" t="s">
        <v>4615</v>
      </c>
      <c r="N1423" s="237" t="s">
        <v>6650</v>
      </c>
      <c r="O1423" s="237" t="s">
        <v>6651</v>
      </c>
      <c r="P1423" s="237" t="s">
        <v>4611</v>
      </c>
      <c r="Q1423" s="237" t="s">
        <v>6603</v>
      </c>
      <c r="R1423" s="237" t="s">
        <v>6652</v>
      </c>
      <c r="S1423" s="237" t="s">
        <v>4613</v>
      </c>
      <c r="T1423" s="237" t="s">
        <v>4614</v>
      </c>
      <c r="U1423" s="237" t="s">
        <v>6653</v>
      </c>
      <c r="V1423" s="237" t="s">
        <v>110</v>
      </c>
      <c r="W1423" s="237"/>
      <c r="X1423" s="237"/>
      <c r="Y1423" s="237" t="s">
        <v>6650</v>
      </c>
      <c r="Z1423" s="237" t="s">
        <v>6651</v>
      </c>
      <c r="AA1423" s="237" t="str">
        <f t="shared" si="256"/>
        <v>ワクヤトウフテン</v>
      </c>
      <c r="AB1423" s="237" t="s">
        <v>4611</v>
      </c>
      <c r="AC1423" s="237" t="str">
        <f t="shared" si="257"/>
        <v>987</v>
      </c>
      <c r="AD1423" s="237" t="str">
        <f t="shared" si="258"/>
        <v>0112</v>
      </c>
      <c r="AE1423" s="237" t="s">
        <v>6603</v>
      </c>
      <c r="AF1423" s="237" t="s">
        <v>6652</v>
      </c>
      <c r="AG1423" s="237" t="str">
        <f t="shared" si="259"/>
        <v>遠田郡涌谷町桑木荒156番地3</v>
      </c>
      <c r="AH1423" s="237" t="s">
        <v>4613</v>
      </c>
      <c r="AI1423" s="237" t="s">
        <v>4614</v>
      </c>
      <c r="AJ1423" s="237" t="s">
        <v>260</v>
      </c>
    </row>
    <row r="1424" spans="1:36">
      <c r="A1424" s="237" t="str">
        <f t="shared" si="251"/>
        <v>0413100116生活介護</v>
      </c>
      <c r="B1424" s="237" t="s">
        <v>4725</v>
      </c>
      <c r="C1424" s="237" t="s">
        <v>4726</v>
      </c>
      <c r="D1424" s="237" t="str">
        <f t="shared" si="252"/>
        <v>シャカイフクシホウジンミンナノワ</v>
      </c>
      <c r="E1424" s="237" t="s">
        <v>4727</v>
      </c>
      <c r="F1424" s="237" t="str">
        <f t="shared" si="253"/>
        <v>981</v>
      </c>
      <c r="G1424" s="237" t="str">
        <f t="shared" si="254"/>
        <v>3602</v>
      </c>
      <c r="H1424" s="237" t="s">
        <v>4728</v>
      </c>
      <c r="I1424" s="237" t="str">
        <f t="shared" si="255"/>
        <v>黒川郡大衡村大衡字鐙沢１２番５４</v>
      </c>
      <c r="J1424" s="237" t="s">
        <v>4729</v>
      </c>
      <c r="K1424" s="237" t="s">
        <v>4730</v>
      </c>
      <c r="L1424" s="237" t="s">
        <v>248</v>
      </c>
      <c r="M1424" s="237" t="s">
        <v>4731</v>
      </c>
      <c r="N1424" s="237" t="s">
        <v>6654</v>
      </c>
      <c r="O1424" s="237" t="s">
        <v>6655</v>
      </c>
      <c r="P1424" s="237" t="s">
        <v>6556</v>
      </c>
      <c r="Q1424" s="237" t="s">
        <v>6577</v>
      </c>
      <c r="R1424" s="237" t="s">
        <v>6656</v>
      </c>
      <c r="S1424" s="237" t="s">
        <v>6657</v>
      </c>
      <c r="T1424" s="237" t="s">
        <v>6658</v>
      </c>
      <c r="U1424" s="237" t="s">
        <v>6659</v>
      </c>
      <c r="V1424" s="237" t="s">
        <v>105</v>
      </c>
      <c r="W1424" s="237"/>
      <c r="X1424" s="237"/>
      <c r="Y1424" s="237" t="s">
        <v>6654</v>
      </c>
      <c r="Z1424" s="237" t="s">
        <v>6655</v>
      </c>
      <c r="AA1424" s="237" t="str">
        <f t="shared" si="256"/>
        <v>ワ・ハ・ワミサト</v>
      </c>
      <c r="AB1424" s="237" t="s">
        <v>6556</v>
      </c>
      <c r="AC1424" s="237" t="str">
        <f t="shared" si="257"/>
        <v>987</v>
      </c>
      <c r="AD1424" s="237" t="str">
        <f t="shared" si="258"/>
        <v>0015</v>
      </c>
      <c r="AE1424" s="237" t="s">
        <v>6577</v>
      </c>
      <c r="AF1424" s="237" t="s">
        <v>6656</v>
      </c>
      <c r="AG1424" s="237" t="str">
        <f t="shared" si="259"/>
        <v>遠田郡美里町青生字中ノ橋173</v>
      </c>
      <c r="AH1424" s="237" t="s">
        <v>6657</v>
      </c>
      <c r="AI1424" s="237" t="s">
        <v>6658</v>
      </c>
      <c r="AJ1424" s="237" t="s">
        <v>260</v>
      </c>
    </row>
    <row r="1425" spans="1:36">
      <c r="A1425" s="237" t="str">
        <f t="shared" si="251"/>
        <v>0413100116就労継続支援Ｂ型</v>
      </c>
      <c r="B1425" s="237" t="s">
        <v>4725</v>
      </c>
      <c r="C1425" s="237" t="s">
        <v>4726</v>
      </c>
      <c r="D1425" s="237" t="str">
        <f t="shared" si="252"/>
        <v>シャカイフクシホウジンミンナノワ</v>
      </c>
      <c r="E1425" s="237" t="s">
        <v>4727</v>
      </c>
      <c r="F1425" s="237" t="str">
        <f t="shared" si="253"/>
        <v>981</v>
      </c>
      <c r="G1425" s="237" t="str">
        <f t="shared" si="254"/>
        <v>3602</v>
      </c>
      <c r="H1425" s="237" t="s">
        <v>4728</v>
      </c>
      <c r="I1425" s="237" t="str">
        <f t="shared" si="255"/>
        <v>黒川郡大衡村大衡字鐙沢１２番５４</v>
      </c>
      <c r="J1425" s="237" t="s">
        <v>4729</v>
      </c>
      <c r="K1425" s="237" t="s">
        <v>4730</v>
      </c>
      <c r="L1425" s="237" t="s">
        <v>248</v>
      </c>
      <c r="M1425" s="237" t="s">
        <v>4731</v>
      </c>
      <c r="N1425" s="237" t="s">
        <v>6654</v>
      </c>
      <c r="O1425" s="237" t="s">
        <v>6655</v>
      </c>
      <c r="P1425" s="237" t="s">
        <v>6556</v>
      </c>
      <c r="Q1425" s="237" t="s">
        <v>6577</v>
      </c>
      <c r="R1425" s="237" t="s">
        <v>6656</v>
      </c>
      <c r="S1425" s="237" t="s">
        <v>6657</v>
      </c>
      <c r="T1425" s="237" t="s">
        <v>6658</v>
      </c>
      <c r="U1425" s="237" t="s">
        <v>6659</v>
      </c>
      <c r="V1425" s="237" t="s">
        <v>111</v>
      </c>
      <c r="W1425" s="237"/>
      <c r="X1425" s="237"/>
      <c r="Y1425" s="237" t="s">
        <v>6654</v>
      </c>
      <c r="Z1425" s="237" t="s">
        <v>6655</v>
      </c>
      <c r="AA1425" s="237" t="str">
        <f t="shared" si="256"/>
        <v>ワ・ハ・ワミサト</v>
      </c>
      <c r="AB1425" s="237" t="s">
        <v>6556</v>
      </c>
      <c r="AC1425" s="237" t="str">
        <f t="shared" si="257"/>
        <v>987</v>
      </c>
      <c r="AD1425" s="237" t="str">
        <f t="shared" si="258"/>
        <v>0015</v>
      </c>
      <c r="AE1425" s="237" t="s">
        <v>6577</v>
      </c>
      <c r="AF1425" s="237" t="s">
        <v>6656</v>
      </c>
      <c r="AG1425" s="237" t="str">
        <f t="shared" si="259"/>
        <v>遠田郡美里町青生字中ノ橋173</v>
      </c>
      <c r="AH1425" s="237" t="s">
        <v>6657</v>
      </c>
      <c r="AI1425" s="237" t="s">
        <v>6658</v>
      </c>
      <c r="AJ1425" s="237" t="s">
        <v>260</v>
      </c>
    </row>
    <row r="1426" spans="1:36">
      <c r="A1426" s="237" t="str">
        <f t="shared" si="251"/>
        <v>0413100157居宅介護</v>
      </c>
      <c r="B1426" s="237" t="s">
        <v>2482</v>
      </c>
      <c r="C1426" s="237" t="s">
        <v>2483</v>
      </c>
      <c r="D1426" s="237" t="str">
        <f t="shared" si="252"/>
        <v>カブシキカイシャウエルシスパートナーズ</v>
      </c>
      <c r="E1426" s="237" t="s">
        <v>2484</v>
      </c>
      <c r="F1426" s="237" t="str">
        <f t="shared" si="253"/>
        <v>980</v>
      </c>
      <c r="G1426" s="237" t="str">
        <f t="shared" si="254"/>
        <v>0811</v>
      </c>
      <c r="H1426" s="237" t="s">
        <v>2485</v>
      </c>
      <c r="I1426" s="237" t="str">
        <f t="shared" si="255"/>
        <v>仙台市青葉区一番町１丁目１番３０号</v>
      </c>
      <c r="J1426" s="237" t="s">
        <v>2486</v>
      </c>
      <c r="K1426" s="237" t="s">
        <v>2487</v>
      </c>
      <c r="L1426" s="237" t="s">
        <v>339</v>
      </c>
      <c r="M1426" s="237" t="s">
        <v>2488</v>
      </c>
      <c r="N1426" s="237" t="s">
        <v>6660</v>
      </c>
      <c r="O1426" s="237" t="s">
        <v>6661</v>
      </c>
      <c r="P1426" s="237" t="s">
        <v>6662</v>
      </c>
      <c r="Q1426" s="237" t="s">
        <v>6577</v>
      </c>
      <c r="R1426" s="237" t="s">
        <v>6663</v>
      </c>
      <c r="S1426" s="237" t="s">
        <v>6664</v>
      </c>
      <c r="T1426" s="237" t="s">
        <v>6665</v>
      </c>
      <c r="U1426" s="237" t="s">
        <v>6666</v>
      </c>
      <c r="V1426" s="237" t="s">
        <v>99</v>
      </c>
      <c r="W1426" s="237"/>
      <c r="X1426" s="237"/>
      <c r="Y1426" s="237" t="s">
        <v>6660</v>
      </c>
      <c r="Z1426" s="237" t="s">
        <v>6661</v>
      </c>
      <c r="AA1426" s="237" t="str">
        <f t="shared" si="256"/>
        <v>ウェックコゴタケアステーション</v>
      </c>
      <c r="AB1426" s="237" t="s">
        <v>6662</v>
      </c>
      <c r="AC1426" s="237" t="str">
        <f t="shared" si="257"/>
        <v>987</v>
      </c>
      <c r="AD1426" s="237" t="str">
        <f t="shared" si="258"/>
        <v>0038</v>
      </c>
      <c r="AE1426" s="237" t="s">
        <v>6577</v>
      </c>
      <c r="AF1426" s="237" t="s">
        <v>6663</v>
      </c>
      <c r="AG1426" s="237" t="str">
        <f t="shared" si="259"/>
        <v>遠田郡美里町駅東１丁目２－３</v>
      </c>
      <c r="AH1426" s="237" t="s">
        <v>6664</v>
      </c>
      <c r="AI1426" s="237" t="s">
        <v>6665</v>
      </c>
      <c r="AJ1426" s="237" t="s">
        <v>261</v>
      </c>
    </row>
    <row r="1427" spans="1:36">
      <c r="A1427" s="237" t="str">
        <f t="shared" si="251"/>
        <v>0413100157重度訪問介護</v>
      </c>
      <c r="B1427" s="237" t="s">
        <v>2482</v>
      </c>
      <c r="C1427" s="237" t="s">
        <v>2483</v>
      </c>
      <c r="D1427" s="237" t="str">
        <f t="shared" si="252"/>
        <v>カブシキカイシャウエルシスパートナーズ</v>
      </c>
      <c r="E1427" s="237" t="s">
        <v>2484</v>
      </c>
      <c r="F1427" s="237" t="str">
        <f t="shared" si="253"/>
        <v>980</v>
      </c>
      <c r="G1427" s="237" t="str">
        <f t="shared" si="254"/>
        <v>0811</v>
      </c>
      <c r="H1427" s="237" t="s">
        <v>2485</v>
      </c>
      <c r="I1427" s="237" t="str">
        <f t="shared" si="255"/>
        <v>仙台市青葉区一番町１丁目１番３０号</v>
      </c>
      <c r="J1427" s="237" t="s">
        <v>2486</v>
      </c>
      <c r="K1427" s="237" t="s">
        <v>2487</v>
      </c>
      <c r="L1427" s="237" t="s">
        <v>339</v>
      </c>
      <c r="M1427" s="237" t="s">
        <v>2488</v>
      </c>
      <c r="N1427" s="237" t="s">
        <v>6660</v>
      </c>
      <c r="O1427" s="237" t="s">
        <v>6661</v>
      </c>
      <c r="P1427" s="237" t="s">
        <v>6662</v>
      </c>
      <c r="Q1427" s="237" t="s">
        <v>6577</v>
      </c>
      <c r="R1427" s="237" t="s">
        <v>6663</v>
      </c>
      <c r="S1427" s="237" t="s">
        <v>6664</v>
      </c>
      <c r="T1427" s="237" t="s">
        <v>6665</v>
      </c>
      <c r="U1427" s="237" t="s">
        <v>6666</v>
      </c>
      <c r="V1427" s="237" t="s">
        <v>101</v>
      </c>
      <c r="W1427" s="237"/>
      <c r="X1427" s="237"/>
      <c r="Y1427" s="237" t="s">
        <v>6660</v>
      </c>
      <c r="Z1427" s="237" t="s">
        <v>6661</v>
      </c>
      <c r="AA1427" s="237" t="str">
        <f t="shared" si="256"/>
        <v>ウェックコゴタケアステーション</v>
      </c>
      <c r="AB1427" s="237" t="s">
        <v>6662</v>
      </c>
      <c r="AC1427" s="237" t="str">
        <f t="shared" si="257"/>
        <v>987</v>
      </c>
      <c r="AD1427" s="237" t="str">
        <f t="shared" si="258"/>
        <v>0038</v>
      </c>
      <c r="AE1427" s="237" t="s">
        <v>6577</v>
      </c>
      <c r="AF1427" s="237" t="s">
        <v>6663</v>
      </c>
      <c r="AG1427" s="237" t="str">
        <f t="shared" si="259"/>
        <v>遠田郡美里町駅東１丁目２－３</v>
      </c>
      <c r="AH1427" s="237" t="s">
        <v>6664</v>
      </c>
      <c r="AI1427" s="237" t="s">
        <v>6665</v>
      </c>
      <c r="AJ1427" s="237" t="s">
        <v>261</v>
      </c>
    </row>
    <row r="1428" spans="1:36">
      <c r="A1428" s="237" t="str">
        <f t="shared" si="251"/>
        <v>0413100165就労継続支援Ａ型</v>
      </c>
      <c r="B1428" s="237" t="s">
        <v>6667</v>
      </c>
      <c r="C1428" s="237" t="s">
        <v>6668</v>
      </c>
      <c r="D1428" s="237" t="str">
        <f t="shared" si="252"/>
        <v>カブシキガイシャエール</v>
      </c>
      <c r="E1428" s="237" t="s">
        <v>6669</v>
      </c>
      <c r="F1428" s="237" t="str">
        <f t="shared" si="253"/>
        <v>987</v>
      </c>
      <c r="G1428" s="237" t="str">
        <f t="shared" si="254"/>
        <v>0041</v>
      </c>
      <c r="H1428" s="237" t="s">
        <v>6670</v>
      </c>
      <c r="I1428" s="237" t="str">
        <f t="shared" si="255"/>
        <v>遠田郡美里町字峯山３２番５</v>
      </c>
      <c r="J1428" s="237" t="s">
        <v>6671</v>
      </c>
      <c r="K1428" s="237" t="s">
        <v>6672</v>
      </c>
      <c r="L1428" s="237" t="s">
        <v>339</v>
      </c>
      <c r="M1428" s="237" t="s">
        <v>6673</v>
      </c>
      <c r="N1428" s="237" t="s">
        <v>6674</v>
      </c>
      <c r="O1428" s="237" t="s">
        <v>6675</v>
      </c>
      <c r="P1428" s="237" t="s">
        <v>6669</v>
      </c>
      <c r="Q1428" s="237" t="s">
        <v>6577</v>
      </c>
      <c r="R1428" s="237" t="s">
        <v>6676</v>
      </c>
      <c r="S1428" s="237" t="s">
        <v>6671</v>
      </c>
      <c r="T1428" s="237" t="s">
        <v>6672</v>
      </c>
      <c r="U1428" s="237" t="s">
        <v>6677</v>
      </c>
      <c r="V1428" s="237" t="s">
        <v>110</v>
      </c>
      <c r="W1428" s="237"/>
      <c r="X1428" s="237"/>
      <c r="Y1428" s="237" t="s">
        <v>6674</v>
      </c>
      <c r="Z1428" s="237" t="s">
        <v>6675</v>
      </c>
      <c r="AA1428" s="237" t="str">
        <f t="shared" si="256"/>
        <v>ヨツバノウエン</v>
      </c>
      <c r="AB1428" s="237" t="s">
        <v>6669</v>
      </c>
      <c r="AC1428" s="237" t="str">
        <f t="shared" si="257"/>
        <v>987</v>
      </c>
      <c r="AD1428" s="237" t="str">
        <f t="shared" si="258"/>
        <v>0041</v>
      </c>
      <c r="AE1428" s="237" t="s">
        <v>6577</v>
      </c>
      <c r="AF1428" s="237" t="s">
        <v>6676</v>
      </c>
      <c r="AG1428" s="237" t="str">
        <f t="shared" si="259"/>
        <v>遠田郡美里町字峯山32番5</v>
      </c>
      <c r="AH1428" s="237" t="s">
        <v>6671</v>
      </c>
      <c r="AI1428" s="237" t="s">
        <v>6672</v>
      </c>
      <c r="AJ1428" s="237" t="s">
        <v>260</v>
      </c>
    </row>
    <row r="1429" spans="1:36">
      <c r="A1429" s="237" t="str">
        <f t="shared" si="251"/>
        <v>0413100165就労継続支援Ｂ型</v>
      </c>
      <c r="B1429" s="237" t="s">
        <v>6667</v>
      </c>
      <c r="C1429" s="237" t="s">
        <v>6668</v>
      </c>
      <c r="D1429" s="237" t="str">
        <f t="shared" si="252"/>
        <v>カブシキガイシャエール</v>
      </c>
      <c r="E1429" s="237" t="s">
        <v>6669</v>
      </c>
      <c r="F1429" s="237" t="str">
        <f t="shared" si="253"/>
        <v>987</v>
      </c>
      <c r="G1429" s="237" t="str">
        <f t="shared" si="254"/>
        <v>0041</v>
      </c>
      <c r="H1429" s="237" t="s">
        <v>6670</v>
      </c>
      <c r="I1429" s="237" t="str">
        <f t="shared" si="255"/>
        <v>遠田郡美里町字峯山３２番５</v>
      </c>
      <c r="J1429" s="237" t="s">
        <v>6671</v>
      </c>
      <c r="K1429" s="237" t="s">
        <v>6672</v>
      </c>
      <c r="L1429" s="237" t="s">
        <v>339</v>
      </c>
      <c r="M1429" s="237" t="s">
        <v>6673</v>
      </c>
      <c r="N1429" s="237" t="s">
        <v>6674</v>
      </c>
      <c r="O1429" s="237" t="s">
        <v>6675</v>
      </c>
      <c r="P1429" s="237" t="s">
        <v>6669</v>
      </c>
      <c r="Q1429" s="237" t="s">
        <v>6577</v>
      </c>
      <c r="R1429" s="237" t="s">
        <v>6676</v>
      </c>
      <c r="S1429" s="237" t="s">
        <v>6671</v>
      </c>
      <c r="T1429" s="237" t="s">
        <v>6672</v>
      </c>
      <c r="U1429" s="237" t="s">
        <v>6677</v>
      </c>
      <c r="V1429" s="237" t="s">
        <v>111</v>
      </c>
      <c r="W1429" s="237"/>
      <c r="X1429" s="237"/>
      <c r="Y1429" s="237" t="s">
        <v>6674</v>
      </c>
      <c r="Z1429" s="237" t="s">
        <v>6675</v>
      </c>
      <c r="AA1429" s="237" t="str">
        <f t="shared" si="256"/>
        <v>ヨツバノウエン</v>
      </c>
      <c r="AB1429" s="237" t="s">
        <v>6669</v>
      </c>
      <c r="AC1429" s="237" t="str">
        <f t="shared" si="257"/>
        <v>987</v>
      </c>
      <c r="AD1429" s="237" t="str">
        <f t="shared" si="258"/>
        <v>0041</v>
      </c>
      <c r="AE1429" s="237" t="s">
        <v>6577</v>
      </c>
      <c r="AF1429" s="237" t="s">
        <v>6676</v>
      </c>
      <c r="AG1429" s="237" t="str">
        <f t="shared" si="259"/>
        <v>遠田郡美里町字峯山32番5</v>
      </c>
      <c r="AH1429" s="237" t="s">
        <v>6671</v>
      </c>
      <c r="AI1429" s="237" t="s">
        <v>6672</v>
      </c>
      <c r="AJ1429" s="237" t="s">
        <v>260</v>
      </c>
    </row>
    <row r="1430" spans="1:36">
      <c r="A1430" s="237" t="str">
        <f t="shared" si="251"/>
        <v>0413100181就労継続支援Ａ型</v>
      </c>
      <c r="B1430" s="237" t="s">
        <v>4609</v>
      </c>
      <c r="C1430" s="237" t="s">
        <v>4610</v>
      </c>
      <c r="D1430" s="237" t="str">
        <f t="shared" si="252"/>
        <v>カブシキガイシャマチノトウフヤプロジェクト</v>
      </c>
      <c r="E1430" s="237" t="s">
        <v>4611</v>
      </c>
      <c r="F1430" s="237" t="str">
        <f t="shared" si="253"/>
        <v>987</v>
      </c>
      <c r="G1430" s="237" t="str">
        <f t="shared" si="254"/>
        <v>0112</v>
      </c>
      <c r="H1430" s="237" t="s">
        <v>4612</v>
      </c>
      <c r="I1430" s="237" t="str">
        <f t="shared" si="255"/>
        <v>遠田郡涌谷町字桑木荒１５６番地３</v>
      </c>
      <c r="J1430" s="237" t="s">
        <v>4613</v>
      </c>
      <c r="K1430" s="237" t="s">
        <v>4614</v>
      </c>
      <c r="L1430" s="237" t="s">
        <v>339</v>
      </c>
      <c r="M1430" s="237" t="s">
        <v>4615</v>
      </c>
      <c r="N1430" s="237" t="s">
        <v>6678</v>
      </c>
      <c r="O1430" s="237" t="s">
        <v>6679</v>
      </c>
      <c r="P1430" s="237" t="s">
        <v>6596</v>
      </c>
      <c r="Q1430" s="237" t="s">
        <v>6603</v>
      </c>
      <c r="R1430" s="237" t="s">
        <v>6680</v>
      </c>
      <c r="S1430" s="237" t="s">
        <v>6681</v>
      </c>
      <c r="T1430" s="237" t="s">
        <v>6682</v>
      </c>
      <c r="U1430" s="237" t="s">
        <v>6683</v>
      </c>
      <c r="V1430" s="237" t="s">
        <v>110</v>
      </c>
      <c r="W1430" s="237"/>
      <c r="X1430" s="237"/>
      <c r="Y1430" s="237" t="s">
        <v>6678</v>
      </c>
      <c r="Z1430" s="237" t="s">
        <v>6679</v>
      </c>
      <c r="AA1430" s="237" t="str">
        <f t="shared" si="256"/>
        <v>ワクヤ・ホウソウジマクセイサクセンター</v>
      </c>
      <c r="AB1430" s="237" t="s">
        <v>6596</v>
      </c>
      <c r="AC1430" s="237" t="str">
        <f t="shared" si="257"/>
        <v>987</v>
      </c>
      <c r="AD1430" s="237" t="str">
        <f t="shared" si="258"/>
        <v>0121</v>
      </c>
      <c r="AE1430" s="237" t="s">
        <v>6603</v>
      </c>
      <c r="AF1430" s="237" t="s">
        <v>6680</v>
      </c>
      <c r="AG1430" s="237" t="str">
        <f t="shared" si="259"/>
        <v>遠田郡涌谷町涌谷字滝田２０番地１</v>
      </c>
      <c r="AH1430" s="237" t="s">
        <v>4613</v>
      </c>
      <c r="AI1430" s="237" t="s">
        <v>4614</v>
      </c>
      <c r="AJ1430" s="237" t="s">
        <v>260</v>
      </c>
    </row>
    <row r="1431" spans="1:36">
      <c r="A1431" s="237" t="str">
        <f t="shared" si="251"/>
        <v>0413100199居宅介護</v>
      </c>
      <c r="B1431" s="237" t="s">
        <v>6684</v>
      </c>
      <c r="C1431" s="237" t="s">
        <v>6685</v>
      </c>
      <c r="D1431" s="237" t="str">
        <f t="shared" si="252"/>
        <v>ユウゲンカイシャ　タックス</v>
      </c>
      <c r="E1431" s="237" t="s">
        <v>6686</v>
      </c>
      <c r="F1431" s="237" t="str">
        <f t="shared" si="253"/>
        <v>987</v>
      </c>
      <c r="G1431" s="237" t="str">
        <f t="shared" si="254"/>
        <v>0053</v>
      </c>
      <c r="H1431" s="237" t="s">
        <v>6687</v>
      </c>
      <c r="I1431" s="237" t="str">
        <f t="shared" si="255"/>
        <v>遠田郡美里町字叔廼前２２番地の３</v>
      </c>
      <c r="J1431" s="237" t="s">
        <v>6688</v>
      </c>
      <c r="K1431" s="237" t="s">
        <v>6689</v>
      </c>
      <c r="L1431" s="237" t="s">
        <v>339</v>
      </c>
      <c r="M1431" s="237" t="s">
        <v>6690</v>
      </c>
      <c r="N1431" s="237" t="s">
        <v>6691</v>
      </c>
      <c r="O1431" s="237" t="s">
        <v>6692</v>
      </c>
      <c r="P1431" s="237" t="s">
        <v>6686</v>
      </c>
      <c r="Q1431" s="237" t="s">
        <v>6577</v>
      </c>
      <c r="R1431" s="237" t="s">
        <v>6687</v>
      </c>
      <c r="S1431" s="237" t="s">
        <v>6688</v>
      </c>
      <c r="T1431" s="237" t="s">
        <v>6689</v>
      </c>
      <c r="U1431" s="237" t="s">
        <v>6693</v>
      </c>
      <c r="V1431" s="237" t="s">
        <v>99</v>
      </c>
      <c r="W1431" s="237"/>
      <c r="X1431" s="237"/>
      <c r="Y1431" s="237" t="s">
        <v>6691</v>
      </c>
      <c r="Z1431" s="237" t="s">
        <v>6692</v>
      </c>
      <c r="AA1431" s="237" t="str">
        <f t="shared" si="256"/>
        <v>タックス</v>
      </c>
      <c r="AB1431" s="237" t="s">
        <v>6686</v>
      </c>
      <c r="AC1431" s="237" t="str">
        <f t="shared" si="257"/>
        <v>987</v>
      </c>
      <c r="AD1431" s="237" t="str">
        <f t="shared" si="258"/>
        <v>0053</v>
      </c>
      <c r="AE1431" s="237" t="s">
        <v>6577</v>
      </c>
      <c r="AF1431" s="237" t="s">
        <v>6687</v>
      </c>
      <c r="AG1431" s="237" t="str">
        <f t="shared" si="259"/>
        <v>遠田郡美里町字叔廼前２２番地の３</v>
      </c>
      <c r="AH1431" s="237" t="s">
        <v>6688</v>
      </c>
      <c r="AI1431" s="237" t="s">
        <v>6689</v>
      </c>
      <c r="AJ1431" s="237" t="s">
        <v>261</v>
      </c>
    </row>
    <row r="1432" spans="1:36">
      <c r="A1432" s="237" t="str">
        <f t="shared" si="251"/>
        <v>0413100199行動援護</v>
      </c>
      <c r="B1432" s="237" t="s">
        <v>6684</v>
      </c>
      <c r="C1432" s="237" t="s">
        <v>6685</v>
      </c>
      <c r="D1432" s="237" t="str">
        <f t="shared" si="252"/>
        <v>ユウゲンカイシャ　タックス</v>
      </c>
      <c r="E1432" s="237" t="s">
        <v>6686</v>
      </c>
      <c r="F1432" s="237" t="str">
        <f t="shared" si="253"/>
        <v>987</v>
      </c>
      <c r="G1432" s="237" t="str">
        <f t="shared" si="254"/>
        <v>0053</v>
      </c>
      <c r="H1432" s="237" t="s">
        <v>6687</v>
      </c>
      <c r="I1432" s="237" t="str">
        <f t="shared" si="255"/>
        <v>遠田郡美里町字叔廼前２２番地の３</v>
      </c>
      <c r="J1432" s="237" t="s">
        <v>6688</v>
      </c>
      <c r="K1432" s="237" t="s">
        <v>6689</v>
      </c>
      <c r="L1432" s="237" t="s">
        <v>339</v>
      </c>
      <c r="M1432" s="237" t="s">
        <v>6690</v>
      </c>
      <c r="N1432" s="237" t="s">
        <v>6691</v>
      </c>
      <c r="O1432" s="237" t="s">
        <v>6692</v>
      </c>
      <c r="P1432" s="237" t="s">
        <v>6686</v>
      </c>
      <c r="Q1432" s="237" t="s">
        <v>6577</v>
      </c>
      <c r="R1432" s="237" t="s">
        <v>6687</v>
      </c>
      <c r="S1432" s="237" t="s">
        <v>6688</v>
      </c>
      <c r="T1432" s="237" t="s">
        <v>6689</v>
      </c>
      <c r="U1432" s="237" t="s">
        <v>6693</v>
      </c>
      <c r="V1432" s="237" t="s">
        <v>102</v>
      </c>
      <c r="W1432" s="237"/>
      <c r="X1432" s="237"/>
      <c r="Y1432" s="237" t="s">
        <v>6691</v>
      </c>
      <c r="Z1432" s="237" t="s">
        <v>6692</v>
      </c>
      <c r="AA1432" s="237" t="str">
        <f t="shared" si="256"/>
        <v>タックス</v>
      </c>
      <c r="AB1432" s="237" t="s">
        <v>6686</v>
      </c>
      <c r="AC1432" s="237" t="str">
        <f t="shared" si="257"/>
        <v>987</v>
      </c>
      <c r="AD1432" s="237" t="str">
        <f t="shared" si="258"/>
        <v>0053</v>
      </c>
      <c r="AE1432" s="237" t="s">
        <v>6577</v>
      </c>
      <c r="AF1432" s="237" t="s">
        <v>6687</v>
      </c>
      <c r="AG1432" s="237" t="str">
        <f t="shared" si="259"/>
        <v>遠田郡美里町字叔廼前２２番地の３</v>
      </c>
      <c r="AH1432" s="237" t="s">
        <v>6688</v>
      </c>
      <c r="AI1432" s="237" t="s">
        <v>6689</v>
      </c>
      <c r="AJ1432" s="237" t="s">
        <v>261</v>
      </c>
    </row>
    <row r="1433" spans="1:36">
      <c r="A1433" s="237" t="str">
        <f t="shared" si="251"/>
        <v>0413100199同行援護</v>
      </c>
      <c r="B1433" s="237" t="s">
        <v>6684</v>
      </c>
      <c r="C1433" s="237" t="s">
        <v>6685</v>
      </c>
      <c r="D1433" s="237" t="str">
        <f t="shared" si="252"/>
        <v>ユウゲンカイシャ　タックス</v>
      </c>
      <c r="E1433" s="237" t="s">
        <v>6686</v>
      </c>
      <c r="F1433" s="237" t="str">
        <f t="shared" si="253"/>
        <v>987</v>
      </c>
      <c r="G1433" s="237" t="str">
        <f t="shared" si="254"/>
        <v>0053</v>
      </c>
      <c r="H1433" s="237" t="s">
        <v>6687</v>
      </c>
      <c r="I1433" s="237" t="str">
        <f t="shared" si="255"/>
        <v>遠田郡美里町字叔廼前２２番地の３</v>
      </c>
      <c r="J1433" s="237" t="s">
        <v>6688</v>
      </c>
      <c r="K1433" s="237" t="s">
        <v>6689</v>
      </c>
      <c r="L1433" s="237" t="s">
        <v>339</v>
      </c>
      <c r="M1433" s="237" t="s">
        <v>6690</v>
      </c>
      <c r="N1433" s="237" t="s">
        <v>6691</v>
      </c>
      <c r="O1433" s="237" t="s">
        <v>6692</v>
      </c>
      <c r="P1433" s="237" t="s">
        <v>6686</v>
      </c>
      <c r="Q1433" s="237" t="s">
        <v>6577</v>
      </c>
      <c r="R1433" s="237" t="s">
        <v>6687</v>
      </c>
      <c r="S1433" s="237" t="s">
        <v>6688</v>
      </c>
      <c r="T1433" s="237" t="s">
        <v>6689</v>
      </c>
      <c r="U1433" s="237" t="s">
        <v>6693</v>
      </c>
      <c r="V1433" s="237" t="s">
        <v>126</v>
      </c>
      <c r="W1433" s="237"/>
      <c r="X1433" s="237"/>
      <c r="Y1433" s="237" t="s">
        <v>6691</v>
      </c>
      <c r="Z1433" s="237" t="s">
        <v>6692</v>
      </c>
      <c r="AA1433" s="237" t="str">
        <f t="shared" si="256"/>
        <v>タックス</v>
      </c>
      <c r="AB1433" s="237" t="s">
        <v>6686</v>
      </c>
      <c r="AC1433" s="237" t="str">
        <f t="shared" si="257"/>
        <v>987</v>
      </c>
      <c r="AD1433" s="237" t="str">
        <f t="shared" si="258"/>
        <v>0053</v>
      </c>
      <c r="AE1433" s="237" t="s">
        <v>6577</v>
      </c>
      <c r="AF1433" s="237" t="s">
        <v>6687</v>
      </c>
      <c r="AG1433" s="237" t="str">
        <f t="shared" si="259"/>
        <v>遠田郡美里町字叔廼前２２番地の３</v>
      </c>
      <c r="AH1433" s="237" t="s">
        <v>6688</v>
      </c>
      <c r="AI1433" s="237" t="s">
        <v>6689</v>
      </c>
      <c r="AJ1433" s="237" t="s">
        <v>261</v>
      </c>
    </row>
    <row r="1434" spans="1:36">
      <c r="A1434" s="237" t="str">
        <f t="shared" si="251"/>
        <v>0413100215生活介護</v>
      </c>
      <c r="B1434" s="237" t="s">
        <v>6627</v>
      </c>
      <c r="C1434" s="237" t="s">
        <v>6628</v>
      </c>
      <c r="D1434" s="237" t="str">
        <f t="shared" si="252"/>
        <v>シャカイフクシホウジンキョウセイノモリ</v>
      </c>
      <c r="E1434" s="237" t="s">
        <v>6596</v>
      </c>
      <c r="F1434" s="237" t="str">
        <f t="shared" si="253"/>
        <v>987</v>
      </c>
      <c r="G1434" s="237" t="str">
        <f t="shared" si="254"/>
        <v>0121</v>
      </c>
      <c r="H1434" s="237" t="s">
        <v>6629</v>
      </c>
      <c r="I1434" s="237" t="str">
        <f t="shared" si="255"/>
        <v>遠田郡涌谷町涌谷字築道西１-２</v>
      </c>
      <c r="J1434" s="237" t="s">
        <v>6630</v>
      </c>
      <c r="K1434" s="237" t="s">
        <v>6631</v>
      </c>
      <c r="L1434" s="237" t="s">
        <v>248</v>
      </c>
      <c r="M1434" s="237" t="s">
        <v>6632</v>
      </c>
      <c r="N1434" s="237" t="s">
        <v>6694</v>
      </c>
      <c r="O1434" s="237" t="s">
        <v>6695</v>
      </c>
      <c r="P1434" s="237" t="s">
        <v>6596</v>
      </c>
      <c r="Q1434" s="237" t="s">
        <v>6603</v>
      </c>
      <c r="R1434" s="237" t="s">
        <v>6696</v>
      </c>
      <c r="S1434" s="237" t="s">
        <v>6697</v>
      </c>
      <c r="T1434" s="237" t="s">
        <v>6698</v>
      </c>
      <c r="U1434" s="237" t="s">
        <v>6699</v>
      </c>
      <c r="V1434" s="237" t="s">
        <v>105</v>
      </c>
      <c r="W1434" s="237"/>
      <c r="X1434" s="237"/>
      <c r="Y1434" s="237" t="s">
        <v>6694</v>
      </c>
      <c r="Z1434" s="237" t="s">
        <v>6695</v>
      </c>
      <c r="AA1434" s="237" t="str">
        <f t="shared" si="256"/>
        <v>ユイノサトワクヤ</v>
      </c>
      <c r="AB1434" s="237" t="s">
        <v>6596</v>
      </c>
      <c r="AC1434" s="237" t="str">
        <f t="shared" si="257"/>
        <v>987</v>
      </c>
      <c r="AD1434" s="237" t="str">
        <f t="shared" si="258"/>
        <v>0121</v>
      </c>
      <c r="AE1434" s="237" t="s">
        <v>6603</v>
      </c>
      <c r="AF1434" s="237" t="s">
        <v>6696</v>
      </c>
      <c r="AG1434" s="237" t="str">
        <f t="shared" si="259"/>
        <v>遠田郡涌谷町涌谷字新下町浦１８８</v>
      </c>
      <c r="AH1434" s="237" t="s">
        <v>6697</v>
      </c>
      <c r="AI1434" s="237" t="s">
        <v>6698</v>
      </c>
      <c r="AJ1434" s="237" t="s">
        <v>260</v>
      </c>
    </row>
    <row r="1435" spans="1:36">
      <c r="A1435" s="237" t="str">
        <f t="shared" si="251"/>
        <v>0413100215短期入所</v>
      </c>
      <c r="B1435" s="237" t="s">
        <v>6627</v>
      </c>
      <c r="C1435" s="237" t="s">
        <v>6628</v>
      </c>
      <c r="D1435" s="237" t="str">
        <f t="shared" si="252"/>
        <v>シャカイフクシホウジンキョウセイノモリ</v>
      </c>
      <c r="E1435" s="237" t="s">
        <v>6596</v>
      </c>
      <c r="F1435" s="237" t="str">
        <f t="shared" si="253"/>
        <v>987</v>
      </c>
      <c r="G1435" s="237" t="str">
        <f t="shared" si="254"/>
        <v>0121</v>
      </c>
      <c r="H1435" s="237" t="s">
        <v>6629</v>
      </c>
      <c r="I1435" s="237" t="str">
        <f t="shared" si="255"/>
        <v>遠田郡涌谷町涌谷字築道西１-２</v>
      </c>
      <c r="J1435" s="237" t="s">
        <v>6630</v>
      </c>
      <c r="K1435" s="237" t="s">
        <v>6631</v>
      </c>
      <c r="L1435" s="237" t="s">
        <v>248</v>
      </c>
      <c r="M1435" s="237" t="s">
        <v>6632</v>
      </c>
      <c r="N1435" s="237" t="s">
        <v>6694</v>
      </c>
      <c r="O1435" s="237" t="s">
        <v>6695</v>
      </c>
      <c r="P1435" s="237" t="s">
        <v>6596</v>
      </c>
      <c r="Q1435" s="237" t="s">
        <v>6603</v>
      </c>
      <c r="R1435" s="237" t="s">
        <v>6696</v>
      </c>
      <c r="S1435" s="237" t="s">
        <v>6697</v>
      </c>
      <c r="T1435" s="237" t="s">
        <v>6698</v>
      </c>
      <c r="U1435" s="237" t="s">
        <v>6699</v>
      </c>
      <c r="V1435" s="237" t="s">
        <v>277</v>
      </c>
      <c r="W1435" s="237"/>
      <c r="X1435" s="237"/>
      <c r="Y1435" s="237" t="s">
        <v>6694</v>
      </c>
      <c r="Z1435" s="237" t="s">
        <v>6695</v>
      </c>
      <c r="AA1435" s="237" t="str">
        <f t="shared" si="256"/>
        <v>ユイノサトワクヤ</v>
      </c>
      <c r="AB1435" s="237" t="s">
        <v>6596</v>
      </c>
      <c r="AC1435" s="237" t="str">
        <f t="shared" si="257"/>
        <v>987</v>
      </c>
      <c r="AD1435" s="237" t="str">
        <f t="shared" si="258"/>
        <v>0121</v>
      </c>
      <c r="AE1435" s="237" t="s">
        <v>6603</v>
      </c>
      <c r="AF1435" s="237" t="s">
        <v>6696</v>
      </c>
      <c r="AG1435" s="237" t="str">
        <f t="shared" si="259"/>
        <v>遠田郡涌谷町涌谷字新下町浦１８８</v>
      </c>
      <c r="AH1435" s="237" t="s">
        <v>6697</v>
      </c>
      <c r="AI1435" s="237" t="s">
        <v>6698</v>
      </c>
      <c r="AJ1435" s="237" t="s">
        <v>260</v>
      </c>
    </row>
    <row r="1436" spans="1:36">
      <c r="A1436" s="237" t="str">
        <f t="shared" si="251"/>
        <v>0413100231生活介護</v>
      </c>
      <c r="B1436" s="237" t="s">
        <v>6700</v>
      </c>
      <c r="C1436" s="237" t="s">
        <v>6701</v>
      </c>
      <c r="D1436" s="237" t="str">
        <f t="shared" si="252"/>
        <v>ユウゲンガイシャホノカ</v>
      </c>
      <c r="E1436" s="237" t="s">
        <v>6615</v>
      </c>
      <c r="F1436" s="237" t="str">
        <f t="shared" si="253"/>
        <v>987</v>
      </c>
      <c r="G1436" s="237" t="str">
        <f t="shared" si="254"/>
        <v>0024</v>
      </c>
      <c r="H1436" s="237" t="s">
        <v>6702</v>
      </c>
      <c r="I1436" s="237" t="str">
        <f t="shared" si="255"/>
        <v>遠田郡美里町中埣字上戸33番2</v>
      </c>
      <c r="J1436" s="237" t="s">
        <v>6703</v>
      </c>
      <c r="K1436" s="237" t="s">
        <v>6704</v>
      </c>
      <c r="L1436" s="237" t="s">
        <v>635</v>
      </c>
      <c r="M1436" s="237" t="s">
        <v>6705</v>
      </c>
      <c r="N1436" s="237" t="s">
        <v>6706</v>
      </c>
      <c r="O1436" s="237" t="s">
        <v>6707</v>
      </c>
      <c r="P1436" s="237" t="s">
        <v>6615</v>
      </c>
      <c r="Q1436" s="237" t="s">
        <v>6577</v>
      </c>
      <c r="R1436" s="237" t="s">
        <v>6708</v>
      </c>
      <c r="S1436" s="237" t="s">
        <v>6709</v>
      </c>
      <c r="T1436" s="237" t="s">
        <v>6710</v>
      </c>
      <c r="U1436" s="237" t="s">
        <v>6711</v>
      </c>
      <c r="V1436" s="237" t="s">
        <v>105</v>
      </c>
      <c r="W1436" s="237"/>
      <c r="X1436" s="237"/>
      <c r="Y1436" s="237" t="s">
        <v>6706</v>
      </c>
      <c r="Z1436" s="237" t="s">
        <v>6707</v>
      </c>
      <c r="AA1436" s="237" t="str">
        <f t="shared" si="256"/>
        <v>デイサービスオヤユビ</v>
      </c>
      <c r="AB1436" s="237" t="s">
        <v>6615</v>
      </c>
      <c r="AC1436" s="237" t="str">
        <f t="shared" si="257"/>
        <v>987</v>
      </c>
      <c r="AD1436" s="237" t="str">
        <f t="shared" si="258"/>
        <v>0024</v>
      </c>
      <c r="AE1436" s="237" t="s">
        <v>6577</v>
      </c>
      <c r="AF1436" s="237" t="s">
        <v>6708</v>
      </c>
      <c r="AG1436" s="237" t="str">
        <f t="shared" si="259"/>
        <v>遠田郡美里町中埣字上戸35番3</v>
      </c>
      <c r="AH1436" s="237" t="s">
        <v>6709</v>
      </c>
      <c r="AI1436" s="237" t="s">
        <v>6710</v>
      </c>
      <c r="AJ1436" s="237" t="s">
        <v>260</v>
      </c>
    </row>
    <row r="1437" spans="1:36">
      <c r="A1437" s="237" t="str">
        <f t="shared" si="251"/>
        <v>0413100249生活介護</v>
      </c>
      <c r="B1437" s="237" t="s">
        <v>6700</v>
      </c>
      <c r="C1437" s="237" t="s">
        <v>6701</v>
      </c>
      <c r="D1437" s="237" t="str">
        <f t="shared" si="252"/>
        <v>ユウゲンガイシャホノカ</v>
      </c>
      <c r="E1437" s="237" t="s">
        <v>6615</v>
      </c>
      <c r="F1437" s="237" t="str">
        <f t="shared" si="253"/>
        <v>987</v>
      </c>
      <c r="G1437" s="237" t="str">
        <f t="shared" si="254"/>
        <v>0024</v>
      </c>
      <c r="H1437" s="237" t="s">
        <v>6702</v>
      </c>
      <c r="I1437" s="237" t="str">
        <f t="shared" si="255"/>
        <v>遠田郡美里町中埣字上戸33番2</v>
      </c>
      <c r="J1437" s="237" t="s">
        <v>6703</v>
      </c>
      <c r="K1437" s="237" t="s">
        <v>6704</v>
      </c>
      <c r="L1437" s="237" t="s">
        <v>635</v>
      </c>
      <c r="M1437" s="237" t="s">
        <v>6705</v>
      </c>
      <c r="N1437" s="237" t="s">
        <v>6712</v>
      </c>
      <c r="O1437" s="237" t="s">
        <v>6713</v>
      </c>
      <c r="P1437" s="237" t="s">
        <v>6615</v>
      </c>
      <c r="Q1437" s="237" t="s">
        <v>6577</v>
      </c>
      <c r="R1437" s="237" t="s">
        <v>6702</v>
      </c>
      <c r="S1437" s="237" t="s">
        <v>6703</v>
      </c>
      <c r="T1437" s="237" t="s">
        <v>6704</v>
      </c>
      <c r="U1437" s="237" t="s">
        <v>6714</v>
      </c>
      <c r="V1437" s="237" t="s">
        <v>105</v>
      </c>
      <c r="W1437" s="237"/>
      <c r="X1437" s="237"/>
      <c r="Y1437" s="237" t="s">
        <v>6712</v>
      </c>
      <c r="Z1437" s="237" t="s">
        <v>6713</v>
      </c>
      <c r="AA1437" s="237" t="str">
        <f t="shared" si="256"/>
        <v>デイサービスホノカ</v>
      </c>
      <c r="AB1437" s="237" t="s">
        <v>6615</v>
      </c>
      <c r="AC1437" s="237" t="str">
        <f t="shared" si="257"/>
        <v>987</v>
      </c>
      <c r="AD1437" s="237" t="str">
        <f t="shared" si="258"/>
        <v>0024</v>
      </c>
      <c r="AE1437" s="237" t="s">
        <v>6577</v>
      </c>
      <c r="AF1437" s="237" t="s">
        <v>6702</v>
      </c>
      <c r="AG1437" s="237" t="str">
        <f t="shared" si="259"/>
        <v>遠田郡美里町中埣字上戸33番2</v>
      </c>
      <c r="AH1437" s="237" t="s">
        <v>6703</v>
      </c>
      <c r="AI1437" s="237" t="s">
        <v>6704</v>
      </c>
      <c r="AJ1437" s="237" t="s">
        <v>332</v>
      </c>
    </row>
    <row r="1438" spans="1:36">
      <c r="A1438" s="237" t="str">
        <f t="shared" si="251"/>
        <v>0413100264短期入所</v>
      </c>
      <c r="B1438" s="237" t="s">
        <v>4725</v>
      </c>
      <c r="C1438" s="237" t="s">
        <v>4726</v>
      </c>
      <c r="D1438" s="237" t="str">
        <f t="shared" si="252"/>
        <v>シャカイフクシホウジンミンナノワ</v>
      </c>
      <c r="E1438" s="237" t="s">
        <v>4727</v>
      </c>
      <c r="F1438" s="237" t="str">
        <f t="shared" si="253"/>
        <v>981</v>
      </c>
      <c r="G1438" s="237" t="str">
        <f t="shared" si="254"/>
        <v>3602</v>
      </c>
      <c r="H1438" s="237" t="s">
        <v>4728</v>
      </c>
      <c r="I1438" s="237" t="str">
        <f t="shared" si="255"/>
        <v>黒川郡大衡村大衡字鐙沢１２番５４</v>
      </c>
      <c r="J1438" s="237" t="s">
        <v>4729</v>
      </c>
      <c r="K1438" s="237" t="s">
        <v>4730</v>
      </c>
      <c r="L1438" s="237" t="s">
        <v>248</v>
      </c>
      <c r="M1438" s="237" t="s">
        <v>4731</v>
      </c>
      <c r="N1438" s="237" t="s">
        <v>6715</v>
      </c>
      <c r="O1438" s="237" t="s">
        <v>6716</v>
      </c>
      <c r="P1438" s="237" t="s">
        <v>6556</v>
      </c>
      <c r="Q1438" s="237" t="s">
        <v>6577</v>
      </c>
      <c r="R1438" s="237" t="s">
        <v>6656</v>
      </c>
      <c r="S1438" s="237" t="s">
        <v>6717</v>
      </c>
      <c r="T1438" s="237" t="s">
        <v>6717</v>
      </c>
      <c r="U1438" s="237" t="s">
        <v>6718</v>
      </c>
      <c r="V1438" s="237" t="s">
        <v>277</v>
      </c>
      <c r="W1438" s="237"/>
      <c r="X1438" s="237"/>
      <c r="Y1438" s="237" t="s">
        <v>6715</v>
      </c>
      <c r="Z1438" s="237" t="s">
        <v>6716</v>
      </c>
      <c r="AA1438" s="237" t="str">
        <f t="shared" si="256"/>
        <v>グループホームイチゴ</v>
      </c>
      <c r="AB1438" s="237" t="s">
        <v>6556</v>
      </c>
      <c r="AC1438" s="237" t="str">
        <f t="shared" si="257"/>
        <v>987</v>
      </c>
      <c r="AD1438" s="237" t="str">
        <f t="shared" si="258"/>
        <v>0015</v>
      </c>
      <c r="AE1438" s="237" t="s">
        <v>6577</v>
      </c>
      <c r="AF1438" s="237" t="s">
        <v>6656</v>
      </c>
      <c r="AG1438" s="237" t="str">
        <f t="shared" si="259"/>
        <v>遠田郡美里町青生字中ノ橋173</v>
      </c>
      <c r="AH1438" s="237" t="s">
        <v>6717</v>
      </c>
      <c r="AI1438" s="237" t="s">
        <v>6717</v>
      </c>
      <c r="AJ1438" s="237" t="s">
        <v>260</v>
      </c>
    </row>
    <row r="1439" spans="1:36">
      <c r="A1439" s="237" t="str">
        <f t="shared" si="251"/>
        <v>0413100272就労継続支援Ｂ型</v>
      </c>
      <c r="B1439" s="237" t="s">
        <v>762</v>
      </c>
      <c r="C1439" s="237" t="s">
        <v>763</v>
      </c>
      <c r="D1439" s="237" t="str">
        <f t="shared" si="252"/>
        <v>カブシキガイシャキタカミノサト</v>
      </c>
      <c r="E1439" s="237" t="s">
        <v>420</v>
      </c>
      <c r="F1439" s="237" t="str">
        <f t="shared" si="253"/>
        <v>986</v>
      </c>
      <c r="G1439" s="237" t="str">
        <f t="shared" si="254"/>
        <v>1111</v>
      </c>
      <c r="H1439" s="237" t="s">
        <v>764</v>
      </c>
      <c r="I1439" s="237" t="str">
        <f t="shared" si="255"/>
        <v>石巻市鹿又字山下東５１番</v>
      </c>
      <c r="J1439" s="237" t="s">
        <v>765</v>
      </c>
      <c r="K1439" s="237"/>
      <c r="L1439" s="237" t="s">
        <v>339</v>
      </c>
      <c r="M1439" s="237" t="s">
        <v>766</v>
      </c>
      <c r="N1439" s="237" t="s">
        <v>6719</v>
      </c>
      <c r="O1439" s="237" t="s">
        <v>6720</v>
      </c>
      <c r="P1439" s="237" t="s">
        <v>6586</v>
      </c>
      <c r="Q1439" s="237" t="s">
        <v>6577</v>
      </c>
      <c r="R1439" s="237" t="s">
        <v>6721</v>
      </c>
      <c r="S1439" s="237" t="s">
        <v>6722</v>
      </c>
      <c r="T1439" s="237" t="s">
        <v>6723</v>
      </c>
      <c r="U1439" s="237" t="s">
        <v>6724</v>
      </c>
      <c r="V1439" s="237" t="s">
        <v>111</v>
      </c>
      <c r="W1439" s="237"/>
      <c r="X1439" s="237"/>
      <c r="Y1439" s="237" t="s">
        <v>6719</v>
      </c>
      <c r="Z1439" s="237" t="s">
        <v>6720</v>
      </c>
      <c r="AA1439" s="237" t="str">
        <f t="shared" si="256"/>
        <v>シュウロウシエンセンターＡＫＡＲＩ</v>
      </c>
      <c r="AB1439" s="237" t="s">
        <v>6586</v>
      </c>
      <c r="AC1439" s="237" t="str">
        <f t="shared" si="257"/>
        <v>989</v>
      </c>
      <c r="AD1439" s="237" t="str">
        <f t="shared" si="258"/>
        <v>4205</v>
      </c>
      <c r="AE1439" s="237" t="s">
        <v>6577</v>
      </c>
      <c r="AF1439" s="237" t="s">
        <v>6721</v>
      </c>
      <c r="AG1439" s="237" t="str">
        <f t="shared" si="259"/>
        <v>遠田郡美里町木間塚字高田１</v>
      </c>
      <c r="AH1439" s="237" t="s">
        <v>6722</v>
      </c>
      <c r="AI1439" s="237" t="s">
        <v>6723</v>
      </c>
      <c r="AJ1439" s="237" t="s">
        <v>260</v>
      </c>
    </row>
    <row r="1440" spans="1:36">
      <c r="A1440" s="237" t="str">
        <f t="shared" si="251"/>
        <v>0413100272就労定着支援</v>
      </c>
      <c r="B1440" s="237" t="s">
        <v>762</v>
      </c>
      <c r="C1440" s="237" t="s">
        <v>763</v>
      </c>
      <c r="D1440" s="237" t="str">
        <f t="shared" si="252"/>
        <v>カブシキガイシャキタカミノサト</v>
      </c>
      <c r="E1440" s="237" t="s">
        <v>420</v>
      </c>
      <c r="F1440" s="237" t="str">
        <f t="shared" si="253"/>
        <v>986</v>
      </c>
      <c r="G1440" s="237" t="str">
        <f t="shared" si="254"/>
        <v>1111</v>
      </c>
      <c r="H1440" s="237" t="s">
        <v>764</v>
      </c>
      <c r="I1440" s="237" t="str">
        <f t="shared" si="255"/>
        <v>石巻市鹿又字山下東５１番</v>
      </c>
      <c r="J1440" s="237" t="s">
        <v>765</v>
      </c>
      <c r="K1440" s="237"/>
      <c r="L1440" s="237" t="s">
        <v>339</v>
      </c>
      <c r="M1440" s="237" t="s">
        <v>766</v>
      </c>
      <c r="N1440" s="237" t="s">
        <v>6719</v>
      </c>
      <c r="O1440" s="237" t="s">
        <v>6720</v>
      </c>
      <c r="P1440" s="237" t="s">
        <v>6586</v>
      </c>
      <c r="Q1440" s="237" t="s">
        <v>6577</v>
      </c>
      <c r="R1440" s="237" t="s">
        <v>6721</v>
      </c>
      <c r="S1440" s="237" t="s">
        <v>6722</v>
      </c>
      <c r="T1440" s="237" t="s">
        <v>6723</v>
      </c>
      <c r="U1440" s="237" t="s">
        <v>6724</v>
      </c>
      <c r="V1440" s="237" t="s">
        <v>789</v>
      </c>
      <c r="W1440" s="237"/>
      <c r="X1440" s="237"/>
      <c r="Y1440" s="237" t="s">
        <v>6719</v>
      </c>
      <c r="Z1440" s="237" t="s">
        <v>6720</v>
      </c>
      <c r="AA1440" s="237" t="str">
        <f t="shared" si="256"/>
        <v>シュウロウシエンセンターＡＫＡＲＩ</v>
      </c>
      <c r="AB1440" s="237" t="s">
        <v>6586</v>
      </c>
      <c r="AC1440" s="237" t="str">
        <f t="shared" si="257"/>
        <v>989</v>
      </c>
      <c r="AD1440" s="237" t="str">
        <f t="shared" si="258"/>
        <v>4205</v>
      </c>
      <c r="AE1440" s="237" t="s">
        <v>6577</v>
      </c>
      <c r="AF1440" s="237" t="s">
        <v>6721</v>
      </c>
      <c r="AG1440" s="237" t="str">
        <f t="shared" si="259"/>
        <v>遠田郡美里町木間塚字高田１</v>
      </c>
      <c r="AH1440" s="237" t="s">
        <v>6722</v>
      </c>
      <c r="AI1440" s="237" t="s">
        <v>6723</v>
      </c>
      <c r="AJ1440" s="237" t="s">
        <v>260</v>
      </c>
    </row>
    <row r="1441" spans="1:36">
      <c r="A1441" s="237" t="str">
        <f t="shared" si="251"/>
        <v>0413100280就労継続支援Ｂ型</v>
      </c>
      <c r="B1441" s="237" t="s">
        <v>6725</v>
      </c>
      <c r="C1441" s="237" t="s">
        <v>6726</v>
      </c>
      <c r="D1441" s="237" t="str">
        <f t="shared" si="252"/>
        <v>イッパンシャダンホウジンＡＬＣ</v>
      </c>
      <c r="E1441" s="237" t="s">
        <v>6727</v>
      </c>
      <c r="F1441" s="237" t="str">
        <f t="shared" si="253"/>
        <v>987</v>
      </c>
      <c r="G1441" s="237" t="str">
        <f t="shared" si="254"/>
        <v>0281</v>
      </c>
      <c r="H1441" s="237" t="s">
        <v>6728</v>
      </c>
      <c r="I1441" s="237" t="str">
        <f t="shared" si="255"/>
        <v>遠田郡涌谷町小里字右堂崎15番地8</v>
      </c>
      <c r="J1441" s="237" t="s">
        <v>6729</v>
      </c>
      <c r="K1441" s="237" t="s">
        <v>6730</v>
      </c>
      <c r="L1441" s="237" t="s">
        <v>901</v>
      </c>
      <c r="M1441" s="237" t="s">
        <v>6731</v>
      </c>
      <c r="N1441" s="237" t="s">
        <v>6732</v>
      </c>
      <c r="O1441" s="237" t="s">
        <v>6733</v>
      </c>
      <c r="P1441" s="237" t="s">
        <v>6727</v>
      </c>
      <c r="Q1441" s="237" t="s">
        <v>6603</v>
      </c>
      <c r="R1441" s="237" t="s">
        <v>6734</v>
      </c>
      <c r="S1441" s="237" t="s">
        <v>6729</v>
      </c>
      <c r="T1441" s="237" t="s">
        <v>6730</v>
      </c>
      <c r="U1441" s="237" t="s">
        <v>6735</v>
      </c>
      <c r="V1441" s="237" t="s">
        <v>111</v>
      </c>
      <c r="W1441" s="237"/>
      <c r="X1441" s="237"/>
      <c r="Y1441" s="237" t="s">
        <v>6732</v>
      </c>
      <c r="Z1441" s="237" t="s">
        <v>6733</v>
      </c>
      <c r="AA1441" s="237" t="str">
        <f t="shared" si="256"/>
        <v>ニジイロテラス</v>
      </c>
      <c r="AB1441" s="237" t="s">
        <v>6727</v>
      </c>
      <c r="AC1441" s="237" t="str">
        <f t="shared" si="257"/>
        <v>987</v>
      </c>
      <c r="AD1441" s="237" t="str">
        <f t="shared" si="258"/>
        <v>0281</v>
      </c>
      <c r="AE1441" s="237" t="s">
        <v>6603</v>
      </c>
      <c r="AF1441" s="237" t="s">
        <v>6734</v>
      </c>
      <c r="AG1441" s="237" t="str">
        <f t="shared" si="259"/>
        <v>遠田郡涌谷町小里字新一の坪81番地1</v>
      </c>
      <c r="AH1441" s="237" t="s">
        <v>6729</v>
      </c>
      <c r="AI1441" s="237" t="s">
        <v>6730</v>
      </c>
      <c r="AJ1441" s="237" t="s">
        <v>260</v>
      </c>
    </row>
    <row r="1442" spans="1:36">
      <c r="A1442" s="237" t="str">
        <f t="shared" si="251"/>
        <v>0413100298就労継続支援Ｂ型</v>
      </c>
      <c r="B1442" s="237" t="s">
        <v>4725</v>
      </c>
      <c r="C1442" s="237" t="s">
        <v>4726</v>
      </c>
      <c r="D1442" s="237" t="str">
        <f t="shared" si="252"/>
        <v>シャカイフクシホウジンミンナノワ</v>
      </c>
      <c r="E1442" s="237" t="s">
        <v>4727</v>
      </c>
      <c r="F1442" s="237" t="str">
        <f t="shared" si="253"/>
        <v>981</v>
      </c>
      <c r="G1442" s="237" t="str">
        <f t="shared" si="254"/>
        <v>3602</v>
      </c>
      <c r="H1442" s="237" t="s">
        <v>4728</v>
      </c>
      <c r="I1442" s="237" t="str">
        <f t="shared" si="255"/>
        <v>黒川郡大衡村大衡字鐙沢１２番５４</v>
      </c>
      <c r="J1442" s="237" t="s">
        <v>4729</v>
      </c>
      <c r="K1442" s="237" t="s">
        <v>4730</v>
      </c>
      <c r="L1442" s="237" t="s">
        <v>248</v>
      </c>
      <c r="M1442" s="237" t="s">
        <v>4731</v>
      </c>
      <c r="N1442" s="237" t="s">
        <v>6736</v>
      </c>
      <c r="O1442" s="237" t="s">
        <v>6737</v>
      </c>
      <c r="P1442" s="237" t="s">
        <v>6738</v>
      </c>
      <c r="Q1442" s="237" t="s">
        <v>6577</v>
      </c>
      <c r="R1442" s="237" t="s">
        <v>6739</v>
      </c>
      <c r="S1442" s="237" t="s">
        <v>6740</v>
      </c>
      <c r="T1442" s="237" t="s">
        <v>6741</v>
      </c>
      <c r="U1442" s="237" t="s">
        <v>6742</v>
      </c>
      <c r="V1442" s="237" t="s">
        <v>111</v>
      </c>
      <c r="W1442" s="237"/>
      <c r="X1442" s="237"/>
      <c r="Y1442" s="237" t="s">
        <v>6736</v>
      </c>
      <c r="Z1442" s="237" t="s">
        <v>6737</v>
      </c>
      <c r="AA1442" s="237" t="str">
        <f t="shared" si="256"/>
        <v>ワ・ハ・ワナンゴウ</v>
      </c>
      <c r="AB1442" s="237" t="s">
        <v>6738</v>
      </c>
      <c r="AC1442" s="237" t="str">
        <f t="shared" si="257"/>
        <v>989</v>
      </c>
      <c r="AD1442" s="237" t="str">
        <f t="shared" si="258"/>
        <v>4206</v>
      </c>
      <c r="AE1442" s="237" t="s">
        <v>6577</v>
      </c>
      <c r="AF1442" s="237" t="s">
        <v>6739</v>
      </c>
      <c r="AG1442" s="237" t="str">
        <f t="shared" si="259"/>
        <v>遠田郡美里町二郷字高玉三号９番地</v>
      </c>
      <c r="AH1442" s="237" t="s">
        <v>6740</v>
      </c>
      <c r="AI1442" s="237" t="s">
        <v>6741</v>
      </c>
      <c r="AJ1442" s="237" t="s">
        <v>260</v>
      </c>
    </row>
    <row r="1443" spans="1:36">
      <c r="A1443" s="237" t="str">
        <f t="shared" si="251"/>
        <v>0413100306生活介護</v>
      </c>
      <c r="B1443" s="237" t="s">
        <v>6684</v>
      </c>
      <c r="C1443" s="237" t="s">
        <v>6685</v>
      </c>
      <c r="D1443" s="237" t="str">
        <f t="shared" si="252"/>
        <v>ユウゲンカイシャ　タックス</v>
      </c>
      <c r="E1443" s="237" t="s">
        <v>6686</v>
      </c>
      <c r="F1443" s="237" t="str">
        <f t="shared" si="253"/>
        <v>987</v>
      </c>
      <c r="G1443" s="237" t="str">
        <f t="shared" si="254"/>
        <v>0053</v>
      </c>
      <c r="H1443" s="237" t="s">
        <v>6687</v>
      </c>
      <c r="I1443" s="237" t="str">
        <f t="shared" si="255"/>
        <v>遠田郡美里町字叔廼前２２番地の３</v>
      </c>
      <c r="J1443" s="237" t="s">
        <v>6688</v>
      </c>
      <c r="K1443" s="237" t="s">
        <v>6689</v>
      </c>
      <c r="L1443" s="237" t="s">
        <v>339</v>
      </c>
      <c r="M1443" s="237" t="s">
        <v>6690</v>
      </c>
      <c r="N1443" s="237" t="s">
        <v>6743</v>
      </c>
      <c r="O1443" s="237" t="s">
        <v>6744</v>
      </c>
      <c r="P1443" s="237" t="s">
        <v>6608</v>
      </c>
      <c r="Q1443" s="237" t="s">
        <v>6577</v>
      </c>
      <c r="R1443" s="237" t="s">
        <v>6745</v>
      </c>
      <c r="S1443" s="237" t="s">
        <v>6746</v>
      </c>
      <c r="T1443" s="237" t="s">
        <v>6747</v>
      </c>
      <c r="U1443" s="237" t="s">
        <v>6748</v>
      </c>
      <c r="V1443" s="237" t="s">
        <v>105</v>
      </c>
      <c r="W1443" s="237"/>
      <c r="X1443" s="237"/>
      <c r="Y1443" s="237" t="s">
        <v>6749</v>
      </c>
      <c r="Z1443" s="237" t="s">
        <v>6750</v>
      </c>
      <c r="AA1443" s="237" t="str">
        <f t="shared" si="256"/>
        <v>セイカツカイゴジギョウショ　ソヨカゼ</v>
      </c>
      <c r="AB1443" s="237" t="s">
        <v>6608</v>
      </c>
      <c r="AC1443" s="237" t="str">
        <f t="shared" si="257"/>
        <v>987</v>
      </c>
      <c r="AD1443" s="237" t="str">
        <f t="shared" si="258"/>
        <v>0005</v>
      </c>
      <c r="AE1443" s="237" t="s">
        <v>6577</v>
      </c>
      <c r="AF1443" s="237" t="s">
        <v>6745</v>
      </c>
      <c r="AG1443" s="237" t="str">
        <f t="shared" si="259"/>
        <v>遠田郡美里町北浦字姥が沢74-1</v>
      </c>
      <c r="AH1443" s="237" t="s">
        <v>6746</v>
      </c>
      <c r="AI1443" s="237" t="s">
        <v>6747</v>
      </c>
      <c r="AJ1443" s="237" t="s">
        <v>260</v>
      </c>
    </row>
    <row r="1444" spans="1:36">
      <c r="A1444" s="237" t="str">
        <f t="shared" si="251"/>
        <v>0413100314就労継続支援Ａ型</v>
      </c>
      <c r="B1444" s="237" t="s">
        <v>5375</v>
      </c>
      <c r="C1444" s="237" t="s">
        <v>5376</v>
      </c>
      <c r="D1444" s="237" t="str">
        <f t="shared" si="252"/>
        <v>ホットファーム　カブシキガイシャ</v>
      </c>
      <c r="E1444" s="237" t="s">
        <v>5334</v>
      </c>
      <c r="F1444" s="237" t="str">
        <f t="shared" si="253"/>
        <v>989</v>
      </c>
      <c r="G1444" s="237" t="str">
        <f t="shared" si="254"/>
        <v>1754</v>
      </c>
      <c r="H1444" s="237" t="s">
        <v>5377</v>
      </c>
      <c r="I1444" s="237" t="str">
        <f t="shared" si="255"/>
        <v>柴田郡柴田町槻木白幡２丁目４－１</v>
      </c>
      <c r="J1444" s="237" t="s">
        <v>5378</v>
      </c>
      <c r="K1444" s="237" t="s">
        <v>5379</v>
      </c>
      <c r="L1444" s="237" t="s">
        <v>339</v>
      </c>
      <c r="M1444" s="237" t="s">
        <v>5380</v>
      </c>
      <c r="N1444" s="237" t="s">
        <v>6751</v>
      </c>
      <c r="O1444" s="237" t="s">
        <v>6752</v>
      </c>
      <c r="P1444" s="237" t="s">
        <v>6608</v>
      </c>
      <c r="Q1444" s="237" t="s">
        <v>6577</v>
      </c>
      <c r="R1444" s="237" t="s">
        <v>6753</v>
      </c>
      <c r="S1444" s="237" t="s">
        <v>6754</v>
      </c>
      <c r="T1444" s="237" t="s">
        <v>6755</v>
      </c>
      <c r="U1444" s="237" t="s">
        <v>6756</v>
      </c>
      <c r="V1444" s="237" t="s">
        <v>110</v>
      </c>
      <c r="W1444" s="237"/>
      <c r="X1444" s="237"/>
      <c r="Y1444" s="237" t="s">
        <v>6751</v>
      </c>
      <c r="Z1444" s="237" t="s">
        <v>6752</v>
      </c>
      <c r="AA1444" s="237" t="str">
        <f t="shared" si="256"/>
        <v>ホットファームミサト</v>
      </c>
      <c r="AB1444" s="237" t="s">
        <v>6608</v>
      </c>
      <c r="AC1444" s="237" t="str">
        <f t="shared" si="257"/>
        <v>987</v>
      </c>
      <c r="AD1444" s="237" t="str">
        <f t="shared" si="258"/>
        <v>0005</v>
      </c>
      <c r="AE1444" s="237" t="s">
        <v>6577</v>
      </c>
      <c r="AF1444" s="237" t="s">
        <v>6753</v>
      </c>
      <c r="AG1444" s="237" t="str">
        <f t="shared" si="259"/>
        <v>遠田郡美里町北浦字川戸浦96-1</v>
      </c>
      <c r="AH1444" s="237" t="s">
        <v>6754</v>
      </c>
      <c r="AI1444" s="237" t="s">
        <v>6755</v>
      </c>
      <c r="AJ1444" s="237" t="s">
        <v>260</v>
      </c>
    </row>
    <row r="1445" spans="1:36">
      <c r="A1445" s="237" t="str">
        <f t="shared" si="251"/>
        <v>0413100322就労移行支援</v>
      </c>
      <c r="B1445" s="237" t="s">
        <v>5375</v>
      </c>
      <c r="C1445" s="237" t="s">
        <v>5376</v>
      </c>
      <c r="D1445" s="237" t="str">
        <f t="shared" si="252"/>
        <v>ホットファーム　カブシキガイシャ</v>
      </c>
      <c r="E1445" s="237" t="s">
        <v>5334</v>
      </c>
      <c r="F1445" s="237" t="str">
        <f t="shared" si="253"/>
        <v>989</v>
      </c>
      <c r="G1445" s="237" t="str">
        <f t="shared" si="254"/>
        <v>1754</v>
      </c>
      <c r="H1445" s="237" t="s">
        <v>5377</v>
      </c>
      <c r="I1445" s="237" t="str">
        <f t="shared" si="255"/>
        <v>柴田郡柴田町槻木白幡２丁目４－１</v>
      </c>
      <c r="J1445" s="237" t="s">
        <v>5378</v>
      </c>
      <c r="K1445" s="237" t="s">
        <v>5379</v>
      </c>
      <c r="L1445" s="237" t="s">
        <v>339</v>
      </c>
      <c r="M1445" s="237" t="s">
        <v>5380</v>
      </c>
      <c r="N1445" s="237" t="s">
        <v>6757</v>
      </c>
      <c r="O1445" s="237" t="s">
        <v>6758</v>
      </c>
      <c r="P1445" s="237" t="s">
        <v>6608</v>
      </c>
      <c r="Q1445" s="237" t="s">
        <v>6577</v>
      </c>
      <c r="R1445" s="237" t="s">
        <v>6759</v>
      </c>
      <c r="S1445" s="237" t="s">
        <v>6760</v>
      </c>
      <c r="T1445" s="237" t="s">
        <v>6761</v>
      </c>
      <c r="U1445" s="237" t="s">
        <v>6762</v>
      </c>
      <c r="V1445" s="237" t="s">
        <v>109</v>
      </c>
      <c r="W1445" s="237"/>
      <c r="X1445" s="237"/>
      <c r="Y1445" s="237" t="s">
        <v>6757</v>
      </c>
      <c r="Z1445" s="237" t="s">
        <v>6758</v>
      </c>
      <c r="AA1445" s="237" t="str">
        <f t="shared" si="256"/>
        <v>ホットハートミサト</v>
      </c>
      <c r="AB1445" s="237" t="s">
        <v>6608</v>
      </c>
      <c r="AC1445" s="237" t="str">
        <f t="shared" si="257"/>
        <v>987</v>
      </c>
      <c r="AD1445" s="237" t="str">
        <f t="shared" si="258"/>
        <v>0005</v>
      </c>
      <c r="AE1445" s="237" t="s">
        <v>6577</v>
      </c>
      <c r="AF1445" s="237" t="s">
        <v>6763</v>
      </c>
      <c r="AG1445" s="237" t="str">
        <f t="shared" si="259"/>
        <v>遠田郡美里町北浦字北田３７－２メゾンド祥1階</v>
      </c>
      <c r="AH1445" s="237" t="s">
        <v>6760</v>
      </c>
      <c r="AI1445" s="237" t="s">
        <v>6761</v>
      </c>
      <c r="AJ1445" s="237" t="s">
        <v>260</v>
      </c>
    </row>
    <row r="1446" spans="1:36">
      <c r="A1446" s="237" t="str">
        <f t="shared" si="251"/>
        <v>0413100322就労継続支援Ｂ型</v>
      </c>
      <c r="B1446" s="237" t="s">
        <v>5375</v>
      </c>
      <c r="C1446" s="237" t="s">
        <v>5376</v>
      </c>
      <c r="D1446" s="237" t="str">
        <f t="shared" si="252"/>
        <v>ホットファーム　カブシキガイシャ</v>
      </c>
      <c r="E1446" s="237" t="s">
        <v>5334</v>
      </c>
      <c r="F1446" s="237" t="str">
        <f t="shared" si="253"/>
        <v>989</v>
      </c>
      <c r="G1446" s="237" t="str">
        <f t="shared" si="254"/>
        <v>1754</v>
      </c>
      <c r="H1446" s="237" t="s">
        <v>5377</v>
      </c>
      <c r="I1446" s="237" t="str">
        <f t="shared" si="255"/>
        <v>柴田郡柴田町槻木白幡２丁目４－１</v>
      </c>
      <c r="J1446" s="237" t="s">
        <v>5378</v>
      </c>
      <c r="K1446" s="237" t="s">
        <v>5379</v>
      </c>
      <c r="L1446" s="237" t="s">
        <v>339</v>
      </c>
      <c r="M1446" s="237" t="s">
        <v>5380</v>
      </c>
      <c r="N1446" s="237" t="s">
        <v>6757</v>
      </c>
      <c r="O1446" s="237" t="s">
        <v>6758</v>
      </c>
      <c r="P1446" s="237" t="s">
        <v>6608</v>
      </c>
      <c r="Q1446" s="237" t="s">
        <v>6577</v>
      </c>
      <c r="R1446" s="237" t="s">
        <v>6759</v>
      </c>
      <c r="S1446" s="237" t="s">
        <v>6760</v>
      </c>
      <c r="T1446" s="237" t="s">
        <v>6761</v>
      </c>
      <c r="U1446" s="237" t="s">
        <v>6762</v>
      </c>
      <c r="V1446" s="237" t="s">
        <v>111</v>
      </c>
      <c r="W1446" s="237"/>
      <c r="X1446" s="237"/>
      <c r="Y1446" s="237" t="s">
        <v>6757</v>
      </c>
      <c r="Z1446" s="237" t="s">
        <v>6758</v>
      </c>
      <c r="AA1446" s="237" t="str">
        <f t="shared" si="256"/>
        <v>ホットハートミサト</v>
      </c>
      <c r="AB1446" s="237" t="s">
        <v>6608</v>
      </c>
      <c r="AC1446" s="237" t="str">
        <f t="shared" si="257"/>
        <v>987</v>
      </c>
      <c r="AD1446" s="237" t="str">
        <f t="shared" si="258"/>
        <v>0005</v>
      </c>
      <c r="AE1446" s="237" t="s">
        <v>6577</v>
      </c>
      <c r="AF1446" s="237" t="s">
        <v>6759</v>
      </c>
      <c r="AG1446" s="237" t="str">
        <f t="shared" si="259"/>
        <v>遠田郡美里町北浦字北田３７－２</v>
      </c>
      <c r="AH1446" s="237" t="s">
        <v>6760</v>
      </c>
      <c r="AI1446" s="237" t="s">
        <v>6761</v>
      </c>
      <c r="AJ1446" s="237" t="s">
        <v>260</v>
      </c>
    </row>
    <row r="1447" spans="1:36">
      <c r="A1447" s="237" t="str">
        <f t="shared" si="251"/>
        <v>0413500018短期入所</v>
      </c>
      <c r="B1447" s="237" t="s">
        <v>4345</v>
      </c>
      <c r="C1447" s="237" t="s">
        <v>4346</v>
      </c>
      <c r="D1447" s="237" t="str">
        <f t="shared" si="252"/>
        <v>シャカイフクシホウジンエイラクカイ</v>
      </c>
      <c r="E1447" s="237" t="s">
        <v>4347</v>
      </c>
      <c r="F1447" s="237" t="str">
        <f t="shared" si="253"/>
        <v>981</v>
      </c>
      <c r="G1447" s="237" t="str">
        <f t="shared" si="254"/>
        <v>3621</v>
      </c>
      <c r="H1447" s="237" t="s">
        <v>4348</v>
      </c>
      <c r="I1447" s="237" t="str">
        <f t="shared" si="255"/>
        <v>黒川郡大和町吉岡字中町３２番地２</v>
      </c>
      <c r="J1447" s="237" t="s">
        <v>4349</v>
      </c>
      <c r="K1447" s="237" t="s">
        <v>4350</v>
      </c>
      <c r="L1447" s="237" t="s">
        <v>248</v>
      </c>
      <c r="M1447" s="237" t="s">
        <v>4351</v>
      </c>
      <c r="N1447" s="237" t="s">
        <v>6764</v>
      </c>
      <c r="O1447" s="237" t="s">
        <v>6765</v>
      </c>
      <c r="P1447" s="237" t="s">
        <v>6766</v>
      </c>
      <c r="Q1447" s="237" t="s">
        <v>6767</v>
      </c>
      <c r="R1447" s="237" t="s">
        <v>6768</v>
      </c>
      <c r="S1447" s="237" t="s">
        <v>6769</v>
      </c>
      <c r="T1447" s="237" t="s">
        <v>6770</v>
      </c>
      <c r="U1447" s="237" t="s">
        <v>6771</v>
      </c>
      <c r="V1447" s="237" t="s">
        <v>277</v>
      </c>
      <c r="W1447" s="237"/>
      <c r="X1447" s="237"/>
      <c r="Y1447" s="237" t="s">
        <v>6764</v>
      </c>
      <c r="Z1447" s="237" t="s">
        <v>6765</v>
      </c>
      <c r="AA1447" s="237" t="str">
        <f t="shared" si="256"/>
        <v>トクベツヨウゴロウジンホーム　オナガワ</v>
      </c>
      <c r="AB1447" s="237" t="s">
        <v>6766</v>
      </c>
      <c r="AC1447" s="237" t="str">
        <f t="shared" si="257"/>
        <v>986</v>
      </c>
      <c r="AD1447" s="237" t="str">
        <f t="shared" si="258"/>
        <v>2231</v>
      </c>
      <c r="AE1447" s="237" t="s">
        <v>6767</v>
      </c>
      <c r="AF1447" s="237" t="s">
        <v>6768</v>
      </c>
      <c r="AG1447" s="237" t="str">
        <f t="shared" si="259"/>
        <v>牡鹿郡女川町浦宿浜字小屋ノ口１番地の１</v>
      </c>
      <c r="AH1447" s="237" t="s">
        <v>6769</v>
      </c>
      <c r="AI1447" s="237" t="s">
        <v>6770</v>
      </c>
      <c r="AJ1447" s="237" t="s">
        <v>260</v>
      </c>
    </row>
    <row r="1448" spans="1:36">
      <c r="A1448" s="237" t="str">
        <f t="shared" si="251"/>
        <v>0413500026居宅介護</v>
      </c>
      <c r="B1448" s="237" t="s">
        <v>394</v>
      </c>
      <c r="C1448" s="237" t="s">
        <v>395</v>
      </c>
      <c r="D1448" s="237" t="str">
        <f t="shared" si="252"/>
        <v>パンプキンカブシキカイシャ</v>
      </c>
      <c r="E1448" s="237" t="s">
        <v>335</v>
      </c>
      <c r="F1448" s="237" t="str">
        <f t="shared" si="253"/>
        <v>986</v>
      </c>
      <c r="G1448" s="237" t="str">
        <f t="shared" si="254"/>
        <v>0865</v>
      </c>
      <c r="H1448" s="237" t="s">
        <v>396</v>
      </c>
      <c r="I1448" s="237" t="str">
        <f t="shared" si="255"/>
        <v>石巻市丸井戸３丁目３番８号</v>
      </c>
      <c r="J1448" s="237" t="s">
        <v>397</v>
      </c>
      <c r="K1448" s="237" t="s">
        <v>398</v>
      </c>
      <c r="L1448" s="237" t="s">
        <v>339</v>
      </c>
      <c r="M1448" s="237" t="s">
        <v>399</v>
      </c>
      <c r="N1448" s="237" t="s">
        <v>6772</v>
      </c>
      <c r="O1448" s="237" t="s">
        <v>6773</v>
      </c>
      <c r="P1448" s="237" t="s">
        <v>6766</v>
      </c>
      <c r="Q1448" s="237" t="s">
        <v>6767</v>
      </c>
      <c r="R1448" s="237" t="s">
        <v>6774</v>
      </c>
      <c r="S1448" s="237" t="s">
        <v>6775</v>
      </c>
      <c r="T1448" s="237" t="s">
        <v>6776</v>
      </c>
      <c r="U1448" s="237" t="s">
        <v>6777</v>
      </c>
      <c r="V1448" s="237" t="s">
        <v>99</v>
      </c>
      <c r="W1448" s="237"/>
      <c r="X1448" s="237"/>
      <c r="Y1448" s="237" t="s">
        <v>6772</v>
      </c>
      <c r="Z1448" s="237" t="s">
        <v>6773</v>
      </c>
      <c r="AA1448" s="237" t="str">
        <f t="shared" si="256"/>
        <v>パンプキンカイゴセンター　ヘルパーステーションオナガワ</v>
      </c>
      <c r="AB1448" s="237" t="s">
        <v>6766</v>
      </c>
      <c r="AC1448" s="237" t="str">
        <f t="shared" si="257"/>
        <v>986</v>
      </c>
      <c r="AD1448" s="237" t="str">
        <f t="shared" si="258"/>
        <v>2231</v>
      </c>
      <c r="AE1448" s="237" t="s">
        <v>6767</v>
      </c>
      <c r="AF1448" s="237" t="s">
        <v>6774</v>
      </c>
      <c r="AG1448" s="237" t="str">
        <f t="shared" si="259"/>
        <v>牡鹿郡女川町浦宿浜字門前29‐1</v>
      </c>
      <c r="AH1448" s="237" t="s">
        <v>6775</v>
      </c>
      <c r="AI1448" s="237" t="s">
        <v>6776</v>
      </c>
      <c r="AJ1448" s="237" t="s">
        <v>332</v>
      </c>
    </row>
    <row r="1449" spans="1:36">
      <c r="A1449" s="237" t="str">
        <f t="shared" si="251"/>
        <v>0413500026重度訪問介護</v>
      </c>
      <c r="B1449" s="237" t="s">
        <v>394</v>
      </c>
      <c r="C1449" s="237" t="s">
        <v>395</v>
      </c>
      <c r="D1449" s="237" t="str">
        <f t="shared" si="252"/>
        <v>パンプキンカブシキカイシャ</v>
      </c>
      <c r="E1449" s="237" t="s">
        <v>335</v>
      </c>
      <c r="F1449" s="237" t="str">
        <f t="shared" si="253"/>
        <v>986</v>
      </c>
      <c r="G1449" s="237" t="str">
        <f t="shared" si="254"/>
        <v>0865</v>
      </c>
      <c r="H1449" s="237" t="s">
        <v>396</v>
      </c>
      <c r="I1449" s="237" t="str">
        <f t="shared" si="255"/>
        <v>石巻市丸井戸３丁目３番８号</v>
      </c>
      <c r="J1449" s="237" t="s">
        <v>397</v>
      </c>
      <c r="K1449" s="237" t="s">
        <v>398</v>
      </c>
      <c r="L1449" s="237" t="s">
        <v>339</v>
      </c>
      <c r="M1449" s="237" t="s">
        <v>399</v>
      </c>
      <c r="N1449" s="237" t="s">
        <v>6772</v>
      </c>
      <c r="O1449" s="237" t="s">
        <v>6773</v>
      </c>
      <c r="P1449" s="237" t="s">
        <v>6766</v>
      </c>
      <c r="Q1449" s="237" t="s">
        <v>6767</v>
      </c>
      <c r="R1449" s="237" t="s">
        <v>6774</v>
      </c>
      <c r="S1449" s="237" t="s">
        <v>6775</v>
      </c>
      <c r="T1449" s="237" t="s">
        <v>6776</v>
      </c>
      <c r="U1449" s="237" t="s">
        <v>6777</v>
      </c>
      <c r="V1449" s="237" t="s">
        <v>101</v>
      </c>
      <c r="W1449" s="237"/>
      <c r="X1449" s="237"/>
      <c r="Y1449" s="237" t="s">
        <v>6772</v>
      </c>
      <c r="Z1449" s="237" t="s">
        <v>6773</v>
      </c>
      <c r="AA1449" s="237" t="str">
        <f t="shared" si="256"/>
        <v>パンプキンカイゴセンター　ヘルパーステーションオナガワ</v>
      </c>
      <c r="AB1449" s="237" t="s">
        <v>6766</v>
      </c>
      <c r="AC1449" s="237" t="str">
        <f t="shared" si="257"/>
        <v>986</v>
      </c>
      <c r="AD1449" s="237" t="str">
        <f t="shared" si="258"/>
        <v>2231</v>
      </c>
      <c r="AE1449" s="237" t="s">
        <v>6767</v>
      </c>
      <c r="AF1449" s="237" t="s">
        <v>6774</v>
      </c>
      <c r="AG1449" s="237" t="str">
        <f t="shared" si="259"/>
        <v>牡鹿郡女川町浦宿浜字門前29‐1</v>
      </c>
      <c r="AH1449" s="237" t="s">
        <v>6775</v>
      </c>
      <c r="AI1449" s="237" t="s">
        <v>6776</v>
      </c>
      <c r="AJ1449" s="237" t="s">
        <v>332</v>
      </c>
    </row>
    <row r="1450" spans="1:36">
      <c r="A1450" s="237" t="str">
        <f t="shared" si="251"/>
        <v>0413500026行動援護</v>
      </c>
      <c r="B1450" s="237" t="s">
        <v>394</v>
      </c>
      <c r="C1450" s="237" t="s">
        <v>395</v>
      </c>
      <c r="D1450" s="237" t="str">
        <f t="shared" si="252"/>
        <v>パンプキンカブシキカイシャ</v>
      </c>
      <c r="E1450" s="237" t="s">
        <v>335</v>
      </c>
      <c r="F1450" s="237" t="str">
        <f t="shared" si="253"/>
        <v>986</v>
      </c>
      <c r="G1450" s="237" t="str">
        <f t="shared" si="254"/>
        <v>0865</v>
      </c>
      <c r="H1450" s="237" t="s">
        <v>396</v>
      </c>
      <c r="I1450" s="237" t="str">
        <f t="shared" si="255"/>
        <v>石巻市丸井戸３丁目３番８号</v>
      </c>
      <c r="J1450" s="237" t="s">
        <v>397</v>
      </c>
      <c r="K1450" s="237" t="s">
        <v>398</v>
      </c>
      <c r="L1450" s="237" t="s">
        <v>339</v>
      </c>
      <c r="M1450" s="237" t="s">
        <v>399</v>
      </c>
      <c r="N1450" s="237" t="s">
        <v>6772</v>
      </c>
      <c r="O1450" s="237" t="s">
        <v>6773</v>
      </c>
      <c r="P1450" s="237" t="s">
        <v>6766</v>
      </c>
      <c r="Q1450" s="237" t="s">
        <v>6767</v>
      </c>
      <c r="R1450" s="237" t="s">
        <v>6774</v>
      </c>
      <c r="S1450" s="237" t="s">
        <v>6775</v>
      </c>
      <c r="T1450" s="237" t="s">
        <v>6776</v>
      </c>
      <c r="U1450" s="237" t="s">
        <v>6777</v>
      </c>
      <c r="V1450" s="237" t="s">
        <v>102</v>
      </c>
      <c r="W1450" s="237"/>
      <c r="X1450" s="237"/>
      <c r="Y1450" s="237" t="s">
        <v>6772</v>
      </c>
      <c r="Z1450" s="237" t="s">
        <v>6773</v>
      </c>
      <c r="AA1450" s="237" t="str">
        <f t="shared" si="256"/>
        <v>パンプキンカイゴセンター　ヘルパーステーションオナガワ</v>
      </c>
      <c r="AB1450" s="237" t="s">
        <v>6778</v>
      </c>
      <c r="AC1450" s="237" t="str">
        <f t="shared" si="257"/>
        <v>986</v>
      </c>
      <c r="AD1450" s="237" t="str">
        <f t="shared" si="258"/>
        <v>2261</v>
      </c>
      <c r="AE1450" s="237" t="s">
        <v>6767</v>
      </c>
      <c r="AF1450" s="237" t="s">
        <v>6779</v>
      </c>
      <c r="AG1450" s="237" t="str">
        <f t="shared" si="259"/>
        <v>牡鹿郡女川町女川浜字新田１４　新田福祉住宅</v>
      </c>
      <c r="AH1450" s="237" t="s">
        <v>6775</v>
      </c>
      <c r="AI1450" s="237" t="s">
        <v>6776</v>
      </c>
      <c r="AJ1450" s="237" t="s">
        <v>332</v>
      </c>
    </row>
    <row r="1451" spans="1:36">
      <c r="A1451" s="237" t="str">
        <f t="shared" si="251"/>
        <v>0413500042就労継続支援Ｂ型</v>
      </c>
      <c r="B1451" s="237" t="s">
        <v>6780</v>
      </c>
      <c r="C1451" s="237" t="s">
        <v>6781</v>
      </c>
      <c r="D1451" s="237" t="str">
        <f t="shared" si="252"/>
        <v>トクテイヒエイリカツドウホウジンキララオナガワ</v>
      </c>
      <c r="E1451" s="237" t="s">
        <v>6782</v>
      </c>
      <c r="F1451" s="237" t="str">
        <f t="shared" si="253"/>
        <v>986</v>
      </c>
      <c r="G1451" s="237" t="str">
        <f t="shared" si="254"/>
        <v>2243</v>
      </c>
      <c r="H1451" s="237" t="s">
        <v>6783</v>
      </c>
      <c r="I1451" s="237" t="str">
        <f t="shared" si="255"/>
        <v>牡鹿郡女川町鷲神浜鷲神１４４－７</v>
      </c>
      <c r="J1451" s="237" t="s">
        <v>6784</v>
      </c>
      <c r="K1451" s="237" t="s">
        <v>6785</v>
      </c>
      <c r="L1451" s="237" t="s">
        <v>248</v>
      </c>
      <c r="M1451" s="237" t="s">
        <v>6786</v>
      </c>
      <c r="N1451" s="237" t="s">
        <v>6787</v>
      </c>
      <c r="O1451" s="237" t="s">
        <v>6788</v>
      </c>
      <c r="P1451" s="237" t="s">
        <v>6782</v>
      </c>
      <c r="Q1451" s="237" t="s">
        <v>6767</v>
      </c>
      <c r="R1451" s="237" t="s">
        <v>6789</v>
      </c>
      <c r="S1451" s="237" t="s">
        <v>6784</v>
      </c>
      <c r="T1451" s="237" t="s">
        <v>6785</v>
      </c>
      <c r="U1451" s="237" t="s">
        <v>6790</v>
      </c>
      <c r="V1451" s="237" t="s">
        <v>111</v>
      </c>
      <c r="W1451" s="237"/>
      <c r="X1451" s="237"/>
      <c r="Y1451" s="237" t="s">
        <v>6787</v>
      </c>
      <c r="Z1451" s="237" t="s">
        <v>6788</v>
      </c>
      <c r="AA1451" s="237" t="str">
        <f t="shared" si="256"/>
        <v>キララオナガワ</v>
      </c>
      <c r="AB1451" s="237" t="s">
        <v>6782</v>
      </c>
      <c r="AC1451" s="237" t="str">
        <f t="shared" si="257"/>
        <v>986</v>
      </c>
      <c r="AD1451" s="237" t="str">
        <f t="shared" si="258"/>
        <v>2243</v>
      </c>
      <c r="AE1451" s="237" t="s">
        <v>6767</v>
      </c>
      <c r="AF1451" s="237" t="s">
        <v>6789</v>
      </c>
      <c r="AG1451" s="237" t="str">
        <f t="shared" si="259"/>
        <v>牡鹿郡女川町鷲神浜字鷲神144-7</v>
      </c>
      <c r="AH1451" s="237" t="s">
        <v>6784</v>
      </c>
      <c r="AI1451" s="237" t="s">
        <v>6784</v>
      </c>
      <c r="AJ1451" s="237" t="s">
        <v>260</v>
      </c>
    </row>
    <row r="1452" spans="1:36">
      <c r="A1452" s="237" t="str">
        <f t="shared" si="251"/>
        <v>0413600016居宅介護</v>
      </c>
      <c r="B1452" s="237" t="s">
        <v>6791</v>
      </c>
      <c r="C1452" s="237" t="s">
        <v>6792</v>
      </c>
      <c r="D1452" s="237" t="str">
        <f t="shared" si="252"/>
        <v>シャカイフクシホウジンモトヨシチョウシャカイフクシキョウギカイ</v>
      </c>
      <c r="E1452" s="237" t="s">
        <v>6793</v>
      </c>
      <c r="F1452" s="237" t="str">
        <f t="shared" si="253"/>
        <v>988</v>
      </c>
      <c r="G1452" s="237" t="str">
        <f t="shared" si="254"/>
        <v>0307</v>
      </c>
      <c r="H1452" s="237" t="s">
        <v>6794</v>
      </c>
      <c r="I1452" s="237" t="str">
        <f t="shared" si="255"/>
        <v>本吉郡本吉町津谷舘岡５１番地の６</v>
      </c>
      <c r="J1452" s="237" t="s">
        <v>6795</v>
      </c>
      <c r="K1452" s="237" t="s">
        <v>6796</v>
      </c>
      <c r="L1452" s="237" t="s">
        <v>353</v>
      </c>
      <c r="M1452" s="237" t="s">
        <v>6797</v>
      </c>
      <c r="N1452" s="237" t="s">
        <v>6798</v>
      </c>
      <c r="O1452" s="237" t="s">
        <v>6799</v>
      </c>
      <c r="P1452" s="237" t="s">
        <v>1802</v>
      </c>
      <c r="Q1452" s="237" t="s">
        <v>6800</v>
      </c>
      <c r="R1452" s="237" t="s">
        <v>6801</v>
      </c>
      <c r="S1452" s="237" t="s">
        <v>1804</v>
      </c>
      <c r="T1452" s="237" t="s">
        <v>1805</v>
      </c>
      <c r="U1452" s="237" t="s">
        <v>6802</v>
      </c>
      <c r="V1452" s="237" t="s">
        <v>99</v>
      </c>
      <c r="W1452" s="237"/>
      <c r="X1452" s="237"/>
      <c r="Y1452" s="237" t="s">
        <v>6798</v>
      </c>
      <c r="Z1452" s="237" t="s">
        <v>6799</v>
      </c>
      <c r="AA1452" s="237" t="str">
        <f t="shared" si="256"/>
        <v>モトヨシチョウシャカイフクシキョウギカイヘルパーステーション</v>
      </c>
      <c r="AB1452" s="237" t="s">
        <v>1802</v>
      </c>
      <c r="AC1452" s="237" t="str">
        <f t="shared" si="257"/>
        <v>988</v>
      </c>
      <c r="AD1452" s="237" t="str">
        <f t="shared" si="258"/>
        <v>0382</v>
      </c>
      <c r="AE1452" s="237" t="s">
        <v>6800</v>
      </c>
      <c r="AF1452" s="237" t="s">
        <v>6801</v>
      </c>
      <c r="AG1452" s="237" t="str">
        <f t="shared" si="259"/>
        <v>本吉郡本吉町津谷明戸２２２番地の２</v>
      </c>
      <c r="AH1452" s="237" t="s">
        <v>1804</v>
      </c>
      <c r="AI1452" s="237" t="s">
        <v>1805</v>
      </c>
      <c r="AJ1452" s="237" t="s">
        <v>332</v>
      </c>
    </row>
    <row r="1453" spans="1:36">
      <c r="A1453" s="237" t="str">
        <f t="shared" si="251"/>
        <v>0413600016重度訪問介護</v>
      </c>
      <c r="B1453" s="237" t="s">
        <v>6791</v>
      </c>
      <c r="C1453" s="237" t="s">
        <v>6792</v>
      </c>
      <c r="D1453" s="237" t="str">
        <f t="shared" si="252"/>
        <v>シャカイフクシホウジンモトヨシチョウシャカイフクシキョウギカイ</v>
      </c>
      <c r="E1453" s="237" t="s">
        <v>6793</v>
      </c>
      <c r="F1453" s="237" t="str">
        <f t="shared" si="253"/>
        <v>988</v>
      </c>
      <c r="G1453" s="237" t="str">
        <f t="shared" si="254"/>
        <v>0307</v>
      </c>
      <c r="H1453" s="237" t="s">
        <v>6794</v>
      </c>
      <c r="I1453" s="237" t="str">
        <f t="shared" si="255"/>
        <v>本吉郡本吉町津谷舘岡５１番地の６</v>
      </c>
      <c r="J1453" s="237" t="s">
        <v>6795</v>
      </c>
      <c r="K1453" s="237" t="s">
        <v>6796</v>
      </c>
      <c r="L1453" s="237" t="s">
        <v>353</v>
      </c>
      <c r="M1453" s="237" t="s">
        <v>6797</v>
      </c>
      <c r="N1453" s="237" t="s">
        <v>6798</v>
      </c>
      <c r="O1453" s="237" t="s">
        <v>6799</v>
      </c>
      <c r="P1453" s="237" t="s">
        <v>1802</v>
      </c>
      <c r="Q1453" s="237" t="s">
        <v>6800</v>
      </c>
      <c r="R1453" s="237" t="s">
        <v>6801</v>
      </c>
      <c r="S1453" s="237" t="s">
        <v>1804</v>
      </c>
      <c r="T1453" s="237" t="s">
        <v>1805</v>
      </c>
      <c r="U1453" s="237" t="s">
        <v>6802</v>
      </c>
      <c r="V1453" s="237" t="s">
        <v>101</v>
      </c>
      <c r="W1453" s="237"/>
      <c r="X1453" s="237"/>
      <c r="Y1453" s="237" t="s">
        <v>6798</v>
      </c>
      <c r="Z1453" s="237" t="s">
        <v>6799</v>
      </c>
      <c r="AA1453" s="237" t="str">
        <f t="shared" si="256"/>
        <v>モトヨシチョウシャカイフクシキョウギカイヘルパーステーション</v>
      </c>
      <c r="AB1453" s="237" t="s">
        <v>1802</v>
      </c>
      <c r="AC1453" s="237" t="str">
        <f t="shared" si="257"/>
        <v>988</v>
      </c>
      <c r="AD1453" s="237" t="str">
        <f t="shared" si="258"/>
        <v>0382</v>
      </c>
      <c r="AE1453" s="237" t="s">
        <v>6800</v>
      </c>
      <c r="AF1453" s="237" t="s">
        <v>6801</v>
      </c>
      <c r="AG1453" s="237" t="str">
        <f t="shared" si="259"/>
        <v>本吉郡本吉町津谷明戸２２２番地の２</v>
      </c>
      <c r="AH1453" s="237" t="s">
        <v>1804</v>
      </c>
      <c r="AI1453" s="237" t="s">
        <v>1805</v>
      </c>
      <c r="AJ1453" s="237" t="s">
        <v>332</v>
      </c>
    </row>
    <row r="1454" spans="1:36">
      <c r="A1454" s="237" t="str">
        <f t="shared" si="251"/>
        <v>0413600024居宅介護</v>
      </c>
      <c r="B1454" s="237" t="s">
        <v>6803</v>
      </c>
      <c r="C1454" s="237" t="s">
        <v>6804</v>
      </c>
      <c r="D1454" s="237" t="str">
        <f t="shared" si="252"/>
        <v>シャカイフクシホウジン　ミナミサンリクチョウシャカイフクシキョウギカイ</v>
      </c>
      <c r="E1454" s="237" t="s">
        <v>6805</v>
      </c>
      <c r="F1454" s="237" t="str">
        <f t="shared" si="253"/>
        <v>986</v>
      </c>
      <c r="G1454" s="237" t="str">
        <f t="shared" si="254"/>
        <v>0725</v>
      </c>
      <c r="H1454" s="237" t="s">
        <v>6806</v>
      </c>
      <c r="I1454" s="237" t="str">
        <f t="shared" si="255"/>
        <v>本吉郡南三陸町志津川字沼田１４番地３</v>
      </c>
      <c r="J1454" s="237" t="s">
        <v>6807</v>
      </c>
      <c r="K1454" s="237" t="s">
        <v>6808</v>
      </c>
      <c r="L1454" s="237" t="s">
        <v>353</v>
      </c>
      <c r="M1454" s="237" t="s">
        <v>6809</v>
      </c>
      <c r="N1454" s="237" t="s">
        <v>6810</v>
      </c>
      <c r="O1454" s="237" t="s">
        <v>6811</v>
      </c>
      <c r="P1454" s="237" t="s">
        <v>6812</v>
      </c>
      <c r="Q1454" s="237" t="s">
        <v>6813</v>
      </c>
      <c r="R1454" s="237" t="s">
        <v>6814</v>
      </c>
      <c r="S1454" s="237" t="s">
        <v>6815</v>
      </c>
      <c r="T1454" s="237" t="s">
        <v>6816</v>
      </c>
      <c r="U1454" s="237" t="s">
        <v>6817</v>
      </c>
      <c r="V1454" s="237" t="s">
        <v>99</v>
      </c>
      <c r="W1454" s="237"/>
      <c r="X1454" s="237"/>
      <c r="Y1454" s="237" t="s">
        <v>6810</v>
      </c>
      <c r="Z1454" s="237" t="s">
        <v>6811</v>
      </c>
      <c r="AA1454" s="237" t="str">
        <f t="shared" si="256"/>
        <v>ミナミサンリクチョウヘルパーセンター　マゴコロ</v>
      </c>
      <c r="AB1454" s="237" t="s">
        <v>6812</v>
      </c>
      <c r="AC1454" s="237" t="str">
        <f t="shared" si="257"/>
        <v>988</v>
      </c>
      <c r="AD1454" s="237" t="str">
        <f t="shared" si="258"/>
        <v>0423</v>
      </c>
      <c r="AE1454" s="237" t="s">
        <v>6813</v>
      </c>
      <c r="AF1454" s="237" t="s">
        <v>6814</v>
      </c>
      <c r="AG1454" s="237" t="str">
        <f t="shared" si="259"/>
        <v>本吉郡南三陸町歌津枡沢28番地1</v>
      </c>
      <c r="AH1454" s="237" t="s">
        <v>6818</v>
      </c>
      <c r="AI1454" s="237" t="s">
        <v>6816</v>
      </c>
      <c r="AJ1454" s="237" t="s">
        <v>260</v>
      </c>
    </row>
    <row r="1455" spans="1:36">
      <c r="A1455" s="237" t="str">
        <f t="shared" si="251"/>
        <v>0413600024重度訪問介護</v>
      </c>
      <c r="B1455" s="237" t="s">
        <v>6803</v>
      </c>
      <c r="C1455" s="237" t="s">
        <v>6804</v>
      </c>
      <c r="D1455" s="237" t="str">
        <f t="shared" si="252"/>
        <v>シャカイフクシホウジン　ミナミサンリクチョウシャカイフクシキョウギカイ</v>
      </c>
      <c r="E1455" s="237" t="s">
        <v>6805</v>
      </c>
      <c r="F1455" s="237" t="str">
        <f t="shared" si="253"/>
        <v>986</v>
      </c>
      <c r="G1455" s="237" t="str">
        <f t="shared" si="254"/>
        <v>0725</v>
      </c>
      <c r="H1455" s="237" t="s">
        <v>6806</v>
      </c>
      <c r="I1455" s="237" t="str">
        <f t="shared" si="255"/>
        <v>本吉郡南三陸町志津川字沼田１４番地３</v>
      </c>
      <c r="J1455" s="237" t="s">
        <v>6807</v>
      </c>
      <c r="K1455" s="237" t="s">
        <v>6808</v>
      </c>
      <c r="L1455" s="237" t="s">
        <v>353</v>
      </c>
      <c r="M1455" s="237" t="s">
        <v>6809</v>
      </c>
      <c r="N1455" s="237" t="s">
        <v>6810</v>
      </c>
      <c r="O1455" s="237" t="s">
        <v>6811</v>
      </c>
      <c r="P1455" s="237" t="s">
        <v>6812</v>
      </c>
      <c r="Q1455" s="237" t="s">
        <v>6813</v>
      </c>
      <c r="R1455" s="237" t="s">
        <v>6814</v>
      </c>
      <c r="S1455" s="237" t="s">
        <v>6815</v>
      </c>
      <c r="T1455" s="237" t="s">
        <v>6816</v>
      </c>
      <c r="U1455" s="237" t="s">
        <v>6817</v>
      </c>
      <c r="V1455" s="237" t="s">
        <v>101</v>
      </c>
      <c r="W1455" s="237"/>
      <c r="X1455" s="237"/>
      <c r="Y1455" s="237" t="s">
        <v>6810</v>
      </c>
      <c r="Z1455" s="237" t="s">
        <v>6811</v>
      </c>
      <c r="AA1455" s="237" t="str">
        <f t="shared" si="256"/>
        <v>ミナミサンリクチョウヘルパーセンター　マゴコロ</v>
      </c>
      <c r="AB1455" s="237" t="s">
        <v>6812</v>
      </c>
      <c r="AC1455" s="237" t="str">
        <f t="shared" si="257"/>
        <v>988</v>
      </c>
      <c r="AD1455" s="237" t="str">
        <f t="shared" si="258"/>
        <v>0423</v>
      </c>
      <c r="AE1455" s="237" t="s">
        <v>6813</v>
      </c>
      <c r="AF1455" s="237" t="s">
        <v>6814</v>
      </c>
      <c r="AG1455" s="237" t="str">
        <f t="shared" si="259"/>
        <v>本吉郡南三陸町歌津枡沢28番地1</v>
      </c>
      <c r="AH1455" s="237" t="s">
        <v>6818</v>
      </c>
      <c r="AI1455" s="237" t="s">
        <v>6816</v>
      </c>
      <c r="AJ1455" s="237" t="s">
        <v>260</v>
      </c>
    </row>
    <row r="1456" spans="1:36">
      <c r="A1456" s="237" t="str">
        <f t="shared" si="251"/>
        <v>0413600032居宅介護</v>
      </c>
      <c r="B1456" s="237" t="s">
        <v>484</v>
      </c>
      <c r="C1456" s="237" t="s">
        <v>485</v>
      </c>
      <c r="D1456" s="237" t="str">
        <f t="shared" si="252"/>
        <v>カブシキガイシャコムスン</v>
      </c>
      <c r="E1456" s="237" t="s">
        <v>486</v>
      </c>
      <c r="F1456" s="237" t="str">
        <f t="shared" si="253"/>
        <v>106</v>
      </c>
      <c r="G1456" s="237" t="str">
        <f t="shared" si="254"/>
        <v>6153</v>
      </c>
      <c r="H1456" s="237" t="s">
        <v>487</v>
      </c>
      <c r="I1456" s="237" t="str">
        <f t="shared" si="255"/>
        <v>東京都港区六本木六丁目１０番１号六本木ヒルズ森タワー</v>
      </c>
      <c r="J1456" s="237" t="s">
        <v>488</v>
      </c>
      <c r="K1456" s="237" t="s">
        <v>489</v>
      </c>
      <c r="L1456" s="237" t="s">
        <v>339</v>
      </c>
      <c r="M1456" s="237" t="s">
        <v>490</v>
      </c>
      <c r="N1456" s="237" t="s">
        <v>6819</v>
      </c>
      <c r="O1456" s="237" t="s">
        <v>6820</v>
      </c>
      <c r="P1456" s="237" t="s">
        <v>6821</v>
      </c>
      <c r="Q1456" s="237" t="s">
        <v>6813</v>
      </c>
      <c r="R1456" s="237" t="s">
        <v>6822</v>
      </c>
      <c r="S1456" s="237" t="s">
        <v>6823</v>
      </c>
      <c r="T1456" s="237" t="s">
        <v>6824</v>
      </c>
      <c r="U1456" s="237" t="s">
        <v>6825</v>
      </c>
      <c r="V1456" s="237" t="s">
        <v>99</v>
      </c>
      <c r="W1456" s="237"/>
      <c r="X1456" s="237"/>
      <c r="Y1456" s="237" t="s">
        <v>6819</v>
      </c>
      <c r="Z1456" s="237" t="s">
        <v>6820</v>
      </c>
      <c r="AA1456" s="237" t="str">
        <f t="shared" si="256"/>
        <v>カブシキガイシャコムスン　シヅガワケアセンター</v>
      </c>
      <c r="AB1456" s="237" t="s">
        <v>6821</v>
      </c>
      <c r="AC1456" s="237" t="str">
        <f t="shared" si="257"/>
        <v>986</v>
      </c>
      <c r="AD1456" s="237" t="str">
        <f t="shared" si="258"/>
        <v>0752</v>
      </c>
      <c r="AE1456" s="237" t="s">
        <v>6813</v>
      </c>
      <c r="AF1456" s="237" t="s">
        <v>6822</v>
      </c>
      <c r="AG1456" s="237" t="str">
        <f t="shared" si="259"/>
        <v>本吉郡南三陸町志津川字五日町14-4</v>
      </c>
      <c r="AH1456" s="237" t="s">
        <v>6823</v>
      </c>
      <c r="AI1456" s="237" t="s">
        <v>6824</v>
      </c>
      <c r="AJ1456" s="237" t="s">
        <v>332</v>
      </c>
    </row>
    <row r="1457" spans="1:36">
      <c r="A1457" s="237" t="str">
        <f t="shared" si="251"/>
        <v>0413600032重度訪問介護</v>
      </c>
      <c r="B1457" s="237" t="s">
        <v>484</v>
      </c>
      <c r="C1457" s="237" t="s">
        <v>485</v>
      </c>
      <c r="D1457" s="237" t="str">
        <f t="shared" si="252"/>
        <v>カブシキガイシャコムスン</v>
      </c>
      <c r="E1457" s="237" t="s">
        <v>486</v>
      </c>
      <c r="F1457" s="237" t="str">
        <f t="shared" si="253"/>
        <v>106</v>
      </c>
      <c r="G1457" s="237" t="str">
        <f t="shared" si="254"/>
        <v>6153</v>
      </c>
      <c r="H1457" s="237" t="s">
        <v>487</v>
      </c>
      <c r="I1457" s="237" t="str">
        <f t="shared" si="255"/>
        <v>東京都港区六本木六丁目１０番１号六本木ヒルズ森タワー</v>
      </c>
      <c r="J1457" s="237" t="s">
        <v>488</v>
      </c>
      <c r="K1457" s="237" t="s">
        <v>489</v>
      </c>
      <c r="L1457" s="237" t="s">
        <v>339</v>
      </c>
      <c r="M1457" s="237" t="s">
        <v>490</v>
      </c>
      <c r="N1457" s="237" t="s">
        <v>6819</v>
      </c>
      <c r="O1457" s="237" t="s">
        <v>6820</v>
      </c>
      <c r="P1457" s="237" t="s">
        <v>6821</v>
      </c>
      <c r="Q1457" s="237" t="s">
        <v>6813</v>
      </c>
      <c r="R1457" s="237" t="s">
        <v>6822</v>
      </c>
      <c r="S1457" s="237" t="s">
        <v>6823</v>
      </c>
      <c r="T1457" s="237" t="s">
        <v>6824</v>
      </c>
      <c r="U1457" s="237" t="s">
        <v>6825</v>
      </c>
      <c r="V1457" s="237" t="s">
        <v>101</v>
      </c>
      <c r="W1457" s="237"/>
      <c r="X1457" s="237"/>
      <c r="Y1457" s="237" t="s">
        <v>6819</v>
      </c>
      <c r="Z1457" s="237" t="s">
        <v>6820</v>
      </c>
      <c r="AA1457" s="237" t="str">
        <f t="shared" si="256"/>
        <v>カブシキガイシャコムスン　シヅガワケアセンター</v>
      </c>
      <c r="AB1457" s="237" t="s">
        <v>6821</v>
      </c>
      <c r="AC1457" s="237" t="str">
        <f t="shared" si="257"/>
        <v>986</v>
      </c>
      <c r="AD1457" s="237" t="str">
        <f t="shared" si="258"/>
        <v>0752</v>
      </c>
      <c r="AE1457" s="237" t="s">
        <v>6813</v>
      </c>
      <c r="AF1457" s="237" t="s">
        <v>6822</v>
      </c>
      <c r="AG1457" s="237" t="str">
        <f t="shared" si="259"/>
        <v>本吉郡南三陸町志津川字五日町14-4</v>
      </c>
      <c r="AH1457" s="237" t="s">
        <v>6823</v>
      </c>
      <c r="AI1457" s="237" t="s">
        <v>6824</v>
      </c>
      <c r="AJ1457" s="237" t="s">
        <v>332</v>
      </c>
    </row>
    <row r="1458" spans="1:36">
      <c r="A1458" s="237" t="str">
        <f t="shared" si="251"/>
        <v>0413600057知的障害者通所授産施設</v>
      </c>
      <c r="B1458" s="237" t="s">
        <v>6826</v>
      </c>
      <c r="C1458" s="237" t="s">
        <v>6827</v>
      </c>
      <c r="D1458" s="237" t="str">
        <f t="shared" si="252"/>
        <v>モトヨシチョウ</v>
      </c>
      <c r="E1458" s="237" t="s">
        <v>6828</v>
      </c>
      <c r="F1458" s="237" t="str">
        <f t="shared" si="253"/>
        <v>988</v>
      </c>
      <c r="G1458" s="237" t="str">
        <f t="shared" si="254"/>
        <v>0393</v>
      </c>
      <c r="H1458" s="237" t="s">
        <v>6829</v>
      </c>
      <c r="I1458" s="237" t="str">
        <f t="shared" si="255"/>
        <v>本吉郡本吉町津谷舘岡10番地</v>
      </c>
      <c r="J1458" s="237" t="s">
        <v>6830</v>
      </c>
      <c r="K1458" s="237" t="s">
        <v>6831</v>
      </c>
      <c r="L1458" s="237" t="s">
        <v>5111</v>
      </c>
      <c r="M1458" s="237" t="s">
        <v>6832</v>
      </c>
      <c r="N1458" s="237" t="s">
        <v>1808</v>
      </c>
      <c r="O1458" s="237" t="s">
        <v>1809</v>
      </c>
      <c r="P1458" s="237" t="s">
        <v>1810</v>
      </c>
      <c r="Q1458" s="237" t="s">
        <v>6800</v>
      </c>
      <c r="R1458" s="237" t="s">
        <v>6833</v>
      </c>
      <c r="S1458" s="237" t="s">
        <v>1812</v>
      </c>
      <c r="T1458" s="237" t="s">
        <v>1812</v>
      </c>
      <c r="U1458" s="237" t="s">
        <v>6834</v>
      </c>
      <c r="V1458" s="237" t="s">
        <v>561</v>
      </c>
      <c r="W1458" s="237"/>
      <c r="X1458" s="237"/>
      <c r="Y1458" s="237" t="s">
        <v>1808</v>
      </c>
      <c r="Z1458" s="237" t="s">
        <v>1809</v>
      </c>
      <c r="AA1458" s="237" t="str">
        <f t="shared" si="256"/>
        <v>ミノリノソノ</v>
      </c>
      <c r="AB1458" s="237" t="s">
        <v>1810</v>
      </c>
      <c r="AC1458" s="237" t="str">
        <f t="shared" si="257"/>
        <v>988</v>
      </c>
      <c r="AD1458" s="237" t="str">
        <f t="shared" si="258"/>
        <v>0331</v>
      </c>
      <c r="AE1458" s="237" t="s">
        <v>6800</v>
      </c>
      <c r="AF1458" s="237" t="s">
        <v>6833</v>
      </c>
      <c r="AG1458" s="237" t="str">
        <f t="shared" si="259"/>
        <v>本吉郡本吉町中島358番地の1</v>
      </c>
      <c r="AH1458" s="237" t="s">
        <v>1812</v>
      </c>
      <c r="AI1458" s="237" t="s">
        <v>1812</v>
      </c>
      <c r="AJ1458" s="237" t="s">
        <v>280</v>
      </c>
    </row>
    <row r="1459" spans="1:36">
      <c r="A1459" s="237" t="str">
        <f t="shared" si="251"/>
        <v>0413600065居宅介護</v>
      </c>
      <c r="B1459" s="237" t="s">
        <v>644</v>
      </c>
      <c r="C1459" s="237" t="s">
        <v>645</v>
      </c>
      <c r="D1459" s="237" t="str">
        <f t="shared" si="252"/>
        <v>セントケアミヤギカブシキガイシャ</v>
      </c>
      <c r="E1459" s="237" t="s">
        <v>646</v>
      </c>
      <c r="F1459" s="237" t="str">
        <f t="shared" si="253"/>
        <v>980</v>
      </c>
      <c r="G1459" s="237" t="str">
        <f t="shared" si="254"/>
        <v>0014</v>
      </c>
      <c r="H1459" s="237" t="s">
        <v>647</v>
      </c>
      <c r="I1459" s="237" t="str">
        <f t="shared" si="255"/>
        <v>仙台市青葉区本町１丁目１１番１１号</v>
      </c>
      <c r="J1459" s="237" t="s">
        <v>648</v>
      </c>
      <c r="K1459" s="237" t="s">
        <v>649</v>
      </c>
      <c r="L1459" s="237" t="s">
        <v>635</v>
      </c>
      <c r="M1459" s="237" t="s">
        <v>650</v>
      </c>
      <c r="N1459" s="237" t="s">
        <v>6835</v>
      </c>
      <c r="O1459" s="237" t="s">
        <v>6836</v>
      </c>
      <c r="P1459" s="237" t="s">
        <v>6821</v>
      </c>
      <c r="Q1459" s="237" t="s">
        <v>6813</v>
      </c>
      <c r="R1459" s="237" t="s">
        <v>6837</v>
      </c>
      <c r="S1459" s="237" t="s">
        <v>6823</v>
      </c>
      <c r="T1459" s="237" t="s">
        <v>6824</v>
      </c>
      <c r="U1459" s="237" t="s">
        <v>6838</v>
      </c>
      <c r="V1459" s="237" t="s">
        <v>99</v>
      </c>
      <c r="W1459" s="237"/>
      <c r="X1459" s="237"/>
      <c r="Y1459" s="237" t="s">
        <v>6835</v>
      </c>
      <c r="Z1459" s="237" t="s">
        <v>6836</v>
      </c>
      <c r="AA1459" s="237" t="str">
        <f t="shared" si="256"/>
        <v>セントケアシヅガワ</v>
      </c>
      <c r="AB1459" s="237" t="s">
        <v>6821</v>
      </c>
      <c r="AC1459" s="237" t="str">
        <f t="shared" si="257"/>
        <v>986</v>
      </c>
      <c r="AD1459" s="237" t="str">
        <f t="shared" si="258"/>
        <v>0752</v>
      </c>
      <c r="AE1459" s="237" t="s">
        <v>6813</v>
      </c>
      <c r="AF1459" s="237" t="s">
        <v>6837</v>
      </c>
      <c r="AG1459" s="237" t="str">
        <f t="shared" si="259"/>
        <v>本吉郡南三陸町志津川五日町１４番地４</v>
      </c>
      <c r="AH1459" s="237" t="s">
        <v>6823</v>
      </c>
      <c r="AI1459" s="237" t="s">
        <v>6824</v>
      </c>
      <c r="AJ1459" s="237" t="s">
        <v>332</v>
      </c>
    </row>
    <row r="1460" spans="1:36">
      <c r="A1460" s="237" t="str">
        <f t="shared" si="251"/>
        <v>0413600065重度訪問介護</v>
      </c>
      <c r="B1460" s="237" t="s">
        <v>644</v>
      </c>
      <c r="C1460" s="237" t="s">
        <v>645</v>
      </c>
      <c r="D1460" s="237" t="str">
        <f t="shared" si="252"/>
        <v>セントケアミヤギカブシキガイシャ</v>
      </c>
      <c r="E1460" s="237" t="s">
        <v>646</v>
      </c>
      <c r="F1460" s="237" t="str">
        <f t="shared" si="253"/>
        <v>980</v>
      </c>
      <c r="G1460" s="237" t="str">
        <f t="shared" si="254"/>
        <v>0014</v>
      </c>
      <c r="H1460" s="237" t="s">
        <v>647</v>
      </c>
      <c r="I1460" s="237" t="str">
        <f t="shared" si="255"/>
        <v>仙台市青葉区本町１丁目１１番１１号</v>
      </c>
      <c r="J1460" s="237" t="s">
        <v>648</v>
      </c>
      <c r="K1460" s="237" t="s">
        <v>649</v>
      </c>
      <c r="L1460" s="237" t="s">
        <v>635</v>
      </c>
      <c r="M1460" s="237" t="s">
        <v>650</v>
      </c>
      <c r="N1460" s="237" t="s">
        <v>6835</v>
      </c>
      <c r="O1460" s="237" t="s">
        <v>6836</v>
      </c>
      <c r="P1460" s="237" t="s">
        <v>6821</v>
      </c>
      <c r="Q1460" s="237" t="s">
        <v>6813</v>
      </c>
      <c r="R1460" s="237" t="s">
        <v>6837</v>
      </c>
      <c r="S1460" s="237" t="s">
        <v>6823</v>
      </c>
      <c r="T1460" s="237" t="s">
        <v>6824</v>
      </c>
      <c r="U1460" s="237" t="s">
        <v>6838</v>
      </c>
      <c r="V1460" s="237" t="s">
        <v>101</v>
      </c>
      <c r="W1460" s="237"/>
      <c r="X1460" s="237"/>
      <c r="Y1460" s="237" t="s">
        <v>6835</v>
      </c>
      <c r="Z1460" s="237" t="s">
        <v>6836</v>
      </c>
      <c r="AA1460" s="237" t="str">
        <f t="shared" si="256"/>
        <v>セントケアシヅガワ</v>
      </c>
      <c r="AB1460" s="237" t="s">
        <v>6821</v>
      </c>
      <c r="AC1460" s="237" t="str">
        <f t="shared" si="257"/>
        <v>986</v>
      </c>
      <c r="AD1460" s="237" t="str">
        <f t="shared" si="258"/>
        <v>0752</v>
      </c>
      <c r="AE1460" s="237" t="s">
        <v>6813</v>
      </c>
      <c r="AF1460" s="237" t="s">
        <v>6837</v>
      </c>
      <c r="AG1460" s="237" t="str">
        <f t="shared" si="259"/>
        <v>本吉郡南三陸町志津川五日町１４番地４</v>
      </c>
      <c r="AH1460" s="237" t="s">
        <v>6823</v>
      </c>
      <c r="AI1460" s="237" t="s">
        <v>6824</v>
      </c>
      <c r="AJ1460" s="237" t="s">
        <v>332</v>
      </c>
    </row>
    <row r="1461" spans="1:36">
      <c r="A1461" s="237" t="str">
        <f t="shared" si="251"/>
        <v>0413600081短期入所</v>
      </c>
      <c r="B1461" s="237" t="s">
        <v>6839</v>
      </c>
      <c r="C1461" s="237" t="s">
        <v>6840</v>
      </c>
      <c r="D1461" s="237" t="str">
        <f t="shared" si="252"/>
        <v>トクテイヒエイリカツドウホウジン　センリカイ</v>
      </c>
      <c r="E1461" s="237" t="s">
        <v>6841</v>
      </c>
      <c r="F1461" s="237" t="str">
        <f t="shared" si="253"/>
        <v>988</v>
      </c>
      <c r="G1461" s="237" t="str">
        <f t="shared" si="254"/>
        <v>0347</v>
      </c>
      <c r="H1461" s="237" t="s">
        <v>6842</v>
      </c>
      <c r="I1461" s="237" t="str">
        <f t="shared" si="255"/>
        <v>気仙沼市本吉町猪の鼻１８２番地の４</v>
      </c>
      <c r="J1461" s="237" t="s">
        <v>6843</v>
      </c>
      <c r="K1461" s="237" t="s">
        <v>6844</v>
      </c>
      <c r="L1461" s="237" t="s">
        <v>248</v>
      </c>
      <c r="M1461" s="237" t="s">
        <v>6845</v>
      </c>
      <c r="N1461" s="237" t="s">
        <v>6846</v>
      </c>
      <c r="O1461" s="237" t="s">
        <v>6847</v>
      </c>
      <c r="P1461" s="237" t="s">
        <v>6793</v>
      </c>
      <c r="Q1461" s="237" t="s">
        <v>1645</v>
      </c>
      <c r="R1461" s="237" t="s">
        <v>6848</v>
      </c>
      <c r="S1461" s="237" t="s">
        <v>6843</v>
      </c>
      <c r="T1461" s="237" t="s">
        <v>6844</v>
      </c>
      <c r="U1461" s="237" t="s">
        <v>6849</v>
      </c>
      <c r="V1461" s="237" t="s">
        <v>277</v>
      </c>
      <c r="W1461" s="237"/>
      <c r="X1461" s="237"/>
      <c r="Y1461" s="237" t="s">
        <v>6846</v>
      </c>
      <c r="Z1461" s="237" t="s">
        <v>6847</v>
      </c>
      <c r="AA1461" s="237" t="str">
        <f t="shared" si="256"/>
        <v>ケアホーム　メグミ</v>
      </c>
      <c r="AB1461" s="237" t="s">
        <v>6793</v>
      </c>
      <c r="AC1461" s="237" t="str">
        <f t="shared" si="257"/>
        <v>988</v>
      </c>
      <c r="AD1461" s="237" t="str">
        <f t="shared" si="258"/>
        <v>0307</v>
      </c>
      <c r="AE1461" s="237" t="s">
        <v>1645</v>
      </c>
      <c r="AF1461" s="237" t="s">
        <v>6848</v>
      </c>
      <c r="AG1461" s="237" t="str">
        <f t="shared" si="259"/>
        <v>気仙沼市本吉町津谷舘岡148番地の10</v>
      </c>
      <c r="AH1461" s="237" t="s">
        <v>6843</v>
      </c>
      <c r="AI1461" s="237" t="s">
        <v>6844</v>
      </c>
      <c r="AJ1461" s="237" t="s">
        <v>260</v>
      </c>
    </row>
    <row r="1462" spans="1:36">
      <c r="A1462" s="237" t="str">
        <f t="shared" si="251"/>
        <v>0413600081自立生活援助</v>
      </c>
      <c r="B1462" s="237" t="s">
        <v>6839</v>
      </c>
      <c r="C1462" s="237" t="s">
        <v>6840</v>
      </c>
      <c r="D1462" s="237" t="str">
        <f t="shared" si="252"/>
        <v>トクテイヒエイリカツドウホウジン　センリカイ</v>
      </c>
      <c r="E1462" s="237" t="s">
        <v>6841</v>
      </c>
      <c r="F1462" s="237" t="str">
        <f t="shared" si="253"/>
        <v>988</v>
      </c>
      <c r="G1462" s="237" t="str">
        <f t="shared" si="254"/>
        <v>0347</v>
      </c>
      <c r="H1462" s="237" t="s">
        <v>6842</v>
      </c>
      <c r="I1462" s="237" t="str">
        <f t="shared" si="255"/>
        <v>気仙沼市本吉町猪の鼻１８２番地の４</v>
      </c>
      <c r="J1462" s="237" t="s">
        <v>6843</v>
      </c>
      <c r="K1462" s="237" t="s">
        <v>6844</v>
      </c>
      <c r="L1462" s="237" t="s">
        <v>248</v>
      </c>
      <c r="M1462" s="237" t="s">
        <v>6845</v>
      </c>
      <c r="N1462" s="237" t="s">
        <v>6846</v>
      </c>
      <c r="O1462" s="237" t="s">
        <v>6847</v>
      </c>
      <c r="P1462" s="237" t="s">
        <v>6793</v>
      </c>
      <c r="Q1462" s="237" t="s">
        <v>1645</v>
      </c>
      <c r="R1462" s="237" t="s">
        <v>6848</v>
      </c>
      <c r="S1462" s="237" t="s">
        <v>6843</v>
      </c>
      <c r="T1462" s="237" t="s">
        <v>6844</v>
      </c>
      <c r="U1462" s="237" t="s">
        <v>6849</v>
      </c>
      <c r="V1462" s="237" t="s">
        <v>1230</v>
      </c>
      <c r="W1462" s="237"/>
      <c r="X1462" s="237"/>
      <c r="Y1462" s="237" t="s">
        <v>6846</v>
      </c>
      <c r="Z1462" s="237" t="s">
        <v>6847</v>
      </c>
      <c r="AA1462" s="237" t="str">
        <f t="shared" si="256"/>
        <v>ケアホーム　メグミ</v>
      </c>
      <c r="AB1462" s="237" t="s">
        <v>6841</v>
      </c>
      <c r="AC1462" s="237" t="str">
        <f t="shared" si="257"/>
        <v>988</v>
      </c>
      <c r="AD1462" s="237" t="str">
        <f t="shared" si="258"/>
        <v>0347</v>
      </c>
      <c r="AE1462" s="237" t="s">
        <v>1645</v>
      </c>
      <c r="AF1462" s="237" t="s">
        <v>6850</v>
      </c>
      <c r="AG1462" s="237" t="str">
        <f t="shared" si="259"/>
        <v>気仙沼市本吉町猪の鼻182-4</v>
      </c>
      <c r="AH1462" s="237" t="s">
        <v>6843</v>
      </c>
      <c r="AI1462" s="237" t="s">
        <v>6844</v>
      </c>
      <c r="AJ1462" s="237" t="s">
        <v>260</v>
      </c>
    </row>
    <row r="1463" spans="1:36">
      <c r="A1463" s="237" t="str">
        <f t="shared" si="251"/>
        <v>0413600107生活介護</v>
      </c>
      <c r="B1463" s="237" t="s">
        <v>1649</v>
      </c>
      <c r="C1463" s="237" t="s">
        <v>1650</v>
      </c>
      <c r="D1463" s="237" t="str">
        <f t="shared" si="252"/>
        <v>シャカイフクシホウジン　センシンカイ</v>
      </c>
      <c r="E1463" s="237" t="s">
        <v>1651</v>
      </c>
      <c r="F1463" s="237" t="str">
        <f t="shared" si="253"/>
        <v>988</v>
      </c>
      <c r="G1463" s="237" t="str">
        <f t="shared" si="254"/>
        <v>0524</v>
      </c>
      <c r="H1463" s="237" t="s">
        <v>1652</v>
      </c>
      <c r="I1463" s="237" t="str">
        <f t="shared" si="255"/>
        <v>気仙沼市唐桑町只越３６６番地５</v>
      </c>
      <c r="J1463" s="237" t="s">
        <v>1653</v>
      </c>
      <c r="K1463" s="237" t="s">
        <v>1654</v>
      </c>
      <c r="L1463" s="237" t="s">
        <v>248</v>
      </c>
      <c r="M1463" s="237" t="s">
        <v>1655</v>
      </c>
      <c r="N1463" s="237" t="s">
        <v>6851</v>
      </c>
      <c r="O1463" s="237" t="s">
        <v>6852</v>
      </c>
      <c r="P1463" s="237" t="s">
        <v>6853</v>
      </c>
      <c r="Q1463" s="237" t="s">
        <v>6813</v>
      </c>
      <c r="R1463" s="237" t="s">
        <v>6854</v>
      </c>
      <c r="S1463" s="237" t="s">
        <v>6855</v>
      </c>
      <c r="T1463" s="237"/>
      <c r="U1463" s="237" t="s">
        <v>6856</v>
      </c>
      <c r="V1463" s="237" t="s">
        <v>105</v>
      </c>
      <c r="W1463" s="237"/>
      <c r="X1463" s="237"/>
      <c r="Y1463" s="237" t="s">
        <v>6851</v>
      </c>
      <c r="Z1463" s="237" t="s">
        <v>6852</v>
      </c>
      <c r="AA1463" s="237" t="str">
        <f t="shared" si="256"/>
        <v>ノゾミフクシサギョウショ</v>
      </c>
      <c r="AB1463" s="237" t="s">
        <v>6853</v>
      </c>
      <c r="AC1463" s="237" t="str">
        <f t="shared" si="257"/>
        <v>988</v>
      </c>
      <c r="AD1463" s="237" t="str">
        <f t="shared" si="258"/>
        <v>0453</v>
      </c>
      <c r="AE1463" s="237" t="s">
        <v>6813</v>
      </c>
      <c r="AF1463" s="237" t="s">
        <v>6854</v>
      </c>
      <c r="AG1463" s="237" t="str">
        <f t="shared" si="259"/>
        <v>本吉郡南三陸町歌津伊里前325-2</v>
      </c>
      <c r="AH1463" s="237" t="s">
        <v>6857</v>
      </c>
      <c r="AI1463" s="237"/>
      <c r="AJ1463" s="237" t="s">
        <v>260</v>
      </c>
    </row>
    <row r="1464" spans="1:36">
      <c r="A1464" s="237" t="str">
        <f t="shared" si="251"/>
        <v>0413600149居宅介護</v>
      </c>
      <c r="B1464" s="237" t="s">
        <v>644</v>
      </c>
      <c r="C1464" s="237" t="s">
        <v>645</v>
      </c>
      <c r="D1464" s="237" t="str">
        <f t="shared" si="252"/>
        <v>セントケアミヤギカブシキガイシャ</v>
      </c>
      <c r="E1464" s="237" t="s">
        <v>646</v>
      </c>
      <c r="F1464" s="237" t="str">
        <f t="shared" si="253"/>
        <v>980</v>
      </c>
      <c r="G1464" s="237" t="str">
        <f t="shared" si="254"/>
        <v>0014</v>
      </c>
      <c r="H1464" s="237" t="s">
        <v>647</v>
      </c>
      <c r="I1464" s="237" t="str">
        <f t="shared" si="255"/>
        <v>仙台市青葉区本町１丁目１１番１１号</v>
      </c>
      <c r="J1464" s="237" t="s">
        <v>648</v>
      </c>
      <c r="K1464" s="237" t="s">
        <v>649</v>
      </c>
      <c r="L1464" s="237" t="s">
        <v>635</v>
      </c>
      <c r="M1464" s="237" t="s">
        <v>650</v>
      </c>
      <c r="N1464" s="237" t="s">
        <v>6858</v>
      </c>
      <c r="O1464" s="237" t="s">
        <v>6859</v>
      </c>
      <c r="P1464" s="237" t="s">
        <v>6860</v>
      </c>
      <c r="Q1464" s="237" t="s">
        <v>6813</v>
      </c>
      <c r="R1464" s="237" t="s">
        <v>6861</v>
      </c>
      <c r="S1464" s="237" t="s">
        <v>6862</v>
      </c>
      <c r="T1464" s="237" t="s">
        <v>6863</v>
      </c>
      <c r="U1464" s="237" t="s">
        <v>6864</v>
      </c>
      <c r="V1464" s="237" t="s">
        <v>99</v>
      </c>
      <c r="W1464" s="237"/>
      <c r="X1464" s="237"/>
      <c r="Y1464" s="237" t="s">
        <v>6858</v>
      </c>
      <c r="Z1464" s="237" t="s">
        <v>6859</v>
      </c>
      <c r="AA1464" s="237" t="str">
        <f t="shared" si="256"/>
        <v>セントケアミナミサンリク</v>
      </c>
      <c r="AB1464" s="237" t="s">
        <v>6860</v>
      </c>
      <c r="AC1464" s="237" t="str">
        <f t="shared" si="257"/>
        <v>986</v>
      </c>
      <c r="AD1464" s="237" t="str">
        <f t="shared" si="258"/>
        <v>0781</v>
      </c>
      <c r="AE1464" s="237" t="s">
        <v>6813</v>
      </c>
      <c r="AF1464" s="237" t="s">
        <v>6861</v>
      </c>
      <c r="AG1464" s="237" t="str">
        <f t="shared" si="259"/>
        <v>本吉郡南三陸町戸倉字町44番地3</v>
      </c>
      <c r="AH1464" s="237" t="s">
        <v>6862</v>
      </c>
      <c r="AI1464" s="237" t="s">
        <v>6863</v>
      </c>
      <c r="AJ1464" s="237" t="s">
        <v>260</v>
      </c>
    </row>
    <row r="1465" spans="1:36">
      <c r="A1465" s="237" t="str">
        <f t="shared" si="251"/>
        <v>0413600149重度訪問介護</v>
      </c>
      <c r="B1465" s="237" t="s">
        <v>644</v>
      </c>
      <c r="C1465" s="237" t="s">
        <v>645</v>
      </c>
      <c r="D1465" s="237" t="str">
        <f t="shared" si="252"/>
        <v>セントケアミヤギカブシキガイシャ</v>
      </c>
      <c r="E1465" s="237" t="s">
        <v>646</v>
      </c>
      <c r="F1465" s="237" t="str">
        <f t="shared" si="253"/>
        <v>980</v>
      </c>
      <c r="G1465" s="237" t="str">
        <f t="shared" si="254"/>
        <v>0014</v>
      </c>
      <c r="H1465" s="237" t="s">
        <v>647</v>
      </c>
      <c r="I1465" s="237" t="str">
        <f t="shared" si="255"/>
        <v>仙台市青葉区本町１丁目１１番１１号</v>
      </c>
      <c r="J1465" s="237" t="s">
        <v>648</v>
      </c>
      <c r="K1465" s="237" t="s">
        <v>649</v>
      </c>
      <c r="L1465" s="237" t="s">
        <v>635</v>
      </c>
      <c r="M1465" s="237" t="s">
        <v>650</v>
      </c>
      <c r="N1465" s="237" t="s">
        <v>6858</v>
      </c>
      <c r="O1465" s="237" t="s">
        <v>6859</v>
      </c>
      <c r="P1465" s="237" t="s">
        <v>6860</v>
      </c>
      <c r="Q1465" s="237" t="s">
        <v>6813</v>
      </c>
      <c r="R1465" s="237" t="s">
        <v>6861</v>
      </c>
      <c r="S1465" s="237" t="s">
        <v>6862</v>
      </c>
      <c r="T1465" s="237" t="s">
        <v>6863</v>
      </c>
      <c r="U1465" s="237" t="s">
        <v>6864</v>
      </c>
      <c r="V1465" s="237" t="s">
        <v>101</v>
      </c>
      <c r="W1465" s="237"/>
      <c r="X1465" s="237"/>
      <c r="Y1465" s="237" t="s">
        <v>6858</v>
      </c>
      <c r="Z1465" s="237" t="s">
        <v>6859</v>
      </c>
      <c r="AA1465" s="237" t="str">
        <f t="shared" si="256"/>
        <v>セントケアミナミサンリク</v>
      </c>
      <c r="AB1465" s="237" t="s">
        <v>6860</v>
      </c>
      <c r="AC1465" s="237" t="str">
        <f t="shared" si="257"/>
        <v>986</v>
      </c>
      <c r="AD1465" s="237" t="str">
        <f t="shared" si="258"/>
        <v>0781</v>
      </c>
      <c r="AE1465" s="237" t="s">
        <v>6813</v>
      </c>
      <c r="AF1465" s="237" t="s">
        <v>6861</v>
      </c>
      <c r="AG1465" s="237" t="str">
        <f t="shared" si="259"/>
        <v>本吉郡南三陸町戸倉字町44番地3</v>
      </c>
      <c r="AH1465" s="237" t="s">
        <v>6862</v>
      </c>
      <c r="AI1465" s="237" t="s">
        <v>6863</v>
      </c>
      <c r="AJ1465" s="237" t="s">
        <v>260</v>
      </c>
    </row>
    <row r="1466" spans="1:36">
      <c r="A1466" s="237" t="str">
        <f t="shared" si="251"/>
        <v>0415100049短期入所</v>
      </c>
      <c r="B1466" s="237" t="s">
        <v>6865</v>
      </c>
      <c r="C1466" s="237" t="s">
        <v>6866</v>
      </c>
      <c r="D1466" s="237" t="str">
        <f t="shared" si="252"/>
        <v>センダイシ</v>
      </c>
      <c r="E1466" s="237" t="s">
        <v>6867</v>
      </c>
      <c r="F1466" s="237" t="str">
        <f t="shared" si="253"/>
        <v>980</v>
      </c>
      <c r="G1466" s="237" t="str">
        <f t="shared" si="254"/>
        <v>8671</v>
      </c>
      <c r="H1466" s="237" t="s">
        <v>6868</v>
      </c>
      <c r="I1466" s="237" t="str">
        <f t="shared" si="255"/>
        <v>仙台市青葉区国分町三丁目７番１号</v>
      </c>
      <c r="J1466" s="237" t="s">
        <v>6869</v>
      </c>
      <c r="K1466" s="237" t="s">
        <v>6870</v>
      </c>
      <c r="L1466" s="237" t="s">
        <v>323</v>
      </c>
      <c r="M1466" s="237" t="s">
        <v>6871</v>
      </c>
      <c r="N1466" s="237" t="s">
        <v>6872</v>
      </c>
      <c r="O1466" s="237" t="s">
        <v>6873</v>
      </c>
      <c r="P1466" s="237" t="s">
        <v>6874</v>
      </c>
      <c r="Q1466" s="237" t="s">
        <v>6875</v>
      </c>
      <c r="R1466" s="237" t="s">
        <v>6876</v>
      </c>
      <c r="S1466" s="237" t="s">
        <v>6877</v>
      </c>
      <c r="T1466" s="237" t="s">
        <v>6878</v>
      </c>
      <c r="U1466" s="237" t="s">
        <v>6879</v>
      </c>
      <c r="V1466" s="237" t="s">
        <v>277</v>
      </c>
      <c r="W1466" s="237"/>
      <c r="X1466" s="237"/>
      <c r="Y1466" s="237" t="s">
        <v>6872</v>
      </c>
      <c r="Z1466" s="237" t="s">
        <v>6873</v>
      </c>
      <c r="AA1466" s="237" t="str">
        <f t="shared" si="256"/>
        <v>ウインディヒロセガワ</v>
      </c>
      <c r="AB1466" s="237" t="s">
        <v>6874</v>
      </c>
      <c r="AC1466" s="237" t="str">
        <f t="shared" si="257"/>
        <v>980</v>
      </c>
      <c r="AD1466" s="237" t="str">
        <f t="shared" si="258"/>
        <v>0845</v>
      </c>
      <c r="AE1466" s="237" t="s">
        <v>6875</v>
      </c>
      <c r="AF1466" s="237" t="s">
        <v>6876</v>
      </c>
      <c r="AG1466" s="237" t="str">
        <f t="shared" si="259"/>
        <v>仙台市青葉区荒巻字三居沢１番地の８</v>
      </c>
      <c r="AH1466" s="237" t="s">
        <v>6877</v>
      </c>
      <c r="AI1466" s="237" t="s">
        <v>6878</v>
      </c>
      <c r="AJ1466" s="237" t="s">
        <v>260</v>
      </c>
    </row>
    <row r="1467" spans="1:36">
      <c r="A1467" s="237" t="str">
        <f t="shared" si="251"/>
        <v>0415100049宿泊型自立訓練</v>
      </c>
      <c r="B1467" s="237" t="s">
        <v>6865</v>
      </c>
      <c r="C1467" s="237" t="s">
        <v>6866</v>
      </c>
      <c r="D1467" s="237" t="str">
        <f t="shared" si="252"/>
        <v>センダイシ</v>
      </c>
      <c r="E1467" s="237" t="s">
        <v>6867</v>
      </c>
      <c r="F1467" s="237" t="str">
        <f t="shared" si="253"/>
        <v>980</v>
      </c>
      <c r="G1467" s="237" t="str">
        <f t="shared" si="254"/>
        <v>8671</v>
      </c>
      <c r="H1467" s="237" t="s">
        <v>6868</v>
      </c>
      <c r="I1467" s="237" t="str">
        <f t="shared" si="255"/>
        <v>仙台市青葉区国分町三丁目７番１号</v>
      </c>
      <c r="J1467" s="237" t="s">
        <v>6869</v>
      </c>
      <c r="K1467" s="237" t="s">
        <v>6870</v>
      </c>
      <c r="L1467" s="237" t="s">
        <v>323</v>
      </c>
      <c r="M1467" s="237" t="s">
        <v>6871</v>
      </c>
      <c r="N1467" s="237" t="s">
        <v>6872</v>
      </c>
      <c r="O1467" s="237" t="s">
        <v>6873</v>
      </c>
      <c r="P1467" s="237" t="s">
        <v>6874</v>
      </c>
      <c r="Q1467" s="237" t="s">
        <v>6875</v>
      </c>
      <c r="R1467" s="237" t="s">
        <v>6876</v>
      </c>
      <c r="S1467" s="237" t="s">
        <v>6877</v>
      </c>
      <c r="T1467" s="237" t="s">
        <v>6878</v>
      </c>
      <c r="U1467" s="237" t="s">
        <v>6879</v>
      </c>
      <c r="V1467" s="237" t="s">
        <v>4478</v>
      </c>
      <c r="W1467" s="237"/>
      <c r="X1467" s="237"/>
      <c r="Y1467" s="237" t="s">
        <v>6872</v>
      </c>
      <c r="Z1467" s="237" t="s">
        <v>6873</v>
      </c>
      <c r="AA1467" s="237" t="str">
        <f t="shared" si="256"/>
        <v>ウインディヒロセガワ</v>
      </c>
      <c r="AB1467" s="237" t="s">
        <v>6874</v>
      </c>
      <c r="AC1467" s="237" t="str">
        <f t="shared" si="257"/>
        <v>980</v>
      </c>
      <c r="AD1467" s="237" t="str">
        <f t="shared" si="258"/>
        <v>0845</v>
      </c>
      <c r="AE1467" s="237" t="s">
        <v>6875</v>
      </c>
      <c r="AF1467" s="237" t="s">
        <v>6880</v>
      </c>
      <c r="AG1467" s="237" t="str">
        <f t="shared" si="259"/>
        <v>仙台市青葉区荒巻字三居沢1-8</v>
      </c>
      <c r="AH1467" s="237" t="s">
        <v>6877</v>
      </c>
      <c r="AI1467" s="237" t="s">
        <v>6878</v>
      </c>
      <c r="AJ1467" s="237" t="s">
        <v>260</v>
      </c>
    </row>
    <row r="1468" spans="1:36">
      <c r="A1468" s="237" t="str">
        <f t="shared" si="251"/>
        <v>0415100049自立訓練（生活訓練）</v>
      </c>
      <c r="B1468" s="237" t="s">
        <v>6865</v>
      </c>
      <c r="C1468" s="237" t="s">
        <v>6866</v>
      </c>
      <c r="D1468" s="237" t="str">
        <f t="shared" si="252"/>
        <v>センダイシ</v>
      </c>
      <c r="E1468" s="237" t="s">
        <v>6867</v>
      </c>
      <c r="F1468" s="237" t="str">
        <f t="shared" si="253"/>
        <v>980</v>
      </c>
      <c r="G1468" s="237" t="str">
        <f t="shared" si="254"/>
        <v>8671</v>
      </c>
      <c r="H1468" s="237" t="s">
        <v>6868</v>
      </c>
      <c r="I1468" s="237" t="str">
        <f t="shared" si="255"/>
        <v>仙台市青葉区国分町三丁目７番１号</v>
      </c>
      <c r="J1468" s="237" t="s">
        <v>6869</v>
      </c>
      <c r="K1468" s="237" t="s">
        <v>6870</v>
      </c>
      <c r="L1468" s="237" t="s">
        <v>323</v>
      </c>
      <c r="M1468" s="237" t="s">
        <v>6871</v>
      </c>
      <c r="N1468" s="237" t="s">
        <v>6872</v>
      </c>
      <c r="O1468" s="237" t="s">
        <v>6873</v>
      </c>
      <c r="P1468" s="237" t="s">
        <v>6874</v>
      </c>
      <c r="Q1468" s="237" t="s">
        <v>6875</v>
      </c>
      <c r="R1468" s="237" t="s">
        <v>6876</v>
      </c>
      <c r="S1468" s="237" t="s">
        <v>6877</v>
      </c>
      <c r="T1468" s="237" t="s">
        <v>6878</v>
      </c>
      <c r="U1468" s="237" t="s">
        <v>6879</v>
      </c>
      <c r="V1468" s="237" t="s">
        <v>108</v>
      </c>
      <c r="W1468" s="237"/>
      <c r="X1468" s="237"/>
      <c r="Y1468" s="237" t="s">
        <v>6872</v>
      </c>
      <c r="Z1468" s="237" t="s">
        <v>6873</v>
      </c>
      <c r="AA1468" s="237" t="str">
        <f t="shared" si="256"/>
        <v>ウインディヒロセガワ</v>
      </c>
      <c r="AB1468" s="237" t="s">
        <v>6874</v>
      </c>
      <c r="AC1468" s="237" t="str">
        <f t="shared" si="257"/>
        <v>980</v>
      </c>
      <c r="AD1468" s="237" t="str">
        <f t="shared" si="258"/>
        <v>0845</v>
      </c>
      <c r="AE1468" s="237" t="s">
        <v>6875</v>
      </c>
      <c r="AF1468" s="237" t="s">
        <v>6880</v>
      </c>
      <c r="AG1468" s="237" t="str">
        <f t="shared" si="259"/>
        <v>仙台市青葉区荒巻字三居沢1-8</v>
      </c>
      <c r="AH1468" s="237" t="s">
        <v>6877</v>
      </c>
      <c r="AI1468" s="237" t="s">
        <v>6878</v>
      </c>
      <c r="AJ1468" s="237" t="s">
        <v>260</v>
      </c>
    </row>
    <row r="1469" spans="1:36">
      <c r="A1469" s="237" t="str">
        <f t="shared" si="251"/>
        <v>0415100056療養介護</v>
      </c>
      <c r="B1469" s="237" t="s">
        <v>6881</v>
      </c>
      <c r="C1469" s="237" t="s">
        <v>6882</v>
      </c>
      <c r="D1469" s="237" t="str">
        <f t="shared" si="252"/>
        <v>シャカイフクシホウジン　ヨウコウフクシカイ</v>
      </c>
      <c r="E1469" s="237" t="s">
        <v>6883</v>
      </c>
      <c r="F1469" s="237" t="str">
        <f t="shared" si="253"/>
        <v>989</v>
      </c>
      <c r="G1469" s="237" t="str">
        <f t="shared" si="254"/>
        <v>3212</v>
      </c>
      <c r="H1469" s="237" t="s">
        <v>6884</v>
      </c>
      <c r="I1469" s="237" t="str">
        <f t="shared" si="255"/>
        <v>仙台市青葉区芋沢字横前１番地の１</v>
      </c>
      <c r="J1469" s="237" t="s">
        <v>6885</v>
      </c>
      <c r="K1469" s="237" t="s">
        <v>6886</v>
      </c>
      <c r="L1469" s="237" t="s">
        <v>248</v>
      </c>
      <c r="M1469" s="237" t="s">
        <v>6887</v>
      </c>
      <c r="N1469" s="237" t="s">
        <v>6888</v>
      </c>
      <c r="O1469" s="237" t="s">
        <v>6889</v>
      </c>
      <c r="P1469" s="237" t="s">
        <v>6883</v>
      </c>
      <c r="Q1469" s="237" t="s">
        <v>6875</v>
      </c>
      <c r="R1469" s="237" t="s">
        <v>6884</v>
      </c>
      <c r="S1469" s="237" t="s">
        <v>6885</v>
      </c>
      <c r="T1469" s="237" t="s">
        <v>6886</v>
      </c>
      <c r="U1469" s="237" t="s">
        <v>6890</v>
      </c>
      <c r="V1469" s="237" t="s">
        <v>103</v>
      </c>
      <c r="W1469" s="237"/>
      <c r="X1469" s="237"/>
      <c r="Y1469" s="237" t="s">
        <v>6888</v>
      </c>
      <c r="Z1469" s="237" t="s">
        <v>6889</v>
      </c>
      <c r="AA1469" s="237" t="str">
        <f t="shared" si="256"/>
        <v>センダイエコーイリョウリョウイクセンター</v>
      </c>
      <c r="AB1469" s="237" t="s">
        <v>6883</v>
      </c>
      <c r="AC1469" s="237" t="str">
        <f t="shared" si="257"/>
        <v>989</v>
      </c>
      <c r="AD1469" s="237" t="str">
        <f t="shared" si="258"/>
        <v>3212</v>
      </c>
      <c r="AE1469" s="237" t="s">
        <v>6875</v>
      </c>
      <c r="AF1469" s="237" t="s">
        <v>6891</v>
      </c>
      <c r="AG1469" s="237" t="str">
        <f t="shared" si="259"/>
        <v>仙台市青葉区芋沢字横前１－１</v>
      </c>
      <c r="AH1469" s="237" t="s">
        <v>6885</v>
      </c>
      <c r="AI1469" s="237" t="s">
        <v>6886</v>
      </c>
      <c r="AJ1469" s="237" t="s">
        <v>260</v>
      </c>
    </row>
    <row r="1470" spans="1:36">
      <c r="A1470" s="237" t="str">
        <f t="shared" si="251"/>
        <v>0415100056短期入所</v>
      </c>
      <c r="B1470" s="237" t="s">
        <v>6881</v>
      </c>
      <c r="C1470" s="237" t="s">
        <v>6882</v>
      </c>
      <c r="D1470" s="237" t="str">
        <f t="shared" si="252"/>
        <v>シャカイフクシホウジン　ヨウコウフクシカイ</v>
      </c>
      <c r="E1470" s="237" t="s">
        <v>6883</v>
      </c>
      <c r="F1470" s="237" t="str">
        <f t="shared" si="253"/>
        <v>989</v>
      </c>
      <c r="G1470" s="237" t="str">
        <f t="shared" si="254"/>
        <v>3212</v>
      </c>
      <c r="H1470" s="237" t="s">
        <v>6884</v>
      </c>
      <c r="I1470" s="237" t="str">
        <f t="shared" si="255"/>
        <v>仙台市青葉区芋沢字横前１番地の１</v>
      </c>
      <c r="J1470" s="237" t="s">
        <v>6885</v>
      </c>
      <c r="K1470" s="237" t="s">
        <v>6886</v>
      </c>
      <c r="L1470" s="237" t="s">
        <v>248</v>
      </c>
      <c r="M1470" s="237" t="s">
        <v>6887</v>
      </c>
      <c r="N1470" s="237" t="s">
        <v>6888</v>
      </c>
      <c r="O1470" s="237" t="s">
        <v>6889</v>
      </c>
      <c r="P1470" s="237" t="s">
        <v>6883</v>
      </c>
      <c r="Q1470" s="237" t="s">
        <v>6875</v>
      </c>
      <c r="R1470" s="237" t="s">
        <v>6884</v>
      </c>
      <c r="S1470" s="237" t="s">
        <v>6885</v>
      </c>
      <c r="T1470" s="237" t="s">
        <v>6886</v>
      </c>
      <c r="U1470" s="237" t="s">
        <v>6890</v>
      </c>
      <c r="V1470" s="237" t="s">
        <v>277</v>
      </c>
      <c r="W1470" s="237"/>
      <c r="X1470" s="237"/>
      <c r="Y1470" s="237" t="s">
        <v>6888</v>
      </c>
      <c r="Z1470" s="237" t="s">
        <v>6889</v>
      </c>
      <c r="AA1470" s="237" t="str">
        <f t="shared" si="256"/>
        <v>センダイエコーイリョウリョウイクセンター</v>
      </c>
      <c r="AB1470" s="237" t="s">
        <v>6883</v>
      </c>
      <c r="AC1470" s="237" t="str">
        <f t="shared" si="257"/>
        <v>989</v>
      </c>
      <c r="AD1470" s="237" t="str">
        <f t="shared" si="258"/>
        <v>3212</v>
      </c>
      <c r="AE1470" s="237" t="s">
        <v>6875</v>
      </c>
      <c r="AF1470" s="237" t="s">
        <v>6884</v>
      </c>
      <c r="AG1470" s="237" t="str">
        <f t="shared" si="259"/>
        <v>仙台市青葉区芋沢字横前１番地の１</v>
      </c>
      <c r="AH1470" s="237" t="s">
        <v>6885</v>
      </c>
      <c r="AI1470" s="237" t="s">
        <v>6886</v>
      </c>
      <c r="AJ1470" s="237" t="s">
        <v>260</v>
      </c>
    </row>
    <row r="1471" spans="1:36">
      <c r="A1471" s="237" t="str">
        <f t="shared" si="251"/>
        <v>0415100064短期入所</v>
      </c>
      <c r="B1471" s="237" t="s">
        <v>6892</v>
      </c>
      <c r="C1471" s="237" t="s">
        <v>6893</v>
      </c>
      <c r="D1471" s="237" t="str">
        <f t="shared" si="252"/>
        <v>シャカイフクシホウジン　キョウワカイ</v>
      </c>
      <c r="E1471" s="237" t="s">
        <v>6894</v>
      </c>
      <c r="F1471" s="237" t="str">
        <f t="shared" si="253"/>
        <v>989</v>
      </c>
      <c r="G1471" s="237" t="str">
        <f t="shared" si="254"/>
        <v>3213</v>
      </c>
      <c r="H1471" s="237" t="s">
        <v>6895</v>
      </c>
      <c r="I1471" s="237" t="str">
        <f t="shared" si="255"/>
        <v>仙台市青葉区大倉字大原新田２６－１２</v>
      </c>
      <c r="J1471" s="237" t="s">
        <v>6896</v>
      </c>
      <c r="K1471" s="237" t="s">
        <v>6897</v>
      </c>
      <c r="L1471" s="237" t="s">
        <v>248</v>
      </c>
      <c r="M1471" s="237" t="s">
        <v>6898</v>
      </c>
      <c r="N1471" s="237" t="s">
        <v>6899</v>
      </c>
      <c r="O1471" s="237" t="s">
        <v>6900</v>
      </c>
      <c r="P1471" s="237" t="s">
        <v>6894</v>
      </c>
      <c r="Q1471" s="237" t="s">
        <v>6875</v>
      </c>
      <c r="R1471" s="237" t="s">
        <v>6895</v>
      </c>
      <c r="S1471" s="237" t="s">
        <v>6896</v>
      </c>
      <c r="T1471" s="237" t="s">
        <v>6897</v>
      </c>
      <c r="U1471" s="237" t="s">
        <v>6901</v>
      </c>
      <c r="V1471" s="237" t="s">
        <v>277</v>
      </c>
      <c r="W1471" s="237"/>
      <c r="X1471" s="237"/>
      <c r="Y1471" s="237" t="s">
        <v>6899</v>
      </c>
      <c r="Z1471" s="237" t="s">
        <v>6900</v>
      </c>
      <c r="AA1471" s="237" t="str">
        <f t="shared" si="256"/>
        <v>トクベツヨウゴロウジンホームシコウエン</v>
      </c>
      <c r="AB1471" s="237" t="s">
        <v>6894</v>
      </c>
      <c r="AC1471" s="237" t="str">
        <f t="shared" si="257"/>
        <v>989</v>
      </c>
      <c r="AD1471" s="237" t="str">
        <f t="shared" si="258"/>
        <v>3213</v>
      </c>
      <c r="AE1471" s="237" t="s">
        <v>6875</v>
      </c>
      <c r="AF1471" s="237" t="s">
        <v>6895</v>
      </c>
      <c r="AG1471" s="237" t="str">
        <f t="shared" si="259"/>
        <v>仙台市青葉区大倉字大原新田２６－１２</v>
      </c>
      <c r="AH1471" s="237" t="s">
        <v>6896</v>
      </c>
      <c r="AI1471" s="237" t="s">
        <v>6897</v>
      </c>
      <c r="AJ1471" s="237" t="s">
        <v>332</v>
      </c>
    </row>
    <row r="1472" spans="1:36">
      <c r="A1472" s="237" t="str">
        <f t="shared" si="251"/>
        <v>0415100072生活介護</v>
      </c>
      <c r="B1472" s="237" t="s">
        <v>6902</v>
      </c>
      <c r="C1472" s="237" t="s">
        <v>6903</v>
      </c>
      <c r="D1472" s="237" t="str">
        <f t="shared" si="252"/>
        <v>シャカイフクシホウジンイッポイッポフクシカイ</v>
      </c>
      <c r="E1472" s="237" t="s">
        <v>2512</v>
      </c>
      <c r="F1472" s="237" t="str">
        <f t="shared" si="253"/>
        <v>989</v>
      </c>
      <c r="G1472" s="237" t="str">
        <f t="shared" si="254"/>
        <v>3123</v>
      </c>
      <c r="H1472" s="237" t="s">
        <v>6904</v>
      </c>
      <c r="I1472" s="237" t="str">
        <f t="shared" si="255"/>
        <v>仙台市青葉区錦ヶ丘九丁目２９番地の５９</v>
      </c>
      <c r="J1472" s="237" t="s">
        <v>6905</v>
      </c>
      <c r="K1472" s="237" t="s">
        <v>6906</v>
      </c>
      <c r="L1472" s="237" t="s">
        <v>248</v>
      </c>
      <c r="M1472" s="237" t="s">
        <v>6907</v>
      </c>
      <c r="N1472" s="237" t="s">
        <v>6908</v>
      </c>
      <c r="O1472" s="237" t="s">
        <v>6909</v>
      </c>
      <c r="P1472" s="237" t="s">
        <v>2512</v>
      </c>
      <c r="Q1472" s="237" t="s">
        <v>6875</v>
      </c>
      <c r="R1472" s="237" t="s">
        <v>6904</v>
      </c>
      <c r="S1472" s="237" t="s">
        <v>6905</v>
      </c>
      <c r="T1472" s="237" t="s">
        <v>6906</v>
      </c>
      <c r="U1472" s="237" t="s">
        <v>6910</v>
      </c>
      <c r="V1472" s="237" t="s">
        <v>105</v>
      </c>
      <c r="W1472" s="237"/>
      <c r="X1472" s="237"/>
      <c r="Y1472" s="237" t="s">
        <v>6908</v>
      </c>
      <c r="Z1472" s="237" t="s">
        <v>6909</v>
      </c>
      <c r="AA1472" s="237" t="str">
        <f t="shared" si="256"/>
        <v>ポケット</v>
      </c>
      <c r="AB1472" s="237" t="s">
        <v>2512</v>
      </c>
      <c r="AC1472" s="237" t="str">
        <f t="shared" si="257"/>
        <v>989</v>
      </c>
      <c r="AD1472" s="237" t="str">
        <f t="shared" si="258"/>
        <v>3123</v>
      </c>
      <c r="AE1472" s="237" t="s">
        <v>6875</v>
      </c>
      <c r="AF1472" s="237" t="s">
        <v>6904</v>
      </c>
      <c r="AG1472" s="237" t="str">
        <f t="shared" si="259"/>
        <v>仙台市青葉区錦ヶ丘九丁目２９番地の５９</v>
      </c>
      <c r="AH1472" s="237" t="s">
        <v>6905</v>
      </c>
      <c r="AI1472" s="237" t="s">
        <v>6906</v>
      </c>
      <c r="AJ1472" s="237" t="s">
        <v>260</v>
      </c>
    </row>
    <row r="1473" spans="1:36">
      <c r="A1473" s="237" t="str">
        <f t="shared" si="251"/>
        <v>0415100072短期入所</v>
      </c>
      <c r="B1473" s="237" t="s">
        <v>6902</v>
      </c>
      <c r="C1473" s="237" t="s">
        <v>6903</v>
      </c>
      <c r="D1473" s="237" t="str">
        <f t="shared" si="252"/>
        <v>シャカイフクシホウジンイッポイッポフクシカイ</v>
      </c>
      <c r="E1473" s="237" t="s">
        <v>2512</v>
      </c>
      <c r="F1473" s="237" t="str">
        <f t="shared" si="253"/>
        <v>989</v>
      </c>
      <c r="G1473" s="237" t="str">
        <f t="shared" si="254"/>
        <v>3123</v>
      </c>
      <c r="H1473" s="237" t="s">
        <v>6904</v>
      </c>
      <c r="I1473" s="237" t="str">
        <f t="shared" si="255"/>
        <v>仙台市青葉区錦ヶ丘九丁目２９番地の５９</v>
      </c>
      <c r="J1473" s="237" t="s">
        <v>6905</v>
      </c>
      <c r="K1473" s="237" t="s">
        <v>6906</v>
      </c>
      <c r="L1473" s="237" t="s">
        <v>248</v>
      </c>
      <c r="M1473" s="237" t="s">
        <v>6907</v>
      </c>
      <c r="N1473" s="237" t="s">
        <v>6908</v>
      </c>
      <c r="O1473" s="237" t="s">
        <v>6909</v>
      </c>
      <c r="P1473" s="237" t="s">
        <v>2512</v>
      </c>
      <c r="Q1473" s="237" t="s">
        <v>6875</v>
      </c>
      <c r="R1473" s="237" t="s">
        <v>6904</v>
      </c>
      <c r="S1473" s="237" t="s">
        <v>6905</v>
      </c>
      <c r="T1473" s="237" t="s">
        <v>6906</v>
      </c>
      <c r="U1473" s="237" t="s">
        <v>6910</v>
      </c>
      <c r="V1473" s="237" t="s">
        <v>277</v>
      </c>
      <c r="W1473" s="237"/>
      <c r="X1473" s="237"/>
      <c r="Y1473" s="237" t="s">
        <v>6911</v>
      </c>
      <c r="Z1473" s="237" t="s">
        <v>6912</v>
      </c>
      <c r="AA1473" s="237" t="str">
        <f t="shared" si="256"/>
        <v>オモイヤリ</v>
      </c>
      <c r="AB1473" s="237" t="s">
        <v>2512</v>
      </c>
      <c r="AC1473" s="237" t="str">
        <f t="shared" si="257"/>
        <v>989</v>
      </c>
      <c r="AD1473" s="237" t="str">
        <f t="shared" si="258"/>
        <v>3123</v>
      </c>
      <c r="AE1473" s="237" t="s">
        <v>6875</v>
      </c>
      <c r="AF1473" s="237" t="s">
        <v>6904</v>
      </c>
      <c r="AG1473" s="237" t="str">
        <f t="shared" si="259"/>
        <v>仙台市青葉区錦ヶ丘九丁目２９番地の５９</v>
      </c>
      <c r="AH1473" s="237" t="s">
        <v>6905</v>
      </c>
      <c r="AI1473" s="237" t="s">
        <v>6906</v>
      </c>
      <c r="AJ1473" s="237" t="s">
        <v>260</v>
      </c>
    </row>
    <row r="1474" spans="1:36">
      <c r="A1474" s="237" t="str">
        <f t="shared" si="251"/>
        <v>0415100072知的障害者通所更生施設</v>
      </c>
      <c r="B1474" s="237" t="s">
        <v>6902</v>
      </c>
      <c r="C1474" s="237" t="s">
        <v>6903</v>
      </c>
      <c r="D1474" s="237" t="str">
        <f t="shared" si="252"/>
        <v>シャカイフクシホウジンイッポイッポフクシカイ</v>
      </c>
      <c r="E1474" s="237" t="s">
        <v>2512</v>
      </c>
      <c r="F1474" s="237" t="str">
        <f t="shared" si="253"/>
        <v>989</v>
      </c>
      <c r="G1474" s="237" t="str">
        <f t="shared" si="254"/>
        <v>3123</v>
      </c>
      <c r="H1474" s="237" t="s">
        <v>6904</v>
      </c>
      <c r="I1474" s="237" t="str">
        <f t="shared" si="255"/>
        <v>仙台市青葉区錦ヶ丘九丁目２９番地の５９</v>
      </c>
      <c r="J1474" s="237" t="s">
        <v>6905</v>
      </c>
      <c r="K1474" s="237" t="s">
        <v>6906</v>
      </c>
      <c r="L1474" s="237" t="s">
        <v>248</v>
      </c>
      <c r="M1474" s="237" t="s">
        <v>6907</v>
      </c>
      <c r="N1474" s="237" t="s">
        <v>6908</v>
      </c>
      <c r="O1474" s="237" t="s">
        <v>6909</v>
      </c>
      <c r="P1474" s="237" t="s">
        <v>2512</v>
      </c>
      <c r="Q1474" s="237" t="s">
        <v>6875</v>
      </c>
      <c r="R1474" s="237" t="s">
        <v>6904</v>
      </c>
      <c r="S1474" s="237" t="s">
        <v>6905</v>
      </c>
      <c r="T1474" s="237" t="s">
        <v>6906</v>
      </c>
      <c r="U1474" s="237" t="s">
        <v>6910</v>
      </c>
      <c r="V1474" s="237" t="s">
        <v>289</v>
      </c>
      <c r="W1474" s="237"/>
      <c r="X1474" s="237"/>
      <c r="Y1474" s="237" t="s">
        <v>6908</v>
      </c>
      <c r="Z1474" s="237" t="s">
        <v>6909</v>
      </c>
      <c r="AA1474" s="237" t="str">
        <f t="shared" si="256"/>
        <v>ポケット</v>
      </c>
      <c r="AB1474" s="237" t="s">
        <v>2512</v>
      </c>
      <c r="AC1474" s="237" t="str">
        <f t="shared" si="257"/>
        <v>989</v>
      </c>
      <c r="AD1474" s="237" t="str">
        <f t="shared" si="258"/>
        <v>3123</v>
      </c>
      <c r="AE1474" s="237" t="s">
        <v>6875</v>
      </c>
      <c r="AF1474" s="237" t="s">
        <v>6904</v>
      </c>
      <c r="AG1474" s="237" t="str">
        <f t="shared" si="259"/>
        <v>仙台市青葉区錦ヶ丘九丁目２９番地の５９</v>
      </c>
      <c r="AH1474" s="237" t="s">
        <v>6905</v>
      </c>
      <c r="AI1474" s="237" t="s">
        <v>6906</v>
      </c>
      <c r="AJ1474" s="237" t="s">
        <v>260</v>
      </c>
    </row>
    <row r="1475" spans="1:36">
      <c r="A1475" s="237" t="str">
        <f t="shared" si="251"/>
        <v>0415100080障害者支援施設：生活介護</v>
      </c>
      <c r="B1475" s="237" t="s">
        <v>6913</v>
      </c>
      <c r="C1475" s="237" t="s">
        <v>6914</v>
      </c>
      <c r="D1475" s="237" t="str">
        <f t="shared" si="252"/>
        <v>シャカイフクシホウジンミズキノサト</v>
      </c>
      <c r="E1475" s="237" t="s">
        <v>6915</v>
      </c>
      <c r="F1475" s="237" t="str">
        <f t="shared" si="253"/>
        <v>989</v>
      </c>
      <c r="G1475" s="237" t="str">
        <f t="shared" si="254"/>
        <v>3124</v>
      </c>
      <c r="H1475" s="237" t="s">
        <v>6916</v>
      </c>
      <c r="I1475" s="237" t="str">
        <f t="shared" si="255"/>
        <v>仙台市青葉区上愛子字道上５９番地の４</v>
      </c>
      <c r="J1475" s="237" t="s">
        <v>6917</v>
      </c>
      <c r="K1475" s="237" t="s">
        <v>6918</v>
      </c>
      <c r="L1475" s="237" t="s">
        <v>248</v>
      </c>
      <c r="M1475" s="237" t="s">
        <v>6919</v>
      </c>
      <c r="N1475" s="237" t="s">
        <v>6920</v>
      </c>
      <c r="O1475" s="237" t="s">
        <v>6921</v>
      </c>
      <c r="P1475" s="237" t="s">
        <v>6915</v>
      </c>
      <c r="Q1475" s="237" t="s">
        <v>6875</v>
      </c>
      <c r="R1475" s="237" t="s">
        <v>6916</v>
      </c>
      <c r="S1475" s="237" t="s">
        <v>6917</v>
      </c>
      <c r="T1475" s="237" t="s">
        <v>6918</v>
      </c>
      <c r="U1475" s="237" t="s">
        <v>6922</v>
      </c>
      <c r="V1475" s="237" t="s">
        <v>19065</v>
      </c>
      <c r="W1475" s="237" t="s">
        <v>228</v>
      </c>
      <c r="X1475" s="237"/>
      <c r="Y1475" s="237" t="s">
        <v>6920</v>
      </c>
      <c r="Z1475" s="237" t="s">
        <v>6921</v>
      </c>
      <c r="AA1475" s="237" t="str">
        <f t="shared" si="256"/>
        <v>ヒカリエン</v>
      </c>
      <c r="AB1475" s="237" t="s">
        <v>6915</v>
      </c>
      <c r="AC1475" s="237" t="str">
        <f t="shared" si="257"/>
        <v>989</v>
      </c>
      <c r="AD1475" s="237" t="str">
        <f t="shared" si="258"/>
        <v>3124</v>
      </c>
      <c r="AE1475" s="237" t="s">
        <v>6875</v>
      </c>
      <c r="AF1475" s="237" t="s">
        <v>6923</v>
      </c>
      <c r="AG1475" s="237" t="str">
        <f t="shared" si="259"/>
        <v>仙台市青葉区上愛子字道上５９－４</v>
      </c>
      <c r="AH1475" s="237" t="s">
        <v>6917</v>
      </c>
      <c r="AI1475" s="237" t="s">
        <v>6918</v>
      </c>
      <c r="AJ1475" s="237" t="s">
        <v>260</v>
      </c>
    </row>
    <row r="1476" spans="1:36">
      <c r="A1476" s="237" t="str">
        <f t="shared" si="251"/>
        <v>0415100080短期入所</v>
      </c>
      <c r="B1476" s="237" t="s">
        <v>6913</v>
      </c>
      <c r="C1476" s="237" t="s">
        <v>6914</v>
      </c>
      <c r="D1476" s="237" t="str">
        <f t="shared" si="252"/>
        <v>シャカイフクシホウジンミズキノサト</v>
      </c>
      <c r="E1476" s="237" t="s">
        <v>6915</v>
      </c>
      <c r="F1476" s="237" t="str">
        <f t="shared" si="253"/>
        <v>989</v>
      </c>
      <c r="G1476" s="237" t="str">
        <f t="shared" si="254"/>
        <v>3124</v>
      </c>
      <c r="H1476" s="237" t="s">
        <v>6916</v>
      </c>
      <c r="I1476" s="237" t="str">
        <f t="shared" si="255"/>
        <v>仙台市青葉区上愛子字道上５９番地の４</v>
      </c>
      <c r="J1476" s="237" t="s">
        <v>6917</v>
      </c>
      <c r="K1476" s="237" t="s">
        <v>6918</v>
      </c>
      <c r="L1476" s="237" t="s">
        <v>248</v>
      </c>
      <c r="M1476" s="237" t="s">
        <v>6919</v>
      </c>
      <c r="N1476" s="237" t="s">
        <v>6920</v>
      </c>
      <c r="O1476" s="237" t="s">
        <v>6921</v>
      </c>
      <c r="P1476" s="237" t="s">
        <v>6915</v>
      </c>
      <c r="Q1476" s="237" t="s">
        <v>6875</v>
      </c>
      <c r="R1476" s="237" t="s">
        <v>6916</v>
      </c>
      <c r="S1476" s="237" t="s">
        <v>6917</v>
      </c>
      <c r="T1476" s="237" t="s">
        <v>6918</v>
      </c>
      <c r="U1476" s="237" t="s">
        <v>6922</v>
      </c>
      <c r="V1476" s="237" t="s">
        <v>277</v>
      </c>
      <c r="W1476" s="237"/>
      <c r="X1476" s="237"/>
      <c r="Y1476" s="237" t="s">
        <v>6920</v>
      </c>
      <c r="Z1476" s="237" t="s">
        <v>6921</v>
      </c>
      <c r="AA1476" s="237" t="str">
        <f t="shared" si="256"/>
        <v>ヒカリエン</v>
      </c>
      <c r="AB1476" s="237" t="s">
        <v>6915</v>
      </c>
      <c r="AC1476" s="237" t="str">
        <f t="shared" si="257"/>
        <v>989</v>
      </c>
      <c r="AD1476" s="237" t="str">
        <f t="shared" si="258"/>
        <v>3124</v>
      </c>
      <c r="AE1476" s="237" t="s">
        <v>6875</v>
      </c>
      <c r="AF1476" s="237" t="s">
        <v>6916</v>
      </c>
      <c r="AG1476" s="237" t="str">
        <f t="shared" si="259"/>
        <v>仙台市青葉区上愛子字道上５９番地の４</v>
      </c>
      <c r="AH1476" s="237" t="s">
        <v>6917</v>
      </c>
      <c r="AI1476" s="237" t="s">
        <v>6918</v>
      </c>
      <c r="AJ1476" s="237" t="s">
        <v>260</v>
      </c>
    </row>
    <row r="1477" spans="1:36">
      <c r="A1477" s="237" t="str">
        <f t="shared" si="251"/>
        <v>0415100080施設入所支援</v>
      </c>
      <c r="B1477" s="237" t="s">
        <v>6913</v>
      </c>
      <c r="C1477" s="237" t="s">
        <v>6914</v>
      </c>
      <c r="D1477" s="237" t="str">
        <f t="shared" si="252"/>
        <v>シャカイフクシホウジンミズキノサト</v>
      </c>
      <c r="E1477" s="237" t="s">
        <v>6915</v>
      </c>
      <c r="F1477" s="237" t="str">
        <f t="shared" si="253"/>
        <v>989</v>
      </c>
      <c r="G1477" s="237" t="str">
        <f t="shared" si="254"/>
        <v>3124</v>
      </c>
      <c r="H1477" s="237" t="s">
        <v>6916</v>
      </c>
      <c r="I1477" s="237" t="str">
        <f t="shared" si="255"/>
        <v>仙台市青葉区上愛子字道上５９番地の４</v>
      </c>
      <c r="J1477" s="237" t="s">
        <v>6917</v>
      </c>
      <c r="K1477" s="237" t="s">
        <v>6918</v>
      </c>
      <c r="L1477" s="237" t="s">
        <v>248</v>
      </c>
      <c r="M1477" s="237" t="s">
        <v>6919</v>
      </c>
      <c r="N1477" s="237" t="s">
        <v>6920</v>
      </c>
      <c r="O1477" s="237" t="s">
        <v>6921</v>
      </c>
      <c r="P1477" s="237" t="s">
        <v>6915</v>
      </c>
      <c r="Q1477" s="237" t="s">
        <v>6875</v>
      </c>
      <c r="R1477" s="237" t="s">
        <v>6916</v>
      </c>
      <c r="S1477" s="237" t="s">
        <v>6917</v>
      </c>
      <c r="T1477" s="237" t="s">
        <v>6918</v>
      </c>
      <c r="U1477" s="237" t="s">
        <v>6922</v>
      </c>
      <c r="V1477" s="237" t="s">
        <v>107</v>
      </c>
      <c r="W1477" s="237" t="s">
        <v>228</v>
      </c>
      <c r="X1477" s="237"/>
      <c r="Y1477" s="237" t="s">
        <v>6920</v>
      </c>
      <c r="Z1477" s="237" t="s">
        <v>6921</v>
      </c>
      <c r="AA1477" s="237" t="str">
        <f t="shared" si="256"/>
        <v>ヒカリエン</v>
      </c>
      <c r="AB1477" s="237" t="s">
        <v>6915</v>
      </c>
      <c r="AC1477" s="237" t="str">
        <f t="shared" si="257"/>
        <v>989</v>
      </c>
      <c r="AD1477" s="237" t="str">
        <f t="shared" si="258"/>
        <v>3124</v>
      </c>
      <c r="AE1477" s="237" t="s">
        <v>6875</v>
      </c>
      <c r="AF1477" s="237" t="s">
        <v>6923</v>
      </c>
      <c r="AG1477" s="237" t="str">
        <f t="shared" si="259"/>
        <v>仙台市青葉区上愛子字道上５９－４</v>
      </c>
      <c r="AH1477" s="237" t="s">
        <v>6917</v>
      </c>
      <c r="AI1477" s="237" t="s">
        <v>6918</v>
      </c>
      <c r="AJ1477" s="237" t="s">
        <v>260</v>
      </c>
    </row>
    <row r="1478" spans="1:36">
      <c r="A1478" s="237" t="str">
        <f t="shared" si="251"/>
        <v>0415100080知的障害者入所更生施設</v>
      </c>
      <c r="B1478" s="237" t="s">
        <v>6913</v>
      </c>
      <c r="C1478" s="237" t="s">
        <v>6914</v>
      </c>
      <c r="D1478" s="237" t="str">
        <f t="shared" si="252"/>
        <v>シャカイフクシホウジンミズキノサト</v>
      </c>
      <c r="E1478" s="237" t="s">
        <v>6915</v>
      </c>
      <c r="F1478" s="237" t="str">
        <f t="shared" si="253"/>
        <v>989</v>
      </c>
      <c r="G1478" s="237" t="str">
        <f t="shared" si="254"/>
        <v>3124</v>
      </c>
      <c r="H1478" s="237" t="s">
        <v>6916</v>
      </c>
      <c r="I1478" s="237" t="str">
        <f t="shared" si="255"/>
        <v>仙台市青葉区上愛子字道上５９番地の４</v>
      </c>
      <c r="J1478" s="237" t="s">
        <v>6917</v>
      </c>
      <c r="K1478" s="237" t="s">
        <v>6918</v>
      </c>
      <c r="L1478" s="237" t="s">
        <v>248</v>
      </c>
      <c r="M1478" s="237" t="s">
        <v>6919</v>
      </c>
      <c r="N1478" s="237" t="s">
        <v>6920</v>
      </c>
      <c r="O1478" s="237" t="s">
        <v>6921</v>
      </c>
      <c r="P1478" s="237" t="s">
        <v>6915</v>
      </c>
      <c r="Q1478" s="237" t="s">
        <v>6875</v>
      </c>
      <c r="R1478" s="237" t="s">
        <v>6916</v>
      </c>
      <c r="S1478" s="237" t="s">
        <v>6917</v>
      </c>
      <c r="T1478" s="237" t="s">
        <v>6918</v>
      </c>
      <c r="U1478" s="237" t="s">
        <v>6922</v>
      </c>
      <c r="V1478" s="237" t="s">
        <v>279</v>
      </c>
      <c r="W1478" s="237"/>
      <c r="X1478" s="237"/>
      <c r="Y1478" s="237" t="s">
        <v>6920</v>
      </c>
      <c r="Z1478" s="237" t="s">
        <v>6921</v>
      </c>
      <c r="AA1478" s="237" t="str">
        <f t="shared" si="256"/>
        <v>ヒカリエン</v>
      </c>
      <c r="AB1478" s="237" t="s">
        <v>6915</v>
      </c>
      <c r="AC1478" s="237" t="str">
        <f t="shared" si="257"/>
        <v>989</v>
      </c>
      <c r="AD1478" s="237" t="str">
        <f t="shared" si="258"/>
        <v>3124</v>
      </c>
      <c r="AE1478" s="237" t="s">
        <v>6875</v>
      </c>
      <c r="AF1478" s="237" t="s">
        <v>6923</v>
      </c>
      <c r="AG1478" s="237" t="str">
        <f t="shared" si="259"/>
        <v>仙台市青葉区上愛子字道上５９－４</v>
      </c>
      <c r="AH1478" s="237" t="s">
        <v>6917</v>
      </c>
      <c r="AI1478" s="237" t="s">
        <v>6918</v>
      </c>
      <c r="AJ1478" s="237" t="s">
        <v>260</v>
      </c>
    </row>
    <row r="1479" spans="1:36">
      <c r="A1479" s="237" t="str">
        <f t="shared" si="251"/>
        <v>0415100098障害者支援施設：生活介護</v>
      </c>
      <c r="B1479" s="237" t="s">
        <v>6924</v>
      </c>
      <c r="C1479" s="237" t="s">
        <v>6925</v>
      </c>
      <c r="D1479" s="237" t="str">
        <f t="shared" si="252"/>
        <v>シャカイフクシホウジンセンダイフクシカイ</v>
      </c>
      <c r="E1479" s="237" t="s">
        <v>6883</v>
      </c>
      <c r="F1479" s="237" t="str">
        <f t="shared" si="253"/>
        <v>989</v>
      </c>
      <c r="G1479" s="237" t="str">
        <f t="shared" si="254"/>
        <v>3212</v>
      </c>
      <c r="H1479" s="237" t="s">
        <v>6926</v>
      </c>
      <c r="I1479" s="237" t="str">
        <f t="shared" si="255"/>
        <v>仙台市青葉区芋沢字畑前北６２番地</v>
      </c>
      <c r="J1479" s="237" t="s">
        <v>6927</v>
      </c>
      <c r="K1479" s="237" t="s">
        <v>6928</v>
      </c>
      <c r="L1479" s="237" t="s">
        <v>248</v>
      </c>
      <c r="M1479" s="237" t="s">
        <v>6929</v>
      </c>
      <c r="N1479" s="237" t="s">
        <v>6930</v>
      </c>
      <c r="O1479" s="237" t="s">
        <v>6931</v>
      </c>
      <c r="P1479" s="237" t="s">
        <v>6883</v>
      </c>
      <c r="Q1479" s="237" t="s">
        <v>6875</v>
      </c>
      <c r="R1479" s="237" t="s">
        <v>6932</v>
      </c>
      <c r="S1479" s="237" t="s">
        <v>6933</v>
      </c>
      <c r="T1479" s="237" t="s">
        <v>6934</v>
      </c>
      <c r="U1479" s="237" t="s">
        <v>6935</v>
      </c>
      <c r="V1479" s="237" t="s">
        <v>19065</v>
      </c>
      <c r="W1479" s="237" t="s">
        <v>228</v>
      </c>
      <c r="X1479" s="237"/>
      <c r="Y1479" s="237" t="s">
        <v>6930</v>
      </c>
      <c r="Z1479" s="237" t="s">
        <v>6931</v>
      </c>
      <c r="AA1479" s="237" t="str">
        <f t="shared" si="256"/>
        <v>ショウガイシャシエンシセツ　マスミガクエン</v>
      </c>
      <c r="AB1479" s="237" t="s">
        <v>6883</v>
      </c>
      <c r="AC1479" s="237" t="str">
        <f t="shared" si="257"/>
        <v>989</v>
      </c>
      <c r="AD1479" s="237" t="str">
        <f t="shared" si="258"/>
        <v>3212</v>
      </c>
      <c r="AE1479" s="237" t="s">
        <v>6875</v>
      </c>
      <c r="AF1479" s="237" t="s">
        <v>6936</v>
      </c>
      <c r="AG1479" s="237" t="str">
        <f t="shared" si="259"/>
        <v>仙台市青葉区芋沢字青野木５２０</v>
      </c>
      <c r="AH1479" s="237" t="s">
        <v>6933</v>
      </c>
      <c r="AI1479" s="237" t="s">
        <v>6934</v>
      </c>
      <c r="AJ1479" s="237" t="s">
        <v>260</v>
      </c>
    </row>
    <row r="1480" spans="1:36">
      <c r="A1480" s="237" t="str">
        <f t="shared" si="251"/>
        <v>0415100098短期入所</v>
      </c>
      <c r="B1480" s="237" t="s">
        <v>6924</v>
      </c>
      <c r="C1480" s="237" t="s">
        <v>6925</v>
      </c>
      <c r="D1480" s="237" t="str">
        <f t="shared" si="252"/>
        <v>シャカイフクシホウジンセンダイフクシカイ</v>
      </c>
      <c r="E1480" s="237" t="s">
        <v>6883</v>
      </c>
      <c r="F1480" s="237" t="str">
        <f t="shared" si="253"/>
        <v>989</v>
      </c>
      <c r="G1480" s="237" t="str">
        <f t="shared" si="254"/>
        <v>3212</v>
      </c>
      <c r="H1480" s="237" t="s">
        <v>6926</v>
      </c>
      <c r="I1480" s="237" t="str">
        <f t="shared" si="255"/>
        <v>仙台市青葉区芋沢字畑前北６２番地</v>
      </c>
      <c r="J1480" s="237" t="s">
        <v>6927</v>
      </c>
      <c r="K1480" s="237" t="s">
        <v>6928</v>
      </c>
      <c r="L1480" s="237" t="s">
        <v>248</v>
      </c>
      <c r="M1480" s="237" t="s">
        <v>6929</v>
      </c>
      <c r="N1480" s="237" t="s">
        <v>6930</v>
      </c>
      <c r="O1480" s="237" t="s">
        <v>6931</v>
      </c>
      <c r="P1480" s="237" t="s">
        <v>6883</v>
      </c>
      <c r="Q1480" s="237" t="s">
        <v>6875</v>
      </c>
      <c r="R1480" s="237" t="s">
        <v>6932</v>
      </c>
      <c r="S1480" s="237" t="s">
        <v>6933</v>
      </c>
      <c r="T1480" s="237" t="s">
        <v>6934</v>
      </c>
      <c r="U1480" s="237" t="s">
        <v>6935</v>
      </c>
      <c r="V1480" s="237" t="s">
        <v>277</v>
      </c>
      <c r="W1480" s="237"/>
      <c r="X1480" s="237"/>
      <c r="Y1480" s="237" t="s">
        <v>6930</v>
      </c>
      <c r="Z1480" s="237" t="s">
        <v>6931</v>
      </c>
      <c r="AA1480" s="237" t="str">
        <f t="shared" si="256"/>
        <v>ショウガイシャシエンシセツ　マスミガクエン</v>
      </c>
      <c r="AB1480" s="237" t="s">
        <v>6883</v>
      </c>
      <c r="AC1480" s="237" t="str">
        <f t="shared" si="257"/>
        <v>989</v>
      </c>
      <c r="AD1480" s="237" t="str">
        <f t="shared" si="258"/>
        <v>3212</v>
      </c>
      <c r="AE1480" s="237" t="s">
        <v>6875</v>
      </c>
      <c r="AF1480" s="237" t="s">
        <v>6932</v>
      </c>
      <c r="AG1480" s="237" t="str">
        <f t="shared" si="259"/>
        <v>仙台市青葉区芋沢字青野木５２０番地</v>
      </c>
      <c r="AH1480" s="237" t="s">
        <v>6933</v>
      </c>
      <c r="AI1480" s="237" t="s">
        <v>6934</v>
      </c>
      <c r="AJ1480" s="237" t="s">
        <v>260</v>
      </c>
    </row>
    <row r="1481" spans="1:36">
      <c r="A1481" s="237" t="str">
        <f t="shared" si="251"/>
        <v>0415100098施設入所支援</v>
      </c>
      <c r="B1481" s="237" t="s">
        <v>6924</v>
      </c>
      <c r="C1481" s="237" t="s">
        <v>6925</v>
      </c>
      <c r="D1481" s="237" t="str">
        <f t="shared" si="252"/>
        <v>シャカイフクシホウジンセンダイフクシカイ</v>
      </c>
      <c r="E1481" s="237" t="s">
        <v>6883</v>
      </c>
      <c r="F1481" s="237" t="str">
        <f t="shared" si="253"/>
        <v>989</v>
      </c>
      <c r="G1481" s="237" t="str">
        <f t="shared" si="254"/>
        <v>3212</v>
      </c>
      <c r="H1481" s="237" t="s">
        <v>6926</v>
      </c>
      <c r="I1481" s="237" t="str">
        <f t="shared" si="255"/>
        <v>仙台市青葉区芋沢字畑前北６２番地</v>
      </c>
      <c r="J1481" s="237" t="s">
        <v>6927</v>
      </c>
      <c r="K1481" s="237" t="s">
        <v>6928</v>
      </c>
      <c r="L1481" s="237" t="s">
        <v>248</v>
      </c>
      <c r="M1481" s="237" t="s">
        <v>6929</v>
      </c>
      <c r="N1481" s="237" t="s">
        <v>6930</v>
      </c>
      <c r="O1481" s="237" t="s">
        <v>6931</v>
      </c>
      <c r="P1481" s="237" t="s">
        <v>6883</v>
      </c>
      <c r="Q1481" s="237" t="s">
        <v>6875</v>
      </c>
      <c r="R1481" s="237" t="s">
        <v>6932</v>
      </c>
      <c r="S1481" s="237" t="s">
        <v>6933</v>
      </c>
      <c r="T1481" s="237" t="s">
        <v>6934</v>
      </c>
      <c r="U1481" s="237" t="s">
        <v>6935</v>
      </c>
      <c r="V1481" s="237" t="s">
        <v>107</v>
      </c>
      <c r="W1481" s="237" t="s">
        <v>228</v>
      </c>
      <c r="X1481" s="237"/>
      <c r="Y1481" s="237" t="s">
        <v>6930</v>
      </c>
      <c r="Z1481" s="237" t="s">
        <v>6931</v>
      </c>
      <c r="AA1481" s="237" t="str">
        <f t="shared" si="256"/>
        <v>ショウガイシャシエンシセツ　マスミガクエン</v>
      </c>
      <c r="AB1481" s="237" t="s">
        <v>6883</v>
      </c>
      <c r="AC1481" s="237" t="str">
        <f t="shared" si="257"/>
        <v>989</v>
      </c>
      <c r="AD1481" s="237" t="str">
        <f t="shared" si="258"/>
        <v>3212</v>
      </c>
      <c r="AE1481" s="237" t="s">
        <v>6875</v>
      </c>
      <c r="AF1481" s="237" t="s">
        <v>6936</v>
      </c>
      <c r="AG1481" s="237" t="str">
        <f t="shared" si="259"/>
        <v>仙台市青葉区芋沢字青野木５２０</v>
      </c>
      <c r="AH1481" s="237" t="s">
        <v>6933</v>
      </c>
      <c r="AI1481" s="237" t="s">
        <v>6934</v>
      </c>
      <c r="AJ1481" s="237" t="s">
        <v>260</v>
      </c>
    </row>
    <row r="1482" spans="1:36">
      <c r="A1482" s="237" t="str">
        <f t="shared" ref="A1482:A1545" si="260">U1482&amp;V1482</f>
        <v>0415100098知的障害者入所更生施設</v>
      </c>
      <c r="B1482" s="237" t="s">
        <v>6924</v>
      </c>
      <c r="C1482" s="237" t="s">
        <v>6925</v>
      </c>
      <c r="D1482" s="237" t="str">
        <f t="shared" ref="D1482:D1545" si="261">DBCS(C1482)</f>
        <v>シャカイフクシホウジンセンダイフクシカイ</v>
      </c>
      <c r="E1482" s="237" t="s">
        <v>6883</v>
      </c>
      <c r="F1482" s="237" t="str">
        <f t="shared" ref="F1482:F1545" si="262">LEFT(E1482,3)</f>
        <v>989</v>
      </c>
      <c r="G1482" s="237" t="str">
        <f t="shared" ref="G1482:G1545" si="263">RIGHT(E1482,4)</f>
        <v>3212</v>
      </c>
      <c r="H1482" s="237" t="s">
        <v>6926</v>
      </c>
      <c r="I1482" s="237" t="str">
        <f t="shared" ref="I1482:I1545" si="264">SUBSTITUTE(H1482,"宮城県","")</f>
        <v>仙台市青葉区芋沢字畑前北６２番地</v>
      </c>
      <c r="J1482" s="237" t="s">
        <v>6927</v>
      </c>
      <c r="K1482" s="237" t="s">
        <v>6928</v>
      </c>
      <c r="L1482" s="237" t="s">
        <v>248</v>
      </c>
      <c r="M1482" s="237" t="s">
        <v>6929</v>
      </c>
      <c r="N1482" s="237" t="s">
        <v>6930</v>
      </c>
      <c r="O1482" s="237" t="s">
        <v>6931</v>
      </c>
      <c r="P1482" s="237" t="s">
        <v>6883</v>
      </c>
      <c r="Q1482" s="237" t="s">
        <v>6875</v>
      </c>
      <c r="R1482" s="237" t="s">
        <v>6932</v>
      </c>
      <c r="S1482" s="237" t="s">
        <v>6933</v>
      </c>
      <c r="T1482" s="237" t="s">
        <v>6934</v>
      </c>
      <c r="U1482" s="237" t="s">
        <v>6935</v>
      </c>
      <c r="V1482" s="237" t="s">
        <v>279</v>
      </c>
      <c r="W1482" s="237"/>
      <c r="X1482" s="237"/>
      <c r="Y1482" s="237" t="s">
        <v>6937</v>
      </c>
      <c r="Z1482" s="237" t="s">
        <v>6938</v>
      </c>
      <c r="AA1482" s="237" t="str">
        <f t="shared" ref="AA1482:AA1545" si="265">DBCS(Z1482)</f>
        <v>マスミガクエン</v>
      </c>
      <c r="AB1482" s="237" t="s">
        <v>6883</v>
      </c>
      <c r="AC1482" s="237" t="str">
        <f t="shared" ref="AC1482:AC1545" si="266">LEFT(AB1482,3)</f>
        <v>989</v>
      </c>
      <c r="AD1482" s="237" t="str">
        <f t="shared" ref="AD1482:AD1545" si="267">RIGHT(AB1482,4)</f>
        <v>3212</v>
      </c>
      <c r="AE1482" s="237" t="s">
        <v>6875</v>
      </c>
      <c r="AF1482" s="237" t="s">
        <v>6936</v>
      </c>
      <c r="AG1482" s="237" t="str">
        <f t="shared" ref="AG1482:AG1545" si="268">SUBSTITUTE(AF1482,"宮城県","")</f>
        <v>仙台市青葉区芋沢字青野木５２０</v>
      </c>
      <c r="AH1482" s="237" t="s">
        <v>6933</v>
      </c>
      <c r="AI1482" s="237" t="s">
        <v>6934</v>
      </c>
      <c r="AJ1482" s="237" t="s">
        <v>260</v>
      </c>
    </row>
    <row r="1483" spans="1:36">
      <c r="A1483" s="237" t="str">
        <f t="shared" si="260"/>
        <v>0415100106障害者支援施設：生活介護</v>
      </c>
      <c r="B1483" s="237" t="s">
        <v>6924</v>
      </c>
      <c r="C1483" s="237" t="s">
        <v>6925</v>
      </c>
      <c r="D1483" s="237" t="str">
        <f t="shared" si="261"/>
        <v>シャカイフクシホウジンセンダイフクシカイ</v>
      </c>
      <c r="E1483" s="237" t="s">
        <v>6883</v>
      </c>
      <c r="F1483" s="237" t="str">
        <f t="shared" si="262"/>
        <v>989</v>
      </c>
      <c r="G1483" s="237" t="str">
        <f t="shared" si="263"/>
        <v>3212</v>
      </c>
      <c r="H1483" s="237" t="s">
        <v>6926</v>
      </c>
      <c r="I1483" s="237" t="str">
        <f t="shared" si="264"/>
        <v>仙台市青葉区芋沢字畑前北６２番地</v>
      </c>
      <c r="J1483" s="237" t="s">
        <v>6927</v>
      </c>
      <c r="K1483" s="237" t="s">
        <v>6928</v>
      </c>
      <c r="L1483" s="237" t="s">
        <v>248</v>
      </c>
      <c r="M1483" s="237" t="s">
        <v>6929</v>
      </c>
      <c r="N1483" s="237" t="s">
        <v>6939</v>
      </c>
      <c r="O1483" s="237" t="s">
        <v>6940</v>
      </c>
      <c r="P1483" s="237" t="s">
        <v>6894</v>
      </c>
      <c r="Q1483" s="237" t="s">
        <v>6875</v>
      </c>
      <c r="R1483" s="237" t="s">
        <v>6941</v>
      </c>
      <c r="S1483" s="237" t="s">
        <v>6942</v>
      </c>
      <c r="T1483" s="237" t="s">
        <v>6943</v>
      </c>
      <c r="U1483" s="237" t="s">
        <v>6944</v>
      </c>
      <c r="V1483" s="237" t="s">
        <v>19065</v>
      </c>
      <c r="W1483" s="237" t="s">
        <v>228</v>
      </c>
      <c r="X1483" s="237"/>
      <c r="Y1483" s="237" t="s">
        <v>6939</v>
      </c>
      <c r="Z1483" s="237" t="s">
        <v>6940</v>
      </c>
      <c r="AA1483" s="237" t="str">
        <f t="shared" si="265"/>
        <v>ショウガイシャシエンシセツ　オオゾラガクエン</v>
      </c>
      <c r="AB1483" s="237" t="s">
        <v>6894</v>
      </c>
      <c r="AC1483" s="237" t="str">
        <f t="shared" si="266"/>
        <v>989</v>
      </c>
      <c r="AD1483" s="237" t="str">
        <f t="shared" si="267"/>
        <v>3213</v>
      </c>
      <c r="AE1483" s="237" t="s">
        <v>6875</v>
      </c>
      <c r="AF1483" s="237" t="s">
        <v>6945</v>
      </c>
      <c r="AG1483" s="237" t="str">
        <f t="shared" si="268"/>
        <v>仙台市青葉区大倉字大原新田１６－５１</v>
      </c>
      <c r="AH1483" s="237" t="s">
        <v>6942</v>
      </c>
      <c r="AI1483" s="237" t="s">
        <v>6943</v>
      </c>
      <c r="AJ1483" s="237" t="s">
        <v>260</v>
      </c>
    </row>
    <row r="1484" spans="1:36">
      <c r="A1484" s="237" t="str">
        <f t="shared" si="260"/>
        <v>0415100106短期入所</v>
      </c>
      <c r="B1484" s="237" t="s">
        <v>6924</v>
      </c>
      <c r="C1484" s="237" t="s">
        <v>6925</v>
      </c>
      <c r="D1484" s="237" t="str">
        <f t="shared" si="261"/>
        <v>シャカイフクシホウジンセンダイフクシカイ</v>
      </c>
      <c r="E1484" s="237" t="s">
        <v>6883</v>
      </c>
      <c r="F1484" s="237" t="str">
        <f t="shared" si="262"/>
        <v>989</v>
      </c>
      <c r="G1484" s="237" t="str">
        <f t="shared" si="263"/>
        <v>3212</v>
      </c>
      <c r="H1484" s="237" t="s">
        <v>6926</v>
      </c>
      <c r="I1484" s="237" t="str">
        <f t="shared" si="264"/>
        <v>仙台市青葉区芋沢字畑前北６２番地</v>
      </c>
      <c r="J1484" s="237" t="s">
        <v>6927</v>
      </c>
      <c r="K1484" s="237" t="s">
        <v>6928</v>
      </c>
      <c r="L1484" s="237" t="s">
        <v>248</v>
      </c>
      <c r="M1484" s="237" t="s">
        <v>6929</v>
      </c>
      <c r="N1484" s="237" t="s">
        <v>6939</v>
      </c>
      <c r="O1484" s="237" t="s">
        <v>6940</v>
      </c>
      <c r="P1484" s="237" t="s">
        <v>6894</v>
      </c>
      <c r="Q1484" s="237" t="s">
        <v>6875</v>
      </c>
      <c r="R1484" s="237" t="s">
        <v>6941</v>
      </c>
      <c r="S1484" s="237" t="s">
        <v>6942</v>
      </c>
      <c r="T1484" s="237" t="s">
        <v>6943</v>
      </c>
      <c r="U1484" s="237" t="s">
        <v>6944</v>
      </c>
      <c r="V1484" s="237" t="s">
        <v>277</v>
      </c>
      <c r="W1484" s="237"/>
      <c r="X1484" s="237"/>
      <c r="Y1484" s="237" t="s">
        <v>6939</v>
      </c>
      <c r="Z1484" s="237" t="s">
        <v>6940</v>
      </c>
      <c r="AA1484" s="237" t="str">
        <f t="shared" si="265"/>
        <v>ショウガイシャシエンシセツ　オオゾラガクエン</v>
      </c>
      <c r="AB1484" s="237" t="s">
        <v>6894</v>
      </c>
      <c r="AC1484" s="237" t="str">
        <f t="shared" si="266"/>
        <v>989</v>
      </c>
      <c r="AD1484" s="237" t="str">
        <f t="shared" si="267"/>
        <v>3213</v>
      </c>
      <c r="AE1484" s="237" t="s">
        <v>6875</v>
      </c>
      <c r="AF1484" s="237" t="s">
        <v>6941</v>
      </c>
      <c r="AG1484" s="237" t="str">
        <f t="shared" si="268"/>
        <v>仙台市青葉区大倉字大原新田１６番地の５１</v>
      </c>
      <c r="AH1484" s="237" t="s">
        <v>6942</v>
      </c>
      <c r="AI1484" s="237" t="s">
        <v>6943</v>
      </c>
      <c r="AJ1484" s="237" t="s">
        <v>260</v>
      </c>
    </row>
    <row r="1485" spans="1:36">
      <c r="A1485" s="237" t="str">
        <f t="shared" si="260"/>
        <v>0415100106施設入所支援</v>
      </c>
      <c r="B1485" s="237" t="s">
        <v>6924</v>
      </c>
      <c r="C1485" s="237" t="s">
        <v>6925</v>
      </c>
      <c r="D1485" s="237" t="str">
        <f t="shared" si="261"/>
        <v>シャカイフクシホウジンセンダイフクシカイ</v>
      </c>
      <c r="E1485" s="237" t="s">
        <v>6883</v>
      </c>
      <c r="F1485" s="237" t="str">
        <f t="shared" si="262"/>
        <v>989</v>
      </c>
      <c r="G1485" s="237" t="str">
        <f t="shared" si="263"/>
        <v>3212</v>
      </c>
      <c r="H1485" s="237" t="s">
        <v>6926</v>
      </c>
      <c r="I1485" s="237" t="str">
        <f t="shared" si="264"/>
        <v>仙台市青葉区芋沢字畑前北６２番地</v>
      </c>
      <c r="J1485" s="237" t="s">
        <v>6927</v>
      </c>
      <c r="K1485" s="237" t="s">
        <v>6928</v>
      </c>
      <c r="L1485" s="237" t="s">
        <v>248</v>
      </c>
      <c r="M1485" s="237" t="s">
        <v>6929</v>
      </c>
      <c r="N1485" s="237" t="s">
        <v>6939</v>
      </c>
      <c r="O1485" s="237" t="s">
        <v>6940</v>
      </c>
      <c r="P1485" s="237" t="s">
        <v>6894</v>
      </c>
      <c r="Q1485" s="237" t="s">
        <v>6875</v>
      </c>
      <c r="R1485" s="237" t="s">
        <v>6941</v>
      </c>
      <c r="S1485" s="237" t="s">
        <v>6942</v>
      </c>
      <c r="T1485" s="237" t="s">
        <v>6943</v>
      </c>
      <c r="U1485" s="237" t="s">
        <v>6944</v>
      </c>
      <c r="V1485" s="237" t="s">
        <v>107</v>
      </c>
      <c r="W1485" s="237" t="s">
        <v>228</v>
      </c>
      <c r="X1485" s="237"/>
      <c r="Y1485" s="237" t="s">
        <v>6939</v>
      </c>
      <c r="Z1485" s="237" t="s">
        <v>6940</v>
      </c>
      <c r="AA1485" s="237" t="str">
        <f t="shared" si="265"/>
        <v>ショウガイシャシエンシセツ　オオゾラガクエン</v>
      </c>
      <c r="AB1485" s="237" t="s">
        <v>6894</v>
      </c>
      <c r="AC1485" s="237" t="str">
        <f t="shared" si="266"/>
        <v>989</v>
      </c>
      <c r="AD1485" s="237" t="str">
        <f t="shared" si="267"/>
        <v>3213</v>
      </c>
      <c r="AE1485" s="237" t="s">
        <v>6875</v>
      </c>
      <c r="AF1485" s="237" t="s">
        <v>6945</v>
      </c>
      <c r="AG1485" s="237" t="str">
        <f t="shared" si="268"/>
        <v>仙台市青葉区大倉字大原新田１６－５１</v>
      </c>
      <c r="AH1485" s="237" t="s">
        <v>6942</v>
      </c>
      <c r="AI1485" s="237" t="s">
        <v>6943</v>
      </c>
      <c r="AJ1485" s="237" t="s">
        <v>260</v>
      </c>
    </row>
    <row r="1486" spans="1:36">
      <c r="A1486" s="237" t="str">
        <f t="shared" si="260"/>
        <v>0415100106知的障害者入所更生施設</v>
      </c>
      <c r="B1486" s="237" t="s">
        <v>6924</v>
      </c>
      <c r="C1486" s="237" t="s">
        <v>6925</v>
      </c>
      <c r="D1486" s="237" t="str">
        <f t="shared" si="261"/>
        <v>シャカイフクシホウジンセンダイフクシカイ</v>
      </c>
      <c r="E1486" s="237" t="s">
        <v>6883</v>
      </c>
      <c r="F1486" s="237" t="str">
        <f t="shared" si="262"/>
        <v>989</v>
      </c>
      <c r="G1486" s="237" t="str">
        <f t="shared" si="263"/>
        <v>3212</v>
      </c>
      <c r="H1486" s="237" t="s">
        <v>6926</v>
      </c>
      <c r="I1486" s="237" t="str">
        <f t="shared" si="264"/>
        <v>仙台市青葉区芋沢字畑前北６２番地</v>
      </c>
      <c r="J1486" s="237" t="s">
        <v>6927</v>
      </c>
      <c r="K1486" s="237" t="s">
        <v>6928</v>
      </c>
      <c r="L1486" s="237" t="s">
        <v>248</v>
      </c>
      <c r="M1486" s="237" t="s">
        <v>6929</v>
      </c>
      <c r="N1486" s="237" t="s">
        <v>6939</v>
      </c>
      <c r="O1486" s="237" t="s">
        <v>6940</v>
      </c>
      <c r="P1486" s="237" t="s">
        <v>6894</v>
      </c>
      <c r="Q1486" s="237" t="s">
        <v>6875</v>
      </c>
      <c r="R1486" s="237" t="s">
        <v>6941</v>
      </c>
      <c r="S1486" s="237" t="s">
        <v>6942</v>
      </c>
      <c r="T1486" s="237" t="s">
        <v>6943</v>
      </c>
      <c r="U1486" s="237" t="s">
        <v>6944</v>
      </c>
      <c r="V1486" s="237" t="s">
        <v>279</v>
      </c>
      <c r="W1486" s="237"/>
      <c r="X1486" s="237"/>
      <c r="Y1486" s="237" t="s">
        <v>6946</v>
      </c>
      <c r="Z1486" s="237" t="s">
        <v>6947</v>
      </c>
      <c r="AA1486" s="237" t="str">
        <f t="shared" si="265"/>
        <v>オオゾラガクエン</v>
      </c>
      <c r="AB1486" s="237" t="s">
        <v>6894</v>
      </c>
      <c r="AC1486" s="237" t="str">
        <f t="shared" si="266"/>
        <v>989</v>
      </c>
      <c r="AD1486" s="237" t="str">
        <f t="shared" si="267"/>
        <v>3213</v>
      </c>
      <c r="AE1486" s="237" t="s">
        <v>6875</v>
      </c>
      <c r="AF1486" s="237" t="s">
        <v>6945</v>
      </c>
      <c r="AG1486" s="237" t="str">
        <f t="shared" si="268"/>
        <v>仙台市青葉区大倉字大原新田１６－５１</v>
      </c>
      <c r="AH1486" s="237" t="s">
        <v>6942</v>
      </c>
      <c r="AI1486" s="237" t="s">
        <v>6943</v>
      </c>
      <c r="AJ1486" s="237" t="s">
        <v>260</v>
      </c>
    </row>
    <row r="1487" spans="1:36">
      <c r="A1487" s="237" t="str">
        <f t="shared" si="260"/>
        <v>0415100114障害者支援施設：生活介護</v>
      </c>
      <c r="B1487" s="237" t="s">
        <v>6924</v>
      </c>
      <c r="C1487" s="237" t="s">
        <v>6925</v>
      </c>
      <c r="D1487" s="237" t="str">
        <f t="shared" si="261"/>
        <v>シャカイフクシホウジンセンダイフクシカイ</v>
      </c>
      <c r="E1487" s="237" t="s">
        <v>6883</v>
      </c>
      <c r="F1487" s="237" t="str">
        <f t="shared" si="262"/>
        <v>989</v>
      </c>
      <c r="G1487" s="237" t="str">
        <f t="shared" si="263"/>
        <v>3212</v>
      </c>
      <c r="H1487" s="237" t="s">
        <v>6926</v>
      </c>
      <c r="I1487" s="237" t="str">
        <f t="shared" si="264"/>
        <v>仙台市青葉区芋沢字畑前北６２番地</v>
      </c>
      <c r="J1487" s="237" t="s">
        <v>6927</v>
      </c>
      <c r="K1487" s="237" t="s">
        <v>6928</v>
      </c>
      <c r="L1487" s="237" t="s">
        <v>248</v>
      </c>
      <c r="M1487" s="237" t="s">
        <v>6929</v>
      </c>
      <c r="N1487" s="237" t="s">
        <v>6948</v>
      </c>
      <c r="O1487" s="237" t="s">
        <v>6949</v>
      </c>
      <c r="P1487" s="237" t="s">
        <v>6883</v>
      </c>
      <c r="Q1487" s="237" t="s">
        <v>6875</v>
      </c>
      <c r="R1487" s="237" t="s">
        <v>6926</v>
      </c>
      <c r="S1487" s="237" t="s">
        <v>6927</v>
      </c>
      <c r="T1487" s="237" t="s">
        <v>6928</v>
      </c>
      <c r="U1487" s="237" t="s">
        <v>6950</v>
      </c>
      <c r="V1487" s="237" t="s">
        <v>19065</v>
      </c>
      <c r="W1487" s="237" t="s">
        <v>228</v>
      </c>
      <c r="X1487" s="237"/>
      <c r="Y1487" s="237" t="s">
        <v>6948</v>
      </c>
      <c r="Z1487" s="237" t="s">
        <v>6949</v>
      </c>
      <c r="AA1487" s="237" t="str">
        <f t="shared" si="265"/>
        <v>ショウガイシャシエンシセツ　セイフウエン</v>
      </c>
      <c r="AB1487" s="237" t="s">
        <v>6883</v>
      </c>
      <c r="AC1487" s="237" t="str">
        <f t="shared" si="266"/>
        <v>989</v>
      </c>
      <c r="AD1487" s="237" t="str">
        <f t="shared" si="267"/>
        <v>3212</v>
      </c>
      <c r="AE1487" s="237" t="s">
        <v>6875</v>
      </c>
      <c r="AF1487" s="237" t="s">
        <v>6951</v>
      </c>
      <c r="AG1487" s="237" t="str">
        <f t="shared" si="268"/>
        <v>仙台市青葉区芋沢字畑前北６２</v>
      </c>
      <c r="AH1487" s="237" t="s">
        <v>6927</v>
      </c>
      <c r="AI1487" s="237" t="s">
        <v>6928</v>
      </c>
      <c r="AJ1487" s="237" t="s">
        <v>260</v>
      </c>
    </row>
    <row r="1488" spans="1:36">
      <c r="A1488" s="237" t="str">
        <f t="shared" si="260"/>
        <v>0415100114短期入所</v>
      </c>
      <c r="B1488" s="237" t="s">
        <v>6924</v>
      </c>
      <c r="C1488" s="237" t="s">
        <v>6925</v>
      </c>
      <c r="D1488" s="237" t="str">
        <f t="shared" si="261"/>
        <v>シャカイフクシホウジンセンダイフクシカイ</v>
      </c>
      <c r="E1488" s="237" t="s">
        <v>6883</v>
      </c>
      <c r="F1488" s="237" t="str">
        <f t="shared" si="262"/>
        <v>989</v>
      </c>
      <c r="G1488" s="237" t="str">
        <f t="shared" si="263"/>
        <v>3212</v>
      </c>
      <c r="H1488" s="237" t="s">
        <v>6926</v>
      </c>
      <c r="I1488" s="237" t="str">
        <f t="shared" si="264"/>
        <v>仙台市青葉区芋沢字畑前北６２番地</v>
      </c>
      <c r="J1488" s="237" t="s">
        <v>6927</v>
      </c>
      <c r="K1488" s="237" t="s">
        <v>6928</v>
      </c>
      <c r="L1488" s="237" t="s">
        <v>248</v>
      </c>
      <c r="M1488" s="237" t="s">
        <v>6929</v>
      </c>
      <c r="N1488" s="237" t="s">
        <v>6948</v>
      </c>
      <c r="O1488" s="237" t="s">
        <v>6949</v>
      </c>
      <c r="P1488" s="237" t="s">
        <v>6883</v>
      </c>
      <c r="Q1488" s="237" t="s">
        <v>6875</v>
      </c>
      <c r="R1488" s="237" t="s">
        <v>6926</v>
      </c>
      <c r="S1488" s="237" t="s">
        <v>6927</v>
      </c>
      <c r="T1488" s="237" t="s">
        <v>6928</v>
      </c>
      <c r="U1488" s="237" t="s">
        <v>6950</v>
      </c>
      <c r="V1488" s="237" t="s">
        <v>277</v>
      </c>
      <c r="W1488" s="237"/>
      <c r="X1488" s="237"/>
      <c r="Y1488" s="237" t="s">
        <v>6948</v>
      </c>
      <c r="Z1488" s="237" t="s">
        <v>6949</v>
      </c>
      <c r="AA1488" s="237" t="str">
        <f t="shared" si="265"/>
        <v>ショウガイシャシエンシセツ　セイフウエン</v>
      </c>
      <c r="AB1488" s="237" t="s">
        <v>6883</v>
      </c>
      <c r="AC1488" s="237" t="str">
        <f t="shared" si="266"/>
        <v>989</v>
      </c>
      <c r="AD1488" s="237" t="str">
        <f t="shared" si="267"/>
        <v>3212</v>
      </c>
      <c r="AE1488" s="237" t="s">
        <v>6875</v>
      </c>
      <c r="AF1488" s="237" t="s">
        <v>6926</v>
      </c>
      <c r="AG1488" s="237" t="str">
        <f t="shared" si="268"/>
        <v>仙台市青葉区芋沢字畑前北６２番地</v>
      </c>
      <c r="AH1488" s="237" t="s">
        <v>6927</v>
      </c>
      <c r="AI1488" s="237" t="s">
        <v>6928</v>
      </c>
      <c r="AJ1488" s="237" t="s">
        <v>260</v>
      </c>
    </row>
    <row r="1489" spans="1:36">
      <c r="A1489" s="237" t="str">
        <f t="shared" si="260"/>
        <v>0415100114施設入所支援</v>
      </c>
      <c r="B1489" s="237" t="s">
        <v>6924</v>
      </c>
      <c r="C1489" s="237" t="s">
        <v>6925</v>
      </c>
      <c r="D1489" s="237" t="str">
        <f t="shared" si="261"/>
        <v>シャカイフクシホウジンセンダイフクシカイ</v>
      </c>
      <c r="E1489" s="237" t="s">
        <v>6883</v>
      </c>
      <c r="F1489" s="237" t="str">
        <f t="shared" si="262"/>
        <v>989</v>
      </c>
      <c r="G1489" s="237" t="str">
        <f t="shared" si="263"/>
        <v>3212</v>
      </c>
      <c r="H1489" s="237" t="s">
        <v>6926</v>
      </c>
      <c r="I1489" s="237" t="str">
        <f t="shared" si="264"/>
        <v>仙台市青葉区芋沢字畑前北６２番地</v>
      </c>
      <c r="J1489" s="237" t="s">
        <v>6927</v>
      </c>
      <c r="K1489" s="237" t="s">
        <v>6928</v>
      </c>
      <c r="L1489" s="237" t="s">
        <v>248</v>
      </c>
      <c r="M1489" s="237" t="s">
        <v>6929</v>
      </c>
      <c r="N1489" s="237" t="s">
        <v>6948</v>
      </c>
      <c r="O1489" s="237" t="s">
        <v>6949</v>
      </c>
      <c r="P1489" s="237" t="s">
        <v>6883</v>
      </c>
      <c r="Q1489" s="237" t="s">
        <v>6875</v>
      </c>
      <c r="R1489" s="237" t="s">
        <v>6926</v>
      </c>
      <c r="S1489" s="237" t="s">
        <v>6927</v>
      </c>
      <c r="T1489" s="237" t="s">
        <v>6928</v>
      </c>
      <c r="U1489" s="237" t="s">
        <v>6950</v>
      </c>
      <c r="V1489" s="237" t="s">
        <v>107</v>
      </c>
      <c r="W1489" s="237" t="s">
        <v>228</v>
      </c>
      <c r="X1489" s="237"/>
      <c r="Y1489" s="237" t="s">
        <v>6948</v>
      </c>
      <c r="Z1489" s="237" t="s">
        <v>6949</v>
      </c>
      <c r="AA1489" s="237" t="str">
        <f t="shared" si="265"/>
        <v>ショウガイシャシエンシセツ　セイフウエン</v>
      </c>
      <c r="AB1489" s="237" t="s">
        <v>6883</v>
      </c>
      <c r="AC1489" s="237" t="str">
        <f t="shared" si="266"/>
        <v>989</v>
      </c>
      <c r="AD1489" s="237" t="str">
        <f t="shared" si="267"/>
        <v>3212</v>
      </c>
      <c r="AE1489" s="237" t="s">
        <v>6875</v>
      </c>
      <c r="AF1489" s="237" t="s">
        <v>6951</v>
      </c>
      <c r="AG1489" s="237" t="str">
        <f t="shared" si="268"/>
        <v>仙台市青葉区芋沢字畑前北６２</v>
      </c>
      <c r="AH1489" s="237" t="s">
        <v>6927</v>
      </c>
      <c r="AI1489" s="237" t="s">
        <v>6928</v>
      </c>
      <c r="AJ1489" s="237" t="s">
        <v>260</v>
      </c>
    </row>
    <row r="1490" spans="1:36">
      <c r="A1490" s="237" t="str">
        <f t="shared" si="260"/>
        <v>0415100114知的障害者入所更生施設</v>
      </c>
      <c r="B1490" s="237" t="s">
        <v>6924</v>
      </c>
      <c r="C1490" s="237" t="s">
        <v>6925</v>
      </c>
      <c r="D1490" s="237" t="str">
        <f t="shared" si="261"/>
        <v>シャカイフクシホウジンセンダイフクシカイ</v>
      </c>
      <c r="E1490" s="237" t="s">
        <v>6883</v>
      </c>
      <c r="F1490" s="237" t="str">
        <f t="shared" si="262"/>
        <v>989</v>
      </c>
      <c r="G1490" s="237" t="str">
        <f t="shared" si="263"/>
        <v>3212</v>
      </c>
      <c r="H1490" s="237" t="s">
        <v>6926</v>
      </c>
      <c r="I1490" s="237" t="str">
        <f t="shared" si="264"/>
        <v>仙台市青葉区芋沢字畑前北６２番地</v>
      </c>
      <c r="J1490" s="237" t="s">
        <v>6927</v>
      </c>
      <c r="K1490" s="237" t="s">
        <v>6928</v>
      </c>
      <c r="L1490" s="237" t="s">
        <v>248</v>
      </c>
      <c r="M1490" s="237" t="s">
        <v>6929</v>
      </c>
      <c r="N1490" s="237" t="s">
        <v>6948</v>
      </c>
      <c r="O1490" s="237" t="s">
        <v>6949</v>
      </c>
      <c r="P1490" s="237" t="s">
        <v>6883</v>
      </c>
      <c r="Q1490" s="237" t="s">
        <v>6875</v>
      </c>
      <c r="R1490" s="237" t="s">
        <v>6926</v>
      </c>
      <c r="S1490" s="237" t="s">
        <v>6927</v>
      </c>
      <c r="T1490" s="237" t="s">
        <v>6928</v>
      </c>
      <c r="U1490" s="237" t="s">
        <v>6950</v>
      </c>
      <c r="V1490" s="237" t="s">
        <v>279</v>
      </c>
      <c r="W1490" s="237"/>
      <c r="X1490" s="237"/>
      <c r="Y1490" s="237" t="s">
        <v>6952</v>
      </c>
      <c r="Z1490" s="237" t="s">
        <v>6953</v>
      </c>
      <c r="AA1490" s="237" t="str">
        <f t="shared" si="265"/>
        <v>セイフウエン</v>
      </c>
      <c r="AB1490" s="237" t="s">
        <v>6883</v>
      </c>
      <c r="AC1490" s="237" t="str">
        <f t="shared" si="266"/>
        <v>989</v>
      </c>
      <c r="AD1490" s="237" t="str">
        <f t="shared" si="267"/>
        <v>3212</v>
      </c>
      <c r="AE1490" s="237" t="s">
        <v>6875</v>
      </c>
      <c r="AF1490" s="237" t="s">
        <v>6951</v>
      </c>
      <c r="AG1490" s="237" t="str">
        <f t="shared" si="268"/>
        <v>仙台市青葉区芋沢字畑前北６２</v>
      </c>
      <c r="AH1490" s="237" t="s">
        <v>6927</v>
      </c>
      <c r="AI1490" s="237" t="s">
        <v>6928</v>
      </c>
      <c r="AJ1490" s="237" t="s">
        <v>260</v>
      </c>
    </row>
    <row r="1491" spans="1:36">
      <c r="A1491" s="237" t="str">
        <f t="shared" si="260"/>
        <v>0415100122障害者支援施設：生活介護</v>
      </c>
      <c r="B1491" s="237" t="s">
        <v>6924</v>
      </c>
      <c r="C1491" s="237" t="s">
        <v>6925</v>
      </c>
      <c r="D1491" s="237" t="str">
        <f t="shared" si="261"/>
        <v>シャカイフクシホウジンセンダイフクシカイ</v>
      </c>
      <c r="E1491" s="237" t="s">
        <v>6883</v>
      </c>
      <c r="F1491" s="237" t="str">
        <f t="shared" si="262"/>
        <v>989</v>
      </c>
      <c r="G1491" s="237" t="str">
        <f t="shared" si="263"/>
        <v>3212</v>
      </c>
      <c r="H1491" s="237" t="s">
        <v>6926</v>
      </c>
      <c r="I1491" s="237" t="str">
        <f t="shared" si="264"/>
        <v>仙台市青葉区芋沢字畑前北６２番地</v>
      </c>
      <c r="J1491" s="237" t="s">
        <v>6927</v>
      </c>
      <c r="K1491" s="237" t="s">
        <v>6928</v>
      </c>
      <c r="L1491" s="237" t="s">
        <v>248</v>
      </c>
      <c r="M1491" s="237" t="s">
        <v>6929</v>
      </c>
      <c r="N1491" s="237" t="s">
        <v>6954</v>
      </c>
      <c r="O1491" s="237" t="s">
        <v>6955</v>
      </c>
      <c r="P1491" s="237" t="s">
        <v>6883</v>
      </c>
      <c r="Q1491" s="237" t="s">
        <v>6875</v>
      </c>
      <c r="R1491" s="237" t="s">
        <v>6956</v>
      </c>
      <c r="S1491" s="237" t="s">
        <v>6957</v>
      </c>
      <c r="T1491" s="237" t="s">
        <v>6958</v>
      </c>
      <c r="U1491" s="237" t="s">
        <v>6959</v>
      </c>
      <c r="V1491" s="237" t="s">
        <v>19065</v>
      </c>
      <c r="W1491" s="237" t="s">
        <v>228</v>
      </c>
      <c r="X1491" s="237"/>
      <c r="Y1491" s="237" t="s">
        <v>6954</v>
      </c>
      <c r="Z1491" s="237" t="s">
        <v>6955</v>
      </c>
      <c r="AA1491" s="237" t="str">
        <f t="shared" si="265"/>
        <v>ショウガイシャシエンシセツ　アオバエン</v>
      </c>
      <c r="AB1491" s="237" t="s">
        <v>6883</v>
      </c>
      <c r="AC1491" s="237" t="str">
        <f t="shared" si="266"/>
        <v>989</v>
      </c>
      <c r="AD1491" s="237" t="str">
        <f t="shared" si="267"/>
        <v>3212</v>
      </c>
      <c r="AE1491" s="237" t="s">
        <v>6875</v>
      </c>
      <c r="AF1491" s="237" t="s">
        <v>6960</v>
      </c>
      <c r="AG1491" s="237" t="str">
        <f t="shared" si="268"/>
        <v>仙台市青葉区芋沢字沢田１－５</v>
      </c>
      <c r="AH1491" s="237" t="s">
        <v>6957</v>
      </c>
      <c r="AI1491" s="237" t="s">
        <v>6958</v>
      </c>
      <c r="AJ1491" s="237" t="s">
        <v>260</v>
      </c>
    </row>
    <row r="1492" spans="1:36">
      <c r="A1492" s="237" t="str">
        <f t="shared" si="260"/>
        <v>0415100122短期入所</v>
      </c>
      <c r="B1492" s="237" t="s">
        <v>6924</v>
      </c>
      <c r="C1492" s="237" t="s">
        <v>6925</v>
      </c>
      <c r="D1492" s="237" t="str">
        <f t="shared" si="261"/>
        <v>シャカイフクシホウジンセンダイフクシカイ</v>
      </c>
      <c r="E1492" s="237" t="s">
        <v>6883</v>
      </c>
      <c r="F1492" s="237" t="str">
        <f t="shared" si="262"/>
        <v>989</v>
      </c>
      <c r="G1492" s="237" t="str">
        <f t="shared" si="263"/>
        <v>3212</v>
      </c>
      <c r="H1492" s="237" t="s">
        <v>6926</v>
      </c>
      <c r="I1492" s="237" t="str">
        <f t="shared" si="264"/>
        <v>仙台市青葉区芋沢字畑前北６２番地</v>
      </c>
      <c r="J1492" s="237" t="s">
        <v>6927</v>
      </c>
      <c r="K1492" s="237" t="s">
        <v>6928</v>
      </c>
      <c r="L1492" s="237" t="s">
        <v>248</v>
      </c>
      <c r="M1492" s="237" t="s">
        <v>6929</v>
      </c>
      <c r="N1492" s="237" t="s">
        <v>6954</v>
      </c>
      <c r="O1492" s="237" t="s">
        <v>6955</v>
      </c>
      <c r="P1492" s="237" t="s">
        <v>6883</v>
      </c>
      <c r="Q1492" s="237" t="s">
        <v>6875</v>
      </c>
      <c r="R1492" s="237" t="s">
        <v>6956</v>
      </c>
      <c r="S1492" s="237" t="s">
        <v>6957</v>
      </c>
      <c r="T1492" s="237" t="s">
        <v>6958</v>
      </c>
      <c r="U1492" s="237" t="s">
        <v>6959</v>
      </c>
      <c r="V1492" s="237" t="s">
        <v>277</v>
      </c>
      <c r="W1492" s="237"/>
      <c r="X1492" s="237"/>
      <c r="Y1492" s="237" t="s">
        <v>6954</v>
      </c>
      <c r="Z1492" s="237" t="s">
        <v>6955</v>
      </c>
      <c r="AA1492" s="237" t="str">
        <f t="shared" si="265"/>
        <v>ショウガイシャシエンシセツ　アオバエン</v>
      </c>
      <c r="AB1492" s="237" t="s">
        <v>6883</v>
      </c>
      <c r="AC1492" s="237" t="str">
        <f t="shared" si="266"/>
        <v>989</v>
      </c>
      <c r="AD1492" s="237" t="str">
        <f t="shared" si="267"/>
        <v>3212</v>
      </c>
      <c r="AE1492" s="237" t="s">
        <v>6875</v>
      </c>
      <c r="AF1492" s="237" t="s">
        <v>6956</v>
      </c>
      <c r="AG1492" s="237" t="str">
        <f t="shared" si="268"/>
        <v>仙台市青葉区芋沢字沢田１番地の５</v>
      </c>
      <c r="AH1492" s="237" t="s">
        <v>6957</v>
      </c>
      <c r="AI1492" s="237" t="s">
        <v>6958</v>
      </c>
      <c r="AJ1492" s="237" t="s">
        <v>260</v>
      </c>
    </row>
    <row r="1493" spans="1:36">
      <c r="A1493" s="237" t="str">
        <f t="shared" si="260"/>
        <v>0415100122施設入所支援</v>
      </c>
      <c r="B1493" s="237" t="s">
        <v>6924</v>
      </c>
      <c r="C1493" s="237" t="s">
        <v>6925</v>
      </c>
      <c r="D1493" s="237" t="str">
        <f t="shared" si="261"/>
        <v>シャカイフクシホウジンセンダイフクシカイ</v>
      </c>
      <c r="E1493" s="237" t="s">
        <v>6883</v>
      </c>
      <c r="F1493" s="237" t="str">
        <f t="shared" si="262"/>
        <v>989</v>
      </c>
      <c r="G1493" s="237" t="str">
        <f t="shared" si="263"/>
        <v>3212</v>
      </c>
      <c r="H1493" s="237" t="s">
        <v>6926</v>
      </c>
      <c r="I1493" s="237" t="str">
        <f t="shared" si="264"/>
        <v>仙台市青葉区芋沢字畑前北６２番地</v>
      </c>
      <c r="J1493" s="237" t="s">
        <v>6927</v>
      </c>
      <c r="K1493" s="237" t="s">
        <v>6928</v>
      </c>
      <c r="L1493" s="237" t="s">
        <v>248</v>
      </c>
      <c r="M1493" s="237" t="s">
        <v>6929</v>
      </c>
      <c r="N1493" s="237" t="s">
        <v>6954</v>
      </c>
      <c r="O1493" s="237" t="s">
        <v>6955</v>
      </c>
      <c r="P1493" s="237" t="s">
        <v>6883</v>
      </c>
      <c r="Q1493" s="237" t="s">
        <v>6875</v>
      </c>
      <c r="R1493" s="237" t="s">
        <v>6956</v>
      </c>
      <c r="S1493" s="237" t="s">
        <v>6957</v>
      </c>
      <c r="T1493" s="237" t="s">
        <v>6958</v>
      </c>
      <c r="U1493" s="237" t="s">
        <v>6959</v>
      </c>
      <c r="V1493" s="237" t="s">
        <v>107</v>
      </c>
      <c r="W1493" s="237" t="s">
        <v>228</v>
      </c>
      <c r="X1493" s="237"/>
      <c r="Y1493" s="237" t="s">
        <v>6954</v>
      </c>
      <c r="Z1493" s="237" t="s">
        <v>6955</v>
      </c>
      <c r="AA1493" s="237" t="str">
        <f t="shared" si="265"/>
        <v>ショウガイシャシエンシセツ　アオバエン</v>
      </c>
      <c r="AB1493" s="237" t="s">
        <v>6883</v>
      </c>
      <c r="AC1493" s="237" t="str">
        <f t="shared" si="266"/>
        <v>989</v>
      </c>
      <c r="AD1493" s="237" t="str">
        <f t="shared" si="267"/>
        <v>3212</v>
      </c>
      <c r="AE1493" s="237" t="s">
        <v>6875</v>
      </c>
      <c r="AF1493" s="237" t="s">
        <v>6960</v>
      </c>
      <c r="AG1493" s="237" t="str">
        <f t="shared" si="268"/>
        <v>仙台市青葉区芋沢字沢田１－５</v>
      </c>
      <c r="AH1493" s="237" t="s">
        <v>6957</v>
      </c>
      <c r="AI1493" s="237" t="s">
        <v>6958</v>
      </c>
      <c r="AJ1493" s="237" t="s">
        <v>260</v>
      </c>
    </row>
    <row r="1494" spans="1:36">
      <c r="A1494" s="237" t="str">
        <f t="shared" si="260"/>
        <v>0415100122知的障害者入所更生施設</v>
      </c>
      <c r="B1494" s="237" t="s">
        <v>6924</v>
      </c>
      <c r="C1494" s="237" t="s">
        <v>6925</v>
      </c>
      <c r="D1494" s="237" t="str">
        <f t="shared" si="261"/>
        <v>シャカイフクシホウジンセンダイフクシカイ</v>
      </c>
      <c r="E1494" s="237" t="s">
        <v>6883</v>
      </c>
      <c r="F1494" s="237" t="str">
        <f t="shared" si="262"/>
        <v>989</v>
      </c>
      <c r="G1494" s="237" t="str">
        <f t="shared" si="263"/>
        <v>3212</v>
      </c>
      <c r="H1494" s="237" t="s">
        <v>6926</v>
      </c>
      <c r="I1494" s="237" t="str">
        <f t="shared" si="264"/>
        <v>仙台市青葉区芋沢字畑前北６２番地</v>
      </c>
      <c r="J1494" s="237" t="s">
        <v>6927</v>
      </c>
      <c r="K1494" s="237" t="s">
        <v>6928</v>
      </c>
      <c r="L1494" s="237" t="s">
        <v>248</v>
      </c>
      <c r="M1494" s="237" t="s">
        <v>6929</v>
      </c>
      <c r="N1494" s="237" t="s">
        <v>6954</v>
      </c>
      <c r="O1494" s="237" t="s">
        <v>6955</v>
      </c>
      <c r="P1494" s="237" t="s">
        <v>6883</v>
      </c>
      <c r="Q1494" s="237" t="s">
        <v>6875</v>
      </c>
      <c r="R1494" s="237" t="s">
        <v>6956</v>
      </c>
      <c r="S1494" s="237" t="s">
        <v>6957</v>
      </c>
      <c r="T1494" s="237" t="s">
        <v>6958</v>
      </c>
      <c r="U1494" s="237" t="s">
        <v>6959</v>
      </c>
      <c r="V1494" s="237" t="s">
        <v>279</v>
      </c>
      <c r="W1494" s="237"/>
      <c r="X1494" s="237"/>
      <c r="Y1494" s="237" t="s">
        <v>6961</v>
      </c>
      <c r="Z1494" s="237" t="s">
        <v>6962</v>
      </c>
      <c r="AA1494" s="237" t="str">
        <f t="shared" si="265"/>
        <v>アオバエン</v>
      </c>
      <c r="AB1494" s="237" t="s">
        <v>6883</v>
      </c>
      <c r="AC1494" s="237" t="str">
        <f t="shared" si="266"/>
        <v>989</v>
      </c>
      <c r="AD1494" s="237" t="str">
        <f t="shared" si="267"/>
        <v>3212</v>
      </c>
      <c r="AE1494" s="237" t="s">
        <v>6875</v>
      </c>
      <c r="AF1494" s="237" t="s">
        <v>6960</v>
      </c>
      <c r="AG1494" s="237" t="str">
        <f t="shared" si="268"/>
        <v>仙台市青葉区芋沢字沢田１－５</v>
      </c>
      <c r="AH1494" s="237" t="s">
        <v>6957</v>
      </c>
      <c r="AI1494" s="237" t="s">
        <v>6958</v>
      </c>
      <c r="AJ1494" s="237" t="s">
        <v>260</v>
      </c>
    </row>
    <row r="1495" spans="1:36">
      <c r="A1495" s="237" t="str">
        <f t="shared" si="260"/>
        <v>0415100130児童デイサービス</v>
      </c>
      <c r="B1495" s="237" t="s">
        <v>6865</v>
      </c>
      <c r="C1495" s="237" t="s">
        <v>6866</v>
      </c>
      <c r="D1495" s="237" t="str">
        <f t="shared" si="261"/>
        <v>センダイシ</v>
      </c>
      <c r="E1495" s="237" t="s">
        <v>6867</v>
      </c>
      <c r="F1495" s="237" t="str">
        <f t="shared" si="262"/>
        <v>980</v>
      </c>
      <c r="G1495" s="237" t="str">
        <f t="shared" si="263"/>
        <v>8671</v>
      </c>
      <c r="H1495" s="237" t="s">
        <v>6868</v>
      </c>
      <c r="I1495" s="237" t="str">
        <f t="shared" si="264"/>
        <v>仙台市青葉区国分町三丁目７番１号</v>
      </c>
      <c r="J1495" s="237" t="s">
        <v>6869</v>
      </c>
      <c r="K1495" s="237" t="s">
        <v>6870</v>
      </c>
      <c r="L1495" s="237" t="s">
        <v>323</v>
      </c>
      <c r="M1495" s="237" t="s">
        <v>6871</v>
      </c>
      <c r="N1495" s="237" t="s">
        <v>6963</v>
      </c>
      <c r="O1495" s="237" t="s">
        <v>6964</v>
      </c>
      <c r="P1495" s="237" t="s">
        <v>6965</v>
      </c>
      <c r="Q1495" s="237" t="s">
        <v>6875</v>
      </c>
      <c r="R1495" s="237" t="s">
        <v>6966</v>
      </c>
      <c r="S1495" s="237" t="s">
        <v>6967</v>
      </c>
      <c r="T1495" s="237" t="s">
        <v>6967</v>
      </c>
      <c r="U1495" s="237" t="s">
        <v>6968</v>
      </c>
      <c r="V1495" s="237" t="s">
        <v>331</v>
      </c>
      <c r="W1495" s="237"/>
      <c r="X1495" s="237"/>
      <c r="Y1495" s="237" t="s">
        <v>6963</v>
      </c>
      <c r="Z1495" s="237" t="s">
        <v>6964</v>
      </c>
      <c r="AA1495" s="237" t="str">
        <f t="shared" si="265"/>
        <v>センダイシタチマチタンポポホーム</v>
      </c>
      <c r="AB1495" s="237" t="s">
        <v>6965</v>
      </c>
      <c r="AC1495" s="237" t="str">
        <f t="shared" si="266"/>
        <v>980</v>
      </c>
      <c r="AD1495" s="237" t="str">
        <f t="shared" si="267"/>
        <v>0822</v>
      </c>
      <c r="AE1495" s="237" t="s">
        <v>6875</v>
      </c>
      <c r="AF1495" s="237" t="s">
        <v>6966</v>
      </c>
      <c r="AG1495" s="237" t="str">
        <f t="shared" si="268"/>
        <v>仙台市青葉区立町１８－３</v>
      </c>
      <c r="AH1495" s="237" t="s">
        <v>6967</v>
      </c>
      <c r="AI1495" s="237" t="s">
        <v>6967</v>
      </c>
      <c r="AJ1495" s="237" t="s">
        <v>260</v>
      </c>
    </row>
    <row r="1496" spans="1:36">
      <c r="A1496" s="237" t="str">
        <f t="shared" si="260"/>
        <v>0415100148児童デイサービス</v>
      </c>
      <c r="B1496" s="237" t="s">
        <v>6865</v>
      </c>
      <c r="C1496" s="237" t="s">
        <v>6866</v>
      </c>
      <c r="D1496" s="237" t="str">
        <f t="shared" si="261"/>
        <v>センダイシ</v>
      </c>
      <c r="E1496" s="237" t="s">
        <v>6867</v>
      </c>
      <c r="F1496" s="237" t="str">
        <f t="shared" si="262"/>
        <v>980</v>
      </c>
      <c r="G1496" s="237" t="str">
        <f t="shared" si="263"/>
        <v>8671</v>
      </c>
      <c r="H1496" s="237" t="s">
        <v>6868</v>
      </c>
      <c r="I1496" s="237" t="str">
        <f t="shared" si="264"/>
        <v>仙台市青葉区国分町三丁目７番１号</v>
      </c>
      <c r="J1496" s="237" t="s">
        <v>6869</v>
      </c>
      <c r="K1496" s="237" t="s">
        <v>6870</v>
      </c>
      <c r="L1496" s="237" t="s">
        <v>323</v>
      </c>
      <c r="M1496" s="237" t="s">
        <v>6871</v>
      </c>
      <c r="N1496" s="237" t="s">
        <v>6969</v>
      </c>
      <c r="O1496" s="237" t="s">
        <v>6970</v>
      </c>
      <c r="P1496" s="237" t="s">
        <v>6971</v>
      </c>
      <c r="Q1496" s="237" t="s">
        <v>6875</v>
      </c>
      <c r="R1496" s="237" t="s">
        <v>6972</v>
      </c>
      <c r="S1496" s="237" t="s">
        <v>6973</v>
      </c>
      <c r="T1496" s="237" t="s">
        <v>6973</v>
      </c>
      <c r="U1496" s="237" t="s">
        <v>6974</v>
      </c>
      <c r="V1496" s="237" t="s">
        <v>331</v>
      </c>
      <c r="W1496" s="237"/>
      <c r="X1496" s="237"/>
      <c r="Y1496" s="237" t="s">
        <v>6969</v>
      </c>
      <c r="Z1496" s="237" t="s">
        <v>6970</v>
      </c>
      <c r="AA1496" s="237" t="str">
        <f t="shared" si="265"/>
        <v>センダイシセイカエンタンポポホーム</v>
      </c>
      <c r="AB1496" s="237" t="s">
        <v>6971</v>
      </c>
      <c r="AC1496" s="237" t="str">
        <f t="shared" si="266"/>
        <v>982</v>
      </c>
      <c r="AD1496" s="237" t="str">
        <f t="shared" si="267"/>
        <v>0262</v>
      </c>
      <c r="AE1496" s="237" t="s">
        <v>6875</v>
      </c>
      <c r="AF1496" s="237" t="s">
        <v>6972</v>
      </c>
      <c r="AG1496" s="237" t="str">
        <f t="shared" si="268"/>
        <v>仙台市青葉区西花苑２丁目１０－１</v>
      </c>
      <c r="AH1496" s="237" t="s">
        <v>6973</v>
      </c>
      <c r="AI1496" s="237" t="s">
        <v>6973</v>
      </c>
      <c r="AJ1496" s="237" t="s">
        <v>260</v>
      </c>
    </row>
    <row r="1497" spans="1:36">
      <c r="A1497" s="237" t="str">
        <f t="shared" si="260"/>
        <v>0415100155児童デイサービス</v>
      </c>
      <c r="B1497" s="237" t="s">
        <v>6865</v>
      </c>
      <c r="C1497" s="237" t="s">
        <v>6866</v>
      </c>
      <c r="D1497" s="237" t="str">
        <f t="shared" si="261"/>
        <v>センダイシ</v>
      </c>
      <c r="E1497" s="237" t="s">
        <v>6867</v>
      </c>
      <c r="F1497" s="237" t="str">
        <f t="shared" si="262"/>
        <v>980</v>
      </c>
      <c r="G1497" s="237" t="str">
        <f t="shared" si="263"/>
        <v>8671</v>
      </c>
      <c r="H1497" s="237" t="s">
        <v>6868</v>
      </c>
      <c r="I1497" s="237" t="str">
        <f t="shared" si="264"/>
        <v>仙台市青葉区国分町三丁目７番１号</v>
      </c>
      <c r="J1497" s="237" t="s">
        <v>6869</v>
      </c>
      <c r="K1497" s="237" t="s">
        <v>6870</v>
      </c>
      <c r="L1497" s="237" t="s">
        <v>323</v>
      </c>
      <c r="M1497" s="237" t="s">
        <v>6871</v>
      </c>
      <c r="N1497" s="237" t="s">
        <v>6975</v>
      </c>
      <c r="O1497" s="237" t="s">
        <v>6976</v>
      </c>
      <c r="P1497" s="237" t="s">
        <v>6977</v>
      </c>
      <c r="Q1497" s="237" t="s">
        <v>6875</v>
      </c>
      <c r="R1497" s="237" t="s">
        <v>6978</v>
      </c>
      <c r="S1497" s="237" t="s">
        <v>6979</v>
      </c>
      <c r="T1497" s="237" t="s">
        <v>6979</v>
      </c>
      <c r="U1497" s="237" t="s">
        <v>6980</v>
      </c>
      <c r="V1497" s="237" t="s">
        <v>331</v>
      </c>
      <c r="W1497" s="237"/>
      <c r="X1497" s="237"/>
      <c r="Y1497" s="237" t="s">
        <v>6975</v>
      </c>
      <c r="Z1497" s="237" t="s">
        <v>6976</v>
      </c>
      <c r="AA1497" s="237" t="str">
        <f t="shared" si="265"/>
        <v>センダイシナノハナホーム</v>
      </c>
      <c r="AB1497" s="237" t="s">
        <v>6977</v>
      </c>
      <c r="AC1497" s="237" t="str">
        <f t="shared" si="266"/>
        <v>981</v>
      </c>
      <c r="AD1497" s="237" t="str">
        <f t="shared" si="267"/>
        <v>0902</v>
      </c>
      <c r="AE1497" s="237" t="s">
        <v>6875</v>
      </c>
      <c r="AF1497" s="237" t="s">
        <v>6978</v>
      </c>
      <c r="AG1497" s="237" t="str">
        <f t="shared" si="268"/>
        <v>仙台市青葉区北根４丁目１０－１０</v>
      </c>
      <c r="AH1497" s="237" t="s">
        <v>6979</v>
      </c>
      <c r="AI1497" s="237" t="s">
        <v>6979</v>
      </c>
      <c r="AJ1497" s="237" t="s">
        <v>260</v>
      </c>
    </row>
    <row r="1498" spans="1:36">
      <c r="A1498" s="237" t="str">
        <f t="shared" si="260"/>
        <v>0415100163児童デイサービス</v>
      </c>
      <c r="B1498" s="237" t="s">
        <v>6981</v>
      </c>
      <c r="C1498" s="237" t="s">
        <v>6982</v>
      </c>
      <c r="D1498" s="237" t="str">
        <f t="shared" si="261"/>
        <v>シャカイフクシホウジンセンダイシテヲツナグイクセイカイ</v>
      </c>
      <c r="E1498" s="237" t="s">
        <v>6983</v>
      </c>
      <c r="F1498" s="237" t="str">
        <f t="shared" si="262"/>
        <v>980</v>
      </c>
      <c r="G1498" s="237" t="str">
        <f t="shared" si="263"/>
        <v>0022</v>
      </c>
      <c r="H1498" s="237" t="s">
        <v>6984</v>
      </c>
      <c r="I1498" s="237" t="str">
        <f t="shared" si="264"/>
        <v>仙台市青葉区五橋二丁目１２番２号</v>
      </c>
      <c r="J1498" s="237" t="s">
        <v>6985</v>
      </c>
      <c r="K1498" s="237" t="s">
        <v>6986</v>
      </c>
      <c r="L1498" s="237" t="s">
        <v>248</v>
      </c>
      <c r="M1498" s="237" t="s">
        <v>6987</v>
      </c>
      <c r="N1498" s="237" t="s">
        <v>6988</v>
      </c>
      <c r="O1498" s="237" t="s">
        <v>6989</v>
      </c>
      <c r="P1498" s="237" t="s">
        <v>6983</v>
      </c>
      <c r="Q1498" s="237" t="s">
        <v>6875</v>
      </c>
      <c r="R1498" s="237" t="s">
        <v>6990</v>
      </c>
      <c r="S1498" s="237" t="s">
        <v>6985</v>
      </c>
      <c r="T1498" s="237" t="s">
        <v>6986</v>
      </c>
      <c r="U1498" s="237" t="s">
        <v>6991</v>
      </c>
      <c r="V1498" s="237" t="s">
        <v>331</v>
      </c>
      <c r="W1498" s="237"/>
      <c r="X1498" s="237"/>
      <c r="Y1498" s="237" t="s">
        <v>6988</v>
      </c>
      <c r="Z1498" s="237" t="s">
        <v>6989</v>
      </c>
      <c r="AA1498" s="237" t="str">
        <f t="shared" si="265"/>
        <v>オリーブイツツバシ</v>
      </c>
      <c r="AB1498" s="237" t="s">
        <v>6983</v>
      </c>
      <c r="AC1498" s="237" t="str">
        <f t="shared" si="266"/>
        <v>980</v>
      </c>
      <c r="AD1498" s="237" t="str">
        <f t="shared" si="267"/>
        <v>0022</v>
      </c>
      <c r="AE1498" s="237" t="s">
        <v>6875</v>
      </c>
      <c r="AF1498" s="237" t="s">
        <v>6990</v>
      </c>
      <c r="AG1498" s="237" t="str">
        <f t="shared" si="268"/>
        <v>仙台市青葉区五橋二丁目１２－２</v>
      </c>
      <c r="AH1498" s="237" t="s">
        <v>6985</v>
      </c>
      <c r="AI1498" s="237" t="s">
        <v>6986</v>
      </c>
      <c r="AJ1498" s="237" t="s">
        <v>260</v>
      </c>
    </row>
    <row r="1499" spans="1:36">
      <c r="A1499" s="237" t="str">
        <f t="shared" si="260"/>
        <v>0415100171児童デイサービス</v>
      </c>
      <c r="B1499" s="237" t="s">
        <v>6992</v>
      </c>
      <c r="C1499" s="237" t="s">
        <v>6993</v>
      </c>
      <c r="D1499" s="237" t="str">
        <f t="shared" si="261"/>
        <v>トクテイヒエイリカツドウホウジンアフタースクールパルケ</v>
      </c>
      <c r="E1499" s="237" t="s">
        <v>6185</v>
      </c>
      <c r="F1499" s="237" t="str">
        <f t="shared" si="262"/>
        <v>981</v>
      </c>
      <c r="G1499" s="237" t="str">
        <f t="shared" si="263"/>
        <v>0952</v>
      </c>
      <c r="H1499" s="237" t="s">
        <v>6994</v>
      </c>
      <c r="I1499" s="237" t="str">
        <f t="shared" si="264"/>
        <v>仙台市青葉区中山4丁目1番32号</v>
      </c>
      <c r="J1499" s="237" t="s">
        <v>6995</v>
      </c>
      <c r="K1499" s="237" t="s">
        <v>6996</v>
      </c>
      <c r="L1499" s="237" t="s">
        <v>901</v>
      </c>
      <c r="M1499" s="237" t="s">
        <v>6997</v>
      </c>
      <c r="N1499" s="237" t="s">
        <v>6998</v>
      </c>
      <c r="O1499" s="237" t="s">
        <v>6999</v>
      </c>
      <c r="P1499" s="237" t="s">
        <v>7000</v>
      </c>
      <c r="Q1499" s="237" t="s">
        <v>6875</v>
      </c>
      <c r="R1499" s="237" t="s">
        <v>7001</v>
      </c>
      <c r="S1499" s="237" t="s">
        <v>7002</v>
      </c>
      <c r="T1499" s="237" t="s">
        <v>7002</v>
      </c>
      <c r="U1499" s="237" t="s">
        <v>7003</v>
      </c>
      <c r="V1499" s="237" t="s">
        <v>331</v>
      </c>
      <c r="W1499" s="237"/>
      <c r="X1499" s="237"/>
      <c r="Y1499" s="237" t="s">
        <v>6998</v>
      </c>
      <c r="Z1499" s="237" t="s">
        <v>6999</v>
      </c>
      <c r="AA1499" s="237" t="str">
        <f t="shared" si="265"/>
        <v>パルケカシワギ</v>
      </c>
      <c r="AB1499" s="237" t="s">
        <v>7000</v>
      </c>
      <c r="AC1499" s="237" t="str">
        <f t="shared" si="266"/>
        <v>981</v>
      </c>
      <c r="AD1499" s="237" t="str">
        <f t="shared" si="267"/>
        <v>0933</v>
      </c>
      <c r="AE1499" s="237" t="s">
        <v>6875</v>
      </c>
      <c r="AF1499" s="237" t="s">
        <v>7001</v>
      </c>
      <c r="AG1499" s="237" t="str">
        <f t="shared" si="268"/>
        <v>仙台市青葉区柏木１丁目７－３６</v>
      </c>
      <c r="AH1499" s="237" t="s">
        <v>7002</v>
      </c>
      <c r="AI1499" s="237" t="s">
        <v>7002</v>
      </c>
      <c r="AJ1499" s="237" t="s">
        <v>260</v>
      </c>
    </row>
    <row r="1500" spans="1:36">
      <c r="A1500" s="237" t="str">
        <f t="shared" si="260"/>
        <v>0415100189居宅介護</v>
      </c>
      <c r="B1500" s="237" t="s">
        <v>305</v>
      </c>
      <c r="C1500" s="237" t="s">
        <v>306</v>
      </c>
      <c r="D1500" s="237" t="str">
        <f t="shared" si="261"/>
        <v>シャカイフクシホウジントウホクフクシカイ</v>
      </c>
      <c r="E1500" s="237" t="s">
        <v>307</v>
      </c>
      <c r="F1500" s="237" t="str">
        <f t="shared" si="262"/>
        <v>989</v>
      </c>
      <c r="G1500" s="237" t="str">
        <f t="shared" si="263"/>
        <v>3201</v>
      </c>
      <c r="H1500" s="237" t="s">
        <v>7004</v>
      </c>
      <c r="I1500" s="237" t="str">
        <f t="shared" si="264"/>
        <v>仙台市青葉区国見ケ丘六丁目１４９番地の１</v>
      </c>
      <c r="J1500" s="237" t="s">
        <v>7005</v>
      </c>
      <c r="K1500" s="237" t="s">
        <v>7006</v>
      </c>
      <c r="L1500" s="237" t="s">
        <v>248</v>
      </c>
      <c r="M1500" s="237" t="s">
        <v>311</v>
      </c>
      <c r="N1500" s="237" t="s">
        <v>7007</v>
      </c>
      <c r="O1500" s="237" t="s">
        <v>7008</v>
      </c>
      <c r="P1500" s="237" t="s">
        <v>307</v>
      </c>
      <c r="Q1500" s="237" t="s">
        <v>6875</v>
      </c>
      <c r="R1500" s="237" t="s">
        <v>7009</v>
      </c>
      <c r="S1500" s="237" t="s">
        <v>7010</v>
      </c>
      <c r="T1500" s="237" t="s">
        <v>310</v>
      </c>
      <c r="U1500" s="237" t="s">
        <v>7011</v>
      </c>
      <c r="V1500" s="237" t="s">
        <v>99</v>
      </c>
      <c r="W1500" s="237"/>
      <c r="X1500" s="237"/>
      <c r="Y1500" s="237" t="s">
        <v>7007</v>
      </c>
      <c r="Z1500" s="237" t="s">
        <v>7008</v>
      </c>
      <c r="AA1500" s="237" t="str">
        <f t="shared" si="265"/>
        <v>センダンノモリホウモンカイゴジギョウショ</v>
      </c>
      <c r="AB1500" s="237" t="s">
        <v>307</v>
      </c>
      <c r="AC1500" s="237" t="str">
        <f t="shared" si="266"/>
        <v>989</v>
      </c>
      <c r="AD1500" s="237" t="str">
        <f t="shared" si="267"/>
        <v>3201</v>
      </c>
      <c r="AE1500" s="237" t="s">
        <v>6875</v>
      </c>
      <c r="AF1500" s="237" t="s">
        <v>7012</v>
      </c>
      <c r="AG1500" s="237" t="str">
        <f t="shared" si="268"/>
        <v>仙台市青葉区国見ヶ丘七丁目１４１番地の９</v>
      </c>
      <c r="AH1500" s="237" t="s">
        <v>7010</v>
      </c>
      <c r="AI1500" s="237" t="s">
        <v>310</v>
      </c>
      <c r="AJ1500" s="237" t="s">
        <v>261</v>
      </c>
    </row>
    <row r="1501" spans="1:36">
      <c r="A1501" s="237" t="str">
        <f t="shared" si="260"/>
        <v>0415100189重度訪問介護</v>
      </c>
      <c r="B1501" s="237" t="s">
        <v>305</v>
      </c>
      <c r="C1501" s="237" t="s">
        <v>306</v>
      </c>
      <c r="D1501" s="237" t="str">
        <f t="shared" si="261"/>
        <v>シャカイフクシホウジントウホクフクシカイ</v>
      </c>
      <c r="E1501" s="237" t="s">
        <v>307</v>
      </c>
      <c r="F1501" s="237" t="str">
        <f t="shared" si="262"/>
        <v>989</v>
      </c>
      <c r="G1501" s="237" t="str">
        <f t="shared" si="263"/>
        <v>3201</v>
      </c>
      <c r="H1501" s="237" t="s">
        <v>7004</v>
      </c>
      <c r="I1501" s="237" t="str">
        <f t="shared" si="264"/>
        <v>仙台市青葉区国見ケ丘六丁目１４９番地の１</v>
      </c>
      <c r="J1501" s="237" t="s">
        <v>7005</v>
      </c>
      <c r="K1501" s="237" t="s">
        <v>7006</v>
      </c>
      <c r="L1501" s="237" t="s">
        <v>248</v>
      </c>
      <c r="M1501" s="237" t="s">
        <v>311</v>
      </c>
      <c r="N1501" s="237" t="s">
        <v>7007</v>
      </c>
      <c r="O1501" s="237" t="s">
        <v>7008</v>
      </c>
      <c r="P1501" s="237" t="s">
        <v>307</v>
      </c>
      <c r="Q1501" s="237" t="s">
        <v>6875</v>
      </c>
      <c r="R1501" s="237" t="s">
        <v>7009</v>
      </c>
      <c r="S1501" s="237" t="s">
        <v>7010</v>
      </c>
      <c r="T1501" s="237" t="s">
        <v>310</v>
      </c>
      <c r="U1501" s="237" t="s">
        <v>7011</v>
      </c>
      <c r="V1501" s="237" t="s">
        <v>101</v>
      </c>
      <c r="W1501" s="237"/>
      <c r="X1501" s="237"/>
      <c r="Y1501" s="237" t="s">
        <v>7007</v>
      </c>
      <c r="Z1501" s="237" t="s">
        <v>7008</v>
      </c>
      <c r="AA1501" s="237" t="str">
        <f t="shared" si="265"/>
        <v>センダンノモリホウモンカイゴジギョウショ</v>
      </c>
      <c r="AB1501" s="237" t="s">
        <v>307</v>
      </c>
      <c r="AC1501" s="237" t="str">
        <f t="shared" si="266"/>
        <v>989</v>
      </c>
      <c r="AD1501" s="237" t="str">
        <f t="shared" si="267"/>
        <v>3201</v>
      </c>
      <c r="AE1501" s="237" t="s">
        <v>6875</v>
      </c>
      <c r="AF1501" s="237" t="s">
        <v>7012</v>
      </c>
      <c r="AG1501" s="237" t="str">
        <f t="shared" si="268"/>
        <v>仙台市青葉区国見ヶ丘七丁目１４１番地の９</v>
      </c>
      <c r="AH1501" s="237" t="s">
        <v>7010</v>
      </c>
      <c r="AI1501" s="237" t="s">
        <v>310</v>
      </c>
      <c r="AJ1501" s="237" t="s">
        <v>261</v>
      </c>
    </row>
    <row r="1502" spans="1:36">
      <c r="A1502" s="237" t="str">
        <f t="shared" si="260"/>
        <v>0415100197居宅介護</v>
      </c>
      <c r="B1502" s="237" t="s">
        <v>7013</v>
      </c>
      <c r="C1502" s="237" t="s">
        <v>7014</v>
      </c>
      <c r="D1502" s="237" t="str">
        <f t="shared" si="261"/>
        <v>ユウゲンカイシャイズミホウモンカイゴサービスカセイフショウカイジョ</v>
      </c>
      <c r="E1502" s="237" t="s">
        <v>1491</v>
      </c>
      <c r="F1502" s="237" t="str">
        <f t="shared" si="262"/>
        <v>981</v>
      </c>
      <c r="G1502" s="237" t="str">
        <f t="shared" si="263"/>
        <v>0954</v>
      </c>
      <c r="H1502" s="237" t="s">
        <v>7015</v>
      </c>
      <c r="I1502" s="237" t="str">
        <f t="shared" si="264"/>
        <v>仙台市青葉区川平二丁目18番３号</v>
      </c>
      <c r="J1502" s="237" t="s">
        <v>7016</v>
      </c>
      <c r="K1502" s="237" t="s">
        <v>7017</v>
      </c>
      <c r="L1502" s="237" t="s">
        <v>339</v>
      </c>
      <c r="M1502" s="237" t="s">
        <v>6150</v>
      </c>
      <c r="N1502" s="237" t="s">
        <v>7013</v>
      </c>
      <c r="O1502" s="237" t="s">
        <v>7014</v>
      </c>
      <c r="P1502" s="237" t="s">
        <v>1491</v>
      </c>
      <c r="Q1502" s="237" t="s">
        <v>6875</v>
      </c>
      <c r="R1502" s="237" t="s">
        <v>7015</v>
      </c>
      <c r="S1502" s="237" t="s">
        <v>7016</v>
      </c>
      <c r="T1502" s="237" t="s">
        <v>7017</v>
      </c>
      <c r="U1502" s="237" t="s">
        <v>7018</v>
      </c>
      <c r="V1502" s="237" t="s">
        <v>99</v>
      </c>
      <c r="W1502" s="237"/>
      <c r="X1502" s="237"/>
      <c r="Y1502" s="237" t="s">
        <v>7013</v>
      </c>
      <c r="Z1502" s="237" t="s">
        <v>7014</v>
      </c>
      <c r="AA1502" s="237" t="str">
        <f t="shared" si="265"/>
        <v>ユウゲンカイシャイズミホウモンカイゴサービスカセイフショウカイジョ</v>
      </c>
      <c r="AB1502" s="237" t="s">
        <v>1491</v>
      </c>
      <c r="AC1502" s="237" t="str">
        <f t="shared" si="266"/>
        <v>981</v>
      </c>
      <c r="AD1502" s="237" t="str">
        <f t="shared" si="267"/>
        <v>0954</v>
      </c>
      <c r="AE1502" s="237" t="s">
        <v>6875</v>
      </c>
      <c r="AF1502" s="237" t="s">
        <v>7015</v>
      </c>
      <c r="AG1502" s="237" t="str">
        <f t="shared" si="268"/>
        <v>仙台市青葉区川平二丁目18番３号</v>
      </c>
      <c r="AH1502" s="237" t="s">
        <v>7016</v>
      </c>
      <c r="AI1502" s="237" t="s">
        <v>7017</v>
      </c>
      <c r="AJ1502" s="237" t="s">
        <v>260</v>
      </c>
    </row>
    <row r="1503" spans="1:36">
      <c r="A1503" s="237" t="str">
        <f t="shared" si="260"/>
        <v>0415100197重度訪問介護</v>
      </c>
      <c r="B1503" s="237" t="s">
        <v>7013</v>
      </c>
      <c r="C1503" s="237" t="s">
        <v>7014</v>
      </c>
      <c r="D1503" s="237" t="str">
        <f t="shared" si="261"/>
        <v>ユウゲンカイシャイズミホウモンカイゴサービスカセイフショウカイジョ</v>
      </c>
      <c r="E1503" s="237" t="s">
        <v>1491</v>
      </c>
      <c r="F1503" s="237" t="str">
        <f t="shared" si="262"/>
        <v>981</v>
      </c>
      <c r="G1503" s="237" t="str">
        <f t="shared" si="263"/>
        <v>0954</v>
      </c>
      <c r="H1503" s="237" t="s">
        <v>7015</v>
      </c>
      <c r="I1503" s="237" t="str">
        <f t="shared" si="264"/>
        <v>仙台市青葉区川平二丁目18番３号</v>
      </c>
      <c r="J1503" s="237" t="s">
        <v>7016</v>
      </c>
      <c r="K1503" s="237" t="s">
        <v>7017</v>
      </c>
      <c r="L1503" s="237" t="s">
        <v>339</v>
      </c>
      <c r="M1503" s="237" t="s">
        <v>6150</v>
      </c>
      <c r="N1503" s="237" t="s">
        <v>7013</v>
      </c>
      <c r="O1503" s="237" t="s">
        <v>7014</v>
      </c>
      <c r="P1503" s="237" t="s">
        <v>1491</v>
      </c>
      <c r="Q1503" s="237" t="s">
        <v>6875</v>
      </c>
      <c r="R1503" s="237" t="s">
        <v>7015</v>
      </c>
      <c r="S1503" s="237" t="s">
        <v>7016</v>
      </c>
      <c r="T1503" s="237" t="s">
        <v>7017</v>
      </c>
      <c r="U1503" s="237" t="s">
        <v>7018</v>
      </c>
      <c r="V1503" s="237" t="s">
        <v>101</v>
      </c>
      <c r="W1503" s="237"/>
      <c r="X1503" s="237"/>
      <c r="Y1503" s="237" t="s">
        <v>7013</v>
      </c>
      <c r="Z1503" s="237" t="s">
        <v>7014</v>
      </c>
      <c r="AA1503" s="237" t="str">
        <f t="shared" si="265"/>
        <v>ユウゲンカイシャイズミホウモンカイゴサービスカセイフショウカイジョ</v>
      </c>
      <c r="AB1503" s="237" t="s">
        <v>1491</v>
      </c>
      <c r="AC1503" s="237" t="str">
        <f t="shared" si="266"/>
        <v>981</v>
      </c>
      <c r="AD1503" s="237" t="str">
        <f t="shared" si="267"/>
        <v>0954</v>
      </c>
      <c r="AE1503" s="237" t="s">
        <v>6875</v>
      </c>
      <c r="AF1503" s="237" t="s">
        <v>7015</v>
      </c>
      <c r="AG1503" s="237" t="str">
        <f t="shared" si="268"/>
        <v>仙台市青葉区川平二丁目18番３号</v>
      </c>
      <c r="AH1503" s="237" t="s">
        <v>7016</v>
      </c>
      <c r="AI1503" s="237" t="s">
        <v>7017</v>
      </c>
      <c r="AJ1503" s="237" t="s">
        <v>260</v>
      </c>
    </row>
    <row r="1504" spans="1:36">
      <c r="A1504" s="237" t="str">
        <f t="shared" si="260"/>
        <v>0415100205居宅介護</v>
      </c>
      <c r="B1504" s="237" t="s">
        <v>7019</v>
      </c>
      <c r="C1504" s="237" t="s">
        <v>7020</v>
      </c>
      <c r="D1504" s="237" t="str">
        <f t="shared" si="261"/>
        <v>ユウゲンカイシャキャッツハンド</v>
      </c>
      <c r="E1504" s="237" t="s">
        <v>7021</v>
      </c>
      <c r="F1504" s="237" t="str">
        <f t="shared" si="262"/>
        <v>982</v>
      </c>
      <c r="G1504" s="237" t="str">
        <f t="shared" si="263"/>
        <v>0001</v>
      </c>
      <c r="H1504" s="237" t="s">
        <v>7022</v>
      </c>
      <c r="I1504" s="237" t="str">
        <f t="shared" si="264"/>
        <v>仙台市太白区八本松一丁目１２－１２</v>
      </c>
      <c r="J1504" s="237" t="s">
        <v>7023</v>
      </c>
      <c r="K1504" s="237" t="s">
        <v>7024</v>
      </c>
      <c r="L1504" s="237" t="s">
        <v>339</v>
      </c>
      <c r="M1504" s="237" t="s">
        <v>7025</v>
      </c>
      <c r="N1504" s="237" t="s">
        <v>7026</v>
      </c>
      <c r="O1504" s="237" t="s">
        <v>7027</v>
      </c>
      <c r="P1504" s="237" t="s">
        <v>7028</v>
      </c>
      <c r="Q1504" s="237" t="s">
        <v>6875</v>
      </c>
      <c r="R1504" s="237" t="s">
        <v>7029</v>
      </c>
      <c r="S1504" s="237" t="s">
        <v>7030</v>
      </c>
      <c r="T1504" s="237" t="s">
        <v>7031</v>
      </c>
      <c r="U1504" s="237" t="s">
        <v>7032</v>
      </c>
      <c r="V1504" s="237" t="s">
        <v>99</v>
      </c>
      <c r="W1504" s="237"/>
      <c r="X1504" s="237"/>
      <c r="Y1504" s="237" t="s">
        <v>7026</v>
      </c>
      <c r="Z1504" s="237" t="s">
        <v>7027</v>
      </c>
      <c r="AA1504" s="237" t="str">
        <f t="shared" si="265"/>
        <v>ヘルパーステーション　ホライズン</v>
      </c>
      <c r="AB1504" s="237" t="s">
        <v>7028</v>
      </c>
      <c r="AC1504" s="237" t="str">
        <f t="shared" si="266"/>
        <v>989</v>
      </c>
      <c r="AD1504" s="237" t="str">
        <f t="shared" si="267"/>
        <v>3205</v>
      </c>
      <c r="AE1504" s="237" t="s">
        <v>6875</v>
      </c>
      <c r="AF1504" s="237" t="s">
        <v>7029</v>
      </c>
      <c r="AG1504" s="237" t="str">
        <f t="shared" si="268"/>
        <v>仙台市青葉区吉成一丁目１５－８</v>
      </c>
      <c r="AH1504" s="237" t="s">
        <v>7030</v>
      </c>
      <c r="AI1504" s="237" t="s">
        <v>7031</v>
      </c>
      <c r="AJ1504" s="237" t="s">
        <v>332</v>
      </c>
    </row>
    <row r="1505" spans="1:36">
      <c r="A1505" s="237" t="str">
        <f t="shared" si="260"/>
        <v>0415100205重度訪問介護</v>
      </c>
      <c r="B1505" s="237" t="s">
        <v>7019</v>
      </c>
      <c r="C1505" s="237" t="s">
        <v>7020</v>
      </c>
      <c r="D1505" s="237" t="str">
        <f t="shared" si="261"/>
        <v>ユウゲンカイシャキャッツハンド</v>
      </c>
      <c r="E1505" s="237" t="s">
        <v>7021</v>
      </c>
      <c r="F1505" s="237" t="str">
        <f t="shared" si="262"/>
        <v>982</v>
      </c>
      <c r="G1505" s="237" t="str">
        <f t="shared" si="263"/>
        <v>0001</v>
      </c>
      <c r="H1505" s="237" t="s">
        <v>7022</v>
      </c>
      <c r="I1505" s="237" t="str">
        <f t="shared" si="264"/>
        <v>仙台市太白区八本松一丁目１２－１２</v>
      </c>
      <c r="J1505" s="237" t="s">
        <v>7023</v>
      </c>
      <c r="K1505" s="237" t="s">
        <v>7024</v>
      </c>
      <c r="L1505" s="237" t="s">
        <v>339</v>
      </c>
      <c r="M1505" s="237" t="s">
        <v>7025</v>
      </c>
      <c r="N1505" s="237" t="s">
        <v>7026</v>
      </c>
      <c r="O1505" s="237" t="s">
        <v>7027</v>
      </c>
      <c r="P1505" s="237" t="s">
        <v>7028</v>
      </c>
      <c r="Q1505" s="237" t="s">
        <v>6875</v>
      </c>
      <c r="R1505" s="237" t="s">
        <v>7029</v>
      </c>
      <c r="S1505" s="237" t="s">
        <v>7030</v>
      </c>
      <c r="T1505" s="237" t="s">
        <v>7031</v>
      </c>
      <c r="U1505" s="237" t="s">
        <v>7032</v>
      </c>
      <c r="V1505" s="237" t="s">
        <v>101</v>
      </c>
      <c r="W1505" s="237"/>
      <c r="X1505" s="237"/>
      <c r="Y1505" s="237" t="s">
        <v>7026</v>
      </c>
      <c r="Z1505" s="237" t="s">
        <v>7027</v>
      </c>
      <c r="AA1505" s="237" t="str">
        <f t="shared" si="265"/>
        <v>ヘルパーステーション　ホライズン</v>
      </c>
      <c r="AB1505" s="237" t="s">
        <v>7028</v>
      </c>
      <c r="AC1505" s="237" t="str">
        <f t="shared" si="266"/>
        <v>989</v>
      </c>
      <c r="AD1505" s="237" t="str">
        <f t="shared" si="267"/>
        <v>3205</v>
      </c>
      <c r="AE1505" s="237" t="s">
        <v>6875</v>
      </c>
      <c r="AF1505" s="237" t="s">
        <v>7029</v>
      </c>
      <c r="AG1505" s="237" t="str">
        <f t="shared" si="268"/>
        <v>仙台市青葉区吉成一丁目１５－８</v>
      </c>
      <c r="AH1505" s="237" t="s">
        <v>7030</v>
      </c>
      <c r="AI1505" s="237" t="s">
        <v>7031</v>
      </c>
      <c r="AJ1505" s="237" t="s">
        <v>332</v>
      </c>
    </row>
    <row r="1506" spans="1:36">
      <c r="A1506" s="237" t="str">
        <f t="shared" si="260"/>
        <v>0415100213居宅介護</v>
      </c>
      <c r="B1506" s="237" t="s">
        <v>7033</v>
      </c>
      <c r="C1506" s="237" t="s">
        <v>7034</v>
      </c>
      <c r="D1506" s="237" t="str">
        <f t="shared" si="261"/>
        <v>アサヒサンクリーンカブシキカイシャ</v>
      </c>
      <c r="E1506" s="237" t="s">
        <v>7035</v>
      </c>
      <c r="F1506" s="237" t="str">
        <f t="shared" si="262"/>
        <v>420</v>
      </c>
      <c r="G1506" s="237" t="str">
        <f t="shared" si="263"/>
        <v>0064</v>
      </c>
      <c r="H1506" s="237" t="s">
        <v>7036</v>
      </c>
      <c r="I1506" s="237" t="str">
        <f t="shared" si="264"/>
        <v>静岡県静岡市葵区本通10-8-1</v>
      </c>
      <c r="J1506" s="237" t="s">
        <v>7037</v>
      </c>
      <c r="K1506" s="237" t="s">
        <v>7038</v>
      </c>
      <c r="L1506" s="237" t="s">
        <v>339</v>
      </c>
      <c r="M1506" s="237" t="s">
        <v>7039</v>
      </c>
      <c r="N1506" s="237" t="s">
        <v>7040</v>
      </c>
      <c r="O1506" s="237" t="s">
        <v>7041</v>
      </c>
      <c r="P1506" s="237" t="s">
        <v>7042</v>
      </c>
      <c r="Q1506" s="237" t="s">
        <v>6875</v>
      </c>
      <c r="R1506" s="237" t="s">
        <v>7043</v>
      </c>
      <c r="S1506" s="237" t="s">
        <v>7044</v>
      </c>
      <c r="T1506" s="237" t="s">
        <v>7045</v>
      </c>
      <c r="U1506" s="237" t="s">
        <v>7046</v>
      </c>
      <c r="V1506" s="237" t="s">
        <v>99</v>
      </c>
      <c r="W1506" s="237"/>
      <c r="X1506" s="237"/>
      <c r="Y1506" s="237" t="s">
        <v>7047</v>
      </c>
      <c r="Z1506" s="237" t="s">
        <v>7048</v>
      </c>
      <c r="AA1506" s="237" t="str">
        <f t="shared" si="265"/>
        <v>アサヒサンクリーンザイタクカイゴセンターセンダイアオバ</v>
      </c>
      <c r="AB1506" s="237" t="s">
        <v>7042</v>
      </c>
      <c r="AC1506" s="237" t="str">
        <f t="shared" si="266"/>
        <v>981</v>
      </c>
      <c r="AD1506" s="237" t="str">
        <f t="shared" si="267"/>
        <v>0932</v>
      </c>
      <c r="AE1506" s="237" t="s">
        <v>6875</v>
      </c>
      <c r="AF1506" s="237" t="s">
        <v>7043</v>
      </c>
      <c r="AG1506" s="237" t="str">
        <f t="shared" si="268"/>
        <v>仙台市青葉区木町９番１５号</v>
      </c>
      <c r="AH1506" s="237" t="s">
        <v>7044</v>
      </c>
      <c r="AI1506" s="237" t="s">
        <v>7045</v>
      </c>
      <c r="AJ1506" s="237" t="s">
        <v>332</v>
      </c>
    </row>
    <row r="1507" spans="1:36">
      <c r="A1507" s="237" t="str">
        <f t="shared" si="260"/>
        <v>0415100213重度訪問介護</v>
      </c>
      <c r="B1507" s="237" t="s">
        <v>7033</v>
      </c>
      <c r="C1507" s="237" t="s">
        <v>7034</v>
      </c>
      <c r="D1507" s="237" t="str">
        <f t="shared" si="261"/>
        <v>アサヒサンクリーンカブシキカイシャ</v>
      </c>
      <c r="E1507" s="237" t="s">
        <v>7035</v>
      </c>
      <c r="F1507" s="237" t="str">
        <f t="shared" si="262"/>
        <v>420</v>
      </c>
      <c r="G1507" s="237" t="str">
        <f t="shared" si="263"/>
        <v>0064</v>
      </c>
      <c r="H1507" s="237" t="s">
        <v>7036</v>
      </c>
      <c r="I1507" s="237" t="str">
        <f t="shared" si="264"/>
        <v>静岡県静岡市葵区本通10-8-1</v>
      </c>
      <c r="J1507" s="237" t="s">
        <v>7037</v>
      </c>
      <c r="K1507" s="237" t="s">
        <v>7038</v>
      </c>
      <c r="L1507" s="237" t="s">
        <v>339</v>
      </c>
      <c r="M1507" s="237" t="s">
        <v>7039</v>
      </c>
      <c r="N1507" s="237" t="s">
        <v>7040</v>
      </c>
      <c r="O1507" s="237" t="s">
        <v>7041</v>
      </c>
      <c r="P1507" s="237" t="s">
        <v>7042</v>
      </c>
      <c r="Q1507" s="237" t="s">
        <v>6875</v>
      </c>
      <c r="R1507" s="237" t="s">
        <v>7043</v>
      </c>
      <c r="S1507" s="237" t="s">
        <v>7044</v>
      </c>
      <c r="T1507" s="237" t="s">
        <v>7045</v>
      </c>
      <c r="U1507" s="237" t="s">
        <v>7046</v>
      </c>
      <c r="V1507" s="237" t="s">
        <v>101</v>
      </c>
      <c r="W1507" s="237"/>
      <c r="X1507" s="237"/>
      <c r="Y1507" s="237" t="s">
        <v>7047</v>
      </c>
      <c r="Z1507" s="237" t="s">
        <v>7048</v>
      </c>
      <c r="AA1507" s="237" t="str">
        <f t="shared" si="265"/>
        <v>アサヒサンクリーンザイタクカイゴセンターセンダイアオバ</v>
      </c>
      <c r="AB1507" s="237" t="s">
        <v>7042</v>
      </c>
      <c r="AC1507" s="237" t="str">
        <f t="shared" si="266"/>
        <v>981</v>
      </c>
      <c r="AD1507" s="237" t="str">
        <f t="shared" si="267"/>
        <v>0932</v>
      </c>
      <c r="AE1507" s="237" t="s">
        <v>6875</v>
      </c>
      <c r="AF1507" s="237" t="s">
        <v>7043</v>
      </c>
      <c r="AG1507" s="237" t="str">
        <f t="shared" si="268"/>
        <v>仙台市青葉区木町９番１５号</v>
      </c>
      <c r="AH1507" s="237" t="s">
        <v>7044</v>
      </c>
      <c r="AI1507" s="237" t="s">
        <v>7045</v>
      </c>
      <c r="AJ1507" s="237" t="s">
        <v>332</v>
      </c>
    </row>
    <row r="1508" spans="1:36">
      <c r="A1508" s="237" t="str">
        <f t="shared" si="260"/>
        <v>0415100213行動援護</v>
      </c>
      <c r="B1508" s="237" t="s">
        <v>7033</v>
      </c>
      <c r="C1508" s="237" t="s">
        <v>7034</v>
      </c>
      <c r="D1508" s="237" t="str">
        <f t="shared" si="261"/>
        <v>アサヒサンクリーンカブシキカイシャ</v>
      </c>
      <c r="E1508" s="237" t="s">
        <v>7035</v>
      </c>
      <c r="F1508" s="237" t="str">
        <f t="shared" si="262"/>
        <v>420</v>
      </c>
      <c r="G1508" s="237" t="str">
        <f t="shared" si="263"/>
        <v>0064</v>
      </c>
      <c r="H1508" s="237" t="s">
        <v>7036</v>
      </c>
      <c r="I1508" s="237" t="str">
        <f t="shared" si="264"/>
        <v>静岡県静岡市葵区本通10-8-1</v>
      </c>
      <c r="J1508" s="237" t="s">
        <v>7037</v>
      </c>
      <c r="K1508" s="237" t="s">
        <v>7038</v>
      </c>
      <c r="L1508" s="237" t="s">
        <v>339</v>
      </c>
      <c r="M1508" s="237" t="s">
        <v>7039</v>
      </c>
      <c r="N1508" s="237" t="s">
        <v>7040</v>
      </c>
      <c r="O1508" s="237" t="s">
        <v>7041</v>
      </c>
      <c r="P1508" s="237" t="s">
        <v>7042</v>
      </c>
      <c r="Q1508" s="237" t="s">
        <v>6875</v>
      </c>
      <c r="R1508" s="237" t="s">
        <v>7043</v>
      </c>
      <c r="S1508" s="237" t="s">
        <v>7044</v>
      </c>
      <c r="T1508" s="237" t="s">
        <v>7045</v>
      </c>
      <c r="U1508" s="237" t="s">
        <v>7046</v>
      </c>
      <c r="V1508" s="237" t="s">
        <v>102</v>
      </c>
      <c r="W1508" s="237"/>
      <c r="X1508" s="237"/>
      <c r="Y1508" s="237" t="s">
        <v>7049</v>
      </c>
      <c r="Z1508" s="237" t="s">
        <v>7050</v>
      </c>
      <c r="AA1508" s="237" t="str">
        <f t="shared" si="265"/>
        <v>アオバヘルパーステーション</v>
      </c>
      <c r="AB1508" s="237" t="s">
        <v>7051</v>
      </c>
      <c r="AC1508" s="237" t="str">
        <f t="shared" si="266"/>
        <v>981</v>
      </c>
      <c r="AD1508" s="237" t="str">
        <f t="shared" si="267"/>
        <v>0913</v>
      </c>
      <c r="AE1508" s="237" t="s">
        <v>6875</v>
      </c>
      <c r="AF1508" s="237" t="s">
        <v>7052</v>
      </c>
      <c r="AG1508" s="237" t="str">
        <f t="shared" si="268"/>
        <v>仙台市青葉区昭和町３－４０シーアイマンション北仙台２０９号</v>
      </c>
      <c r="AH1508" s="237" t="s">
        <v>7044</v>
      </c>
      <c r="AI1508" s="237" t="s">
        <v>7045</v>
      </c>
      <c r="AJ1508" s="237" t="s">
        <v>332</v>
      </c>
    </row>
    <row r="1509" spans="1:36">
      <c r="A1509" s="237" t="str">
        <f t="shared" si="260"/>
        <v>0415100213同行援護</v>
      </c>
      <c r="B1509" s="237" t="s">
        <v>7033</v>
      </c>
      <c r="C1509" s="237" t="s">
        <v>7034</v>
      </c>
      <c r="D1509" s="237" t="str">
        <f t="shared" si="261"/>
        <v>アサヒサンクリーンカブシキカイシャ</v>
      </c>
      <c r="E1509" s="237" t="s">
        <v>7035</v>
      </c>
      <c r="F1509" s="237" t="str">
        <f t="shared" si="262"/>
        <v>420</v>
      </c>
      <c r="G1509" s="237" t="str">
        <f t="shared" si="263"/>
        <v>0064</v>
      </c>
      <c r="H1509" s="237" t="s">
        <v>7036</v>
      </c>
      <c r="I1509" s="237" t="str">
        <f t="shared" si="264"/>
        <v>静岡県静岡市葵区本通10-8-1</v>
      </c>
      <c r="J1509" s="237" t="s">
        <v>7037</v>
      </c>
      <c r="K1509" s="237" t="s">
        <v>7038</v>
      </c>
      <c r="L1509" s="237" t="s">
        <v>339</v>
      </c>
      <c r="M1509" s="237" t="s">
        <v>7039</v>
      </c>
      <c r="N1509" s="237" t="s">
        <v>7040</v>
      </c>
      <c r="O1509" s="237" t="s">
        <v>7041</v>
      </c>
      <c r="P1509" s="237" t="s">
        <v>7042</v>
      </c>
      <c r="Q1509" s="237" t="s">
        <v>6875</v>
      </c>
      <c r="R1509" s="237" t="s">
        <v>7043</v>
      </c>
      <c r="S1509" s="237" t="s">
        <v>7044</v>
      </c>
      <c r="T1509" s="237" t="s">
        <v>7045</v>
      </c>
      <c r="U1509" s="237" t="s">
        <v>7046</v>
      </c>
      <c r="V1509" s="237" t="s">
        <v>126</v>
      </c>
      <c r="W1509" s="237"/>
      <c r="X1509" s="237"/>
      <c r="Y1509" s="237" t="s">
        <v>7047</v>
      </c>
      <c r="Z1509" s="237" t="s">
        <v>7048</v>
      </c>
      <c r="AA1509" s="237" t="str">
        <f t="shared" si="265"/>
        <v>アサヒサンクリーンザイタクカイゴセンターセンダイアオバ</v>
      </c>
      <c r="AB1509" s="237" t="s">
        <v>7042</v>
      </c>
      <c r="AC1509" s="237" t="str">
        <f t="shared" si="266"/>
        <v>981</v>
      </c>
      <c r="AD1509" s="237" t="str">
        <f t="shared" si="267"/>
        <v>0932</v>
      </c>
      <c r="AE1509" s="237" t="s">
        <v>6875</v>
      </c>
      <c r="AF1509" s="237" t="s">
        <v>7043</v>
      </c>
      <c r="AG1509" s="237" t="str">
        <f t="shared" si="268"/>
        <v>仙台市青葉区木町９番１５号</v>
      </c>
      <c r="AH1509" s="237" t="s">
        <v>7044</v>
      </c>
      <c r="AI1509" s="237" t="s">
        <v>7045</v>
      </c>
      <c r="AJ1509" s="237" t="s">
        <v>332</v>
      </c>
    </row>
    <row r="1510" spans="1:36">
      <c r="A1510" s="237" t="str">
        <f t="shared" si="260"/>
        <v>0415100221居宅介護</v>
      </c>
      <c r="B1510" s="237" t="s">
        <v>7033</v>
      </c>
      <c r="C1510" s="237" t="s">
        <v>7034</v>
      </c>
      <c r="D1510" s="237" t="str">
        <f t="shared" si="261"/>
        <v>アサヒサンクリーンカブシキカイシャ</v>
      </c>
      <c r="E1510" s="237" t="s">
        <v>7035</v>
      </c>
      <c r="F1510" s="237" t="str">
        <f t="shared" si="262"/>
        <v>420</v>
      </c>
      <c r="G1510" s="237" t="str">
        <f t="shared" si="263"/>
        <v>0064</v>
      </c>
      <c r="H1510" s="237" t="s">
        <v>7036</v>
      </c>
      <c r="I1510" s="237" t="str">
        <f t="shared" si="264"/>
        <v>静岡県静岡市葵区本通10-8-1</v>
      </c>
      <c r="J1510" s="237" t="s">
        <v>7037</v>
      </c>
      <c r="K1510" s="237" t="s">
        <v>7038</v>
      </c>
      <c r="L1510" s="237" t="s">
        <v>339</v>
      </c>
      <c r="M1510" s="237" t="s">
        <v>7039</v>
      </c>
      <c r="N1510" s="237" t="s">
        <v>7053</v>
      </c>
      <c r="O1510" s="237" t="s">
        <v>7054</v>
      </c>
      <c r="P1510" s="237" t="s">
        <v>7055</v>
      </c>
      <c r="Q1510" s="237" t="s">
        <v>6875</v>
      </c>
      <c r="R1510" s="237" t="s">
        <v>7056</v>
      </c>
      <c r="S1510" s="237" t="s">
        <v>7057</v>
      </c>
      <c r="T1510" s="237" t="s">
        <v>7058</v>
      </c>
      <c r="U1510" s="237" t="s">
        <v>7059</v>
      </c>
      <c r="V1510" s="237" t="s">
        <v>99</v>
      </c>
      <c r="W1510" s="237"/>
      <c r="X1510" s="237"/>
      <c r="Y1510" s="237" t="s">
        <v>7053</v>
      </c>
      <c r="Z1510" s="237" t="s">
        <v>7054</v>
      </c>
      <c r="AA1510" s="237" t="str">
        <f t="shared" si="265"/>
        <v>クリウヘルパーステーション</v>
      </c>
      <c r="AB1510" s="237" t="s">
        <v>7055</v>
      </c>
      <c r="AC1510" s="237" t="str">
        <f t="shared" si="266"/>
        <v>989</v>
      </c>
      <c r="AD1510" s="237" t="str">
        <f t="shared" si="267"/>
        <v>3126</v>
      </c>
      <c r="AE1510" s="237" t="s">
        <v>6875</v>
      </c>
      <c r="AF1510" s="237" t="s">
        <v>7056</v>
      </c>
      <c r="AG1510" s="237" t="str">
        <f t="shared" si="268"/>
        <v>仙台市青葉区落合四丁目２番２２号</v>
      </c>
      <c r="AH1510" s="237" t="s">
        <v>7057</v>
      </c>
      <c r="AI1510" s="237" t="s">
        <v>7058</v>
      </c>
      <c r="AJ1510" s="237" t="s">
        <v>332</v>
      </c>
    </row>
    <row r="1511" spans="1:36">
      <c r="A1511" s="237" t="str">
        <f t="shared" si="260"/>
        <v>0415100221重度訪問介護</v>
      </c>
      <c r="B1511" s="237" t="s">
        <v>7033</v>
      </c>
      <c r="C1511" s="237" t="s">
        <v>7034</v>
      </c>
      <c r="D1511" s="237" t="str">
        <f t="shared" si="261"/>
        <v>アサヒサンクリーンカブシキカイシャ</v>
      </c>
      <c r="E1511" s="237" t="s">
        <v>7035</v>
      </c>
      <c r="F1511" s="237" t="str">
        <f t="shared" si="262"/>
        <v>420</v>
      </c>
      <c r="G1511" s="237" t="str">
        <f t="shared" si="263"/>
        <v>0064</v>
      </c>
      <c r="H1511" s="237" t="s">
        <v>7036</v>
      </c>
      <c r="I1511" s="237" t="str">
        <f t="shared" si="264"/>
        <v>静岡県静岡市葵区本通10-8-1</v>
      </c>
      <c r="J1511" s="237" t="s">
        <v>7037</v>
      </c>
      <c r="K1511" s="237" t="s">
        <v>7038</v>
      </c>
      <c r="L1511" s="237" t="s">
        <v>339</v>
      </c>
      <c r="M1511" s="237" t="s">
        <v>7039</v>
      </c>
      <c r="N1511" s="237" t="s">
        <v>7053</v>
      </c>
      <c r="O1511" s="237" t="s">
        <v>7054</v>
      </c>
      <c r="P1511" s="237" t="s">
        <v>7055</v>
      </c>
      <c r="Q1511" s="237" t="s">
        <v>6875</v>
      </c>
      <c r="R1511" s="237" t="s">
        <v>7056</v>
      </c>
      <c r="S1511" s="237" t="s">
        <v>7057</v>
      </c>
      <c r="T1511" s="237" t="s">
        <v>7058</v>
      </c>
      <c r="U1511" s="237" t="s">
        <v>7059</v>
      </c>
      <c r="V1511" s="237" t="s">
        <v>101</v>
      </c>
      <c r="W1511" s="237"/>
      <c r="X1511" s="237"/>
      <c r="Y1511" s="237" t="s">
        <v>7053</v>
      </c>
      <c r="Z1511" s="237" t="s">
        <v>7054</v>
      </c>
      <c r="AA1511" s="237" t="str">
        <f t="shared" si="265"/>
        <v>クリウヘルパーステーション</v>
      </c>
      <c r="AB1511" s="237" t="s">
        <v>7055</v>
      </c>
      <c r="AC1511" s="237" t="str">
        <f t="shared" si="266"/>
        <v>989</v>
      </c>
      <c r="AD1511" s="237" t="str">
        <f t="shared" si="267"/>
        <v>3126</v>
      </c>
      <c r="AE1511" s="237" t="s">
        <v>6875</v>
      </c>
      <c r="AF1511" s="237" t="s">
        <v>7056</v>
      </c>
      <c r="AG1511" s="237" t="str">
        <f t="shared" si="268"/>
        <v>仙台市青葉区落合四丁目２番２２号</v>
      </c>
      <c r="AH1511" s="237" t="s">
        <v>7057</v>
      </c>
      <c r="AI1511" s="237" t="s">
        <v>7058</v>
      </c>
      <c r="AJ1511" s="237" t="s">
        <v>332</v>
      </c>
    </row>
    <row r="1512" spans="1:36">
      <c r="A1512" s="237" t="str">
        <f t="shared" si="260"/>
        <v>0415100221行動援護</v>
      </c>
      <c r="B1512" s="237" t="s">
        <v>7033</v>
      </c>
      <c r="C1512" s="237" t="s">
        <v>7034</v>
      </c>
      <c r="D1512" s="237" t="str">
        <f t="shared" si="261"/>
        <v>アサヒサンクリーンカブシキカイシャ</v>
      </c>
      <c r="E1512" s="237" t="s">
        <v>7035</v>
      </c>
      <c r="F1512" s="237" t="str">
        <f t="shared" si="262"/>
        <v>420</v>
      </c>
      <c r="G1512" s="237" t="str">
        <f t="shared" si="263"/>
        <v>0064</v>
      </c>
      <c r="H1512" s="237" t="s">
        <v>7036</v>
      </c>
      <c r="I1512" s="237" t="str">
        <f t="shared" si="264"/>
        <v>静岡県静岡市葵区本通10-8-1</v>
      </c>
      <c r="J1512" s="237" t="s">
        <v>7037</v>
      </c>
      <c r="K1512" s="237" t="s">
        <v>7038</v>
      </c>
      <c r="L1512" s="237" t="s">
        <v>339</v>
      </c>
      <c r="M1512" s="237" t="s">
        <v>7039</v>
      </c>
      <c r="N1512" s="237" t="s">
        <v>7053</v>
      </c>
      <c r="O1512" s="237" t="s">
        <v>7054</v>
      </c>
      <c r="P1512" s="237" t="s">
        <v>7055</v>
      </c>
      <c r="Q1512" s="237" t="s">
        <v>6875</v>
      </c>
      <c r="R1512" s="237" t="s">
        <v>7056</v>
      </c>
      <c r="S1512" s="237" t="s">
        <v>7057</v>
      </c>
      <c r="T1512" s="237" t="s">
        <v>7058</v>
      </c>
      <c r="U1512" s="237" t="s">
        <v>7059</v>
      </c>
      <c r="V1512" s="237" t="s">
        <v>102</v>
      </c>
      <c r="W1512" s="237"/>
      <c r="X1512" s="237"/>
      <c r="Y1512" s="237" t="s">
        <v>7053</v>
      </c>
      <c r="Z1512" s="237" t="s">
        <v>7054</v>
      </c>
      <c r="AA1512" s="237" t="str">
        <f t="shared" si="265"/>
        <v>クリウヘルパーステーション</v>
      </c>
      <c r="AB1512" s="237" t="s">
        <v>7055</v>
      </c>
      <c r="AC1512" s="237" t="str">
        <f t="shared" si="266"/>
        <v>989</v>
      </c>
      <c r="AD1512" s="237" t="str">
        <f t="shared" si="267"/>
        <v>3126</v>
      </c>
      <c r="AE1512" s="237" t="s">
        <v>6875</v>
      </c>
      <c r="AF1512" s="237" t="s">
        <v>7060</v>
      </c>
      <c r="AG1512" s="237" t="str">
        <f t="shared" si="268"/>
        <v>仙台市青葉区落合４－２－２２</v>
      </c>
      <c r="AH1512" s="237" t="s">
        <v>7057</v>
      </c>
      <c r="AI1512" s="237" t="s">
        <v>7058</v>
      </c>
      <c r="AJ1512" s="237" t="s">
        <v>332</v>
      </c>
    </row>
    <row r="1513" spans="1:36">
      <c r="A1513" s="237" t="str">
        <f t="shared" si="260"/>
        <v>0415100221同行援護</v>
      </c>
      <c r="B1513" s="237" t="s">
        <v>7033</v>
      </c>
      <c r="C1513" s="237" t="s">
        <v>7034</v>
      </c>
      <c r="D1513" s="237" t="str">
        <f t="shared" si="261"/>
        <v>アサヒサンクリーンカブシキカイシャ</v>
      </c>
      <c r="E1513" s="237" t="s">
        <v>7035</v>
      </c>
      <c r="F1513" s="237" t="str">
        <f t="shared" si="262"/>
        <v>420</v>
      </c>
      <c r="G1513" s="237" t="str">
        <f t="shared" si="263"/>
        <v>0064</v>
      </c>
      <c r="H1513" s="237" t="s">
        <v>7036</v>
      </c>
      <c r="I1513" s="237" t="str">
        <f t="shared" si="264"/>
        <v>静岡県静岡市葵区本通10-8-1</v>
      </c>
      <c r="J1513" s="237" t="s">
        <v>7037</v>
      </c>
      <c r="K1513" s="237" t="s">
        <v>7038</v>
      </c>
      <c r="L1513" s="237" t="s">
        <v>339</v>
      </c>
      <c r="M1513" s="237" t="s">
        <v>7039</v>
      </c>
      <c r="N1513" s="237" t="s">
        <v>7053</v>
      </c>
      <c r="O1513" s="237" t="s">
        <v>7054</v>
      </c>
      <c r="P1513" s="237" t="s">
        <v>7055</v>
      </c>
      <c r="Q1513" s="237" t="s">
        <v>6875</v>
      </c>
      <c r="R1513" s="237" t="s">
        <v>7056</v>
      </c>
      <c r="S1513" s="237" t="s">
        <v>7057</v>
      </c>
      <c r="T1513" s="237" t="s">
        <v>7058</v>
      </c>
      <c r="U1513" s="237" t="s">
        <v>7059</v>
      </c>
      <c r="V1513" s="237" t="s">
        <v>126</v>
      </c>
      <c r="W1513" s="237"/>
      <c r="X1513" s="237"/>
      <c r="Y1513" s="237" t="s">
        <v>7053</v>
      </c>
      <c r="Z1513" s="237" t="s">
        <v>7054</v>
      </c>
      <c r="AA1513" s="237" t="str">
        <f t="shared" si="265"/>
        <v>クリウヘルパーステーション</v>
      </c>
      <c r="AB1513" s="237" t="s">
        <v>7055</v>
      </c>
      <c r="AC1513" s="237" t="str">
        <f t="shared" si="266"/>
        <v>989</v>
      </c>
      <c r="AD1513" s="237" t="str">
        <f t="shared" si="267"/>
        <v>3126</v>
      </c>
      <c r="AE1513" s="237" t="s">
        <v>6875</v>
      </c>
      <c r="AF1513" s="237" t="s">
        <v>7056</v>
      </c>
      <c r="AG1513" s="237" t="str">
        <f t="shared" si="268"/>
        <v>仙台市青葉区落合四丁目２番２２号</v>
      </c>
      <c r="AH1513" s="237" t="s">
        <v>7057</v>
      </c>
      <c r="AI1513" s="237" t="s">
        <v>7058</v>
      </c>
      <c r="AJ1513" s="237" t="s">
        <v>332</v>
      </c>
    </row>
    <row r="1514" spans="1:36">
      <c r="A1514" s="237" t="str">
        <f t="shared" si="260"/>
        <v>0415100239居宅介護</v>
      </c>
      <c r="B1514" s="237" t="s">
        <v>7061</v>
      </c>
      <c r="C1514" s="237" t="s">
        <v>7062</v>
      </c>
      <c r="D1514" s="237" t="str">
        <f t="shared" si="261"/>
        <v>ユウゲンカイシャヒダマリカイゴ</v>
      </c>
      <c r="E1514" s="237" t="s">
        <v>7063</v>
      </c>
      <c r="F1514" s="237" t="str">
        <f t="shared" si="262"/>
        <v>981</v>
      </c>
      <c r="G1514" s="237" t="str">
        <f t="shared" si="263"/>
        <v>3222</v>
      </c>
      <c r="H1514" s="237" t="s">
        <v>7064</v>
      </c>
      <c r="I1514" s="237" t="str">
        <f t="shared" si="264"/>
        <v>仙台市泉区住吉台東五丁目５番地の８</v>
      </c>
      <c r="J1514" s="237" t="s">
        <v>7065</v>
      </c>
      <c r="K1514" s="237" t="s">
        <v>7066</v>
      </c>
      <c r="L1514" s="237" t="s">
        <v>339</v>
      </c>
      <c r="M1514" s="237" t="s">
        <v>7067</v>
      </c>
      <c r="N1514" s="237" t="s">
        <v>7068</v>
      </c>
      <c r="O1514" s="237" t="s">
        <v>7069</v>
      </c>
      <c r="P1514" s="237" t="s">
        <v>7070</v>
      </c>
      <c r="Q1514" s="237" t="s">
        <v>6875</v>
      </c>
      <c r="R1514" s="237" t="s">
        <v>7071</v>
      </c>
      <c r="S1514" s="237" t="s">
        <v>7072</v>
      </c>
      <c r="T1514" s="237" t="s">
        <v>7073</v>
      </c>
      <c r="U1514" s="237" t="s">
        <v>7074</v>
      </c>
      <c r="V1514" s="237" t="s">
        <v>99</v>
      </c>
      <c r="W1514" s="237"/>
      <c r="X1514" s="237"/>
      <c r="Y1514" s="237" t="s">
        <v>7068</v>
      </c>
      <c r="Z1514" s="237" t="s">
        <v>7069</v>
      </c>
      <c r="AA1514" s="237" t="str">
        <f t="shared" si="265"/>
        <v>ヒダマリカイゴ</v>
      </c>
      <c r="AB1514" s="237" t="s">
        <v>7070</v>
      </c>
      <c r="AC1514" s="237" t="str">
        <f t="shared" si="266"/>
        <v>982</v>
      </c>
      <c r="AD1514" s="237" t="str">
        <f t="shared" si="267"/>
        <v>0261</v>
      </c>
      <c r="AE1514" s="237" t="s">
        <v>6875</v>
      </c>
      <c r="AF1514" s="237" t="s">
        <v>7071</v>
      </c>
      <c r="AG1514" s="237" t="str">
        <f t="shared" si="268"/>
        <v>仙台市青葉区折立六丁目９番１９号</v>
      </c>
      <c r="AH1514" s="237" t="s">
        <v>7072</v>
      </c>
      <c r="AI1514" s="237" t="s">
        <v>7073</v>
      </c>
      <c r="AJ1514" s="237" t="s">
        <v>332</v>
      </c>
    </row>
    <row r="1515" spans="1:36">
      <c r="A1515" s="237" t="str">
        <f t="shared" si="260"/>
        <v>0415100239重度訪問介護</v>
      </c>
      <c r="B1515" s="237" t="s">
        <v>7061</v>
      </c>
      <c r="C1515" s="237" t="s">
        <v>7062</v>
      </c>
      <c r="D1515" s="237" t="str">
        <f t="shared" si="261"/>
        <v>ユウゲンカイシャヒダマリカイゴ</v>
      </c>
      <c r="E1515" s="237" t="s">
        <v>7063</v>
      </c>
      <c r="F1515" s="237" t="str">
        <f t="shared" si="262"/>
        <v>981</v>
      </c>
      <c r="G1515" s="237" t="str">
        <f t="shared" si="263"/>
        <v>3222</v>
      </c>
      <c r="H1515" s="237" t="s">
        <v>7064</v>
      </c>
      <c r="I1515" s="237" t="str">
        <f t="shared" si="264"/>
        <v>仙台市泉区住吉台東五丁目５番地の８</v>
      </c>
      <c r="J1515" s="237" t="s">
        <v>7065</v>
      </c>
      <c r="K1515" s="237" t="s">
        <v>7066</v>
      </c>
      <c r="L1515" s="237" t="s">
        <v>339</v>
      </c>
      <c r="M1515" s="237" t="s">
        <v>7067</v>
      </c>
      <c r="N1515" s="237" t="s">
        <v>7068</v>
      </c>
      <c r="O1515" s="237" t="s">
        <v>7069</v>
      </c>
      <c r="P1515" s="237" t="s">
        <v>7070</v>
      </c>
      <c r="Q1515" s="237" t="s">
        <v>6875</v>
      </c>
      <c r="R1515" s="237" t="s">
        <v>7071</v>
      </c>
      <c r="S1515" s="237" t="s">
        <v>7072</v>
      </c>
      <c r="T1515" s="237" t="s">
        <v>7073</v>
      </c>
      <c r="U1515" s="237" t="s">
        <v>7074</v>
      </c>
      <c r="V1515" s="237" t="s">
        <v>101</v>
      </c>
      <c r="W1515" s="237"/>
      <c r="X1515" s="237"/>
      <c r="Y1515" s="237" t="s">
        <v>7068</v>
      </c>
      <c r="Z1515" s="237" t="s">
        <v>7069</v>
      </c>
      <c r="AA1515" s="237" t="str">
        <f t="shared" si="265"/>
        <v>ヒダマリカイゴ</v>
      </c>
      <c r="AB1515" s="237" t="s">
        <v>7070</v>
      </c>
      <c r="AC1515" s="237" t="str">
        <f t="shared" si="266"/>
        <v>982</v>
      </c>
      <c r="AD1515" s="237" t="str">
        <f t="shared" si="267"/>
        <v>0261</v>
      </c>
      <c r="AE1515" s="237" t="s">
        <v>6875</v>
      </c>
      <c r="AF1515" s="237" t="s">
        <v>7071</v>
      </c>
      <c r="AG1515" s="237" t="str">
        <f t="shared" si="268"/>
        <v>仙台市青葉区折立六丁目９番１９号</v>
      </c>
      <c r="AH1515" s="237" t="s">
        <v>7072</v>
      </c>
      <c r="AI1515" s="237" t="s">
        <v>7073</v>
      </c>
      <c r="AJ1515" s="237" t="s">
        <v>332</v>
      </c>
    </row>
    <row r="1516" spans="1:36">
      <c r="A1516" s="237" t="str">
        <f t="shared" si="260"/>
        <v>0415100239行動援護</v>
      </c>
      <c r="B1516" s="237" t="s">
        <v>7061</v>
      </c>
      <c r="C1516" s="237" t="s">
        <v>7062</v>
      </c>
      <c r="D1516" s="237" t="str">
        <f t="shared" si="261"/>
        <v>ユウゲンカイシャヒダマリカイゴ</v>
      </c>
      <c r="E1516" s="237" t="s">
        <v>7063</v>
      </c>
      <c r="F1516" s="237" t="str">
        <f t="shared" si="262"/>
        <v>981</v>
      </c>
      <c r="G1516" s="237" t="str">
        <f t="shared" si="263"/>
        <v>3222</v>
      </c>
      <c r="H1516" s="237" t="s">
        <v>7064</v>
      </c>
      <c r="I1516" s="237" t="str">
        <f t="shared" si="264"/>
        <v>仙台市泉区住吉台東五丁目５番地の８</v>
      </c>
      <c r="J1516" s="237" t="s">
        <v>7065</v>
      </c>
      <c r="K1516" s="237" t="s">
        <v>7066</v>
      </c>
      <c r="L1516" s="237" t="s">
        <v>339</v>
      </c>
      <c r="M1516" s="237" t="s">
        <v>7067</v>
      </c>
      <c r="N1516" s="237" t="s">
        <v>7068</v>
      </c>
      <c r="O1516" s="237" t="s">
        <v>7069</v>
      </c>
      <c r="P1516" s="237" t="s">
        <v>7070</v>
      </c>
      <c r="Q1516" s="237" t="s">
        <v>6875</v>
      </c>
      <c r="R1516" s="237" t="s">
        <v>7071</v>
      </c>
      <c r="S1516" s="237" t="s">
        <v>7072</v>
      </c>
      <c r="T1516" s="237" t="s">
        <v>7073</v>
      </c>
      <c r="U1516" s="237" t="s">
        <v>7074</v>
      </c>
      <c r="V1516" s="237" t="s">
        <v>102</v>
      </c>
      <c r="W1516" s="237"/>
      <c r="X1516" s="237"/>
      <c r="Y1516" s="237" t="s">
        <v>7068</v>
      </c>
      <c r="Z1516" s="237" t="s">
        <v>7069</v>
      </c>
      <c r="AA1516" s="237" t="str">
        <f t="shared" si="265"/>
        <v>ヒダマリカイゴ</v>
      </c>
      <c r="AB1516" s="237" t="s">
        <v>7070</v>
      </c>
      <c r="AC1516" s="237" t="str">
        <f t="shared" si="266"/>
        <v>982</v>
      </c>
      <c r="AD1516" s="237" t="str">
        <f t="shared" si="267"/>
        <v>0261</v>
      </c>
      <c r="AE1516" s="237" t="s">
        <v>6875</v>
      </c>
      <c r="AF1516" s="237" t="s">
        <v>7071</v>
      </c>
      <c r="AG1516" s="237" t="str">
        <f t="shared" si="268"/>
        <v>仙台市青葉区折立六丁目９番１９号</v>
      </c>
      <c r="AH1516" s="237" t="s">
        <v>7072</v>
      </c>
      <c r="AI1516" s="237" t="s">
        <v>7073</v>
      </c>
      <c r="AJ1516" s="237" t="s">
        <v>332</v>
      </c>
    </row>
    <row r="1517" spans="1:36">
      <c r="A1517" s="237" t="str">
        <f t="shared" si="260"/>
        <v>0415100239同行援護</v>
      </c>
      <c r="B1517" s="237" t="s">
        <v>7061</v>
      </c>
      <c r="C1517" s="237" t="s">
        <v>7062</v>
      </c>
      <c r="D1517" s="237" t="str">
        <f t="shared" si="261"/>
        <v>ユウゲンカイシャヒダマリカイゴ</v>
      </c>
      <c r="E1517" s="237" t="s">
        <v>7063</v>
      </c>
      <c r="F1517" s="237" t="str">
        <f t="shared" si="262"/>
        <v>981</v>
      </c>
      <c r="G1517" s="237" t="str">
        <f t="shared" si="263"/>
        <v>3222</v>
      </c>
      <c r="H1517" s="237" t="s">
        <v>7064</v>
      </c>
      <c r="I1517" s="237" t="str">
        <f t="shared" si="264"/>
        <v>仙台市泉区住吉台東五丁目５番地の８</v>
      </c>
      <c r="J1517" s="237" t="s">
        <v>7065</v>
      </c>
      <c r="K1517" s="237" t="s">
        <v>7066</v>
      </c>
      <c r="L1517" s="237" t="s">
        <v>339</v>
      </c>
      <c r="M1517" s="237" t="s">
        <v>7067</v>
      </c>
      <c r="N1517" s="237" t="s">
        <v>7068</v>
      </c>
      <c r="O1517" s="237" t="s">
        <v>7069</v>
      </c>
      <c r="P1517" s="237" t="s">
        <v>7070</v>
      </c>
      <c r="Q1517" s="237" t="s">
        <v>6875</v>
      </c>
      <c r="R1517" s="237" t="s">
        <v>7071</v>
      </c>
      <c r="S1517" s="237" t="s">
        <v>7072</v>
      </c>
      <c r="T1517" s="237" t="s">
        <v>7073</v>
      </c>
      <c r="U1517" s="237" t="s">
        <v>7074</v>
      </c>
      <c r="V1517" s="237" t="s">
        <v>126</v>
      </c>
      <c r="W1517" s="237"/>
      <c r="X1517" s="237"/>
      <c r="Y1517" s="237" t="s">
        <v>7068</v>
      </c>
      <c r="Z1517" s="237" t="s">
        <v>7069</v>
      </c>
      <c r="AA1517" s="237" t="str">
        <f t="shared" si="265"/>
        <v>ヒダマリカイゴ</v>
      </c>
      <c r="AB1517" s="237" t="s">
        <v>7070</v>
      </c>
      <c r="AC1517" s="237" t="str">
        <f t="shared" si="266"/>
        <v>982</v>
      </c>
      <c r="AD1517" s="237" t="str">
        <f t="shared" si="267"/>
        <v>0261</v>
      </c>
      <c r="AE1517" s="237" t="s">
        <v>6875</v>
      </c>
      <c r="AF1517" s="237" t="s">
        <v>7071</v>
      </c>
      <c r="AG1517" s="237" t="str">
        <f t="shared" si="268"/>
        <v>仙台市青葉区折立六丁目９番１９号</v>
      </c>
      <c r="AH1517" s="237" t="s">
        <v>7072</v>
      </c>
      <c r="AI1517" s="237" t="s">
        <v>7073</v>
      </c>
      <c r="AJ1517" s="237" t="s">
        <v>332</v>
      </c>
    </row>
    <row r="1518" spans="1:36">
      <c r="A1518" s="237" t="str">
        <f t="shared" si="260"/>
        <v>0415100239児童デイサービス</v>
      </c>
      <c r="B1518" s="237" t="s">
        <v>7061</v>
      </c>
      <c r="C1518" s="237" t="s">
        <v>7062</v>
      </c>
      <c r="D1518" s="237" t="str">
        <f t="shared" si="261"/>
        <v>ユウゲンカイシャヒダマリカイゴ</v>
      </c>
      <c r="E1518" s="237" t="s">
        <v>7063</v>
      </c>
      <c r="F1518" s="237" t="str">
        <f t="shared" si="262"/>
        <v>981</v>
      </c>
      <c r="G1518" s="237" t="str">
        <f t="shared" si="263"/>
        <v>3222</v>
      </c>
      <c r="H1518" s="237" t="s">
        <v>7064</v>
      </c>
      <c r="I1518" s="237" t="str">
        <f t="shared" si="264"/>
        <v>仙台市泉区住吉台東五丁目５番地の８</v>
      </c>
      <c r="J1518" s="237" t="s">
        <v>7065</v>
      </c>
      <c r="K1518" s="237" t="s">
        <v>7066</v>
      </c>
      <c r="L1518" s="237" t="s">
        <v>339</v>
      </c>
      <c r="M1518" s="237" t="s">
        <v>7067</v>
      </c>
      <c r="N1518" s="237" t="s">
        <v>7068</v>
      </c>
      <c r="O1518" s="237" t="s">
        <v>7069</v>
      </c>
      <c r="P1518" s="237" t="s">
        <v>7070</v>
      </c>
      <c r="Q1518" s="237" t="s">
        <v>6875</v>
      </c>
      <c r="R1518" s="237" t="s">
        <v>7071</v>
      </c>
      <c r="S1518" s="237" t="s">
        <v>7072</v>
      </c>
      <c r="T1518" s="237" t="s">
        <v>7073</v>
      </c>
      <c r="U1518" s="237" t="s">
        <v>7074</v>
      </c>
      <c r="V1518" s="237" t="s">
        <v>331</v>
      </c>
      <c r="W1518" s="237"/>
      <c r="X1518" s="237"/>
      <c r="Y1518" s="237" t="s">
        <v>7075</v>
      </c>
      <c r="Z1518" s="237" t="s">
        <v>7076</v>
      </c>
      <c r="AA1518" s="237" t="str">
        <f t="shared" si="265"/>
        <v>ホウカゴヒロバジャンプ</v>
      </c>
      <c r="AB1518" s="237" t="s">
        <v>7070</v>
      </c>
      <c r="AC1518" s="237" t="str">
        <f t="shared" si="266"/>
        <v>982</v>
      </c>
      <c r="AD1518" s="237" t="str">
        <f t="shared" si="267"/>
        <v>0261</v>
      </c>
      <c r="AE1518" s="237" t="s">
        <v>6875</v>
      </c>
      <c r="AF1518" s="237" t="s">
        <v>7077</v>
      </c>
      <c r="AG1518" s="237" t="str">
        <f t="shared" si="268"/>
        <v>仙台市青葉区折立六丁目９－１９</v>
      </c>
      <c r="AH1518" s="237" t="s">
        <v>7072</v>
      </c>
      <c r="AI1518" s="237" t="s">
        <v>7073</v>
      </c>
      <c r="AJ1518" s="237" t="s">
        <v>332</v>
      </c>
    </row>
    <row r="1519" spans="1:36">
      <c r="A1519" s="237" t="str">
        <f t="shared" si="260"/>
        <v>0415100247居宅介護</v>
      </c>
      <c r="B1519" s="237" t="s">
        <v>7078</v>
      </c>
      <c r="C1519" s="237" t="s">
        <v>7079</v>
      </c>
      <c r="D1519" s="237" t="str">
        <f t="shared" si="261"/>
        <v>ゴウシカイシャカザグルマ</v>
      </c>
      <c r="E1519" s="237" t="s">
        <v>7080</v>
      </c>
      <c r="F1519" s="237" t="str">
        <f t="shared" si="262"/>
        <v>980</v>
      </c>
      <c r="G1519" s="237" t="str">
        <f t="shared" si="263"/>
        <v>0871</v>
      </c>
      <c r="H1519" s="237" t="s">
        <v>7081</v>
      </c>
      <c r="I1519" s="237" t="str">
        <f t="shared" si="264"/>
        <v>仙台市青葉区八幡３丁目５－１２－１０１</v>
      </c>
      <c r="J1519" s="237" t="s">
        <v>7082</v>
      </c>
      <c r="K1519" s="237" t="s">
        <v>7083</v>
      </c>
      <c r="L1519" s="237" t="s">
        <v>7084</v>
      </c>
      <c r="M1519" s="237" t="s">
        <v>7085</v>
      </c>
      <c r="N1519" s="237" t="s">
        <v>7086</v>
      </c>
      <c r="O1519" s="237" t="s">
        <v>7087</v>
      </c>
      <c r="P1519" s="237" t="s">
        <v>7080</v>
      </c>
      <c r="Q1519" s="237" t="s">
        <v>6875</v>
      </c>
      <c r="R1519" s="237" t="s">
        <v>7081</v>
      </c>
      <c r="S1519" s="237" t="s">
        <v>7082</v>
      </c>
      <c r="T1519" s="237" t="s">
        <v>7083</v>
      </c>
      <c r="U1519" s="237" t="s">
        <v>7088</v>
      </c>
      <c r="V1519" s="237" t="s">
        <v>99</v>
      </c>
      <c r="W1519" s="237"/>
      <c r="X1519" s="237"/>
      <c r="Y1519" s="237" t="s">
        <v>7086</v>
      </c>
      <c r="Z1519" s="237" t="s">
        <v>7087</v>
      </c>
      <c r="AA1519" s="237" t="str">
        <f t="shared" si="265"/>
        <v>（シ）カザグルマセンダイニシヘヘルパーステーショ</v>
      </c>
      <c r="AB1519" s="237" t="s">
        <v>7080</v>
      </c>
      <c r="AC1519" s="237" t="str">
        <f t="shared" si="266"/>
        <v>980</v>
      </c>
      <c r="AD1519" s="237" t="str">
        <f t="shared" si="267"/>
        <v>0871</v>
      </c>
      <c r="AE1519" s="237" t="s">
        <v>6875</v>
      </c>
      <c r="AF1519" s="237" t="s">
        <v>7081</v>
      </c>
      <c r="AG1519" s="237" t="str">
        <f t="shared" si="268"/>
        <v>仙台市青葉区八幡３丁目５－１２－１０１</v>
      </c>
      <c r="AH1519" s="237" t="s">
        <v>7082</v>
      </c>
      <c r="AI1519" s="237" t="s">
        <v>7083</v>
      </c>
      <c r="AJ1519" s="237" t="s">
        <v>332</v>
      </c>
    </row>
    <row r="1520" spans="1:36">
      <c r="A1520" s="237" t="str">
        <f t="shared" si="260"/>
        <v>0415100247重度訪問介護</v>
      </c>
      <c r="B1520" s="237" t="s">
        <v>7078</v>
      </c>
      <c r="C1520" s="237" t="s">
        <v>7079</v>
      </c>
      <c r="D1520" s="237" t="str">
        <f t="shared" si="261"/>
        <v>ゴウシカイシャカザグルマ</v>
      </c>
      <c r="E1520" s="237" t="s">
        <v>7080</v>
      </c>
      <c r="F1520" s="237" t="str">
        <f t="shared" si="262"/>
        <v>980</v>
      </c>
      <c r="G1520" s="237" t="str">
        <f t="shared" si="263"/>
        <v>0871</v>
      </c>
      <c r="H1520" s="237" t="s">
        <v>7081</v>
      </c>
      <c r="I1520" s="237" t="str">
        <f t="shared" si="264"/>
        <v>仙台市青葉区八幡３丁目５－１２－１０１</v>
      </c>
      <c r="J1520" s="237" t="s">
        <v>7082</v>
      </c>
      <c r="K1520" s="237" t="s">
        <v>7083</v>
      </c>
      <c r="L1520" s="237" t="s">
        <v>7084</v>
      </c>
      <c r="M1520" s="237" t="s">
        <v>7085</v>
      </c>
      <c r="N1520" s="237" t="s">
        <v>7086</v>
      </c>
      <c r="O1520" s="237" t="s">
        <v>7087</v>
      </c>
      <c r="P1520" s="237" t="s">
        <v>7080</v>
      </c>
      <c r="Q1520" s="237" t="s">
        <v>6875</v>
      </c>
      <c r="R1520" s="237" t="s">
        <v>7081</v>
      </c>
      <c r="S1520" s="237" t="s">
        <v>7082</v>
      </c>
      <c r="T1520" s="237" t="s">
        <v>7083</v>
      </c>
      <c r="U1520" s="237" t="s">
        <v>7088</v>
      </c>
      <c r="V1520" s="237" t="s">
        <v>101</v>
      </c>
      <c r="W1520" s="237"/>
      <c r="X1520" s="237"/>
      <c r="Y1520" s="237" t="s">
        <v>7086</v>
      </c>
      <c r="Z1520" s="237" t="s">
        <v>7087</v>
      </c>
      <c r="AA1520" s="237" t="str">
        <f t="shared" si="265"/>
        <v>（シ）カザグルマセンダイニシヘヘルパーステーショ</v>
      </c>
      <c r="AB1520" s="237" t="s">
        <v>7080</v>
      </c>
      <c r="AC1520" s="237" t="str">
        <f t="shared" si="266"/>
        <v>980</v>
      </c>
      <c r="AD1520" s="237" t="str">
        <f t="shared" si="267"/>
        <v>0871</v>
      </c>
      <c r="AE1520" s="237" t="s">
        <v>6875</v>
      </c>
      <c r="AF1520" s="237" t="s">
        <v>7081</v>
      </c>
      <c r="AG1520" s="237" t="str">
        <f t="shared" si="268"/>
        <v>仙台市青葉区八幡３丁目５－１２－１０１</v>
      </c>
      <c r="AH1520" s="237" t="s">
        <v>7082</v>
      </c>
      <c r="AI1520" s="237" t="s">
        <v>7083</v>
      </c>
      <c r="AJ1520" s="237" t="s">
        <v>332</v>
      </c>
    </row>
    <row r="1521" spans="1:36">
      <c r="A1521" s="237" t="str">
        <f t="shared" si="260"/>
        <v>0415100254居宅介護</v>
      </c>
      <c r="B1521" s="237" t="s">
        <v>7089</v>
      </c>
      <c r="C1521" s="237" t="s">
        <v>7090</v>
      </c>
      <c r="D1521" s="237" t="str">
        <f t="shared" si="261"/>
        <v>カブシキカイシャセンダイザイタクカイゴセンター</v>
      </c>
      <c r="E1521" s="237" t="s">
        <v>608</v>
      </c>
      <c r="F1521" s="237" t="str">
        <f t="shared" si="262"/>
        <v>980</v>
      </c>
      <c r="G1521" s="237" t="str">
        <f t="shared" si="263"/>
        <v>0003</v>
      </c>
      <c r="H1521" s="237" t="s">
        <v>7091</v>
      </c>
      <c r="I1521" s="237" t="str">
        <f t="shared" si="264"/>
        <v>仙台市青葉区小田原四丁目２番１０号</v>
      </c>
      <c r="J1521" s="237" t="s">
        <v>7092</v>
      </c>
      <c r="K1521" s="237" t="s">
        <v>7093</v>
      </c>
      <c r="L1521" s="237" t="s">
        <v>339</v>
      </c>
      <c r="M1521" s="237" t="s">
        <v>1750</v>
      </c>
      <c r="N1521" s="237" t="s">
        <v>7094</v>
      </c>
      <c r="O1521" s="237" t="s">
        <v>7095</v>
      </c>
      <c r="P1521" s="237" t="s">
        <v>608</v>
      </c>
      <c r="Q1521" s="237" t="s">
        <v>6875</v>
      </c>
      <c r="R1521" s="237" t="s">
        <v>7091</v>
      </c>
      <c r="S1521" s="237" t="s">
        <v>7092</v>
      </c>
      <c r="T1521" s="237" t="s">
        <v>7093</v>
      </c>
      <c r="U1521" s="237" t="s">
        <v>7096</v>
      </c>
      <c r="V1521" s="237" t="s">
        <v>99</v>
      </c>
      <c r="W1521" s="237"/>
      <c r="X1521" s="237"/>
      <c r="Y1521" s="237" t="s">
        <v>7094</v>
      </c>
      <c r="Z1521" s="237" t="s">
        <v>7095</v>
      </c>
      <c r="AA1521" s="237" t="str">
        <f t="shared" si="265"/>
        <v>センダイザイタクカイゴセンター</v>
      </c>
      <c r="AB1521" s="237" t="s">
        <v>608</v>
      </c>
      <c r="AC1521" s="237" t="str">
        <f t="shared" si="266"/>
        <v>980</v>
      </c>
      <c r="AD1521" s="237" t="str">
        <f t="shared" si="267"/>
        <v>0003</v>
      </c>
      <c r="AE1521" s="237" t="s">
        <v>6875</v>
      </c>
      <c r="AF1521" s="237" t="s">
        <v>7091</v>
      </c>
      <c r="AG1521" s="237" t="str">
        <f t="shared" si="268"/>
        <v>仙台市青葉区小田原四丁目２番１０号</v>
      </c>
      <c r="AH1521" s="237" t="s">
        <v>7092</v>
      </c>
      <c r="AI1521" s="237" t="s">
        <v>7093</v>
      </c>
      <c r="AJ1521" s="237" t="s">
        <v>260</v>
      </c>
    </row>
    <row r="1522" spans="1:36">
      <c r="A1522" s="237" t="str">
        <f t="shared" si="260"/>
        <v>0415100254重度訪問介護</v>
      </c>
      <c r="B1522" s="237" t="s">
        <v>7089</v>
      </c>
      <c r="C1522" s="237" t="s">
        <v>7090</v>
      </c>
      <c r="D1522" s="237" t="str">
        <f t="shared" si="261"/>
        <v>カブシキカイシャセンダイザイタクカイゴセンター</v>
      </c>
      <c r="E1522" s="237" t="s">
        <v>608</v>
      </c>
      <c r="F1522" s="237" t="str">
        <f t="shared" si="262"/>
        <v>980</v>
      </c>
      <c r="G1522" s="237" t="str">
        <f t="shared" si="263"/>
        <v>0003</v>
      </c>
      <c r="H1522" s="237" t="s">
        <v>7091</v>
      </c>
      <c r="I1522" s="237" t="str">
        <f t="shared" si="264"/>
        <v>仙台市青葉区小田原四丁目２番１０号</v>
      </c>
      <c r="J1522" s="237" t="s">
        <v>7092</v>
      </c>
      <c r="K1522" s="237" t="s">
        <v>7093</v>
      </c>
      <c r="L1522" s="237" t="s">
        <v>339</v>
      </c>
      <c r="M1522" s="237" t="s">
        <v>1750</v>
      </c>
      <c r="N1522" s="237" t="s">
        <v>7094</v>
      </c>
      <c r="O1522" s="237" t="s">
        <v>7095</v>
      </c>
      <c r="P1522" s="237" t="s">
        <v>608</v>
      </c>
      <c r="Q1522" s="237" t="s">
        <v>6875</v>
      </c>
      <c r="R1522" s="237" t="s">
        <v>7091</v>
      </c>
      <c r="S1522" s="237" t="s">
        <v>7092</v>
      </c>
      <c r="T1522" s="237" t="s">
        <v>7093</v>
      </c>
      <c r="U1522" s="237" t="s">
        <v>7096</v>
      </c>
      <c r="V1522" s="237" t="s">
        <v>101</v>
      </c>
      <c r="W1522" s="237"/>
      <c r="X1522" s="237"/>
      <c r="Y1522" s="237" t="s">
        <v>7094</v>
      </c>
      <c r="Z1522" s="237" t="s">
        <v>7095</v>
      </c>
      <c r="AA1522" s="237" t="str">
        <f t="shared" si="265"/>
        <v>センダイザイタクカイゴセンター</v>
      </c>
      <c r="AB1522" s="237" t="s">
        <v>608</v>
      </c>
      <c r="AC1522" s="237" t="str">
        <f t="shared" si="266"/>
        <v>980</v>
      </c>
      <c r="AD1522" s="237" t="str">
        <f t="shared" si="267"/>
        <v>0003</v>
      </c>
      <c r="AE1522" s="237" t="s">
        <v>6875</v>
      </c>
      <c r="AF1522" s="237" t="s">
        <v>7091</v>
      </c>
      <c r="AG1522" s="237" t="str">
        <f t="shared" si="268"/>
        <v>仙台市青葉区小田原四丁目２番１０号</v>
      </c>
      <c r="AH1522" s="237" t="s">
        <v>7092</v>
      </c>
      <c r="AI1522" s="237" t="s">
        <v>7093</v>
      </c>
      <c r="AJ1522" s="237" t="s">
        <v>260</v>
      </c>
    </row>
    <row r="1523" spans="1:36">
      <c r="A1523" s="237" t="str">
        <f t="shared" si="260"/>
        <v>0415100262居宅介護</v>
      </c>
      <c r="B1523" s="237" t="s">
        <v>7097</v>
      </c>
      <c r="C1523" s="237" t="s">
        <v>7098</v>
      </c>
      <c r="D1523" s="237" t="str">
        <f t="shared" si="261"/>
        <v>カブシキカイシャトウホクライフサービス</v>
      </c>
      <c r="E1523" s="237" t="s">
        <v>7099</v>
      </c>
      <c r="F1523" s="237" t="str">
        <f t="shared" si="262"/>
        <v>984</v>
      </c>
      <c r="G1523" s="237" t="str">
        <f t="shared" si="263"/>
        <v>0042</v>
      </c>
      <c r="H1523" s="237" t="s">
        <v>7100</v>
      </c>
      <c r="I1523" s="237" t="str">
        <f t="shared" si="264"/>
        <v>仙台市若林区大和町４－２３－３</v>
      </c>
      <c r="J1523" s="237" t="s">
        <v>7101</v>
      </c>
      <c r="K1523" s="237" t="s">
        <v>7102</v>
      </c>
      <c r="L1523" s="237" t="s">
        <v>339</v>
      </c>
      <c r="M1523" s="237" t="s">
        <v>7103</v>
      </c>
      <c r="N1523" s="237" t="s">
        <v>7104</v>
      </c>
      <c r="O1523" s="237" t="s">
        <v>7105</v>
      </c>
      <c r="P1523" s="237" t="s">
        <v>7106</v>
      </c>
      <c r="Q1523" s="237" t="s">
        <v>6875</v>
      </c>
      <c r="R1523" s="237" t="s">
        <v>7107</v>
      </c>
      <c r="S1523" s="237" t="s">
        <v>7108</v>
      </c>
      <c r="T1523" s="237" t="s">
        <v>7109</v>
      </c>
      <c r="U1523" s="237" t="s">
        <v>7110</v>
      </c>
      <c r="V1523" s="237" t="s">
        <v>99</v>
      </c>
      <c r="W1523" s="237"/>
      <c r="X1523" s="237"/>
      <c r="Y1523" s="237" t="s">
        <v>7104</v>
      </c>
      <c r="Z1523" s="237" t="s">
        <v>7105</v>
      </c>
      <c r="AA1523" s="237" t="str">
        <f t="shared" si="265"/>
        <v>カブシキカイシャトウホクライフサービスアオバカイゴセンター</v>
      </c>
      <c r="AB1523" s="237" t="s">
        <v>7106</v>
      </c>
      <c r="AC1523" s="237" t="str">
        <f t="shared" si="266"/>
        <v>980</v>
      </c>
      <c r="AD1523" s="237" t="str">
        <f t="shared" si="267"/>
        <v>0824</v>
      </c>
      <c r="AE1523" s="237" t="s">
        <v>6875</v>
      </c>
      <c r="AF1523" s="237" t="s">
        <v>7107</v>
      </c>
      <c r="AG1523" s="237" t="str">
        <f t="shared" si="268"/>
        <v>仙台市青葉区支倉町１－７　支倉ハイツＡ－１</v>
      </c>
      <c r="AH1523" s="237" t="s">
        <v>7108</v>
      </c>
      <c r="AI1523" s="237" t="s">
        <v>7109</v>
      </c>
      <c r="AJ1523" s="237" t="s">
        <v>332</v>
      </c>
    </row>
    <row r="1524" spans="1:36">
      <c r="A1524" s="237" t="str">
        <f t="shared" si="260"/>
        <v>0415100262重度訪問介護</v>
      </c>
      <c r="B1524" s="237" t="s">
        <v>7097</v>
      </c>
      <c r="C1524" s="237" t="s">
        <v>7098</v>
      </c>
      <c r="D1524" s="237" t="str">
        <f t="shared" si="261"/>
        <v>カブシキカイシャトウホクライフサービス</v>
      </c>
      <c r="E1524" s="237" t="s">
        <v>7099</v>
      </c>
      <c r="F1524" s="237" t="str">
        <f t="shared" si="262"/>
        <v>984</v>
      </c>
      <c r="G1524" s="237" t="str">
        <f t="shared" si="263"/>
        <v>0042</v>
      </c>
      <c r="H1524" s="237" t="s">
        <v>7100</v>
      </c>
      <c r="I1524" s="237" t="str">
        <f t="shared" si="264"/>
        <v>仙台市若林区大和町４－２３－３</v>
      </c>
      <c r="J1524" s="237" t="s">
        <v>7101</v>
      </c>
      <c r="K1524" s="237" t="s">
        <v>7102</v>
      </c>
      <c r="L1524" s="237" t="s">
        <v>339</v>
      </c>
      <c r="M1524" s="237" t="s">
        <v>7103</v>
      </c>
      <c r="N1524" s="237" t="s">
        <v>7104</v>
      </c>
      <c r="O1524" s="237" t="s">
        <v>7105</v>
      </c>
      <c r="P1524" s="237" t="s">
        <v>7106</v>
      </c>
      <c r="Q1524" s="237" t="s">
        <v>6875</v>
      </c>
      <c r="R1524" s="237" t="s">
        <v>7107</v>
      </c>
      <c r="S1524" s="237" t="s">
        <v>7108</v>
      </c>
      <c r="T1524" s="237" t="s">
        <v>7109</v>
      </c>
      <c r="U1524" s="237" t="s">
        <v>7110</v>
      </c>
      <c r="V1524" s="237" t="s">
        <v>101</v>
      </c>
      <c r="W1524" s="237"/>
      <c r="X1524" s="237"/>
      <c r="Y1524" s="237" t="s">
        <v>7104</v>
      </c>
      <c r="Z1524" s="237" t="s">
        <v>7105</v>
      </c>
      <c r="AA1524" s="237" t="str">
        <f t="shared" si="265"/>
        <v>カブシキカイシャトウホクライフサービスアオバカイゴセンター</v>
      </c>
      <c r="AB1524" s="237" t="s">
        <v>7106</v>
      </c>
      <c r="AC1524" s="237" t="str">
        <f t="shared" si="266"/>
        <v>980</v>
      </c>
      <c r="AD1524" s="237" t="str">
        <f t="shared" si="267"/>
        <v>0824</v>
      </c>
      <c r="AE1524" s="237" t="s">
        <v>6875</v>
      </c>
      <c r="AF1524" s="237" t="s">
        <v>7107</v>
      </c>
      <c r="AG1524" s="237" t="str">
        <f t="shared" si="268"/>
        <v>仙台市青葉区支倉町１－７　支倉ハイツＡ－１</v>
      </c>
      <c r="AH1524" s="237" t="s">
        <v>7108</v>
      </c>
      <c r="AI1524" s="237" t="s">
        <v>7109</v>
      </c>
      <c r="AJ1524" s="237" t="s">
        <v>332</v>
      </c>
    </row>
    <row r="1525" spans="1:36">
      <c r="A1525" s="237" t="str">
        <f t="shared" si="260"/>
        <v>0415100270居宅介護</v>
      </c>
      <c r="B1525" s="237" t="s">
        <v>7111</v>
      </c>
      <c r="C1525" s="237" t="s">
        <v>7112</v>
      </c>
      <c r="D1525" s="237" t="str">
        <f t="shared" si="261"/>
        <v>ゴウシカイシャウエルライフ</v>
      </c>
      <c r="E1525" s="237" t="s">
        <v>307</v>
      </c>
      <c r="F1525" s="237" t="str">
        <f t="shared" si="262"/>
        <v>989</v>
      </c>
      <c r="G1525" s="237" t="str">
        <f t="shared" si="263"/>
        <v>3201</v>
      </c>
      <c r="H1525" s="237" t="s">
        <v>7113</v>
      </c>
      <c r="I1525" s="237" t="str">
        <f t="shared" si="264"/>
        <v>仙台市青葉区国見ヶ丘５丁目２６－２２</v>
      </c>
      <c r="J1525" s="237" t="s">
        <v>7114</v>
      </c>
      <c r="K1525" s="237" t="s">
        <v>7114</v>
      </c>
      <c r="L1525" s="237" t="s">
        <v>4181</v>
      </c>
      <c r="M1525" s="237" t="s">
        <v>7115</v>
      </c>
      <c r="N1525" s="237" t="s">
        <v>7111</v>
      </c>
      <c r="O1525" s="237" t="s">
        <v>7112</v>
      </c>
      <c r="P1525" s="237" t="s">
        <v>307</v>
      </c>
      <c r="Q1525" s="237" t="s">
        <v>6875</v>
      </c>
      <c r="R1525" s="237" t="s">
        <v>7113</v>
      </c>
      <c r="S1525" s="237" t="s">
        <v>7114</v>
      </c>
      <c r="T1525" s="237" t="s">
        <v>7114</v>
      </c>
      <c r="U1525" s="237" t="s">
        <v>7116</v>
      </c>
      <c r="V1525" s="237" t="s">
        <v>99</v>
      </c>
      <c r="W1525" s="237"/>
      <c r="X1525" s="237"/>
      <c r="Y1525" s="237" t="s">
        <v>7111</v>
      </c>
      <c r="Z1525" s="237" t="s">
        <v>7112</v>
      </c>
      <c r="AA1525" s="237" t="str">
        <f t="shared" si="265"/>
        <v>ゴウシカイシャウエルライフ</v>
      </c>
      <c r="AB1525" s="237" t="s">
        <v>307</v>
      </c>
      <c r="AC1525" s="237" t="str">
        <f t="shared" si="266"/>
        <v>989</v>
      </c>
      <c r="AD1525" s="237" t="str">
        <f t="shared" si="267"/>
        <v>3201</v>
      </c>
      <c r="AE1525" s="237" t="s">
        <v>6875</v>
      </c>
      <c r="AF1525" s="237" t="s">
        <v>7113</v>
      </c>
      <c r="AG1525" s="237" t="str">
        <f t="shared" si="268"/>
        <v>仙台市青葉区国見ヶ丘５丁目２６－２２</v>
      </c>
      <c r="AH1525" s="237" t="s">
        <v>7114</v>
      </c>
      <c r="AI1525" s="237" t="s">
        <v>7114</v>
      </c>
      <c r="AJ1525" s="237" t="s">
        <v>332</v>
      </c>
    </row>
    <row r="1526" spans="1:36">
      <c r="A1526" s="237" t="str">
        <f t="shared" si="260"/>
        <v>0415100270重度訪問介護</v>
      </c>
      <c r="B1526" s="237" t="s">
        <v>7111</v>
      </c>
      <c r="C1526" s="237" t="s">
        <v>7112</v>
      </c>
      <c r="D1526" s="237" t="str">
        <f t="shared" si="261"/>
        <v>ゴウシカイシャウエルライフ</v>
      </c>
      <c r="E1526" s="237" t="s">
        <v>307</v>
      </c>
      <c r="F1526" s="237" t="str">
        <f t="shared" si="262"/>
        <v>989</v>
      </c>
      <c r="G1526" s="237" t="str">
        <f t="shared" si="263"/>
        <v>3201</v>
      </c>
      <c r="H1526" s="237" t="s">
        <v>7113</v>
      </c>
      <c r="I1526" s="237" t="str">
        <f t="shared" si="264"/>
        <v>仙台市青葉区国見ヶ丘５丁目２６－２２</v>
      </c>
      <c r="J1526" s="237" t="s">
        <v>7114</v>
      </c>
      <c r="K1526" s="237" t="s">
        <v>7114</v>
      </c>
      <c r="L1526" s="237" t="s">
        <v>4181</v>
      </c>
      <c r="M1526" s="237" t="s">
        <v>7115</v>
      </c>
      <c r="N1526" s="237" t="s">
        <v>7111</v>
      </c>
      <c r="O1526" s="237" t="s">
        <v>7112</v>
      </c>
      <c r="P1526" s="237" t="s">
        <v>307</v>
      </c>
      <c r="Q1526" s="237" t="s">
        <v>6875</v>
      </c>
      <c r="R1526" s="237" t="s">
        <v>7113</v>
      </c>
      <c r="S1526" s="237" t="s">
        <v>7114</v>
      </c>
      <c r="T1526" s="237" t="s">
        <v>7114</v>
      </c>
      <c r="U1526" s="237" t="s">
        <v>7116</v>
      </c>
      <c r="V1526" s="237" t="s">
        <v>101</v>
      </c>
      <c r="W1526" s="237"/>
      <c r="X1526" s="237"/>
      <c r="Y1526" s="237" t="s">
        <v>7111</v>
      </c>
      <c r="Z1526" s="237" t="s">
        <v>7112</v>
      </c>
      <c r="AA1526" s="237" t="str">
        <f t="shared" si="265"/>
        <v>ゴウシカイシャウエルライフ</v>
      </c>
      <c r="AB1526" s="237" t="s">
        <v>307</v>
      </c>
      <c r="AC1526" s="237" t="str">
        <f t="shared" si="266"/>
        <v>989</v>
      </c>
      <c r="AD1526" s="237" t="str">
        <f t="shared" si="267"/>
        <v>3201</v>
      </c>
      <c r="AE1526" s="237" t="s">
        <v>6875</v>
      </c>
      <c r="AF1526" s="237" t="s">
        <v>7113</v>
      </c>
      <c r="AG1526" s="237" t="str">
        <f t="shared" si="268"/>
        <v>仙台市青葉区国見ヶ丘５丁目２６－２２</v>
      </c>
      <c r="AH1526" s="237" t="s">
        <v>7114</v>
      </c>
      <c r="AI1526" s="237" t="s">
        <v>7114</v>
      </c>
      <c r="AJ1526" s="237" t="s">
        <v>332</v>
      </c>
    </row>
    <row r="1527" spans="1:36">
      <c r="A1527" s="237" t="str">
        <f t="shared" si="260"/>
        <v>0415100288居宅介護</v>
      </c>
      <c r="B1527" s="237" t="s">
        <v>7117</v>
      </c>
      <c r="C1527" s="237" t="s">
        <v>7118</v>
      </c>
      <c r="D1527" s="237" t="str">
        <f t="shared" si="261"/>
        <v>ユウゲンカイシャフリージア</v>
      </c>
      <c r="E1527" s="237" t="s">
        <v>307</v>
      </c>
      <c r="F1527" s="237" t="str">
        <f t="shared" si="262"/>
        <v>989</v>
      </c>
      <c r="G1527" s="237" t="str">
        <f t="shared" si="263"/>
        <v>3201</v>
      </c>
      <c r="H1527" s="237" t="s">
        <v>7119</v>
      </c>
      <c r="I1527" s="237" t="str">
        <f t="shared" si="264"/>
        <v>仙台市青葉区国見ケ丘３丁目７－１３</v>
      </c>
      <c r="J1527" s="237" t="s">
        <v>7120</v>
      </c>
      <c r="K1527" s="237" t="s">
        <v>7121</v>
      </c>
      <c r="L1527" s="237" t="s">
        <v>339</v>
      </c>
      <c r="M1527" s="237" t="s">
        <v>7122</v>
      </c>
      <c r="N1527" s="237" t="s">
        <v>7123</v>
      </c>
      <c r="O1527" s="237" t="s">
        <v>7124</v>
      </c>
      <c r="P1527" s="237" t="s">
        <v>307</v>
      </c>
      <c r="Q1527" s="237" t="s">
        <v>6875</v>
      </c>
      <c r="R1527" s="237" t="s">
        <v>7119</v>
      </c>
      <c r="S1527" s="237" t="s">
        <v>7120</v>
      </c>
      <c r="T1527" s="237" t="s">
        <v>7121</v>
      </c>
      <c r="U1527" s="237" t="s">
        <v>7125</v>
      </c>
      <c r="V1527" s="237" t="s">
        <v>99</v>
      </c>
      <c r="W1527" s="237"/>
      <c r="X1527" s="237"/>
      <c r="Y1527" s="237" t="s">
        <v>7123</v>
      </c>
      <c r="Z1527" s="237" t="s">
        <v>7124</v>
      </c>
      <c r="AA1527" s="237" t="str">
        <f t="shared" si="265"/>
        <v>フリージア　ケアパートナー</v>
      </c>
      <c r="AB1527" s="237" t="s">
        <v>307</v>
      </c>
      <c r="AC1527" s="237" t="str">
        <f t="shared" si="266"/>
        <v>989</v>
      </c>
      <c r="AD1527" s="237" t="str">
        <f t="shared" si="267"/>
        <v>3201</v>
      </c>
      <c r="AE1527" s="237" t="s">
        <v>6875</v>
      </c>
      <c r="AF1527" s="237" t="s">
        <v>7119</v>
      </c>
      <c r="AG1527" s="237" t="str">
        <f t="shared" si="268"/>
        <v>仙台市青葉区国見ケ丘３丁目７－１３</v>
      </c>
      <c r="AH1527" s="237" t="s">
        <v>7120</v>
      </c>
      <c r="AI1527" s="237" t="s">
        <v>7121</v>
      </c>
      <c r="AJ1527" s="237" t="s">
        <v>332</v>
      </c>
    </row>
    <row r="1528" spans="1:36">
      <c r="A1528" s="237" t="str">
        <f t="shared" si="260"/>
        <v>0415100288重度訪問介護</v>
      </c>
      <c r="B1528" s="237" t="s">
        <v>7117</v>
      </c>
      <c r="C1528" s="237" t="s">
        <v>7118</v>
      </c>
      <c r="D1528" s="237" t="str">
        <f t="shared" si="261"/>
        <v>ユウゲンカイシャフリージア</v>
      </c>
      <c r="E1528" s="237" t="s">
        <v>307</v>
      </c>
      <c r="F1528" s="237" t="str">
        <f t="shared" si="262"/>
        <v>989</v>
      </c>
      <c r="G1528" s="237" t="str">
        <f t="shared" si="263"/>
        <v>3201</v>
      </c>
      <c r="H1528" s="237" t="s">
        <v>7119</v>
      </c>
      <c r="I1528" s="237" t="str">
        <f t="shared" si="264"/>
        <v>仙台市青葉区国見ケ丘３丁目７－１３</v>
      </c>
      <c r="J1528" s="237" t="s">
        <v>7120</v>
      </c>
      <c r="K1528" s="237" t="s">
        <v>7121</v>
      </c>
      <c r="L1528" s="237" t="s">
        <v>339</v>
      </c>
      <c r="M1528" s="237" t="s">
        <v>7122</v>
      </c>
      <c r="N1528" s="237" t="s">
        <v>7123</v>
      </c>
      <c r="O1528" s="237" t="s">
        <v>7124</v>
      </c>
      <c r="P1528" s="237" t="s">
        <v>307</v>
      </c>
      <c r="Q1528" s="237" t="s">
        <v>6875</v>
      </c>
      <c r="R1528" s="237" t="s">
        <v>7119</v>
      </c>
      <c r="S1528" s="237" t="s">
        <v>7120</v>
      </c>
      <c r="T1528" s="237" t="s">
        <v>7121</v>
      </c>
      <c r="U1528" s="237" t="s">
        <v>7125</v>
      </c>
      <c r="V1528" s="237" t="s">
        <v>101</v>
      </c>
      <c r="W1528" s="237"/>
      <c r="X1528" s="237"/>
      <c r="Y1528" s="237" t="s">
        <v>7123</v>
      </c>
      <c r="Z1528" s="237" t="s">
        <v>7124</v>
      </c>
      <c r="AA1528" s="237" t="str">
        <f t="shared" si="265"/>
        <v>フリージア　ケアパートナー</v>
      </c>
      <c r="AB1528" s="237" t="s">
        <v>307</v>
      </c>
      <c r="AC1528" s="237" t="str">
        <f t="shared" si="266"/>
        <v>989</v>
      </c>
      <c r="AD1528" s="237" t="str">
        <f t="shared" si="267"/>
        <v>3201</v>
      </c>
      <c r="AE1528" s="237" t="s">
        <v>6875</v>
      </c>
      <c r="AF1528" s="237" t="s">
        <v>7119</v>
      </c>
      <c r="AG1528" s="237" t="str">
        <f t="shared" si="268"/>
        <v>仙台市青葉区国見ケ丘３丁目７－１３</v>
      </c>
      <c r="AH1528" s="237" t="s">
        <v>7120</v>
      </c>
      <c r="AI1528" s="237" t="s">
        <v>7121</v>
      </c>
      <c r="AJ1528" s="237" t="s">
        <v>332</v>
      </c>
    </row>
    <row r="1529" spans="1:36">
      <c r="A1529" s="237" t="str">
        <f t="shared" si="260"/>
        <v>0415100296居宅介護</v>
      </c>
      <c r="B1529" s="237" t="s">
        <v>7126</v>
      </c>
      <c r="C1529" s="237" t="s">
        <v>7127</v>
      </c>
      <c r="D1529" s="237" t="str">
        <f t="shared" si="261"/>
        <v>ユウゲンガイシャカイゴサポートウィズ</v>
      </c>
      <c r="E1529" s="237" t="s">
        <v>7128</v>
      </c>
      <c r="F1529" s="237" t="str">
        <f t="shared" si="262"/>
        <v>989</v>
      </c>
      <c r="G1529" s="237" t="str">
        <f t="shared" si="263"/>
        <v>3204</v>
      </c>
      <c r="H1529" s="237" t="s">
        <v>7129</v>
      </c>
      <c r="I1529" s="237" t="str">
        <f t="shared" si="264"/>
        <v>仙台市青葉区南吉成六丁目１０番地の１６</v>
      </c>
      <c r="J1529" s="237" t="s">
        <v>7130</v>
      </c>
      <c r="K1529" s="237" t="s">
        <v>7130</v>
      </c>
      <c r="L1529" s="237" t="s">
        <v>552</v>
      </c>
      <c r="M1529" s="237" t="s">
        <v>7131</v>
      </c>
      <c r="N1529" s="237" t="s">
        <v>7126</v>
      </c>
      <c r="O1529" s="237" t="s">
        <v>7132</v>
      </c>
      <c r="P1529" s="237" t="s">
        <v>7128</v>
      </c>
      <c r="Q1529" s="237" t="s">
        <v>6875</v>
      </c>
      <c r="R1529" s="237" t="s">
        <v>7129</v>
      </c>
      <c r="S1529" s="237" t="s">
        <v>7130</v>
      </c>
      <c r="T1529" s="237" t="s">
        <v>7130</v>
      </c>
      <c r="U1529" s="237" t="s">
        <v>7133</v>
      </c>
      <c r="V1529" s="237" t="s">
        <v>99</v>
      </c>
      <c r="W1529" s="237"/>
      <c r="X1529" s="237"/>
      <c r="Y1529" s="237" t="s">
        <v>7126</v>
      </c>
      <c r="Z1529" s="237" t="s">
        <v>7132</v>
      </c>
      <c r="AA1529" s="237" t="str">
        <f t="shared" si="265"/>
        <v>ユウゲンカイシャカイゴサポートウィズ</v>
      </c>
      <c r="AB1529" s="237" t="s">
        <v>7128</v>
      </c>
      <c r="AC1529" s="237" t="str">
        <f t="shared" si="266"/>
        <v>989</v>
      </c>
      <c r="AD1529" s="237" t="str">
        <f t="shared" si="267"/>
        <v>3204</v>
      </c>
      <c r="AE1529" s="237" t="s">
        <v>6875</v>
      </c>
      <c r="AF1529" s="237" t="s">
        <v>7129</v>
      </c>
      <c r="AG1529" s="237" t="str">
        <f t="shared" si="268"/>
        <v>仙台市青葉区南吉成六丁目１０番地の１６</v>
      </c>
      <c r="AH1529" s="237" t="s">
        <v>7130</v>
      </c>
      <c r="AI1529" s="237" t="s">
        <v>7130</v>
      </c>
      <c r="AJ1529" s="237" t="s">
        <v>332</v>
      </c>
    </row>
    <row r="1530" spans="1:36">
      <c r="A1530" s="237" t="str">
        <f t="shared" si="260"/>
        <v>0415100296重度訪問介護</v>
      </c>
      <c r="B1530" s="237" t="s">
        <v>7126</v>
      </c>
      <c r="C1530" s="237" t="s">
        <v>7127</v>
      </c>
      <c r="D1530" s="237" t="str">
        <f t="shared" si="261"/>
        <v>ユウゲンガイシャカイゴサポートウィズ</v>
      </c>
      <c r="E1530" s="237" t="s">
        <v>7128</v>
      </c>
      <c r="F1530" s="237" t="str">
        <f t="shared" si="262"/>
        <v>989</v>
      </c>
      <c r="G1530" s="237" t="str">
        <f t="shared" si="263"/>
        <v>3204</v>
      </c>
      <c r="H1530" s="237" t="s">
        <v>7129</v>
      </c>
      <c r="I1530" s="237" t="str">
        <f t="shared" si="264"/>
        <v>仙台市青葉区南吉成六丁目１０番地の１６</v>
      </c>
      <c r="J1530" s="237" t="s">
        <v>7130</v>
      </c>
      <c r="K1530" s="237" t="s">
        <v>7130</v>
      </c>
      <c r="L1530" s="237" t="s">
        <v>552</v>
      </c>
      <c r="M1530" s="237" t="s">
        <v>7131</v>
      </c>
      <c r="N1530" s="237" t="s">
        <v>7126</v>
      </c>
      <c r="O1530" s="237" t="s">
        <v>7132</v>
      </c>
      <c r="P1530" s="237" t="s">
        <v>7128</v>
      </c>
      <c r="Q1530" s="237" t="s">
        <v>6875</v>
      </c>
      <c r="R1530" s="237" t="s">
        <v>7129</v>
      </c>
      <c r="S1530" s="237" t="s">
        <v>7130</v>
      </c>
      <c r="T1530" s="237" t="s">
        <v>7130</v>
      </c>
      <c r="U1530" s="237" t="s">
        <v>7133</v>
      </c>
      <c r="V1530" s="237" t="s">
        <v>101</v>
      </c>
      <c r="W1530" s="237"/>
      <c r="X1530" s="237"/>
      <c r="Y1530" s="237" t="s">
        <v>7126</v>
      </c>
      <c r="Z1530" s="237" t="s">
        <v>7132</v>
      </c>
      <c r="AA1530" s="237" t="str">
        <f t="shared" si="265"/>
        <v>ユウゲンカイシャカイゴサポートウィズ</v>
      </c>
      <c r="AB1530" s="237" t="s">
        <v>7128</v>
      </c>
      <c r="AC1530" s="237" t="str">
        <f t="shared" si="266"/>
        <v>989</v>
      </c>
      <c r="AD1530" s="237" t="str">
        <f t="shared" si="267"/>
        <v>3204</v>
      </c>
      <c r="AE1530" s="237" t="s">
        <v>6875</v>
      </c>
      <c r="AF1530" s="237" t="s">
        <v>7129</v>
      </c>
      <c r="AG1530" s="237" t="str">
        <f t="shared" si="268"/>
        <v>仙台市青葉区南吉成六丁目１０番地の１６</v>
      </c>
      <c r="AH1530" s="237" t="s">
        <v>7130</v>
      </c>
      <c r="AI1530" s="237" t="s">
        <v>7130</v>
      </c>
      <c r="AJ1530" s="237" t="s">
        <v>332</v>
      </c>
    </row>
    <row r="1531" spans="1:36">
      <c r="A1531" s="237" t="str">
        <f t="shared" si="260"/>
        <v>0415100304居宅介護</v>
      </c>
      <c r="B1531" s="237" t="s">
        <v>7134</v>
      </c>
      <c r="C1531" s="237" t="s">
        <v>7135</v>
      </c>
      <c r="D1531" s="237" t="str">
        <f t="shared" si="261"/>
        <v>トクテイヒエイリカツドウホウジンワックマゴコロサービスミヤギ</v>
      </c>
      <c r="E1531" s="237" t="s">
        <v>3098</v>
      </c>
      <c r="F1531" s="237" t="str">
        <f t="shared" si="262"/>
        <v>980</v>
      </c>
      <c r="G1531" s="237" t="str">
        <f t="shared" si="263"/>
        <v>0011</v>
      </c>
      <c r="H1531" s="237" t="s">
        <v>7136</v>
      </c>
      <c r="I1531" s="237" t="str">
        <f t="shared" si="264"/>
        <v>仙台市青葉区上杉一丁目１６番４号センチュリー青葉６０１</v>
      </c>
      <c r="J1531" s="237" t="s">
        <v>7137</v>
      </c>
      <c r="K1531" s="237" t="s">
        <v>7138</v>
      </c>
      <c r="L1531" s="237" t="s">
        <v>248</v>
      </c>
      <c r="M1531" s="237" t="s">
        <v>7139</v>
      </c>
      <c r="N1531" s="237" t="s">
        <v>7140</v>
      </c>
      <c r="O1531" s="237" t="s">
        <v>7141</v>
      </c>
      <c r="P1531" s="237" t="s">
        <v>3098</v>
      </c>
      <c r="Q1531" s="237" t="s">
        <v>6875</v>
      </c>
      <c r="R1531" s="237" t="s">
        <v>7136</v>
      </c>
      <c r="S1531" s="237" t="s">
        <v>7137</v>
      </c>
      <c r="T1531" s="237" t="s">
        <v>7138</v>
      </c>
      <c r="U1531" s="237" t="s">
        <v>7142</v>
      </c>
      <c r="V1531" s="237" t="s">
        <v>99</v>
      </c>
      <c r="W1531" s="237"/>
      <c r="X1531" s="237"/>
      <c r="Y1531" s="237" t="s">
        <v>7140</v>
      </c>
      <c r="Z1531" s="237" t="s">
        <v>7141</v>
      </c>
      <c r="AA1531" s="237" t="str">
        <f t="shared" si="265"/>
        <v>ワックケアサービスミヤギ</v>
      </c>
      <c r="AB1531" s="237" t="s">
        <v>3098</v>
      </c>
      <c r="AC1531" s="237" t="str">
        <f t="shared" si="266"/>
        <v>980</v>
      </c>
      <c r="AD1531" s="237" t="str">
        <f t="shared" si="267"/>
        <v>0011</v>
      </c>
      <c r="AE1531" s="237" t="s">
        <v>6875</v>
      </c>
      <c r="AF1531" s="237" t="s">
        <v>7136</v>
      </c>
      <c r="AG1531" s="237" t="str">
        <f t="shared" si="268"/>
        <v>仙台市青葉区上杉一丁目１６番４号センチュリー青葉６０１</v>
      </c>
      <c r="AH1531" s="237" t="s">
        <v>7137</v>
      </c>
      <c r="AI1531" s="237" t="s">
        <v>7138</v>
      </c>
      <c r="AJ1531" s="237" t="s">
        <v>260</v>
      </c>
    </row>
    <row r="1532" spans="1:36">
      <c r="A1532" s="237" t="str">
        <f t="shared" si="260"/>
        <v>0415100304重度訪問介護</v>
      </c>
      <c r="B1532" s="237" t="s">
        <v>7134</v>
      </c>
      <c r="C1532" s="237" t="s">
        <v>7135</v>
      </c>
      <c r="D1532" s="237" t="str">
        <f t="shared" si="261"/>
        <v>トクテイヒエイリカツドウホウジンワックマゴコロサービスミヤギ</v>
      </c>
      <c r="E1532" s="237" t="s">
        <v>3098</v>
      </c>
      <c r="F1532" s="237" t="str">
        <f t="shared" si="262"/>
        <v>980</v>
      </c>
      <c r="G1532" s="237" t="str">
        <f t="shared" si="263"/>
        <v>0011</v>
      </c>
      <c r="H1532" s="237" t="s">
        <v>7136</v>
      </c>
      <c r="I1532" s="237" t="str">
        <f t="shared" si="264"/>
        <v>仙台市青葉区上杉一丁目１６番４号センチュリー青葉６０１</v>
      </c>
      <c r="J1532" s="237" t="s">
        <v>7137</v>
      </c>
      <c r="K1532" s="237" t="s">
        <v>7138</v>
      </c>
      <c r="L1532" s="237" t="s">
        <v>248</v>
      </c>
      <c r="M1532" s="237" t="s">
        <v>7139</v>
      </c>
      <c r="N1532" s="237" t="s">
        <v>7140</v>
      </c>
      <c r="O1532" s="237" t="s">
        <v>7141</v>
      </c>
      <c r="P1532" s="237" t="s">
        <v>3098</v>
      </c>
      <c r="Q1532" s="237" t="s">
        <v>6875</v>
      </c>
      <c r="R1532" s="237" t="s">
        <v>7136</v>
      </c>
      <c r="S1532" s="237" t="s">
        <v>7137</v>
      </c>
      <c r="T1532" s="237" t="s">
        <v>7138</v>
      </c>
      <c r="U1532" s="237" t="s">
        <v>7142</v>
      </c>
      <c r="V1532" s="237" t="s">
        <v>101</v>
      </c>
      <c r="W1532" s="237"/>
      <c r="X1532" s="237"/>
      <c r="Y1532" s="237" t="s">
        <v>7140</v>
      </c>
      <c r="Z1532" s="237" t="s">
        <v>7141</v>
      </c>
      <c r="AA1532" s="237" t="str">
        <f t="shared" si="265"/>
        <v>ワックケアサービスミヤギ</v>
      </c>
      <c r="AB1532" s="237" t="s">
        <v>3098</v>
      </c>
      <c r="AC1532" s="237" t="str">
        <f t="shared" si="266"/>
        <v>980</v>
      </c>
      <c r="AD1532" s="237" t="str">
        <f t="shared" si="267"/>
        <v>0011</v>
      </c>
      <c r="AE1532" s="237" t="s">
        <v>6875</v>
      </c>
      <c r="AF1532" s="237" t="s">
        <v>7136</v>
      </c>
      <c r="AG1532" s="237" t="str">
        <f t="shared" si="268"/>
        <v>仙台市青葉区上杉一丁目１６番４号センチュリー青葉６０１</v>
      </c>
      <c r="AH1532" s="237" t="s">
        <v>7137</v>
      </c>
      <c r="AI1532" s="237" t="s">
        <v>7138</v>
      </c>
      <c r="AJ1532" s="237" t="s">
        <v>332</v>
      </c>
    </row>
    <row r="1533" spans="1:36">
      <c r="A1533" s="237" t="str">
        <f t="shared" si="260"/>
        <v>0415100312居宅介護</v>
      </c>
      <c r="B1533" s="237" t="s">
        <v>7143</v>
      </c>
      <c r="C1533" s="237" t="s">
        <v>7144</v>
      </c>
      <c r="D1533" s="237" t="str">
        <f t="shared" si="261"/>
        <v>シャカイフクシホウジンシンワカイ</v>
      </c>
      <c r="E1533" s="237" t="s">
        <v>7145</v>
      </c>
      <c r="F1533" s="237" t="str">
        <f t="shared" si="262"/>
        <v>103</v>
      </c>
      <c r="G1533" s="237" t="str">
        <f t="shared" si="263"/>
        <v>0007</v>
      </c>
      <c r="H1533" s="237" t="s">
        <v>7146</v>
      </c>
      <c r="I1533" s="237" t="str">
        <f t="shared" si="264"/>
        <v>東京都中央区日本橋浜町二丁目44番4号</v>
      </c>
      <c r="J1533" s="237" t="s">
        <v>7147</v>
      </c>
      <c r="K1533" s="237" t="s">
        <v>7148</v>
      </c>
      <c r="L1533" s="237" t="s">
        <v>248</v>
      </c>
      <c r="M1533" s="237" t="s">
        <v>7149</v>
      </c>
      <c r="N1533" s="237" t="s">
        <v>7150</v>
      </c>
      <c r="O1533" s="237" t="s">
        <v>7151</v>
      </c>
      <c r="P1533" s="237" t="s">
        <v>7152</v>
      </c>
      <c r="Q1533" s="237" t="s">
        <v>6875</v>
      </c>
      <c r="R1533" s="237" t="s">
        <v>7153</v>
      </c>
      <c r="S1533" s="237" t="s">
        <v>7154</v>
      </c>
      <c r="T1533" s="237" t="s">
        <v>7155</v>
      </c>
      <c r="U1533" s="237" t="s">
        <v>7156</v>
      </c>
      <c r="V1533" s="237" t="s">
        <v>99</v>
      </c>
      <c r="W1533" s="237"/>
      <c r="X1533" s="237"/>
      <c r="Y1533" s="237" t="s">
        <v>7150</v>
      </c>
      <c r="Z1533" s="237" t="s">
        <v>7151</v>
      </c>
      <c r="AA1533" s="237" t="str">
        <f t="shared" si="265"/>
        <v>ホウモンカイゴセンタークローバーズピアワッセ</v>
      </c>
      <c r="AB1533" s="237" t="s">
        <v>7152</v>
      </c>
      <c r="AC1533" s="237" t="str">
        <f t="shared" si="266"/>
        <v>981</v>
      </c>
      <c r="AD1533" s="237" t="str">
        <f t="shared" si="267"/>
        <v>0901</v>
      </c>
      <c r="AE1533" s="237" t="s">
        <v>6875</v>
      </c>
      <c r="AF1533" s="237" t="s">
        <v>7153</v>
      </c>
      <c r="AG1533" s="237" t="str">
        <f t="shared" si="268"/>
        <v>仙台市青葉区北根黒松２－１０</v>
      </c>
      <c r="AH1533" s="237" t="s">
        <v>7154</v>
      </c>
      <c r="AI1533" s="237" t="s">
        <v>7155</v>
      </c>
      <c r="AJ1533" s="237" t="s">
        <v>332</v>
      </c>
    </row>
    <row r="1534" spans="1:36">
      <c r="A1534" s="237" t="str">
        <f t="shared" si="260"/>
        <v>0415100312重度訪問介護</v>
      </c>
      <c r="B1534" s="237" t="s">
        <v>7143</v>
      </c>
      <c r="C1534" s="237" t="s">
        <v>7144</v>
      </c>
      <c r="D1534" s="237" t="str">
        <f t="shared" si="261"/>
        <v>シャカイフクシホウジンシンワカイ</v>
      </c>
      <c r="E1534" s="237" t="s">
        <v>7145</v>
      </c>
      <c r="F1534" s="237" t="str">
        <f t="shared" si="262"/>
        <v>103</v>
      </c>
      <c r="G1534" s="237" t="str">
        <f t="shared" si="263"/>
        <v>0007</v>
      </c>
      <c r="H1534" s="237" t="s">
        <v>7146</v>
      </c>
      <c r="I1534" s="237" t="str">
        <f t="shared" si="264"/>
        <v>東京都中央区日本橋浜町二丁目44番4号</v>
      </c>
      <c r="J1534" s="237" t="s">
        <v>7147</v>
      </c>
      <c r="K1534" s="237" t="s">
        <v>7148</v>
      </c>
      <c r="L1534" s="237" t="s">
        <v>248</v>
      </c>
      <c r="M1534" s="237" t="s">
        <v>7149</v>
      </c>
      <c r="N1534" s="237" t="s">
        <v>7150</v>
      </c>
      <c r="O1534" s="237" t="s">
        <v>7151</v>
      </c>
      <c r="P1534" s="237" t="s">
        <v>7152</v>
      </c>
      <c r="Q1534" s="237" t="s">
        <v>6875</v>
      </c>
      <c r="R1534" s="237" t="s">
        <v>7153</v>
      </c>
      <c r="S1534" s="237" t="s">
        <v>7154</v>
      </c>
      <c r="T1534" s="237" t="s">
        <v>7155</v>
      </c>
      <c r="U1534" s="237" t="s">
        <v>7156</v>
      </c>
      <c r="V1534" s="237" t="s">
        <v>101</v>
      </c>
      <c r="W1534" s="237"/>
      <c r="X1534" s="237"/>
      <c r="Y1534" s="237" t="s">
        <v>7150</v>
      </c>
      <c r="Z1534" s="237" t="s">
        <v>7151</v>
      </c>
      <c r="AA1534" s="237" t="str">
        <f t="shared" si="265"/>
        <v>ホウモンカイゴセンタークローバーズピアワッセ</v>
      </c>
      <c r="AB1534" s="237" t="s">
        <v>7152</v>
      </c>
      <c r="AC1534" s="237" t="str">
        <f t="shared" si="266"/>
        <v>981</v>
      </c>
      <c r="AD1534" s="237" t="str">
        <f t="shared" si="267"/>
        <v>0901</v>
      </c>
      <c r="AE1534" s="237" t="s">
        <v>6875</v>
      </c>
      <c r="AF1534" s="237" t="s">
        <v>7153</v>
      </c>
      <c r="AG1534" s="237" t="str">
        <f t="shared" si="268"/>
        <v>仙台市青葉区北根黒松２－１０</v>
      </c>
      <c r="AH1534" s="237" t="s">
        <v>7154</v>
      </c>
      <c r="AI1534" s="237" t="s">
        <v>7155</v>
      </c>
      <c r="AJ1534" s="237" t="s">
        <v>332</v>
      </c>
    </row>
    <row r="1535" spans="1:36">
      <c r="A1535" s="237" t="str">
        <f t="shared" si="260"/>
        <v>0415100320居宅介護</v>
      </c>
      <c r="B1535" s="237" t="s">
        <v>7157</v>
      </c>
      <c r="C1535" s="237" t="s">
        <v>7158</v>
      </c>
      <c r="D1535" s="237" t="str">
        <f t="shared" si="261"/>
        <v>ユウゲンカイシャマメシバ</v>
      </c>
      <c r="E1535" s="237" t="s">
        <v>7159</v>
      </c>
      <c r="F1535" s="237" t="str">
        <f t="shared" si="262"/>
        <v>980</v>
      </c>
      <c r="G1535" s="237" t="str">
        <f t="shared" si="263"/>
        <v>0013</v>
      </c>
      <c r="H1535" s="237" t="s">
        <v>7160</v>
      </c>
      <c r="I1535" s="237" t="str">
        <f t="shared" si="264"/>
        <v>仙台市青葉区花京院二丁目１番７号</v>
      </c>
      <c r="J1535" s="237" t="s">
        <v>7161</v>
      </c>
      <c r="K1535" s="237" t="s">
        <v>7162</v>
      </c>
      <c r="L1535" s="237" t="s">
        <v>339</v>
      </c>
      <c r="M1535" s="237" t="s">
        <v>7163</v>
      </c>
      <c r="N1535" s="237" t="s">
        <v>7164</v>
      </c>
      <c r="O1535" s="237" t="s">
        <v>7165</v>
      </c>
      <c r="P1535" s="237" t="s">
        <v>7159</v>
      </c>
      <c r="Q1535" s="237" t="s">
        <v>6875</v>
      </c>
      <c r="R1535" s="237" t="s">
        <v>7160</v>
      </c>
      <c r="S1535" s="237" t="s">
        <v>7161</v>
      </c>
      <c r="T1535" s="237" t="s">
        <v>7162</v>
      </c>
      <c r="U1535" s="237" t="s">
        <v>7166</v>
      </c>
      <c r="V1535" s="237" t="s">
        <v>99</v>
      </c>
      <c r="W1535" s="237"/>
      <c r="X1535" s="237"/>
      <c r="Y1535" s="237" t="s">
        <v>7164</v>
      </c>
      <c r="Z1535" s="237" t="s">
        <v>7165</v>
      </c>
      <c r="AA1535" s="237" t="str">
        <f t="shared" si="265"/>
        <v>ホウモンカイゴステーションマメシバ</v>
      </c>
      <c r="AB1535" s="237" t="s">
        <v>7159</v>
      </c>
      <c r="AC1535" s="237" t="str">
        <f t="shared" si="266"/>
        <v>980</v>
      </c>
      <c r="AD1535" s="237" t="str">
        <f t="shared" si="267"/>
        <v>0013</v>
      </c>
      <c r="AE1535" s="237" t="s">
        <v>6875</v>
      </c>
      <c r="AF1535" s="237" t="s">
        <v>7160</v>
      </c>
      <c r="AG1535" s="237" t="str">
        <f t="shared" si="268"/>
        <v>仙台市青葉区花京院二丁目１番７号</v>
      </c>
      <c r="AH1535" s="237" t="s">
        <v>7161</v>
      </c>
      <c r="AI1535" s="237" t="s">
        <v>7162</v>
      </c>
      <c r="AJ1535" s="237" t="s">
        <v>260</v>
      </c>
    </row>
    <row r="1536" spans="1:36">
      <c r="A1536" s="237" t="str">
        <f t="shared" si="260"/>
        <v>0415100320重度訪問介護</v>
      </c>
      <c r="B1536" s="237" t="s">
        <v>7157</v>
      </c>
      <c r="C1536" s="237" t="s">
        <v>7158</v>
      </c>
      <c r="D1536" s="237" t="str">
        <f t="shared" si="261"/>
        <v>ユウゲンカイシャマメシバ</v>
      </c>
      <c r="E1536" s="237" t="s">
        <v>7159</v>
      </c>
      <c r="F1536" s="237" t="str">
        <f t="shared" si="262"/>
        <v>980</v>
      </c>
      <c r="G1536" s="237" t="str">
        <f t="shared" si="263"/>
        <v>0013</v>
      </c>
      <c r="H1536" s="237" t="s">
        <v>7160</v>
      </c>
      <c r="I1536" s="237" t="str">
        <f t="shared" si="264"/>
        <v>仙台市青葉区花京院二丁目１番７号</v>
      </c>
      <c r="J1536" s="237" t="s">
        <v>7161</v>
      </c>
      <c r="K1536" s="237" t="s">
        <v>7162</v>
      </c>
      <c r="L1536" s="237" t="s">
        <v>339</v>
      </c>
      <c r="M1536" s="237" t="s">
        <v>7163</v>
      </c>
      <c r="N1536" s="237" t="s">
        <v>7164</v>
      </c>
      <c r="O1536" s="237" t="s">
        <v>7165</v>
      </c>
      <c r="P1536" s="237" t="s">
        <v>7159</v>
      </c>
      <c r="Q1536" s="237" t="s">
        <v>6875</v>
      </c>
      <c r="R1536" s="237" t="s">
        <v>7160</v>
      </c>
      <c r="S1536" s="237" t="s">
        <v>7161</v>
      </c>
      <c r="T1536" s="237" t="s">
        <v>7162</v>
      </c>
      <c r="U1536" s="237" t="s">
        <v>7166</v>
      </c>
      <c r="V1536" s="237" t="s">
        <v>101</v>
      </c>
      <c r="W1536" s="237"/>
      <c r="X1536" s="237"/>
      <c r="Y1536" s="237" t="s">
        <v>7164</v>
      </c>
      <c r="Z1536" s="237" t="s">
        <v>7165</v>
      </c>
      <c r="AA1536" s="237" t="str">
        <f t="shared" si="265"/>
        <v>ホウモンカイゴステーションマメシバ</v>
      </c>
      <c r="AB1536" s="237" t="s">
        <v>7159</v>
      </c>
      <c r="AC1536" s="237" t="str">
        <f t="shared" si="266"/>
        <v>980</v>
      </c>
      <c r="AD1536" s="237" t="str">
        <f t="shared" si="267"/>
        <v>0013</v>
      </c>
      <c r="AE1536" s="237" t="s">
        <v>6875</v>
      </c>
      <c r="AF1536" s="237" t="s">
        <v>7160</v>
      </c>
      <c r="AG1536" s="237" t="str">
        <f t="shared" si="268"/>
        <v>仙台市青葉区花京院二丁目１番７号</v>
      </c>
      <c r="AH1536" s="237" t="s">
        <v>7161</v>
      </c>
      <c r="AI1536" s="237" t="s">
        <v>7162</v>
      </c>
      <c r="AJ1536" s="237" t="s">
        <v>260</v>
      </c>
    </row>
    <row r="1537" spans="1:36">
      <c r="A1537" s="237" t="str">
        <f t="shared" si="260"/>
        <v>0415100320同行援護</v>
      </c>
      <c r="B1537" s="237" t="s">
        <v>7157</v>
      </c>
      <c r="C1537" s="237" t="s">
        <v>7158</v>
      </c>
      <c r="D1537" s="237" t="str">
        <f t="shared" si="261"/>
        <v>ユウゲンカイシャマメシバ</v>
      </c>
      <c r="E1537" s="237" t="s">
        <v>7159</v>
      </c>
      <c r="F1537" s="237" t="str">
        <f t="shared" si="262"/>
        <v>980</v>
      </c>
      <c r="G1537" s="237" t="str">
        <f t="shared" si="263"/>
        <v>0013</v>
      </c>
      <c r="H1537" s="237" t="s">
        <v>7160</v>
      </c>
      <c r="I1537" s="237" t="str">
        <f t="shared" si="264"/>
        <v>仙台市青葉区花京院二丁目１番７号</v>
      </c>
      <c r="J1537" s="237" t="s">
        <v>7161</v>
      </c>
      <c r="K1537" s="237" t="s">
        <v>7162</v>
      </c>
      <c r="L1537" s="237" t="s">
        <v>339</v>
      </c>
      <c r="M1537" s="237" t="s">
        <v>7163</v>
      </c>
      <c r="N1537" s="237" t="s">
        <v>7164</v>
      </c>
      <c r="O1537" s="237" t="s">
        <v>7165</v>
      </c>
      <c r="P1537" s="237" t="s">
        <v>7159</v>
      </c>
      <c r="Q1537" s="237" t="s">
        <v>6875</v>
      </c>
      <c r="R1537" s="237" t="s">
        <v>7160</v>
      </c>
      <c r="S1537" s="237" t="s">
        <v>7161</v>
      </c>
      <c r="T1537" s="237" t="s">
        <v>7162</v>
      </c>
      <c r="U1537" s="237" t="s">
        <v>7166</v>
      </c>
      <c r="V1537" s="237" t="s">
        <v>126</v>
      </c>
      <c r="W1537" s="237"/>
      <c r="X1537" s="237"/>
      <c r="Y1537" s="237" t="s">
        <v>7164</v>
      </c>
      <c r="Z1537" s="237" t="s">
        <v>7165</v>
      </c>
      <c r="AA1537" s="237" t="str">
        <f t="shared" si="265"/>
        <v>ホウモンカイゴステーションマメシバ</v>
      </c>
      <c r="AB1537" s="237" t="s">
        <v>7159</v>
      </c>
      <c r="AC1537" s="237" t="str">
        <f t="shared" si="266"/>
        <v>980</v>
      </c>
      <c r="AD1537" s="237" t="str">
        <f t="shared" si="267"/>
        <v>0013</v>
      </c>
      <c r="AE1537" s="237" t="s">
        <v>6875</v>
      </c>
      <c r="AF1537" s="237" t="s">
        <v>7160</v>
      </c>
      <c r="AG1537" s="237" t="str">
        <f t="shared" si="268"/>
        <v>仙台市青葉区花京院二丁目１番７号</v>
      </c>
      <c r="AH1537" s="237" t="s">
        <v>7161</v>
      </c>
      <c r="AI1537" s="237" t="s">
        <v>7162</v>
      </c>
      <c r="AJ1537" s="237" t="s">
        <v>332</v>
      </c>
    </row>
    <row r="1538" spans="1:36">
      <c r="A1538" s="237" t="str">
        <f t="shared" si="260"/>
        <v>0415100338居宅介護</v>
      </c>
      <c r="B1538" s="237" t="s">
        <v>7167</v>
      </c>
      <c r="C1538" s="237" t="s">
        <v>7168</v>
      </c>
      <c r="D1538" s="237" t="str">
        <f t="shared" si="261"/>
        <v>サンケアサービスカブシキカイシャ</v>
      </c>
      <c r="E1538" s="237" t="s">
        <v>5448</v>
      </c>
      <c r="F1538" s="237" t="str">
        <f t="shared" si="262"/>
        <v>981</v>
      </c>
      <c r="G1538" s="237" t="str">
        <f t="shared" si="263"/>
        <v>0912</v>
      </c>
      <c r="H1538" s="237" t="s">
        <v>7169</v>
      </c>
      <c r="I1538" s="237" t="str">
        <f t="shared" si="264"/>
        <v>仙台市青葉区堤町一丁目７番３０号ザ・キャッスル北仙台１０２</v>
      </c>
      <c r="J1538" s="237" t="s">
        <v>7170</v>
      </c>
      <c r="K1538" s="237" t="s">
        <v>7171</v>
      </c>
      <c r="L1538" s="237" t="s">
        <v>339</v>
      </c>
      <c r="M1538" s="237" t="s">
        <v>7172</v>
      </c>
      <c r="N1538" s="237" t="s">
        <v>7173</v>
      </c>
      <c r="O1538" s="237" t="s">
        <v>7174</v>
      </c>
      <c r="P1538" s="237" t="s">
        <v>5448</v>
      </c>
      <c r="Q1538" s="237" t="s">
        <v>6875</v>
      </c>
      <c r="R1538" s="237" t="s">
        <v>7169</v>
      </c>
      <c r="S1538" s="237" t="s">
        <v>7170</v>
      </c>
      <c r="T1538" s="237" t="s">
        <v>7171</v>
      </c>
      <c r="U1538" s="237" t="s">
        <v>7175</v>
      </c>
      <c r="V1538" s="237" t="s">
        <v>99</v>
      </c>
      <c r="W1538" s="237"/>
      <c r="X1538" s="237"/>
      <c r="Y1538" s="237" t="s">
        <v>7173</v>
      </c>
      <c r="Z1538" s="237" t="s">
        <v>7174</v>
      </c>
      <c r="AA1538" s="237" t="str">
        <f t="shared" si="265"/>
        <v>サンケアサービス</v>
      </c>
      <c r="AB1538" s="237" t="s">
        <v>5448</v>
      </c>
      <c r="AC1538" s="237" t="str">
        <f t="shared" si="266"/>
        <v>981</v>
      </c>
      <c r="AD1538" s="237" t="str">
        <f t="shared" si="267"/>
        <v>0912</v>
      </c>
      <c r="AE1538" s="237" t="s">
        <v>6875</v>
      </c>
      <c r="AF1538" s="237" t="s">
        <v>7169</v>
      </c>
      <c r="AG1538" s="237" t="str">
        <f t="shared" si="268"/>
        <v>仙台市青葉区堤町一丁目７番３０号ザ・キャッスル北仙台１０２</v>
      </c>
      <c r="AH1538" s="237" t="s">
        <v>7170</v>
      </c>
      <c r="AI1538" s="237" t="s">
        <v>7171</v>
      </c>
      <c r="AJ1538" s="237" t="s">
        <v>260</v>
      </c>
    </row>
    <row r="1539" spans="1:36">
      <c r="A1539" s="237" t="str">
        <f t="shared" si="260"/>
        <v>0415100338重度訪問介護</v>
      </c>
      <c r="B1539" s="237" t="s">
        <v>7167</v>
      </c>
      <c r="C1539" s="237" t="s">
        <v>7168</v>
      </c>
      <c r="D1539" s="237" t="str">
        <f t="shared" si="261"/>
        <v>サンケアサービスカブシキカイシャ</v>
      </c>
      <c r="E1539" s="237" t="s">
        <v>5448</v>
      </c>
      <c r="F1539" s="237" t="str">
        <f t="shared" si="262"/>
        <v>981</v>
      </c>
      <c r="G1539" s="237" t="str">
        <f t="shared" si="263"/>
        <v>0912</v>
      </c>
      <c r="H1539" s="237" t="s">
        <v>7169</v>
      </c>
      <c r="I1539" s="237" t="str">
        <f t="shared" si="264"/>
        <v>仙台市青葉区堤町一丁目７番３０号ザ・キャッスル北仙台１０２</v>
      </c>
      <c r="J1539" s="237" t="s">
        <v>7170</v>
      </c>
      <c r="K1539" s="237" t="s">
        <v>7171</v>
      </c>
      <c r="L1539" s="237" t="s">
        <v>339</v>
      </c>
      <c r="M1539" s="237" t="s">
        <v>7172</v>
      </c>
      <c r="N1539" s="237" t="s">
        <v>7173</v>
      </c>
      <c r="O1539" s="237" t="s">
        <v>7174</v>
      </c>
      <c r="P1539" s="237" t="s">
        <v>5448</v>
      </c>
      <c r="Q1539" s="237" t="s">
        <v>6875</v>
      </c>
      <c r="R1539" s="237" t="s">
        <v>7169</v>
      </c>
      <c r="S1539" s="237" t="s">
        <v>7170</v>
      </c>
      <c r="T1539" s="237" t="s">
        <v>7171</v>
      </c>
      <c r="U1539" s="237" t="s">
        <v>7175</v>
      </c>
      <c r="V1539" s="237" t="s">
        <v>101</v>
      </c>
      <c r="W1539" s="237"/>
      <c r="X1539" s="237"/>
      <c r="Y1539" s="237" t="s">
        <v>7173</v>
      </c>
      <c r="Z1539" s="237" t="s">
        <v>7174</v>
      </c>
      <c r="AA1539" s="237" t="str">
        <f t="shared" si="265"/>
        <v>サンケアサービス</v>
      </c>
      <c r="AB1539" s="237" t="s">
        <v>5448</v>
      </c>
      <c r="AC1539" s="237" t="str">
        <f t="shared" si="266"/>
        <v>981</v>
      </c>
      <c r="AD1539" s="237" t="str">
        <f t="shared" si="267"/>
        <v>0912</v>
      </c>
      <c r="AE1539" s="237" t="s">
        <v>6875</v>
      </c>
      <c r="AF1539" s="237" t="s">
        <v>7169</v>
      </c>
      <c r="AG1539" s="237" t="str">
        <f t="shared" si="268"/>
        <v>仙台市青葉区堤町一丁目７番３０号ザ・キャッスル北仙台１０２</v>
      </c>
      <c r="AH1539" s="237" t="s">
        <v>7170</v>
      </c>
      <c r="AI1539" s="237" t="s">
        <v>7171</v>
      </c>
      <c r="AJ1539" s="237" t="s">
        <v>260</v>
      </c>
    </row>
    <row r="1540" spans="1:36">
      <c r="A1540" s="237" t="str">
        <f t="shared" si="260"/>
        <v>0415100338同行援護</v>
      </c>
      <c r="B1540" s="237" t="s">
        <v>7167</v>
      </c>
      <c r="C1540" s="237" t="s">
        <v>7168</v>
      </c>
      <c r="D1540" s="237" t="str">
        <f t="shared" si="261"/>
        <v>サンケアサービスカブシキカイシャ</v>
      </c>
      <c r="E1540" s="237" t="s">
        <v>5448</v>
      </c>
      <c r="F1540" s="237" t="str">
        <f t="shared" si="262"/>
        <v>981</v>
      </c>
      <c r="G1540" s="237" t="str">
        <f t="shared" si="263"/>
        <v>0912</v>
      </c>
      <c r="H1540" s="237" t="s">
        <v>7169</v>
      </c>
      <c r="I1540" s="237" t="str">
        <f t="shared" si="264"/>
        <v>仙台市青葉区堤町一丁目７番３０号ザ・キャッスル北仙台１０２</v>
      </c>
      <c r="J1540" s="237" t="s">
        <v>7170</v>
      </c>
      <c r="K1540" s="237" t="s">
        <v>7171</v>
      </c>
      <c r="L1540" s="237" t="s">
        <v>339</v>
      </c>
      <c r="M1540" s="237" t="s">
        <v>7172</v>
      </c>
      <c r="N1540" s="237" t="s">
        <v>7173</v>
      </c>
      <c r="O1540" s="237" t="s">
        <v>7174</v>
      </c>
      <c r="P1540" s="237" t="s">
        <v>5448</v>
      </c>
      <c r="Q1540" s="237" t="s">
        <v>6875</v>
      </c>
      <c r="R1540" s="237" t="s">
        <v>7169</v>
      </c>
      <c r="S1540" s="237" t="s">
        <v>7170</v>
      </c>
      <c r="T1540" s="237" t="s">
        <v>7171</v>
      </c>
      <c r="U1540" s="237" t="s">
        <v>7175</v>
      </c>
      <c r="V1540" s="237" t="s">
        <v>126</v>
      </c>
      <c r="W1540" s="237"/>
      <c r="X1540" s="237"/>
      <c r="Y1540" s="237" t="s">
        <v>7173</v>
      </c>
      <c r="Z1540" s="237" t="s">
        <v>7174</v>
      </c>
      <c r="AA1540" s="237" t="str">
        <f t="shared" si="265"/>
        <v>サンケアサービス</v>
      </c>
      <c r="AB1540" s="237" t="s">
        <v>5448</v>
      </c>
      <c r="AC1540" s="237" t="str">
        <f t="shared" si="266"/>
        <v>981</v>
      </c>
      <c r="AD1540" s="237" t="str">
        <f t="shared" si="267"/>
        <v>0912</v>
      </c>
      <c r="AE1540" s="237" t="s">
        <v>6875</v>
      </c>
      <c r="AF1540" s="237" t="s">
        <v>7169</v>
      </c>
      <c r="AG1540" s="237" t="str">
        <f t="shared" si="268"/>
        <v>仙台市青葉区堤町一丁目７番３０号ザ・キャッスル北仙台１０２</v>
      </c>
      <c r="AH1540" s="237" t="s">
        <v>7170</v>
      </c>
      <c r="AI1540" s="237" t="s">
        <v>7171</v>
      </c>
      <c r="AJ1540" s="237" t="s">
        <v>260</v>
      </c>
    </row>
    <row r="1541" spans="1:36">
      <c r="A1541" s="237" t="str">
        <f t="shared" si="260"/>
        <v>0415100346居宅介護</v>
      </c>
      <c r="B1541" s="237" t="s">
        <v>7176</v>
      </c>
      <c r="C1541" s="237" t="s">
        <v>7177</v>
      </c>
      <c r="D1541" s="237" t="str">
        <f t="shared" si="261"/>
        <v>ユウゲンカイシャアケボノカイゴセンター</v>
      </c>
      <c r="E1541" s="237" t="s">
        <v>7178</v>
      </c>
      <c r="F1541" s="237" t="str">
        <f t="shared" si="262"/>
        <v>980</v>
      </c>
      <c r="G1541" s="237" t="str">
        <f t="shared" si="263"/>
        <v>0001</v>
      </c>
      <c r="H1541" s="237" t="s">
        <v>7179</v>
      </c>
      <c r="I1541" s="237" t="str">
        <f t="shared" si="264"/>
        <v>仙台市青葉区中江一丁目13番11号</v>
      </c>
      <c r="J1541" s="237" t="s">
        <v>7180</v>
      </c>
      <c r="K1541" s="237" t="s">
        <v>7181</v>
      </c>
      <c r="L1541" s="237" t="s">
        <v>339</v>
      </c>
      <c r="M1541" s="237" t="s">
        <v>7182</v>
      </c>
      <c r="N1541" s="237" t="s">
        <v>7176</v>
      </c>
      <c r="O1541" s="237" t="s">
        <v>7177</v>
      </c>
      <c r="P1541" s="237" t="s">
        <v>7178</v>
      </c>
      <c r="Q1541" s="237" t="s">
        <v>6875</v>
      </c>
      <c r="R1541" s="237" t="s">
        <v>7179</v>
      </c>
      <c r="S1541" s="237" t="s">
        <v>7180</v>
      </c>
      <c r="T1541" s="237" t="s">
        <v>7181</v>
      </c>
      <c r="U1541" s="237" t="s">
        <v>7183</v>
      </c>
      <c r="V1541" s="237" t="s">
        <v>99</v>
      </c>
      <c r="W1541" s="237"/>
      <c r="X1541" s="237"/>
      <c r="Y1541" s="237" t="s">
        <v>7176</v>
      </c>
      <c r="Z1541" s="237" t="s">
        <v>7177</v>
      </c>
      <c r="AA1541" s="237" t="str">
        <f t="shared" si="265"/>
        <v>ユウゲンカイシャアケボノカイゴセンター</v>
      </c>
      <c r="AB1541" s="237" t="s">
        <v>7178</v>
      </c>
      <c r="AC1541" s="237" t="str">
        <f t="shared" si="266"/>
        <v>980</v>
      </c>
      <c r="AD1541" s="237" t="str">
        <f t="shared" si="267"/>
        <v>0001</v>
      </c>
      <c r="AE1541" s="237" t="s">
        <v>6875</v>
      </c>
      <c r="AF1541" s="237" t="s">
        <v>7179</v>
      </c>
      <c r="AG1541" s="237" t="str">
        <f t="shared" si="268"/>
        <v>仙台市青葉区中江一丁目13番11号</v>
      </c>
      <c r="AH1541" s="237" t="s">
        <v>7180</v>
      </c>
      <c r="AI1541" s="237" t="s">
        <v>7181</v>
      </c>
      <c r="AJ1541" s="237" t="s">
        <v>260</v>
      </c>
    </row>
    <row r="1542" spans="1:36">
      <c r="A1542" s="237" t="str">
        <f t="shared" si="260"/>
        <v>0415100346重度訪問介護</v>
      </c>
      <c r="B1542" s="237" t="s">
        <v>7176</v>
      </c>
      <c r="C1542" s="237" t="s">
        <v>7177</v>
      </c>
      <c r="D1542" s="237" t="str">
        <f t="shared" si="261"/>
        <v>ユウゲンカイシャアケボノカイゴセンター</v>
      </c>
      <c r="E1542" s="237" t="s">
        <v>7178</v>
      </c>
      <c r="F1542" s="237" t="str">
        <f t="shared" si="262"/>
        <v>980</v>
      </c>
      <c r="G1542" s="237" t="str">
        <f t="shared" si="263"/>
        <v>0001</v>
      </c>
      <c r="H1542" s="237" t="s">
        <v>7179</v>
      </c>
      <c r="I1542" s="237" t="str">
        <f t="shared" si="264"/>
        <v>仙台市青葉区中江一丁目13番11号</v>
      </c>
      <c r="J1542" s="237" t="s">
        <v>7180</v>
      </c>
      <c r="K1542" s="237" t="s">
        <v>7181</v>
      </c>
      <c r="L1542" s="237" t="s">
        <v>339</v>
      </c>
      <c r="M1542" s="237" t="s">
        <v>7182</v>
      </c>
      <c r="N1542" s="237" t="s">
        <v>7176</v>
      </c>
      <c r="O1542" s="237" t="s">
        <v>7177</v>
      </c>
      <c r="P1542" s="237" t="s">
        <v>7178</v>
      </c>
      <c r="Q1542" s="237" t="s">
        <v>6875</v>
      </c>
      <c r="R1542" s="237" t="s">
        <v>7179</v>
      </c>
      <c r="S1542" s="237" t="s">
        <v>7180</v>
      </c>
      <c r="T1542" s="237" t="s">
        <v>7181</v>
      </c>
      <c r="U1542" s="237" t="s">
        <v>7183</v>
      </c>
      <c r="V1542" s="237" t="s">
        <v>101</v>
      </c>
      <c r="W1542" s="237"/>
      <c r="X1542" s="237"/>
      <c r="Y1542" s="237" t="s">
        <v>7176</v>
      </c>
      <c r="Z1542" s="237" t="s">
        <v>7177</v>
      </c>
      <c r="AA1542" s="237" t="str">
        <f t="shared" si="265"/>
        <v>ユウゲンカイシャアケボノカイゴセンター</v>
      </c>
      <c r="AB1542" s="237" t="s">
        <v>7178</v>
      </c>
      <c r="AC1542" s="237" t="str">
        <f t="shared" si="266"/>
        <v>980</v>
      </c>
      <c r="AD1542" s="237" t="str">
        <f t="shared" si="267"/>
        <v>0001</v>
      </c>
      <c r="AE1542" s="237" t="s">
        <v>6875</v>
      </c>
      <c r="AF1542" s="237" t="s">
        <v>7179</v>
      </c>
      <c r="AG1542" s="237" t="str">
        <f t="shared" si="268"/>
        <v>仙台市青葉区中江一丁目13番11号</v>
      </c>
      <c r="AH1542" s="237" t="s">
        <v>7180</v>
      </c>
      <c r="AI1542" s="237" t="s">
        <v>7181</v>
      </c>
      <c r="AJ1542" s="237" t="s">
        <v>260</v>
      </c>
    </row>
    <row r="1543" spans="1:36">
      <c r="A1543" s="237" t="str">
        <f t="shared" si="260"/>
        <v>0415100353居宅介護</v>
      </c>
      <c r="B1543" s="237" t="s">
        <v>7184</v>
      </c>
      <c r="C1543" s="237" t="s">
        <v>7185</v>
      </c>
      <c r="D1543" s="237" t="str">
        <f t="shared" si="261"/>
        <v>ユウゲンカイシャギアール・サービス</v>
      </c>
      <c r="E1543" s="237" t="s">
        <v>6915</v>
      </c>
      <c r="F1543" s="237" t="str">
        <f t="shared" si="262"/>
        <v>989</v>
      </c>
      <c r="G1543" s="237" t="str">
        <f t="shared" si="263"/>
        <v>3124</v>
      </c>
      <c r="H1543" s="237" t="s">
        <v>7186</v>
      </c>
      <c r="I1543" s="237" t="str">
        <f t="shared" si="264"/>
        <v>仙台市青葉区上愛子字街道６１番地の２</v>
      </c>
      <c r="J1543" s="237" t="s">
        <v>7187</v>
      </c>
      <c r="K1543" s="237" t="s">
        <v>7188</v>
      </c>
      <c r="L1543" s="237" t="s">
        <v>339</v>
      </c>
      <c r="M1543" s="237" t="s">
        <v>7189</v>
      </c>
      <c r="N1543" s="237" t="s">
        <v>7184</v>
      </c>
      <c r="O1543" s="237" t="s">
        <v>7185</v>
      </c>
      <c r="P1543" s="237" t="s">
        <v>6915</v>
      </c>
      <c r="Q1543" s="237" t="s">
        <v>6875</v>
      </c>
      <c r="R1543" s="237" t="s">
        <v>7186</v>
      </c>
      <c r="S1543" s="237" t="s">
        <v>7187</v>
      </c>
      <c r="T1543" s="237" t="s">
        <v>7188</v>
      </c>
      <c r="U1543" s="237" t="s">
        <v>7190</v>
      </c>
      <c r="V1543" s="237" t="s">
        <v>99</v>
      </c>
      <c r="W1543" s="237"/>
      <c r="X1543" s="237"/>
      <c r="Y1543" s="237" t="s">
        <v>7184</v>
      </c>
      <c r="Z1543" s="237" t="s">
        <v>7185</v>
      </c>
      <c r="AA1543" s="237" t="str">
        <f t="shared" si="265"/>
        <v>ユウゲンカイシャギアール・サービス</v>
      </c>
      <c r="AB1543" s="237" t="s">
        <v>6915</v>
      </c>
      <c r="AC1543" s="237" t="str">
        <f t="shared" si="266"/>
        <v>989</v>
      </c>
      <c r="AD1543" s="237" t="str">
        <f t="shared" si="267"/>
        <v>3124</v>
      </c>
      <c r="AE1543" s="237" t="s">
        <v>6875</v>
      </c>
      <c r="AF1543" s="237" t="s">
        <v>7186</v>
      </c>
      <c r="AG1543" s="237" t="str">
        <f t="shared" si="268"/>
        <v>仙台市青葉区上愛子字街道６１番地の２</v>
      </c>
      <c r="AH1543" s="237" t="s">
        <v>7187</v>
      </c>
      <c r="AI1543" s="237" t="s">
        <v>7188</v>
      </c>
      <c r="AJ1543" s="237" t="s">
        <v>260</v>
      </c>
    </row>
    <row r="1544" spans="1:36">
      <c r="A1544" s="237" t="str">
        <f t="shared" si="260"/>
        <v>0415100353重度訪問介護</v>
      </c>
      <c r="B1544" s="237" t="s">
        <v>7184</v>
      </c>
      <c r="C1544" s="237" t="s">
        <v>7185</v>
      </c>
      <c r="D1544" s="237" t="str">
        <f t="shared" si="261"/>
        <v>ユウゲンカイシャギアール・サービス</v>
      </c>
      <c r="E1544" s="237" t="s">
        <v>6915</v>
      </c>
      <c r="F1544" s="237" t="str">
        <f t="shared" si="262"/>
        <v>989</v>
      </c>
      <c r="G1544" s="237" t="str">
        <f t="shared" si="263"/>
        <v>3124</v>
      </c>
      <c r="H1544" s="237" t="s">
        <v>7186</v>
      </c>
      <c r="I1544" s="237" t="str">
        <f t="shared" si="264"/>
        <v>仙台市青葉区上愛子字街道６１番地の２</v>
      </c>
      <c r="J1544" s="237" t="s">
        <v>7187</v>
      </c>
      <c r="K1544" s="237" t="s">
        <v>7188</v>
      </c>
      <c r="L1544" s="237" t="s">
        <v>339</v>
      </c>
      <c r="M1544" s="237" t="s">
        <v>7189</v>
      </c>
      <c r="N1544" s="237" t="s">
        <v>7184</v>
      </c>
      <c r="O1544" s="237" t="s">
        <v>7185</v>
      </c>
      <c r="P1544" s="237" t="s">
        <v>6915</v>
      </c>
      <c r="Q1544" s="237" t="s">
        <v>6875</v>
      </c>
      <c r="R1544" s="237" t="s">
        <v>7186</v>
      </c>
      <c r="S1544" s="237" t="s">
        <v>7187</v>
      </c>
      <c r="T1544" s="237" t="s">
        <v>7188</v>
      </c>
      <c r="U1544" s="237" t="s">
        <v>7190</v>
      </c>
      <c r="V1544" s="237" t="s">
        <v>101</v>
      </c>
      <c r="W1544" s="237"/>
      <c r="X1544" s="237"/>
      <c r="Y1544" s="237" t="s">
        <v>7184</v>
      </c>
      <c r="Z1544" s="237" t="s">
        <v>7185</v>
      </c>
      <c r="AA1544" s="237" t="str">
        <f t="shared" si="265"/>
        <v>ユウゲンカイシャギアール・サービス</v>
      </c>
      <c r="AB1544" s="237" t="s">
        <v>6915</v>
      </c>
      <c r="AC1544" s="237" t="str">
        <f t="shared" si="266"/>
        <v>989</v>
      </c>
      <c r="AD1544" s="237" t="str">
        <f t="shared" si="267"/>
        <v>3124</v>
      </c>
      <c r="AE1544" s="237" t="s">
        <v>6875</v>
      </c>
      <c r="AF1544" s="237" t="s">
        <v>7186</v>
      </c>
      <c r="AG1544" s="237" t="str">
        <f t="shared" si="268"/>
        <v>仙台市青葉区上愛子字街道６１番地の２</v>
      </c>
      <c r="AH1544" s="237" t="s">
        <v>7187</v>
      </c>
      <c r="AI1544" s="237" t="s">
        <v>7188</v>
      </c>
      <c r="AJ1544" s="237" t="s">
        <v>260</v>
      </c>
    </row>
    <row r="1545" spans="1:36">
      <c r="A1545" s="237" t="str">
        <f t="shared" si="260"/>
        <v>0415100361居宅介護</v>
      </c>
      <c r="B1545" s="237" t="s">
        <v>7191</v>
      </c>
      <c r="C1545" s="237" t="s">
        <v>7192</v>
      </c>
      <c r="D1545" s="237" t="str">
        <f t="shared" si="261"/>
        <v>ユウゲンカイシャハピネスカイゴセンター</v>
      </c>
      <c r="E1545" s="237" t="s">
        <v>7193</v>
      </c>
      <c r="F1545" s="237" t="str">
        <f t="shared" si="262"/>
        <v>981</v>
      </c>
      <c r="G1545" s="237" t="str">
        <f t="shared" si="263"/>
        <v>0905</v>
      </c>
      <c r="H1545" s="237" t="s">
        <v>7194</v>
      </c>
      <c r="I1545" s="237" t="str">
        <f t="shared" si="264"/>
        <v>仙台市青葉区小松島三丁目１０番１２号野村ステイツ小松島ヒルズ３０２号</v>
      </c>
      <c r="J1545" s="237" t="s">
        <v>7195</v>
      </c>
      <c r="K1545" s="237" t="s">
        <v>7195</v>
      </c>
      <c r="L1545" s="237" t="s">
        <v>339</v>
      </c>
      <c r="M1545" s="237" t="s">
        <v>7196</v>
      </c>
      <c r="N1545" s="237" t="s">
        <v>7191</v>
      </c>
      <c r="O1545" s="237" t="s">
        <v>7192</v>
      </c>
      <c r="P1545" s="237" t="s">
        <v>7193</v>
      </c>
      <c r="Q1545" s="237" t="s">
        <v>6875</v>
      </c>
      <c r="R1545" s="237" t="s">
        <v>7194</v>
      </c>
      <c r="S1545" s="237" t="s">
        <v>7195</v>
      </c>
      <c r="T1545" s="237" t="s">
        <v>7195</v>
      </c>
      <c r="U1545" s="237" t="s">
        <v>7197</v>
      </c>
      <c r="V1545" s="237" t="s">
        <v>99</v>
      </c>
      <c r="W1545" s="237"/>
      <c r="X1545" s="237"/>
      <c r="Y1545" s="237" t="s">
        <v>7191</v>
      </c>
      <c r="Z1545" s="237" t="s">
        <v>7192</v>
      </c>
      <c r="AA1545" s="237" t="str">
        <f t="shared" si="265"/>
        <v>ユウゲンカイシャハピネスカイゴセンター</v>
      </c>
      <c r="AB1545" s="237" t="s">
        <v>7193</v>
      </c>
      <c r="AC1545" s="237" t="str">
        <f t="shared" si="266"/>
        <v>981</v>
      </c>
      <c r="AD1545" s="237" t="str">
        <f t="shared" si="267"/>
        <v>0905</v>
      </c>
      <c r="AE1545" s="237" t="s">
        <v>6875</v>
      </c>
      <c r="AF1545" s="237" t="s">
        <v>7194</v>
      </c>
      <c r="AG1545" s="237" t="str">
        <f t="shared" si="268"/>
        <v>仙台市青葉区小松島三丁目１０番１２号野村ステイツ小松島ヒルズ３０２号</v>
      </c>
      <c r="AH1545" s="237" t="s">
        <v>7195</v>
      </c>
      <c r="AI1545" s="237" t="s">
        <v>7195</v>
      </c>
      <c r="AJ1545" s="237" t="s">
        <v>332</v>
      </c>
    </row>
    <row r="1546" spans="1:36">
      <c r="A1546" s="237" t="str">
        <f t="shared" ref="A1546:A1609" si="269">U1546&amp;V1546</f>
        <v>0415100361重度訪問介護</v>
      </c>
      <c r="B1546" s="237" t="s">
        <v>7191</v>
      </c>
      <c r="C1546" s="237" t="s">
        <v>7192</v>
      </c>
      <c r="D1546" s="237" t="str">
        <f t="shared" ref="D1546:D1609" si="270">DBCS(C1546)</f>
        <v>ユウゲンカイシャハピネスカイゴセンター</v>
      </c>
      <c r="E1546" s="237" t="s">
        <v>7193</v>
      </c>
      <c r="F1546" s="237" t="str">
        <f t="shared" ref="F1546:F1609" si="271">LEFT(E1546,3)</f>
        <v>981</v>
      </c>
      <c r="G1546" s="237" t="str">
        <f t="shared" ref="G1546:G1609" si="272">RIGHT(E1546,4)</f>
        <v>0905</v>
      </c>
      <c r="H1546" s="237" t="s">
        <v>7194</v>
      </c>
      <c r="I1546" s="237" t="str">
        <f t="shared" ref="I1546:I1609" si="273">SUBSTITUTE(H1546,"宮城県","")</f>
        <v>仙台市青葉区小松島三丁目１０番１２号野村ステイツ小松島ヒルズ３０２号</v>
      </c>
      <c r="J1546" s="237" t="s">
        <v>7195</v>
      </c>
      <c r="K1546" s="237" t="s">
        <v>7195</v>
      </c>
      <c r="L1546" s="237" t="s">
        <v>339</v>
      </c>
      <c r="M1546" s="237" t="s">
        <v>7196</v>
      </c>
      <c r="N1546" s="237" t="s">
        <v>7191</v>
      </c>
      <c r="O1546" s="237" t="s">
        <v>7192</v>
      </c>
      <c r="P1546" s="237" t="s">
        <v>7193</v>
      </c>
      <c r="Q1546" s="237" t="s">
        <v>6875</v>
      </c>
      <c r="R1546" s="237" t="s">
        <v>7194</v>
      </c>
      <c r="S1546" s="237" t="s">
        <v>7195</v>
      </c>
      <c r="T1546" s="237" t="s">
        <v>7195</v>
      </c>
      <c r="U1546" s="237" t="s">
        <v>7197</v>
      </c>
      <c r="V1546" s="237" t="s">
        <v>101</v>
      </c>
      <c r="W1546" s="237"/>
      <c r="X1546" s="237"/>
      <c r="Y1546" s="237" t="s">
        <v>7191</v>
      </c>
      <c r="Z1546" s="237" t="s">
        <v>7192</v>
      </c>
      <c r="AA1546" s="237" t="str">
        <f t="shared" ref="AA1546:AA1609" si="274">DBCS(Z1546)</f>
        <v>ユウゲンカイシャハピネスカイゴセンター</v>
      </c>
      <c r="AB1546" s="237" t="s">
        <v>7193</v>
      </c>
      <c r="AC1546" s="237" t="str">
        <f t="shared" ref="AC1546:AC1609" si="275">LEFT(AB1546,3)</f>
        <v>981</v>
      </c>
      <c r="AD1546" s="237" t="str">
        <f t="shared" ref="AD1546:AD1609" si="276">RIGHT(AB1546,4)</f>
        <v>0905</v>
      </c>
      <c r="AE1546" s="237" t="s">
        <v>6875</v>
      </c>
      <c r="AF1546" s="237" t="s">
        <v>7194</v>
      </c>
      <c r="AG1546" s="237" t="str">
        <f t="shared" ref="AG1546:AG1609" si="277">SUBSTITUTE(AF1546,"宮城県","")</f>
        <v>仙台市青葉区小松島三丁目１０番１２号野村ステイツ小松島ヒルズ３０２号</v>
      </c>
      <c r="AH1546" s="237" t="s">
        <v>7195</v>
      </c>
      <c r="AI1546" s="237" t="s">
        <v>7195</v>
      </c>
      <c r="AJ1546" s="237" t="s">
        <v>332</v>
      </c>
    </row>
    <row r="1547" spans="1:36">
      <c r="A1547" s="237" t="str">
        <f t="shared" si="269"/>
        <v>0415100379居宅介護</v>
      </c>
      <c r="B1547" s="237" t="s">
        <v>6992</v>
      </c>
      <c r="C1547" s="237" t="s">
        <v>6993</v>
      </c>
      <c r="D1547" s="237" t="str">
        <f t="shared" si="270"/>
        <v>トクテイヒエイリカツドウホウジンアフタースクールパルケ</v>
      </c>
      <c r="E1547" s="237" t="s">
        <v>6185</v>
      </c>
      <c r="F1547" s="237" t="str">
        <f t="shared" si="271"/>
        <v>981</v>
      </c>
      <c r="G1547" s="237" t="str">
        <f t="shared" si="272"/>
        <v>0952</v>
      </c>
      <c r="H1547" s="237" t="s">
        <v>6994</v>
      </c>
      <c r="I1547" s="237" t="str">
        <f t="shared" si="273"/>
        <v>仙台市青葉区中山4丁目1番32号</v>
      </c>
      <c r="J1547" s="237" t="s">
        <v>6995</v>
      </c>
      <c r="K1547" s="237" t="s">
        <v>6996</v>
      </c>
      <c r="L1547" s="237" t="s">
        <v>901</v>
      </c>
      <c r="M1547" s="237" t="s">
        <v>6997</v>
      </c>
      <c r="N1547" s="237" t="s">
        <v>7198</v>
      </c>
      <c r="O1547" s="237" t="s">
        <v>7199</v>
      </c>
      <c r="P1547" s="237" t="s">
        <v>7000</v>
      </c>
      <c r="Q1547" s="237" t="s">
        <v>6875</v>
      </c>
      <c r="R1547" s="237" t="s">
        <v>7001</v>
      </c>
      <c r="S1547" s="237" t="s">
        <v>7002</v>
      </c>
      <c r="T1547" s="237" t="s">
        <v>7002</v>
      </c>
      <c r="U1547" s="237" t="s">
        <v>7200</v>
      </c>
      <c r="V1547" s="237" t="s">
        <v>99</v>
      </c>
      <c r="W1547" s="237"/>
      <c r="X1547" s="237"/>
      <c r="Y1547" s="237" t="s">
        <v>7198</v>
      </c>
      <c r="Z1547" s="237" t="s">
        <v>7199</v>
      </c>
      <c r="AA1547" s="237" t="str">
        <f t="shared" si="274"/>
        <v>ヘルプサービスパルケカリーニョ</v>
      </c>
      <c r="AB1547" s="237" t="s">
        <v>7000</v>
      </c>
      <c r="AC1547" s="237" t="str">
        <f t="shared" si="275"/>
        <v>981</v>
      </c>
      <c r="AD1547" s="237" t="str">
        <f t="shared" si="276"/>
        <v>0933</v>
      </c>
      <c r="AE1547" s="237" t="s">
        <v>6875</v>
      </c>
      <c r="AF1547" s="237" t="s">
        <v>7001</v>
      </c>
      <c r="AG1547" s="237" t="str">
        <f t="shared" si="277"/>
        <v>仙台市青葉区柏木１丁目７－３６</v>
      </c>
      <c r="AH1547" s="237" t="s">
        <v>7002</v>
      </c>
      <c r="AI1547" s="237" t="s">
        <v>7002</v>
      </c>
      <c r="AJ1547" s="237" t="s">
        <v>332</v>
      </c>
    </row>
    <row r="1548" spans="1:36">
      <c r="A1548" s="237" t="str">
        <f t="shared" si="269"/>
        <v>0415100379重度訪問介護</v>
      </c>
      <c r="B1548" s="237" t="s">
        <v>6992</v>
      </c>
      <c r="C1548" s="237" t="s">
        <v>6993</v>
      </c>
      <c r="D1548" s="237" t="str">
        <f t="shared" si="270"/>
        <v>トクテイヒエイリカツドウホウジンアフタースクールパルケ</v>
      </c>
      <c r="E1548" s="237" t="s">
        <v>6185</v>
      </c>
      <c r="F1548" s="237" t="str">
        <f t="shared" si="271"/>
        <v>981</v>
      </c>
      <c r="G1548" s="237" t="str">
        <f t="shared" si="272"/>
        <v>0952</v>
      </c>
      <c r="H1548" s="237" t="s">
        <v>6994</v>
      </c>
      <c r="I1548" s="237" t="str">
        <f t="shared" si="273"/>
        <v>仙台市青葉区中山4丁目1番32号</v>
      </c>
      <c r="J1548" s="237" t="s">
        <v>6995</v>
      </c>
      <c r="K1548" s="237" t="s">
        <v>6996</v>
      </c>
      <c r="L1548" s="237" t="s">
        <v>901</v>
      </c>
      <c r="M1548" s="237" t="s">
        <v>6997</v>
      </c>
      <c r="N1548" s="237" t="s">
        <v>7198</v>
      </c>
      <c r="O1548" s="237" t="s">
        <v>7199</v>
      </c>
      <c r="P1548" s="237" t="s">
        <v>7000</v>
      </c>
      <c r="Q1548" s="237" t="s">
        <v>6875</v>
      </c>
      <c r="R1548" s="237" t="s">
        <v>7001</v>
      </c>
      <c r="S1548" s="237" t="s">
        <v>7002</v>
      </c>
      <c r="T1548" s="237" t="s">
        <v>7002</v>
      </c>
      <c r="U1548" s="237" t="s">
        <v>7200</v>
      </c>
      <c r="V1548" s="237" t="s">
        <v>101</v>
      </c>
      <c r="W1548" s="237"/>
      <c r="X1548" s="237"/>
      <c r="Y1548" s="237" t="s">
        <v>7198</v>
      </c>
      <c r="Z1548" s="237" t="s">
        <v>7199</v>
      </c>
      <c r="AA1548" s="237" t="str">
        <f t="shared" si="274"/>
        <v>ヘルプサービスパルケカリーニョ</v>
      </c>
      <c r="AB1548" s="237" t="s">
        <v>7000</v>
      </c>
      <c r="AC1548" s="237" t="str">
        <f t="shared" si="275"/>
        <v>981</v>
      </c>
      <c r="AD1548" s="237" t="str">
        <f t="shared" si="276"/>
        <v>0933</v>
      </c>
      <c r="AE1548" s="237" t="s">
        <v>6875</v>
      </c>
      <c r="AF1548" s="237" t="s">
        <v>7001</v>
      </c>
      <c r="AG1548" s="237" t="str">
        <f t="shared" si="277"/>
        <v>仙台市青葉区柏木１丁目７－３６</v>
      </c>
      <c r="AH1548" s="237" t="s">
        <v>7002</v>
      </c>
      <c r="AI1548" s="237" t="s">
        <v>7002</v>
      </c>
      <c r="AJ1548" s="237" t="s">
        <v>332</v>
      </c>
    </row>
    <row r="1549" spans="1:36">
      <c r="A1549" s="237" t="str">
        <f t="shared" si="269"/>
        <v>0415100387居宅介護</v>
      </c>
      <c r="B1549" s="237" t="s">
        <v>726</v>
      </c>
      <c r="C1549" s="237" t="s">
        <v>727</v>
      </c>
      <c r="D1549" s="237" t="str">
        <f t="shared" si="270"/>
        <v>アースサポートカブシキガイシャ</v>
      </c>
      <c r="E1549" s="237" t="s">
        <v>728</v>
      </c>
      <c r="F1549" s="237" t="str">
        <f t="shared" si="271"/>
        <v>151</v>
      </c>
      <c r="G1549" s="237" t="str">
        <f t="shared" si="272"/>
        <v>0071</v>
      </c>
      <c r="H1549" s="237" t="s">
        <v>7201</v>
      </c>
      <c r="I1549" s="237" t="str">
        <f t="shared" si="273"/>
        <v>東京都渋谷区本町一丁目４番１４号</v>
      </c>
      <c r="J1549" s="237" t="s">
        <v>730</v>
      </c>
      <c r="K1549" s="237" t="s">
        <v>731</v>
      </c>
      <c r="L1549" s="237" t="s">
        <v>339</v>
      </c>
      <c r="M1549" s="237" t="s">
        <v>732</v>
      </c>
      <c r="N1549" s="237" t="s">
        <v>7202</v>
      </c>
      <c r="O1549" s="237" t="s">
        <v>7203</v>
      </c>
      <c r="P1549" s="237" t="s">
        <v>7204</v>
      </c>
      <c r="Q1549" s="237" t="s">
        <v>6875</v>
      </c>
      <c r="R1549" s="237" t="s">
        <v>7205</v>
      </c>
      <c r="S1549" s="237" t="s">
        <v>7206</v>
      </c>
      <c r="T1549" s="237" t="s">
        <v>7207</v>
      </c>
      <c r="U1549" s="237" t="s">
        <v>7208</v>
      </c>
      <c r="V1549" s="237" t="s">
        <v>99</v>
      </c>
      <c r="W1549" s="237"/>
      <c r="X1549" s="237"/>
      <c r="Y1549" s="237" t="s">
        <v>7202</v>
      </c>
      <c r="Z1549" s="237" t="s">
        <v>7203</v>
      </c>
      <c r="AA1549" s="237" t="str">
        <f t="shared" si="274"/>
        <v>アースサポートセンダイアオバ</v>
      </c>
      <c r="AB1549" s="237" t="s">
        <v>7204</v>
      </c>
      <c r="AC1549" s="237" t="str">
        <f t="shared" si="275"/>
        <v>981</v>
      </c>
      <c r="AD1549" s="237" t="str">
        <f t="shared" si="276"/>
        <v>0904</v>
      </c>
      <c r="AE1549" s="237" t="s">
        <v>6875</v>
      </c>
      <c r="AF1549" s="237" t="s">
        <v>7205</v>
      </c>
      <c r="AG1549" s="237" t="str">
        <f t="shared" si="277"/>
        <v>仙台市青葉区旭ケ丘二丁目２９番１号</v>
      </c>
      <c r="AH1549" s="237" t="s">
        <v>7206</v>
      </c>
      <c r="AI1549" s="237" t="s">
        <v>7207</v>
      </c>
      <c r="AJ1549" s="237" t="s">
        <v>260</v>
      </c>
    </row>
    <row r="1550" spans="1:36">
      <c r="A1550" s="237" t="str">
        <f t="shared" si="269"/>
        <v>0415100387重度訪問介護</v>
      </c>
      <c r="B1550" s="237" t="s">
        <v>726</v>
      </c>
      <c r="C1550" s="237" t="s">
        <v>727</v>
      </c>
      <c r="D1550" s="237" t="str">
        <f t="shared" si="270"/>
        <v>アースサポートカブシキガイシャ</v>
      </c>
      <c r="E1550" s="237" t="s">
        <v>728</v>
      </c>
      <c r="F1550" s="237" t="str">
        <f t="shared" si="271"/>
        <v>151</v>
      </c>
      <c r="G1550" s="237" t="str">
        <f t="shared" si="272"/>
        <v>0071</v>
      </c>
      <c r="H1550" s="237" t="s">
        <v>7201</v>
      </c>
      <c r="I1550" s="237" t="str">
        <f t="shared" si="273"/>
        <v>東京都渋谷区本町一丁目４番１４号</v>
      </c>
      <c r="J1550" s="237" t="s">
        <v>730</v>
      </c>
      <c r="K1550" s="237" t="s">
        <v>731</v>
      </c>
      <c r="L1550" s="237" t="s">
        <v>339</v>
      </c>
      <c r="M1550" s="237" t="s">
        <v>732</v>
      </c>
      <c r="N1550" s="237" t="s">
        <v>7202</v>
      </c>
      <c r="O1550" s="237" t="s">
        <v>7203</v>
      </c>
      <c r="P1550" s="237" t="s">
        <v>7204</v>
      </c>
      <c r="Q1550" s="237" t="s">
        <v>6875</v>
      </c>
      <c r="R1550" s="237" t="s">
        <v>7205</v>
      </c>
      <c r="S1550" s="237" t="s">
        <v>7206</v>
      </c>
      <c r="T1550" s="237" t="s">
        <v>7207</v>
      </c>
      <c r="U1550" s="237" t="s">
        <v>7208</v>
      </c>
      <c r="V1550" s="237" t="s">
        <v>101</v>
      </c>
      <c r="W1550" s="237"/>
      <c r="X1550" s="237"/>
      <c r="Y1550" s="237" t="s">
        <v>7202</v>
      </c>
      <c r="Z1550" s="237" t="s">
        <v>7203</v>
      </c>
      <c r="AA1550" s="237" t="str">
        <f t="shared" si="274"/>
        <v>アースサポートセンダイアオバ</v>
      </c>
      <c r="AB1550" s="237" t="s">
        <v>7204</v>
      </c>
      <c r="AC1550" s="237" t="str">
        <f t="shared" si="275"/>
        <v>981</v>
      </c>
      <c r="AD1550" s="237" t="str">
        <f t="shared" si="276"/>
        <v>0904</v>
      </c>
      <c r="AE1550" s="237" t="s">
        <v>6875</v>
      </c>
      <c r="AF1550" s="237" t="s">
        <v>7205</v>
      </c>
      <c r="AG1550" s="237" t="str">
        <f t="shared" si="277"/>
        <v>仙台市青葉区旭ケ丘二丁目２９番１号</v>
      </c>
      <c r="AH1550" s="237" t="s">
        <v>7206</v>
      </c>
      <c r="AI1550" s="237" t="s">
        <v>7207</v>
      </c>
      <c r="AJ1550" s="237" t="s">
        <v>260</v>
      </c>
    </row>
    <row r="1551" spans="1:36">
      <c r="A1551" s="237" t="str">
        <f t="shared" si="269"/>
        <v>0415100387同行援護</v>
      </c>
      <c r="B1551" s="237" t="s">
        <v>726</v>
      </c>
      <c r="C1551" s="237" t="s">
        <v>727</v>
      </c>
      <c r="D1551" s="237" t="str">
        <f t="shared" si="270"/>
        <v>アースサポートカブシキガイシャ</v>
      </c>
      <c r="E1551" s="237" t="s">
        <v>728</v>
      </c>
      <c r="F1551" s="237" t="str">
        <f t="shared" si="271"/>
        <v>151</v>
      </c>
      <c r="G1551" s="237" t="str">
        <f t="shared" si="272"/>
        <v>0071</v>
      </c>
      <c r="H1551" s="237" t="s">
        <v>7201</v>
      </c>
      <c r="I1551" s="237" t="str">
        <f t="shared" si="273"/>
        <v>東京都渋谷区本町一丁目４番１４号</v>
      </c>
      <c r="J1551" s="237" t="s">
        <v>730</v>
      </c>
      <c r="K1551" s="237" t="s">
        <v>731</v>
      </c>
      <c r="L1551" s="237" t="s">
        <v>339</v>
      </c>
      <c r="M1551" s="237" t="s">
        <v>732</v>
      </c>
      <c r="N1551" s="237" t="s">
        <v>7202</v>
      </c>
      <c r="O1551" s="237" t="s">
        <v>7203</v>
      </c>
      <c r="P1551" s="237" t="s">
        <v>7204</v>
      </c>
      <c r="Q1551" s="237" t="s">
        <v>6875</v>
      </c>
      <c r="R1551" s="237" t="s">
        <v>7205</v>
      </c>
      <c r="S1551" s="237" t="s">
        <v>7206</v>
      </c>
      <c r="T1551" s="237" t="s">
        <v>7207</v>
      </c>
      <c r="U1551" s="237" t="s">
        <v>7208</v>
      </c>
      <c r="V1551" s="237" t="s">
        <v>126</v>
      </c>
      <c r="W1551" s="237"/>
      <c r="X1551" s="237"/>
      <c r="Y1551" s="237" t="s">
        <v>7202</v>
      </c>
      <c r="Z1551" s="237" t="s">
        <v>7203</v>
      </c>
      <c r="AA1551" s="237" t="str">
        <f t="shared" si="274"/>
        <v>アースサポートセンダイアオバ</v>
      </c>
      <c r="AB1551" s="237" t="s">
        <v>7204</v>
      </c>
      <c r="AC1551" s="237" t="str">
        <f t="shared" si="275"/>
        <v>981</v>
      </c>
      <c r="AD1551" s="237" t="str">
        <f t="shared" si="276"/>
        <v>0904</v>
      </c>
      <c r="AE1551" s="237" t="s">
        <v>6875</v>
      </c>
      <c r="AF1551" s="237" t="s">
        <v>7205</v>
      </c>
      <c r="AG1551" s="237" t="str">
        <f t="shared" si="277"/>
        <v>仙台市青葉区旭ケ丘二丁目２９番１号</v>
      </c>
      <c r="AH1551" s="237" t="s">
        <v>7206</v>
      </c>
      <c r="AI1551" s="237" t="s">
        <v>7207</v>
      </c>
      <c r="AJ1551" s="237" t="s">
        <v>332</v>
      </c>
    </row>
    <row r="1552" spans="1:36">
      <c r="A1552" s="237" t="str">
        <f t="shared" si="269"/>
        <v>0415100395居宅介護</v>
      </c>
      <c r="B1552" s="237" t="s">
        <v>7209</v>
      </c>
      <c r="C1552" s="237" t="s">
        <v>7210</v>
      </c>
      <c r="D1552" s="237" t="str">
        <f t="shared" si="270"/>
        <v>セントケアカブシキカイシャ</v>
      </c>
      <c r="E1552" s="237" t="s">
        <v>7211</v>
      </c>
      <c r="F1552" s="237" t="str">
        <f t="shared" si="271"/>
        <v>104</v>
      </c>
      <c r="G1552" s="237" t="str">
        <f t="shared" si="272"/>
        <v>0031</v>
      </c>
      <c r="H1552" s="237" t="s">
        <v>7212</v>
      </c>
      <c r="I1552" s="237" t="str">
        <f t="shared" si="273"/>
        <v>東京都中央区京橋２－８－７読売中公ビル５F</v>
      </c>
      <c r="J1552" s="237" t="s">
        <v>7213</v>
      </c>
      <c r="K1552" s="237" t="s">
        <v>7214</v>
      </c>
      <c r="L1552" s="237" t="s">
        <v>2240</v>
      </c>
      <c r="M1552" s="237" t="s">
        <v>7215</v>
      </c>
      <c r="N1552" s="237" t="s">
        <v>7216</v>
      </c>
      <c r="O1552" s="237" t="s">
        <v>7217</v>
      </c>
      <c r="P1552" s="237" t="s">
        <v>7204</v>
      </c>
      <c r="Q1552" s="237" t="s">
        <v>6875</v>
      </c>
      <c r="R1552" s="237" t="s">
        <v>7218</v>
      </c>
      <c r="S1552" s="237" t="s">
        <v>7219</v>
      </c>
      <c r="T1552" s="237" t="s">
        <v>7220</v>
      </c>
      <c r="U1552" s="237" t="s">
        <v>7221</v>
      </c>
      <c r="V1552" s="237" t="s">
        <v>99</v>
      </c>
      <c r="W1552" s="237"/>
      <c r="X1552" s="237"/>
      <c r="Y1552" s="237" t="s">
        <v>7216</v>
      </c>
      <c r="Z1552" s="237" t="s">
        <v>7217</v>
      </c>
      <c r="AA1552" s="237" t="str">
        <f t="shared" si="274"/>
        <v>セントケアセンダイ</v>
      </c>
      <c r="AB1552" s="237" t="s">
        <v>7204</v>
      </c>
      <c r="AC1552" s="237" t="str">
        <f t="shared" si="275"/>
        <v>981</v>
      </c>
      <c r="AD1552" s="237" t="str">
        <f t="shared" si="276"/>
        <v>0904</v>
      </c>
      <c r="AE1552" s="237" t="s">
        <v>6875</v>
      </c>
      <c r="AF1552" s="237" t="s">
        <v>7218</v>
      </c>
      <c r="AG1552" s="237" t="str">
        <f t="shared" si="277"/>
        <v>仙台市青葉区旭ケ丘１－４３－２０飯野ビル２階</v>
      </c>
      <c r="AH1552" s="237" t="s">
        <v>7219</v>
      </c>
      <c r="AI1552" s="237" t="s">
        <v>7220</v>
      </c>
      <c r="AJ1552" s="237" t="s">
        <v>332</v>
      </c>
    </row>
    <row r="1553" spans="1:36">
      <c r="A1553" s="237" t="str">
        <f t="shared" si="269"/>
        <v>0415100395重度訪問介護</v>
      </c>
      <c r="B1553" s="237" t="s">
        <v>7209</v>
      </c>
      <c r="C1553" s="237" t="s">
        <v>7210</v>
      </c>
      <c r="D1553" s="237" t="str">
        <f t="shared" si="270"/>
        <v>セントケアカブシキカイシャ</v>
      </c>
      <c r="E1553" s="237" t="s">
        <v>7211</v>
      </c>
      <c r="F1553" s="237" t="str">
        <f t="shared" si="271"/>
        <v>104</v>
      </c>
      <c r="G1553" s="237" t="str">
        <f t="shared" si="272"/>
        <v>0031</v>
      </c>
      <c r="H1553" s="237" t="s">
        <v>7212</v>
      </c>
      <c r="I1553" s="237" t="str">
        <f t="shared" si="273"/>
        <v>東京都中央区京橋２－８－７読売中公ビル５F</v>
      </c>
      <c r="J1553" s="237" t="s">
        <v>7213</v>
      </c>
      <c r="K1553" s="237" t="s">
        <v>7214</v>
      </c>
      <c r="L1553" s="237" t="s">
        <v>2240</v>
      </c>
      <c r="M1553" s="237" t="s">
        <v>7215</v>
      </c>
      <c r="N1553" s="237" t="s">
        <v>7216</v>
      </c>
      <c r="O1553" s="237" t="s">
        <v>7217</v>
      </c>
      <c r="P1553" s="237" t="s">
        <v>7204</v>
      </c>
      <c r="Q1553" s="237" t="s">
        <v>6875</v>
      </c>
      <c r="R1553" s="237" t="s">
        <v>7218</v>
      </c>
      <c r="S1553" s="237" t="s">
        <v>7219</v>
      </c>
      <c r="T1553" s="237" t="s">
        <v>7220</v>
      </c>
      <c r="U1553" s="237" t="s">
        <v>7221</v>
      </c>
      <c r="V1553" s="237" t="s">
        <v>101</v>
      </c>
      <c r="W1553" s="237"/>
      <c r="X1553" s="237"/>
      <c r="Y1553" s="237" t="s">
        <v>7216</v>
      </c>
      <c r="Z1553" s="237" t="s">
        <v>7217</v>
      </c>
      <c r="AA1553" s="237" t="str">
        <f t="shared" si="274"/>
        <v>セントケアセンダイ</v>
      </c>
      <c r="AB1553" s="237" t="s">
        <v>7204</v>
      </c>
      <c r="AC1553" s="237" t="str">
        <f t="shared" si="275"/>
        <v>981</v>
      </c>
      <c r="AD1553" s="237" t="str">
        <f t="shared" si="276"/>
        <v>0904</v>
      </c>
      <c r="AE1553" s="237" t="s">
        <v>6875</v>
      </c>
      <c r="AF1553" s="237" t="s">
        <v>7218</v>
      </c>
      <c r="AG1553" s="237" t="str">
        <f t="shared" si="277"/>
        <v>仙台市青葉区旭ケ丘１－４３－２０飯野ビル２階</v>
      </c>
      <c r="AH1553" s="237" t="s">
        <v>7219</v>
      </c>
      <c r="AI1553" s="237" t="s">
        <v>7220</v>
      </c>
      <c r="AJ1553" s="237" t="s">
        <v>332</v>
      </c>
    </row>
    <row r="1554" spans="1:36">
      <c r="A1554" s="237" t="str">
        <f t="shared" si="269"/>
        <v>0415100395行動援護</v>
      </c>
      <c r="B1554" s="237" t="s">
        <v>7209</v>
      </c>
      <c r="C1554" s="237" t="s">
        <v>7210</v>
      </c>
      <c r="D1554" s="237" t="str">
        <f t="shared" si="270"/>
        <v>セントケアカブシキカイシャ</v>
      </c>
      <c r="E1554" s="237" t="s">
        <v>7211</v>
      </c>
      <c r="F1554" s="237" t="str">
        <f t="shared" si="271"/>
        <v>104</v>
      </c>
      <c r="G1554" s="237" t="str">
        <f t="shared" si="272"/>
        <v>0031</v>
      </c>
      <c r="H1554" s="237" t="s">
        <v>7212</v>
      </c>
      <c r="I1554" s="237" t="str">
        <f t="shared" si="273"/>
        <v>東京都中央区京橋２－８－７読売中公ビル５F</v>
      </c>
      <c r="J1554" s="237" t="s">
        <v>7213</v>
      </c>
      <c r="K1554" s="237" t="s">
        <v>7214</v>
      </c>
      <c r="L1554" s="237" t="s">
        <v>2240</v>
      </c>
      <c r="M1554" s="237" t="s">
        <v>7215</v>
      </c>
      <c r="N1554" s="237" t="s">
        <v>7216</v>
      </c>
      <c r="O1554" s="237" t="s">
        <v>7217</v>
      </c>
      <c r="P1554" s="237" t="s">
        <v>7204</v>
      </c>
      <c r="Q1554" s="237" t="s">
        <v>6875</v>
      </c>
      <c r="R1554" s="237" t="s">
        <v>7218</v>
      </c>
      <c r="S1554" s="237" t="s">
        <v>7219</v>
      </c>
      <c r="T1554" s="237" t="s">
        <v>7220</v>
      </c>
      <c r="U1554" s="237" t="s">
        <v>7221</v>
      </c>
      <c r="V1554" s="237" t="s">
        <v>102</v>
      </c>
      <c r="W1554" s="237"/>
      <c r="X1554" s="237"/>
      <c r="Y1554" s="237" t="s">
        <v>7216</v>
      </c>
      <c r="Z1554" s="237" t="s">
        <v>7217</v>
      </c>
      <c r="AA1554" s="237" t="str">
        <f t="shared" si="274"/>
        <v>セントケアセンダイ</v>
      </c>
      <c r="AB1554" s="237" t="s">
        <v>7204</v>
      </c>
      <c r="AC1554" s="237" t="str">
        <f t="shared" si="275"/>
        <v>981</v>
      </c>
      <c r="AD1554" s="237" t="str">
        <f t="shared" si="276"/>
        <v>0904</v>
      </c>
      <c r="AE1554" s="237" t="s">
        <v>6875</v>
      </c>
      <c r="AF1554" s="237" t="s">
        <v>7218</v>
      </c>
      <c r="AG1554" s="237" t="str">
        <f t="shared" si="277"/>
        <v>仙台市青葉区旭ケ丘１－４３－２０飯野ビル２階</v>
      </c>
      <c r="AH1554" s="237" t="s">
        <v>7219</v>
      </c>
      <c r="AI1554" s="237" t="s">
        <v>7220</v>
      </c>
      <c r="AJ1554" s="237" t="s">
        <v>332</v>
      </c>
    </row>
    <row r="1555" spans="1:36">
      <c r="A1555" s="237" t="str">
        <f t="shared" si="269"/>
        <v>0415100403居宅介護</v>
      </c>
      <c r="B1555" s="237" t="s">
        <v>7209</v>
      </c>
      <c r="C1555" s="237" t="s">
        <v>7210</v>
      </c>
      <c r="D1555" s="237" t="str">
        <f t="shared" si="270"/>
        <v>セントケアカブシキカイシャ</v>
      </c>
      <c r="E1555" s="237" t="s">
        <v>7211</v>
      </c>
      <c r="F1555" s="237" t="str">
        <f t="shared" si="271"/>
        <v>104</v>
      </c>
      <c r="G1555" s="237" t="str">
        <f t="shared" si="272"/>
        <v>0031</v>
      </c>
      <c r="H1555" s="237" t="s">
        <v>7212</v>
      </c>
      <c r="I1555" s="237" t="str">
        <f t="shared" si="273"/>
        <v>東京都中央区京橋２－８－７読売中公ビル５F</v>
      </c>
      <c r="J1555" s="237" t="s">
        <v>7213</v>
      </c>
      <c r="K1555" s="237" t="s">
        <v>7214</v>
      </c>
      <c r="L1555" s="237" t="s">
        <v>2240</v>
      </c>
      <c r="M1555" s="237" t="s">
        <v>7215</v>
      </c>
      <c r="N1555" s="237" t="s">
        <v>7222</v>
      </c>
      <c r="O1555" s="237" t="s">
        <v>7223</v>
      </c>
      <c r="P1555" s="237" t="s">
        <v>6965</v>
      </c>
      <c r="Q1555" s="237" t="s">
        <v>6875</v>
      </c>
      <c r="R1555" s="237" t="s">
        <v>7224</v>
      </c>
      <c r="S1555" s="237" t="s">
        <v>7225</v>
      </c>
      <c r="T1555" s="237" t="s">
        <v>7226</v>
      </c>
      <c r="U1555" s="237" t="s">
        <v>7227</v>
      </c>
      <c r="V1555" s="237" t="s">
        <v>99</v>
      </c>
      <c r="W1555" s="237"/>
      <c r="X1555" s="237"/>
      <c r="Y1555" s="237" t="s">
        <v>7222</v>
      </c>
      <c r="Z1555" s="237" t="s">
        <v>7223</v>
      </c>
      <c r="AA1555" s="237" t="str">
        <f t="shared" si="274"/>
        <v>セントケアコウトウダイ</v>
      </c>
      <c r="AB1555" s="237" t="s">
        <v>6965</v>
      </c>
      <c r="AC1555" s="237" t="str">
        <f t="shared" si="275"/>
        <v>980</v>
      </c>
      <c r="AD1555" s="237" t="str">
        <f t="shared" si="276"/>
        <v>0822</v>
      </c>
      <c r="AE1555" s="237" t="s">
        <v>6875</v>
      </c>
      <c r="AF1555" s="237" t="s">
        <v>7224</v>
      </c>
      <c r="AG1555" s="237" t="str">
        <f t="shared" si="277"/>
        <v>仙台市青葉区立町２０－４板橋ビル１階</v>
      </c>
      <c r="AH1555" s="237" t="s">
        <v>7225</v>
      </c>
      <c r="AI1555" s="237" t="s">
        <v>7226</v>
      </c>
      <c r="AJ1555" s="237" t="s">
        <v>332</v>
      </c>
    </row>
    <row r="1556" spans="1:36">
      <c r="A1556" s="237" t="str">
        <f t="shared" si="269"/>
        <v>0415100403重度訪問介護</v>
      </c>
      <c r="B1556" s="237" t="s">
        <v>7209</v>
      </c>
      <c r="C1556" s="237" t="s">
        <v>7210</v>
      </c>
      <c r="D1556" s="237" t="str">
        <f t="shared" si="270"/>
        <v>セントケアカブシキカイシャ</v>
      </c>
      <c r="E1556" s="237" t="s">
        <v>7211</v>
      </c>
      <c r="F1556" s="237" t="str">
        <f t="shared" si="271"/>
        <v>104</v>
      </c>
      <c r="G1556" s="237" t="str">
        <f t="shared" si="272"/>
        <v>0031</v>
      </c>
      <c r="H1556" s="237" t="s">
        <v>7212</v>
      </c>
      <c r="I1556" s="237" t="str">
        <f t="shared" si="273"/>
        <v>東京都中央区京橋２－８－７読売中公ビル５F</v>
      </c>
      <c r="J1556" s="237" t="s">
        <v>7213</v>
      </c>
      <c r="K1556" s="237" t="s">
        <v>7214</v>
      </c>
      <c r="L1556" s="237" t="s">
        <v>2240</v>
      </c>
      <c r="M1556" s="237" t="s">
        <v>7215</v>
      </c>
      <c r="N1556" s="237" t="s">
        <v>7222</v>
      </c>
      <c r="O1556" s="237" t="s">
        <v>7223</v>
      </c>
      <c r="P1556" s="237" t="s">
        <v>6965</v>
      </c>
      <c r="Q1556" s="237" t="s">
        <v>6875</v>
      </c>
      <c r="R1556" s="237" t="s">
        <v>7224</v>
      </c>
      <c r="S1556" s="237" t="s">
        <v>7225</v>
      </c>
      <c r="T1556" s="237" t="s">
        <v>7226</v>
      </c>
      <c r="U1556" s="237" t="s">
        <v>7227</v>
      </c>
      <c r="V1556" s="237" t="s">
        <v>101</v>
      </c>
      <c r="W1556" s="237"/>
      <c r="X1556" s="237"/>
      <c r="Y1556" s="237" t="s">
        <v>7222</v>
      </c>
      <c r="Z1556" s="237" t="s">
        <v>7223</v>
      </c>
      <c r="AA1556" s="237" t="str">
        <f t="shared" si="274"/>
        <v>セントケアコウトウダイ</v>
      </c>
      <c r="AB1556" s="237" t="s">
        <v>6965</v>
      </c>
      <c r="AC1556" s="237" t="str">
        <f t="shared" si="275"/>
        <v>980</v>
      </c>
      <c r="AD1556" s="237" t="str">
        <f t="shared" si="276"/>
        <v>0822</v>
      </c>
      <c r="AE1556" s="237" t="s">
        <v>6875</v>
      </c>
      <c r="AF1556" s="237" t="s">
        <v>7224</v>
      </c>
      <c r="AG1556" s="237" t="str">
        <f t="shared" si="277"/>
        <v>仙台市青葉区立町２０－４板橋ビル１階</v>
      </c>
      <c r="AH1556" s="237" t="s">
        <v>7225</v>
      </c>
      <c r="AI1556" s="237" t="s">
        <v>7226</v>
      </c>
      <c r="AJ1556" s="237" t="s">
        <v>332</v>
      </c>
    </row>
    <row r="1557" spans="1:36">
      <c r="A1557" s="237" t="str">
        <f t="shared" si="269"/>
        <v>0415100411居宅介護</v>
      </c>
      <c r="B1557" s="237" t="s">
        <v>7228</v>
      </c>
      <c r="C1557" s="237" t="s">
        <v>7229</v>
      </c>
      <c r="D1557" s="237" t="str">
        <f t="shared" si="270"/>
        <v>シャカイフクシホウジンセンダイフクシサービスキョウカイ</v>
      </c>
      <c r="E1557" s="237" t="s">
        <v>7230</v>
      </c>
      <c r="F1557" s="237" t="str">
        <f t="shared" si="271"/>
        <v>980</v>
      </c>
      <c r="G1557" s="237" t="str">
        <f t="shared" si="272"/>
        <v>0821</v>
      </c>
      <c r="H1557" s="237" t="s">
        <v>7231</v>
      </c>
      <c r="I1557" s="237" t="str">
        <f t="shared" si="273"/>
        <v>仙台市青葉区春日町１１番１５号ヨロズビル３階</v>
      </c>
      <c r="J1557" s="237" t="s">
        <v>7232</v>
      </c>
      <c r="K1557" s="237" t="s">
        <v>7233</v>
      </c>
      <c r="L1557" s="237" t="s">
        <v>248</v>
      </c>
      <c r="M1557" s="237" t="s">
        <v>7234</v>
      </c>
      <c r="N1557" s="237" t="s">
        <v>7235</v>
      </c>
      <c r="O1557" s="237" t="s">
        <v>7236</v>
      </c>
      <c r="P1557" s="237" t="s">
        <v>7237</v>
      </c>
      <c r="Q1557" s="237" t="s">
        <v>6875</v>
      </c>
      <c r="R1557" s="237" t="s">
        <v>7238</v>
      </c>
      <c r="S1557" s="237" t="s">
        <v>7239</v>
      </c>
      <c r="T1557" s="237" t="s">
        <v>7240</v>
      </c>
      <c r="U1557" s="237" t="s">
        <v>7241</v>
      </c>
      <c r="V1557" s="237" t="s">
        <v>99</v>
      </c>
      <c r="W1557" s="237"/>
      <c r="X1557" s="237"/>
      <c r="Y1557" s="237" t="s">
        <v>7235</v>
      </c>
      <c r="Z1557" s="237" t="s">
        <v>7236</v>
      </c>
      <c r="AA1557" s="237" t="str">
        <f t="shared" si="274"/>
        <v>シャカイフクシホウジンセンダイフクシサービスキョウカイアオバヘルパーステーション</v>
      </c>
      <c r="AB1557" s="237" t="s">
        <v>7237</v>
      </c>
      <c r="AC1557" s="237" t="str">
        <f t="shared" si="275"/>
        <v>980</v>
      </c>
      <c r="AD1557" s="237" t="str">
        <f t="shared" si="276"/>
        <v>0801</v>
      </c>
      <c r="AE1557" s="237" t="s">
        <v>6875</v>
      </c>
      <c r="AF1557" s="237" t="s">
        <v>7238</v>
      </c>
      <c r="AG1557" s="237" t="str">
        <f t="shared" si="277"/>
        <v>仙台市青葉区木町通一丁目４番15号仙台市交通局庁舎３階</v>
      </c>
      <c r="AH1557" s="237" t="s">
        <v>7239</v>
      </c>
      <c r="AI1557" s="237" t="s">
        <v>7240</v>
      </c>
      <c r="AJ1557" s="237" t="s">
        <v>260</v>
      </c>
    </row>
    <row r="1558" spans="1:36">
      <c r="A1558" s="237" t="str">
        <f t="shared" si="269"/>
        <v>0415100411重度訪問介護</v>
      </c>
      <c r="B1558" s="237" t="s">
        <v>7228</v>
      </c>
      <c r="C1558" s="237" t="s">
        <v>7229</v>
      </c>
      <c r="D1558" s="237" t="str">
        <f t="shared" si="270"/>
        <v>シャカイフクシホウジンセンダイフクシサービスキョウカイ</v>
      </c>
      <c r="E1558" s="237" t="s">
        <v>7230</v>
      </c>
      <c r="F1558" s="237" t="str">
        <f t="shared" si="271"/>
        <v>980</v>
      </c>
      <c r="G1558" s="237" t="str">
        <f t="shared" si="272"/>
        <v>0821</v>
      </c>
      <c r="H1558" s="237" t="s">
        <v>7231</v>
      </c>
      <c r="I1558" s="237" t="str">
        <f t="shared" si="273"/>
        <v>仙台市青葉区春日町１１番１５号ヨロズビル３階</v>
      </c>
      <c r="J1558" s="237" t="s">
        <v>7232</v>
      </c>
      <c r="K1558" s="237" t="s">
        <v>7233</v>
      </c>
      <c r="L1558" s="237" t="s">
        <v>248</v>
      </c>
      <c r="M1558" s="237" t="s">
        <v>7234</v>
      </c>
      <c r="N1558" s="237" t="s">
        <v>7235</v>
      </c>
      <c r="O1558" s="237" t="s">
        <v>7236</v>
      </c>
      <c r="P1558" s="237" t="s">
        <v>7237</v>
      </c>
      <c r="Q1558" s="237" t="s">
        <v>6875</v>
      </c>
      <c r="R1558" s="237" t="s">
        <v>7238</v>
      </c>
      <c r="S1558" s="237" t="s">
        <v>7239</v>
      </c>
      <c r="T1558" s="237" t="s">
        <v>7240</v>
      </c>
      <c r="U1558" s="237" t="s">
        <v>7241</v>
      </c>
      <c r="V1558" s="237" t="s">
        <v>101</v>
      </c>
      <c r="W1558" s="237"/>
      <c r="X1558" s="237"/>
      <c r="Y1558" s="237" t="s">
        <v>7235</v>
      </c>
      <c r="Z1558" s="237" t="s">
        <v>7236</v>
      </c>
      <c r="AA1558" s="237" t="str">
        <f t="shared" si="274"/>
        <v>シャカイフクシホウジンセンダイフクシサービスキョウカイアオバヘルパーステーション</v>
      </c>
      <c r="AB1558" s="237" t="s">
        <v>7237</v>
      </c>
      <c r="AC1558" s="237" t="str">
        <f t="shared" si="275"/>
        <v>980</v>
      </c>
      <c r="AD1558" s="237" t="str">
        <f t="shared" si="276"/>
        <v>0801</v>
      </c>
      <c r="AE1558" s="237" t="s">
        <v>6875</v>
      </c>
      <c r="AF1558" s="237" t="s">
        <v>7238</v>
      </c>
      <c r="AG1558" s="237" t="str">
        <f t="shared" si="277"/>
        <v>仙台市青葉区木町通一丁目４番15号仙台市交通局庁舎３階</v>
      </c>
      <c r="AH1558" s="237" t="s">
        <v>7239</v>
      </c>
      <c r="AI1558" s="237" t="s">
        <v>7240</v>
      </c>
      <c r="AJ1558" s="237" t="s">
        <v>260</v>
      </c>
    </row>
    <row r="1559" spans="1:36">
      <c r="A1559" s="237" t="str">
        <f t="shared" si="269"/>
        <v>0415100411行動援護</v>
      </c>
      <c r="B1559" s="237" t="s">
        <v>7228</v>
      </c>
      <c r="C1559" s="237" t="s">
        <v>7229</v>
      </c>
      <c r="D1559" s="237" t="str">
        <f t="shared" si="270"/>
        <v>シャカイフクシホウジンセンダイフクシサービスキョウカイ</v>
      </c>
      <c r="E1559" s="237" t="s">
        <v>7230</v>
      </c>
      <c r="F1559" s="237" t="str">
        <f t="shared" si="271"/>
        <v>980</v>
      </c>
      <c r="G1559" s="237" t="str">
        <f t="shared" si="272"/>
        <v>0821</v>
      </c>
      <c r="H1559" s="237" t="s">
        <v>7231</v>
      </c>
      <c r="I1559" s="237" t="str">
        <f t="shared" si="273"/>
        <v>仙台市青葉区春日町１１番１５号ヨロズビル３階</v>
      </c>
      <c r="J1559" s="237" t="s">
        <v>7232</v>
      </c>
      <c r="K1559" s="237" t="s">
        <v>7233</v>
      </c>
      <c r="L1559" s="237" t="s">
        <v>248</v>
      </c>
      <c r="M1559" s="237" t="s">
        <v>7234</v>
      </c>
      <c r="N1559" s="237" t="s">
        <v>7235</v>
      </c>
      <c r="O1559" s="237" t="s">
        <v>7236</v>
      </c>
      <c r="P1559" s="237" t="s">
        <v>7237</v>
      </c>
      <c r="Q1559" s="237" t="s">
        <v>6875</v>
      </c>
      <c r="R1559" s="237" t="s">
        <v>7238</v>
      </c>
      <c r="S1559" s="237" t="s">
        <v>7239</v>
      </c>
      <c r="T1559" s="237" t="s">
        <v>7240</v>
      </c>
      <c r="U1559" s="237" t="s">
        <v>7241</v>
      </c>
      <c r="V1559" s="237" t="s">
        <v>102</v>
      </c>
      <c r="W1559" s="237"/>
      <c r="X1559" s="237"/>
      <c r="Y1559" s="237" t="s">
        <v>7235</v>
      </c>
      <c r="Z1559" s="237" t="s">
        <v>7236</v>
      </c>
      <c r="AA1559" s="237" t="str">
        <f t="shared" si="274"/>
        <v>シャカイフクシホウジンセンダイフクシサービスキョウカイアオバヘルパーステーション</v>
      </c>
      <c r="AB1559" s="237" t="s">
        <v>7237</v>
      </c>
      <c r="AC1559" s="237" t="str">
        <f t="shared" si="275"/>
        <v>980</v>
      </c>
      <c r="AD1559" s="237" t="str">
        <f t="shared" si="276"/>
        <v>0801</v>
      </c>
      <c r="AE1559" s="237" t="s">
        <v>6875</v>
      </c>
      <c r="AF1559" s="237" t="s">
        <v>7238</v>
      </c>
      <c r="AG1559" s="237" t="str">
        <f t="shared" si="277"/>
        <v>仙台市青葉区木町通一丁目４番15号仙台市交通局庁舎３階</v>
      </c>
      <c r="AH1559" s="237" t="s">
        <v>7239</v>
      </c>
      <c r="AI1559" s="237" t="s">
        <v>7240</v>
      </c>
      <c r="AJ1559" s="237" t="s">
        <v>260</v>
      </c>
    </row>
    <row r="1560" spans="1:36">
      <c r="A1560" s="237" t="str">
        <f t="shared" si="269"/>
        <v>0415100411同行援護</v>
      </c>
      <c r="B1560" s="237" t="s">
        <v>7228</v>
      </c>
      <c r="C1560" s="237" t="s">
        <v>7229</v>
      </c>
      <c r="D1560" s="237" t="str">
        <f t="shared" si="270"/>
        <v>シャカイフクシホウジンセンダイフクシサービスキョウカイ</v>
      </c>
      <c r="E1560" s="237" t="s">
        <v>7230</v>
      </c>
      <c r="F1560" s="237" t="str">
        <f t="shared" si="271"/>
        <v>980</v>
      </c>
      <c r="G1560" s="237" t="str">
        <f t="shared" si="272"/>
        <v>0821</v>
      </c>
      <c r="H1560" s="237" t="s">
        <v>7231</v>
      </c>
      <c r="I1560" s="237" t="str">
        <f t="shared" si="273"/>
        <v>仙台市青葉区春日町１１番１５号ヨロズビル３階</v>
      </c>
      <c r="J1560" s="237" t="s">
        <v>7232</v>
      </c>
      <c r="K1560" s="237" t="s">
        <v>7233</v>
      </c>
      <c r="L1560" s="237" t="s">
        <v>248</v>
      </c>
      <c r="M1560" s="237" t="s">
        <v>7234</v>
      </c>
      <c r="N1560" s="237" t="s">
        <v>7235</v>
      </c>
      <c r="O1560" s="237" t="s">
        <v>7236</v>
      </c>
      <c r="P1560" s="237" t="s">
        <v>7237</v>
      </c>
      <c r="Q1560" s="237" t="s">
        <v>6875</v>
      </c>
      <c r="R1560" s="237" t="s">
        <v>7238</v>
      </c>
      <c r="S1560" s="237" t="s">
        <v>7239</v>
      </c>
      <c r="T1560" s="237" t="s">
        <v>7240</v>
      </c>
      <c r="U1560" s="237" t="s">
        <v>7241</v>
      </c>
      <c r="V1560" s="237" t="s">
        <v>126</v>
      </c>
      <c r="W1560" s="237"/>
      <c r="X1560" s="237"/>
      <c r="Y1560" s="237" t="s">
        <v>7235</v>
      </c>
      <c r="Z1560" s="237" t="s">
        <v>7236</v>
      </c>
      <c r="AA1560" s="237" t="str">
        <f t="shared" si="274"/>
        <v>シャカイフクシホウジンセンダイフクシサービスキョウカイアオバヘルパーステーション</v>
      </c>
      <c r="AB1560" s="237" t="s">
        <v>7237</v>
      </c>
      <c r="AC1560" s="237" t="str">
        <f t="shared" si="275"/>
        <v>980</v>
      </c>
      <c r="AD1560" s="237" t="str">
        <f t="shared" si="276"/>
        <v>0801</v>
      </c>
      <c r="AE1560" s="237" t="s">
        <v>6875</v>
      </c>
      <c r="AF1560" s="237" t="s">
        <v>7238</v>
      </c>
      <c r="AG1560" s="237" t="str">
        <f t="shared" si="277"/>
        <v>仙台市青葉区木町通一丁目４番15号仙台市交通局庁舎３階</v>
      </c>
      <c r="AH1560" s="237" t="s">
        <v>7239</v>
      </c>
      <c r="AI1560" s="237" t="s">
        <v>7240</v>
      </c>
      <c r="AJ1560" s="237" t="s">
        <v>260</v>
      </c>
    </row>
    <row r="1561" spans="1:36">
      <c r="A1561" s="237" t="str">
        <f t="shared" si="269"/>
        <v>0415100429居宅介護</v>
      </c>
      <c r="B1561" s="237" t="s">
        <v>7228</v>
      </c>
      <c r="C1561" s="237" t="s">
        <v>7229</v>
      </c>
      <c r="D1561" s="237" t="str">
        <f t="shared" si="270"/>
        <v>シャカイフクシホウジンセンダイフクシサービスキョウカイ</v>
      </c>
      <c r="E1561" s="237" t="s">
        <v>7230</v>
      </c>
      <c r="F1561" s="237" t="str">
        <f t="shared" si="271"/>
        <v>980</v>
      </c>
      <c r="G1561" s="237" t="str">
        <f t="shared" si="272"/>
        <v>0821</v>
      </c>
      <c r="H1561" s="237" t="s">
        <v>7231</v>
      </c>
      <c r="I1561" s="237" t="str">
        <f t="shared" si="273"/>
        <v>仙台市青葉区春日町１１番１５号ヨロズビル３階</v>
      </c>
      <c r="J1561" s="237" t="s">
        <v>7232</v>
      </c>
      <c r="K1561" s="237" t="s">
        <v>7233</v>
      </c>
      <c r="L1561" s="237" t="s">
        <v>248</v>
      </c>
      <c r="M1561" s="237" t="s">
        <v>7234</v>
      </c>
      <c r="N1561" s="237" t="s">
        <v>7242</v>
      </c>
      <c r="O1561" s="237" t="s">
        <v>7243</v>
      </c>
      <c r="P1561" s="237" t="s">
        <v>7237</v>
      </c>
      <c r="Q1561" s="237" t="s">
        <v>6875</v>
      </c>
      <c r="R1561" s="237" t="s">
        <v>7238</v>
      </c>
      <c r="S1561" s="237" t="s">
        <v>7244</v>
      </c>
      <c r="T1561" s="237" t="s">
        <v>7245</v>
      </c>
      <c r="U1561" s="237" t="s">
        <v>7246</v>
      </c>
      <c r="V1561" s="237" t="s">
        <v>99</v>
      </c>
      <c r="W1561" s="237"/>
      <c r="X1561" s="237"/>
      <c r="Y1561" s="237" t="s">
        <v>7242</v>
      </c>
      <c r="Z1561" s="237" t="s">
        <v>7243</v>
      </c>
      <c r="AA1561" s="237" t="str">
        <f t="shared" si="274"/>
        <v>シャカイフクシホウジンセンダイフクシサービスキョウカイアラマキヘルパーステーション</v>
      </c>
      <c r="AB1561" s="237" t="s">
        <v>7237</v>
      </c>
      <c r="AC1561" s="237" t="str">
        <f t="shared" si="275"/>
        <v>980</v>
      </c>
      <c r="AD1561" s="237" t="str">
        <f t="shared" si="276"/>
        <v>0801</v>
      </c>
      <c r="AE1561" s="237" t="s">
        <v>6875</v>
      </c>
      <c r="AF1561" s="237" t="s">
        <v>7238</v>
      </c>
      <c r="AG1561" s="237" t="str">
        <f t="shared" si="277"/>
        <v>仙台市青葉区木町通一丁目４番15号仙台市交通局庁舎３階</v>
      </c>
      <c r="AH1561" s="237" t="s">
        <v>7244</v>
      </c>
      <c r="AI1561" s="237" t="s">
        <v>7245</v>
      </c>
      <c r="AJ1561" s="237" t="s">
        <v>332</v>
      </c>
    </row>
    <row r="1562" spans="1:36">
      <c r="A1562" s="237" t="str">
        <f t="shared" si="269"/>
        <v>0415100429重度訪問介護</v>
      </c>
      <c r="B1562" s="237" t="s">
        <v>7228</v>
      </c>
      <c r="C1562" s="237" t="s">
        <v>7229</v>
      </c>
      <c r="D1562" s="237" t="str">
        <f t="shared" si="270"/>
        <v>シャカイフクシホウジンセンダイフクシサービスキョウカイ</v>
      </c>
      <c r="E1562" s="237" t="s">
        <v>7230</v>
      </c>
      <c r="F1562" s="237" t="str">
        <f t="shared" si="271"/>
        <v>980</v>
      </c>
      <c r="G1562" s="237" t="str">
        <f t="shared" si="272"/>
        <v>0821</v>
      </c>
      <c r="H1562" s="237" t="s">
        <v>7231</v>
      </c>
      <c r="I1562" s="237" t="str">
        <f t="shared" si="273"/>
        <v>仙台市青葉区春日町１１番１５号ヨロズビル３階</v>
      </c>
      <c r="J1562" s="237" t="s">
        <v>7232</v>
      </c>
      <c r="K1562" s="237" t="s">
        <v>7233</v>
      </c>
      <c r="L1562" s="237" t="s">
        <v>248</v>
      </c>
      <c r="M1562" s="237" t="s">
        <v>7234</v>
      </c>
      <c r="N1562" s="237" t="s">
        <v>7242</v>
      </c>
      <c r="O1562" s="237" t="s">
        <v>7243</v>
      </c>
      <c r="P1562" s="237" t="s">
        <v>7237</v>
      </c>
      <c r="Q1562" s="237" t="s">
        <v>6875</v>
      </c>
      <c r="R1562" s="237" t="s">
        <v>7238</v>
      </c>
      <c r="S1562" s="237" t="s">
        <v>7244</v>
      </c>
      <c r="T1562" s="237" t="s">
        <v>7245</v>
      </c>
      <c r="U1562" s="237" t="s">
        <v>7246</v>
      </c>
      <c r="V1562" s="237" t="s">
        <v>101</v>
      </c>
      <c r="W1562" s="237"/>
      <c r="X1562" s="237"/>
      <c r="Y1562" s="237" t="s">
        <v>7242</v>
      </c>
      <c r="Z1562" s="237" t="s">
        <v>7243</v>
      </c>
      <c r="AA1562" s="237" t="str">
        <f t="shared" si="274"/>
        <v>シャカイフクシホウジンセンダイフクシサービスキョウカイアラマキヘルパーステーション</v>
      </c>
      <c r="AB1562" s="237" t="s">
        <v>7237</v>
      </c>
      <c r="AC1562" s="237" t="str">
        <f t="shared" si="275"/>
        <v>980</v>
      </c>
      <c r="AD1562" s="237" t="str">
        <f t="shared" si="276"/>
        <v>0801</v>
      </c>
      <c r="AE1562" s="237" t="s">
        <v>6875</v>
      </c>
      <c r="AF1562" s="237" t="s">
        <v>7238</v>
      </c>
      <c r="AG1562" s="237" t="str">
        <f t="shared" si="277"/>
        <v>仙台市青葉区木町通一丁目４番15号仙台市交通局庁舎３階</v>
      </c>
      <c r="AH1562" s="237" t="s">
        <v>7244</v>
      </c>
      <c r="AI1562" s="237" t="s">
        <v>7245</v>
      </c>
      <c r="AJ1562" s="237" t="s">
        <v>332</v>
      </c>
    </row>
    <row r="1563" spans="1:36">
      <c r="A1563" s="237" t="str">
        <f t="shared" si="269"/>
        <v>0415100429行動援護</v>
      </c>
      <c r="B1563" s="237" t="s">
        <v>7228</v>
      </c>
      <c r="C1563" s="237" t="s">
        <v>7229</v>
      </c>
      <c r="D1563" s="237" t="str">
        <f t="shared" si="270"/>
        <v>シャカイフクシホウジンセンダイフクシサービスキョウカイ</v>
      </c>
      <c r="E1563" s="237" t="s">
        <v>7230</v>
      </c>
      <c r="F1563" s="237" t="str">
        <f t="shared" si="271"/>
        <v>980</v>
      </c>
      <c r="G1563" s="237" t="str">
        <f t="shared" si="272"/>
        <v>0821</v>
      </c>
      <c r="H1563" s="237" t="s">
        <v>7231</v>
      </c>
      <c r="I1563" s="237" t="str">
        <f t="shared" si="273"/>
        <v>仙台市青葉区春日町１１番１５号ヨロズビル３階</v>
      </c>
      <c r="J1563" s="237" t="s">
        <v>7232</v>
      </c>
      <c r="K1563" s="237" t="s">
        <v>7233</v>
      </c>
      <c r="L1563" s="237" t="s">
        <v>248</v>
      </c>
      <c r="M1563" s="237" t="s">
        <v>7234</v>
      </c>
      <c r="N1563" s="237" t="s">
        <v>7242</v>
      </c>
      <c r="O1563" s="237" t="s">
        <v>7243</v>
      </c>
      <c r="P1563" s="237" t="s">
        <v>7237</v>
      </c>
      <c r="Q1563" s="237" t="s">
        <v>6875</v>
      </c>
      <c r="R1563" s="237" t="s">
        <v>7238</v>
      </c>
      <c r="S1563" s="237" t="s">
        <v>7244</v>
      </c>
      <c r="T1563" s="237" t="s">
        <v>7245</v>
      </c>
      <c r="U1563" s="237" t="s">
        <v>7246</v>
      </c>
      <c r="V1563" s="237" t="s">
        <v>102</v>
      </c>
      <c r="W1563" s="237"/>
      <c r="X1563" s="237"/>
      <c r="Y1563" s="237" t="s">
        <v>7242</v>
      </c>
      <c r="Z1563" s="237" t="s">
        <v>7243</v>
      </c>
      <c r="AA1563" s="237" t="str">
        <f t="shared" si="274"/>
        <v>シャカイフクシホウジンセンダイフクシサービスキョウカイアラマキヘルパーステーション</v>
      </c>
      <c r="AB1563" s="237" t="s">
        <v>7237</v>
      </c>
      <c r="AC1563" s="237" t="str">
        <f t="shared" si="275"/>
        <v>980</v>
      </c>
      <c r="AD1563" s="237" t="str">
        <f t="shared" si="276"/>
        <v>0801</v>
      </c>
      <c r="AE1563" s="237" t="s">
        <v>6875</v>
      </c>
      <c r="AF1563" s="237" t="s">
        <v>7238</v>
      </c>
      <c r="AG1563" s="237" t="str">
        <f t="shared" si="277"/>
        <v>仙台市青葉区木町通一丁目４番15号仙台市交通局庁舎３階</v>
      </c>
      <c r="AH1563" s="237" t="s">
        <v>7244</v>
      </c>
      <c r="AI1563" s="237" t="s">
        <v>7245</v>
      </c>
      <c r="AJ1563" s="237" t="s">
        <v>332</v>
      </c>
    </row>
    <row r="1564" spans="1:36">
      <c r="A1564" s="237" t="str">
        <f t="shared" si="269"/>
        <v>0415100429同行援護</v>
      </c>
      <c r="B1564" s="237" t="s">
        <v>7228</v>
      </c>
      <c r="C1564" s="237" t="s">
        <v>7229</v>
      </c>
      <c r="D1564" s="237" t="str">
        <f t="shared" si="270"/>
        <v>シャカイフクシホウジンセンダイフクシサービスキョウカイ</v>
      </c>
      <c r="E1564" s="237" t="s">
        <v>7230</v>
      </c>
      <c r="F1564" s="237" t="str">
        <f t="shared" si="271"/>
        <v>980</v>
      </c>
      <c r="G1564" s="237" t="str">
        <f t="shared" si="272"/>
        <v>0821</v>
      </c>
      <c r="H1564" s="237" t="s">
        <v>7231</v>
      </c>
      <c r="I1564" s="237" t="str">
        <f t="shared" si="273"/>
        <v>仙台市青葉区春日町１１番１５号ヨロズビル３階</v>
      </c>
      <c r="J1564" s="237" t="s">
        <v>7232</v>
      </c>
      <c r="K1564" s="237" t="s">
        <v>7233</v>
      </c>
      <c r="L1564" s="237" t="s">
        <v>248</v>
      </c>
      <c r="M1564" s="237" t="s">
        <v>7234</v>
      </c>
      <c r="N1564" s="237" t="s">
        <v>7242</v>
      </c>
      <c r="O1564" s="237" t="s">
        <v>7243</v>
      </c>
      <c r="P1564" s="237" t="s">
        <v>7237</v>
      </c>
      <c r="Q1564" s="237" t="s">
        <v>6875</v>
      </c>
      <c r="R1564" s="237" t="s">
        <v>7238</v>
      </c>
      <c r="S1564" s="237" t="s">
        <v>7244</v>
      </c>
      <c r="T1564" s="237" t="s">
        <v>7245</v>
      </c>
      <c r="U1564" s="237" t="s">
        <v>7246</v>
      </c>
      <c r="V1564" s="237" t="s">
        <v>126</v>
      </c>
      <c r="W1564" s="237"/>
      <c r="X1564" s="237"/>
      <c r="Y1564" s="237" t="s">
        <v>7242</v>
      </c>
      <c r="Z1564" s="237" t="s">
        <v>7243</v>
      </c>
      <c r="AA1564" s="237" t="str">
        <f t="shared" si="274"/>
        <v>シャカイフクシホウジンセンダイフクシサービスキョウカイアラマキヘルパーステーション</v>
      </c>
      <c r="AB1564" s="237" t="s">
        <v>7237</v>
      </c>
      <c r="AC1564" s="237" t="str">
        <f t="shared" si="275"/>
        <v>980</v>
      </c>
      <c r="AD1564" s="237" t="str">
        <f t="shared" si="276"/>
        <v>0801</v>
      </c>
      <c r="AE1564" s="237" t="s">
        <v>6875</v>
      </c>
      <c r="AF1564" s="237" t="s">
        <v>7238</v>
      </c>
      <c r="AG1564" s="237" t="str">
        <f t="shared" si="277"/>
        <v>仙台市青葉区木町通一丁目４番15号仙台市交通局庁舎３階</v>
      </c>
      <c r="AH1564" s="237" t="s">
        <v>7244</v>
      </c>
      <c r="AI1564" s="237" t="s">
        <v>7245</v>
      </c>
      <c r="AJ1564" s="237" t="s">
        <v>332</v>
      </c>
    </row>
    <row r="1565" spans="1:36">
      <c r="A1565" s="237" t="str">
        <f t="shared" si="269"/>
        <v>0415100437居宅介護</v>
      </c>
      <c r="B1565" s="237" t="s">
        <v>471</v>
      </c>
      <c r="C1565" s="237" t="s">
        <v>7247</v>
      </c>
      <c r="D1565" s="237" t="str">
        <f t="shared" si="270"/>
        <v>カブシキガイシャエイチシーエム</v>
      </c>
      <c r="E1565" s="237" t="s">
        <v>473</v>
      </c>
      <c r="F1565" s="237" t="str">
        <f t="shared" si="271"/>
        <v>106</v>
      </c>
      <c r="G1565" s="237" t="str">
        <f t="shared" si="272"/>
        <v>0044</v>
      </c>
      <c r="H1565" s="237" t="s">
        <v>7248</v>
      </c>
      <c r="I1565" s="237" t="str">
        <f t="shared" si="273"/>
        <v>東京都港区東麻布一丁目２８番１３号日通商事麻布ビル５階</v>
      </c>
      <c r="J1565" s="237" t="s">
        <v>475</v>
      </c>
      <c r="K1565" s="237" t="s">
        <v>476</v>
      </c>
      <c r="L1565" s="237" t="s">
        <v>339</v>
      </c>
      <c r="M1565" s="237" t="s">
        <v>477</v>
      </c>
      <c r="N1565" s="237" t="s">
        <v>7249</v>
      </c>
      <c r="O1565" s="237" t="s">
        <v>7250</v>
      </c>
      <c r="P1565" s="237" t="s">
        <v>7251</v>
      </c>
      <c r="Q1565" s="237" t="s">
        <v>6875</v>
      </c>
      <c r="R1565" s="237" t="s">
        <v>7252</v>
      </c>
      <c r="S1565" s="237" t="s">
        <v>7253</v>
      </c>
      <c r="T1565" s="237" t="s">
        <v>7254</v>
      </c>
      <c r="U1565" s="237" t="s">
        <v>7255</v>
      </c>
      <c r="V1565" s="237" t="s">
        <v>99</v>
      </c>
      <c r="W1565" s="237"/>
      <c r="X1565" s="237"/>
      <c r="Y1565" s="237" t="s">
        <v>7249</v>
      </c>
      <c r="Z1565" s="237" t="s">
        <v>7250</v>
      </c>
      <c r="AA1565" s="237" t="str">
        <f t="shared" si="274"/>
        <v>アミカセンダイキタヤマカイゴセンター</v>
      </c>
      <c r="AB1565" s="237" t="s">
        <v>7251</v>
      </c>
      <c r="AC1565" s="237" t="str">
        <f t="shared" si="275"/>
        <v>981</v>
      </c>
      <c r="AD1565" s="237" t="str">
        <f t="shared" si="276"/>
        <v>0967</v>
      </c>
      <c r="AE1565" s="237" t="s">
        <v>6875</v>
      </c>
      <c r="AF1565" s="237" t="s">
        <v>7252</v>
      </c>
      <c r="AG1565" s="237" t="str">
        <f t="shared" si="277"/>
        <v>仙台市青葉区山手町１１番５０号コアライフ山手２０５号室</v>
      </c>
      <c r="AH1565" s="237" t="s">
        <v>7253</v>
      </c>
      <c r="AI1565" s="237" t="s">
        <v>7254</v>
      </c>
      <c r="AJ1565" s="237" t="s">
        <v>332</v>
      </c>
    </row>
    <row r="1566" spans="1:36">
      <c r="A1566" s="237" t="str">
        <f t="shared" si="269"/>
        <v>0415100437重度訪問介護</v>
      </c>
      <c r="B1566" s="237" t="s">
        <v>471</v>
      </c>
      <c r="C1566" s="237" t="s">
        <v>7247</v>
      </c>
      <c r="D1566" s="237" t="str">
        <f t="shared" si="270"/>
        <v>カブシキガイシャエイチシーエム</v>
      </c>
      <c r="E1566" s="237" t="s">
        <v>473</v>
      </c>
      <c r="F1566" s="237" t="str">
        <f t="shared" si="271"/>
        <v>106</v>
      </c>
      <c r="G1566" s="237" t="str">
        <f t="shared" si="272"/>
        <v>0044</v>
      </c>
      <c r="H1566" s="237" t="s">
        <v>7248</v>
      </c>
      <c r="I1566" s="237" t="str">
        <f t="shared" si="273"/>
        <v>東京都港区東麻布一丁目２８番１３号日通商事麻布ビル５階</v>
      </c>
      <c r="J1566" s="237" t="s">
        <v>475</v>
      </c>
      <c r="K1566" s="237" t="s">
        <v>476</v>
      </c>
      <c r="L1566" s="237" t="s">
        <v>339</v>
      </c>
      <c r="M1566" s="237" t="s">
        <v>477</v>
      </c>
      <c r="N1566" s="237" t="s">
        <v>7249</v>
      </c>
      <c r="O1566" s="237" t="s">
        <v>7250</v>
      </c>
      <c r="P1566" s="237" t="s">
        <v>7251</v>
      </c>
      <c r="Q1566" s="237" t="s">
        <v>6875</v>
      </c>
      <c r="R1566" s="237" t="s">
        <v>7252</v>
      </c>
      <c r="S1566" s="237" t="s">
        <v>7253</v>
      </c>
      <c r="T1566" s="237" t="s">
        <v>7254</v>
      </c>
      <c r="U1566" s="237" t="s">
        <v>7255</v>
      </c>
      <c r="V1566" s="237" t="s">
        <v>101</v>
      </c>
      <c r="W1566" s="237"/>
      <c r="X1566" s="237"/>
      <c r="Y1566" s="237" t="s">
        <v>7249</v>
      </c>
      <c r="Z1566" s="237" t="s">
        <v>7250</v>
      </c>
      <c r="AA1566" s="237" t="str">
        <f t="shared" si="274"/>
        <v>アミカセンダイキタヤマカイゴセンター</v>
      </c>
      <c r="AB1566" s="237" t="s">
        <v>7251</v>
      </c>
      <c r="AC1566" s="237" t="str">
        <f t="shared" si="275"/>
        <v>981</v>
      </c>
      <c r="AD1566" s="237" t="str">
        <f t="shared" si="276"/>
        <v>0967</v>
      </c>
      <c r="AE1566" s="237" t="s">
        <v>6875</v>
      </c>
      <c r="AF1566" s="237" t="s">
        <v>7252</v>
      </c>
      <c r="AG1566" s="237" t="str">
        <f t="shared" si="277"/>
        <v>仙台市青葉区山手町１１番５０号コアライフ山手２０５号室</v>
      </c>
      <c r="AH1566" s="237" t="s">
        <v>7253</v>
      </c>
      <c r="AI1566" s="237" t="s">
        <v>7254</v>
      </c>
      <c r="AJ1566" s="237" t="s">
        <v>332</v>
      </c>
    </row>
    <row r="1567" spans="1:36">
      <c r="A1567" s="237" t="str">
        <f t="shared" si="269"/>
        <v>0415100445居宅介護</v>
      </c>
      <c r="B1567" s="237" t="s">
        <v>484</v>
      </c>
      <c r="C1567" s="237" t="s">
        <v>485</v>
      </c>
      <c r="D1567" s="237" t="str">
        <f t="shared" si="270"/>
        <v>カブシキガイシャコムスン</v>
      </c>
      <c r="E1567" s="237" t="s">
        <v>486</v>
      </c>
      <c r="F1567" s="237" t="str">
        <f t="shared" si="271"/>
        <v>106</v>
      </c>
      <c r="G1567" s="237" t="str">
        <f t="shared" si="272"/>
        <v>6153</v>
      </c>
      <c r="H1567" s="237" t="s">
        <v>487</v>
      </c>
      <c r="I1567" s="237" t="str">
        <f t="shared" si="273"/>
        <v>東京都港区六本木六丁目１０番１号六本木ヒルズ森タワー</v>
      </c>
      <c r="J1567" s="237" t="s">
        <v>488</v>
      </c>
      <c r="K1567" s="237" t="s">
        <v>489</v>
      </c>
      <c r="L1567" s="237" t="s">
        <v>339</v>
      </c>
      <c r="M1567" s="237" t="s">
        <v>490</v>
      </c>
      <c r="N1567" s="237" t="s">
        <v>7256</v>
      </c>
      <c r="O1567" s="237" t="s">
        <v>7257</v>
      </c>
      <c r="P1567" s="237" t="s">
        <v>7258</v>
      </c>
      <c r="Q1567" s="237" t="s">
        <v>6875</v>
      </c>
      <c r="R1567" s="237" t="s">
        <v>7259</v>
      </c>
      <c r="S1567" s="237" t="s">
        <v>7260</v>
      </c>
      <c r="T1567" s="237" t="s">
        <v>7261</v>
      </c>
      <c r="U1567" s="237" t="s">
        <v>7262</v>
      </c>
      <c r="V1567" s="237" t="s">
        <v>99</v>
      </c>
      <c r="W1567" s="237"/>
      <c r="X1567" s="237"/>
      <c r="Y1567" s="237" t="s">
        <v>7256</v>
      </c>
      <c r="Z1567" s="237" t="s">
        <v>7257</v>
      </c>
      <c r="AA1567" s="237" t="str">
        <f t="shared" si="274"/>
        <v>カブシキガイシャコムスン　センダイアオバケアセンター</v>
      </c>
      <c r="AB1567" s="237" t="s">
        <v>7258</v>
      </c>
      <c r="AC1567" s="237" t="str">
        <f t="shared" si="275"/>
        <v>981</v>
      </c>
      <c r="AD1567" s="237" t="str">
        <f t="shared" si="276"/>
        <v>0907</v>
      </c>
      <c r="AE1567" s="237" t="s">
        <v>6875</v>
      </c>
      <c r="AF1567" s="237" t="s">
        <v>7259</v>
      </c>
      <c r="AG1567" s="237" t="str">
        <f t="shared" si="277"/>
        <v>仙台市青葉区高松一丁目１３番３４号</v>
      </c>
      <c r="AH1567" s="237" t="s">
        <v>7260</v>
      </c>
      <c r="AI1567" s="237" t="s">
        <v>7261</v>
      </c>
      <c r="AJ1567" s="237" t="s">
        <v>332</v>
      </c>
    </row>
    <row r="1568" spans="1:36">
      <c r="A1568" s="237" t="str">
        <f t="shared" si="269"/>
        <v>0415100445重度訪問介護</v>
      </c>
      <c r="B1568" s="237" t="s">
        <v>484</v>
      </c>
      <c r="C1568" s="237" t="s">
        <v>485</v>
      </c>
      <c r="D1568" s="237" t="str">
        <f t="shared" si="270"/>
        <v>カブシキガイシャコムスン</v>
      </c>
      <c r="E1568" s="237" t="s">
        <v>486</v>
      </c>
      <c r="F1568" s="237" t="str">
        <f t="shared" si="271"/>
        <v>106</v>
      </c>
      <c r="G1568" s="237" t="str">
        <f t="shared" si="272"/>
        <v>6153</v>
      </c>
      <c r="H1568" s="237" t="s">
        <v>487</v>
      </c>
      <c r="I1568" s="237" t="str">
        <f t="shared" si="273"/>
        <v>東京都港区六本木六丁目１０番１号六本木ヒルズ森タワー</v>
      </c>
      <c r="J1568" s="237" t="s">
        <v>488</v>
      </c>
      <c r="K1568" s="237" t="s">
        <v>489</v>
      </c>
      <c r="L1568" s="237" t="s">
        <v>339</v>
      </c>
      <c r="M1568" s="237" t="s">
        <v>490</v>
      </c>
      <c r="N1568" s="237" t="s">
        <v>7256</v>
      </c>
      <c r="O1568" s="237" t="s">
        <v>7257</v>
      </c>
      <c r="P1568" s="237" t="s">
        <v>7258</v>
      </c>
      <c r="Q1568" s="237" t="s">
        <v>6875</v>
      </c>
      <c r="R1568" s="237" t="s">
        <v>7259</v>
      </c>
      <c r="S1568" s="237" t="s">
        <v>7260</v>
      </c>
      <c r="T1568" s="237" t="s">
        <v>7261</v>
      </c>
      <c r="U1568" s="237" t="s">
        <v>7262</v>
      </c>
      <c r="V1568" s="237" t="s">
        <v>101</v>
      </c>
      <c r="W1568" s="237"/>
      <c r="X1568" s="237"/>
      <c r="Y1568" s="237" t="s">
        <v>7256</v>
      </c>
      <c r="Z1568" s="237" t="s">
        <v>7257</v>
      </c>
      <c r="AA1568" s="237" t="str">
        <f t="shared" si="274"/>
        <v>カブシキガイシャコムスン　センダイアオバケアセンター</v>
      </c>
      <c r="AB1568" s="237" t="s">
        <v>7258</v>
      </c>
      <c r="AC1568" s="237" t="str">
        <f t="shared" si="275"/>
        <v>981</v>
      </c>
      <c r="AD1568" s="237" t="str">
        <f t="shared" si="276"/>
        <v>0907</v>
      </c>
      <c r="AE1568" s="237" t="s">
        <v>6875</v>
      </c>
      <c r="AF1568" s="237" t="s">
        <v>7259</v>
      </c>
      <c r="AG1568" s="237" t="str">
        <f t="shared" si="277"/>
        <v>仙台市青葉区高松一丁目１３番３４号</v>
      </c>
      <c r="AH1568" s="237" t="s">
        <v>7260</v>
      </c>
      <c r="AI1568" s="237" t="s">
        <v>7261</v>
      </c>
      <c r="AJ1568" s="237" t="s">
        <v>332</v>
      </c>
    </row>
    <row r="1569" spans="1:36">
      <c r="A1569" s="237" t="str">
        <f t="shared" si="269"/>
        <v>0415100445行動援護</v>
      </c>
      <c r="B1569" s="237" t="s">
        <v>484</v>
      </c>
      <c r="C1569" s="237" t="s">
        <v>485</v>
      </c>
      <c r="D1569" s="237" t="str">
        <f t="shared" si="270"/>
        <v>カブシキガイシャコムスン</v>
      </c>
      <c r="E1569" s="237" t="s">
        <v>486</v>
      </c>
      <c r="F1569" s="237" t="str">
        <f t="shared" si="271"/>
        <v>106</v>
      </c>
      <c r="G1569" s="237" t="str">
        <f t="shared" si="272"/>
        <v>6153</v>
      </c>
      <c r="H1569" s="237" t="s">
        <v>487</v>
      </c>
      <c r="I1569" s="237" t="str">
        <f t="shared" si="273"/>
        <v>東京都港区六本木六丁目１０番１号六本木ヒルズ森タワー</v>
      </c>
      <c r="J1569" s="237" t="s">
        <v>488</v>
      </c>
      <c r="K1569" s="237" t="s">
        <v>489</v>
      </c>
      <c r="L1569" s="237" t="s">
        <v>339</v>
      </c>
      <c r="M1569" s="237" t="s">
        <v>490</v>
      </c>
      <c r="N1569" s="237" t="s">
        <v>7256</v>
      </c>
      <c r="O1569" s="237" t="s">
        <v>7257</v>
      </c>
      <c r="P1569" s="237" t="s">
        <v>7258</v>
      </c>
      <c r="Q1569" s="237" t="s">
        <v>6875</v>
      </c>
      <c r="R1569" s="237" t="s">
        <v>7259</v>
      </c>
      <c r="S1569" s="237" t="s">
        <v>7260</v>
      </c>
      <c r="T1569" s="237" t="s">
        <v>7261</v>
      </c>
      <c r="U1569" s="237" t="s">
        <v>7262</v>
      </c>
      <c r="V1569" s="237" t="s">
        <v>102</v>
      </c>
      <c r="W1569" s="237"/>
      <c r="X1569" s="237"/>
      <c r="Y1569" s="237" t="s">
        <v>7256</v>
      </c>
      <c r="Z1569" s="237" t="s">
        <v>7257</v>
      </c>
      <c r="AA1569" s="237" t="str">
        <f t="shared" si="274"/>
        <v>カブシキガイシャコムスン　センダイアオバケアセンター</v>
      </c>
      <c r="AB1569" s="237" t="s">
        <v>7258</v>
      </c>
      <c r="AC1569" s="237" t="str">
        <f t="shared" si="275"/>
        <v>981</v>
      </c>
      <c r="AD1569" s="237" t="str">
        <f t="shared" si="276"/>
        <v>0907</v>
      </c>
      <c r="AE1569" s="237" t="s">
        <v>6875</v>
      </c>
      <c r="AF1569" s="237" t="s">
        <v>7259</v>
      </c>
      <c r="AG1569" s="237" t="str">
        <f t="shared" si="277"/>
        <v>仙台市青葉区高松一丁目１３番３４号</v>
      </c>
      <c r="AH1569" s="237" t="s">
        <v>7260</v>
      </c>
      <c r="AI1569" s="237" t="s">
        <v>7261</v>
      </c>
      <c r="AJ1569" s="237" t="s">
        <v>332</v>
      </c>
    </row>
    <row r="1570" spans="1:36">
      <c r="A1570" s="237" t="str">
        <f t="shared" si="269"/>
        <v>0415100452居宅介護</v>
      </c>
      <c r="B1570" s="237" t="s">
        <v>629</v>
      </c>
      <c r="C1570" s="237" t="s">
        <v>630</v>
      </c>
      <c r="D1570" s="237" t="str">
        <f t="shared" si="270"/>
        <v>カブシキガイシャニチイガッカン</v>
      </c>
      <c r="E1570" s="237" t="s">
        <v>631</v>
      </c>
      <c r="F1570" s="237" t="str">
        <f t="shared" si="271"/>
        <v>101</v>
      </c>
      <c r="G1570" s="237" t="str">
        <f t="shared" si="272"/>
        <v>8688</v>
      </c>
      <c r="H1570" s="237" t="s">
        <v>7263</v>
      </c>
      <c r="I1570" s="237" t="str">
        <f t="shared" si="273"/>
        <v>東京都千代田区神田駿河台二丁目９番地</v>
      </c>
      <c r="J1570" s="237" t="s">
        <v>633</v>
      </c>
      <c r="K1570" s="237" t="s">
        <v>634</v>
      </c>
      <c r="L1570" s="237" t="s">
        <v>339</v>
      </c>
      <c r="M1570" s="237" t="s">
        <v>7264</v>
      </c>
      <c r="N1570" s="237" t="s">
        <v>7265</v>
      </c>
      <c r="O1570" s="237" t="s">
        <v>7266</v>
      </c>
      <c r="P1570" s="237" t="s">
        <v>3098</v>
      </c>
      <c r="Q1570" s="237" t="s">
        <v>6875</v>
      </c>
      <c r="R1570" s="237" t="s">
        <v>7267</v>
      </c>
      <c r="S1570" s="237" t="s">
        <v>7268</v>
      </c>
      <c r="T1570" s="237" t="s">
        <v>7269</v>
      </c>
      <c r="U1570" s="237" t="s">
        <v>7270</v>
      </c>
      <c r="V1570" s="237" t="s">
        <v>99</v>
      </c>
      <c r="W1570" s="237"/>
      <c r="X1570" s="237"/>
      <c r="Y1570" s="237" t="s">
        <v>7265</v>
      </c>
      <c r="Z1570" s="237" t="s">
        <v>7266</v>
      </c>
      <c r="AA1570" s="237" t="str">
        <f t="shared" si="274"/>
        <v>ニチイケアセンターキタヨバンチョウ</v>
      </c>
      <c r="AB1570" s="237" t="s">
        <v>3098</v>
      </c>
      <c r="AC1570" s="237" t="str">
        <f t="shared" si="275"/>
        <v>980</v>
      </c>
      <c r="AD1570" s="237" t="str">
        <f t="shared" si="276"/>
        <v>0011</v>
      </c>
      <c r="AE1570" s="237" t="s">
        <v>6875</v>
      </c>
      <c r="AF1570" s="237" t="s">
        <v>7267</v>
      </c>
      <c r="AG1570" s="237" t="str">
        <f t="shared" si="277"/>
        <v>仙台市青葉区上杉一丁目１６番３０号東日本ビル３階</v>
      </c>
      <c r="AH1570" s="237" t="s">
        <v>7268</v>
      </c>
      <c r="AI1570" s="237" t="s">
        <v>7269</v>
      </c>
      <c r="AJ1570" s="237" t="s">
        <v>260</v>
      </c>
    </row>
    <row r="1571" spans="1:36">
      <c r="A1571" s="237" t="str">
        <f t="shared" si="269"/>
        <v>0415100452重度訪問介護</v>
      </c>
      <c r="B1571" s="237" t="s">
        <v>629</v>
      </c>
      <c r="C1571" s="237" t="s">
        <v>630</v>
      </c>
      <c r="D1571" s="237" t="str">
        <f t="shared" si="270"/>
        <v>カブシキガイシャニチイガッカン</v>
      </c>
      <c r="E1571" s="237" t="s">
        <v>631</v>
      </c>
      <c r="F1571" s="237" t="str">
        <f t="shared" si="271"/>
        <v>101</v>
      </c>
      <c r="G1571" s="237" t="str">
        <f t="shared" si="272"/>
        <v>8688</v>
      </c>
      <c r="H1571" s="237" t="s">
        <v>7263</v>
      </c>
      <c r="I1571" s="237" t="str">
        <f t="shared" si="273"/>
        <v>東京都千代田区神田駿河台二丁目９番地</v>
      </c>
      <c r="J1571" s="237" t="s">
        <v>633</v>
      </c>
      <c r="K1571" s="237" t="s">
        <v>634</v>
      </c>
      <c r="L1571" s="237" t="s">
        <v>339</v>
      </c>
      <c r="M1571" s="237" t="s">
        <v>7264</v>
      </c>
      <c r="N1571" s="237" t="s">
        <v>7265</v>
      </c>
      <c r="O1571" s="237" t="s">
        <v>7266</v>
      </c>
      <c r="P1571" s="237" t="s">
        <v>3098</v>
      </c>
      <c r="Q1571" s="237" t="s">
        <v>6875</v>
      </c>
      <c r="R1571" s="237" t="s">
        <v>7267</v>
      </c>
      <c r="S1571" s="237" t="s">
        <v>7268</v>
      </c>
      <c r="T1571" s="237" t="s">
        <v>7269</v>
      </c>
      <c r="U1571" s="237" t="s">
        <v>7270</v>
      </c>
      <c r="V1571" s="237" t="s">
        <v>101</v>
      </c>
      <c r="W1571" s="237"/>
      <c r="X1571" s="237"/>
      <c r="Y1571" s="237" t="s">
        <v>7265</v>
      </c>
      <c r="Z1571" s="237" t="s">
        <v>7266</v>
      </c>
      <c r="AA1571" s="237" t="str">
        <f t="shared" si="274"/>
        <v>ニチイケアセンターキタヨバンチョウ</v>
      </c>
      <c r="AB1571" s="237" t="s">
        <v>3098</v>
      </c>
      <c r="AC1571" s="237" t="str">
        <f t="shared" si="275"/>
        <v>980</v>
      </c>
      <c r="AD1571" s="237" t="str">
        <f t="shared" si="276"/>
        <v>0011</v>
      </c>
      <c r="AE1571" s="237" t="s">
        <v>6875</v>
      </c>
      <c r="AF1571" s="237" t="s">
        <v>7267</v>
      </c>
      <c r="AG1571" s="237" t="str">
        <f t="shared" si="277"/>
        <v>仙台市青葉区上杉一丁目１６番３０号東日本ビル３階</v>
      </c>
      <c r="AH1571" s="237" t="s">
        <v>7268</v>
      </c>
      <c r="AI1571" s="237" t="s">
        <v>7269</v>
      </c>
      <c r="AJ1571" s="237" t="s">
        <v>260</v>
      </c>
    </row>
    <row r="1572" spans="1:36">
      <c r="A1572" s="237" t="str">
        <f t="shared" si="269"/>
        <v>0415100452同行援護</v>
      </c>
      <c r="B1572" s="237" t="s">
        <v>629</v>
      </c>
      <c r="C1572" s="237" t="s">
        <v>630</v>
      </c>
      <c r="D1572" s="237" t="str">
        <f t="shared" si="270"/>
        <v>カブシキガイシャニチイガッカン</v>
      </c>
      <c r="E1572" s="237" t="s">
        <v>631</v>
      </c>
      <c r="F1572" s="237" t="str">
        <f t="shared" si="271"/>
        <v>101</v>
      </c>
      <c r="G1572" s="237" t="str">
        <f t="shared" si="272"/>
        <v>8688</v>
      </c>
      <c r="H1572" s="237" t="s">
        <v>7263</v>
      </c>
      <c r="I1572" s="237" t="str">
        <f t="shared" si="273"/>
        <v>東京都千代田区神田駿河台二丁目９番地</v>
      </c>
      <c r="J1572" s="237" t="s">
        <v>633</v>
      </c>
      <c r="K1572" s="237" t="s">
        <v>634</v>
      </c>
      <c r="L1572" s="237" t="s">
        <v>339</v>
      </c>
      <c r="M1572" s="237" t="s">
        <v>7264</v>
      </c>
      <c r="N1572" s="237" t="s">
        <v>7265</v>
      </c>
      <c r="O1572" s="237" t="s">
        <v>7266</v>
      </c>
      <c r="P1572" s="237" t="s">
        <v>3098</v>
      </c>
      <c r="Q1572" s="237" t="s">
        <v>6875</v>
      </c>
      <c r="R1572" s="237" t="s">
        <v>7267</v>
      </c>
      <c r="S1572" s="237" t="s">
        <v>7268</v>
      </c>
      <c r="T1572" s="237" t="s">
        <v>7269</v>
      </c>
      <c r="U1572" s="237" t="s">
        <v>7270</v>
      </c>
      <c r="V1572" s="237" t="s">
        <v>126</v>
      </c>
      <c r="W1572" s="237"/>
      <c r="X1572" s="237"/>
      <c r="Y1572" s="237" t="s">
        <v>7265</v>
      </c>
      <c r="Z1572" s="237" t="s">
        <v>7266</v>
      </c>
      <c r="AA1572" s="237" t="str">
        <f t="shared" si="274"/>
        <v>ニチイケアセンターキタヨバンチョウ</v>
      </c>
      <c r="AB1572" s="237" t="s">
        <v>3098</v>
      </c>
      <c r="AC1572" s="237" t="str">
        <f t="shared" si="275"/>
        <v>980</v>
      </c>
      <c r="AD1572" s="237" t="str">
        <f t="shared" si="276"/>
        <v>0011</v>
      </c>
      <c r="AE1572" s="237" t="s">
        <v>6875</v>
      </c>
      <c r="AF1572" s="237" t="s">
        <v>7267</v>
      </c>
      <c r="AG1572" s="237" t="str">
        <f t="shared" si="277"/>
        <v>仙台市青葉区上杉一丁目１６番３０号東日本ビル３階</v>
      </c>
      <c r="AH1572" s="237" t="s">
        <v>7268</v>
      </c>
      <c r="AI1572" s="237" t="s">
        <v>7269</v>
      </c>
      <c r="AJ1572" s="237" t="s">
        <v>260</v>
      </c>
    </row>
    <row r="1573" spans="1:36">
      <c r="A1573" s="237" t="str">
        <f t="shared" si="269"/>
        <v>0415100460居宅介護</v>
      </c>
      <c r="B1573" s="237" t="s">
        <v>629</v>
      </c>
      <c r="C1573" s="237" t="s">
        <v>630</v>
      </c>
      <c r="D1573" s="237" t="str">
        <f t="shared" si="270"/>
        <v>カブシキガイシャニチイガッカン</v>
      </c>
      <c r="E1573" s="237" t="s">
        <v>631</v>
      </c>
      <c r="F1573" s="237" t="str">
        <f t="shared" si="271"/>
        <v>101</v>
      </c>
      <c r="G1573" s="237" t="str">
        <f t="shared" si="272"/>
        <v>8688</v>
      </c>
      <c r="H1573" s="237" t="s">
        <v>7263</v>
      </c>
      <c r="I1573" s="237" t="str">
        <f t="shared" si="273"/>
        <v>東京都千代田区神田駿河台二丁目９番地</v>
      </c>
      <c r="J1573" s="237" t="s">
        <v>633</v>
      </c>
      <c r="K1573" s="237" t="s">
        <v>634</v>
      </c>
      <c r="L1573" s="237" t="s">
        <v>339</v>
      </c>
      <c r="M1573" s="237" t="s">
        <v>7264</v>
      </c>
      <c r="N1573" s="237" t="s">
        <v>7271</v>
      </c>
      <c r="O1573" s="237" t="s">
        <v>7272</v>
      </c>
      <c r="P1573" s="237" t="s">
        <v>1491</v>
      </c>
      <c r="Q1573" s="237" t="s">
        <v>6875</v>
      </c>
      <c r="R1573" s="237" t="s">
        <v>7273</v>
      </c>
      <c r="S1573" s="237" t="s">
        <v>7274</v>
      </c>
      <c r="T1573" s="237" t="s">
        <v>7275</v>
      </c>
      <c r="U1573" s="237" t="s">
        <v>7276</v>
      </c>
      <c r="V1573" s="237" t="s">
        <v>99</v>
      </c>
      <c r="W1573" s="237"/>
      <c r="X1573" s="237"/>
      <c r="Y1573" s="237" t="s">
        <v>7271</v>
      </c>
      <c r="Z1573" s="237" t="s">
        <v>7272</v>
      </c>
      <c r="AA1573" s="237" t="str">
        <f t="shared" si="274"/>
        <v>ニチイケアセンターカワダイラ</v>
      </c>
      <c r="AB1573" s="237" t="s">
        <v>1491</v>
      </c>
      <c r="AC1573" s="237" t="str">
        <f t="shared" si="275"/>
        <v>981</v>
      </c>
      <c r="AD1573" s="237" t="str">
        <f t="shared" si="276"/>
        <v>0954</v>
      </c>
      <c r="AE1573" s="237" t="s">
        <v>6875</v>
      </c>
      <c r="AF1573" s="237" t="s">
        <v>7273</v>
      </c>
      <c r="AG1573" s="237" t="str">
        <f t="shared" si="277"/>
        <v>仙台市青葉区川平三丁目２６番８号川平３ますやテナントビル１０４</v>
      </c>
      <c r="AH1573" s="237" t="s">
        <v>7274</v>
      </c>
      <c r="AI1573" s="237" t="s">
        <v>7275</v>
      </c>
      <c r="AJ1573" s="237" t="s">
        <v>260</v>
      </c>
    </row>
    <row r="1574" spans="1:36">
      <c r="A1574" s="237" t="str">
        <f t="shared" si="269"/>
        <v>0415100460重度訪問介護</v>
      </c>
      <c r="B1574" s="237" t="s">
        <v>629</v>
      </c>
      <c r="C1574" s="237" t="s">
        <v>630</v>
      </c>
      <c r="D1574" s="237" t="str">
        <f t="shared" si="270"/>
        <v>カブシキガイシャニチイガッカン</v>
      </c>
      <c r="E1574" s="237" t="s">
        <v>631</v>
      </c>
      <c r="F1574" s="237" t="str">
        <f t="shared" si="271"/>
        <v>101</v>
      </c>
      <c r="G1574" s="237" t="str">
        <f t="shared" si="272"/>
        <v>8688</v>
      </c>
      <c r="H1574" s="237" t="s">
        <v>7263</v>
      </c>
      <c r="I1574" s="237" t="str">
        <f t="shared" si="273"/>
        <v>東京都千代田区神田駿河台二丁目９番地</v>
      </c>
      <c r="J1574" s="237" t="s">
        <v>633</v>
      </c>
      <c r="K1574" s="237" t="s">
        <v>634</v>
      </c>
      <c r="L1574" s="237" t="s">
        <v>339</v>
      </c>
      <c r="M1574" s="237" t="s">
        <v>7264</v>
      </c>
      <c r="N1574" s="237" t="s">
        <v>7271</v>
      </c>
      <c r="O1574" s="237" t="s">
        <v>7272</v>
      </c>
      <c r="P1574" s="237" t="s">
        <v>1491</v>
      </c>
      <c r="Q1574" s="237" t="s">
        <v>6875</v>
      </c>
      <c r="R1574" s="237" t="s">
        <v>7273</v>
      </c>
      <c r="S1574" s="237" t="s">
        <v>7274</v>
      </c>
      <c r="T1574" s="237" t="s">
        <v>7275</v>
      </c>
      <c r="U1574" s="237" t="s">
        <v>7276</v>
      </c>
      <c r="V1574" s="237" t="s">
        <v>101</v>
      </c>
      <c r="W1574" s="237"/>
      <c r="X1574" s="237"/>
      <c r="Y1574" s="237" t="s">
        <v>7271</v>
      </c>
      <c r="Z1574" s="237" t="s">
        <v>7272</v>
      </c>
      <c r="AA1574" s="237" t="str">
        <f t="shared" si="274"/>
        <v>ニチイケアセンターカワダイラ</v>
      </c>
      <c r="AB1574" s="237" t="s">
        <v>1491</v>
      </c>
      <c r="AC1574" s="237" t="str">
        <f t="shared" si="275"/>
        <v>981</v>
      </c>
      <c r="AD1574" s="237" t="str">
        <f t="shared" si="276"/>
        <v>0954</v>
      </c>
      <c r="AE1574" s="237" t="s">
        <v>6875</v>
      </c>
      <c r="AF1574" s="237" t="s">
        <v>7273</v>
      </c>
      <c r="AG1574" s="237" t="str">
        <f t="shared" si="277"/>
        <v>仙台市青葉区川平三丁目２６番８号川平３ますやテナントビル１０４</v>
      </c>
      <c r="AH1574" s="237" t="s">
        <v>7274</v>
      </c>
      <c r="AI1574" s="237" t="s">
        <v>7275</v>
      </c>
      <c r="AJ1574" s="237" t="s">
        <v>260</v>
      </c>
    </row>
    <row r="1575" spans="1:36">
      <c r="A1575" s="237" t="str">
        <f t="shared" si="269"/>
        <v>0415100460同行援護</v>
      </c>
      <c r="B1575" s="237" t="s">
        <v>629</v>
      </c>
      <c r="C1575" s="237" t="s">
        <v>630</v>
      </c>
      <c r="D1575" s="237" t="str">
        <f t="shared" si="270"/>
        <v>カブシキガイシャニチイガッカン</v>
      </c>
      <c r="E1575" s="237" t="s">
        <v>631</v>
      </c>
      <c r="F1575" s="237" t="str">
        <f t="shared" si="271"/>
        <v>101</v>
      </c>
      <c r="G1575" s="237" t="str">
        <f t="shared" si="272"/>
        <v>8688</v>
      </c>
      <c r="H1575" s="237" t="s">
        <v>7263</v>
      </c>
      <c r="I1575" s="237" t="str">
        <f t="shared" si="273"/>
        <v>東京都千代田区神田駿河台二丁目９番地</v>
      </c>
      <c r="J1575" s="237" t="s">
        <v>633</v>
      </c>
      <c r="K1575" s="237" t="s">
        <v>634</v>
      </c>
      <c r="L1575" s="237" t="s">
        <v>339</v>
      </c>
      <c r="M1575" s="237" t="s">
        <v>7264</v>
      </c>
      <c r="N1575" s="237" t="s">
        <v>7271</v>
      </c>
      <c r="O1575" s="237" t="s">
        <v>7272</v>
      </c>
      <c r="P1575" s="237" t="s">
        <v>1491</v>
      </c>
      <c r="Q1575" s="237" t="s">
        <v>6875</v>
      </c>
      <c r="R1575" s="237" t="s">
        <v>7273</v>
      </c>
      <c r="S1575" s="237" t="s">
        <v>7274</v>
      </c>
      <c r="T1575" s="237" t="s">
        <v>7275</v>
      </c>
      <c r="U1575" s="237" t="s">
        <v>7276</v>
      </c>
      <c r="V1575" s="237" t="s">
        <v>126</v>
      </c>
      <c r="W1575" s="237"/>
      <c r="X1575" s="237"/>
      <c r="Y1575" s="237" t="s">
        <v>7271</v>
      </c>
      <c r="Z1575" s="237" t="s">
        <v>7272</v>
      </c>
      <c r="AA1575" s="237" t="str">
        <f t="shared" si="274"/>
        <v>ニチイケアセンターカワダイラ</v>
      </c>
      <c r="AB1575" s="237" t="s">
        <v>1491</v>
      </c>
      <c r="AC1575" s="237" t="str">
        <f t="shared" si="275"/>
        <v>981</v>
      </c>
      <c r="AD1575" s="237" t="str">
        <f t="shared" si="276"/>
        <v>0954</v>
      </c>
      <c r="AE1575" s="237" t="s">
        <v>6875</v>
      </c>
      <c r="AF1575" s="237" t="s">
        <v>7273</v>
      </c>
      <c r="AG1575" s="237" t="str">
        <f t="shared" si="277"/>
        <v>仙台市青葉区川平三丁目２６番８号川平３ますやテナントビル１０４</v>
      </c>
      <c r="AH1575" s="237" t="s">
        <v>7274</v>
      </c>
      <c r="AI1575" s="237" t="s">
        <v>7275</v>
      </c>
      <c r="AJ1575" s="237" t="s">
        <v>260</v>
      </c>
    </row>
    <row r="1576" spans="1:36">
      <c r="A1576" s="237" t="str">
        <f t="shared" si="269"/>
        <v>0415100478居宅介護</v>
      </c>
      <c r="B1576" s="237" t="s">
        <v>7277</v>
      </c>
      <c r="C1576" s="237" t="s">
        <v>7278</v>
      </c>
      <c r="D1576" s="237" t="str">
        <f t="shared" si="270"/>
        <v>シャカイフクシホウジンツドイノイエ</v>
      </c>
      <c r="E1576" s="237" t="s">
        <v>7279</v>
      </c>
      <c r="F1576" s="237" t="str">
        <f t="shared" si="271"/>
        <v>984</v>
      </c>
      <c r="G1576" s="237" t="str">
        <f t="shared" si="272"/>
        <v>0838</v>
      </c>
      <c r="H1576" s="237" t="s">
        <v>7280</v>
      </c>
      <c r="I1576" s="237" t="str">
        <f t="shared" si="273"/>
        <v>仙台市若林区上飯田一丁目１７番５８号</v>
      </c>
      <c r="J1576" s="237" t="s">
        <v>7281</v>
      </c>
      <c r="K1576" s="237" t="s">
        <v>7282</v>
      </c>
      <c r="L1576" s="237" t="s">
        <v>248</v>
      </c>
      <c r="M1576" s="237" t="s">
        <v>7283</v>
      </c>
      <c r="N1576" s="237" t="s">
        <v>7284</v>
      </c>
      <c r="O1576" s="237" t="s">
        <v>7285</v>
      </c>
      <c r="P1576" s="237" t="s">
        <v>7106</v>
      </c>
      <c r="Q1576" s="237" t="s">
        <v>6875</v>
      </c>
      <c r="R1576" s="237" t="s">
        <v>7286</v>
      </c>
      <c r="S1576" s="237" t="s">
        <v>7287</v>
      </c>
      <c r="T1576" s="237" t="s">
        <v>7288</v>
      </c>
      <c r="U1576" s="237" t="s">
        <v>7289</v>
      </c>
      <c r="V1576" s="237" t="s">
        <v>99</v>
      </c>
      <c r="W1576" s="237"/>
      <c r="X1576" s="237"/>
      <c r="Y1576" s="237" t="s">
        <v>7284</v>
      </c>
      <c r="Z1576" s="237" t="s">
        <v>7285</v>
      </c>
      <c r="AA1576" s="237" t="str">
        <f t="shared" si="274"/>
        <v>カゼ</v>
      </c>
      <c r="AB1576" s="237" t="s">
        <v>7106</v>
      </c>
      <c r="AC1576" s="237" t="str">
        <f t="shared" si="275"/>
        <v>980</v>
      </c>
      <c r="AD1576" s="237" t="str">
        <f t="shared" si="276"/>
        <v>0824</v>
      </c>
      <c r="AE1576" s="237" t="s">
        <v>6875</v>
      </c>
      <c r="AF1576" s="237" t="s">
        <v>7286</v>
      </c>
      <c r="AG1576" s="237" t="str">
        <f t="shared" si="277"/>
        <v>仙台市青葉区支倉町２－３５</v>
      </c>
      <c r="AH1576" s="237" t="s">
        <v>7287</v>
      </c>
      <c r="AI1576" s="237" t="s">
        <v>7288</v>
      </c>
      <c r="AJ1576" s="237" t="s">
        <v>332</v>
      </c>
    </row>
    <row r="1577" spans="1:36">
      <c r="A1577" s="237" t="str">
        <f t="shared" si="269"/>
        <v>0415100478重度訪問介護</v>
      </c>
      <c r="B1577" s="237" t="s">
        <v>7277</v>
      </c>
      <c r="C1577" s="237" t="s">
        <v>7278</v>
      </c>
      <c r="D1577" s="237" t="str">
        <f t="shared" si="270"/>
        <v>シャカイフクシホウジンツドイノイエ</v>
      </c>
      <c r="E1577" s="237" t="s">
        <v>7279</v>
      </c>
      <c r="F1577" s="237" t="str">
        <f t="shared" si="271"/>
        <v>984</v>
      </c>
      <c r="G1577" s="237" t="str">
        <f t="shared" si="272"/>
        <v>0838</v>
      </c>
      <c r="H1577" s="237" t="s">
        <v>7280</v>
      </c>
      <c r="I1577" s="237" t="str">
        <f t="shared" si="273"/>
        <v>仙台市若林区上飯田一丁目１７番５８号</v>
      </c>
      <c r="J1577" s="237" t="s">
        <v>7281</v>
      </c>
      <c r="K1577" s="237" t="s">
        <v>7282</v>
      </c>
      <c r="L1577" s="237" t="s">
        <v>248</v>
      </c>
      <c r="M1577" s="237" t="s">
        <v>7283</v>
      </c>
      <c r="N1577" s="237" t="s">
        <v>7284</v>
      </c>
      <c r="O1577" s="237" t="s">
        <v>7285</v>
      </c>
      <c r="P1577" s="237" t="s">
        <v>7106</v>
      </c>
      <c r="Q1577" s="237" t="s">
        <v>6875</v>
      </c>
      <c r="R1577" s="237" t="s">
        <v>7286</v>
      </c>
      <c r="S1577" s="237" t="s">
        <v>7287</v>
      </c>
      <c r="T1577" s="237" t="s">
        <v>7288</v>
      </c>
      <c r="U1577" s="237" t="s">
        <v>7289</v>
      </c>
      <c r="V1577" s="237" t="s">
        <v>101</v>
      </c>
      <c r="W1577" s="237"/>
      <c r="X1577" s="237"/>
      <c r="Y1577" s="237" t="s">
        <v>7284</v>
      </c>
      <c r="Z1577" s="237" t="s">
        <v>7285</v>
      </c>
      <c r="AA1577" s="237" t="str">
        <f t="shared" si="274"/>
        <v>カゼ</v>
      </c>
      <c r="AB1577" s="237" t="s">
        <v>7106</v>
      </c>
      <c r="AC1577" s="237" t="str">
        <f t="shared" si="275"/>
        <v>980</v>
      </c>
      <c r="AD1577" s="237" t="str">
        <f t="shared" si="276"/>
        <v>0824</v>
      </c>
      <c r="AE1577" s="237" t="s">
        <v>6875</v>
      </c>
      <c r="AF1577" s="237" t="s">
        <v>7286</v>
      </c>
      <c r="AG1577" s="237" t="str">
        <f t="shared" si="277"/>
        <v>仙台市青葉区支倉町２－３５</v>
      </c>
      <c r="AH1577" s="237" t="s">
        <v>7287</v>
      </c>
      <c r="AI1577" s="237" t="s">
        <v>7288</v>
      </c>
      <c r="AJ1577" s="237" t="s">
        <v>332</v>
      </c>
    </row>
    <row r="1578" spans="1:36">
      <c r="A1578" s="237" t="str">
        <f t="shared" si="269"/>
        <v>0415100478行動援護</v>
      </c>
      <c r="B1578" s="237" t="s">
        <v>7277</v>
      </c>
      <c r="C1578" s="237" t="s">
        <v>7278</v>
      </c>
      <c r="D1578" s="237" t="str">
        <f t="shared" si="270"/>
        <v>シャカイフクシホウジンツドイノイエ</v>
      </c>
      <c r="E1578" s="237" t="s">
        <v>7279</v>
      </c>
      <c r="F1578" s="237" t="str">
        <f t="shared" si="271"/>
        <v>984</v>
      </c>
      <c r="G1578" s="237" t="str">
        <f t="shared" si="272"/>
        <v>0838</v>
      </c>
      <c r="H1578" s="237" t="s">
        <v>7280</v>
      </c>
      <c r="I1578" s="237" t="str">
        <f t="shared" si="273"/>
        <v>仙台市若林区上飯田一丁目１７番５８号</v>
      </c>
      <c r="J1578" s="237" t="s">
        <v>7281</v>
      </c>
      <c r="K1578" s="237" t="s">
        <v>7282</v>
      </c>
      <c r="L1578" s="237" t="s">
        <v>248</v>
      </c>
      <c r="M1578" s="237" t="s">
        <v>7283</v>
      </c>
      <c r="N1578" s="237" t="s">
        <v>7284</v>
      </c>
      <c r="O1578" s="237" t="s">
        <v>7285</v>
      </c>
      <c r="P1578" s="237" t="s">
        <v>7106</v>
      </c>
      <c r="Q1578" s="237" t="s">
        <v>6875</v>
      </c>
      <c r="R1578" s="237" t="s">
        <v>7286</v>
      </c>
      <c r="S1578" s="237" t="s">
        <v>7287</v>
      </c>
      <c r="T1578" s="237" t="s">
        <v>7288</v>
      </c>
      <c r="U1578" s="237" t="s">
        <v>7289</v>
      </c>
      <c r="V1578" s="237" t="s">
        <v>102</v>
      </c>
      <c r="W1578" s="237"/>
      <c r="X1578" s="237"/>
      <c r="Y1578" s="237" t="s">
        <v>7284</v>
      </c>
      <c r="Z1578" s="237" t="s">
        <v>7285</v>
      </c>
      <c r="AA1578" s="237" t="str">
        <f t="shared" si="274"/>
        <v>カゼ</v>
      </c>
      <c r="AB1578" s="237" t="s">
        <v>7106</v>
      </c>
      <c r="AC1578" s="237" t="str">
        <f t="shared" si="275"/>
        <v>980</v>
      </c>
      <c r="AD1578" s="237" t="str">
        <f t="shared" si="276"/>
        <v>0824</v>
      </c>
      <c r="AE1578" s="237" t="s">
        <v>6875</v>
      </c>
      <c r="AF1578" s="237" t="s">
        <v>7286</v>
      </c>
      <c r="AG1578" s="237" t="str">
        <f t="shared" si="277"/>
        <v>仙台市青葉区支倉町２－３５</v>
      </c>
      <c r="AH1578" s="237" t="s">
        <v>7287</v>
      </c>
      <c r="AI1578" s="237" t="s">
        <v>7288</v>
      </c>
      <c r="AJ1578" s="237" t="s">
        <v>332</v>
      </c>
    </row>
    <row r="1579" spans="1:36">
      <c r="A1579" s="237" t="str">
        <f t="shared" si="269"/>
        <v>0415100486居宅介護</v>
      </c>
      <c r="B1579" s="237" t="s">
        <v>7290</v>
      </c>
      <c r="C1579" s="237" t="s">
        <v>7291</v>
      </c>
      <c r="D1579" s="237" t="str">
        <f t="shared" si="270"/>
        <v>シャカイフクシホウジンコープフクシカイ</v>
      </c>
      <c r="E1579" s="237" t="s">
        <v>514</v>
      </c>
      <c r="F1579" s="237" t="str">
        <f t="shared" si="271"/>
        <v>981</v>
      </c>
      <c r="G1579" s="237" t="str">
        <f t="shared" si="272"/>
        <v>0961</v>
      </c>
      <c r="H1579" s="237" t="s">
        <v>7292</v>
      </c>
      <c r="I1579" s="237" t="str">
        <f t="shared" si="273"/>
        <v>仙台市青葉区桜ケ丘二丁目２０番１号</v>
      </c>
      <c r="J1579" s="237" t="s">
        <v>7293</v>
      </c>
      <c r="K1579" s="237" t="s">
        <v>7294</v>
      </c>
      <c r="L1579" s="237" t="s">
        <v>248</v>
      </c>
      <c r="M1579" s="237" t="s">
        <v>518</v>
      </c>
      <c r="N1579" s="237" t="s">
        <v>7295</v>
      </c>
      <c r="O1579" s="237" t="s">
        <v>7296</v>
      </c>
      <c r="P1579" s="237" t="s">
        <v>514</v>
      </c>
      <c r="Q1579" s="237" t="s">
        <v>6875</v>
      </c>
      <c r="R1579" s="237" t="s">
        <v>7292</v>
      </c>
      <c r="S1579" s="237" t="s">
        <v>7297</v>
      </c>
      <c r="T1579" s="237" t="s">
        <v>517</v>
      </c>
      <c r="U1579" s="237" t="s">
        <v>7298</v>
      </c>
      <c r="V1579" s="237" t="s">
        <v>99</v>
      </c>
      <c r="W1579" s="237"/>
      <c r="X1579" s="237"/>
      <c r="Y1579" s="237" t="s">
        <v>7295</v>
      </c>
      <c r="Z1579" s="237" t="s">
        <v>7296</v>
      </c>
      <c r="AA1579" s="237" t="str">
        <f t="shared" si="274"/>
        <v>コ～プノオウチサクラガオカヘルパーステーション</v>
      </c>
      <c r="AB1579" s="237" t="s">
        <v>514</v>
      </c>
      <c r="AC1579" s="237" t="str">
        <f t="shared" si="275"/>
        <v>981</v>
      </c>
      <c r="AD1579" s="237" t="str">
        <f t="shared" si="276"/>
        <v>0961</v>
      </c>
      <c r="AE1579" s="237" t="s">
        <v>6875</v>
      </c>
      <c r="AF1579" s="237" t="s">
        <v>7292</v>
      </c>
      <c r="AG1579" s="237" t="str">
        <f t="shared" si="277"/>
        <v>仙台市青葉区桜ケ丘二丁目２０番１号</v>
      </c>
      <c r="AH1579" s="237" t="s">
        <v>7297</v>
      </c>
      <c r="AI1579" s="237" t="s">
        <v>517</v>
      </c>
      <c r="AJ1579" s="237" t="s">
        <v>260</v>
      </c>
    </row>
    <row r="1580" spans="1:36">
      <c r="A1580" s="237" t="str">
        <f t="shared" si="269"/>
        <v>0415100486重度訪問介護</v>
      </c>
      <c r="B1580" s="237" t="s">
        <v>7290</v>
      </c>
      <c r="C1580" s="237" t="s">
        <v>7291</v>
      </c>
      <c r="D1580" s="237" t="str">
        <f t="shared" si="270"/>
        <v>シャカイフクシホウジンコープフクシカイ</v>
      </c>
      <c r="E1580" s="237" t="s">
        <v>514</v>
      </c>
      <c r="F1580" s="237" t="str">
        <f t="shared" si="271"/>
        <v>981</v>
      </c>
      <c r="G1580" s="237" t="str">
        <f t="shared" si="272"/>
        <v>0961</v>
      </c>
      <c r="H1580" s="237" t="s">
        <v>7292</v>
      </c>
      <c r="I1580" s="237" t="str">
        <f t="shared" si="273"/>
        <v>仙台市青葉区桜ケ丘二丁目２０番１号</v>
      </c>
      <c r="J1580" s="237" t="s">
        <v>7293</v>
      </c>
      <c r="K1580" s="237" t="s">
        <v>7294</v>
      </c>
      <c r="L1580" s="237" t="s">
        <v>248</v>
      </c>
      <c r="M1580" s="237" t="s">
        <v>518</v>
      </c>
      <c r="N1580" s="237" t="s">
        <v>7295</v>
      </c>
      <c r="O1580" s="237" t="s">
        <v>7296</v>
      </c>
      <c r="P1580" s="237" t="s">
        <v>514</v>
      </c>
      <c r="Q1580" s="237" t="s">
        <v>6875</v>
      </c>
      <c r="R1580" s="237" t="s">
        <v>7292</v>
      </c>
      <c r="S1580" s="237" t="s">
        <v>7297</v>
      </c>
      <c r="T1580" s="237" t="s">
        <v>517</v>
      </c>
      <c r="U1580" s="237" t="s">
        <v>7298</v>
      </c>
      <c r="V1580" s="237" t="s">
        <v>101</v>
      </c>
      <c r="W1580" s="237"/>
      <c r="X1580" s="237"/>
      <c r="Y1580" s="237" t="s">
        <v>7295</v>
      </c>
      <c r="Z1580" s="237" t="s">
        <v>7296</v>
      </c>
      <c r="AA1580" s="237" t="str">
        <f t="shared" si="274"/>
        <v>コ～プノオウチサクラガオカヘルパーステーション</v>
      </c>
      <c r="AB1580" s="237" t="s">
        <v>514</v>
      </c>
      <c r="AC1580" s="237" t="str">
        <f t="shared" si="275"/>
        <v>981</v>
      </c>
      <c r="AD1580" s="237" t="str">
        <f t="shared" si="276"/>
        <v>0961</v>
      </c>
      <c r="AE1580" s="237" t="s">
        <v>6875</v>
      </c>
      <c r="AF1580" s="237" t="s">
        <v>7292</v>
      </c>
      <c r="AG1580" s="237" t="str">
        <f t="shared" si="277"/>
        <v>仙台市青葉区桜ケ丘二丁目２０番１号</v>
      </c>
      <c r="AH1580" s="237" t="s">
        <v>7297</v>
      </c>
      <c r="AI1580" s="237" t="s">
        <v>517</v>
      </c>
      <c r="AJ1580" s="237" t="s">
        <v>260</v>
      </c>
    </row>
    <row r="1581" spans="1:36">
      <c r="A1581" s="237" t="str">
        <f t="shared" si="269"/>
        <v>0415100502生活介護</v>
      </c>
      <c r="B1581" s="237" t="s">
        <v>6902</v>
      </c>
      <c r="C1581" s="237" t="s">
        <v>6903</v>
      </c>
      <c r="D1581" s="237" t="str">
        <f t="shared" si="270"/>
        <v>シャカイフクシホウジンイッポイッポフクシカイ</v>
      </c>
      <c r="E1581" s="237" t="s">
        <v>2512</v>
      </c>
      <c r="F1581" s="237" t="str">
        <f t="shared" si="271"/>
        <v>989</v>
      </c>
      <c r="G1581" s="237" t="str">
        <f t="shared" si="272"/>
        <v>3123</v>
      </c>
      <c r="H1581" s="237" t="s">
        <v>6904</v>
      </c>
      <c r="I1581" s="237" t="str">
        <f t="shared" si="273"/>
        <v>仙台市青葉区錦ヶ丘九丁目２９番地の５９</v>
      </c>
      <c r="J1581" s="237" t="s">
        <v>6905</v>
      </c>
      <c r="K1581" s="237" t="s">
        <v>6906</v>
      </c>
      <c r="L1581" s="237" t="s">
        <v>248</v>
      </c>
      <c r="M1581" s="237" t="s">
        <v>6907</v>
      </c>
      <c r="N1581" s="237" t="s">
        <v>7299</v>
      </c>
      <c r="O1581" s="237" t="s">
        <v>7300</v>
      </c>
      <c r="P1581" s="237" t="s">
        <v>5880</v>
      </c>
      <c r="Q1581" s="237" t="s">
        <v>6875</v>
      </c>
      <c r="R1581" s="237" t="s">
        <v>7301</v>
      </c>
      <c r="S1581" s="237" t="s">
        <v>7302</v>
      </c>
      <c r="T1581" s="237" t="s">
        <v>7303</v>
      </c>
      <c r="U1581" s="237" t="s">
        <v>7304</v>
      </c>
      <c r="V1581" s="237" t="s">
        <v>105</v>
      </c>
      <c r="W1581" s="237"/>
      <c r="X1581" s="237"/>
      <c r="Y1581" s="237" t="s">
        <v>7299</v>
      </c>
      <c r="Z1581" s="237" t="s">
        <v>7300</v>
      </c>
      <c r="AA1581" s="237" t="str">
        <f t="shared" si="274"/>
        <v>カガヤキノモリ</v>
      </c>
      <c r="AB1581" s="237" t="s">
        <v>5880</v>
      </c>
      <c r="AC1581" s="237" t="str">
        <f t="shared" si="275"/>
        <v>989</v>
      </c>
      <c r="AD1581" s="237" t="str">
        <f t="shared" si="276"/>
        <v>3121</v>
      </c>
      <c r="AE1581" s="237" t="s">
        <v>6875</v>
      </c>
      <c r="AF1581" s="237" t="s">
        <v>7301</v>
      </c>
      <c r="AG1581" s="237" t="str">
        <f t="shared" si="277"/>
        <v>仙台市青葉区郷六字葛岡下２６－１４</v>
      </c>
      <c r="AH1581" s="237" t="s">
        <v>7302</v>
      </c>
      <c r="AI1581" s="237" t="s">
        <v>7303</v>
      </c>
      <c r="AJ1581" s="237" t="s">
        <v>260</v>
      </c>
    </row>
    <row r="1582" spans="1:36">
      <c r="A1582" s="237" t="str">
        <f t="shared" si="269"/>
        <v>0415100502知的障害者通所更生施設</v>
      </c>
      <c r="B1582" s="237" t="s">
        <v>6902</v>
      </c>
      <c r="C1582" s="237" t="s">
        <v>6903</v>
      </c>
      <c r="D1582" s="237" t="str">
        <f t="shared" si="270"/>
        <v>シャカイフクシホウジンイッポイッポフクシカイ</v>
      </c>
      <c r="E1582" s="237" t="s">
        <v>2512</v>
      </c>
      <c r="F1582" s="237" t="str">
        <f t="shared" si="271"/>
        <v>989</v>
      </c>
      <c r="G1582" s="237" t="str">
        <f t="shared" si="272"/>
        <v>3123</v>
      </c>
      <c r="H1582" s="237" t="s">
        <v>6904</v>
      </c>
      <c r="I1582" s="237" t="str">
        <f t="shared" si="273"/>
        <v>仙台市青葉区錦ヶ丘九丁目２９番地の５９</v>
      </c>
      <c r="J1582" s="237" t="s">
        <v>6905</v>
      </c>
      <c r="K1582" s="237" t="s">
        <v>6906</v>
      </c>
      <c r="L1582" s="237" t="s">
        <v>248</v>
      </c>
      <c r="M1582" s="237" t="s">
        <v>6907</v>
      </c>
      <c r="N1582" s="237" t="s">
        <v>7299</v>
      </c>
      <c r="O1582" s="237" t="s">
        <v>7300</v>
      </c>
      <c r="P1582" s="237" t="s">
        <v>5880</v>
      </c>
      <c r="Q1582" s="237" t="s">
        <v>6875</v>
      </c>
      <c r="R1582" s="237" t="s">
        <v>7301</v>
      </c>
      <c r="S1582" s="237" t="s">
        <v>7302</v>
      </c>
      <c r="T1582" s="237" t="s">
        <v>7303</v>
      </c>
      <c r="U1582" s="237" t="s">
        <v>7304</v>
      </c>
      <c r="V1582" s="237" t="s">
        <v>289</v>
      </c>
      <c r="W1582" s="237"/>
      <c r="X1582" s="237"/>
      <c r="Y1582" s="237" t="s">
        <v>7299</v>
      </c>
      <c r="Z1582" s="237" t="s">
        <v>7300</v>
      </c>
      <c r="AA1582" s="237" t="str">
        <f t="shared" si="274"/>
        <v>カガヤキノモリ</v>
      </c>
      <c r="AB1582" s="237" t="s">
        <v>5880</v>
      </c>
      <c r="AC1582" s="237" t="str">
        <f t="shared" si="275"/>
        <v>989</v>
      </c>
      <c r="AD1582" s="237" t="str">
        <f t="shared" si="276"/>
        <v>3121</v>
      </c>
      <c r="AE1582" s="237" t="s">
        <v>6875</v>
      </c>
      <c r="AF1582" s="237" t="s">
        <v>7301</v>
      </c>
      <c r="AG1582" s="237" t="str">
        <f t="shared" si="277"/>
        <v>仙台市青葉区郷六字葛岡下２６－１４</v>
      </c>
      <c r="AH1582" s="237" t="s">
        <v>7302</v>
      </c>
      <c r="AI1582" s="237" t="s">
        <v>7303</v>
      </c>
      <c r="AJ1582" s="237" t="s">
        <v>260</v>
      </c>
    </row>
    <row r="1583" spans="1:36">
      <c r="A1583" s="237" t="str">
        <f t="shared" si="269"/>
        <v>0415100528生活介護</v>
      </c>
      <c r="B1583" s="237" t="s">
        <v>6981</v>
      </c>
      <c r="C1583" s="237" t="s">
        <v>6982</v>
      </c>
      <c r="D1583" s="237" t="str">
        <f t="shared" si="270"/>
        <v>シャカイフクシホウジンセンダイシテヲツナグイクセイカイ</v>
      </c>
      <c r="E1583" s="237" t="s">
        <v>6983</v>
      </c>
      <c r="F1583" s="237" t="str">
        <f t="shared" si="271"/>
        <v>980</v>
      </c>
      <c r="G1583" s="237" t="str">
        <f t="shared" si="272"/>
        <v>0022</v>
      </c>
      <c r="H1583" s="237" t="s">
        <v>6984</v>
      </c>
      <c r="I1583" s="237" t="str">
        <f t="shared" si="273"/>
        <v>仙台市青葉区五橋二丁目１２番２号</v>
      </c>
      <c r="J1583" s="237" t="s">
        <v>6985</v>
      </c>
      <c r="K1583" s="237" t="s">
        <v>6986</v>
      </c>
      <c r="L1583" s="237" t="s">
        <v>248</v>
      </c>
      <c r="M1583" s="237" t="s">
        <v>6987</v>
      </c>
      <c r="N1583" s="237" t="s">
        <v>7305</v>
      </c>
      <c r="O1583" s="237" t="s">
        <v>7306</v>
      </c>
      <c r="P1583" s="237" t="s">
        <v>6185</v>
      </c>
      <c r="Q1583" s="237" t="s">
        <v>6875</v>
      </c>
      <c r="R1583" s="237" t="s">
        <v>7307</v>
      </c>
      <c r="S1583" s="237" t="s">
        <v>7308</v>
      </c>
      <c r="T1583" s="237" t="s">
        <v>7309</v>
      </c>
      <c r="U1583" s="237" t="s">
        <v>7310</v>
      </c>
      <c r="V1583" s="237" t="s">
        <v>105</v>
      </c>
      <c r="W1583" s="237"/>
      <c r="X1583" s="237"/>
      <c r="Y1583" s="237" t="s">
        <v>7305</v>
      </c>
      <c r="Z1583" s="237" t="s">
        <v>7306</v>
      </c>
      <c r="AA1583" s="237" t="str">
        <f t="shared" si="274"/>
        <v>コウボウシラカバ</v>
      </c>
      <c r="AB1583" s="237" t="s">
        <v>6185</v>
      </c>
      <c r="AC1583" s="237" t="str">
        <f t="shared" si="275"/>
        <v>981</v>
      </c>
      <c r="AD1583" s="237" t="str">
        <f t="shared" si="276"/>
        <v>0952</v>
      </c>
      <c r="AE1583" s="237" t="s">
        <v>6875</v>
      </c>
      <c r="AF1583" s="237" t="s">
        <v>7307</v>
      </c>
      <c r="AG1583" s="237" t="str">
        <f t="shared" si="277"/>
        <v>仙台市青葉区中山３丁目２０－１５</v>
      </c>
      <c r="AH1583" s="237" t="s">
        <v>7308</v>
      </c>
      <c r="AI1583" s="237" t="s">
        <v>7309</v>
      </c>
      <c r="AJ1583" s="237" t="s">
        <v>260</v>
      </c>
    </row>
    <row r="1584" spans="1:36">
      <c r="A1584" s="237" t="str">
        <f t="shared" si="269"/>
        <v>0415100528知的障害者通所授産施設</v>
      </c>
      <c r="B1584" s="237" t="s">
        <v>6981</v>
      </c>
      <c r="C1584" s="237" t="s">
        <v>6982</v>
      </c>
      <c r="D1584" s="237" t="str">
        <f t="shared" si="270"/>
        <v>シャカイフクシホウジンセンダイシテヲツナグイクセイカイ</v>
      </c>
      <c r="E1584" s="237" t="s">
        <v>6983</v>
      </c>
      <c r="F1584" s="237" t="str">
        <f t="shared" si="271"/>
        <v>980</v>
      </c>
      <c r="G1584" s="237" t="str">
        <f t="shared" si="272"/>
        <v>0022</v>
      </c>
      <c r="H1584" s="237" t="s">
        <v>6984</v>
      </c>
      <c r="I1584" s="237" t="str">
        <f t="shared" si="273"/>
        <v>仙台市青葉区五橋二丁目１２番２号</v>
      </c>
      <c r="J1584" s="237" t="s">
        <v>6985</v>
      </c>
      <c r="K1584" s="237" t="s">
        <v>6986</v>
      </c>
      <c r="L1584" s="237" t="s">
        <v>248</v>
      </c>
      <c r="M1584" s="237" t="s">
        <v>6987</v>
      </c>
      <c r="N1584" s="237" t="s">
        <v>7305</v>
      </c>
      <c r="O1584" s="237" t="s">
        <v>7306</v>
      </c>
      <c r="P1584" s="237" t="s">
        <v>6185</v>
      </c>
      <c r="Q1584" s="237" t="s">
        <v>6875</v>
      </c>
      <c r="R1584" s="237" t="s">
        <v>7307</v>
      </c>
      <c r="S1584" s="237" t="s">
        <v>7308</v>
      </c>
      <c r="T1584" s="237" t="s">
        <v>7309</v>
      </c>
      <c r="U1584" s="237" t="s">
        <v>7310</v>
      </c>
      <c r="V1584" s="237" t="s">
        <v>561</v>
      </c>
      <c r="W1584" s="237"/>
      <c r="X1584" s="237"/>
      <c r="Y1584" s="237" t="s">
        <v>7305</v>
      </c>
      <c r="Z1584" s="237" t="s">
        <v>7306</v>
      </c>
      <c r="AA1584" s="237" t="str">
        <f t="shared" si="274"/>
        <v>コウボウシラカバ</v>
      </c>
      <c r="AB1584" s="237" t="s">
        <v>6185</v>
      </c>
      <c r="AC1584" s="237" t="str">
        <f t="shared" si="275"/>
        <v>981</v>
      </c>
      <c r="AD1584" s="237" t="str">
        <f t="shared" si="276"/>
        <v>0952</v>
      </c>
      <c r="AE1584" s="237" t="s">
        <v>6875</v>
      </c>
      <c r="AF1584" s="237" t="s">
        <v>7307</v>
      </c>
      <c r="AG1584" s="237" t="str">
        <f t="shared" si="277"/>
        <v>仙台市青葉区中山３丁目２０－１５</v>
      </c>
      <c r="AH1584" s="237" t="s">
        <v>7308</v>
      </c>
      <c r="AI1584" s="237" t="s">
        <v>7309</v>
      </c>
      <c r="AJ1584" s="237" t="s">
        <v>260</v>
      </c>
    </row>
    <row r="1585" spans="1:36">
      <c r="A1585" s="237" t="str">
        <f t="shared" si="269"/>
        <v>0415100619短期入所</v>
      </c>
      <c r="B1585" s="237" t="s">
        <v>305</v>
      </c>
      <c r="C1585" s="237" t="s">
        <v>306</v>
      </c>
      <c r="D1585" s="237" t="str">
        <f t="shared" si="270"/>
        <v>シャカイフクシホウジントウホクフクシカイ</v>
      </c>
      <c r="E1585" s="237" t="s">
        <v>307</v>
      </c>
      <c r="F1585" s="237" t="str">
        <f t="shared" si="271"/>
        <v>989</v>
      </c>
      <c r="G1585" s="237" t="str">
        <f t="shared" si="272"/>
        <v>3201</v>
      </c>
      <c r="H1585" s="237" t="s">
        <v>7004</v>
      </c>
      <c r="I1585" s="237" t="str">
        <f t="shared" si="273"/>
        <v>仙台市青葉区国見ケ丘六丁目１４９番地の１</v>
      </c>
      <c r="J1585" s="237" t="s">
        <v>7005</v>
      </c>
      <c r="K1585" s="237" t="s">
        <v>7006</v>
      </c>
      <c r="L1585" s="237" t="s">
        <v>248</v>
      </c>
      <c r="M1585" s="237" t="s">
        <v>311</v>
      </c>
      <c r="N1585" s="237" t="s">
        <v>7311</v>
      </c>
      <c r="O1585" s="237" t="s">
        <v>7312</v>
      </c>
      <c r="P1585" s="237" t="s">
        <v>307</v>
      </c>
      <c r="Q1585" s="237" t="s">
        <v>6875</v>
      </c>
      <c r="R1585" s="237" t="s">
        <v>7004</v>
      </c>
      <c r="S1585" s="237" t="s">
        <v>309</v>
      </c>
      <c r="T1585" s="237" t="s">
        <v>310</v>
      </c>
      <c r="U1585" s="237" t="s">
        <v>7313</v>
      </c>
      <c r="V1585" s="237" t="s">
        <v>277</v>
      </c>
      <c r="W1585" s="237"/>
      <c r="X1585" s="237"/>
      <c r="Y1585" s="237" t="s">
        <v>7311</v>
      </c>
      <c r="Z1585" s="237" t="s">
        <v>7312</v>
      </c>
      <c r="AA1585" s="237" t="str">
        <f t="shared" si="274"/>
        <v>センダンノサトショートステイ</v>
      </c>
      <c r="AB1585" s="237" t="s">
        <v>307</v>
      </c>
      <c r="AC1585" s="237" t="str">
        <f t="shared" si="275"/>
        <v>989</v>
      </c>
      <c r="AD1585" s="237" t="str">
        <f t="shared" si="276"/>
        <v>3201</v>
      </c>
      <c r="AE1585" s="237" t="s">
        <v>6875</v>
      </c>
      <c r="AF1585" s="237" t="s">
        <v>7004</v>
      </c>
      <c r="AG1585" s="237" t="str">
        <f t="shared" si="277"/>
        <v>仙台市青葉区国見ケ丘六丁目１４９番地の１</v>
      </c>
      <c r="AH1585" s="237" t="s">
        <v>7314</v>
      </c>
      <c r="AI1585" s="237" t="s">
        <v>7315</v>
      </c>
      <c r="AJ1585" s="237" t="s">
        <v>260</v>
      </c>
    </row>
    <row r="1586" spans="1:36">
      <c r="A1586" s="237" t="str">
        <f t="shared" si="269"/>
        <v>0415100627児童デイサービス</v>
      </c>
      <c r="B1586" s="237" t="s">
        <v>305</v>
      </c>
      <c r="C1586" s="237" t="s">
        <v>306</v>
      </c>
      <c r="D1586" s="237" t="str">
        <f t="shared" si="270"/>
        <v>シャカイフクシホウジントウホクフクシカイ</v>
      </c>
      <c r="E1586" s="237" t="s">
        <v>307</v>
      </c>
      <c r="F1586" s="237" t="str">
        <f t="shared" si="271"/>
        <v>989</v>
      </c>
      <c r="G1586" s="237" t="str">
        <f t="shared" si="272"/>
        <v>3201</v>
      </c>
      <c r="H1586" s="237" t="s">
        <v>7004</v>
      </c>
      <c r="I1586" s="237" t="str">
        <f t="shared" si="273"/>
        <v>仙台市青葉区国見ケ丘六丁目１４９番地の１</v>
      </c>
      <c r="J1586" s="237" t="s">
        <v>7005</v>
      </c>
      <c r="K1586" s="237" t="s">
        <v>7006</v>
      </c>
      <c r="L1586" s="237" t="s">
        <v>248</v>
      </c>
      <c r="M1586" s="237" t="s">
        <v>311</v>
      </c>
      <c r="N1586" s="237" t="s">
        <v>7316</v>
      </c>
      <c r="O1586" s="237" t="s">
        <v>7317</v>
      </c>
      <c r="P1586" s="237" t="s">
        <v>307</v>
      </c>
      <c r="Q1586" s="237" t="s">
        <v>6875</v>
      </c>
      <c r="R1586" s="237" t="s">
        <v>7318</v>
      </c>
      <c r="S1586" s="237" t="s">
        <v>7319</v>
      </c>
      <c r="T1586" s="237" t="s">
        <v>7320</v>
      </c>
      <c r="U1586" s="237" t="s">
        <v>7321</v>
      </c>
      <c r="V1586" s="237" t="s">
        <v>331</v>
      </c>
      <c r="W1586" s="237"/>
      <c r="X1586" s="237"/>
      <c r="Y1586" s="237" t="s">
        <v>7316</v>
      </c>
      <c r="Z1586" s="237" t="s">
        <v>7317</v>
      </c>
      <c r="AA1586" s="237" t="str">
        <f t="shared" si="274"/>
        <v>センダンノモリモリノコハウス</v>
      </c>
      <c r="AB1586" s="237" t="s">
        <v>307</v>
      </c>
      <c r="AC1586" s="237" t="str">
        <f t="shared" si="275"/>
        <v>989</v>
      </c>
      <c r="AD1586" s="237" t="str">
        <f t="shared" si="276"/>
        <v>3201</v>
      </c>
      <c r="AE1586" s="237" t="s">
        <v>6875</v>
      </c>
      <c r="AF1586" s="237" t="s">
        <v>7322</v>
      </c>
      <c r="AG1586" s="237" t="str">
        <f t="shared" si="277"/>
        <v>仙台市青葉区国見ケ丘1丁目6-16</v>
      </c>
      <c r="AH1586" s="237" t="s">
        <v>7319</v>
      </c>
      <c r="AI1586" s="237" t="s">
        <v>7320</v>
      </c>
      <c r="AJ1586" s="237" t="s">
        <v>260</v>
      </c>
    </row>
    <row r="1587" spans="1:36">
      <c r="A1587" s="237" t="str">
        <f t="shared" si="269"/>
        <v>0415100635生活介護</v>
      </c>
      <c r="B1587" s="237" t="s">
        <v>7323</v>
      </c>
      <c r="C1587" s="237" t="s">
        <v>7324</v>
      </c>
      <c r="D1587" s="237" t="str">
        <f t="shared" si="270"/>
        <v>シャカイフクシホウジンナノハナカイ</v>
      </c>
      <c r="E1587" s="237" t="s">
        <v>7325</v>
      </c>
      <c r="F1587" s="237" t="str">
        <f t="shared" si="271"/>
        <v>981</v>
      </c>
      <c r="G1587" s="237" t="str">
        <f t="shared" si="272"/>
        <v>0965</v>
      </c>
      <c r="H1587" s="237" t="s">
        <v>7326</v>
      </c>
      <c r="I1587" s="237" t="str">
        <f t="shared" si="273"/>
        <v>仙台市青葉区荒巻神明町２番１０号</v>
      </c>
      <c r="J1587" s="237" t="s">
        <v>7327</v>
      </c>
      <c r="K1587" s="237" t="s">
        <v>7328</v>
      </c>
      <c r="L1587" s="237" t="s">
        <v>248</v>
      </c>
      <c r="M1587" s="237" t="s">
        <v>7329</v>
      </c>
      <c r="N1587" s="237" t="s">
        <v>7330</v>
      </c>
      <c r="O1587" s="237" t="s">
        <v>7331</v>
      </c>
      <c r="P1587" s="237" t="s">
        <v>7325</v>
      </c>
      <c r="Q1587" s="237" t="s">
        <v>6875</v>
      </c>
      <c r="R1587" s="237" t="s">
        <v>7332</v>
      </c>
      <c r="S1587" s="237" t="s">
        <v>7327</v>
      </c>
      <c r="T1587" s="237" t="s">
        <v>7328</v>
      </c>
      <c r="U1587" s="237" t="s">
        <v>7333</v>
      </c>
      <c r="V1587" s="237" t="s">
        <v>105</v>
      </c>
      <c r="W1587" s="237"/>
      <c r="X1587" s="237"/>
      <c r="Y1587" s="237" t="s">
        <v>7330</v>
      </c>
      <c r="Z1587" s="237" t="s">
        <v>7331</v>
      </c>
      <c r="AA1587" s="237" t="str">
        <f t="shared" si="274"/>
        <v>コマクサエン</v>
      </c>
      <c r="AB1587" s="237" t="s">
        <v>7325</v>
      </c>
      <c r="AC1587" s="237" t="str">
        <f t="shared" si="275"/>
        <v>981</v>
      </c>
      <c r="AD1587" s="237" t="str">
        <f t="shared" si="276"/>
        <v>0965</v>
      </c>
      <c r="AE1587" s="237" t="s">
        <v>6875</v>
      </c>
      <c r="AF1587" s="237" t="s">
        <v>7332</v>
      </c>
      <c r="AG1587" s="237" t="str">
        <f t="shared" si="277"/>
        <v>仙台市青葉区荒巻神明町２番10号</v>
      </c>
      <c r="AH1587" s="237" t="s">
        <v>7327</v>
      </c>
      <c r="AI1587" s="237" t="s">
        <v>7328</v>
      </c>
      <c r="AJ1587" s="237" t="s">
        <v>260</v>
      </c>
    </row>
    <row r="1588" spans="1:36">
      <c r="A1588" s="237" t="str">
        <f t="shared" si="269"/>
        <v>0415100635知的障害者通所更生施設</v>
      </c>
      <c r="B1588" s="237" t="s">
        <v>7323</v>
      </c>
      <c r="C1588" s="237" t="s">
        <v>7324</v>
      </c>
      <c r="D1588" s="237" t="str">
        <f t="shared" si="270"/>
        <v>シャカイフクシホウジンナノハナカイ</v>
      </c>
      <c r="E1588" s="237" t="s">
        <v>7325</v>
      </c>
      <c r="F1588" s="237" t="str">
        <f t="shared" si="271"/>
        <v>981</v>
      </c>
      <c r="G1588" s="237" t="str">
        <f t="shared" si="272"/>
        <v>0965</v>
      </c>
      <c r="H1588" s="237" t="s">
        <v>7326</v>
      </c>
      <c r="I1588" s="237" t="str">
        <f t="shared" si="273"/>
        <v>仙台市青葉区荒巻神明町２番１０号</v>
      </c>
      <c r="J1588" s="237" t="s">
        <v>7327</v>
      </c>
      <c r="K1588" s="237" t="s">
        <v>7328</v>
      </c>
      <c r="L1588" s="237" t="s">
        <v>248</v>
      </c>
      <c r="M1588" s="237" t="s">
        <v>7329</v>
      </c>
      <c r="N1588" s="237" t="s">
        <v>7330</v>
      </c>
      <c r="O1588" s="237" t="s">
        <v>7331</v>
      </c>
      <c r="P1588" s="237" t="s">
        <v>7325</v>
      </c>
      <c r="Q1588" s="237" t="s">
        <v>6875</v>
      </c>
      <c r="R1588" s="237" t="s">
        <v>7332</v>
      </c>
      <c r="S1588" s="237" t="s">
        <v>7327</v>
      </c>
      <c r="T1588" s="237" t="s">
        <v>7328</v>
      </c>
      <c r="U1588" s="237" t="s">
        <v>7333</v>
      </c>
      <c r="V1588" s="237" t="s">
        <v>289</v>
      </c>
      <c r="W1588" s="237"/>
      <c r="X1588" s="237"/>
      <c r="Y1588" s="237" t="s">
        <v>7330</v>
      </c>
      <c r="Z1588" s="237" t="s">
        <v>7331</v>
      </c>
      <c r="AA1588" s="237" t="str">
        <f t="shared" si="274"/>
        <v>コマクサエン</v>
      </c>
      <c r="AB1588" s="237" t="s">
        <v>7325</v>
      </c>
      <c r="AC1588" s="237" t="str">
        <f t="shared" si="275"/>
        <v>981</v>
      </c>
      <c r="AD1588" s="237" t="str">
        <f t="shared" si="276"/>
        <v>0965</v>
      </c>
      <c r="AE1588" s="237" t="s">
        <v>6875</v>
      </c>
      <c r="AF1588" s="237" t="s">
        <v>7334</v>
      </c>
      <c r="AG1588" s="237" t="str">
        <f t="shared" si="277"/>
        <v>仙台市青葉区荒巻神明町２－１０</v>
      </c>
      <c r="AH1588" s="237" t="s">
        <v>7327</v>
      </c>
      <c r="AI1588" s="237" t="s">
        <v>7328</v>
      </c>
      <c r="AJ1588" s="237" t="s">
        <v>280</v>
      </c>
    </row>
    <row r="1589" spans="1:36">
      <c r="A1589" s="237" t="str">
        <f t="shared" si="269"/>
        <v>0415100643就労継続支援Ｂ型</v>
      </c>
      <c r="B1589" s="237" t="s">
        <v>7335</v>
      </c>
      <c r="C1589" s="237" t="s">
        <v>7336</v>
      </c>
      <c r="D1589" s="237" t="str">
        <f t="shared" si="270"/>
        <v>シャカイフクシホウジンセンダイシシタイフジユウジシャフボノカイ</v>
      </c>
      <c r="E1589" s="237" t="s">
        <v>7337</v>
      </c>
      <c r="F1589" s="237" t="str">
        <f t="shared" si="271"/>
        <v>989</v>
      </c>
      <c r="G1589" s="237" t="str">
        <f t="shared" si="272"/>
        <v>3206</v>
      </c>
      <c r="H1589" s="237" t="s">
        <v>7338</v>
      </c>
      <c r="I1589" s="237" t="str">
        <f t="shared" si="273"/>
        <v>仙台市青葉区吉成台二丁目12番24号</v>
      </c>
      <c r="J1589" s="237" t="s">
        <v>7339</v>
      </c>
      <c r="K1589" s="237" t="s">
        <v>7340</v>
      </c>
      <c r="L1589" s="237" t="s">
        <v>248</v>
      </c>
      <c r="M1589" s="237" t="s">
        <v>7341</v>
      </c>
      <c r="N1589" s="237" t="s">
        <v>7342</v>
      </c>
      <c r="O1589" s="237" t="s">
        <v>7343</v>
      </c>
      <c r="P1589" s="237" t="s">
        <v>7337</v>
      </c>
      <c r="Q1589" s="237" t="s">
        <v>6875</v>
      </c>
      <c r="R1589" s="237" t="s">
        <v>7338</v>
      </c>
      <c r="S1589" s="237" t="s">
        <v>7339</v>
      </c>
      <c r="T1589" s="237" t="s">
        <v>7340</v>
      </c>
      <c r="U1589" s="237" t="s">
        <v>7344</v>
      </c>
      <c r="V1589" s="237" t="s">
        <v>111</v>
      </c>
      <c r="W1589" s="237"/>
      <c r="X1589" s="237"/>
      <c r="Y1589" s="237" t="s">
        <v>7342</v>
      </c>
      <c r="Z1589" s="237" t="s">
        <v>7343</v>
      </c>
      <c r="AA1589" s="237" t="str">
        <f t="shared" si="274"/>
        <v>センダイジリツノイエ</v>
      </c>
      <c r="AB1589" s="237" t="s">
        <v>7337</v>
      </c>
      <c r="AC1589" s="237" t="str">
        <f t="shared" si="275"/>
        <v>989</v>
      </c>
      <c r="AD1589" s="237" t="str">
        <f t="shared" si="276"/>
        <v>3206</v>
      </c>
      <c r="AE1589" s="237" t="s">
        <v>6875</v>
      </c>
      <c r="AF1589" s="237" t="s">
        <v>7338</v>
      </c>
      <c r="AG1589" s="237" t="str">
        <f t="shared" si="277"/>
        <v>仙台市青葉区吉成台二丁目12番24号</v>
      </c>
      <c r="AH1589" s="237" t="s">
        <v>7339</v>
      </c>
      <c r="AI1589" s="237" t="s">
        <v>7340</v>
      </c>
      <c r="AJ1589" s="237" t="s">
        <v>260</v>
      </c>
    </row>
    <row r="1590" spans="1:36">
      <c r="A1590" s="237" t="str">
        <f t="shared" si="269"/>
        <v>0415100643身体障害者通所授産施設</v>
      </c>
      <c r="B1590" s="237" t="s">
        <v>7335</v>
      </c>
      <c r="C1590" s="237" t="s">
        <v>7336</v>
      </c>
      <c r="D1590" s="237" t="str">
        <f t="shared" si="270"/>
        <v>シャカイフクシホウジンセンダイシシタイフジユウジシャフボノカイ</v>
      </c>
      <c r="E1590" s="237" t="s">
        <v>7337</v>
      </c>
      <c r="F1590" s="237" t="str">
        <f t="shared" si="271"/>
        <v>989</v>
      </c>
      <c r="G1590" s="237" t="str">
        <f t="shared" si="272"/>
        <v>3206</v>
      </c>
      <c r="H1590" s="237" t="s">
        <v>7338</v>
      </c>
      <c r="I1590" s="237" t="str">
        <f t="shared" si="273"/>
        <v>仙台市青葉区吉成台二丁目12番24号</v>
      </c>
      <c r="J1590" s="237" t="s">
        <v>7339</v>
      </c>
      <c r="K1590" s="237" t="s">
        <v>7340</v>
      </c>
      <c r="L1590" s="237" t="s">
        <v>248</v>
      </c>
      <c r="M1590" s="237" t="s">
        <v>7341</v>
      </c>
      <c r="N1590" s="237" t="s">
        <v>7342</v>
      </c>
      <c r="O1590" s="237" t="s">
        <v>7343</v>
      </c>
      <c r="P1590" s="237" t="s">
        <v>7337</v>
      </c>
      <c r="Q1590" s="237" t="s">
        <v>6875</v>
      </c>
      <c r="R1590" s="237" t="s">
        <v>7338</v>
      </c>
      <c r="S1590" s="237" t="s">
        <v>7339</v>
      </c>
      <c r="T1590" s="237" t="s">
        <v>7340</v>
      </c>
      <c r="U1590" s="237" t="s">
        <v>7344</v>
      </c>
      <c r="V1590" s="237" t="s">
        <v>2648</v>
      </c>
      <c r="W1590" s="237"/>
      <c r="X1590" s="237"/>
      <c r="Y1590" s="237" t="s">
        <v>7342</v>
      </c>
      <c r="Z1590" s="237" t="s">
        <v>7343</v>
      </c>
      <c r="AA1590" s="237" t="str">
        <f t="shared" si="274"/>
        <v>センダイジリツノイエ</v>
      </c>
      <c r="AB1590" s="237" t="s">
        <v>7337</v>
      </c>
      <c r="AC1590" s="237" t="str">
        <f t="shared" si="275"/>
        <v>989</v>
      </c>
      <c r="AD1590" s="237" t="str">
        <f t="shared" si="276"/>
        <v>3206</v>
      </c>
      <c r="AE1590" s="237" t="s">
        <v>6875</v>
      </c>
      <c r="AF1590" s="237" t="s">
        <v>7345</v>
      </c>
      <c r="AG1590" s="237" t="str">
        <f t="shared" si="277"/>
        <v>仙台市青葉区吉成台２丁目１２－２４</v>
      </c>
      <c r="AH1590" s="237" t="s">
        <v>7339</v>
      </c>
      <c r="AI1590" s="237" t="s">
        <v>7340</v>
      </c>
      <c r="AJ1590" s="237" t="s">
        <v>280</v>
      </c>
    </row>
    <row r="1591" spans="1:36">
      <c r="A1591" s="237" t="str">
        <f t="shared" si="269"/>
        <v>0415100650短期入所</v>
      </c>
      <c r="B1591" s="237" t="s">
        <v>7346</v>
      </c>
      <c r="C1591" s="237" t="s">
        <v>7347</v>
      </c>
      <c r="D1591" s="237" t="str">
        <f t="shared" si="270"/>
        <v>シャカイフクシホウジンクニミカイ</v>
      </c>
      <c r="E1591" s="237" t="s">
        <v>6268</v>
      </c>
      <c r="F1591" s="237" t="str">
        <f t="shared" si="271"/>
        <v>981</v>
      </c>
      <c r="G1591" s="237" t="str">
        <f t="shared" si="272"/>
        <v>0943</v>
      </c>
      <c r="H1591" s="237" t="s">
        <v>7348</v>
      </c>
      <c r="I1591" s="237" t="str">
        <f t="shared" si="273"/>
        <v>仙台市青葉区国見六丁目39番１号</v>
      </c>
      <c r="J1591" s="237" t="s">
        <v>7349</v>
      </c>
      <c r="K1591" s="237" t="s">
        <v>7350</v>
      </c>
      <c r="L1591" s="237" t="s">
        <v>248</v>
      </c>
      <c r="M1591" s="237" t="s">
        <v>7351</v>
      </c>
      <c r="N1591" s="237" t="s">
        <v>7352</v>
      </c>
      <c r="O1591" s="237" t="s">
        <v>7353</v>
      </c>
      <c r="P1591" s="237" t="s">
        <v>6268</v>
      </c>
      <c r="Q1591" s="237" t="s">
        <v>6875</v>
      </c>
      <c r="R1591" s="237" t="s">
        <v>7354</v>
      </c>
      <c r="S1591" s="237" t="s">
        <v>7355</v>
      </c>
      <c r="T1591" s="237" t="s">
        <v>7356</v>
      </c>
      <c r="U1591" s="237" t="s">
        <v>7357</v>
      </c>
      <c r="V1591" s="237" t="s">
        <v>277</v>
      </c>
      <c r="W1591" s="237"/>
      <c r="X1591" s="237"/>
      <c r="Y1591" s="237" t="s">
        <v>7352</v>
      </c>
      <c r="Z1591" s="237" t="s">
        <v>7353</v>
      </c>
      <c r="AA1591" s="237" t="str">
        <f t="shared" si="274"/>
        <v>トクベツヨウゴロウジンホームクニミエン</v>
      </c>
      <c r="AB1591" s="237" t="s">
        <v>6268</v>
      </c>
      <c r="AC1591" s="237" t="str">
        <f t="shared" si="275"/>
        <v>981</v>
      </c>
      <c r="AD1591" s="237" t="str">
        <f t="shared" si="276"/>
        <v>0943</v>
      </c>
      <c r="AE1591" s="237" t="s">
        <v>6875</v>
      </c>
      <c r="AF1591" s="237" t="s">
        <v>7354</v>
      </c>
      <c r="AG1591" s="237" t="str">
        <f t="shared" si="277"/>
        <v>仙台市青葉区国見６丁目４０－３５</v>
      </c>
      <c r="AH1591" s="237" t="s">
        <v>7355</v>
      </c>
      <c r="AI1591" s="237" t="s">
        <v>7356</v>
      </c>
      <c r="AJ1591" s="237" t="s">
        <v>332</v>
      </c>
    </row>
    <row r="1592" spans="1:36">
      <c r="A1592" s="237" t="str">
        <f t="shared" si="269"/>
        <v>0415100676居宅介護</v>
      </c>
      <c r="B1592" s="237" t="s">
        <v>7358</v>
      </c>
      <c r="C1592" s="237" t="s">
        <v>7359</v>
      </c>
      <c r="D1592" s="237" t="str">
        <f t="shared" si="270"/>
        <v>ミヤギケンコウレイシャセイカツキョウドウクミアイ</v>
      </c>
      <c r="E1592" s="237" t="s">
        <v>7360</v>
      </c>
      <c r="F1592" s="237" t="str">
        <f t="shared" si="271"/>
        <v>981</v>
      </c>
      <c r="G1592" s="237" t="str">
        <f t="shared" si="272"/>
        <v>8006</v>
      </c>
      <c r="H1592" s="237" t="s">
        <v>7361</v>
      </c>
      <c r="I1592" s="237" t="str">
        <f t="shared" si="273"/>
        <v>仙台市泉区黒松１丁目３１－９</v>
      </c>
      <c r="J1592" s="237" t="s">
        <v>7362</v>
      </c>
      <c r="K1592" s="237" t="s">
        <v>7363</v>
      </c>
      <c r="L1592" s="237" t="s">
        <v>248</v>
      </c>
      <c r="M1592" s="237" t="s">
        <v>7364</v>
      </c>
      <c r="N1592" s="237" t="s">
        <v>7365</v>
      </c>
      <c r="O1592" s="237" t="s">
        <v>7366</v>
      </c>
      <c r="P1592" s="237" t="s">
        <v>7237</v>
      </c>
      <c r="Q1592" s="237" t="s">
        <v>6875</v>
      </c>
      <c r="R1592" s="237" t="s">
        <v>7367</v>
      </c>
      <c r="S1592" s="237" t="s">
        <v>7362</v>
      </c>
      <c r="T1592" s="237" t="s">
        <v>7363</v>
      </c>
      <c r="U1592" s="237" t="s">
        <v>7368</v>
      </c>
      <c r="V1592" s="237" t="s">
        <v>99</v>
      </c>
      <c r="W1592" s="237"/>
      <c r="X1592" s="237"/>
      <c r="Y1592" s="237" t="s">
        <v>7365</v>
      </c>
      <c r="Z1592" s="237" t="s">
        <v>7366</v>
      </c>
      <c r="AA1592" s="237" t="str">
        <f t="shared" si="274"/>
        <v>ケア・ワーカーズコープ　ノゾミ</v>
      </c>
      <c r="AB1592" s="237" t="s">
        <v>7237</v>
      </c>
      <c r="AC1592" s="237" t="str">
        <f t="shared" si="275"/>
        <v>980</v>
      </c>
      <c r="AD1592" s="237" t="str">
        <f t="shared" si="276"/>
        <v>0801</v>
      </c>
      <c r="AE1592" s="237" t="s">
        <v>6875</v>
      </c>
      <c r="AF1592" s="237" t="s">
        <v>7367</v>
      </c>
      <c r="AG1592" s="237" t="str">
        <f t="shared" si="277"/>
        <v>仙台市青葉区木町通2丁目5番18号大熊ビル2階</v>
      </c>
      <c r="AH1592" s="237" t="s">
        <v>7362</v>
      </c>
      <c r="AI1592" s="237" t="s">
        <v>7363</v>
      </c>
      <c r="AJ1592" s="237" t="s">
        <v>332</v>
      </c>
    </row>
    <row r="1593" spans="1:36">
      <c r="A1593" s="237" t="str">
        <f t="shared" si="269"/>
        <v>0415100676重度訪問介護</v>
      </c>
      <c r="B1593" s="237" t="s">
        <v>7358</v>
      </c>
      <c r="C1593" s="237" t="s">
        <v>7359</v>
      </c>
      <c r="D1593" s="237" t="str">
        <f t="shared" si="270"/>
        <v>ミヤギケンコウレイシャセイカツキョウドウクミアイ</v>
      </c>
      <c r="E1593" s="237" t="s">
        <v>7360</v>
      </c>
      <c r="F1593" s="237" t="str">
        <f t="shared" si="271"/>
        <v>981</v>
      </c>
      <c r="G1593" s="237" t="str">
        <f t="shared" si="272"/>
        <v>8006</v>
      </c>
      <c r="H1593" s="237" t="s">
        <v>7361</v>
      </c>
      <c r="I1593" s="237" t="str">
        <f t="shared" si="273"/>
        <v>仙台市泉区黒松１丁目３１－９</v>
      </c>
      <c r="J1593" s="237" t="s">
        <v>7362</v>
      </c>
      <c r="K1593" s="237" t="s">
        <v>7363</v>
      </c>
      <c r="L1593" s="237" t="s">
        <v>248</v>
      </c>
      <c r="M1593" s="237" t="s">
        <v>7364</v>
      </c>
      <c r="N1593" s="237" t="s">
        <v>7365</v>
      </c>
      <c r="O1593" s="237" t="s">
        <v>7366</v>
      </c>
      <c r="P1593" s="237" t="s">
        <v>7237</v>
      </c>
      <c r="Q1593" s="237" t="s">
        <v>6875</v>
      </c>
      <c r="R1593" s="237" t="s">
        <v>7367</v>
      </c>
      <c r="S1593" s="237" t="s">
        <v>7362</v>
      </c>
      <c r="T1593" s="237" t="s">
        <v>7363</v>
      </c>
      <c r="U1593" s="237" t="s">
        <v>7368</v>
      </c>
      <c r="V1593" s="237" t="s">
        <v>101</v>
      </c>
      <c r="W1593" s="237"/>
      <c r="X1593" s="237"/>
      <c r="Y1593" s="237" t="s">
        <v>7365</v>
      </c>
      <c r="Z1593" s="237" t="s">
        <v>7366</v>
      </c>
      <c r="AA1593" s="237" t="str">
        <f t="shared" si="274"/>
        <v>ケア・ワーカーズコープ　ノゾミ</v>
      </c>
      <c r="AB1593" s="237" t="s">
        <v>7237</v>
      </c>
      <c r="AC1593" s="237" t="str">
        <f t="shared" si="275"/>
        <v>980</v>
      </c>
      <c r="AD1593" s="237" t="str">
        <f t="shared" si="276"/>
        <v>0801</v>
      </c>
      <c r="AE1593" s="237" t="s">
        <v>6875</v>
      </c>
      <c r="AF1593" s="237" t="s">
        <v>7367</v>
      </c>
      <c r="AG1593" s="237" t="str">
        <f t="shared" si="277"/>
        <v>仙台市青葉区木町通2丁目5番18号大熊ビル2階</v>
      </c>
      <c r="AH1593" s="237" t="s">
        <v>7362</v>
      </c>
      <c r="AI1593" s="237" t="s">
        <v>7363</v>
      </c>
      <c r="AJ1593" s="237" t="s">
        <v>332</v>
      </c>
    </row>
    <row r="1594" spans="1:36">
      <c r="A1594" s="237" t="str">
        <f t="shared" si="269"/>
        <v>0415100676行動援護</v>
      </c>
      <c r="B1594" s="237" t="s">
        <v>7358</v>
      </c>
      <c r="C1594" s="237" t="s">
        <v>7359</v>
      </c>
      <c r="D1594" s="237" t="str">
        <f t="shared" si="270"/>
        <v>ミヤギケンコウレイシャセイカツキョウドウクミアイ</v>
      </c>
      <c r="E1594" s="237" t="s">
        <v>7360</v>
      </c>
      <c r="F1594" s="237" t="str">
        <f t="shared" si="271"/>
        <v>981</v>
      </c>
      <c r="G1594" s="237" t="str">
        <f t="shared" si="272"/>
        <v>8006</v>
      </c>
      <c r="H1594" s="237" t="s">
        <v>7361</v>
      </c>
      <c r="I1594" s="237" t="str">
        <f t="shared" si="273"/>
        <v>仙台市泉区黒松１丁目３１－９</v>
      </c>
      <c r="J1594" s="237" t="s">
        <v>7362</v>
      </c>
      <c r="K1594" s="237" t="s">
        <v>7363</v>
      </c>
      <c r="L1594" s="237" t="s">
        <v>248</v>
      </c>
      <c r="M1594" s="237" t="s">
        <v>7364</v>
      </c>
      <c r="N1594" s="237" t="s">
        <v>7365</v>
      </c>
      <c r="O1594" s="237" t="s">
        <v>7366</v>
      </c>
      <c r="P1594" s="237" t="s">
        <v>7237</v>
      </c>
      <c r="Q1594" s="237" t="s">
        <v>6875</v>
      </c>
      <c r="R1594" s="237" t="s">
        <v>7367</v>
      </c>
      <c r="S1594" s="237" t="s">
        <v>7362</v>
      </c>
      <c r="T1594" s="237" t="s">
        <v>7363</v>
      </c>
      <c r="U1594" s="237" t="s">
        <v>7368</v>
      </c>
      <c r="V1594" s="237" t="s">
        <v>102</v>
      </c>
      <c r="W1594" s="237"/>
      <c r="X1594" s="237"/>
      <c r="Y1594" s="237" t="s">
        <v>7365</v>
      </c>
      <c r="Z1594" s="237" t="s">
        <v>7366</v>
      </c>
      <c r="AA1594" s="237" t="str">
        <f t="shared" si="274"/>
        <v>ケア・ワーカーズコープ　ノゾミ</v>
      </c>
      <c r="AB1594" s="237" t="s">
        <v>7237</v>
      </c>
      <c r="AC1594" s="237" t="str">
        <f t="shared" si="275"/>
        <v>980</v>
      </c>
      <c r="AD1594" s="237" t="str">
        <f t="shared" si="276"/>
        <v>0801</v>
      </c>
      <c r="AE1594" s="237" t="s">
        <v>6875</v>
      </c>
      <c r="AF1594" s="237" t="s">
        <v>7367</v>
      </c>
      <c r="AG1594" s="237" t="str">
        <f t="shared" si="277"/>
        <v>仙台市青葉区木町通2丁目5番18号大熊ビル2階</v>
      </c>
      <c r="AH1594" s="237" t="s">
        <v>7362</v>
      </c>
      <c r="AI1594" s="237" t="s">
        <v>7363</v>
      </c>
      <c r="AJ1594" s="237" t="s">
        <v>332</v>
      </c>
    </row>
    <row r="1595" spans="1:36">
      <c r="A1595" s="237" t="str">
        <f t="shared" si="269"/>
        <v>0415100684自立訓練（生活訓練）</v>
      </c>
      <c r="B1595" s="237" t="s">
        <v>7369</v>
      </c>
      <c r="C1595" s="237" t="s">
        <v>7370</v>
      </c>
      <c r="D1595" s="237" t="str">
        <f t="shared" si="270"/>
        <v>イリョウホウジンシャダンハラクリニック</v>
      </c>
      <c r="E1595" s="237" t="s">
        <v>7051</v>
      </c>
      <c r="F1595" s="237" t="str">
        <f t="shared" si="271"/>
        <v>981</v>
      </c>
      <c r="G1595" s="237" t="str">
        <f t="shared" si="272"/>
        <v>0913</v>
      </c>
      <c r="H1595" s="237" t="s">
        <v>7371</v>
      </c>
      <c r="I1595" s="237" t="str">
        <f t="shared" si="273"/>
        <v>仙台市青葉区昭和町２番25号ＨＣビル２Ｆ</v>
      </c>
      <c r="J1595" s="237" t="s">
        <v>7372</v>
      </c>
      <c r="K1595" s="237" t="s">
        <v>7373</v>
      </c>
      <c r="L1595" s="237" t="s">
        <v>248</v>
      </c>
      <c r="M1595" s="237" t="s">
        <v>7374</v>
      </c>
      <c r="N1595" s="237" t="s">
        <v>7375</v>
      </c>
      <c r="O1595" s="237" t="s">
        <v>7376</v>
      </c>
      <c r="P1595" s="237" t="s">
        <v>7051</v>
      </c>
      <c r="Q1595" s="237" t="s">
        <v>6875</v>
      </c>
      <c r="R1595" s="237" t="s">
        <v>7377</v>
      </c>
      <c r="S1595" s="237" t="s">
        <v>7378</v>
      </c>
      <c r="T1595" s="237" t="s">
        <v>7379</v>
      </c>
      <c r="U1595" s="237" t="s">
        <v>7380</v>
      </c>
      <c r="V1595" s="237" t="s">
        <v>108</v>
      </c>
      <c r="W1595" s="237"/>
      <c r="X1595" s="237"/>
      <c r="Y1595" s="237" t="s">
        <v>7375</v>
      </c>
      <c r="Z1595" s="237" t="s">
        <v>7376</v>
      </c>
      <c r="AA1595" s="237" t="str">
        <f t="shared" si="274"/>
        <v>センダイメンタルヘルスサービス</v>
      </c>
      <c r="AB1595" s="237" t="s">
        <v>7381</v>
      </c>
      <c r="AC1595" s="237" t="str">
        <f t="shared" si="275"/>
        <v>982</v>
      </c>
      <c r="AD1595" s="237" t="str">
        <f t="shared" si="276"/>
        <v>0011</v>
      </c>
      <c r="AE1595" s="237" t="s">
        <v>7382</v>
      </c>
      <c r="AF1595" s="237" t="s">
        <v>7383</v>
      </c>
      <c r="AG1595" s="237" t="str">
        <f t="shared" si="277"/>
        <v>仙台市太白区長町３－８－９渡辺アパート１０１</v>
      </c>
      <c r="AH1595" s="237" t="s">
        <v>7384</v>
      </c>
      <c r="AI1595" s="237" t="s">
        <v>7384</v>
      </c>
      <c r="AJ1595" s="237" t="s">
        <v>332</v>
      </c>
    </row>
    <row r="1596" spans="1:36">
      <c r="A1596" s="237" t="str">
        <f t="shared" si="269"/>
        <v>0415100684就労移行支援</v>
      </c>
      <c r="B1596" s="237" t="s">
        <v>7369</v>
      </c>
      <c r="C1596" s="237" t="s">
        <v>7370</v>
      </c>
      <c r="D1596" s="237" t="str">
        <f t="shared" si="270"/>
        <v>イリョウホウジンシャダンハラクリニック</v>
      </c>
      <c r="E1596" s="237" t="s">
        <v>7051</v>
      </c>
      <c r="F1596" s="237" t="str">
        <f t="shared" si="271"/>
        <v>981</v>
      </c>
      <c r="G1596" s="237" t="str">
        <f t="shared" si="272"/>
        <v>0913</v>
      </c>
      <c r="H1596" s="237" t="s">
        <v>7371</v>
      </c>
      <c r="I1596" s="237" t="str">
        <f t="shared" si="273"/>
        <v>仙台市青葉区昭和町２番25号ＨＣビル２Ｆ</v>
      </c>
      <c r="J1596" s="237" t="s">
        <v>7372</v>
      </c>
      <c r="K1596" s="237" t="s">
        <v>7373</v>
      </c>
      <c r="L1596" s="237" t="s">
        <v>248</v>
      </c>
      <c r="M1596" s="237" t="s">
        <v>7374</v>
      </c>
      <c r="N1596" s="237" t="s">
        <v>7375</v>
      </c>
      <c r="O1596" s="237" t="s">
        <v>7376</v>
      </c>
      <c r="P1596" s="237" t="s">
        <v>7051</v>
      </c>
      <c r="Q1596" s="237" t="s">
        <v>6875</v>
      </c>
      <c r="R1596" s="237" t="s">
        <v>7377</v>
      </c>
      <c r="S1596" s="237" t="s">
        <v>7378</v>
      </c>
      <c r="T1596" s="237" t="s">
        <v>7379</v>
      </c>
      <c r="U1596" s="237" t="s">
        <v>7380</v>
      </c>
      <c r="V1596" s="237" t="s">
        <v>109</v>
      </c>
      <c r="W1596" s="237"/>
      <c r="X1596" s="237"/>
      <c r="Y1596" s="237" t="s">
        <v>7375</v>
      </c>
      <c r="Z1596" s="237" t="s">
        <v>7376</v>
      </c>
      <c r="AA1596" s="237" t="str">
        <f t="shared" si="274"/>
        <v>センダイメンタルヘルスサービス</v>
      </c>
      <c r="AB1596" s="237" t="s">
        <v>7051</v>
      </c>
      <c r="AC1596" s="237" t="str">
        <f t="shared" si="275"/>
        <v>981</v>
      </c>
      <c r="AD1596" s="237" t="str">
        <f t="shared" si="276"/>
        <v>0913</v>
      </c>
      <c r="AE1596" s="237" t="s">
        <v>6875</v>
      </c>
      <c r="AF1596" s="237" t="s">
        <v>7385</v>
      </c>
      <c r="AG1596" s="237" t="str">
        <f t="shared" si="277"/>
        <v>仙台市青葉区昭和町２番25号ＨＣビル５Ｆ</v>
      </c>
      <c r="AH1596" s="237" t="s">
        <v>7378</v>
      </c>
      <c r="AI1596" s="237" t="s">
        <v>7379</v>
      </c>
      <c r="AJ1596" s="237" t="s">
        <v>260</v>
      </c>
    </row>
    <row r="1597" spans="1:36">
      <c r="A1597" s="237" t="str">
        <f t="shared" si="269"/>
        <v>0415100684就労継続支援Ｂ型</v>
      </c>
      <c r="B1597" s="237" t="s">
        <v>7369</v>
      </c>
      <c r="C1597" s="237" t="s">
        <v>7370</v>
      </c>
      <c r="D1597" s="237" t="str">
        <f t="shared" si="270"/>
        <v>イリョウホウジンシャダンハラクリニック</v>
      </c>
      <c r="E1597" s="237" t="s">
        <v>7051</v>
      </c>
      <c r="F1597" s="237" t="str">
        <f t="shared" si="271"/>
        <v>981</v>
      </c>
      <c r="G1597" s="237" t="str">
        <f t="shared" si="272"/>
        <v>0913</v>
      </c>
      <c r="H1597" s="237" t="s">
        <v>7371</v>
      </c>
      <c r="I1597" s="237" t="str">
        <f t="shared" si="273"/>
        <v>仙台市青葉区昭和町２番25号ＨＣビル２Ｆ</v>
      </c>
      <c r="J1597" s="237" t="s">
        <v>7372</v>
      </c>
      <c r="K1597" s="237" t="s">
        <v>7373</v>
      </c>
      <c r="L1597" s="237" t="s">
        <v>248</v>
      </c>
      <c r="M1597" s="237" t="s">
        <v>7374</v>
      </c>
      <c r="N1597" s="237" t="s">
        <v>7375</v>
      </c>
      <c r="O1597" s="237" t="s">
        <v>7376</v>
      </c>
      <c r="P1597" s="237" t="s">
        <v>7051</v>
      </c>
      <c r="Q1597" s="237" t="s">
        <v>6875</v>
      </c>
      <c r="R1597" s="237" t="s">
        <v>7377</v>
      </c>
      <c r="S1597" s="237" t="s">
        <v>7378</v>
      </c>
      <c r="T1597" s="237" t="s">
        <v>7379</v>
      </c>
      <c r="U1597" s="237" t="s">
        <v>7380</v>
      </c>
      <c r="V1597" s="237" t="s">
        <v>111</v>
      </c>
      <c r="W1597" s="237"/>
      <c r="X1597" s="237"/>
      <c r="Y1597" s="237" t="s">
        <v>7375</v>
      </c>
      <c r="Z1597" s="237" t="s">
        <v>7376</v>
      </c>
      <c r="AA1597" s="237" t="str">
        <f t="shared" si="274"/>
        <v>センダイメンタルヘルスサービス</v>
      </c>
      <c r="AB1597" s="237" t="s">
        <v>7051</v>
      </c>
      <c r="AC1597" s="237" t="str">
        <f t="shared" si="275"/>
        <v>981</v>
      </c>
      <c r="AD1597" s="237" t="str">
        <f t="shared" si="276"/>
        <v>0913</v>
      </c>
      <c r="AE1597" s="237" t="s">
        <v>6875</v>
      </c>
      <c r="AF1597" s="237" t="s">
        <v>7386</v>
      </c>
      <c r="AG1597" s="237" t="str">
        <f t="shared" si="277"/>
        <v>仙台市青葉区昭和町2番25号</v>
      </c>
      <c r="AH1597" s="237" t="s">
        <v>7378</v>
      </c>
      <c r="AI1597" s="237" t="s">
        <v>7379</v>
      </c>
      <c r="AJ1597" s="237" t="s">
        <v>260</v>
      </c>
    </row>
    <row r="1598" spans="1:36">
      <c r="A1598" s="237" t="str">
        <f t="shared" si="269"/>
        <v>0415100684就労定着支援</v>
      </c>
      <c r="B1598" s="237" t="s">
        <v>7369</v>
      </c>
      <c r="C1598" s="237" t="s">
        <v>7370</v>
      </c>
      <c r="D1598" s="237" t="str">
        <f t="shared" si="270"/>
        <v>イリョウホウジンシャダンハラクリニック</v>
      </c>
      <c r="E1598" s="237" t="s">
        <v>7051</v>
      </c>
      <c r="F1598" s="237" t="str">
        <f t="shared" si="271"/>
        <v>981</v>
      </c>
      <c r="G1598" s="237" t="str">
        <f t="shared" si="272"/>
        <v>0913</v>
      </c>
      <c r="H1598" s="237" t="s">
        <v>7371</v>
      </c>
      <c r="I1598" s="237" t="str">
        <f t="shared" si="273"/>
        <v>仙台市青葉区昭和町２番25号ＨＣビル２Ｆ</v>
      </c>
      <c r="J1598" s="237" t="s">
        <v>7372</v>
      </c>
      <c r="K1598" s="237" t="s">
        <v>7373</v>
      </c>
      <c r="L1598" s="237" t="s">
        <v>248</v>
      </c>
      <c r="M1598" s="237" t="s">
        <v>7374</v>
      </c>
      <c r="N1598" s="237" t="s">
        <v>7375</v>
      </c>
      <c r="O1598" s="237" t="s">
        <v>7376</v>
      </c>
      <c r="P1598" s="237" t="s">
        <v>7051</v>
      </c>
      <c r="Q1598" s="237" t="s">
        <v>6875</v>
      </c>
      <c r="R1598" s="237" t="s">
        <v>7377</v>
      </c>
      <c r="S1598" s="237" t="s">
        <v>7378</v>
      </c>
      <c r="T1598" s="237" t="s">
        <v>7379</v>
      </c>
      <c r="U1598" s="237" t="s">
        <v>7380</v>
      </c>
      <c r="V1598" s="237" t="s">
        <v>789</v>
      </c>
      <c r="W1598" s="237"/>
      <c r="X1598" s="237"/>
      <c r="Y1598" s="237" t="s">
        <v>7375</v>
      </c>
      <c r="Z1598" s="237" t="s">
        <v>7376</v>
      </c>
      <c r="AA1598" s="237" t="str">
        <f t="shared" si="274"/>
        <v>センダイメンタルヘルスサービス</v>
      </c>
      <c r="AB1598" s="237" t="s">
        <v>7051</v>
      </c>
      <c r="AC1598" s="237" t="str">
        <f t="shared" si="275"/>
        <v>981</v>
      </c>
      <c r="AD1598" s="237" t="str">
        <f t="shared" si="276"/>
        <v>0913</v>
      </c>
      <c r="AE1598" s="237" t="s">
        <v>6875</v>
      </c>
      <c r="AF1598" s="237" t="s">
        <v>7385</v>
      </c>
      <c r="AG1598" s="237" t="str">
        <f t="shared" si="277"/>
        <v>仙台市青葉区昭和町２番25号ＨＣビル５Ｆ</v>
      </c>
      <c r="AH1598" s="237" t="s">
        <v>7378</v>
      </c>
      <c r="AI1598" s="237" t="s">
        <v>7379</v>
      </c>
      <c r="AJ1598" s="237" t="s">
        <v>260</v>
      </c>
    </row>
    <row r="1599" spans="1:36">
      <c r="A1599" s="237" t="str">
        <f t="shared" si="269"/>
        <v>0415100692居宅介護</v>
      </c>
      <c r="B1599" s="237" t="s">
        <v>1746</v>
      </c>
      <c r="C1599" s="237" t="s">
        <v>1747</v>
      </c>
      <c r="D1599" s="237" t="str">
        <f t="shared" si="270"/>
        <v>カブシキカイシャミヤギカイゴセンター</v>
      </c>
      <c r="E1599" s="237" t="s">
        <v>608</v>
      </c>
      <c r="F1599" s="237" t="str">
        <f t="shared" si="271"/>
        <v>980</v>
      </c>
      <c r="G1599" s="237" t="str">
        <f t="shared" si="272"/>
        <v>0003</v>
      </c>
      <c r="H1599" s="237" t="s">
        <v>7387</v>
      </c>
      <c r="I1599" s="237" t="str">
        <f t="shared" si="273"/>
        <v>仙台市青葉区小田原四丁目２番１０号第２野田アパート５号室</v>
      </c>
      <c r="J1599" s="237" t="s">
        <v>1749</v>
      </c>
      <c r="K1599" s="237" t="s">
        <v>611</v>
      </c>
      <c r="L1599" s="237" t="s">
        <v>339</v>
      </c>
      <c r="M1599" s="237" t="s">
        <v>1750</v>
      </c>
      <c r="N1599" s="237" t="s">
        <v>1746</v>
      </c>
      <c r="O1599" s="237" t="s">
        <v>1747</v>
      </c>
      <c r="P1599" s="237" t="s">
        <v>608</v>
      </c>
      <c r="Q1599" s="237" t="s">
        <v>6875</v>
      </c>
      <c r="R1599" s="237" t="s">
        <v>7387</v>
      </c>
      <c r="S1599" s="237" t="s">
        <v>1749</v>
      </c>
      <c r="T1599" s="237" t="s">
        <v>611</v>
      </c>
      <c r="U1599" s="237" t="s">
        <v>7388</v>
      </c>
      <c r="V1599" s="237" t="s">
        <v>99</v>
      </c>
      <c r="W1599" s="237"/>
      <c r="X1599" s="237"/>
      <c r="Y1599" s="237" t="s">
        <v>1746</v>
      </c>
      <c r="Z1599" s="237" t="s">
        <v>1747</v>
      </c>
      <c r="AA1599" s="237" t="str">
        <f t="shared" si="274"/>
        <v>カブシキカイシャミヤギカイゴセンター</v>
      </c>
      <c r="AB1599" s="237" t="s">
        <v>608</v>
      </c>
      <c r="AC1599" s="237" t="str">
        <f t="shared" si="275"/>
        <v>980</v>
      </c>
      <c r="AD1599" s="237" t="str">
        <f t="shared" si="276"/>
        <v>0003</v>
      </c>
      <c r="AE1599" s="237" t="s">
        <v>6875</v>
      </c>
      <c r="AF1599" s="237" t="s">
        <v>7387</v>
      </c>
      <c r="AG1599" s="237" t="str">
        <f t="shared" si="277"/>
        <v>仙台市青葉区小田原四丁目２番１０号第２野田アパート５号室</v>
      </c>
      <c r="AH1599" s="237" t="s">
        <v>1749</v>
      </c>
      <c r="AI1599" s="237" t="s">
        <v>611</v>
      </c>
      <c r="AJ1599" s="237" t="s">
        <v>332</v>
      </c>
    </row>
    <row r="1600" spans="1:36">
      <c r="A1600" s="237" t="str">
        <f t="shared" si="269"/>
        <v>0415100692重度訪問介護</v>
      </c>
      <c r="B1600" s="237" t="s">
        <v>1746</v>
      </c>
      <c r="C1600" s="237" t="s">
        <v>1747</v>
      </c>
      <c r="D1600" s="237" t="str">
        <f t="shared" si="270"/>
        <v>カブシキカイシャミヤギカイゴセンター</v>
      </c>
      <c r="E1600" s="237" t="s">
        <v>608</v>
      </c>
      <c r="F1600" s="237" t="str">
        <f t="shared" si="271"/>
        <v>980</v>
      </c>
      <c r="G1600" s="237" t="str">
        <f t="shared" si="272"/>
        <v>0003</v>
      </c>
      <c r="H1600" s="237" t="s">
        <v>7387</v>
      </c>
      <c r="I1600" s="237" t="str">
        <f t="shared" si="273"/>
        <v>仙台市青葉区小田原四丁目２番１０号第２野田アパート５号室</v>
      </c>
      <c r="J1600" s="237" t="s">
        <v>1749</v>
      </c>
      <c r="K1600" s="237" t="s">
        <v>611</v>
      </c>
      <c r="L1600" s="237" t="s">
        <v>339</v>
      </c>
      <c r="M1600" s="237" t="s">
        <v>1750</v>
      </c>
      <c r="N1600" s="237" t="s">
        <v>1746</v>
      </c>
      <c r="O1600" s="237" t="s">
        <v>1747</v>
      </c>
      <c r="P1600" s="237" t="s">
        <v>608</v>
      </c>
      <c r="Q1600" s="237" t="s">
        <v>6875</v>
      </c>
      <c r="R1600" s="237" t="s">
        <v>7387</v>
      </c>
      <c r="S1600" s="237" t="s">
        <v>1749</v>
      </c>
      <c r="T1600" s="237" t="s">
        <v>611</v>
      </c>
      <c r="U1600" s="237" t="s">
        <v>7388</v>
      </c>
      <c r="V1600" s="237" t="s">
        <v>101</v>
      </c>
      <c r="W1600" s="237"/>
      <c r="X1600" s="237"/>
      <c r="Y1600" s="237" t="s">
        <v>1746</v>
      </c>
      <c r="Z1600" s="237" t="s">
        <v>1747</v>
      </c>
      <c r="AA1600" s="237" t="str">
        <f t="shared" si="274"/>
        <v>カブシキカイシャミヤギカイゴセンター</v>
      </c>
      <c r="AB1600" s="237" t="s">
        <v>608</v>
      </c>
      <c r="AC1600" s="237" t="str">
        <f t="shared" si="275"/>
        <v>980</v>
      </c>
      <c r="AD1600" s="237" t="str">
        <f t="shared" si="276"/>
        <v>0003</v>
      </c>
      <c r="AE1600" s="237" t="s">
        <v>6875</v>
      </c>
      <c r="AF1600" s="237" t="s">
        <v>7387</v>
      </c>
      <c r="AG1600" s="237" t="str">
        <f t="shared" si="277"/>
        <v>仙台市青葉区小田原四丁目２番１０号第２野田アパート５号室</v>
      </c>
      <c r="AH1600" s="237" t="s">
        <v>1749</v>
      </c>
      <c r="AI1600" s="237" t="s">
        <v>611</v>
      </c>
      <c r="AJ1600" s="237" t="s">
        <v>332</v>
      </c>
    </row>
    <row r="1601" spans="1:36">
      <c r="A1601" s="237" t="str">
        <f t="shared" si="269"/>
        <v>0415100700生活介護</v>
      </c>
      <c r="B1601" s="237" t="s">
        <v>6266</v>
      </c>
      <c r="C1601" s="237" t="s">
        <v>6267</v>
      </c>
      <c r="D1601" s="237" t="str">
        <f t="shared" si="270"/>
        <v>シャカイフクシホウジン　ミンナノヒロバ</v>
      </c>
      <c r="E1601" s="237" t="s">
        <v>6268</v>
      </c>
      <c r="F1601" s="237" t="str">
        <f t="shared" si="271"/>
        <v>981</v>
      </c>
      <c r="G1601" s="237" t="str">
        <f t="shared" si="272"/>
        <v>0943</v>
      </c>
      <c r="H1601" s="237" t="s">
        <v>7389</v>
      </c>
      <c r="I1601" s="237" t="str">
        <f t="shared" si="273"/>
        <v>仙台市青葉区国見一丁目17番17号</v>
      </c>
      <c r="J1601" s="237" t="s">
        <v>6270</v>
      </c>
      <c r="K1601" s="237" t="s">
        <v>6271</v>
      </c>
      <c r="L1601" s="237" t="s">
        <v>248</v>
      </c>
      <c r="M1601" s="237" t="s">
        <v>7390</v>
      </c>
      <c r="N1601" s="237" t="s">
        <v>7391</v>
      </c>
      <c r="O1601" s="237" t="s">
        <v>7392</v>
      </c>
      <c r="P1601" s="237" t="s">
        <v>6268</v>
      </c>
      <c r="Q1601" s="237" t="s">
        <v>6875</v>
      </c>
      <c r="R1601" s="237" t="s">
        <v>7393</v>
      </c>
      <c r="S1601" s="237" t="s">
        <v>6270</v>
      </c>
      <c r="T1601" s="237" t="s">
        <v>6271</v>
      </c>
      <c r="U1601" s="237" t="s">
        <v>7394</v>
      </c>
      <c r="V1601" s="237" t="s">
        <v>105</v>
      </c>
      <c r="W1601" s="237"/>
      <c r="X1601" s="237"/>
      <c r="Y1601" s="237" t="s">
        <v>7395</v>
      </c>
      <c r="Z1601" s="237" t="s">
        <v>7396</v>
      </c>
      <c r="AA1601" s="237" t="str">
        <f t="shared" si="274"/>
        <v>ミンナノヒロバ（キタヤマ）</v>
      </c>
      <c r="AB1601" s="237" t="s">
        <v>7397</v>
      </c>
      <c r="AC1601" s="237" t="str">
        <f t="shared" si="275"/>
        <v>981</v>
      </c>
      <c r="AD1601" s="237" t="str">
        <f t="shared" si="276"/>
        <v>0931</v>
      </c>
      <c r="AE1601" s="237" t="s">
        <v>6875</v>
      </c>
      <c r="AF1601" s="237" t="s">
        <v>7398</v>
      </c>
      <c r="AG1601" s="237" t="str">
        <f t="shared" si="277"/>
        <v>仙台市青葉区北山三丁目５番18号</v>
      </c>
      <c r="AH1601" s="237" t="s">
        <v>6270</v>
      </c>
      <c r="AI1601" s="237" t="s">
        <v>6271</v>
      </c>
      <c r="AJ1601" s="237" t="s">
        <v>260</v>
      </c>
    </row>
    <row r="1602" spans="1:36">
      <c r="A1602" s="237" t="str">
        <f t="shared" si="269"/>
        <v>0415100700自立訓練（生活訓練）</v>
      </c>
      <c r="B1602" s="237" t="s">
        <v>6266</v>
      </c>
      <c r="C1602" s="237" t="s">
        <v>6267</v>
      </c>
      <c r="D1602" s="237" t="str">
        <f t="shared" si="270"/>
        <v>シャカイフクシホウジン　ミンナノヒロバ</v>
      </c>
      <c r="E1602" s="237" t="s">
        <v>6268</v>
      </c>
      <c r="F1602" s="237" t="str">
        <f t="shared" si="271"/>
        <v>981</v>
      </c>
      <c r="G1602" s="237" t="str">
        <f t="shared" si="272"/>
        <v>0943</v>
      </c>
      <c r="H1602" s="237" t="s">
        <v>7389</v>
      </c>
      <c r="I1602" s="237" t="str">
        <f t="shared" si="273"/>
        <v>仙台市青葉区国見一丁目17番17号</v>
      </c>
      <c r="J1602" s="237" t="s">
        <v>6270</v>
      </c>
      <c r="K1602" s="237" t="s">
        <v>6271</v>
      </c>
      <c r="L1602" s="237" t="s">
        <v>248</v>
      </c>
      <c r="M1602" s="237" t="s">
        <v>7390</v>
      </c>
      <c r="N1602" s="237" t="s">
        <v>7391</v>
      </c>
      <c r="O1602" s="237" t="s">
        <v>7392</v>
      </c>
      <c r="P1602" s="237" t="s">
        <v>6268</v>
      </c>
      <c r="Q1602" s="237" t="s">
        <v>6875</v>
      </c>
      <c r="R1602" s="237" t="s">
        <v>7393</v>
      </c>
      <c r="S1602" s="237" t="s">
        <v>6270</v>
      </c>
      <c r="T1602" s="237" t="s">
        <v>6271</v>
      </c>
      <c r="U1602" s="237" t="s">
        <v>7394</v>
      </c>
      <c r="V1602" s="237" t="s">
        <v>108</v>
      </c>
      <c r="W1602" s="237"/>
      <c r="X1602" s="237"/>
      <c r="Y1602" s="237" t="s">
        <v>7391</v>
      </c>
      <c r="Z1602" s="237" t="s">
        <v>7392</v>
      </c>
      <c r="AA1602" s="237" t="str">
        <f t="shared" si="274"/>
        <v>ミンナノヒロバ</v>
      </c>
      <c r="AB1602" s="237" t="s">
        <v>6268</v>
      </c>
      <c r="AC1602" s="237" t="str">
        <f t="shared" si="275"/>
        <v>981</v>
      </c>
      <c r="AD1602" s="237" t="str">
        <f t="shared" si="276"/>
        <v>0943</v>
      </c>
      <c r="AE1602" s="237" t="s">
        <v>6875</v>
      </c>
      <c r="AF1602" s="237" t="s">
        <v>7393</v>
      </c>
      <c r="AG1602" s="237" t="str">
        <f t="shared" si="277"/>
        <v>仙台市青葉区国見一丁目１７－１７</v>
      </c>
      <c r="AH1602" s="237" t="s">
        <v>6270</v>
      </c>
      <c r="AI1602" s="237" t="s">
        <v>6271</v>
      </c>
      <c r="AJ1602" s="237" t="s">
        <v>332</v>
      </c>
    </row>
    <row r="1603" spans="1:36">
      <c r="A1603" s="237" t="str">
        <f t="shared" si="269"/>
        <v>0415100700就労移行支援</v>
      </c>
      <c r="B1603" s="237" t="s">
        <v>6266</v>
      </c>
      <c r="C1603" s="237" t="s">
        <v>6267</v>
      </c>
      <c r="D1603" s="237" t="str">
        <f t="shared" si="270"/>
        <v>シャカイフクシホウジン　ミンナノヒロバ</v>
      </c>
      <c r="E1603" s="237" t="s">
        <v>6268</v>
      </c>
      <c r="F1603" s="237" t="str">
        <f t="shared" si="271"/>
        <v>981</v>
      </c>
      <c r="G1603" s="237" t="str">
        <f t="shared" si="272"/>
        <v>0943</v>
      </c>
      <c r="H1603" s="237" t="s">
        <v>7389</v>
      </c>
      <c r="I1603" s="237" t="str">
        <f t="shared" si="273"/>
        <v>仙台市青葉区国見一丁目17番17号</v>
      </c>
      <c r="J1603" s="237" t="s">
        <v>6270</v>
      </c>
      <c r="K1603" s="237" t="s">
        <v>6271</v>
      </c>
      <c r="L1603" s="237" t="s">
        <v>248</v>
      </c>
      <c r="M1603" s="237" t="s">
        <v>7390</v>
      </c>
      <c r="N1603" s="237" t="s">
        <v>7391</v>
      </c>
      <c r="O1603" s="237" t="s">
        <v>7392</v>
      </c>
      <c r="P1603" s="237" t="s">
        <v>6268</v>
      </c>
      <c r="Q1603" s="237" t="s">
        <v>6875</v>
      </c>
      <c r="R1603" s="237" t="s">
        <v>7393</v>
      </c>
      <c r="S1603" s="237" t="s">
        <v>6270</v>
      </c>
      <c r="T1603" s="237" t="s">
        <v>6271</v>
      </c>
      <c r="U1603" s="237" t="s">
        <v>7394</v>
      </c>
      <c r="V1603" s="237" t="s">
        <v>109</v>
      </c>
      <c r="W1603" s="237"/>
      <c r="X1603" s="237"/>
      <c r="Y1603" s="237" t="s">
        <v>7391</v>
      </c>
      <c r="Z1603" s="237" t="s">
        <v>7392</v>
      </c>
      <c r="AA1603" s="237" t="str">
        <f t="shared" si="274"/>
        <v>ミンナノヒロバ</v>
      </c>
      <c r="AB1603" s="237" t="s">
        <v>6268</v>
      </c>
      <c r="AC1603" s="237" t="str">
        <f t="shared" si="275"/>
        <v>981</v>
      </c>
      <c r="AD1603" s="237" t="str">
        <f t="shared" si="276"/>
        <v>0943</v>
      </c>
      <c r="AE1603" s="237" t="s">
        <v>6875</v>
      </c>
      <c r="AF1603" s="237" t="s">
        <v>7399</v>
      </c>
      <c r="AG1603" s="237" t="str">
        <f t="shared" si="277"/>
        <v>仙台市青葉区国見1-17-17</v>
      </c>
      <c r="AH1603" s="237" t="s">
        <v>6270</v>
      </c>
      <c r="AI1603" s="237" t="s">
        <v>6271</v>
      </c>
      <c r="AJ1603" s="237" t="s">
        <v>332</v>
      </c>
    </row>
    <row r="1604" spans="1:36">
      <c r="A1604" s="237" t="str">
        <f t="shared" si="269"/>
        <v>0415100700就労継続支援Ｂ型</v>
      </c>
      <c r="B1604" s="237" t="s">
        <v>6266</v>
      </c>
      <c r="C1604" s="237" t="s">
        <v>6267</v>
      </c>
      <c r="D1604" s="237" t="str">
        <f t="shared" si="270"/>
        <v>シャカイフクシホウジン　ミンナノヒロバ</v>
      </c>
      <c r="E1604" s="237" t="s">
        <v>6268</v>
      </c>
      <c r="F1604" s="237" t="str">
        <f t="shared" si="271"/>
        <v>981</v>
      </c>
      <c r="G1604" s="237" t="str">
        <f t="shared" si="272"/>
        <v>0943</v>
      </c>
      <c r="H1604" s="237" t="s">
        <v>7389</v>
      </c>
      <c r="I1604" s="237" t="str">
        <f t="shared" si="273"/>
        <v>仙台市青葉区国見一丁目17番17号</v>
      </c>
      <c r="J1604" s="237" t="s">
        <v>6270</v>
      </c>
      <c r="K1604" s="237" t="s">
        <v>6271</v>
      </c>
      <c r="L1604" s="237" t="s">
        <v>248</v>
      </c>
      <c r="M1604" s="237" t="s">
        <v>7390</v>
      </c>
      <c r="N1604" s="237" t="s">
        <v>7391</v>
      </c>
      <c r="O1604" s="237" t="s">
        <v>7392</v>
      </c>
      <c r="P1604" s="237" t="s">
        <v>6268</v>
      </c>
      <c r="Q1604" s="237" t="s">
        <v>6875</v>
      </c>
      <c r="R1604" s="237" t="s">
        <v>7393</v>
      </c>
      <c r="S1604" s="237" t="s">
        <v>6270</v>
      </c>
      <c r="T1604" s="237" t="s">
        <v>6271</v>
      </c>
      <c r="U1604" s="237" t="s">
        <v>7394</v>
      </c>
      <c r="V1604" s="237" t="s">
        <v>111</v>
      </c>
      <c r="W1604" s="237"/>
      <c r="X1604" s="237"/>
      <c r="Y1604" s="237" t="s">
        <v>7400</v>
      </c>
      <c r="Z1604" s="237" t="s">
        <v>7401</v>
      </c>
      <c r="AA1604" s="237" t="str">
        <f t="shared" si="274"/>
        <v>ミンナノヒロバ（クニミコウボウ）</v>
      </c>
      <c r="AB1604" s="237" t="s">
        <v>6268</v>
      </c>
      <c r="AC1604" s="237" t="str">
        <f t="shared" si="275"/>
        <v>981</v>
      </c>
      <c r="AD1604" s="237" t="str">
        <f t="shared" si="276"/>
        <v>0943</v>
      </c>
      <c r="AE1604" s="237" t="s">
        <v>6875</v>
      </c>
      <c r="AF1604" s="237" t="s">
        <v>7393</v>
      </c>
      <c r="AG1604" s="237" t="str">
        <f t="shared" si="277"/>
        <v>仙台市青葉区国見一丁目１７－１７</v>
      </c>
      <c r="AH1604" s="237" t="s">
        <v>6270</v>
      </c>
      <c r="AI1604" s="237" t="s">
        <v>6271</v>
      </c>
      <c r="AJ1604" s="237" t="s">
        <v>260</v>
      </c>
    </row>
    <row r="1605" spans="1:36">
      <c r="A1605" s="237" t="str">
        <f t="shared" si="269"/>
        <v>0415100718就労継続支援Ｂ型</v>
      </c>
      <c r="B1605" s="237" t="s">
        <v>6902</v>
      </c>
      <c r="C1605" s="237" t="s">
        <v>6903</v>
      </c>
      <c r="D1605" s="237" t="str">
        <f t="shared" si="270"/>
        <v>シャカイフクシホウジンイッポイッポフクシカイ</v>
      </c>
      <c r="E1605" s="237" t="s">
        <v>2512</v>
      </c>
      <c r="F1605" s="237" t="str">
        <f t="shared" si="271"/>
        <v>989</v>
      </c>
      <c r="G1605" s="237" t="str">
        <f t="shared" si="272"/>
        <v>3123</v>
      </c>
      <c r="H1605" s="237" t="s">
        <v>6904</v>
      </c>
      <c r="I1605" s="237" t="str">
        <f t="shared" si="273"/>
        <v>仙台市青葉区錦ヶ丘九丁目２９番地の５９</v>
      </c>
      <c r="J1605" s="237" t="s">
        <v>6905</v>
      </c>
      <c r="K1605" s="237" t="s">
        <v>6906</v>
      </c>
      <c r="L1605" s="237" t="s">
        <v>248</v>
      </c>
      <c r="M1605" s="237" t="s">
        <v>6907</v>
      </c>
      <c r="N1605" s="237" t="s">
        <v>7402</v>
      </c>
      <c r="O1605" s="237" t="s">
        <v>7403</v>
      </c>
      <c r="P1605" s="237" t="s">
        <v>7070</v>
      </c>
      <c r="Q1605" s="237" t="s">
        <v>6875</v>
      </c>
      <c r="R1605" s="237" t="s">
        <v>7404</v>
      </c>
      <c r="S1605" s="237" t="s">
        <v>7405</v>
      </c>
      <c r="T1605" s="237" t="s">
        <v>7406</v>
      </c>
      <c r="U1605" s="237" t="s">
        <v>7407</v>
      </c>
      <c r="V1605" s="237" t="s">
        <v>111</v>
      </c>
      <c r="W1605" s="237"/>
      <c r="X1605" s="237"/>
      <c r="Y1605" s="237" t="s">
        <v>7402</v>
      </c>
      <c r="Z1605" s="237" t="s">
        <v>7403</v>
      </c>
      <c r="AA1605" s="237" t="str">
        <f t="shared" si="274"/>
        <v>センダイモグラノイエ</v>
      </c>
      <c r="AB1605" s="237" t="s">
        <v>7070</v>
      </c>
      <c r="AC1605" s="237" t="str">
        <f t="shared" si="275"/>
        <v>982</v>
      </c>
      <c r="AD1605" s="237" t="str">
        <f t="shared" si="276"/>
        <v>0261</v>
      </c>
      <c r="AE1605" s="237" t="s">
        <v>6875</v>
      </c>
      <c r="AF1605" s="237" t="s">
        <v>7404</v>
      </c>
      <c r="AG1605" s="237" t="str">
        <f t="shared" si="277"/>
        <v>仙台市青葉区折立一丁目２－３７</v>
      </c>
      <c r="AH1605" s="237" t="s">
        <v>7405</v>
      </c>
      <c r="AI1605" s="237" t="s">
        <v>7406</v>
      </c>
      <c r="AJ1605" s="237" t="s">
        <v>260</v>
      </c>
    </row>
    <row r="1606" spans="1:36">
      <c r="A1606" s="237" t="str">
        <f t="shared" si="269"/>
        <v>0415100726居宅介護</v>
      </c>
      <c r="B1606" s="237" t="s">
        <v>7408</v>
      </c>
      <c r="C1606" s="237" t="s">
        <v>7409</v>
      </c>
      <c r="D1606" s="237" t="str">
        <f t="shared" si="270"/>
        <v>セントケアトウホクカブシキカイシャ</v>
      </c>
      <c r="E1606" s="237" t="s">
        <v>646</v>
      </c>
      <c r="F1606" s="237" t="str">
        <f t="shared" si="271"/>
        <v>980</v>
      </c>
      <c r="G1606" s="237" t="str">
        <f t="shared" si="272"/>
        <v>0014</v>
      </c>
      <c r="H1606" s="237" t="s">
        <v>7410</v>
      </c>
      <c r="I1606" s="237" t="str">
        <f t="shared" si="273"/>
        <v>仙台市青葉区本町一丁目１１番１１号</v>
      </c>
      <c r="J1606" s="237" t="s">
        <v>7411</v>
      </c>
      <c r="K1606" s="237" t="s">
        <v>649</v>
      </c>
      <c r="L1606" s="237" t="s">
        <v>635</v>
      </c>
      <c r="M1606" s="237" t="s">
        <v>7412</v>
      </c>
      <c r="N1606" s="237" t="s">
        <v>7216</v>
      </c>
      <c r="O1606" s="237" t="s">
        <v>7217</v>
      </c>
      <c r="P1606" s="237" t="s">
        <v>7204</v>
      </c>
      <c r="Q1606" s="237" t="s">
        <v>6875</v>
      </c>
      <c r="R1606" s="237" t="s">
        <v>7218</v>
      </c>
      <c r="S1606" s="237" t="s">
        <v>7219</v>
      </c>
      <c r="T1606" s="237" t="s">
        <v>7220</v>
      </c>
      <c r="U1606" s="237" t="s">
        <v>7413</v>
      </c>
      <c r="V1606" s="237" t="s">
        <v>99</v>
      </c>
      <c r="W1606" s="237"/>
      <c r="X1606" s="237"/>
      <c r="Y1606" s="237" t="s">
        <v>7216</v>
      </c>
      <c r="Z1606" s="237" t="s">
        <v>7217</v>
      </c>
      <c r="AA1606" s="237" t="str">
        <f t="shared" si="274"/>
        <v>セントケアセンダイ</v>
      </c>
      <c r="AB1606" s="237" t="s">
        <v>7204</v>
      </c>
      <c r="AC1606" s="237" t="str">
        <f t="shared" si="275"/>
        <v>981</v>
      </c>
      <c r="AD1606" s="237" t="str">
        <f t="shared" si="276"/>
        <v>0904</v>
      </c>
      <c r="AE1606" s="237" t="s">
        <v>6875</v>
      </c>
      <c r="AF1606" s="237" t="s">
        <v>7218</v>
      </c>
      <c r="AG1606" s="237" t="str">
        <f t="shared" si="277"/>
        <v>仙台市青葉区旭ケ丘１－４３－２０飯野ビル２階</v>
      </c>
      <c r="AH1606" s="237" t="s">
        <v>7219</v>
      </c>
      <c r="AI1606" s="237" t="s">
        <v>7220</v>
      </c>
      <c r="AJ1606" s="237" t="s">
        <v>332</v>
      </c>
    </row>
    <row r="1607" spans="1:36">
      <c r="A1607" s="237" t="str">
        <f t="shared" si="269"/>
        <v>0415100726重度訪問介護</v>
      </c>
      <c r="B1607" s="237" t="s">
        <v>7408</v>
      </c>
      <c r="C1607" s="237" t="s">
        <v>7409</v>
      </c>
      <c r="D1607" s="237" t="str">
        <f t="shared" si="270"/>
        <v>セントケアトウホクカブシキカイシャ</v>
      </c>
      <c r="E1607" s="237" t="s">
        <v>646</v>
      </c>
      <c r="F1607" s="237" t="str">
        <f t="shared" si="271"/>
        <v>980</v>
      </c>
      <c r="G1607" s="237" t="str">
        <f t="shared" si="272"/>
        <v>0014</v>
      </c>
      <c r="H1607" s="237" t="s">
        <v>7410</v>
      </c>
      <c r="I1607" s="237" t="str">
        <f t="shared" si="273"/>
        <v>仙台市青葉区本町一丁目１１番１１号</v>
      </c>
      <c r="J1607" s="237" t="s">
        <v>7411</v>
      </c>
      <c r="K1607" s="237" t="s">
        <v>649</v>
      </c>
      <c r="L1607" s="237" t="s">
        <v>635</v>
      </c>
      <c r="M1607" s="237" t="s">
        <v>7412</v>
      </c>
      <c r="N1607" s="237" t="s">
        <v>7216</v>
      </c>
      <c r="O1607" s="237" t="s">
        <v>7217</v>
      </c>
      <c r="P1607" s="237" t="s">
        <v>7204</v>
      </c>
      <c r="Q1607" s="237" t="s">
        <v>6875</v>
      </c>
      <c r="R1607" s="237" t="s">
        <v>7218</v>
      </c>
      <c r="S1607" s="237" t="s">
        <v>7219</v>
      </c>
      <c r="T1607" s="237" t="s">
        <v>7220</v>
      </c>
      <c r="U1607" s="237" t="s">
        <v>7413</v>
      </c>
      <c r="V1607" s="237" t="s">
        <v>101</v>
      </c>
      <c r="W1607" s="237"/>
      <c r="X1607" s="237"/>
      <c r="Y1607" s="237" t="s">
        <v>7216</v>
      </c>
      <c r="Z1607" s="237" t="s">
        <v>7217</v>
      </c>
      <c r="AA1607" s="237" t="str">
        <f t="shared" si="274"/>
        <v>セントケアセンダイ</v>
      </c>
      <c r="AB1607" s="237" t="s">
        <v>7204</v>
      </c>
      <c r="AC1607" s="237" t="str">
        <f t="shared" si="275"/>
        <v>981</v>
      </c>
      <c r="AD1607" s="237" t="str">
        <f t="shared" si="276"/>
        <v>0904</v>
      </c>
      <c r="AE1607" s="237" t="s">
        <v>6875</v>
      </c>
      <c r="AF1607" s="237" t="s">
        <v>7218</v>
      </c>
      <c r="AG1607" s="237" t="str">
        <f t="shared" si="277"/>
        <v>仙台市青葉区旭ケ丘１－４３－２０飯野ビル２階</v>
      </c>
      <c r="AH1607" s="237" t="s">
        <v>7219</v>
      </c>
      <c r="AI1607" s="237" t="s">
        <v>7220</v>
      </c>
      <c r="AJ1607" s="237" t="s">
        <v>332</v>
      </c>
    </row>
    <row r="1608" spans="1:36">
      <c r="A1608" s="237" t="str">
        <f t="shared" si="269"/>
        <v>0415100734生活介護</v>
      </c>
      <c r="B1608" s="237" t="s">
        <v>7414</v>
      </c>
      <c r="C1608" s="237" t="s">
        <v>7415</v>
      </c>
      <c r="D1608" s="237" t="str">
        <f t="shared" si="270"/>
        <v>シャカイフクシホウジンコウセイカイ</v>
      </c>
      <c r="E1608" s="237" t="s">
        <v>7416</v>
      </c>
      <c r="F1608" s="237" t="str">
        <f t="shared" si="271"/>
        <v>989</v>
      </c>
      <c r="G1608" s="237" t="str">
        <f t="shared" si="272"/>
        <v>3122</v>
      </c>
      <c r="H1608" s="237" t="s">
        <v>7417</v>
      </c>
      <c r="I1608" s="237" t="str">
        <f t="shared" si="273"/>
        <v>仙台市青葉区栗生一丁目25番地の１</v>
      </c>
      <c r="J1608" s="237" t="s">
        <v>7418</v>
      </c>
      <c r="K1608" s="237" t="s">
        <v>7419</v>
      </c>
      <c r="L1608" s="237" t="s">
        <v>248</v>
      </c>
      <c r="M1608" s="237" t="s">
        <v>7420</v>
      </c>
      <c r="N1608" s="237" t="s">
        <v>7421</v>
      </c>
      <c r="O1608" s="237" t="s">
        <v>7422</v>
      </c>
      <c r="P1608" s="237" t="s">
        <v>7416</v>
      </c>
      <c r="Q1608" s="237" t="s">
        <v>6875</v>
      </c>
      <c r="R1608" s="237" t="s">
        <v>7423</v>
      </c>
      <c r="S1608" s="237" t="s">
        <v>7418</v>
      </c>
      <c r="T1608" s="237" t="s">
        <v>7419</v>
      </c>
      <c r="U1608" s="237" t="s">
        <v>7424</v>
      </c>
      <c r="V1608" s="237" t="s">
        <v>105</v>
      </c>
      <c r="W1608" s="237"/>
      <c r="X1608" s="237"/>
      <c r="Y1608" s="237" t="s">
        <v>7421</v>
      </c>
      <c r="Z1608" s="237" t="s">
        <v>7422</v>
      </c>
      <c r="AA1608" s="237" t="str">
        <f t="shared" si="274"/>
        <v>パートナー</v>
      </c>
      <c r="AB1608" s="237" t="s">
        <v>7416</v>
      </c>
      <c r="AC1608" s="237" t="str">
        <f t="shared" si="275"/>
        <v>989</v>
      </c>
      <c r="AD1608" s="237" t="str">
        <f t="shared" si="276"/>
        <v>3122</v>
      </c>
      <c r="AE1608" s="237" t="s">
        <v>6875</v>
      </c>
      <c r="AF1608" s="237" t="s">
        <v>7423</v>
      </c>
      <c r="AG1608" s="237" t="str">
        <f t="shared" si="277"/>
        <v>仙台市青葉区栗生１丁目２５－１</v>
      </c>
      <c r="AH1608" s="237" t="s">
        <v>7418</v>
      </c>
      <c r="AI1608" s="237" t="s">
        <v>7419</v>
      </c>
      <c r="AJ1608" s="237" t="s">
        <v>260</v>
      </c>
    </row>
    <row r="1609" spans="1:36">
      <c r="A1609" s="237" t="str">
        <f t="shared" si="269"/>
        <v>0415100734児童デイサービス</v>
      </c>
      <c r="B1609" s="237" t="s">
        <v>7414</v>
      </c>
      <c r="C1609" s="237" t="s">
        <v>7415</v>
      </c>
      <c r="D1609" s="237" t="str">
        <f t="shared" si="270"/>
        <v>シャカイフクシホウジンコウセイカイ</v>
      </c>
      <c r="E1609" s="237" t="s">
        <v>7416</v>
      </c>
      <c r="F1609" s="237" t="str">
        <f t="shared" si="271"/>
        <v>989</v>
      </c>
      <c r="G1609" s="237" t="str">
        <f t="shared" si="272"/>
        <v>3122</v>
      </c>
      <c r="H1609" s="237" t="s">
        <v>7417</v>
      </c>
      <c r="I1609" s="237" t="str">
        <f t="shared" si="273"/>
        <v>仙台市青葉区栗生一丁目25番地の１</v>
      </c>
      <c r="J1609" s="237" t="s">
        <v>7418</v>
      </c>
      <c r="K1609" s="237" t="s">
        <v>7419</v>
      </c>
      <c r="L1609" s="237" t="s">
        <v>248</v>
      </c>
      <c r="M1609" s="237" t="s">
        <v>7420</v>
      </c>
      <c r="N1609" s="237" t="s">
        <v>7421</v>
      </c>
      <c r="O1609" s="237" t="s">
        <v>7422</v>
      </c>
      <c r="P1609" s="237" t="s">
        <v>7416</v>
      </c>
      <c r="Q1609" s="237" t="s">
        <v>6875</v>
      </c>
      <c r="R1609" s="237" t="s">
        <v>7423</v>
      </c>
      <c r="S1609" s="237" t="s">
        <v>7418</v>
      </c>
      <c r="T1609" s="237" t="s">
        <v>7419</v>
      </c>
      <c r="U1609" s="237" t="s">
        <v>7424</v>
      </c>
      <c r="V1609" s="237" t="s">
        <v>331</v>
      </c>
      <c r="W1609" s="237"/>
      <c r="X1609" s="237"/>
      <c r="Y1609" s="237" t="s">
        <v>7425</v>
      </c>
      <c r="Z1609" s="237" t="s">
        <v>7426</v>
      </c>
      <c r="AA1609" s="237" t="str">
        <f t="shared" si="274"/>
        <v>パートナークラブ</v>
      </c>
      <c r="AB1609" s="237" t="s">
        <v>7416</v>
      </c>
      <c r="AC1609" s="237" t="str">
        <f t="shared" si="275"/>
        <v>989</v>
      </c>
      <c r="AD1609" s="237" t="str">
        <f t="shared" si="276"/>
        <v>3122</v>
      </c>
      <c r="AE1609" s="237" t="s">
        <v>6875</v>
      </c>
      <c r="AF1609" s="237" t="s">
        <v>7427</v>
      </c>
      <c r="AG1609" s="237" t="str">
        <f t="shared" si="277"/>
        <v>仙台市青葉区栗生２丁目１０－１０</v>
      </c>
      <c r="AH1609" s="237" t="s">
        <v>7428</v>
      </c>
      <c r="AI1609" s="237" t="s">
        <v>7428</v>
      </c>
      <c r="AJ1609" s="237" t="s">
        <v>260</v>
      </c>
    </row>
    <row r="1610" spans="1:36">
      <c r="A1610" s="237" t="str">
        <f t="shared" ref="A1610:A1673" si="278">U1610&amp;V1610</f>
        <v>0415100734就労継続支援Ｂ型</v>
      </c>
      <c r="B1610" s="237" t="s">
        <v>7414</v>
      </c>
      <c r="C1610" s="237" t="s">
        <v>7415</v>
      </c>
      <c r="D1610" s="237" t="str">
        <f t="shared" ref="D1610:D1673" si="279">DBCS(C1610)</f>
        <v>シャカイフクシホウジンコウセイカイ</v>
      </c>
      <c r="E1610" s="237" t="s">
        <v>7416</v>
      </c>
      <c r="F1610" s="237" t="str">
        <f t="shared" ref="F1610:F1673" si="280">LEFT(E1610,3)</f>
        <v>989</v>
      </c>
      <c r="G1610" s="237" t="str">
        <f t="shared" ref="G1610:G1673" si="281">RIGHT(E1610,4)</f>
        <v>3122</v>
      </c>
      <c r="H1610" s="237" t="s">
        <v>7417</v>
      </c>
      <c r="I1610" s="237" t="str">
        <f t="shared" ref="I1610:I1673" si="282">SUBSTITUTE(H1610,"宮城県","")</f>
        <v>仙台市青葉区栗生一丁目25番地の１</v>
      </c>
      <c r="J1610" s="237" t="s">
        <v>7418</v>
      </c>
      <c r="K1610" s="237" t="s">
        <v>7419</v>
      </c>
      <c r="L1610" s="237" t="s">
        <v>248</v>
      </c>
      <c r="M1610" s="237" t="s">
        <v>7420</v>
      </c>
      <c r="N1610" s="237" t="s">
        <v>7421</v>
      </c>
      <c r="O1610" s="237" t="s">
        <v>7422</v>
      </c>
      <c r="P1610" s="237" t="s">
        <v>7416</v>
      </c>
      <c r="Q1610" s="237" t="s">
        <v>6875</v>
      </c>
      <c r="R1610" s="237" t="s">
        <v>7423</v>
      </c>
      <c r="S1610" s="237" t="s">
        <v>7418</v>
      </c>
      <c r="T1610" s="237" t="s">
        <v>7419</v>
      </c>
      <c r="U1610" s="237" t="s">
        <v>7424</v>
      </c>
      <c r="V1610" s="237" t="s">
        <v>111</v>
      </c>
      <c r="W1610" s="237"/>
      <c r="X1610" s="237"/>
      <c r="Y1610" s="237" t="s">
        <v>7421</v>
      </c>
      <c r="Z1610" s="237" t="s">
        <v>7422</v>
      </c>
      <c r="AA1610" s="237" t="str">
        <f t="shared" ref="AA1610:AA1673" si="283">DBCS(Z1610)</f>
        <v>パートナー</v>
      </c>
      <c r="AB1610" s="237" t="s">
        <v>7416</v>
      </c>
      <c r="AC1610" s="237" t="str">
        <f t="shared" ref="AC1610:AC1673" si="284">LEFT(AB1610,3)</f>
        <v>989</v>
      </c>
      <c r="AD1610" s="237" t="str">
        <f t="shared" ref="AD1610:AD1673" si="285">RIGHT(AB1610,4)</f>
        <v>3122</v>
      </c>
      <c r="AE1610" s="237" t="s">
        <v>6875</v>
      </c>
      <c r="AF1610" s="237" t="s">
        <v>7423</v>
      </c>
      <c r="AG1610" s="237" t="str">
        <f t="shared" ref="AG1610:AG1673" si="286">SUBSTITUTE(AF1610,"宮城県","")</f>
        <v>仙台市青葉区栗生１丁目２５－１</v>
      </c>
      <c r="AH1610" s="237" t="s">
        <v>7418</v>
      </c>
      <c r="AI1610" s="237" t="s">
        <v>7419</v>
      </c>
      <c r="AJ1610" s="237" t="s">
        <v>260</v>
      </c>
    </row>
    <row r="1611" spans="1:36">
      <c r="A1611" s="237" t="str">
        <f t="shared" si="278"/>
        <v>0415100742就労継続支援Ｂ型</v>
      </c>
      <c r="B1611" s="237" t="s">
        <v>7429</v>
      </c>
      <c r="C1611" s="237" t="s">
        <v>7430</v>
      </c>
      <c r="D1611" s="237" t="str">
        <f t="shared" si="279"/>
        <v>トクテイヒエイリカツドウホウジン　ミヤギケンダンシュカイ</v>
      </c>
      <c r="E1611" s="237" t="s">
        <v>7230</v>
      </c>
      <c r="F1611" s="237" t="str">
        <f t="shared" si="280"/>
        <v>980</v>
      </c>
      <c r="G1611" s="237" t="str">
        <f t="shared" si="281"/>
        <v>0821</v>
      </c>
      <c r="H1611" s="237" t="s">
        <v>7431</v>
      </c>
      <c r="I1611" s="237" t="str">
        <f t="shared" si="282"/>
        <v>仙台市青葉区春日町4-1</v>
      </c>
      <c r="J1611" s="237" t="s">
        <v>7432</v>
      </c>
      <c r="K1611" s="237" t="s">
        <v>7432</v>
      </c>
      <c r="L1611" s="237" t="s">
        <v>248</v>
      </c>
      <c r="M1611" s="237" t="s">
        <v>7433</v>
      </c>
      <c r="N1611" s="237" t="s">
        <v>7434</v>
      </c>
      <c r="O1611" s="237" t="s">
        <v>7435</v>
      </c>
      <c r="P1611" s="237" t="s">
        <v>6915</v>
      </c>
      <c r="Q1611" s="237" t="s">
        <v>6875</v>
      </c>
      <c r="R1611" s="237" t="s">
        <v>7436</v>
      </c>
      <c r="S1611" s="237" t="s">
        <v>7437</v>
      </c>
      <c r="T1611" s="237" t="s">
        <v>7437</v>
      </c>
      <c r="U1611" s="237" t="s">
        <v>7438</v>
      </c>
      <c r="V1611" s="237" t="s">
        <v>111</v>
      </c>
      <c r="W1611" s="237"/>
      <c r="X1611" s="237"/>
      <c r="Y1611" s="237" t="s">
        <v>7434</v>
      </c>
      <c r="Z1611" s="237" t="s">
        <v>7435</v>
      </c>
      <c r="AA1611" s="237" t="str">
        <f t="shared" si="283"/>
        <v>トクテイヒエイリカツドウホウジンミヤギケンダンシュカイワークシンセイ</v>
      </c>
      <c r="AB1611" s="237" t="s">
        <v>6915</v>
      </c>
      <c r="AC1611" s="237" t="str">
        <f t="shared" si="284"/>
        <v>989</v>
      </c>
      <c r="AD1611" s="237" t="str">
        <f t="shared" si="285"/>
        <v>3124</v>
      </c>
      <c r="AE1611" s="237" t="s">
        <v>6875</v>
      </c>
      <c r="AF1611" s="237" t="s">
        <v>7436</v>
      </c>
      <c r="AG1611" s="237" t="str">
        <f t="shared" si="286"/>
        <v>仙台市青葉区上愛子字北原道上３１－３</v>
      </c>
      <c r="AH1611" s="237" t="s">
        <v>7437</v>
      </c>
      <c r="AI1611" s="237" t="s">
        <v>7437</v>
      </c>
      <c r="AJ1611" s="237" t="s">
        <v>332</v>
      </c>
    </row>
    <row r="1612" spans="1:36">
      <c r="A1612" s="237" t="str">
        <f t="shared" si="278"/>
        <v>0415100767就労移行支援</v>
      </c>
      <c r="B1612" s="237" t="s">
        <v>7439</v>
      </c>
      <c r="C1612" s="237" t="s">
        <v>7440</v>
      </c>
      <c r="D1612" s="237" t="str">
        <f t="shared" si="279"/>
        <v>ユウゲンセキニンジギョウクミアイシュウロウシエンセンターホップ</v>
      </c>
      <c r="E1612" s="237" t="s">
        <v>646</v>
      </c>
      <c r="F1612" s="237" t="str">
        <f t="shared" si="280"/>
        <v>980</v>
      </c>
      <c r="G1612" s="237" t="str">
        <f t="shared" si="281"/>
        <v>0014</v>
      </c>
      <c r="H1612" s="237" t="s">
        <v>7441</v>
      </c>
      <c r="I1612" s="237" t="str">
        <f t="shared" si="282"/>
        <v>仙台市青葉区本町３丁目5-22</v>
      </c>
      <c r="J1612" s="237" t="s">
        <v>7442</v>
      </c>
      <c r="K1612" s="237" t="s">
        <v>7443</v>
      </c>
      <c r="L1612" s="237" t="s">
        <v>7444</v>
      </c>
      <c r="M1612" s="237" t="s">
        <v>7445</v>
      </c>
      <c r="N1612" s="237" t="s">
        <v>7439</v>
      </c>
      <c r="O1612" s="237" t="s">
        <v>7440</v>
      </c>
      <c r="P1612" s="237" t="s">
        <v>646</v>
      </c>
      <c r="Q1612" s="237" t="s">
        <v>6875</v>
      </c>
      <c r="R1612" s="237" t="s">
        <v>7441</v>
      </c>
      <c r="S1612" s="237" t="s">
        <v>7442</v>
      </c>
      <c r="T1612" s="237" t="s">
        <v>7443</v>
      </c>
      <c r="U1612" s="237" t="s">
        <v>7446</v>
      </c>
      <c r="V1612" s="237" t="s">
        <v>109</v>
      </c>
      <c r="W1612" s="237"/>
      <c r="X1612" s="237"/>
      <c r="Y1612" s="237" t="s">
        <v>7439</v>
      </c>
      <c r="Z1612" s="237" t="s">
        <v>7440</v>
      </c>
      <c r="AA1612" s="237" t="str">
        <f t="shared" si="283"/>
        <v>ユウゲンセキニンジギョウクミアイシュウロウシエンセンターホップ</v>
      </c>
      <c r="AB1612" s="237" t="s">
        <v>646</v>
      </c>
      <c r="AC1612" s="237" t="str">
        <f t="shared" si="284"/>
        <v>980</v>
      </c>
      <c r="AD1612" s="237" t="str">
        <f t="shared" si="285"/>
        <v>0014</v>
      </c>
      <c r="AE1612" s="237" t="s">
        <v>6875</v>
      </c>
      <c r="AF1612" s="237" t="s">
        <v>7441</v>
      </c>
      <c r="AG1612" s="237" t="str">
        <f t="shared" si="286"/>
        <v>仙台市青葉区本町３丁目5-22</v>
      </c>
      <c r="AH1612" s="237" t="s">
        <v>7442</v>
      </c>
      <c r="AI1612" s="237" t="s">
        <v>7443</v>
      </c>
      <c r="AJ1612" s="237" t="s">
        <v>332</v>
      </c>
    </row>
    <row r="1613" spans="1:36">
      <c r="A1613" s="237" t="str">
        <f t="shared" si="278"/>
        <v>0415100775居宅介護</v>
      </c>
      <c r="B1613" s="237" t="s">
        <v>7447</v>
      </c>
      <c r="C1613" s="237" t="s">
        <v>7448</v>
      </c>
      <c r="D1613" s="237" t="str">
        <f t="shared" si="279"/>
        <v>カブシキガイシャ　マメノハナカイゴサービス</v>
      </c>
      <c r="E1613" s="237" t="s">
        <v>7449</v>
      </c>
      <c r="F1613" s="237" t="str">
        <f t="shared" si="280"/>
        <v>981</v>
      </c>
      <c r="G1613" s="237" t="str">
        <f t="shared" si="281"/>
        <v>0922</v>
      </c>
      <c r="H1613" s="237" t="s">
        <v>7450</v>
      </c>
      <c r="I1613" s="237" t="str">
        <f t="shared" si="282"/>
        <v>仙台市青葉区鷺ケ森１丁目１番１２号</v>
      </c>
      <c r="J1613" s="237" t="s">
        <v>7451</v>
      </c>
      <c r="K1613" s="237" t="s">
        <v>7452</v>
      </c>
      <c r="L1613" s="237" t="s">
        <v>339</v>
      </c>
      <c r="M1613" s="237" t="s">
        <v>7453</v>
      </c>
      <c r="N1613" s="237" t="s">
        <v>7447</v>
      </c>
      <c r="O1613" s="237" t="s">
        <v>7448</v>
      </c>
      <c r="P1613" s="237" t="s">
        <v>7449</v>
      </c>
      <c r="Q1613" s="237" t="s">
        <v>6875</v>
      </c>
      <c r="R1613" s="237" t="s">
        <v>7450</v>
      </c>
      <c r="S1613" s="237" t="s">
        <v>7451</v>
      </c>
      <c r="T1613" s="237" t="s">
        <v>7452</v>
      </c>
      <c r="U1613" s="237" t="s">
        <v>7454</v>
      </c>
      <c r="V1613" s="237" t="s">
        <v>99</v>
      </c>
      <c r="W1613" s="237"/>
      <c r="X1613" s="237"/>
      <c r="Y1613" s="237" t="s">
        <v>7447</v>
      </c>
      <c r="Z1613" s="237" t="s">
        <v>7448</v>
      </c>
      <c r="AA1613" s="237" t="str">
        <f t="shared" si="283"/>
        <v>カブシキガイシャ　マメノハナカイゴサービス</v>
      </c>
      <c r="AB1613" s="237" t="s">
        <v>7449</v>
      </c>
      <c r="AC1613" s="237" t="str">
        <f t="shared" si="284"/>
        <v>981</v>
      </c>
      <c r="AD1613" s="237" t="str">
        <f t="shared" si="285"/>
        <v>0922</v>
      </c>
      <c r="AE1613" s="237" t="s">
        <v>6875</v>
      </c>
      <c r="AF1613" s="237" t="s">
        <v>7450</v>
      </c>
      <c r="AG1613" s="237" t="str">
        <f t="shared" si="286"/>
        <v>仙台市青葉区鷺ケ森１丁目１番１２号</v>
      </c>
      <c r="AH1613" s="237" t="s">
        <v>7451</v>
      </c>
      <c r="AI1613" s="237" t="s">
        <v>7452</v>
      </c>
      <c r="AJ1613" s="237" t="s">
        <v>470</v>
      </c>
    </row>
    <row r="1614" spans="1:36">
      <c r="A1614" s="237" t="str">
        <f t="shared" si="278"/>
        <v>0415100775重度訪問介護</v>
      </c>
      <c r="B1614" s="237" t="s">
        <v>7447</v>
      </c>
      <c r="C1614" s="237" t="s">
        <v>7448</v>
      </c>
      <c r="D1614" s="237" t="str">
        <f t="shared" si="279"/>
        <v>カブシキガイシャ　マメノハナカイゴサービス</v>
      </c>
      <c r="E1614" s="237" t="s">
        <v>7449</v>
      </c>
      <c r="F1614" s="237" t="str">
        <f t="shared" si="280"/>
        <v>981</v>
      </c>
      <c r="G1614" s="237" t="str">
        <f t="shared" si="281"/>
        <v>0922</v>
      </c>
      <c r="H1614" s="237" t="s">
        <v>7450</v>
      </c>
      <c r="I1614" s="237" t="str">
        <f t="shared" si="282"/>
        <v>仙台市青葉区鷺ケ森１丁目１番１２号</v>
      </c>
      <c r="J1614" s="237" t="s">
        <v>7451</v>
      </c>
      <c r="K1614" s="237" t="s">
        <v>7452</v>
      </c>
      <c r="L1614" s="237" t="s">
        <v>339</v>
      </c>
      <c r="M1614" s="237" t="s">
        <v>7453</v>
      </c>
      <c r="N1614" s="237" t="s">
        <v>7447</v>
      </c>
      <c r="O1614" s="237" t="s">
        <v>7448</v>
      </c>
      <c r="P1614" s="237" t="s">
        <v>7449</v>
      </c>
      <c r="Q1614" s="237" t="s">
        <v>6875</v>
      </c>
      <c r="R1614" s="237" t="s">
        <v>7450</v>
      </c>
      <c r="S1614" s="237" t="s">
        <v>7451</v>
      </c>
      <c r="T1614" s="237" t="s">
        <v>7452</v>
      </c>
      <c r="U1614" s="237" t="s">
        <v>7454</v>
      </c>
      <c r="V1614" s="237" t="s">
        <v>101</v>
      </c>
      <c r="W1614" s="237"/>
      <c r="X1614" s="237"/>
      <c r="Y1614" s="237" t="s">
        <v>7447</v>
      </c>
      <c r="Z1614" s="237" t="s">
        <v>7448</v>
      </c>
      <c r="AA1614" s="237" t="str">
        <f t="shared" si="283"/>
        <v>カブシキガイシャ　マメノハナカイゴサービス</v>
      </c>
      <c r="AB1614" s="237" t="s">
        <v>7449</v>
      </c>
      <c r="AC1614" s="237" t="str">
        <f t="shared" si="284"/>
        <v>981</v>
      </c>
      <c r="AD1614" s="237" t="str">
        <f t="shared" si="285"/>
        <v>0922</v>
      </c>
      <c r="AE1614" s="237" t="s">
        <v>6875</v>
      </c>
      <c r="AF1614" s="237" t="s">
        <v>7450</v>
      </c>
      <c r="AG1614" s="237" t="str">
        <f t="shared" si="286"/>
        <v>仙台市青葉区鷺ケ森１丁目１番１２号</v>
      </c>
      <c r="AH1614" s="237" t="s">
        <v>7451</v>
      </c>
      <c r="AI1614" s="237" t="s">
        <v>7452</v>
      </c>
      <c r="AJ1614" s="237" t="s">
        <v>470</v>
      </c>
    </row>
    <row r="1615" spans="1:36">
      <c r="A1615" s="237" t="str">
        <f t="shared" si="278"/>
        <v>0415100783居宅介護</v>
      </c>
      <c r="B1615" s="237" t="s">
        <v>7455</v>
      </c>
      <c r="C1615" s="237" t="s">
        <v>7456</v>
      </c>
      <c r="D1615" s="237" t="str">
        <f t="shared" si="279"/>
        <v>トクテイヒエイリカツドウホウジン　ショウガイランド</v>
      </c>
      <c r="E1615" s="237" t="s">
        <v>7204</v>
      </c>
      <c r="F1615" s="237" t="str">
        <f t="shared" si="280"/>
        <v>981</v>
      </c>
      <c r="G1615" s="237" t="str">
        <f t="shared" si="281"/>
        <v>0904</v>
      </c>
      <c r="H1615" s="237" t="s">
        <v>7457</v>
      </c>
      <c r="I1615" s="237" t="str">
        <f t="shared" si="282"/>
        <v>仙台市青葉区旭ケ丘４丁目１４番１号コープサンマールＡ１０６号室</v>
      </c>
      <c r="J1615" s="237" t="s">
        <v>7458</v>
      </c>
      <c r="K1615" s="237" t="s">
        <v>7458</v>
      </c>
      <c r="L1615" s="237" t="s">
        <v>248</v>
      </c>
      <c r="M1615" s="237" t="s">
        <v>7459</v>
      </c>
      <c r="N1615" s="237" t="s">
        <v>7455</v>
      </c>
      <c r="O1615" s="237" t="s">
        <v>7456</v>
      </c>
      <c r="P1615" s="237" t="s">
        <v>7204</v>
      </c>
      <c r="Q1615" s="237" t="s">
        <v>6875</v>
      </c>
      <c r="R1615" s="237" t="s">
        <v>7457</v>
      </c>
      <c r="S1615" s="237" t="s">
        <v>7458</v>
      </c>
      <c r="T1615" s="237" t="s">
        <v>7458</v>
      </c>
      <c r="U1615" s="237" t="s">
        <v>7460</v>
      </c>
      <c r="V1615" s="237" t="s">
        <v>99</v>
      </c>
      <c r="W1615" s="237"/>
      <c r="X1615" s="237"/>
      <c r="Y1615" s="237" t="s">
        <v>7455</v>
      </c>
      <c r="Z1615" s="237" t="s">
        <v>7456</v>
      </c>
      <c r="AA1615" s="237" t="str">
        <f t="shared" si="283"/>
        <v>トクテイヒエイリカツドウホウジン　ショウガイランド</v>
      </c>
      <c r="AB1615" s="237" t="s">
        <v>7204</v>
      </c>
      <c r="AC1615" s="237" t="str">
        <f t="shared" si="284"/>
        <v>981</v>
      </c>
      <c r="AD1615" s="237" t="str">
        <f t="shared" si="285"/>
        <v>0904</v>
      </c>
      <c r="AE1615" s="237" t="s">
        <v>6875</v>
      </c>
      <c r="AF1615" s="237" t="s">
        <v>7457</v>
      </c>
      <c r="AG1615" s="237" t="str">
        <f t="shared" si="286"/>
        <v>仙台市青葉区旭ケ丘４丁目１４番１号コープサンマールＡ１０６号室</v>
      </c>
      <c r="AH1615" s="237" t="s">
        <v>7458</v>
      </c>
      <c r="AI1615" s="237" t="s">
        <v>7458</v>
      </c>
      <c r="AJ1615" s="237" t="s">
        <v>332</v>
      </c>
    </row>
    <row r="1616" spans="1:36">
      <c r="A1616" s="237" t="str">
        <f t="shared" si="278"/>
        <v>0415100783重度訪問介護</v>
      </c>
      <c r="B1616" s="237" t="s">
        <v>7455</v>
      </c>
      <c r="C1616" s="237" t="s">
        <v>7456</v>
      </c>
      <c r="D1616" s="237" t="str">
        <f t="shared" si="279"/>
        <v>トクテイヒエイリカツドウホウジン　ショウガイランド</v>
      </c>
      <c r="E1616" s="237" t="s">
        <v>7204</v>
      </c>
      <c r="F1616" s="237" t="str">
        <f t="shared" si="280"/>
        <v>981</v>
      </c>
      <c r="G1616" s="237" t="str">
        <f t="shared" si="281"/>
        <v>0904</v>
      </c>
      <c r="H1616" s="237" t="s">
        <v>7457</v>
      </c>
      <c r="I1616" s="237" t="str">
        <f t="shared" si="282"/>
        <v>仙台市青葉区旭ケ丘４丁目１４番１号コープサンマールＡ１０６号室</v>
      </c>
      <c r="J1616" s="237" t="s">
        <v>7458</v>
      </c>
      <c r="K1616" s="237" t="s">
        <v>7458</v>
      </c>
      <c r="L1616" s="237" t="s">
        <v>248</v>
      </c>
      <c r="M1616" s="237" t="s">
        <v>7459</v>
      </c>
      <c r="N1616" s="237" t="s">
        <v>7455</v>
      </c>
      <c r="O1616" s="237" t="s">
        <v>7456</v>
      </c>
      <c r="P1616" s="237" t="s">
        <v>7204</v>
      </c>
      <c r="Q1616" s="237" t="s">
        <v>6875</v>
      </c>
      <c r="R1616" s="237" t="s">
        <v>7457</v>
      </c>
      <c r="S1616" s="237" t="s">
        <v>7458</v>
      </c>
      <c r="T1616" s="237" t="s">
        <v>7458</v>
      </c>
      <c r="U1616" s="237" t="s">
        <v>7460</v>
      </c>
      <c r="V1616" s="237" t="s">
        <v>101</v>
      </c>
      <c r="W1616" s="237"/>
      <c r="X1616" s="237"/>
      <c r="Y1616" s="237" t="s">
        <v>7455</v>
      </c>
      <c r="Z1616" s="237" t="s">
        <v>7456</v>
      </c>
      <c r="AA1616" s="237" t="str">
        <f t="shared" si="283"/>
        <v>トクテイヒエイリカツドウホウジン　ショウガイランド</v>
      </c>
      <c r="AB1616" s="237" t="s">
        <v>7204</v>
      </c>
      <c r="AC1616" s="237" t="str">
        <f t="shared" si="284"/>
        <v>981</v>
      </c>
      <c r="AD1616" s="237" t="str">
        <f t="shared" si="285"/>
        <v>0904</v>
      </c>
      <c r="AE1616" s="237" t="s">
        <v>6875</v>
      </c>
      <c r="AF1616" s="237" t="s">
        <v>7457</v>
      </c>
      <c r="AG1616" s="237" t="str">
        <f t="shared" si="286"/>
        <v>仙台市青葉区旭ケ丘４丁目１４番１号コープサンマールＡ１０６号室</v>
      </c>
      <c r="AH1616" s="237" t="s">
        <v>7458</v>
      </c>
      <c r="AI1616" s="237" t="s">
        <v>7458</v>
      </c>
      <c r="AJ1616" s="237" t="s">
        <v>332</v>
      </c>
    </row>
    <row r="1617" spans="1:36">
      <c r="A1617" s="237" t="str">
        <f t="shared" si="278"/>
        <v>0415100791居宅介護</v>
      </c>
      <c r="B1617" s="237" t="s">
        <v>525</v>
      </c>
      <c r="C1617" s="237" t="s">
        <v>526</v>
      </c>
      <c r="D1617" s="237" t="str">
        <f t="shared" si="279"/>
        <v>カブシキガイシャニホンエルダリーケアサービス</v>
      </c>
      <c r="E1617" s="237" t="s">
        <v>7461</v>
      </c>
      <c r="F1617" s="237" t="str">
        <f t="shared" si="280"/>
        <v>105</v>
      </c>
      <c r="G1617" s="237" t="str">
        <f t="shared" si="281"/>
        <v>0011</v>
      </c>
      <c r="H1617" s="237" t="s">
        <v>7462</v>
      </c>
      <c r="I1617" s="237" t="str">
        <f t="shared" si="282"/>
        <v>東京都港区芝公園三丁目４番３０号３２芝公園ビル７階</v>
      </c>
      <c r="J1617" s="237" t="s">
        <v>7463</v>
      </c>
      <c r="K1617" s="237" t="s">
        <v>7464</v>
      </c>
      <c r="L1617" s="237" t="s">
        <v>339</v>
      </c>
      <c r="M1617" s="237" t="s">
        <v>531</v>
      </c>
      <c r="N1617" s="237" t="s">
        <v>7465</v>
      </c>
      <c r="O1617" s="237" t="s">
        <v>7466</v>
      </c>
      <c r="P1617" s="237" t="s">
        <v>5418</v>
      </c>
      <c r="Q1617" s="237" t="s">
        <v>6875</v>
      </c>
      <c r="R1617" s="237" t="s">
        <v>7467</v>
      </c>
      <c r="S1617" s="237" t="s">
        <v>7468</v>
      </c>
      <c r="T1617" s="237" t="s">
        <v>7469</v>
      </c>
      <c r="U1617" s="237" t="s">
        <v>7470</v>
      </c>
      <c r="V1617" s="237" t="s">
        <v>99</v>
      </c>
      <c r="W1617" s="237"/>
      <c r="X1617" s="237"/>
      <c r="Y1617" s="237" t="s">
        <v>7465</v>
      </c>
      <c r="Z1617" s="237" t="s">
        <v>7466</v>
      </c>
      <c r="AA1617" s="237" t="str">
        <f t="shared" si="283"/>
        <v>クリスタルカイゴセンターアオバ</v>
      </c>
      <c r="AB1617" s="237" t="s">
        <v>5418</v>
      </c>
      <c r="AC1617" s="237" t="str">
        <f t="shared" si="284"/>
        <v>980</v>
      </c>
      <c r="AD1617" s="237" t="str">
        <f t="shared" si="285"/>
        <v>0004</v>
      </c>
      <c r="AE1617" s="237" t="s">
        <v>6875</v>
      </c>
      <c r="AF1617" s="237" t="s">
        <v>7467</v>
      </c>
      <c r="AG1617" s="237" t="str">
        <f t="shared" si="286"/>
        <v>仙台市青葉区宮町４－７－１９第二橋元ビル１Ｆ</v>
      </c>
      <c r="AH1617" s="237" t="s">
        <v>7468</v>
      </c>
      <c r="AI1617" s="237" t="s">
        <v>7469</v>
      </c>
      <c r="AJ1617" s="237" t="s">
        <v>332</v>
      </c>
    </row>
    <row r="1618" spans="1:36">
      <c r="A1618" s="237" t="str">
        <f t="shared" si="278"/>
        <v>0415100791重度訪問介護</v>
      </c>
      <c r="B1618" s="237" t="s">
        <v>525</v>
      </c>
      <c r="C1618" s="237" t="s">
        <v>526</v>
      </c>
      <c r="D1618" s="237" t="str">
        <f t="shared" si="279"/>
        <v>カブシキガイシャニホンエルダリーケアサービス</v>
      </c>
      <c r="E1618" s="237" t="s">
        <v>7461</v>
      </c>
      <c r="F1618" s="237" t="str">
        <f t="shared" si="280"/>
        <v>105</v>
      </c>
      <c r="G1618" s="237" t="str">
        <f t="shared" si="281"/>
        <v>0011</v>
      </c>
      <c r="H1618" s="237" t="s">
        <v>7462</v>
      </c>
      <c r="I1618" s="237" t="str">
        <f t="shared" si="282"/>
        <v>東京都港区芝公園三丁目４番３０号３２芝公園ビル７階</v>
      </c>
      <c r="J1618" s="237" t="s">
        <v>7463</v>
      </c>
      <c r="K1618" s="237" t="s">
        <v>7464</v>
      </c>
      <c r="L1618" s="237" t="s">
        <v>339</v>
      </c>
      <c r="M1618" s="237" t="s">
        <v>531</v>
      </c>
      <c r="N1618" s="237" t="s">
        <v>7465</v>
      </c>
      <c r="O1618" s="237" t="s">
        <v>7466</v>
      </c>
      <c r="P1618" s="237" t="s">
        <v>5418</v>
      </c>
      <c r="Q1618" s="237" t="s">
        <v>6875</v>
      </c>
      <c r="R1618" s="237" t="s">
        <v>7467</v>
      </c>
      <c r="S1618" s="237" t="s">
        <v>7468</v>
      </c>
      <c r="T1618" s="237" t="s">
        <v>7469</v>
      </c>
      <c r="U1618" s="237" t="s">
        <v>7470</v>
      </c>
      <c r="V1618" s="237" t="s">
        <v>101</v>
      </c>
      <c r="W1618" s="237"/>
      <c r="X1618" s="237"/>
      <c r="Y1618" s="237" t="s">
        <v>7465</v>
      </c>
      <c r="Z1618" s="237" t="s">
        <v>7466</v>
      </c>
      <c r="AA1618" s="237" t="str">
        <f t="shared" si="283"/>
        <v>クリスタルカイゴセンターアオバ</v>
      </c>
      <c r="AB1618" s="237" t="s">
        <v>5418</v>
      </c>
      <c r="AC1618" s="237" t="str">
        <f t="shared" si="284"/>
        <v>980</v>
      </c>
      <c r="AD1618" s="237" t="str">
        <f t="shared" si="285"/>
        <v>0004</v>
      </c>
      <c r="AE1618" s="237" t="s">
        <v>6875</v>
      </c>
      <c r="AF1618" s="237" t="s">
        <v>7467</v>
      </c>
      <c r="AG1618" s="237" t="str">
        <f t="shared" si="286"/>
        <v>仙台市青葉区宮町４－７－１９第二橋元ビル１Ｆ</v>
      </c>
      <c r="AH1618" s="237" t="s">
        <v>7468</v>
      </c>
      <c r="AI1618" s="237" t="s">
        <v>7469</v>
      </c>
      <c r="AJ1618" s="237" t="s">
        <v>332</v>
      </c>
    </row>
    <row r="1619" spans="1:36">
      <c r="A1619" s="237" t="str">
        <f t="shared" si="278"/>
        <v>0415100817生活介護</v>
      </c>
      <c r="B1619" s="237" t="s">
        <v>7323</v>
      </c>
      <c r="C1619" s="237" t="s">
        <v>7324</v>
      </c>
      <c r="D1619" s="237" t="str">
        <f t="shared" si="279"/>
        <v>シャカイフクシホウジンナノハナカイ</v>
      </c>
      <c r="E1619" s="237" t="s">
        <v>7325</v>
      </c>
      <c r="F1619" s="237" t="str">
        <f t="shared" si="280"/>
        <v>981</v>
      </c>
      <c r="G1619" s="237" t="str">
        <f t="shared" si="281"/>
        <v>0965</v>
      </c>
      <c r="H1619" s="237" t="s">
        <v>7326</v>
      </c>
      <c r="I1619" s="237" t="str">
        <f t="shared" si="282"/>
        <v>仙台市青葉区荒巻神明町２番１０号</v>
      </c>
      <c r="J1619" s="237" t="s">
        <v>7327</v>
      </c>
      <c r="K1619" s="237" t="s">
        <v>7328</v>
      </c>
      <c r="L1619" s="237" t="s">
        <v>248</v>
      </c>
      <c r="M1619" s="237" t="s">
        <v>7329</v>
      </c>
      <c r="N1619" s="237" t="s">
        <v>7471</v>
      </c>
      <c r="O1619" s="237" t="s">
        <v>7472</v>
      </c>
      <c r="P1619" s="237" t="s">
        <v>7473</v>
      </c>
      <c r="Q1619" s="237" t="s">
        <v>6875</v>
      </c>
      <c r="R1619" s="237" t="s">
        <v>7474</v>
      </c>
      <c r="S1619" s="237" t="s">
        <v>7475</v>
      </c>
      <c r="T1619" s="237" t="s">
        <v>7476</v>
      </c>
      <c r="U1619" s="237" t="s">
        <v>7477</v>
      </c>
      <c r="V1619" s="237" t="s">
        <v>105</v>
      </c>
      <c r="W1619" s="237"/>
      <c r="X1619" s="237"/>
      <c r="Y1619" s="237" t="s">
        <v>7471</v>
      </c>
      <c r="Z1619" s="237" t="s">
        <v>7472</v>
      </c>
      <c r="AA1619" s="237" t="str">
        <f t="shared" si="283"/>
        <v>ハマユウ</v>
      </c>
      <c r="AB1619" s="237" t="s">
        <v>7473</v>
      </c>
      <c r="AC1619" s="237" t="str">
        <f t="shared" si="284"/>
        <v>981</v>
      </c>
      <c r="AD1619" s="237" t="str">
        <f t="shared" si="285"/>
        <v>0923</v>
      </c>
      <c r="AE1619" s="237" t="s">
        <v>6875</v>
      </c>
      <c r="AF1619" s="237" t="s">
        <v>7474</v>
      </c>
      <c r="AG1619" s="237" t="str">
        <f t="shared" si="286"/>
        <v>仙台市青葉区東勝山1-26-6</v>
      </c>
      <c r="AH1619" s="237" t="s">
        <v>7475</v>
      </c>
      <c r="AI1619" s="237" t="s">
        <v>7476</v>
      </c>
      <c r="AJ1619" s="237" t="s">
        <v>260</v>
      </c>
    </row>
    <row r="1620" spans="1:36">
      <c r="A1620" s="237" t="str">
        <f t="shared" si="278"/>
        <v>0415100817就労継続支援Ｂ型</v>
      </c>
      <c r="B1620" s="237" t="s">
        <v>7323</v>
      </c>
      <c r="C1620" s="237" t="s">
        <v>7324</v>
      </c>
      <c r="D1620" s="237" t="str">
        <f t="shared" si="279"/>
        <v>シャカイフクシホウジンナノハナカイ</v>
      </c>
      <c r="E1620" s="237" t="s">
        <v>7325</v>
      </c>
      <c r="F1620" s="237" t="str">
        <f t="shared" si="280"/>
        <v>981</v>
      </c>
      <c r="G1620" s="237" t="str">
        <f t="shared" si="281"/>
        <v>0965</v>
      </c>
      <c r="H1620" s="237" t="s">
        <v>7326</v>
      </c>
      <c r="I1620" s="237" t="str">
        <f t="shared" si="282"/>
        <v>仙台市青葉区荒巻神明町２番１０号</v>
      </c>
      <c r="J1620" s="237" t="s">
        <v>7327</v>
      </c>
      <c r="K1620" s="237" t="s">
        <v>7328</v>
      </c>
      <c r="L1620" s="237" t="s">
        <v>248</v>
      </c>
      <c r="M1620" s="237" t="s">
        <v>7329</v>
      </c>
      <c r="N1620" s="237" t="s">
        <v>7471</v>
      </c>
      <c r="O1620" s="237" t="s">
        <v>7472</v>
      </c>
      <c r="P1620" s="237" t="s">
        <v>7473</v>
      </c>
      <c r="Q1620" s="237" t="s">
        <v>6875</v>
      </c>
      <c r="R1620" s="237" t="s">
        <v>7474</v>
      </c>
      <c r="S1620" s="237" t="s">
        <v>7475</v>
      </c>
      <c r="T1620" s="237" t="s">
        <v>7476</v>
      </c>
      <c r="U1620" s="237" t="s">
        <v>7477</v>
      </c>
      <c r="V1620" s="237" t="s">
        <v>111</v>
      </c>
      <c r="W1620" s="237"/>
      <c r="X1620" s="237"/>
      <c r="Y1620" s="237" t="s">
        <v>7471</v>
      </c>
      <c r="Z1620" s="237" t="s">
        <v>7472</v>
      </c>
      <c r="AA1620" s="237" t="str">
        <f t="shared" si="283"/>
        <v>ハマユウ</v>
      </c>
      <c r="AB1620" s="237" t="s">
        <v>7473</v>
      </c>
      <c r="AC1620" s="237" t="str">
        <f t="shared" si="284"/>
        <v>981</v>
      </c>
      <c r="AD1620" s="237" t="str">
        <f t="shared" si="285"/>
        <v>0923</v>
      </c>
      <c r="AE1620" s="237" t="s">
        <v>6875</v>
      </c>
      <c r="AF1620" s="237" t="s">
        <v>7474</v>
      </c>
      <c r="AG1620" s="237" t="str">
        <f t="shared" si="286"/>
        <v>仙台市青葉区東勝山1-26-6</v>
      </c>
      <c r="AH1620" s="237" t="s">
        <v>7475</v>
      </c>
      <c r="AI1620" s="237" t="s">
        <v>7476</v>
      </c>
      <c r="AJ1620" s="237" t="s">
        <v>260</v>
      </c>
    </row>
    <row r="1621" spans="1:36">
      <c r="A1621" s="237" t="str">
        <f t="shared" si="278"/>
        <v>0415100825就労継続支援Ａ型</v>
      </c>
      <c r="B1621" s="237" t="s">
        <v>7478</v>
      </c>
      <c r="C1621" s="237" t="s">
        <v>7479</v>
      </c>
      <c r="D1621" s="237" t="str">
        <f t="shared" si="279"/>
        <v>トクテイヒエイリカツドウホウジンミヤギショウガイシャシュウロウシエンネットワーク</v>
      </c>
      <c r="E1621" s="237" t="s">
        <v>7237</v>
      </c>
      <c r="F1621" s="237" t="str">
        <f t="shared" si="280"/>
        <v>980</v>
      </c>
      <c r="G1621" s="237" t="str">
        <f t="shared" si="281"/>
        <v>0801</v>
      </c>
      <c r="H1621" s="237" t="s">
        <v>7480</v>
      </c>
      <c r="I1621" s="237" t="str">
        <f t="shared" si="282"/>
        <v>仙台市青葉区木町通2-5-21</v>
      </c>
      <c r="J1621" s="237" t="s">
        <v>7481</v>
      </c>
      <c r="K1621" s="237" t="s">
        <v>7482</v>
      </c>
      <c r="L1621" s="237" t="s">
        <v>248</v>
      </c>
      <c r="M1621" s="237" t="s">
        <v>7483</v>
      </c>
      <c r="N1621" s="237" t="s">
        <v>7484</v>
      </c>
      <c r="O1621" s="237" t="s">
        <v>7485</v>
      </c>
      <c r="P1621" s="237" t="s">
        <v>6894</v>
      </c>
      <c r="Q1621" s="237" t="s">
        <v>6875</v>
      </c>
      <c r="R1621" s="237" t="s">
        <v>7486</v>
      </c>
      <c r="S1621" s="237" t="s">
        <v>7487</v>
      </c>
      <c r="T1621" s="237" t="s">
        <v>7488</v>
      </c>
      <c r="U1621" s="237" t="s">
        <v>7489</v>
      </c>
      <c r="V1621" s="237" t="s">
        <v>110</v>
      </c>
      <c r="W1621" s="237"/>
      <c r="X1621" s="237"/>
      <c r="Y1621" s="237" t="s">
        <v>7484</v>
      </c>
      <c r="Z1621" s="237" t="s">
        <v>7485</v>
      </c>
      <c r="AA1621" s="237" t="str">
        <f t="shared" si="283"/>
        <v>カシコウボウユメカリン</v>
      </c>
      <c r="AB1621" s="237" t="s">
        <v>6894</v>
      </c>
      <c r="AC1621" s="237" t="str">
        <f t="shared" si="284"/>
        <v>989</v>
      </c>
      <c r="AD1621" s="237" t="str">
        <f t="shared" si="285"/>
        <v>3213</v>
      </c>
      <c r="AE1621" s="237" t="s">
        <v>6875</v>
      </c>
      <c r="AF1621" s="237" t="s">
        <v>7486</v>
      </c>
      <c r="AG1621" s="237" t="str">
        <f t="shared" si="286"/>
        <v>仙台市青葉区大倉字上下20</v>
      </c>
      <c r="AH1621" s="237" t="s">
        <v>7487</v>
      </c>
      <c r="AI1621" s="237" t="s">
        <v>7488</v>
      </c>
      <c r="AJ1621" s="237" t="s">
        <v>332</v>
      </c>
    </row>
    <row r="1622" spans="1:36">
      <c r="A1622" s="237" t="str">
        <f t="shared" si="278"/>
        <v>0415100833児童デイサービス</v>
      </c>
      <c r="B1622" s="237" t="s">
        <v>7490</v>
      </c>
      <c r="C1622" s="237" t="s">
        <v>7491</v>
      </c>
      <c r="D1622" s="237" t="str">
        <f t="shared" si="279"/>
        <v>トクテイヒエイリカツドウホウジンショウキボタキノウガタセイカツシエンシツエポック</v>
      </c>
      <c r="E1622" s="237" t="s">
        <v>7492</v>
      </c>
      <c r="F1622" s="237" t="str">
        <f t="shared" si="280"/>
        <v>983</v>
      </c>
      <c r="G1622" s="237" t="str">
        <f t="shared" si="281"/>
        <v>0005</v>
      </c>
      <c r="H1622" s="237" t="s">
        <v>7493</v>
      </c>
      <c r="I1622" s="237" t="str">
        <f t="shared" si="282"/>
        <v>仙台市宮城野区福室７丁目１５－１６</v>
      </c>
      <c r="J1622" s="237" t="s">
        <v>7494</v>
      </c>
      <c r="K1622" s="237" t="s">
        <v>7494</v>
      </c>
      <c r="L1622" s="237" t="s">
        <v>248</v>
      </c>
      <c r="M1622" s="237" t="s">
        <v>7495</v>
      </c>
      <c r="N1622" s="237" t="s">
        <v>7496</v>
      </c>
      <c r="O1622" s="237" t="s">
        <v>7497</v>
      </c>
      <c r="P1622" s="237" t="s">
        <v>608</v>
      </c>
      <c r="Q1622" s="237" t="s">
        <v>6875</v>
      </c>
      <c r="R1622" s="237" t="s">
        <v>7498</v>
      </c>
      <c r="S1622" s="237" t="s">
        <v>7494</v>
      </c>
      <c r="T1622" s="237" t="s">
        <v>7494</v>
      </c>
      <c r="U1622" s="237" t="s">
        <v>7499</v>
      </c>
      <c r="V1622" s="237" t="s">
        <v>331</v>
      </c>
      <c r="W1622" s="237"/>
      <c r="X1622" s="237"/>
      <c r="Y1622" s="237" t="s">
        <v>7496</v>
      </c>
      <c r="Z1622" s="237" t="s">
        <v>7497</v>
      </c>
      <c r="AA1622" s="237" t="str">
        <f t="shared" si="283"/>
        <v>アイアイオダワラ</v>
      </c>
      <c r="AB1622" s="237" t="s">
        <v>608</v>
      </c>
      <c r="AC1622" s="237" t="str">
        <f t="shared" si="284"/>
        <v>980</v>
      </c>
      <c r="AD1622" s="237" t="str">
        <f t="shared" si="285"/>
        <v>0003</v>
      </c>
      <c r="AE1622" s="237" t="s">
        <v>6875</v>
      </c>
      <c r="AF1622" s="237" t="s">
        <v>7498</v>
      </c>
      <c r="AG1622" s="237" t="str">
        <f t="shared" si="286"/>
        <v>仙台市青葉区小田原５丁目１－１９</v>
      </c>
      <c r="AH1622" s="237" t="s">
        <v>7494</v>
      </c>
      <c r="AI1622" s="237" t="s">
        <v>7494</v>
      </c>
      <c r="AJ1622" s="237" t="s">
        <v>260</v>
      </c>
    </row>
    <row r="1623" spans="1:36">
      <c r="A1623" s="237" t="str">
        <f t="shared" si="278"/>
        <v>0415100833短期入所</v>
      </c>
      <c r="B1623" s="237" t="s">
        <v>7490</v>
      </c>
      <c r="C1623" s="237" t="s">
        <v>7491</v>
      </c>
      <c r="D1623" s="237" t="str">
        <f t="shared" si="279"/>
        <v>トクテイヒエイリカツドウホウジンショウキボタキノウガタセイカツシエンシツエポック</v>
      </c>
      <c r="E1623" s="237" t="s">
        <v>7492</v>
      </c>
      <c r="F1623" s="237" t="str">
        <f t="shared" si="280"/>
        <v>983</v>
      </c>
      <c r="G1623" s="237" t="str">
        <f t="shared" si="281"/>
        <v>0005</v>
      </c>
      <c r="H1623" s="237" t="s">
        <v>7493</v>
      </c>
      <c r="I1623" s="237" t="str">
        <f t="shared" si="282"/>
        <v>仙台市宮城野区福室７丁目１５－１６</v>
      </c>
      <c r="J1623" s="237" t="s">
        <v>7494</v>
      </c>
      <c r="K1623" s="237" t="s">
        <v>7494</v>
      </c>
      <c r="L1623" s="237" t="s">
        <v>248</v>
      </c>
      <c r="M1623" s="237" t="s">
        <v>7495</v>
      </c>
      <c r="N1623" s="237" t="s">
        <v>7496</v>
      </c>
      <c r="O1623" s="237" t="s">
        <v>7497</v>
      </c>
      <c r="P1623" s="237" t="s">
        <v>608</v>
      </c>
      <c r="Q1623" s="237" t="s">
        <v>6875</v>
      </c>
      <c r="R1623" s="237" t="s">
        <v>7498</v>
      </c>
      <c r="S1623" s="237" t="s">
        <v>7494</v>
      </c>
      <c r="T1623" s="237" t="s">
        <v>7494</v>
      </c>
      <c r="U1623" s="237" t="s">
        <v>7499</v>
      </c>
      <c r="V1623" s="237" t="s">
        <v>277</v>
      </c>
      <c r="W1623" s="237"/>
      <c r="X1623" s="237"/>
      <c r="Y1623" s="237" t="s">
        <v>7496</v>
      </c>
      <c r="Z1623" s="237" t="s">
        <v>7497</v>
      </c>
      <c r="AA1623" s="237" t="str">
        <f t="shared" si="283"/>
        <v>アイアイオダワラ</v>
      </c>
      <c r="AB1623" s="237" t="s">
        <v>608</v>
      </c>
      <c r="AC1623" s="237" t="str">
        <f t="shared" si="284"/>
        <v>980</v>
      </c>
      <c r="AD1623" s="237" t="str">
        <f t="shared" si="285"/>
        <v>0003</v>
      </c>
      <c r="AE1623" s="237" t="s">
        <v>6875</v>
      </c>
      <c r="AF1623" s="237" t="s">
        <v>7498</v>
      </c>
      <c r="AG1623" s="237" t="str">
        <f t="shared" si="286"/>
        <v>仙台市青葉区小田原５丁目１－１９</v>
      </c>
      <c r="AH1623" s="237" t="s">
        <v>7494</v>
      </c>
      <c r="AI1623" s="237" t="s">
        <v>7494</v>
      </c>
      <c r="AJ1623" s="237" t="s">
        <v>332</v>
      </c>
    </row>
    <row r="1624" spans="1:36">
      <c r="A1624" s="237" t="str">
        <f t="shared" si="278"/>
        <v>0415100858居宅介護</v>
      </c>
      <c r="B1624" s="237" t="s">
        <v>644</v>
      </c>
      <c r="C1624" s="237" t="s">
        <v>645</v>
      </c>
      <c r="D1624" s="237" t="str">
        <f t="shared" si="279"/>
        <v>セントケアミヤギカブシキガイシャ</v>
      </c>
      <c r="E1624" s="237" t="s">
        <v>646</v>
      </c>
      <c r="F1624" s="237" t="str">
        <f t="shared" si="280"/>
        <v>980</v>
      </c>
      <c r="G1624" s="237" t="str">
        <f t="shared" si="281"/>
        <v>0014</v>
      </c>
      <c r="H1624" s="237" t="s">
        <v>7500</v>
      </c>
      <c r="I1624" s="237" t="str">
        <f t="shared" si="282"/>
        <v>仙台市青葉区本町一丁目11番11号</v>
      </c>
      <c r="J1624" s="237" t="s">
        <v>648</v>
      </c>
      <c r="K1624" s="237" t="s">
        <v>649</v>
      </c>
      <c r="L1624" s="237" t="s">
        <v>635</v>
      </c>
      <c r="M1624" s="237" t="s">
        <v>7412</v>
      </c>
      <c r="N1624" s="237" t="s">
        <v>7501</v>
      </c>
      <c r="O1624" s="237" t="s">
        <v>7502</v>
      </c>
      <c r="P1624" s="237" t="s">
        <v>7258</v>
      </c>
      <c r="Q1624" s="237" t="s">
        <v>6875</v>
      </c>
      <c r="R1624" s="237" t="s">
        <v>7503</v>
      </c>
      <c r="S1624" s="237" t="s">
        <v>7260</v>
      </c>
      <c r="T1624" s="237" t="s">
        <v>7261</v>
      </c>
      <c r="U1624" s="237" t="s">
        <v>7504</v>
      </c>
      <c r="V1624" s="237" t="s">
        <v>99</v>
      </c>
      <c r="W1624" s="237"/>
      <c r="X1624" s="237"/>
      <c r="Y1624" s="237" t="s">
        <v>7501</v>
      </c>
      <c r="Z1624" s="237" t="s">
        <v>7502</v>
      </c>
      <c r="AA1624" s="237" t="str">
        <f t="shared" si="283"/>
        <v>セントケアセンダイアオバ</v>
      </c>
      <c r="AB1624" s="237" t="s">
        <v>7258</v>
      </c>
      <c r="AC1624" s="237" t="str">
        <f t="shared" si="284"/>
        <v>981</v>
      </c>
      <c r="AD1624" s="237" t="str">
        <f t="shared" si="285"/>
        <v>0907</v>
      </c>
      <c r="AE1624" s="237" t="s">
        <v>6875</v>
      </c>
      <c r="AF1624" s="237" t="s">
        <v>7503</v>
      </c>
      <c r="AG1624" s="237" t="str">
        <f t="shared" si="286"/>
        <v>仙台市青葉区高松１丁目１３番３４号　千田ハイツ１０１</v>
      </c>
      <c r="AH1624" s="237" t="s">
        <v>7260</v>
      </c>
      <c r="AI1624" s="237" t="s">
        <v>7261</v>
      </c>
      <c r="AJ1624" s="237" t="s">
        <v>332</v>
      </c>
    </row>
    <row r="1625" spans="1:36">
      <c r="A1625" s="237" t="str">
        <f t="shared" si="278"/>
        <v>0415100858重度訪問介護</v>
      </c>
      <c r="B1625" s="237" t="s">
        <v>644</v>
      </c>
      <c r="C1625" s="237" t="s">
        <v>645</v>
      </c>
      <c r="D1625" s="237" t="str">
        <f t="shared" si="279"/>
        <v>セントケアミヤギカブシキガイシャ</v>
      </c>
      <c r="E1625" s="237" t="s">
        <v>646</v>
      </c>
      <c r="F1625" s="237" t="str">
        <f t="shared" si="280"/>
        <v>980</v>
      </c>
      <c r="G1625" s="237" t="str">
        <f t="shared" si="281"/>
        <v>0014</v>
      </c>
      <c r="H1625" s="237" t="s">
        <v>7500</v>
      </c>
      <c r="I1625" s="237" t="str">
        <f t="shared" si="282"/>
        <v>仙台市青葉区本町一丁目11番11号</v>
      </c>
      <c r="J1625" s="237" t="s">
        <v>648</v>
      </c>
      <c r="K1625" s="237" t="s">
        <v>649</v>
      </c>
      <c r="L1625" s="237" t="s">
        <v>635</v>
      </c>
      <c r="M1625" s="237" t="s">
        <v>7412</v>
      </c>
      <c r="N1625" s="237" t="s">
        <v>7501</v>
      </c>
      <c r="O1625" s="237" t="s">
        <v>7502</v>
      </c>
      <c r="P1625" s="237" t="s">
        <v>7258</v>
      </c>
      <c r="Q1625" s="237" t="s">
        <v>6875</v>
      </c>
      <c r="R1625" s="237" t="s">
        <v>7503</v>
      </c>
      <c r="S1625" s="237" t="s">
        <v>7260</v>
      </c>
      <c r="T1625" s="237" t="s">
        <v>7261</v>
      </c>
      <c r="U1625" s="237" t="s">
        <v>7504</v>
      </c>
      <c r="V1625" s="237" t="s">
        <v>101</v>
      </c>
      <c r="W1625" s="237"/>
      <c r="X1625" s="237"/>
      <c r="Y1625" s="237" t="s">
        <v>7501</v>
      </c>
      <c r="Z1625" s="237" t="s">
        <v>7502</v>
      </c>
      <c r="AA1625" s="237" t="str">
        <f t="shared" si="283"/>
        <v>セントケアセンダイアオバ</v>
      </c>
      <c r="AB1625" s="237" t="s">
        <v>7258</v>
      </c>
      <c r="AC1625" s="237" t="str">
        <f t="shared" si="284"/>
        <v>981</v>
      </c>
      <c r="AD1625" s="237" t="str">
        <f t="shared" si="285"/>
        <v>0907</v>
      </c>
      <c r="AE1625" s="237" t="s">
        <v>6875</v>
      </c>
      <c r="AF1625" s="237" t="s">
        <v>7503</v>
      </c>
      <c r="AG1625" s="237" t="str">
        <f t="shared" si="286"/>
        <v>仙台市青葉区高松１丁目１３番３４号　千田ハイツ１０１</v>
      </c>
      <c r="AH1625" s="237" t="s">
        <v>7260</v>
      </c>
      <c r="AI1625" s="237" t="s">
        <v>7261</v>
      </c>
      <c r="AJ1625" s="237" t="s">
        <v>332</v>
      </c>
    </row>
    <row r="1626" spans="1:36">
      <c r="A1626" s="237" t="str">
        <f t="shared" si="278"/>
        <v>0415100866就労移行支援</v>
      </c>
      <c r="B1626" s="237" t="s">
        <v>7505</v>
      </c>
      <c r="C1626" s="237" t="s">
        <v>7506</v>
      </c>
      <c r="D1626" s="237" t="str">
        <f t="shared" si="279"/>
        <v>トクテイヒエイリカツドウホウジン　ホップノモリ</v>
      </c>
      <c r="E1626" s="237" t="s">
        <v>646</v>
      </c>
      <c r="F1626" s="237" t="str">
        <f t="shared" si="280"/>
        <v>980</v>
      </c>
      <c r="G1626" s="237" t="str">
        <f t="shared" si="281"/>
        <v>0014</v>
      </c>
      <c r="H1626" s="237" t="s">
        <v>7507</v>
      </c>
      <c r="I1626" s="237" t="str">
        <f t="shared" si="282"/>
        <v>仙台市青葉区本町一丁目2番5号第3志ら梅ビル4階</v>
      </c>
      <c r="J1626" s="237" t="s">
        <v>7442</v>
      </c>
      <c r="K1626" s="237" t="s">
        <v>7443</v>
      </c>
      <c r="L1626" s="237" t="s">
        <v>7508</v>
      </c>
      <c r="M1626" s="237" t="s">
        <v>7509</v>
      </c>
      <c r="N1626" s="237" t="s">
        <v>7510</v>
      </c>
      <c r="O1626" s="237" t="s">
        <v>7511</v>
      </c>
      <c r="P1626" s="237" t="s">
        <v>646</v>
      </c>
      <c r="Q1626" s="237" t="s">
        <v>6875</v>
      </c>
      <c r="R1626" s="237" t="s">
        <v>7512</v>
      </c>
      <c r="S1626" s="237" t="s">
        <v>7442</v>
      </c>
      <c r="T1626" s="237" t="s">
        <v>7443</v>
      </c>
      <c r="U1626" s="237" t="s">
        <v>7513</v>
      </c>
      <c r="V1626" s="237" t="s">
        <v>109</v>
      </c>
      <c r="W1626" s="237"/>
      <c r="X1626" s="237"/>
      <c r="Y1626" s="237" t="s">
        <v>7510</v>
      </c>
      <c r="Z1626" s="237" t="s">
        <v>7511</v>
      </c>
      <c r="AA1626" s="237" t="str">
        <f t="shared" si="283"/>
        <v>シュウロウシエンセンターホップ</v>
      </c>
      <c r="AB1626" s="237" t="s">
        <v>646</v>
      </c>
      <c r="AC1626" s="237" t="str">
        <f t="shared" si="284"/>
        <v>980</v>
      </c>
      <c r="AD1626" s="237" t="str">
        <f t="shared" si="285"/>
        <v>0014</v>
      </c>
      <c r="AE1626" s="237" t="s">
        <v>6875</v>
      </c>
      <c r="AF1626" s="237" t="s">
        <v>7512</v>
      </c>
      <c r="AG1626" s="237" t="str">
        <f t="shared" si="286"/>
        <v>仙台市青葉区本町1－2－5　第3志ら梅ビル4階</v>
      </c>
      <c r="AH1626" s="237" t="s">
        <v>7442</v>
      </c>
      <c r="AI1626" s="237" t="s">
        <v>7443</v>
      </c>
      <c r="AJ1626" s="237" t="s">
        <v>260</v>
      </c>
    </row>
    <row r="1627" spans="1:36">
      <c r="A1627" s="237" t="str">
        <f t="shared" si="278"/>
        <v>0415100866就労継続支援Ａ型</v>
      </c>
      <c r="B1627" s="237" t="s">
        <v>7505</v>
      </c>
      <c r="C1627" s="237" t="s">
        <v>7506</v>
      </c>
      <c r="D1627" s="237" t="str">
        <f t="shared" si="279"/>
        <v>トクテイヒエイリカツドウホウジン　ホップノモリ</v>
      </c>
      <c r="E1627" s="237" t="s">
        <v>646</v>
      </c>
      <c r="F1627" s="237" t="str">
        <f t="shared" si="280"/>
        <v>980</v>
      </c>
      <c r="G1627" s="237" t="str">
        <f t="shared" si="281"/>
        <v>0014</v>
      </c>
      <c r="H1627" s="237" t="s">
        <v>7507</v>
      </c>
      <c r="I1627" s="237" t="str">
        <f t="shared" si="282"/>
        <v>仙台市青葉区本町一丁目2番5号第3志ら梅ビル4階</v>
      </c>
      <c r="J1627" s="237" t="s">
        <v>7442</v>
      </c>
      <c r="K1627" s="237" t="s">
        <v>7443</v>
      </c>
      <c r="L1627" s="237" t="s">
        <v>7508</v>
      </c>
      <c r="M1627" s="237" t="s">
        <v>7509</v>
      </c>
      <c r="N1627" s="237" t="s">
        <v>7510</v>
      </c>
      <c r="O1627" s="237" t="s">
        <v>7511</v>
      </c>
      <c r="P1627" s="237" t="s">
        <v>646</v>
      </c>
      <c r="Q1627" s="237" t="s">
        <v>6875</v>
      </c>
      <c r="R1627" s="237" t="s">
        <v>7512</v>
      </c>
      <c r="S1627" s="237" t="s">
        <v>7442</v>
      </c>
      <c r="T1627" s="237" t="s">
        <v>7443</v>
      </c>
      <c r="U1627" s="237" t="s">
        <v>7513</v>
      </c>
      <c r="V1627" s="237" t="s">
        <v>110</v>
      </c>
      <c r="W1627" s="237"/>
      <c r="X1627" s="237"/>
      <c r="Y1627" s="237" t="s">
        <v>7514</v>
      </c>
      <c r="Z1627" s="237" t="s">
        <v>7515</v>
      </c>
      <c r="AA1627" s="237" t="str">
        <f t="shared" si="283"/>
        <v>ナガマチユウガクアンビスターリ</v>
      </c>
      <c r="AB1627" s="237" t="s">
        <v>7381</v>
      </c>
      <c r="AC1627" s="237" t="str">
        <f t="shared" si="284"/>
        <v>982</v>
      </c>
      <c r="AD1627" s="237" t="str">
        <f t="shared" si="285"/>
        <v>0011</v>
      </c>
      <c r="AE1627" s="237" t="s">
        <v>7382</v>
      </c>
      <c r="AF1627" s="237" t="s">
        <v>7516</v>
      </c>
      <c r="AG1627" s="237" t="str">
        <f t="shared" si="286"/>
        <v>仙台市太白区長町３丁目７－１</v>
      </c>
      <c r="AH1627" s="237" t="s">
        <v>7517</v>
      </c>
      <c r="AI1627" s="237" t="s">
        <v>7518</v>
      </c>
      <c r="AJ1627" s="237" t="s">
        <v>332</v>
      </c>
    </row>
    <row r="1628" spans="1:36">
      <c r="A1628" s="237" t="str">
        <f t="shared" si="278"/>
        <v>0415100866就労定着支援</v>
      </c>
      <c r="B1628" s="237" t="s">
        <v>7505</v>
      </c>
      <c r="C1628" s="237" t="s">
        <v>7506</v>
      </c>
      <c r="D1628" s="237" t="str">
        <f t="shared" si="279"/>
        <v>トクテイヒエイリカツドウホウジン　ホップノモリ</v>
      </c>
      <c r="E1628" s="237" t="s">
        <v>646</v>
      </c>
      <c r="F1628" s="237" t="str">
        <f t="shared" si="280"/>
        <v>980</v>
      </c>
      <c r="G1628" s="237" t="str">
        <f t="shared" si="281"/>
        <v>0014</v>
      </c>
      <c r="H1628" s="237" t="s">
        <v>7507</v>
      </c>
      <c r="I1628" s="237" t="str">
        <f t="shared" si="282"/>
        <v>仙台市青葉区本町一丁目2番5号第3志ら梅ビル4階</v>
      </c>
      <c r="J1628" s="237" t="s">
        <v>7442</v>
      </c>
      <c r="K1628" s="237" t="s">
        <v>7443</v>
      </c>
      <c r="L1628" s="237" t="s">
        <v>7508</v>
      </c>
      <c r="M1628" s="237" t="s">
        <v>7509</v>
      </c>
      <c r="N1628" s="237" t="s">
        <v>7510</v>
      </c>
      <c r="O1628" s="237" t="s">
        <v>7511</v>
      </c>
      <c r="P1628" s="237" t="s">
        <v>646</v>
      </c>
      <c r="Q1628" s="237" t="s">
        <v>6875</v>
      </c>
      <c r="R1628" s="237" t="s">
        <v>7512</v>
      </c>
      <c r="S1628" s="237" t="s">
        <v>7442</v>
      </c>
      <c r="T1628" s="237" t="s">
        <v>7443</v>
      </c>
      <c r="U1628" s="237" t="s">
        <v>7513</v>
      </c>
      <c r="V1628" s="237" t="s">
        <v>789</v>
      </c>
      <c r="W1628" s="237"/>
      <c r="X1628" s="237"/>
      <c r="Y1628" s="237" t="s">
        <v>7519</v>
      </c>
      <c r="Z1628" s="237" t="s">
        <v>7520</v>
      </c>
      <c r="AA1628" s="237" t="str">
        <f t="shared" si="283"/>
        <v>シュウロウテイチャクシエンセンターホップノミ</v>
      </c>
      <c r="AB1628" s="237" t="s">
        <v>646</v>
      </c>
      <c r="AC1628" s="237" t="str">
        <f t="shared" si="284"/>
        <v>980</v>
      </c>
      <c r="AD1628" s="237" t="str">
        <f t="shared" si="285"/>
        <v>0014</v>
      </c>
      <c r="AE1628" s="237" t="s">
        <v>6875</v>
      </c>
      <c r="AF1628" s="237" t="s">
        <v>7521</v>
      </c>
      <c r="AG1628" s="237" t="str">
        <f t="shared" si="286"/>
        <v>仙台市青葉区本町一丁目２番５号第３志ら梅ビル４階</v>
      </c>
      <c r="AH1628" s="237" t="s">
        <v>7442</v>
      </c>
      <c r="AI1628" s="237" t="s">
        <v>7443</v>
      </c>
      <c r="AJ1628" s="237" t="s">
        <v>260</v>
      </c>
    </row>
    <row r="1629" spans="1:36">
      <c r="A1629" s="237" t="str">
        <f t="shared" si="278"/>
        <v>0415100874児童デイサービス</v>
      </c>
      <c r="B1629" s="237" t="s">
        <v>7522</v>
      </c>
      <c r="C1629" s="237" t="s">
        <v>7523</v>
      </c>
      <c r="D1629" s="237" t="str">
        <f t="shared" si="279"/>
        <v>トクテイヒエイリカツドウホウジンミヤギハッタツショウガイサポートネット</v>
      </c>
      <c r="E1629" s="237" t="s">
        <v>7159</v>
      </c>
      <c r="F1629" s="237" t="str">
        <f t="shared" si="280"/>
        <v>980</v>
      </c>
      <c r="G1629" s="237" t="str">
        <f t="shared" si="281"/>
        <v>0013</v>
      </c>
      <c r="H1629" s="237" t="s">
        <v>7524</v>
      </c>
      <c r="I1629" s="237" t="str">
        <f t="shared" si="282"/>
        <v>仙台市青葉区花京院一丁目4-1</v>
      </c>
      <c r="J1629" s="237" t="s">
        <v>7525</v>
      </c>
      <c r="K1629" s="237" t="s">
        <v>7526</v>
      </c>
      <c r="L1629" s="237" t="s">
        <v>901</v>
      </c>
      <c r="M1629" s="237" t="s">
        <v>7527</v>
      </c>
      <c r="N1629" s="237" t="s">
        <v>7528</v>
      </c>
      <c r="O1629" s="237" t="s">
        <v>7529</v>
      </c>
      <c r="P1629" s="237" t="s">
        <v>7159</v>
      </c>
      <c r="Q1629" s="237" t="s">
        <v>6875</v>
      </c>
      <c r="R1629" s="237" t="s">
        <v>7524</v>
      </c>
      <c r="S1629" s="237" t="s">
        <v>7525</v>
      </c>
      <c r="T1629" s="237" t="s">
        <v>7526</v>
      </c>
      <c r="U1629" s="237" t="s">
        <v>7530</v>
      </c>
      <c r="V1629" s="237" t="s">
        <v>331</v>
      </c>
      <c r="W1629" s="237"/>
      <c r="X1629" s="237"/>
      <c r="Y1629" s="237" t="s">
        <v>7528</v>
      </c>
      <c r="Z1629" s="237" t="s">
        <v>7529</v>
      </c>
      <c r="AA1629" s="237" t="str">
        <f t="shared" si="283"/>
        <v>ヌクモリスペイス「ニジツコ」</v>
      </c>
      <c r="AB1629" s="237" t="s">
        <v>7159</v>
      </c>
      <c r="AC1629" s="237" t="str">
        <f t="shared" si="284"/>
        <v>980</v>
      </c>
      <c r="AD1629" s="237" t="str">
        <f t="shared" si="285"/>
        <v>0013</v>
      </c>
      <c r="AE1629" s="237" t="s">
        <v>6875</v>
      </c>
      <c r="AF1629" s="237" t="s">
        <v>7524</v>
      </c>
      <c r="AG1629" s="237" t="str">
        <f t="shared" si="286"/>
        <v>仙台市青葉区花京院一丁目4-1</v>
      </c>
      <c r="AH1629" s="237" t="s">
        <v>7525</v>
      </c>
      <c r="AI1629" s="237" t="s">
        <v>7526</v>
      </c>
      <c r="AJ1629" s="237" t="s">
        <v>260</v>
      </c>
    </row>
    <row r="1630" spans="1:36">
      <c r="A1630" s="237" t="str">
        <f t="shared" si="278"/>
        <v>0415100874就労移行支援</v>
      </c>
      <c r="B1630" s="237" t="s">
        <v>7522</v>
      </c>
      <c r="C1630" s="237" t="s">
        <v>7523</v>
      </c>
      <c r="D1630" s="237" t="str">
        <f t="shared" si="279"/>
        <v>トクテイヒエイリカツドウホウジンミヤギハッタツショウガイサポートネット</v>
      </c>
      <c r="E1630" s="237" t="s">
        <v>7159</v>
      </c>
      <c r="F1630" s="237" t="str">
        <f t="shared" si="280"/>
        <v>980</v>
      </c>
      <c r="G1630" s="237" t="str">
        <f t="shared" si="281"/>
        <v>0013</v>
      </c>
      <c r="H1630" s="237" t="s">
        <v>7524</v>
      </c>
      <c r="I1630" s="237" t="str">
        <f t="shared" si="282"/>
        <v>仙台市青葉区花京院一丁目4-1</v>
      </c>
      <c r="J1630" s="237" t="s">
        <v>7525</v>
      </c>
      <c r="K1630" s="237" t="s">
        <v>7526</v>
      </c>
      <c r="L1630" s="237" t="s">
        <v>901</v>
      </c>
      <c r="M1630" s="237" t="s">
        <v>7527</v>
      </c>
      <c r="N1630" s="237" t="s">
        <v>7528</v>
      </c>
      <c r="O1630" s="237" t="s">
        <v>7529</v>
      </c>
      <c r="P1630" s="237" t="s">
        <v>7159</v>
      </c>
      <c r="Q1630" s="237" t="s">
        <v>6875</v>
      </c>
      <c r="R1630" s="237" t="s">
        <v>7524</v>
      </c>
      <c r="S1630" s="237" t="s">
        <v>7525</v>
      </c>
      <c r="T1630" s="237" t="s">
        <v>7526</v>
      </c>
      <c r="U1630" s="237" t="s">
        <v>7530</v>
      </c>
      <c r="V1630" s="237" t="s">
        <v>109</v>
      </c>
      <c r="W1630" s="237"/>
      <c r="X1630" s="237"/>
      <c r="Y1630" s="237" t="s">
        <v>7531</v>
      </c>
      <c r="Z1630" s="237" t="s">
        <v>7532</v>
      </c>
      <c r="AA1630" s="237" t="str">
        <f t="shared" si="283"/>
        <v>シャーレ　オオマチ</v>
      </c>
      <c r="AB1630" s="237" t="s">
        <v>7533</v>
      </c>
      <c r="AC1630" s="237" t="str">
        <f t="shared" si="284"/>
        <v>980</v>
      </c>
      <c r="AD1630" s="237" t="str">
        <f t="shared" si="285"/>
        <v>0804</v>
      </c>
      <c r="AE1630" s="237" t="s">
        <v>6875</v>
      </c>
      <c r="AF1630" s="237" t="s">
        <v>7534</v>
      </c>
      <c r="AG1630" s="237" t="str">
        <f t="shared" si="286"/>
        <v>仙台市青葉区大町2-6-27　岡本ビル3階</v>
      </c>
      <c r="AH1630" s="237" t="s">
        <v>7535</v>
      </c>
      <c r="AI1630" s="237" t="s">
        <v>7535</v>
      </c>
      <c r="AJ1630" s="237" t="s">
        <v>332</v>
      </c>
    </row>
    <row r="1631" spans="1:36">
      <c r="A1631" s="237" t="str">
        <f t="shared" si="278"/>
        <v>0415100882就労継続支援Ａ型</v>
      </c>
      <c r="B1631" s="237" t="s">
        <v>7143</v>
      </c>
      <c r="C1631" s="237" t="s">
        <v>7144</v>
      </c>
      <c r="D1631" s="237" t="str">
        <f t="shared" si="279"/>
        <v>シャカイフクシホウジンシンワカイ</v>
      </c>
      <c r="E1631" s="237" t="s">
        <v>7145</v>
      </c>
      <c r="F1631" s="237" t="str">
        <f t="shared" si="280"/>
        <v>103</v>
      </c>
      <c r="G1631" s="237" t="str">
        <f t="shared" si="281"/>
        <v>0007</v>
      </c>
      <c r="H1631" s="237" t="s">
        <v>7146</v>
      </c>
      <c r="I1631" s="237" t="str">
        <f t="shared" si="282"/>
        <v>東京都中央区日本橋浜町二丁目44番4号</v>
      </c>
      <c r="J1631" s="237" t="s">
        <v>7147</v>
      </c>
      <c r="K1631" s="237" t="s">
        <v>7148</v>
      </c>
      <c r="L1631" s="237" t="s">
        <v>248</v>
      </c>
      <c r="M1631" s="237" t="s">
        <v>7149</v>
      </c>
      <c r="N1631" s="237" t="s">
        <v>7536</v>
      </c>
      <c r="O1631" s="237" t="s">
        <v>7537</v>
      </c>
      <c r="P1631" s="237" t="s">
        <v>7152</v>
      </c>
      <c r="Q1631" s="237" t="s">
        <v>6875</v>
      </c>
      <c r="R1631" s="237" t="s">
        <v>7538</v>
      </c>
      <c r="S1631" s="237" t="s">
        <v>7154</v>
      </c>
      <c r="T1631" s="237" t="s">
        <v>7155</v>
      </c>
      <c r="U1631" s="237" t="s">
        <v>7539</v>
      </c>
      <c r="V1631" s="237" t="s">
        <v>110</v>
      </c>
      <c r="W1631" s="237"/>
      <c r="X1631" s="237"/>
      <c r="Y1631" s="237" t="s">
        <v>7536</v>
      </c>
      <c r="Z1631" s="237" t="s">
        <v>7537</v>
      </c>
      <c r="AA1631" s="237" t="str">
        <f t="shared" si="283"/>
        <v>クローバーズ・ピアワッセ</v>
      </c>
      <c r="AB1631" s="237" t="s">
        <v>7152</v>
      </c>
      <c r="AC1631" s="237" t="str">
        <f t="shared" si="284"/>
        <v>981</v>
      </c>
      <c r="AD1631" s="237" t="str">
        <f t="shared" si="285"/>
        <v>0901</v>
      </c>
      <c r="AE1631" s="237" t="s">
        <v>6875</v>
      </c>
      <c r="AF1631" s="237" t="s">
        <v>7538</v>
      </c>
      <c r="AG1631" s="237" t="str">
        <f t="shared" si="286"/>
        <v>仙台市青葉区北根黒松2-10</v>
      </c>
      <c r="AH1631" s="237" t="s">
        <v>7154</v>
      </c>
      <c r="AI1631" s="237" t="s">
        <v>7155</v>
      </c>
      <c r="AJ1631" s="237" t="s">
        <v>260</v>
      </c>
    </row>
    <row r="1632" spans="1:36">
      <c r="A1632" s="237" t="str">
        <f t="shared" si="278"/>
        <v>0415100882就労継続支援Ｂ型</v>
      </c>
      <c r="B1632" s="237" t="s">
        <v>7143</v>
      </c>
      <c r="C1632" s="237" t="s">
        <v>7144</v>
      </c>
      <c r="D1632" s="237" t="str">
        <f t="shared" si="279"/>
        <v>シャカイフクシホウジンシンワカイ</v>
      </c>
      <c r="E1632" s="237" t="s">
        <v>7145</v>
      </c>
      <c r="F1632" s="237" t="str">
        <f t="shared" si="280"/>
        <v>103</v>
      </c>
      <c r="G1632" s="237" t="str">
        <f t="shared" si="281"/>
        <v>0007</v>
      </c>
      <c r="H1632" s="237" t="s">
        <v>7146</v>
      </c>
      <c r="I1632" s="237" t="str">
        <f t="shared" si="282"/>
        <v>東京都中央区日本橋浜町二丁目44番4号</v>
      </c>
      <c r="J1632" s="237" t="s">
        <v>7147</v>
      </c>
      <c r="K1632" s="237" t="s">
        <v>7148</v>
      </c>
      <c r="L1632" s="237" t="s">
        <v>248</v>
      </c>
      <c r="M1632" s="237" t="s">
        <v>7149</v>
      </c>
      <c r="N1632" s="237" t="s">
        <v>7536</v>
      </c>
      <c r="O1632" s="237" t="s">
        <v>7537</v>
      </c>
      <c r="P1632" s="237" t="s">
        <v>7152</v>
      </c>
      <c r="Q1632" s="237" t="s">
        <v>6875</v>
      </c>
      <c r="R1632" s="237" t="s">
        <v>7538</v>
      </c>
      <c r="S1632" s="237" t="s">
        <v>7154</v>
      </c>
      <c r="T1632" s="237" t="s">
        <v>7155</v>
      </c>
      <c r="U1632" s="237" t="s">
        <v>7539</v>
      </c>
      <c r="V1632" s="237" t="s">
        <v>111</v>
      </c>
      <c r="W1632" s="237"/>
      <c r="X1632" s="237"/>
      <c r="Y1632" s="237" t="s">
        <v>7536</v>
      </c>
      <c r="Z1632" s="237" t="s">
        <v>7537</v>
      </c>
      <c r="AA1632" s="237" t="str">
        <f t="shared" si="283"/>
        <v>クローバーズ・ピアワッセ</v>
      </c>
      <c r="AB1632" s="237" t="s">
        <v>7152</v>
      </c>
      <c r="AC1632" s="237" t="str">
        <f t="shared" si="284"/>
        <v>981</v>
      </c>
      <c r="AD1632" s="237" t="str">
        <f t="shared" si="285"/>
        <v>0901</v>
      </c>
      <c r="AE1632" s="237" t="s">
        <v>6875</v>
      </c>
      <c r="AF1632" s="237" t="s">
        <v>7538</v>
      </c>
      <c r="AG1632" s="237" t="str">
        <f t="shared" si="286"/>
        <v>仙台市青葉区北根黒松2-10</v>
      </c>
      <c r="AH1632" s="237" t="s">
        <v>7154</v>
      </c>
      <c r="AI1632" s="237" t="s">
        <v>7155</v>
      </c>
      <c r="AJ1632" s="237" t="s">
        <v>260</v>
      </c>
    </row>
    <row r="1633" spans="1:36">
      <c r="A1633" s="237" t="str">
        <f t="shared" si="278"/>
        <v>0415100916居宅介護</v>
      </c>
      <c r="B1633" s="237" t="s">
        <v>2930</v>
      </c>
      <c r="C1633" s="237" t="s">
        <v>2931</v>
      </c>
      <c r="D1633" s="237" t="str">
        <f t="shared" si="279"/>
        <v>カブシキカイシャココミケア</v>
      </c>
      <c r="E1633" s="237" t="s">
        <v>7540</v>
      </c>
      <c r="F1633" s="237" t="str">
        <f t="shared" si="280"/>
        <v>980</v>
      </c>
      <c r="G1633" s="237" t="str">
        <f t="shared" si="281"/>
        <v>0802</v>
      </c>
      <c r="H1633" s="237" t="s">
        <v>7541</v>
      </c>
      <c r="I1633" s="237" t="str">
        <f t="shared" si="282"/>
        <v>仙台市青葉区二日町16番15号</v>
      </c>
      <c r="J1633" s="237" t="s">
        <v>2934</v>
      </c>
      <c r="K1633" s="237" t="s">
        <v>2935</v>
      </c>
      <c r="L1633" s="237" t="s">
        <v>339</v>
      </c>
      <c r="M1633" s="237" t="s">
        <v>2936</v>
      </c>
      <c r="N1633" s="237" t="s">
        <v>7542</v>
      </c>
      <c r="O1633" s="237" t="s">
        <v>7543</v>
      </c>
      <c r="P1633" s="237" t="s">
        <v>7540</v>
      </c>
      <c r="Q1633" s="237" t="s">
        <v>6875</v>
      </c>
      <c r="R1633" s="237" t="s">
        <v>7544</v>
      </c>
      <c r="S1633" s="237" t="s">
        <v>7108</v>
      </c>
      <c r="T1633" s="237" t="s">
        <v>7109</v>
      </c>
      <c r="U1633" s="237" t="s">
        <v>7545</v>
      </c>
      <c r="V1633" s="237" t="s">
        <v>99</v>
      </c>
      <c r="W1633" s="237"/>
      <c r="X1633" s="237"/>
      <c r="Y1633" s="237" t="s">
        <v>7542</v>
      </c>
      <c r="Z1633" s="237" t="s">
        <v>7543</v>
      </c>
      <c r="AA1633" s="237" t="str">
        <f t="shared" si="283"/>
        <v>ヘルパーステーションココサイムラアオバ</v>
      </c>
      <c r="AB1633" s="237" t="s">
        <v>7540</v>
      </c>
      <c r="AC1633" s="237" t="str">
        <f t="shared" si="284"/>
        <v>980</v>
      </c>
      <c r="AD1633" s="237" t="str">
        <f t="shared" si="285"/>
        <v>0802</v>
      </c>
      <c r="AE1633" s="237" t="s">
        <v>6875</v>
      </c>
      <c r="AF1633" s="237" t="s">
        <v>7544</v>
      </c>
      <c r="AG1633" s="237" t="str">
        <f t="shared" si="286"/>
        <v>仙台市青葉区二日町１６番１５号　１階</v>
      </c>
      <c r="AH1633" s="237" t="s">
        <v>7108</v>
      </c>
      <c r="AI1633" s="237" t="s">
        <v>7109</v>
      </c>
      <c r="AJ1633" s="237" t="s">
        <v>332</v>
      </c>
    </row>
    <row r="1634" spans="1:36">
      <c r="A1634" s="237" t="str">
        <f t="shared" si="278"/>
        <v>0415100916重度訪問介護</v>
      </c>
      <c r="B1634" s="237" t="s">
        <v>2930</v>
      </c>
      <c r="C1634" s="237" t="s">
        <v>2931</v>
      </c>
      <c r="D1634" s="237" t="str">
        <f t="shared" si="279"/>
        <v>カブシキカイシャココミケア</v>
      </c>
      <c r="E1634" s="237" t="s">
        <v>7540</v>
      </c>
      <c r="F1634" s="237" t="str">
        <f t="shared" si="280"/>
        <v>980</v>
      </c>
      <c r="G1634" s="237" t="str">
        <f t="shared" si="281"/>
        <v>0802</v>
      </c>
      <c r="H1634" s="237" t="s">
        <v>7541</v>
      </c>
      <c r="I1634" s="237" t="str">
        <f t="shared" si="282"/>
        <v>仙台市青葉区二日町16番15号</v>
      </c>
      <c r="J1634" s="237" t="s">
        <v>2934</v>
      </c>
      <c r="K1634" s="237" t="s">
        <v>2935</v>
      </c>
      <c r="L1634" s="237" t="s">
        <v>339</v>
      </c>
      <c r="M1634" s="237" t="s">
        <v>2936</v>
      </c>
      <c r="N1634" s="237" t="s">
        <v>7542</v>
      </c>
      <c r="O1634" s="237" t="s">
        <v>7543</v>
      </c>
      <c r="P1634" s="237" t="s">
        <v>7540</v>
      </c>
      <c r="Q1634" s="237" t="s">
        <v>6875</v>
      </c>
      <c r="R1634" s="237" t="s">
        <v>7544</v>
      </c>
      <c r="S1634" s="237" t="s">
        <v>7108</v>
      </c>
      <c r="T1634" s="237" t="s">
        <v>7109</v>
      </c>
      <c r="U1634" s="237" t="s">
        <v>7545</v>
      </c>
      <c r="V1634" s="237" t="s">
        <v>101</v>
      </c>
      <c r="W1634" s="237"/>
      <c r="X1634" s="237"/>
      <c r="Y1634" s="237" t="s">
        <v>7542</v>
      </c>
      <c r="Z1634" s="237" t="s">
        <v>7543</v>
      </c>
      <c r="AA1634" s="237" t="str">
        <f t="shared" si="283"/>
        <v>ヘルパーステーションココサイムラアオバ</v>
      </c>
      <c r="AB1634" s="237" t="s">
        <v>7540</v>
      </c>
      <c r="AC1634" s="237" t="str">
        <f t="shared" si="284"/>
        <v>980</v>
      </c>
      <c r="AD1634" s="237" t="str">
        <f t="shared" si="285"/>
        <v>0802</v>
      </c>
      <c r="AE1634" s="237" t="s">
        <v>6875</v>
      </c>
      <c r="AF1634" s="237" t="s">
        <v>7544</v>
      </c>
      <c r="AG1634" s="237" t="str">
        <f t="shared" si="286"/>
        <v>仙台市青葉区二日町１６番１５号　１階</v>
      </c>
      <c r="AH1634" s="237" t="s">
        <v>7108</v>
      </c>
      <c r="AI1634" s="237" t="s">
        <v>7109</v>
      </c>
      <c r="AJ1634" s="237" t="s">
        <v>332</v>
      </c>
    </row>
    <row r="1635" spans="1:36">
      <c r="A1635" s="237" t="str">
        <f t="shared" si="278"/>
        <v>0415100924居宅介護</v>
      </c>
      <c r="B1635" s="237" t="s">
        <v>7546</v>
      </c>
      <c r="C1635" s="237" t="s">
        <v>7547</v>
      </c>
      <c r="D1635" s="237" t="str">
        <f t="shared" si="279"/>
        <v>トクテイヒエイリカツドウホウジンマイホームトシクンチ</v>
      </c>
      <c r="E1635" s="237" t="s">
        <v>7193</v>
      </c>
      <c r="F1635" s="237" t="str">
        <f t="shared" si="280"/>
        <v>981</v>
      </c>
      <c r="G1635" s="237" t="str">
        <f t="shared" si="281"/>
        <v>0905</v>
      </c>
      <c r="H1635" s="237" t="s">
        <v>7548</v>
      </c>
      <c r="I1635" s="237" t="str">
        <f t="shared" si="282"/>
        <v>仙台市青葉区小松島二丁目２６番１号</v>
      </c>
      <c r="J1635" s="237" t="s">
        <v>7549</v>
      </c>
      <c r="K1635" s="237" t="s">
        <v>7549</v>
      </c>
      <c r="L1635" s="237" t="s">
        <v>248</v>
      </c>
      <c r="M1635" s="237" t="s">
        <v>7550</v>
      </c>
      <c r="N1635" s="237" t="s">
        <v>7551</v>
      </c>
      <c r="O1635" s="237" t="s">
        <v>7552</v>
      </c>
      <c r="P1635" s="237" t="s">
        <v>7553</v>
      </c>
      <c r="Q1635" s="237" t="s">
        <v>6875</v>
      </c>
      <c r="R1635" s="237" t="s">
        <v>7554</v>
      </c>
      <c r="S1635" s="237" t="s">
        <v>7549</v>
      </c>
      <c r="T1635" s="237" t="s">
        <v>7549</v>
      </c>
      <c r="U1635" s="237" t="s">
        <v>7555</v>
      </c>
      <c r="V1635" s="237" t="s">
        <v>99</v>
      </c>
      <c r="W1635" s="237"/>
      <c r="X1635" s="237"/>
      <c r="Y1635" s="237" t="s">
        <v>7556</v>
      </c>
      <c r="Z1635" s="237" t="s">
        <v>7557</v>
      </c>
      <c r="AA1635" s="237" t="str">
        <f t="shared" si="283"/>
        <v>トシクンチ</v>
      </c>
      <c r="AB1635" s="237" t="s">
        <v>7553</v>
      </c>
      <c r="AC1635" s="237" t="str">
        <f t="shared" si="284"/>
        <v>981</v>
      </c>
      <c r="AD1635" s="237" t="str">
        <f t="shared" si="285"/>
        <v>0906</v>
      </c>
      <c r="AE1635" s="237" t="s">
        <v>6875</v>
      </c>
      <c r="AF1635" s="237" t="s">
        <v>7558</v>
      </c>
      <c r="AG1635" s="237" t="str">
        <f t="shared" si="286"/>
        <v>仙台市青葉区小松島新堤5番31号</v>
      </c>
      <c r="AH1635" s="237" t="s">
        <v>7549</v>
      </c>
      <c r="AI1635" s="237" t="s">
        <v>7549</v>
      </c>
      <c r="AJ1635" s="237" t="s">
        <v>2348</v>
      </c>
    </row>
    <row r="1636" spans="1:36">
      <c r="A1636" s="237" t="str">
        <f t="shared" si="278"/>
        <v>0415100924重度訪問介護</v>
      </c>
      <c r="B1636" s="237" t="s">
        <v>7546</v>
      </c>
      <c r="C1636" s="237" t="s">
        <v>7547</v>
      </c>
      <c r="D1636" s="237" t="str">
        <f t="shared" si="279"/>
        <v>トクテイヒエイリカツドウホウジンマイホームトシクンチ</v>
      </c>
      <c r="E1636" s="237" t="s">
        <v>7193</v>
      </c>
      <c r="F1636" s="237" t="str">
        <f t="shared" si="280"/>
        <v>981</v>
      </c>
      <c r="G1636" s="237" t="str">
        <f t="shared" si="281"/>
        <v>0905</v>
      </c>
      <c r="H1636" s="237" t="s">
        <v>7548</v>
      </c>
      <c r="I1636" s="237" t="str">
        <f t="shared" si="282"/>
        <v>仙台市青葉区小松島二丁目２６番１号</v>
      </c>
      <c r="J1636" s="237" t="s">
        <v>7549</v>
      </c>
      <c r="K1636" s="237" t="s">
        <v>7549</v>
      </c>
      <c r="L1636" s="237" t="s">
        <v>248</v>
      </c>
      <c r="M1636" s="237" t="s">
        <v>7550</v>
      </c>
      <c r="N1636" s="237" t="s">
        <v>7551</v>
      </c>
      <c r="O1636" s="237" t="s">
        <v>7552</v>
      </c>
      <c r="P1636" s="237" t="s">
        <v>7553</v>
      </c>
      <c r="Q1636" s="237" t="s">
        <v>6875</v>
      </c>
      <c r="R1636" s="237" t="s">
        <v>7554</v>
      </c>
      <c r="S1636" s="237" t="s">
        <v>7549</v>
      </c>
      <c r="T1636" s="237" t="s">
        <v>7549</v>
      </c>
      <c r="U1636" s="237" t="s">
        <v>7555</v>
      </c>
      <c r="V1636" s="237" t="s">
        <v>101</v>
      </c>
      <c r="W1636" s="237"/>
      <c r="X1636" s="237"/>
      <c r="Y1636" s="237" t="s">
        <v>7556</v>
      </c>
      <c r="Z1636" s="237" t="s">
        <v>7557</v>
      </c>
      <c r="AA1636" s="237" t="str">
        <f t="shared" si="283"/>
        <v>トシクンチ</v>
      </c>
      <c r="AB1636" s="237" t="s">
        <v>7553</v>
      </c>
      <c r="AC1636" s="237" t="str">
        <f t="shared" si="284"/>
        <v>981</v>
      </c>
      <c r="AD1636" s="237" t="str">
        <f t="shared" si="285"/>
        <v>0906</v>
      </c>
      <c r="AE1636" s="237" t="s">
        <v>6875</v>
      </c>
      <c r="AF1636" s="237" t="s">
        <v>7558</v>
      </c>
      <c r="AG1636" s="237" t="str">
        <f t="shared" si="286"/>
        <v>仙台市青葉区小松島新堤5番31号</v>
      </c>
      <c r="AH1636" s="237" t="s">
        <v>7549</v>
      </c>
      <c r="AI1636" s="237" t="s">
        <v>7549</v>
      </c>
      <c r="AJ1636" s="237" t="s">
        <v>2348</v>
      </c>
    </row>
    <row r="1637" spans="1:36">
      <c r="A1637" s="237" t="str">
        <f t="shared" si="278"/>
        <v>0415100924同行援護</v>
      </c>
      <c r="B1637" s="237" t="s">
        <v>7546</v>
      </c>
      <c r="C1637" s="237" t="s">
        <v>7547</v>
      </c>
      <c r="D1637" s="237" t="str">
        <f t="shared" si="279"/>
        <v>トクテイヒエイリカツドウホウジンマイホームトシクンチ</v>
      </c>
      <c r="E1637" s="237" t="s">
        <v>7193</v>
      </c>
      <c r="F1637" s="237" t="str">
        <f t="shared" si="280"/>
        <v>981</v>
      </c>
      <c r="G1637" s="237" t="str">
        <f t="shared" si="281"/>
        <v>0905</v>
      </c>
      <c r="H1637" s="237" t="s">
        <v>7548</v>
      </c>
      <c r="I1637" s="237" t="str">
        <f t="shared" si="282"/>
        <v>仙台市青葉区小松島二丁目２６番１号</v>
      </c>
      <c r="J1637" s="237" t="s">
        <v>7549</v>
      </c>
      <c r="K1637" s="237" t="s">
        <v>7549</v>
      </c>
      <c r="L1637" s="237" t="s">
        <v>248</v>
      </c>
      <c r="M1637" s="237" t="s">
        <v>7550</v>
      </c>
      <c r="N1637" s="237" t="s">
        <v>7551</v>
      </c>
      <c r="O1637" s="237" t="s">
        <v>7552</v>
      </c>
      <c r="P1637" s="237" t="s">
        <v>7553</v>
      </c>
      <c r="Q1637" s="237" t="s">
        <v>6875</v>
      </c>
      <c r="R1637" s="237" t="s">
        <v>7554</v>
      </c>
      <c r="S1637" s="237" t="s">
        <v>7549</v>
      </c>
      <c r="T1637" s="237" t="s">
        <v>7549</v>
      </c>
      <c r="U1637" s="237" t="s">
        <v>7555</v>
      </c>
      <c r="V1637" s="237" t="s">
        <v>126</v>
      </c>
      <c r="W1637" s="237"/>
      <c r="X1637" s="237"/>
      <c r="Y1637" s="237" t="s">
        <v>7556</v>
      </c>
      <c r="Z1637" s="237" t="s">
        <v>7557</v>
      </c>
      <c r="AA1637" s="237" t="str">
        <f t="shared" si="283"/>
        <v>トシクンチ</v>
      </c>
      <c r="AB1637" s="237" t="s">
        <v>7553</v>
      </c>
      <c r="AC1637" s="237" t="str">
        <f t="shared" si="284"/>
        <v>981</v>
      </c>
      <c r="AD1637" s="237" t="str">
        <f t="shared" si="285"/>
        <v>0906</v>
      </c>
      <c r="AE1637" s="237" t="s">
        <v>6875</v>
      </c>
      <c r="AF1637" s="237" t="s">
        <v>7558</v>
      </c>
      <c r="AG1637" s="237" t="str">
        <f t="shared" si="286"/>
        <v>仙台市青葉区小松島新堤5番31号</v>
      </c>
      <c r="AH1637" s="237" t="s">
        <v>7549</v>
      </c>
      <c r="AI1637" s="237" t="s">
        <v>7549</v>
      </c>
      <c r="AJ1637" s="237" t="s">
        <v>2348</v>
      </c>
    </row>
    <row r="1638" spans="1:36">
      <c r="A1638" s="237" t="str">
        <f t="shared" si="278"/>
        <v>0415100932生活介護</v>
      </c>
      <c r="B1638" s="237" t="s">
        <v>7559</v>
      </c>
      <c r="C1638" s="237" t="s">
        <v>7560</v>
      </c>
      <c r="D1638" s="237" t="str">
        <f t="shared" si="279"/>
        <v>トクテイヒエイリカツドウホウジンセイカツシエンキョウドウシャ</v>
      </c>
      <c r="E1638" s="237" t="s">
        <v>1294</v>
      </c>
      <c r="F1638" s="237" t="str">
        <f t="shared" si="280"/>
        <v>983</v>
      </c>
      <c r="G1638" s="237" t="str">
        <f t="shared" si="281"/>
        <v>0836</v>
      </c>
      <c r="H1638" s="237" t="s">
        <v>7561</v>
      </c>
      <c r="I1638" s="237" t="str">
        <f t="shared" si="282"/>
        <v>仙台市宮城野区幸町３－４－１５サンライフ高嶺T105号室</v>
      </c>
      <c r="J1638" s="237" t="s">
        <v>7562</v>
      </c>
      <c r="K1638" s="237" t="s">
        <v>7563</v>
      </c>
      <c r="L1638" s="237" t="s">
        <v>901</v>
      </c>
      <c r="M1638" s="237" t="s">
        <v>7564</v>
      </c>
      <c r="N1638" s="237" t="s">
        <v>7565</v>
      </c>
      <c r="O1638" s="237" t="s">
        <v>7566</v>
      </c>
      <c r="P1638" s="237" t="s">
        <v>5418</v>
      </c>
      <c r="Q1638" s="237" t="s">
        <v>6875</v>
      </c>
      <c r="R1638" s="237" t="s">
        <v>7567</v>
      </c>
      <c r="S1638" s="237" t="s">
        <v>7568</v>
      </c>
      <c r="T1638" s="237" t="s">
        <v>7569</v>
      </c>
      <c r="U1638" s="237" t="s">
        <v>7570</v>
      </c>
      <c r="V1638" s="237" t="s">
        <v>105</v>
      </c>
      <c r="W1638" s="237"/>
      <c r="X1638" s="237"/>
      <c r="Y1638" s="237" t="s">
        <v>7565</v>
      </c>
      <c r="Z1638" s="237" t="s">
        <v>7566</v>
      </c>
      <c r="AA1638" s="237" t="str">
        <f t="shared" si="283"/>
        <v>シジュウカラ　アット　ワーク</v>
      </c>
      <c r="AB1638" s="237" t="s">
        <v>5418</v>
      </c>
      <c r="AC1638" s="237" t="str">
        <f t="shared" si="284"/>
        <v>980</v>
      </c>
      <c r="AD1638" s="237" t="str">
        <f t="shared" si="285"/>
        <v>0004</v>
      </c>
      <c r="AE1638" s="237" t="s">
        <v>6875</v>
      </c>
      <c r="AF1638" s="237" t="s">
        <v>7567</v>
      </c>
      <c r="AG1638" s="237" t="str">
        <f t="shared" si="286"/>
        <v>仙台市青葉区宮町二丁目3-22</v>
      </c>
      <c r="AH1638" s="237" t="s">
        <v>7568</v>
      </c>
      <c r="AI1638" s="237" t="s">
        <v>7569</v>
      </c>
      <c r="AJ1638" s="237" t="s">
        <v>332</v>
      </c>
    </row>
    <row r="1639" spans="1:36">
      <c r="A1639" s="237" t="str">
        <f t="shared" si="278"/>
        <v>0415100932就労継続支援Ｂ型</v>
      </c>
      <c r="B1639" s="237" t="s">
        <v>7559</v>
      </c>
      <c r="C1639" s="237" t="s">
        <v>7560</v>
      </c>
      <c r="D1639" s="237" t="str">
        <f t="shared" si="279"/>
        <v>トクテイヒエイリカツドウホウジンセイカツシエンキョウドウシャ</v>
      </c>
      <c r="E1639" s="237" t="s">
        <v>1294</v>
      </c>
      <c r="F1639" s="237" t="str">
        <f t="shared" si="280"/>
        <v>983</v>
      </c>
      <c r="G1639" s="237" t="str">
        <f t="shared" si="281"/>
        <v>0836</v>
      </c>
      <c r="H1639" s="237" t="s">
        <v>7561</v>
      </c>
      <c r="I1639" s="237" t="str">
        <f t="shared" si="282"/>
        <v>仙台市宮城野区幸町３－４－１５サンライフ高嶺T105号室</v>
      </c>
      <c r="J1639" s="237" t="s">
        <v>7562</v>
      </c>
      <c r="K1639" s="237" t="s">
        <v>7563</v>
      </c>
      <c r="L1639" s="237" t="s">
        <v>901</v>
      </c>
      <c r="M1639" s="237" t="s">
        <v>7564</v>
      </c>
      <c r="N1639" s="237" t="s">
        <v>7565</v>
      </c>
      <c r="O1639" s="237" t="s">
        <v>7566</v>
      </c>
      <c r="P1639" s="237" t="s">
        <v>5418</v>
      </c>
      <c r="Q1639" s="237" t="s">
        <v>6875</v>
      </c>
      <c r="R1639" s="237" t="s">
        <v>7567</v>
      </c>
      <c r="S1639" s="237" t="s">
        <v>7568</v>
      </c>
      <c r="T1639" s="237" t="s">
        <v>7569</v>
      </c>
      <c r="U1639" s="237" t="s">
        <v>7570</v>
      </c>
      <c r="V1639" s="237" t="s">
        <v>111</v>
      </c>
      <c r="W1639" s="237"/>
      <c r="X1639" s="237"/>
      <c r="Y1639" s="237" t="s">
        <v>7565</v>
      </c>
      <c r="Z1639" s="237" t="s">
        <v>7566</v>
      </c>
      <c r="AA1639" s="237" t="str">
        <f t="shared" si="283"/>
        <v>シジュウカラ　アット　ワーク</v>
      </c>
      <c r="AB1639" s="237" t="s">
        <v>5418</v>
      </c>
      <c r="AC1639" s="237" t="str">
        <f t="shared" si="284"/>
        <v>980</v>
      </c>
      <c r="AD1639" s="237" t="str">
        <f t="shared" si="285"/>
        <v>0004</v>
      </c>
      <c r="AE1639" s="237" t="s">
        <v>6875</v>
      </c>
      <c r="AF1639" s="237" t="s">
        <v>7567</v>
      </c>
      <c r="AG1639" s="237" t="str">
        <f t="shared" si="286"/>
        <v>仙台市青葉区宮町二丁目3-22</v>
      </c>
      <c r="AH1639" s="237" t="s">
        <v>7568</v>
      </c>
      <c r="AI1639" s="237" t="s">
        <v>7569</v>
      </c>
      <c r="AJ1639" s="237" t="s">
        <v>332</v>
      </c>
    </row>
    <row r="1640" spans="1:36">
      <c r="A1640" s="237" t="str">
        <f t="shared" si="278"/>
        <v>0415100940居宅介護</v>
      </c>
      <c r="B1640" s="237" t="s">
        <v>7571</v>
      </c>
      <c r="C1640" s="237" t="s">
        <v>7572</v>
      </c>
      <c r="D1640" s="237" t="str">
        <f t="shared" si="279"/>
        <v>トクテイヒエイリカツドウホウジングレープＧｒａｐｅｓ</v>
      </c>
      <c r="E1640" s="237" t="s">
        <v>2484</v>
      </c>
      <c r="F1640" s="237" t="str">
        <f t="shared" si="280"/>
        <v>980</v>
      </c>
      <c r="G1640" s="237" t="str">
        <f t="shared" si="281"/>
        <v>0811</v>
      </c>
      <c r="H1640" s="237" t="s">
        <v>7573</v>
      </c>
      <c r="I1640" s="237" t="str">
        <f t="shared" si="282"/>
        <v>仙台市青葉区一番町一丁目16番23号一番町スクエア４階－Ｇ</v>
      </c>
      <c r="J1640" s="237" t="s">
        <v>7574</v>
      </c>
      <c r="K1640" s="237" t="s">
        <v>7575</v>
      </c>
      <c r="L1640" s="237" t="s">
        <v>248</v>
      </c>
      <c r="M1640" s="237" t="s">
        <v>7122</v>
      </c>
      <c r="N1640" s="237" t="s">
        <v>7576</v>
      </c>
      <c r="O1640" s="237" t="s">
        <v>7577</v>
      </c>
      <c r="P1640" s="237" t="s">
        <v>7028</v>
      </c>
      <c r="Q1640" s="237" t="s">
        <v>6875</v>
      </c>
      <c r="R1640" s="237" t="s">
        <v>7578</v>
      </c>
      <c r="S1640" s="237" t="s">
        <v>7120</v>
      </c>
      <c r="T1640" s="237" t="s">
        <v>7121</v>
      </c>
      <c r="U1640" s="237" t="s">
        <v>7579</v>
      </c>
      <c r="V1640" s="237" t="s">
        <v>99</v>
      </c>
      <c r="W1640" s="237"/>
      <c r="X1640" s="237"/>
      <c r="Y1640" s="237" t="s">
        <v>7576</v>
      </c>
      <c r="Z1640" s="237" t="s">
        <v>7577</v>
      </c>
      <c r="AA1640" s="237" t="str">
        <f t="shared" si="283"/>
        <v>ケアパートナー・グレープ</v>
      </c>
      <c r="AB1640" s="237" t="s">
        <v>7028</v>
      </c>
      <c r="AC1640" s="237" t="str">
        <f t="shared" si="284"/>
        <v>989</v>
      </c>
      <c r="AD1640" s="237" t="str">
        <f t="shared" si="285"/>
        <v>3205</v>
      </c>
      <c r="AE1640" s="237" t="s">
        <v>6875</v>
      </c>
      <c r="AF1640" s="237" t="s">
        <v>7578</v>
      </c>
      <c r="AG1640" s="237" t="str">
        <f t="shared" si="286"/>
        <v>仙台市青葉区吉成一丁目11番35号</v>
      </c>
      <c r="AH1640" s="237" t="s">
        <v>7120</v>
      </c>
      <c r="AI1640" s="237" t="s">
        <v>7121</v>
      </c>
      <c r="AJ1640" s="237" t="s">
        <v>332</v>
      </c>
    </row>
    <row r="1641" spans="1:36">
      <c r="A1641" s="237" t="str">
        <f t="shared" si="278"/>
        <v>0415100940重度訪問介護</v>
      </c>
      <c r="B1641" s="237" t="s">
        <v>7571</v>
      </c>
      <c r="C1641" s="237" t="s">
        <v>7572</v>
      </c>
      <c r="D1641" s="237" t="str">
        <f t="shared" si="279"/>
        <v>トクテイヒエイリカツドウホウジングレープＧｒａｐｅｓ</v>
      </c>
      <c r="E1641" s="237" t="s">
        <v>2484</v>
      </c>
      <c r="F1641" s="237" t="str">
        <f t="shared" si="280"/>
        <v>980</v>
      </c>
      <c r="G1641" s="237" t="str">
        <f t="shared" si="281"/>
        <v>0811</v>
      </c>
      <c r="H1641" s="237" t="s">
        <v>7573</v>
      </c>
      <c r="I1641" s="237" t="str">
        <f t="shared" si="282"/>
        <v>仙台市青葉区一番町一丁目16番23号一番町スクエア４階－Ｇ</v>
      </c>
      <c r="J1641" s="237" t="s">
        <v>7574</v>
      </c>
      <c r="K1641" s="237" t="s">
        <v>7575</v>
      </c>
      <c r="L1641" s="237" t="s">
        <v>248</v>
      </c>
      <c r="M1641" s="237" t="s">
        <v>7122</v>
      </c>
      <c r="N1641" s="237" t="s">
        <v>7576</v>
      </c>
      <c r="O1641" s="237" t="s">
        <v>7577</v>
      </c>
      <c r="P1641" s="237" t="s">
        <v>7028</v>
      </c>
      <c r="Q1641" s="237" t="s">
        <v>6875</v>
      </c>
      <c r="R1641" s="237" t="s">
        <v>7578</v>
      </c>
      <c r="S1641" s="237" t="s">
        <v>7120</v>
      </c>
      <c r="T1641" s="237" t="s">
        <v>7121</v>
      </c>
      <c r="U1641" s="237" t="s">
        <v>7579</v>
      </c>
      <c r="V1641" s="237" t="s">
        <v>101</v>
      </c>
      <c r="W1641" s="237"/>
      <c r="X1641" s="237"/>
      <c r="Y1641" s="237" t="s">
        <v>7576</v>
      </c>
      <c r="Z1641" s="237" t="s">
        <v>7577</v>
      </c>
      <c r="AA1641" s="237" t="str">
        <f t="shared" si="283"/>
        <v>ケアパートナー・グレープ</v>
      </c>
      <c r="AB1641" s="237" t="s">
        <v>7028</v>
      </c>
      <c r="AC1641" s="237" t="str">
        <f t="shared" si="284"/>
        <v>989</v>
      </c>
      <c r="AD1641" s="237" t="str">
        <f t="shared" si="285"/>
        <v>3205</v>
      </c>
      <c r="AE1641" s="237" t="s">
        <v>6875</v>
      </c>
      <c r="AF1641" s="237" t="s">
        <v>7578</v>
      </c>
      <c r="AG1641" s="237" t="str">
        <f t="shared" si="286"/>
        <v>仙台市青葉区吉成一丁目11番35号</v>
      </c>
      <c r="AH1641" s="237" t="s">
        <v>7120</v>
      </c>
      <c r="AI1641" s="237" t="s">
        <v>7121</v>
      </c>
      <c r="AJ1641" s="237" t="s">
        <v>332</v>
      </c>
    </row>
    <row r="1642" spans="1:36">
      <c r="A1642" s="237" t="str">
        <f t="shared" si="278"/>
        <v>0415100965就労移行支援</v>
      </c>
      <c r="B1642" s="237" t="s">
        <v>7580</v>
      </c>
      <c r="C1642" s="237" t="s">
        <v>7581</v>
      </c>
      <c r="D1642" s="237" t="str">
        <f t="shared" si="279"/>
        <v>トクテイヒエイリカツドウホウジンクワノキ</v>
      </c>
      <c r="E1642" s="237" t="s">
        <v>5418</v>
      </c>
      <c r="F1642" s="237" t="str">
        <f t="shared" si="280"/>
        <v>980</v>
      </c>
      <c r="G1642" s="237" t="str">
        <f t="shared" si="281"/>
        <v>0004</v>
      </c>
      <c r="H1642" s="237" t="s">
        <v>7582</v>
      </c>
      <c r="I1642" s="237" t="str">
        <f t="shared" si="282"/>
        <v>仙台市青葉区宮町四丁目２番22号</v>
      </c>
      <c r="J1642" s="237" t="s">
        <v>7583</v>
      </c>
      <c r="K1642" s="237" t="s">
        <v>7584</v>
      </c>
      <c r="L1642" s="237" t="s">
        <v>248</v>
      </c>
      <c r="M1642" s="237" t="s">
        <v>7585</v>
      </c>
      <c r="N1642" s="237" t="s">
        <v>7586</v>
      </c>
      <c r="O1642" s="237" t="s">
        <v>7587</v>
      </c>
      <c r="P1642" s="237" t="s">
        <v>5418</v>
      </c>
      <c r="Q1642" s="237" t="s">
        <v>6875</v>
      </c>
      <c r="R1642" s="237" t="s">
        <v>7588</v>
      </c>
      <c r="S1642" s="237" t="s">
        <v>7583</v>
      </c>
      <c r="T1642" s="237" t="s">
        <v>7584</v>
      </c>
      <c r="U1642" s="237" t="s">
        <v>7589</v>
      </c>
      <c r="V1642" s="237" t="s">
        <v>109</v>
      </c>
      <c r="W1642" s="237"/>
      <c r="X1642" s="237"/>
      <c r="Y1642" s="237" t="s">
        <v>7586</v>
      </c>
      <c r="Z1642" s="237" t="s">
        <v>7587</v>
      </c>
      <c r="AA1642" s="237" t="str">
        <f t="shared" si="283"/>
        <v>マルベリーコウボウ</v>
      </c>
      <c r="AB1642" s="237" t="s">
        <v>5418</v>
      </c>
      <c r="AC1642" s="237" t="str">
        <f t="shared" si="284"/>
        <v>980</v>
      </c>
      <c r="AD1642" s="237" t="str">
        <f t="shared" si="285"/>
        <v>0004</v>
      </c>
      <c r="AE1642" s="237" t="s">
        <v>6875</v>
      </c>
      <c r="AF1642" s="237" t="s">
        <v>7588</v>
      </c>
      <c r="AG1642" s="237" t="str">
        <f t="shared" si="286"/>
        <v>仙台市青葉区宮町4-2-22</v>
      </c>
      <c r="AH1642" s="237" t="s">
        <v>7583</v>
      </c>
      <c r="AI1642" s="237" t="s">
        <v>7584</v>
      </c>
      <c r="AJ1642" s="237" t="s">
        <v>332</v>
      </c>
    </row>
    <row r="1643" spans="1:36">
      <c r="A1643" s="237" t="str">
        <f t="shared" si="278"/>
        <v>0415100965就労継続支援Ｂ型</v>
      </c>
      <c r="B1643" s="237" t="s">
        <v>7580</v>
      </c>
      <c r="C1643" s="237" t="s">
        <v>7581</v>
      </c>
      <c r="D1643" s="237" t="str">
        <f t="shared" si="279"/>
        <v>トクテイヒエイリカツドウホウジンクワノキ</v>
      </c>
      <c r="E1643" s="237" t="s">
        <v>5418</v>
      </c>
      <c r="F1643" s="237" t="str">
        <f t="shared" si="280"/>
        <v>980</v>
      </c>
      <c r="G1643" s="237" t="str">
        <f t="shared" si="281"/>
        <v>0004</v>
      </c>
      <c r="H1643" s="237" t="s">
        <v>7582</v>
      </c>
      <c r="I1643" s="237" t="str">
        <f t="shared" si="282"/>
        <v>仙台市青葉区宮町四丁目２番22号</v>
      </c>
      <c r="J1643" s="237" t="s">
        <v>7583</v>
      </c>
      <c r="K1643" s="237" t="s">
        <v>7584</v>
      </c>
      <c r="L1643" s="237" t="s">
        <v>248</v>
      </c>
      <c r="M1643" s="237" t="s">
        <v>7585</v>
      </c>
      <c r="N1643" s="237" t="s">
        <v>7586</v>
      </c>
      <c r="O1643" s="237" t="s">
        <v>7587</v>
      </c>
      <c r="P1643" s="237" t="s">
        <v>5418</v>
      </c>
      <c r="Q1643" s="237" t="s">
        <v>6875</v>
      </c>
      <c r="R1643" s="237" t="s">
        <v>7588</v>
      </c>
      <c r="S1643" s="237" t="s">
        <v>7583</v>
      </c>
      <c r="T1643" s="237" t="s">
        <v>7584</v>
      </c>
      <c r="U1643" s="237" t="s">
        <v>7589</v>
      </c>
      <c r="V1643" s="237" t="s">
        <v>111</v>
      </c>
      <c r="W1643" s="237"/>
      <c r="X1643" s="237"/>
      <c r="Y1643" s="237" t="s">
        <v>7586</v>
      </c>
      <c r="Z1643" s="237" t="s">
        <v>7587</v>
      </c>
      <c r="AA1643" s="237" t="str">
        <f t="shared" si="283"/>
        <v>マルベリーコウボウ</v>
      </c>
      <c r="AB1643" s="237" t="s">
        <v>5418</v>
      </c>
      <c r="AC1643" s="237" t="str">
        <f t="shared" si="284"/>
        <v>980</v>
      </c>
      <c r="AD1643" s="237" t="str">
        <f t="shared" si="285"/>
        <v>0004</v>
      </c>
      <c r="AE1643" s="237" t="s">
        <v>6875</v>
      </c>
      <c r="AF1643" s="237" t="s">
        <v>7588</v>
      </c>
      <c r="AG1643" s="237" t="str">
        <f t="shared" si="286"/>
        <v>仙台市青葉区宮町4-2-22</v>
      </c>
      <c r="AH1643" s="237" t="s">
        <v>7583</v>
      </c>
      <c r="AI1643" s="237" t="s">
        <v>7584</v>
      </c>
      <c r="AJ1643" s="237" t="s">
        <v>260</v>
      </c>
    </row>
    <row r="1644" spans="1:36">
      <c r="A1644" s="237" t="str">
        <f t="shared" si="278"/>
        <v>0415100973居宅介護</v>
      </c>
      <c r="B1644" s="237" t="s">
        <v>6183</v>
      </c>
      <c r="C1644" s="237" t="s">
        <v>6184</v>
      </c>
      <c r="D1644" s="237" t="str">
        <f t="shared" si="279"/>
        <v>カブシキカイシャアイシンヘルプサービス</v>
      </c>
      <c r="E1644" s="237" t="s">
        <v>6185</v>
      </c>
      <c r="F1644" s="237" t="str">
        <f t="shared" si="280"/>
        <v>981</v>
      </c>
      <c r="G1644" s="237" t="str">
        <f t="shared" si="281"/>
        <v>0952</v>
      </c>
      <c r="H1644" s="237" t="s">
        <v>7590</v>
      </c>
      <c r="I1644" s="237" t="str">
        <f t="shared" si="282"/>
        <v>仙台市青葉区中山九丁目１２番１３号</v>
      </c>
      <c r="J1644" s="237" t="s">
        <v>6187</v>
      </c>
      <c r="K1644" s="237" t="s">
        <v>6188</v>
      </c>
      <c r="L1644" s="237" t="s">
        <v>339</v>
      </c>
      <c r="M1644" s="237" t="s">
        <v>6189</v>
      </c>
      <c r="N1644" s="237" t="s">
        <v>7591</v>
      </c>
      <c r="O1644" s="237" t="s">
        <v>7592</v>
      </c>
      <c r="P1644" s="237" t="s">
        <v>6185</v>
      </c>
      <c r="Q1644" s="237" t="s">
        <v>6875</v>
      </c>
      <c r="R1644" s="237" t="s">
        <v>7590</v>
      </c>
      <c r="S1644" s="237" t="s">
        <v>6187</v>
      </c>
      <c r="T1644" s="237" t="s">
        <v>6188</v>
      </c>
      <c r="U1644" s="237" t="s">
        <v>7593</v>
      </c>
      <c r="V1644" s="237" t="s">
        <v>99</v>
      </c>
      <c r="W1644" s="237"/>
      <c r="X1644" s="237"/>
      <c r="Y1644" s="237" t="s">
        <v>7591</v>
      </c>
      <c r="Z1644" s="237" t="s">
        <v>7592</v>
      </c>
      <c r="AA1644" s="237" t="str">
        <f t="shared" si="283"/>
        <v>アイシンヘルプサービス</v>
      </c>
      <c r="AB1644" s="237" t="s">
        <v>6185</v>
      </c>
      <c r="AC1644" s="237" t="str">
        <f t="shared" si="284"/>
        <v>981</v>
      </c>
      <c r="AD1644" s="237" t="str">
        <f t="shared" si="285"/>
        <v>0952</v>
      </c>
      <c r="AE1644" s="237" t="s">
        <v>6875</v>
      </c>
      <c r="AF1644" s="237" t="s">
        <v>7590</v>
      </c>
      <c r="AG1644" s="237" t="str">
        <f t="shared" si="286"/>
        <v>仙台市青葉区中山九丁目１２番１３号</v>
      </c>
      <c r="AH1644" s="237" t="s">
        <v>6187</v>
      </c>
      <c r="AI1644" s="237" t="s">
        <v>6188</v>
      </c>
      <c r="AJ1644" s="237" t="s">
        <v>260</v>
      </c>
    </row>
    <row r="1645" spans="1:36">
      <c r="A1645" s="237" t="str">
        <f t="shared" si="278"/>
        <v>0415100973重度訪問介護</v>
      </c>
      <c r="B1645" s="237" t="s">
        <v>6183</v>
      </c>
      <c r="C1645" s="237" t="s">
        <v>6184</v>
      </c>
      <c r="D1645" s="237" t="str">
        <f t="shared" si="279"/>
        <v>カブシキカイシャアイシンヘルプサービス</v>
      </c>
      <c r="E1645" s="237" t="s">
        <v>6185</v>
      </c>
      <c r="F1645" s="237" t="str">
        <f t="shared" si="280"/>
        <v>981</v>
      </c>
      <c r="G1645" s="237" t="str">
        <f t="shared" si="281"/>
        <v>0952</v>
      </c>
      <c r="H1645" s="237" t="s">
        <v>7590</v>
      </c>
      <c r="I1645" s="237" t="str">
        <f t="shared" si="282"/>
        <v>仙台市青葉区中山九丁目１２番１３号</v>
      </c>
      <c r="J1645" s="237" t="s">
        <v>6187</v>
      </c>
      <c r="K1645" s="237" t="s">
        <v>6188</v>
      </c>
      <c r="L1645" s="237" t="s">
        <v>339</v>
      </c>
      <c r="M1645" s="237" t="s">
        <v>6189</v>
      </c>
      <c r="N1645" s="237" t="s">
        <v>7591</v>
      </c>
      <c r="O1645" s="237" t="s">
        <v>7592</v>
      </c>
      <c r="P1645" s="237" t="s">
        <v>6185</v>
      </c>
      <c r="Q1645" s="237" t="s">
        <v>6875</v>
      </c>
      <c r="R1645" s="237" t="s">
        <v>7590</v>
      </c>
      <c r="S1645" s="237" t="s">
        <v>6187</v>
      </c>
      <c r="T1645" s="237" t="s">
        <v>6188</v>
      </c>
      <c r="U1645" s="237" t="s">
        <v>7593</v>
      </c>
      <c r="V1645" s="237" t="s">
        <v>101</v>
      </c>
      <c r="W1645" s="237"/>
      <c r="X1645" s="237"/>
      <c r="Y1645" s="237" t="s">
        <v>7591</v>
      </c>
      <c r="Z1645" s="237" t="s">
        <v>7592</v>
      </c>
      <c r="AA1645" s="237" t="str">
        <f t="shared" si="283"/>
        <v>アイシンヘルプサービス</v>
      </c>
      <c r="AB1645" s="237" t="s">
        <v>6185</v>
      </c>
      <c r="AC1645" s="237" t="str">
        <f t="shared" si="284"/>
        <v>981</v>
      </c>
      <c r="AD1645" s="237" t="str">
        <f t="shared" si="285"/>
        <v>0952</v>
      </c>
      <c r="AE1645" s="237" t="s">
        <v>6875</v>
      </c>
      <c r="AF1645" s="237" t="s">
        <v>7590</v>
      </c>
      <c r="AG1645" s="237" t="str">
        <f t="shared" si="286"/>
        <v>仙台市青葉区中山九丁目１２番１３号</v>
      </c>
      <c r="AH1645" s="237" t="s">
        <v>6187</v>
      </c>
      <c r="AI1645" s="237" t="s">
        <v>6188</v>
      </c>
      <c r="AJ1645" s="237" t="s">
        <v>260</v>
      </c>
    </row>
    <row r="1646" spans="1:36">
      <c r="A1646" s="237" t="str">
        <f t="shared" si="278"/>
        <v>0415100973同行援護</v>
      </c>
      <c r="B1646" s="237" t="s">
        <v>6183</v>
      </c>
      <c r="C1646" s="237" t="s">
        <v>6184</v>
      </c>
      <c r="D1646" s="237" t="str">
        <f t="shared" si="279"/>
        <v>カブシキカイシャアイシンヘルプサービス</v>
      </c>
      <c r="E1646" s="237" t="s">
        <v>6185</v>
      </c>
      <c r="F1646" s="237" t="str">
        <f t="shared" si="280"/>
        <v>981</v>
      </c>
      <c r="G1646" s="237" t="str">
        <f t="shared" si="281"/>
        <v>0952</v>
      </c>
      <c r="H1646" s="237" t="s">
        <v>7590</v>
      </c>
      <c r="I1646" s="237" t="str">
        <f t="shared" si="282"/>
        <v>仙台市青葉区中山九丁目１２番１３号</v>
      </c>
      <c r="J1646" s="237" t="s">
        <v>6187</v>
      </c>
      <c r="K1646" s="237" t="s">
        <v>6188</v>
      </c>
      <c r="L1646" s="237" t="s">
        <v>339</v>
      </c>
      <c r="M1646" s="237" t="s">
        <v>6189</v>
      </c>
      <c r="N1646" s="237" t="s">
        <v>7591</v>
      </c>
      <c r="O1646" s="237" t="s">
        <v>7592</v>
      </c>
      <c r="P1646" s="237" t="s">
        <v>6185</v>
      </c>
      <c r="Q1646" s="237" t="s">
        <v>6875</v>
      </c>
      <c r="R1646" s="237" t="s">
        <v>7590</v>
      </c>
      <c r="S1646" s="237" t="s">
        <v>6187</v>
      </c>
      <c r="T1646" s="237" t="s">
        <v>6188</v>
      </c>
      <c r="U1646" s="237" t="s">
        <v>7593</v>
      </c>
      <c r="V1646" s="237" t="s">
        <v>126</v>
      </c>
      <c r="W1646" s="237"/>
      <c r="X1646" s="237"/>
      <c r="Y1646" s="237" t="s">
        <v>7591</v>
      </c>
      <c r="Z1646" s="237" t="s">
        <v>7592</v>
      </c>
      <c r="AA1646" s="237" t="str">
        <f t="shared" si="283"/>
        <v>アイシンヘルプサービス</v>
      </c>
      <c r="AB1646" s="237" t="s">
        <v>6185</v>
      </c>
      <c r="AC1646" s="237" t="str">
        <f t="shared" si="284"/>
        <v>981</v>
      </c>
      <c r="AD1646" s="237" t="str">
        <f t="shared" si="285"/>
        <v>0952</v>
      </c>
      <c r="AE1646" s="237" t="s">
        <v>6875</v>
      </c>
      <c r="AF1646" s="237" t="s">
        <v>7590</v>
      </c>
      <c r="AG1646" s="237" t="str">
        <f t="shared" si="286"/>
        <v>仙台市青葉区中山九丁目１２番１３号</v>
      </c>
      <c r="AH1646" s="237" t="s">
        <v>6187</v>
      </c>
      <c r="AI1646" s="237" t="s">
        <v>6188</v>
      </c>
      <c r="AJ1646" s="237" t="s">
        <v>260</v>
      </c>
    </row>
    <row r="1647" spans="1:36">
      <c r="A1647" s="237" t="str">
        <f t="shared" si="278"/>
        <v>0415100981就労移行支援</v>
      </c>
      <c r="B1647" s="237" t="s">
        <v>7594</v>
      </c>
      <c r="C1647" s="237" t="s">
        <v>7595</v>
      </c>
      <c r="D1647" s="237" t="str">
        <f t="shared" si="279"/>
        <v>カブシキガイシャチャレンジドジャパン</v>
      </c>
      <c r="E1647" s="237" t="s">
        <v>923</v>
      </c>
      <c r="F1647" s="237" t="str">
        <f t="shared" si="280"/>
        <v>983</v>
      </c>
      <c r="G1647" s="237" t="str">
        <f t="shared" si="281"/>
        <v>0852</v>
      </c>
      <c r="H1647" s="237" t="s">
        <v>7596</v>
      </c>
      <c r="I1647" s="237" t="str">
        <f t="shared" si="282"/>
        <v>仙台市宮城野区榴岡1-1-1ＪＲ仙台イーストゲートビル6階</v>
      </c>
      <c r="J1647" s="237" t="s">
        <v>7597</v>
      </c>
      <c r="K1647" s="237" t="s">
        <v>7598</v>
      </c>
      <c r="L1647" s="237" t="s">
        <v>339</v>
      </c>
      <c r="M1647" s="237" t="s">
        <v>4652</v>
      </c>
      <c r="N1647" s="237" t="s">
        <v>7599</v>
      </c>
      <c r="O1647" s="237" t="s">
        <v>7600</v>
      </c>
      <c r="P1647" s="237" t="s">
        <v>646</v>
      </c>
      <c r="Q1647" s="237" t="s">
        <v>6875</v>
      </c>
      <c r="R1647" s="237" t="s">
        <v>7601</v>
      </c>
      <c r="S1647" s="237" t="s">
        <v>7602</v>
      </c>
      <c r="T1647" s="237" t="s">
        <v>7603</v>
      </c>
      <c r="U1647" s="237" t="s">
        <v>7604</v>
      </c>
      <c r="V1647" s="237" t="s">
        <v>109</v>
      </c>
      <c r="W1647" s="237"/>
      <c r="X1647" s="237"/>
      <c r="Y1647" s="237" t="s">
        <v>7599</v>
      </c>
      <c r="Z1647" s="237" t="s">
        <v>7600</v>
      </c>
      <c r="AA1647" s="237" t="str">
        <f t="shared" si="283"/>
        <v>チャレンジドジャパンセンダイセンター</v>
      </c>
      <c r="AB1647" s="237" t="s">
        <v>646</v>
      </c>
      <c r="AC1647" s="237" t="str">
        <f t="shared" si="284"/>
        <v>980</v>
      </c>
      <c r="AD1647" s="237" t="str">
        <f t="shared" si="285"/>
        <v>0014</v>
      </c>
      <c r="AE1647" s="237" t="s">
        <v>6875</v>
      </c>
      <c r="AF1647" s="237" t="s">
        <v>7601</v>
      </c>
      <c r="AG1647" s="237" t="str">
        <f t="shared" si="286"/>
        <v>仙台市青葉区本町三丁目5番22号　管工事会館8階</v>
      </c>
      <c r="AH1647" s="237" t="s">
        <v>7602</v>
      </c>
      <c r="AI1647" s="237" t="s">
        <v>7602</v>
      </c>
      <c r="AJ1647" s="237" t="s">
        <v>260</v>
      </c>
    </row>
    <row r="1648" spans="1:36">
      <c r="A1648" s="237" t="str">
        <f t="shared" si="278"/>
        <v>0415100981就労定着支援</v>
      </c>
      <c r="B1648" s="237" t="s">
        <v>7594</v>
      </c>
      <c r="C1648" s="237" t="s">
        <v>7595</v>
      </c>
      <c r="D1648" s="237" t="str">
        <f t="shared" si="279"/>
        <v>カブシキガイシャチャレンジドジャパン</v>
      </c>
      <c r="E1648" s="237" t="s">
        <v>923</v>
      </c>
      <c r="F1648" s="237" t="str">
        <f t="shared" si="280"/>
        <v>983</v>
      </c>
      <c r="G1648" s="237" t="str">
        <f t="shared" si="281"/>
        <v>0852</v>
      </c>
      <c r="H1648" s="237" t="s">
        <v>7596</v>
      </c>
      <c r="I1648" s="237" t="str">
        <f t="shared" si="282"/>
        <v>仙台市宮城野区榴岡1-1-1ＪＲ仙台イーストゲートビル6階</v>
      </c>
      <c r="J1648" s="237" t="s">
        <v>7597</v>
      </c>
      <c r="K1648" s="237" t="s">
        <v>7598</v>
      </c>
      <c r="L1648" s="237" t="s">
        <v>339</v>
      </c>
      <c r="M1648" s="237" t="s">
        <v>4652</v>
      </c>
      <c r="N1648" s="237" t="s">
        <v>7599</v>
      </c>
      <c r="O1648" s="237" t="s">
        <v>7600</v>
      </c>
      <c r="P1648" s="237" t="s">
        <v>646</v>
      </c>
      <c r="Q1648" s="237" t="s">
        <v>6875</v>
      </c>
      <c r="R1648" s="237" t="s">
        <v>7601</v>
      </c>
      <c r="S1648" s="237" t="s">
        <v>7602</v>
      </c>
      <c r="T1648" s="237" t="s">
        <v>7603</v>
      </c>
      <c r="U1648" s="237" t="s">
        <v>7604</v>
      </c>
      <c r="V1648" s="237" t="s">
        <v>789</v>
      </c>
      <c r="W1648" s="237"/>
      <c r="X1648" s="237"/>
      <c r="Y1648" s="237" t="s">
        <v>7599</v>
      </c>
      <c r="Z1648" s="237" t="s">
        <v>7600</v>
      </c>
      <c r="AA1648" s="237" t="str">
        <f t="shared" si="283"/>
        <v>チャレンジドジャパンセンダイセンター</v>
      </c>
      <c r="AB1648" s="237" t="s">
        <v>646</v>
      </c>
      <c r="AC1648" s="237" t="str">
        <f t="shared" si="284"/>
        <v>980</v>
      </c>
      <c r="AD1648" s="237" t="str">
        <f t="shared" si="285"/>
        <v>0014</v>
      </c>
      <c r="AE1648" s="237" t="s">
        <v>6875</v>
      </c>
      <c r="AF1648" s="237" t="s">
        <v>7601</v>
      </c>
      <c r="AG1648" s="237" t="str">
        <f t="shared" si="286"/>
        <v>仙台市青葉区本町三丁目5番22号　管工事会館8階</v>
      </c>
      <c r="AH1648" s="237" t="s">
        <v>7602</v>
      </c>
      <c r="AI1648" s="237" t="s">
        <v>7602</v>
      </c>
      <c r="AJ1648" s="237" t="s">
        <v>260</v>
      </c>
    </row>
    <row r="1649" spans="1:36">
      <c r="A1649" s="237" t="str">
        <f t="shared" si="278"/>
        <v>0415101005居宅介護</v>
      </c>
      <c r="B1649" s="237" t="s">
        <v>7605</v>
      </c>
      <c r="C1649" s="237" t="s">
        <v>7606</v>
      </c>
      <c r="D1649" s="237" t="str">
        <f t="shared" si="279"/>
        <v>カブシキカイシャヤサシイテセンダイ</v>
      </c>
      <c r="E1649" s="237" t="s">
        <v>7607</v>
      </c>
      <c r="F1649" s="237" t="str">
        <f t="shared" si="280"/>
        <v>983</v>
      </c>
      <c r="G1649" s="237" t="str">
        <f t="shared" si="281"/>
        <v>0012</v>
      </c>
      <c r="H1649" s="237" t="s">
        <v>7608</v>
      </c>
      <c r="I1649" s="237" t="str">
        <f t="shared" si="282"/>
        <v>仙台市宮城野区出花二丁目１２番地の５サンハイツビル１０２号</v>
      </c>
      <c r="J1649" s="237" t="s">
        <v>7609</v>
      </c>
      <c r="K1649" s="237" t="s">
        <v>7609</v>
      </c>
      <c r="L1649" s="237" t="s">
        <v>339</v>
      </c>
      <c r="M1649" s="237" t="s">
        <v>7610</v>
      </c>
      <c r="N1649" s="237" t="s">
        <v>7611</v>
      </c>
      <c r="O1649" s="237" t="s">
        <v>7612</v>
      </c>
      <c r="P1649" s="237" t="s">
        <v>7128</v>
      </c>
      <c r="Q1649" s="237" t="s">
        <v>6875</v>
      </c>
      <c r="R1649" s="237" t="s">
        <v>7613</v>
      </c>
      <c r="S1649" s="237" t="s">
        <v>7030</v>
      </c>
      <c r="T1649" s="237" t="s">
        <v>7031</v>
      </c>
      <c r="U1649" s="237" t="s">
        <v>7614</v>
      </c>
      <c r="V1649" s="237" t="s">
        <v>99</v>
      </c>
      <c r="W1649" s="237"/>
      <c r="X1649" s="237"/>
      <c r="Y1649" s="237" t="s">
        <v>7611</v>
      </c>
      <c r="Z1649" s="237" t="s">
        <v>7612</v>
      </c>
      <c r="AA1649" s="237" t="str">
        <f t="shared" si="283"/>
        <v>ヤサシイテセンダイケアセンターヨシナリ</v>
      </c>
      <c r="AB1649" s="237" t="s">
        <v>7128</v>
      </c>
      <c r="AC1649" s="237" t="str">
        <f t="shared" si="284"/>
        <v>989</v>
      </c>
      <c r="AD1649" s="237" t="str">
        <f t="shared" si="285"/>
        <v>3204</v>
      </c>
      <c r="AE1649" s="237" t="s">
        <v>6875</v>
      </c>
      <c r="AF1649" s="237" t="s">
        <v>7613</v>
      </c>
      <c r="AG1649" s="237" t="str">
        <f t="shared" si="286"/>
        <v>仙台市青葉区南吉成六丁目３番地の９</v>
      </c>
      <c r="AH1649" s="237" t="s">
        <v>7030</v>
      </c>
      <c r="AI1649" s="237" t="s">
        <v>7031</v>
      </c>
      <c r="AJ1649" s="237" t="s">
        <v>260</v>
      </c>
    </row>
    <row r="1650" spans="1:36">
      <c r="A1650" s="237" t="str">
        <f t="shared" si="278"/>
        <v>0415101005重度訪問介護</v>
      </c>
      <c r="B1650" s="237" t="s">
        <v>7605</v>
      </c>
      <c r="C1650" s="237" t="s">
        <v>7606</v>
      </c>
      <c r="D1650" s="237" t="str">
        <f t="shared" si="279"/>
        <v>カブシキカイシャヤサシイテセンダイ</v>
      </c>
      <c r="E1650" s="237" t="s">
        <v>7607</v>
      </c>
      <c r="F1650" s="237" t="str">
        <f t="shared" si="280"/>
        <v>983</v>
      </c>
      <c r="G1650" s="237" t="str">
        <f t="shared" si="281"/>
        <v>0012</v>
      </c>
      <c r="H1650" s="237" t="s">
        <v>7608</v>
      </c>
      <c r="I1650" s="237" t="str">
        <f t="shared" si="282"/>
        <v>仙台市宮城野区出花二丁目１２番地の５サンハイツビル１０２号</v>
      </c>
      <c r="J1650" s="237" t="s">
        <v>7609</v>
      </c>
      <c r="K1650" s="237" t="s">
        <v>7609</v>
      </c>
      <c r="L1650" s="237" t="s">
        <v>339</v>
      </c>
      <c r="M1650" s="237" t="s">
        <v>7610</v>
      </c>
      <c r="N1650" s="237" t="s">
        <v>7611</v>
      </c>
      <c r="O1650" s="237" t="s">
        <v>7612</v>
      </c>
      <c r="P1650" s="237" t="s">
        <v>7128</v>
      </c>
      <c r="Q1650" s="237" t="s">
        <v>6875</v>
      </c>
      <c r="R1650" s="237" t="s">
        <v>7613</v>
      </c>
      <c r="S1650" s="237" t="s">
        <v>7030</v>
      </c>
      <c r="T1650" s="237" t="s">
        <v>7031</v>
      </c>
      <c r="U1650" s="237" t="s">
        <v>7614</v>
      </c>
      <c r="V1650" s="237" t="s">
        <v>101</v>
      </c>
      <c r="W1650" s="237"/>
      <c r="X1650" s="237"/>
      <c r="Y1650" s="237" t="s">
        <v>7611</v>
      </c>
      <c r="Z1650" s="237" t="s">
        <v>7612</v>
      </c>
      <c r="AA1650" s="237" t="str">
        <f t="shared" si="283"/>
        <v>ヤサシイテセンダイケアセンターヨシナリ</v>
      </c>
      <c r="AB1650" s="237" t="s">
        <v>7128</v>
      </c>
      <c r="AC1650" s="237" t="str">
        <f t="shared" si="284"/>
        <v>989</v>
      </c>
      <c r="AD1650" s="237" t="str">
        <f t="shared" si="285"/>
        <v>3204</v>
      </c>
      <c r="AE1650" s="237" t="s">
        <v>6875</v>
      </c>
      <c r="AF1650" s="237" t="s">
        <v>7613</v>
      </c>
      <c r="AG1650" s="237" t="str">
        <f t="shared" si="286"/>
        <v>仙台市青葉区南吉成六丁目３番地の９</v>
      </c>
      <c r="AH1650" s="237" t="s">
        <v>7030</v>
      </c>
      <c r="AI1650" s="237" t="s">
        <v>7031</v>
      </c>
      <c r="AJ1650" s="237" t="s">
        <v>260</v>
      </c>
    </row>
    <row r="1651" spans="1:36">
      <c r="A1651" s="237" t="str">
        <f t="shared" si="278"/>
        <v>0415101005同行援護</v>
      </c>
      <c r="B1651" s="237" t="s">
        <v>7605</v>
      </c>
      <c r="C1651" s="237" t="s">
        <v>7606</v>
      </c>
      <c r="D1651" s="237" t="str">
        <f t="shared" si="279"/>
        <v>カブシキカイシャヤサシイテセンダイ</v>
      </c>
      <c r="E1651" s="237" t="s">
        <v>7607</v>
      </c>
      <c r="F1651" s="237" t="str">
        <f t="shared" si="280"/>
        <v>983</v>
      </c>
      <c r="G1651" s="237" t="str">
        <f t="shared" si="281"/>
        <v>0012</v>
      </c>
      <c r="H1651" s="237" t="s">
        <v>7608</v>
      </c>
      <c r="I1651" s="237" t="str">
        <f t="shared" si="282"/>
        <v>仙台市宮城野区出花二丁目１２番地の５サンハイツビル１０２号</v>
      </c>
      <c r="J1651" s="237" t="s">
        <v>7609</v>
      </c>
      <c r="K1651" s="237" t="s">
        <v>7609</v>
      </c>
      <c r="L1651" s="237" t="s">
        <v>339</v>
      </c>
      <c r="M1651" s="237" t="s">
        <v>7610</v>
      </c>
      <c r="N1651" s="237" t="s">
        <v>7611</v>
      </c>
      <c r="O1651" s="237" t="s">
        <v>7612</v>
      </c>
      <c r="P1651" s="237" t="s">
        <v>7128</v>
      </c>
      <c r="Q1651" s="237" t="s">
        <v>6875</v>
      </c>
      <c r="R1651" s="237" t="s">
        <v>7613</v>
      </c>
      <c r="S1651" s="237" t="s">
        <v>7030</v>
      </c>
      <c r="T1651" s="237" t="s">
        <v>7031</v>
      </c>
      <c r="U1651" s="237" t="s">
        <v>7614</v>
      </c>
      <c r="V1651" s="237" t="s">
        <v>126</v>
      </c>
      <c r="W1651" s="237"/>
      <c r="X1651" s="237"/>
      <c r="Y1651" s="237" t="s">
        <v>7611</v>
      </c>
      <c r="Z1651" s="237" t="s">
        <v>7612</v>
      </c>
      <c r="AA1651" s="237" t="str">
        <f t="shared" si="283"/>
        <v>ヤサシイテセンダイケアセンターヨシナリ</v>
      </c>
      <c r="AB1651" s="237" t="s">
        <v>7128</v>
      </c>
      <c r="AC1651" s="237" t="str">
        <f t="shared" si="284"/>
        <v>989</v>
      </c>
      <c r="AD1651" s="237" t="str">
        <f t="shared" si="285"/>
        <v>3204</v>
      </c>
      <c r="AE1651" s="237" t="s">
        <v>6875</v>
      </c>
      <c r="AF1651" s="237" t="s">
        <v>7613</v>
      </c>
      <c r="AG1651" s="237" t="str">
        <f t="shared" si="286"/>
        <v>仙台市青葉区南吉成六丁目３番地の９</v>
      </c>
      <c r="AH1651" s="237" t="s">
        <v>7030</v>
      </c>
      <c r="AI1651" s="237" t="s">
        <v>7031</v>
      </c>
      <c r="AJ1651" s="237" t="s">
        <v>260</v>
      </c>
    </row>
    <row r="1652" spans="1:36">
      <c r="A1652" s="237" t="str">
        <f t="shared" si="278"/>
        <v>0415101013居宅介護</v>
      </c>
      <c r="B1652" s="237" t="s">
        <v>886</v>
      </c>
      <c r="C1652" s="237" t="s">
        <v>7615</v>
      </c>
      <c r="D1652" s="237" t="str">
        <f t="shared" si="279"/>
        <v>カブシキカイシャフレンド</v>
      </c>
      <c r="E1652" s="237" t="s">
        <v>6268</v>
      </c>
      <c r="F1652" s="237" t="str">
        <f t="shared" si="280"/>
        <v>981</v>
      </c>
      <c r="G1652" s="237" t="str">
        <f t="shared" si="281"/>
        <v>0943</v>
      </c>
      <c r="H1652" s="237" t="s">
        <v>7616</v>
      </c>
      <c r="I1652" s="237" t="str">
        <f t="shared" si="282"/>
        <v>仙台市青葉区国見六丁目24番32号</v>
      </c>
      <c r="J1652" s="237" t="s">
        <v>7617</v>
      </c>
      <c r="K1652" s="237" t="s">
        <v>7618</v>
      </c>
      <c r="L1652" s="237" t="s">
        <v>339</v>
      </c>
      <c r="M1652" s="237" t="s">
        <v>7619</v>
      </c>
      <c r="N1652" s="237" t="s">
        <v>7620</v>
      </c>
      <c r="O1652" s="237" t="s">
        <v>7621</v>
      </c>
      <c r="P1652" s="237" t="s">
        <v>6185</v>
      </c>
      <c r="Q1652" s="237" t="s">
        <v>6875</v>
      </c>
      <c r="R1652" s="237" t="s">
        <v>7622</v>
      </c>
      <c r="S1652" s="237" t="s">
        <v>7617</v>
      </c>
      <c r="T1652" s="237" t="s">
        <v>7618</v>
      </c>
      <c r="U1652" s="237" t="s">
        <v>7623</v>
      </c>
      <c r="V1652" s="237" t="s">
        <v>99</v>
      </c>
      <c r="W1652" s="237"/>
      <c r="X1652" s="237"/>
      <c r="Y1652" s="237" t="s">
        <v>7620</v>
      </c>
      <c r="Z1652" s="237" t="s">
        <v>7621</v>
      </c>
      <c r="AA1652" s="237" t="str">
        <f t="shared" si="283"/>
        <v>フレンドケアステーション</v>
      </c>
      <c r="AB1652" s="237" t="s">
        <v>6185</v>
      </c>
      <c r="AC1652" s="237" t="str">
        <f t="shared" si="284"/>
        <v>981</v>
      </c>
      <c r="AD1652" s="237" t="str">
        <f t="shared" si="285"/>
        <v>0952</v>
      </c>
      <c r="AE1652" s="237" t="s">
        <v>6875</v>
      </c>
      <c r="AF1652" s="237" t="s">
        <v>7622</v>
      </c>
      <c r="AG1652" s="237" t="str">
        <f t="shared" si="286"/>
        <v>仙台市青葉区中山八丁目２番11号</v>
      </c>
      <c r="AH1652" s="237" t="s">
        <v>7617</v>
      </c>
      <c r="AI1652" s="237" t="s">
        <v>7618</v>
      </c>
      <c r="AJ1652" s="237" t="s">
        <v>260</v>
      </c>
    </row>
    <row r="1653" spans="1:36">
      <c r="A1653" s="237" t="str">
        <f t="shared" si="278"/>
        <v>0415101013重度訪問介護</v>
      </c>
      <c r="B1653" s="237" t="s">
        <v>886</v>
      </c>
      <c r="C1653" s="237" t="s">
        <v>7615</v>
      </c>
      <c r="D1653" s="237" t="str">
        <f t="shared" si="279"/>
        <v>カブシキカイシャフレンド</v>
      </c>
      <c r="E1653" s="237" t="s">
        <v>6268</v>
      </c>
      <c r="F1653" s="237" t="str">
        <f t="shared" si="280"/>
        <v>981</v>
      </c>
      <c r="G1653" s="237" t="str">
        <f t="shared" si="281"/>
        <v>0943</v>
      </c>
      <c r="H1653" s="237" t="s">
        <v>7616</v>
      </c>
      <c r="I1653" s="237" t="str">
        <f t="shared" si="282"/>
        <v>仙台市青葉区国見六丁目24番32号</v>
      </c>
      <c r="J1653" s="237" t="s">
        <v>7617</v>
      </c>
      <c r="K1653" s="237" t="s">
        <v>7618</v>
      </c>
      <c r="L1653" s="237" t="s">
        <v>339</v>
      </c>
      <c r="M1653" s="237" t="s">
        <v>7619</v>
      </c>
      <c r="N1653" s="237" t="s">
        <v>7620</v>
      </c>
      <c r="O1653" s="237" t="s">
        <v>7621</v>
      </c>
      <c r="P1653" s="237" t="s">
        <v>6185</v>
      </c>
      <c r="Q1653" s="237" t="s">
        <v>6875</v>
      </c>
      <c r="R1653" s="237" t="s">
        <v>7622</v>
      </c>
      <c r="S1653" s="237" t="s">
        <v>7617</v>
      </c>
      <c r="T1653" s="237" t="s">
        <v>7618</v>
      </c>
      <c r="U1653" s="237" t="s">
        <v>7623</v>
      </c>
      <c r="V1653" s="237" t="s">
        <v>101</v>
      </c>
      <c r="W1653" s="237"/>
      <c r="X1653" s="237"/>
      <c r="Y1653" s="237" t="s">
        <v>7620</v>
      </c>
      <c r="Z1653" s="237" t="s">
        <v>7621</v>
      </c>
      <c r="AA1653" s="237" t="str">
        <f t="shared" si="283"/>
        <v>フレンドケアステーション</v>
      </c>
      <c r="AB1653" s="237" t="s">
        <v>6185</v>
      </c>
      <c r="AC1653" s="237" t="str">
        <f t="shared" si="284"/>
        <v>981</v>
      </c>
      <c r="AD1653" s="237" t="str">
        <f t="shared" si="285"/>
        <v>0952</v>
      </c>
      <c r="AE1653" s="237" t="s">
        <v>6875</v>
      </c>
      <c r="AF1653" s="237" t="s">
        <v>7622</v>
      </c>
      <c r="AG1653" s="237" t="str">
        <f t="shared" si="286"/>
        <v>仙台市青葉区中山八丁目２番11号</v>
      </c>
      <c r="AH1653" s="237" t="s">
        <v>7617</v>
      </c>
      <c r="AI1653" s="237" t="s">
        <v>7618</v>
      </c>
      <c r="AJ1653" s="237" t="s">
        <v>260</v>
      </c>
    </row>
    <row r="1654" spans="1:36">
      <c r="A1654" s="237" t="str">
        <f t="shared" si="278"/>
        <v>0415101021児童デイサービス</v>
      </c>
      <c r="B1654" s="237" t="s">
        <v>7624</v>
      </c>
      <c r="C1654" s="237" t="s">
        <v>7625</v>
      </c>
      <c r="D1654" s="237" t="str">
        <f t="shared" si="279"/>
        <v>イッパンシャダンホウジンユウユウカイ</v>
      </c>
      <c r="E1654" s="237" t="s">
        <v>7473</v>
      </c>
      <c r="F1654" s="237" t="str">
        <f t="shared" si="280"/>
        <v>981</v>
      </c>
      <c r="G1654" s="237" t="str">
        <f t="shared" si="281"/>
        <v>0923</v>
      </c>
      <c r="H1654" s="237" t="s">
        <v>7626</v>
      </c>
      <c r="I1654" s="237" t="str">
        <f t="shared" si="282"/>
        <v>仙台市青葉区東勝山三丁目32番10号</v>
      </c>
      <c r="J1654" s="237" t="s">
        <v>2268</v>
      </c>
      <c r="K1654" s="237" t="s">
        <v>7627</v>
      </c>
      <c r="L1654" s="237" t="s">
        <v>901</v>
      </c>
      <c r="M1654" s="237" t="s">
        <v>7628</v>
      </c>
      <c r="N1654" s="237" t="s">
        <v>7629</v>
      </c>
      <c r="O1654" s="237" t="s">
        <v>7630</v>
      </c>
      <c r="P1654" s="237" t="s">
        <v>7473</v>
      </c>
      <c r="Q1654" s="237" t="s">
        <v>6875</v>
      </c>
      <c r="R1654" s="237" t="s">
        <v>7631</v>
      </c>
      <c r="S1654" s="237" t="s">
        <v>2263</v>
      </c>
      <c r="T1654" s="237"/>
      <c r="U1654" s="237" t="s">
        <v>7632</v>
      </c>
      <c r="V1654" s="237" t="s">
        <v>331</v>
      </c>
      <c r="W1654" s="237"/>
      <c r="X1654" s="237"/>
      <c r="Y1654" s="237" t="s">
        <v>7629</v>
      </c>
      <c r="Z1654" s="237" t="s">
        <v>7630</v>
      </c>
      <c r="AA1654" s="237" t="str">
        <f t="shared" si="283"/>
        <v>アンド　ユー</v>
      </c>
      <c r="AB1654" s="237" t="s">
        <v>7473</v>
      </c>
      <c r="AC1654" s="237" t="str">
        <f t="shared" si="284"/>
        <v>981</v>
      </c>
      <c r="AD1654" s="237" t="str">
        <f t="shared" si="285"/>
        <v>0923</v>
      </c>
      <c r="AE1654" s="237" t="s">
        <v>6875</v>
      </c>
      <c r="AF1654" s="237" t="s">
        <v>7631</v>
      </c>
      <c r="AG1654" s="237" t="str">
        <f t="shared" si="286"/>
        <v>仙台市青葉区東勝山３丁目7番３８号</v>
      </c>
      <c r="AH1654" s="237" t="s">
        <v>2263</v>
      </c>
      <c r="AI1654" s="237"/>
      <c r="AJ1654" s="237" t="s">
        <v>260</v>
      </c>
    </row>
    <row r="1655" spans="1:36">
      <c r="A1655" s="237" t="str">
        <f t="shared" si="278"/>
        <v>0415101047就労継続支援Ｂ型</v>
      </c>
      <c r="B1655" s="237" t="s">
        <v>6981</v>
      </c>
      <c r="C1655" s="237" t="s">
        <v>6982</v>
      </c>
      <c r="D1655" s="237" t="str">
        <f t="shared" si="279"/>
        <v>シャカイフクシホウジンセンダイシテヲツナグイクセイカイ</v>
      </c>
      <c r="E1655" s="237" t="s">
        <v>6983</v>
      </c>
      <c r="F1655" s="237" t="str">
        <f t="shared" si="280"/>
        <v>980</v>
      </c>
      <c r="G1655" s="237" t="str">
        <f t="shared" si="281"/>
        <v>0022</v>
      </c>
      <c r="H1655" s="237" t="s">
        <v>6984</v>
      </c>
      <c r="I1655" s="237" t="str">
        <f t="shared" si="282"/>
        <v>仙台市青葉区五橋二丁目１２番２号</v>
      </c>
      <c r="J1655" s="237" t="s">
        <v>6985</v>
      </c>
      <c r="K1655" s="237" t="s">
        <v>6986</v>
      </c>
      <c r="L1655" s="237" t="s">
        <v>248</v>
      </c>
      <c r="M1655" s="237" t="s">
        <v>6987</v>
      </c>
      <c r="N1655" s="237" t="s">
        <v>7633</v>
      </c>
      <c r="O1655" s="237" t="s">
        <v>7634</v>
      </c>
      <c r="P1655" s="237" t="s">
        <v>3098</v>
      </c>
      <c r="Q1655" s="237" t="s">
        <v>6875</v>
      </c>
      <c r="R1655" s="237" t="s">
        <v>7635</v>
      </c>
      <c r="S1655" s="237" t="s">
        <v>7636</v>
      </c>
      <c r="T1655" s="237" t="s">
        <v>7637</v>
      </c>
      <c r="U1655" s="237" t="s">
        <v>7638</v>
      </c>
      <c r="V1655" s="237" t="s">
        <v>111</v>
      </c>
      <c r="W1655" s="237"/>
      <c r="X1655" s="237"/>
      <c r="Y1655" s="237" t="s">
        <v>7633</v>
      </c>
      <c r="Z1655" s="237" t="s">
        <v>7634</v>
      </c>
      <c r="AA1655" s="237" t="str">
        <f t="shared" si="283"/>
        <v>ワークスモクレン</v>
      </c>
      <c r="AB1655" s="237" t="s">
        <v>3098</v>
      </c>
      <c r="AC1655" s="237" t="str">
        <f t="shared" si="284"/>
        <v>980</v>
      </c>
      <c r="AD1655" s="237" t="str">
        <f t="shared" si="285"/>
        <v>0011</v>
      </c>
      <c r="AE1655" s="237" t="s">
        <v>6875</v>
      </c>
      <c r="AF1655" s="237" t="s">
        <v>7635</v>
      </c>
      <c r="AG1655" s="237" t="str">
        <f t="shared" si="286"/>
        <v>仙台市青葉区上杉5丁目3-53　板垣事務所1階</v>
      </c>
      <c r="AH1655" s="237" t="s">
        <v>7636</v>
      </c>
      <c r="AI1655" s="237" t="s">
        <v>7637</v>
      </c>
      <c r="AJ1655" s="237" t="s">
        <v>260</v>
      </c>
    </row>
    <row r="1656" spans="1:36">
      <c r="A1656" s="237" t="str">
        <f t="shared" si="278"/>
        <v>0415101054就労継続支援Ｂ型</v>
      </c>
      <c r="B1656" s="237" t="s">
        <v>6981</v>
      </c>
      <c r="C1656" s="237" t="s">
        <v>6982</v>
      </c>
      <c r="D1656" s="237" t="str">
        <f t="shared" si="279"/>
        <v>シャカイフクシホウジンセンダイシテヲツナグイクセイカイ</v>
      </c>
      <c r="E1656" s="237" t="s">
        <v>6983</v>
      </c>
      <c r="F1656" s="237" t="str">
        <f t="shared" si="280"/>
        <v>980</v>
      </c>
      <c r="G1656" s="237" t="str">
        <f t="shared" si="281"/>
        <v>0022</v>
      </c>
      <c r="H1656" s="237" t="s">
        <v>6984</v>
      </c>
      <c r="I1656" s="237" t="str">
        <f t="shared" si="282"/>
        <v>仙台市青葉区五橋二丁目１２番２号</v>
      </c>
      <c r="J1656" s="237" t="s">
        <v>6985</v>
      </c>
      <c r="K1656" s="237" t="s">
        <v>6986</v>
      </c>
      <c r="L1656" s="237" t="s">
        <v>248</v>
      </c>
      <c r="M1656" s="237" t="s">
        <v>6987</v>
      </c>
      <c r="N1656" s="237" t="s">
        <v>7639</v>
      </c>
      <c r="O1656" s="237" t="s">
        <v>7640</v>
      </c>
      <c r="P1656" s="237" t="s">
        <v>608</v>
      </c>
      <c r="Q1656" s="237" t="s">
        <v>6875</v>
      </c>
      <c r="R1656" s="237" t="s">
        <v>7641</v>
      </c>
      <c r="S1656" s="237" t="s">
        <v>7642</v>
      </c>
      <c r="T1656" s="237" t="s">
        <v>7643</v>
      </c>
      <c r="U1656" s="237" t="s">
        <v>7644</v>
      </c>
      <c r="V1656" s="237" t="s">
        <v>111</v>
      </c>
      <c r="W1656" s="237"/>
      <c r="X1656" s="237"/>
      <c r="Y1656" s="237" t="s">
        <v>7639</v>
      </c>
      <c r="Z1656" s="237" t="s">
        <v>7640</v>
      </c>
      <c r="AA1656" s="237" t="str">
        <f t="shared" si="283"/>
        <v>クルミノキ</v>
      </c>
      <c r="AB1656" s="237" t="s">
        <v>608</v>
      </c>
      <c r="AC1656" s="237" t="str">
        <f t="shared" si="284"/>
        <v>980</v>
      </c>
      <c r="AD1656" s="237" t="str">
        <f t="shared" si="285"/>
        <v>0003</v>
      </c>
      <c r="AE1656" s="237" t="s">
        <v>6875</v>
      </c>
      <c r="AF1656" s="237" t="s">
        <v>7641</v>
      </c>
      <c r="AG1656" s="237" t="str">
        <f t="shared" si="286"/>
        <v>仙台市青葉区小田原四丁目１番２号</v>
      </c>
      <c r="AH1656" s="237" t="s">
        <v>7642</v>
      </c>
      <c r="AI1656" s="237" t="s">
        <v>7643</v>
      </c>
      <c r="AJ1656" s="237" t="s">
        <v>260</v>
      </c>
    </row>
    <row r="1657" spans="1:36">
      <c r="A1657" s="237" t="str">
        <f t="shared" si="278"/>
        <v>0415101062居宅介護</v>
      </c>
      <c r="B1657" s="237" t="s">
        <v>7408</v>
      </c>
      <c r="C1657" s="237" t="s">
        <v>7409</v>
      </c>
      <c r="D1657" s="237" t="str">
        <f t="shared" si="279"/>
        <v>セントケアトウホクカブシキカイシャ</v>
      </c>
      <c r="E1657" s="237" t="s">
        <v>646</v>
      </c>
      <c r="F1657" s="237" t="str">
        <f t="shared" si="280"/>
        <v>980</v>
      </c>
      <c r="G1657" s="237" t="str">
        <f t="shared" si="281"/>
        <v>0014</v>
      </c>
      <c r="H1657" s="237" t="s">
        <v>7410</v>
      </c>
      <c r="I1657" s="237" t="str">
        <f t="shared" si="282"/>
        <v>仙台市青葉区本町一丁目１１番１１号</v>
      </c>
      <c r="J1657" s="237" t="s">
        <v>7411</v>
      </c>
      <c r="K1657" s="237" t="s">
        <v>649</v>
      </c>
      <c r="L1657" s="237" t="s">
        <v>635</v>
      </c>
      <c r="M1657" s="237" t="s">
        <v>7412</v>
      </c>
      <c r="N1657" s="237" t="s">
        <v>7645</v>
      </c>
      <c r="O1657" s="237" t="s">
        <v>7646</v>
      </c>
      <c r="P1657" s="237" t="s">
        <v>7204</v>
      </c>
      <c r="Q1657" s="237" t="s">
        <v>6875</v>
      </c>
      <c r="R1657" s="237" t="s">
        <v>7647</v>
      </c>
      <c r="S1657" s="237" t="s">
        <v>7648</v>
      </c>
      <c r="T1657" s="237" t="s">
        <v>7649</v>
      </c>
      <c r="U1657" s="237" t="s">
        <v>7650</v>
      </c>
      <c r="V1657" s="237" t="s">
        <v>99</v>
      </c>
      <c r="W1657" s="237"/>
      <c r="X1657" s="237"/>
      <c r="Y1657" s="237" t="s">
        <v>7645</v>
      </c>
      <c r="Z1657" s="237" t="s">
        <v>7646</v>
      </c>
      <c r="AA1657" s="237" t="str">
        <f t="shared" si="283"/>
        <v>セントケアアサヒガオカ</v>
      </c>
      <c r="AB1657" s="237" t="s">
        <v>7204</v>
      </c>
      <c r="AC1657" s="237" t="str">
        <f t="shared" si="284"/>
        <v>981</v>
      </c>
      <c r="AD1657" s="237" t="str">
        <f t="shared" si="285"/>
        <v>0904</v>
      </c>
      <c r="AE1657" s="237" t="s">
        <v>6875</v>
      </c>
      <c r="AF1657" s="237" t="s">
        <v>7647</v>
      </c>
      <c r="AG1657" s="237" t="str">
        <f t="shared" si="286"/>
        <v>仙台市青葉区旭ケ丘三丁目２４番７号</v>
      </c>
      <c r="AH1657" s="237" t="s">
        <v>7648</v>
      </c>
      <c r="AI1657" s="237" t="s">
        <v>7649</v>
      </c>
      <c r="AJ1657" s="237" t="s">
        <v>260</v>
      </c>
    </row>
    <row r="1658" spans="1:36">
      <c r="A1658" s="237" t="str">
        <f t="shared" si="278"/>
        <v>0415101062重度訪問介護</v>
      </c>
      <c r="B1658" s="237" t="s">
        <v>7408</v>
      </c>
      <c r="C1658" s="237" t="s">
        <v>7409</v>
      </c>
      <c r="D1658" s="237" t="str">
        <f t="shared" si="279"/>
        <v>セントケアトウホクカブシキカイシャ</v>
      </c>
      <c r="E1658" s="237" t="s">
        <v>646</v>
      </c>
      <c r="F1658" s="237" t="str">
        <f t="shared" si="280"/>
        <v>980</v>
      </c>
      <c r="G1658" s="237" t="str">
        <f t="shared" si="281"/>
        <v>0014</v>
      </c>
      <c r="H1658" s="237" t="s">
        <v>7410</v>
      </c>
      <c r="I1658" s="237" t="str">
        <f t="shared" si="282"/>
        <v>仙台市青葉区本町一丁目１１番１１号</v>
      </c>
      <c r="J1658" s="237" t="s">
        <v>7411</v>
      </c>
      <c r="K1658" s="237" t="s">
        <v>649</v>
      </c>
      <c r="L1658" s="237" t="s">
        <v>635</v>
      </c>
      <c r="M1658" s="237" t="s">
        <v>7412</v>
      </c>
      <c r="N1658" s="237" t="s">
        <v>7645</v>
      </c>
      <c r="O1658" s="237" t="s">
        <v>7646</v>
      </c>
      <c r="P1658" s="237" t="s">
        <v>7204</v>
      </c>
      <c r="Q1658" s="237" t="s">
        <v>6875</v>
      </c>
      <c r="R1658" s="237" t="s">
        <v>7647</v>
      </c>
      <c r="S1658" s="237" t="s">
        <v>7648</v>
      </c>
      <c r="T1658" s="237" t="s">
        <v>7649</v>
      </c>
      <c r="U1658" s="237" t="s">
        <v>7650</v>
      </c>
      <c r="V1658" s="237" t="s">
        <v>101</v>
      </c>
      <c r="W1658" s="237"/>
      <c r="X1658" s="237"/>
      <c r="Y1658" s="237" t="s">
        <v>7645</v>
      </c>
      <c r="Z1658" s="237" t="s">
        <v>7646</v>
      </c>
      <c r="AA1658" s="237" t="str">
        <f t="shared" si="283"/>
        <v>セントケアアサヒガオカ</v>
      </c>
      <c r="AB1658" s="237" t="s">
        <v>7204</v>
      </c>
      <c r="AC1658" s="237" t="str">
        <f t="shared" si="284"/>
        <v>981</v>
      </c>
      <c r="AD1658" s="237" t="str">
        <f t="shared" si="285"/>
        <v>0904</v>
      </c>
      <c r="AE1658" s="237" t="s">
        <v>6875</v>
      </c>
      <c r="AF1658" s="237" t="s">
        <v>7647</v>
      </c>
      <c r="AG1658" s="237" t="str">
        <f t="shared" si="286"/>
        <v>仙台市青葉区旭ケ丘三丁目２４番７号</v>
      </c>
      <c r="AH1658" s="237" t="s">
        <v>7648</v>
      </c>
      <c r="AI1658" s="237" t="s">
        <v>7649</v>
      </c>
      <c r="AJ1658" s="237" t="s">
        <v>260</v>
      </c>
    </row>
    <row r="1659" spans="1:36">
      <c r="A1659" s="237" t="str">
        <f t="shared" si="278"/>
        <v>0415101062同行援護</v>
      </c>
      <c r="B1659" s="237" t="s">
        <v>7408</v>
      </c>
      <c r="C1659" s="237" t="s">
        <v>7409</v>
      </c>
      <c r="D1659" s="237" t="str">
        <f t="shared" si="279"/>
        <v>セントケアトウホクカブシキカイシャ</v>
      </c>
      <c r="E1659" s="237" t="s">
        <v>646</v>
      </c>
      <c r="F1659" s="237" t="str">
        <f t="shared" si="280"/>
        <v>980</v>
      </c>
      <c r="G1659" s="237" t="str">
        <f t="shared" si="281"/>
        <v>0014</v>
      </c>
      <c r="H1659" s="237" t="s">
        <v>7410</v>
      </c>
      <c r="I1659" s="237" t="str">
        <f t="shared" si="282"/>
        <v>仙台市青葉区本町一丁目１１番１１号</v>
      </c>
      <c r="J1659" s="237" t="s">
        <v>7411</v>
      </c>
      <c r="K1659" s="237" t="s">
        <v>649</v>
      </c>
      <c r="L1659" s="237" t="s">
        <v>635</v>
      </c>
      <c r="M1659" s="237" t="s">
        <v>7412</v>
      </c>
      <c r="N1659" s="237" t="s">
        <v>7645</v>
      </c>
      <c r="O1659" s="237" t="s">
        <v>7646</v>
      </c>
      <c r="P1659" s="237" t="s">
        <v>7204</v>
      </c>
      <c r="Q1659" s="237" t="s">
        <v>6875</v>
      </c>
      <c r="R1659" s="237" t="s">
        <v>7647</v>
      </c>
      <c r="S1659" s="237" t="s">
        <v>7648</v>
      </c>
      <c r="T1659" s="237" t="s">
        <v>7649</v>
      </c>
      <c r="U1659" s="237" t="s">
        <v>7650</v>
      </c>
      <c r="V1659" s="237" t="s">
        <v>126</v>
      </c>
      <c r="W1659" s="237"/>
      <c r="X1659" s="237"/>
      <c r="Y1659" s="237" t="s">
        <v>7645</v>
      </c>
      <c r="Z1659" s="237" t="s">
        <v>7646</v>
      </c>
      <c r="AA1659" s="237" t="str">
        <f t="shared" si="283"/>
        <v>セントケアアサヒガオカ</v>
      </c>
      <c r="AB1659" s="237" t="s">
        <v>7204</v>
      </c>
      <c r="AC1659" s="237" t="str">
        <f t="shared" si="284"/>
        <v>981</v>
      </c>
      <c r="AD1659" s="237" t="str">
        <f t="shared" si="285"/>
        <v>0904</v>
      </c>
      <c r="AE1659" s="237" t="s">
        <v>6875</v>
      </c>
      <c r="AF1659" s="237" t="s">
        <v>7647</v>
      </c>
      <c r="AG1659" s="237" t="str">
        <f t="shared" si="286"/>
        <v>仙台市青葉区旭ケ丘三丁目２４番７号</v>
      </c>
      <c r="AH1659" s="237" t="s">
        <v>7648</v>
      </c>
      <c r="AI1659" s="237" t="s">
        <v>7649</v>
      </c>
      <c r="AJ1659" s="237" t="s">
        <v>332</v>
      </c>
    </row>
    <row r="1660" spans="1:36">
      <c r="A1660" s="237" t="str">
        <f t="shared" si="278"/>
        <v>0415101070就労継続支援Ｂ型</v>
      </c>
      <c r="B1660" s="237" t="s">
        <v>6865</v>
      </c>
      <c r="C1660" s="237" t="s">
        <v>6866</v>
      </c>
      <c r="D1660" s="237" t="str">
        <f t="shared" si="279"/>
        <v>センダイシ</v>
      </c>
      <c r="E1660" s="237" t="s">
        <v>6867</v>
      </c>
      <c r="F1660" s="237" t="str">
        <f t="shared" si="280"/>
        <v>980</v>
      </c>
      <c r="G1660" s="237" t="str">
        <f t="shared" si="281"/>
        <v>8671</v>
      </c>
      <c r="H1660" s="237" t="s">
        <v>6868</v>
      </c>
      <c r="I1660" s="237" t="str">
        <f t="shared" si="282"/>
        <v>仙台市青葉区国分町三丁目７番１号</v>
      </c>
      <c r="J1660" s="237" t="s">
        <v>6869</v>
      </c>
      <c r="K1660" s="237" t="s">
        <v>6870</v>
      </c>
      <c r="L1660" s="237" t="s">
        <v>323</v>
      </c>
      <c r="M1660" s="237" t="s">
        <v>6871</v>
      </c>
      <c r="N1660" s="237" t="s">
        <v>7651</v>
      </c>
      <c r="O1660" s="237" t="s">
        <v>7652</v>
      </c>
      <c r="P1660" s="237" t="s">
        <v>6874</v>
      </c>
      <c r="Q1660" s="237" t="s">
        <v>6875</v>
      </c>
      <c r="R1660" s="237" t="s">
        <v>7653</v>
      </c>
      <c r="S1660" s="237" t="s">
        <v>7654</v>
      </c>
      <c r="T1660" s="237" t="s">
        <v>7654</v>
      </c>
      <c r="U1660" s="237" t="s">
        <v>7655</v>
      </c>
      <c r="V1660" s="237" t="s">
        <v>111</v>
      </c>
      <c r="W1660" s="237"/>
      <c r="X1660" s="237"/>
      <c r="Y1660" s="237" t="s">
        <v>7651</v>
      </c>
      <c r="Z1660" s="237" t="s">
        <v>7652</v>
      </c>
      <c r="AA1660" s="237" t="str">
        <f t="shared" si="283"/>
        <v>パルサンキョザワ</v>
      </c>
      <c r="AB1660" s="237" t="s">
        <v>6874</v>
      </c>
      <c r="AC1660" s="237" t="str">
        <f t="shared" si="284"/>
        <v>980</v>
      </c>
      <c r="AD1660" s="237" t="str">
        <f t="shared" si="285"/>
        <v>0845</v>
      </c>
      <c r="AE1660" s="237" t="s">
        <v>6875</v>
      </c>
      <c r="AF1660" s="237" t="s">
        <v>7653</v>
      </c>
      <c r="AG1660" s="237" t="str">
        <f t="shared" si="286"/>
        <v>仙台市青葉区荒巻字三居沢12番地の１</v>
      </c>
      <c r="AH1660" s="237" t="s">
        <v>7654</v>
      </c>
      <c r="AI1660" s="237" t="s">
        <v>7654</v>
      </c>
      <c r="AJ1660" s="237" t="s">
        <v>260</v>
      </c>
    </row>
    <row r="1661" spans="1:36">
      <c r="A1661" s="237" t="str">
        <f t="shared" si="278"/>
        <v>0415101088居宅介護</v>
      </c>
      <c r="B1661" s="237" t="s">
        <v>2482</v>
      </c>
      <c r="C1661" s="237" t="s">
        <v>2483</v>
      </c>
      <c r="D1661" s="237" t="str">
        <f t="shared" si="279"/>
        <v>カブシキカイシャウエルシスパートナーズ</v>
      </c>
      <c r="E1661" s="237" t="s">
        <v>2484</v>
      </c>
      <c r="F1661" s="237" t="str">
        <f t="shared" si="280"/>
        <v>980</v>
      </c>
      <c r="G1661" s="237" t="str">
        <f t="shared" si="281"/>
        <v>0811</v>
      </c>
      <c r="H1661" s="237" t="s">
        <v>7656</v>
      </c>
      <c r="I1661" s="237" t="str">
        <f t="shared" si="282"/>
        <v>仙台市青葉区一番町一丁目１番３０号南町通有楽館ビル５階</v>
      </c>
      <c r="J1661" s="237" t="s">
        <v>2486</v>
      </c>
      <c r="K1661" s="237" t="s">
        <v>2487</v>
      </c>
      <c r="L1661" s="237" t="s">
        <v>339</v>
      </c>
      <c r="M1661" s="237" t="s">
        <v>2488</v>
      </c>
      <c r="N1661" s="237" t="s">
        <v>7657</v>
      </c>
      <c r="O1661" s="237" t="s">
        <v>7658</v>
      </c>
      <c r="P1661" s="237" t="s">
        <v>2484</v>
      </c>
      <c r="Q1661" s="237" t="s">
        <v>6875</v>
      </c>
      <c r="R1661" s="237" t="s">
        <v>7656</v>
      </c>
      <c r="S1661" s="237" t="s">
        <v>2486</v>
      </c>
      <c r="T1661" s="237" t="s">
        <v>2487</v>
      </c>
      <c r="U1661" s="237" t="s">
        <v>7659</v>
      </c>
      <c r="V1661" s="237" t="s">
        <v>99</v>
      </c>
      <c r="W1661" s="237"/>
      <c r="X1661" s="237"/>
      <c r="Y1661" s="237" t="s">
        <v>7657</v>
      </c>
      <c r="Z1661" s="237" t="s">
        <v>7658</v>
      </c>
      <c r="AA1661" s="237" t="str">
        <f t="shared" si="283"/>
        <v>ウエックイチバンチョウケアステーション</v>
      </c>
      <c r="AB1661" s="237" t="s">
        <v>2484</v>
      </c>
      <c r="AC1661" s="237" t="str">
        <f t="shared" si="284"/>
        <v>980</v>
      </c>
      <c r="AD1661" s="237" t="str">
        <f t="shared" si="285"/>
        <v>0811</v>
      </c>
      <c r="AE1661" s="237" t="s">
        <v>6875</v>
      </c>
      <c r="AF1661" s="237" t="s">
        <v>7656</v>
      </c>
      <c r="AG1661" s="237" t="str">
        <f t="shared" si="286"/>
        <v>仙台市青葉区一番町一丁目１番３０号南町通有楽館ビル５階</v>
      </c>
      <c r="AH1661" s="237" t="s">
        <v>7660</v>
      </c>
      <c r="AI1661" s="237" t="s">
        <v>2487</v>
      </c>
      <c r="AJ1661" s="237" t="s">
        <v>470</v>
      </c>
    </row>
    <row r="1662" spans="1:36">
      <c r="A1662" s="237" t="str">
        <f t="shared" si="278"/>
        <v>0415101088重度訪問介護</v>
      </c>
      <c r="B1662" s="237" t="s">
        <v>2482</v>
      </c>
      <c r="C1662" s="237" t="s">
        <v>2483</v>
      </c>
      <c r="D1662" s="237" t="str">
        <f t="shared" si="279"/>
        <v>カブシキカイシャウエルシスパートナーズ</v>
      </c>
      <c r="E1662" s="237" t="s">
        <v>2484</v>
      </c>
      <c r="F1662" s="237" t="str">
        <f t="shared" si="280"/>
        <v>980</v>
      </c>
      <c r="G1662" s="237" t="str">
        <f t="shared" si="281"/>
        <v>0811</v>
      </c>
      <c r="H1662" s="237" t="s">
        <v>7656</v>
      </c>
      <c r="I1662" s="237" t="str">
        <f t="shared" si="282"/>
        <v>仙台市青葉区一番町一丁目１番３０号南町通有楽館ビル５階</v>
      </c>
      <c r="J1662" s="237" t="s">
        <v>2486</v>
      </c>
      <c r="K1662" s="237" t="s">
        <v>2487</v>
      </c>
      <c r="L1662" s="237" t="s">
        <v>339</v>
      </c>
      <c r="M1662" s="237" t="s">
        <v>2488</v>
      </c>
      <c r="N1662" s="237" t="s">
        <v>7657</v>
      </c>
      <c r="O1662" s="237" t="s">
        <v>7658</v>
      </c>
      <c r="P1662" s="237" t="s">
        <v>2484</v>
      </c>
      <c r="Q1662" s="237" t="s">
        <v>6875</v>
      </c>
      <c r="R1662" s="237" t="s">
        <v>7656</v>
      </c>
      <c r="S1662" s="237" t="s">
        <v>2486</v>
      </c>
      <c r="T1662" s="237" t="s">
        <v>2487</v>
      </c>
      <c r="U1662" s="237" t="s">
        <v>7659</v>
      </c>
      <c r="V1662" s="237" t="s">
        <v>101</v>
      </c>
      <c r="W1662" s="237"/>
      <c r="X1662" s="237"/>
      <c r="Y1662" s="237" t="s">
        <v>7657</v>
      </c>
      <c r="Z1662" s="237" t="s">
        <v>7658</v>
      </c>
      <c r="AA1662" s="237" t="str">
        <f t="shared" si="283"/>
        <v>ウエックイチバンチョウケアステーション</v>
      </c>
      <c r="AB1662" s="237" t="s">
        <v>2484</v>
      </c>
      <c r="AC1662" s="237" t="str">
        <f t="shared" si="284"/>
        <v>980</v>
      </c>
      <c r="AD1662" s="237" t="str">
        <f t="shared" si="285"/>
        <v>0811</v>
      </c>
      <c r="AE1662" s="237" t="s">
        <v>6875</v>
      </c>
      <c r="AF1662" s="237" t="s">
        <v>7656</v>
      </c>
      <c r="AG1662" s="237" t="str">
        <f t="shared" si="286"/>
        <v>仙台市青葉区一番町一丁目１番３０号南町通有楽館ビル５階</v>
      </c>
      <c r="AH1662" s="237" t="s">
        <v>7660</v>
      </c>
      <c r="AI1662" s="237" t="s">
        <v>2487</v>
      </c>
      <c r="AJ1662" s="237" t="s">
        <v>470</v>
      </c>
    </row>
    <row r="1663" spans="1:36">
      <c r="A1663" s="237" t="str">
        <f t="shared" si="278"/>
        <v>0415101096生活介護</v>
      </c>
      <c r="B1663" s="237" t="s">
        <v>6981</v>
      </c>
      <c r="C1663" s="237" t="s">
        <v>6982</v>
      </c>
      <c r="D1663" s="237" t="str">
        <f t="shared" si="279"/>
        <v>シャカイフクシホウジンセンダイシテヲツナグイクセイカイ</v>
      </c>
      <c r="E1663" s="237" t="s">
        <v>6983</v>
      </c>
      <c r="F1663" s="237" t="str">
        <f t="shared" si="280"/>
        <v>980</v>
      </c>
      <c r="G1663" s="237" t="str">
        <f t="shared" si="281"/>
        <v>0022</v>
      </c>
      <c r="H1663" s="237" t="s">
        <v>6984</v>
      </c>
      <c r="I1663" s="237" t="str">
        <f t="shared" si="282"/>
        <v>仙台市青葉区五橋二丁目１２番２号</v>
      </c>
      <c r="J1663" s="237" t="s">
        <v>6985</v>
      </c>
      <c r="K1663" s="237" t="s">
        <v>6986</v>
      </c>
      <c r="L1663" s="237" t="s">
        <v>248</v>
      </c>
      <c r="M1663" s="237" t="s">
        <v>6987</v>
      </c>
      <c r="N1663" s="237" t="s">
        <v>7661</v>
      </c>
      <c r="O1663" s="237" t="s">
        <v>7662</v>
      </c>
      <c r="P1663" s="237" t="s">
        <v>7663</v>
      </c>
      <c r="Q1663" s="237" t="s">
        <v>6875</v>
      </c>
      <c r="R1663" s="237" t="s">
        <v>7664</v>
      </c>
      <c r="S1663" s="237" t="s">
        <v>7665</v>
      </c>
      <c r="T1663" s="237" t="s">
        <v>7666</v>
      </c>
      <c r="U1663" s="237" t="s">
        <v>7667</v>
      </c>
      <c r="V1663" s="237" t="s">
        <v>105</v>
      </c>
      <c r="W1663" s="237"/>
      <c r="X1663" s="237"/>
      <c r="Y1663" s="237" t="s">
        <v>7661</v>
      </c>
      <c r="Z1663" s="237" t="s">
        <v>7662</v>
      </c>
      <c r="AA1663" s="237" t="str">
        <f t="shared" si="283"/>
        <v>トチノキ</v>
      </c>
      <c r="AB1663" s="237" t="s">
        <v>7663</v>
      </c>
      <c r="AC1663" s="237" t="str">
        <f t="shared" si="284"/>
        <v>980</v>
      </c>
      <c r="AD1663" s="237" t="str">
        <f t="shared" si="285"/>
        <v>0012</v>
      </c>
      <c r="AE1663" s="237" t="s">
        <v>6875</v>
      </c>
      <c r="AF1663" s="237" t="s">
        <v>7664</v>
      </c>
      <c r="AG1663" s="237" t="str">
        <f t="shared" si="286"/>
        <v>仙台市青葉区錦町1丁目3番9号　仙台市役所錦町庁舎1階</v>
      </c>
      <c r="AH1663" s="237" t="s">
        <v>7665</v>
      </c>
      <c r="AI1663" s="237" t="s">
        <v>7666</v>
      </c>
      <c r="AJ1663" s="237" t="s">
        <v>260</v>
      </c>
    </row>
    <row r="1664" spans="1:36">
      <c r="A1664" s="237" t="str">
        <f t="shared" si="278"/>
        <v>0415101104生活介護</v>
      </c>
      <c r="B1664" s="237" t="s">
        <v>7668</v>
      </c>
      <c r="C1664" s="237" t="s">
        <v>7669</v>
      </c>
      <c r="D1664" s="237" t="str">
        <f t="shared" si="279"/>
        <v>シャカイフクシホウジンセンダイハゲミノカイ</v>
      </c>
      <c r="E1664" s="237" t="s">
        <v>6965</v>
      </c>
      <c r="F1664" s="237" t="str">
        <f t="shared" si="280"/>
        <v>980</v>
      </c>
      <c r="G1664" s="237" t="str">
        <f t="shared" si="281"/>
        <v>0822</v>
      </c>
      <c r="H1664" s="237" t="s">
        <v>7670</v>
      </c>
      <c r="I1664" s="237" t="str">
        <f t="shared" si="282"/>
        <v>仙台市青葉区立町１８番３号</v>
      </c>
      <c r="J1664" s="237" t="s">
        <v>7671</v>
      </c>
      <c r="K1664" s="237" t="s">
        <v>7671</v>
      </c>
      <c r="L1664" s="237" t="s">
        <v>248</v>
      </c>
      <c r="M1664" s="237" t="s">
        <v>7672</v>
      </c>
      <c r="N1664" s="237" t="s">
        <v>7673</v>
      </c>
      <c r="O1664" s="237" t="s">
        <v>7674</v>
      </c>
      <c r="P1664" s="237" t="s">
        <v>6268</v>
      </c>
      <c r="Q1664" s="237" t="s">
        <v>6875</v>
      </c>
      <c r="R1664" s="237" t="s">
        <v>7675</v>
      </c>
      <c r="S1664" s="237" t="s">
        <v>7676</v>
      </c>
      <c r="T1664" s="237" t="s">
        <v>7677</v>
      </c>
      <c r="U1664" s="237" t="s">
        <v>7678</v>
      </c>
      <c r="V1664" s="237" t="s">
        <v>105</v>
      </c>
      <c r="W1664" s="237"/>
      <c r="X1664" s="237"/>
      <c r="Y1664" s="237" t="s">
        <v>7673</v>
      </c>
      <c r="Z1664" s="237" t="s">
        <v>7674</v>
      </c>
      <c r="AA1664" s="237" t="str">
        <f t="shared" si="283"/>
        <v>クニミハゲミホーム</v>
      </c>
      <c r="AB1664" s="237" t="s">
        <v>6268</v>
      </c>
      <c r="AC1664" s="237" t="str">
        <f t="shared" si="284"/>
        <v>981</v>
      </c>
      <c r="AD1664" s="237" t="str">
        <f t="shared" si="285"/>
        <v>0943</v>
      </c>
      <c r="AE1664" s="237" t="s">
        <v>6875</v>
      </c>
      <c r="AF1664" s="237" t="s">
        <v>7675</v>
      </c>
      <c r="AG1664" s="237" t="str">
        <f t="shared" si="286"/>
        <v>仙台市青葉区国見五丁目9番40号</v>
      </c>
      <c r="AH1664" s="237" t="s">
        <v>7676</v>
      </c>
      <c r="AI1664" s="237" t="s">
        <v>7677</v>
      </c>
      <c r="AJ1664" s="237" t="s">
        <v>260</v>
      </c>
    </row>
    <row r="1665" spans="1:36">
      <c r="A1665" s="237" t="str">
        <f t="shared" si="278"/>
        <v>0415101112就労移行支援</v>
      </c>
      <c r="B1665" s="237" t="s">
        <v>7679</v>
      </c>
      <c r="C1665" s="237" t="s">
        <v>7680</v>
      </c>
      <c r="D1665" s="237" t="str">
        <f t="shared" si="279"/>
        <v>シャカイフクシホウジンカシマイクセイエン</v>
      </c>
      <c r="E1665" s="237" t="s">
        <v>7681</v>
      </c>
      <c r="F1665" s="237" t="str">
        <f t="shared" si="280"/>
        <v>314</v>
      </c>
      <c r="G1665" s="237" t="str">
        <f t="shared" si="281"/>
        <v>0032</v>
      </c>
      <c r="H1665" s="237" t="s">
        <v>7682</v>
      </c>
      <c r="I1665" s="237" t="str">
        <f t="shared" si="282"/>
        <v>茨城県鹿嶋市国末1539-1</v>
      </c>
      <c r="J1665" s="237" t="s">
        <v>7683</v>
      </c>
      <c r="K1665" s="237" t="s">
        <v>7684</v>
      </c>
      <c r="L1665" s="237" t="s">
        <v>248</v>
      </c>
      <c r="M1665" s="237" t="s">
        <v>7685</v>
      </c>
      <c r="N1665" s="237" t="s">
        <v>7686</v>
      </c>
      <c r="O1665" s="237" t="s">
        <v>7687</v>
      </c>
      <c r="P1665" s="237" t="s">
        <v>3098</v>
      </c>
      <c r="Q1665" s="237" t="s">
        <v>6875</v>
      </c>
      <c r="R1665" s="237" t="s">
        <v>7688</v>
      </c>
      <c r="S1665" s="237" t="s">
        <v>7689</v>
      </c>
      <c r="T1665" s="237" t="s">
        <v>7689</v>
      </c>
      <c r="U1665" s="237" t="s">
        <v>7690</v>
      </c>
      <c r="V1665" s="237" t="s">
        <v>109</v>
      </c>
      <c r="W1665" s="237"/>
      <c r="X1665" s="237"/>
      <c r="Y1665" s="237" t="s">
        <v>7686</v>
      </c>
      <c r="Z1665" s="237" t="s">
        <v>7687</v>
      </c>
      <c r="AA1665" s="237" t="str">
        <f t="shared" si="283"/>
        <v>メルウ゛ェイユセンダイ</v>
      </c>
      <c r="AB1665" s="237" t="s">
        <v>3098</v>
      </c>
      <c r="AC1665" s="237" t="str">
        <f t="shared" si="284"/>
        <v>980</v>
      </c>
      <c r="AD1665" s="237" t="str">
        <f t="shared" si="285"/>
        <v>0011</v>
      </c>
      <c r="AE1665" s="237" t="s">
        <v>6875</v>
      </c>
      <c r="AF1665" s="237" t="s">
        <v>7688</v>
      </c>
      <c r="AG1665" s="237" t="str">
        <f t="shared" si="286"/>
        <v>仙台市青葉区上杉1-1-30 アロエ仙台101</v>
      </c>
      <c r="AH1665" s="237" t="s">
        <v>7689</v>
      </c>
      <c r="AI1665" s="237" t="s">
        <v>7689</v>
      </c>
      <c r="AJ1665" s="237" t="s">
        <v>332</v>
      </c>
    </row>
    <row r="1666" spans="1:36">
      <c r="A1666" s="237" t="str">
        <f t="shared" si="278"/>
        <v>0415101112就労継続支援Ｂ型</v>
      </c>
      <c r="B1666" s="237" t="s">
        <v>7679</v>
      </c>
      <c r="C1666" s="237" t="s">
        <v>7680</v>
      </c>
      <c r="D1666" s="237" t="str">
        <f t="shared" si="279"/>
        <v>シャカイフクシホウジンカシマイクセイエン</v>
      </c>
      <c r="E1666" s="237" t="s">
        <v>7681</v>
      </c>
      <c r="F1666" s="237" t="str">
        <f t="shared" si="280"/>
        <v>314</v>
      </c>
      <c r="G1666" s="237" t="str">
        <f t="shared" si="281"/>
        <v>0032</v>
      </c>
      <c r="H1666" s="237" t="s">
        <v>7682</v>
      </c>
      <c r="I1666" s="237" t="str">
        <f t="shared" si="282"/>
        <v>茨城県鹿嶋市国末1539-1</v>
      </c>
      <c r="J1666" s="237" t="s">
        <v>7683</v>
      </c>
      <c r="K1666" s="237" t="s">
        <v>7684</v>
      </c>
      <c r="L1666" s="237" t="s">
        <v>248</v>
      </c>
      <c r="M1666" s="237" t="s">
        <v>7685</v>
      </c>
      <c r="N1666" s="237" t="s">
        <v>7686</v>
      </c>
      <c r="O1666" s="237" t="s">
        <v>7687</v>
      </c>
      <c r="P1666" s="237" t="s">
        <v>3098</v>
      </c>
      <c r="Q1666" s="237" t="s">
        <v>6875</v>
      </c>
      <c r="R1666" s="237" t="s">
        <v>7688</v>
      </c>
      <c r="S1666" s="237" t="s">
        <v>7689</v>
      </c>
      <c r="T1666" s="237" t="s">
        <v>7689</v>
      </c>
      <c r="U1666" s="237" t="s">
        <v>7690</v>
      </c>
      <c r="V1666" s="237" t="s">
        <v>111</v>
      </c>
      <c r="W1666" s="237"/>
      <c r="X1666" s="237"/>
      <c r="Y1666" s="237" t="s">
        <v>7686</v>
      </c>
      <c r="Z1666" s="237" t="s">
        <v>7687</v>
      </c>
      <c r="AA1666" s="237" t="str">
        <f t="shared" si="283"/>
        <v>メルウ゛ェイユセンダイ</v>
      </c>
      <c r="AB1666" s="237" t="s">
        <v>3098</v>
      </c>
      <c r="AC1666" s="237" t="str">
        <f t="shared" si="284"/>
        <v>980</v>
      </c>
      <c r="AD1666" s="237" t="str">
        <f t="shared" si="285"/>
        <v>0011</v>
      </c>
      <c r="AE1666" s="237" t="s">
        <v>6875</v>
      </c>
      <c r="AF1666" s="237" t="s">
        <v>7688</v>
      </c>
      <c r="AG1666" s="237" t="str">
        <f t="shared" si="286"/>
        <v>仙台市青葉区上杉1-1-30 アロエ仙台101</v>
      </c>
      <c r="AH1666" s="237" t="s">
        <v>7689</v>
      </c>
      <c r="AI1666" s="237" t="s">
        <v>7689</v>
      </c>
      <c r="AJ1666" s="237" t="s">
        <v>332</v>
      </c>
    </row>
    <row r="1667" spans="1:36">
      <c r="A1667" s="237" t="str">
        <f t="shared" si="278"/>
        <v>0415101120居宅介護</v>
      </c>
      <c r="B1667" s="237" t="s">
        <v>7691</v>
      </c>
      <c r="C1667" s="237" t="s">
        <v>7692</v>
      </c>
      <c r="D1667" s="237" t="str">
        <f t="shared" si="279"/>
        <v>ユウゲンガイシャヒテン</v>
      </c>
      <c r="E1667" s="237" t="s">
        <v>4898</v>
      </c>
      <c r="F1667" s="237" t="str">
        <f t="shared" si="280"/>
        <v>980</v>
      </c>
      <c r="G1667" s="237" t="str">
        <f t="shared" si="281"/>
        <v>0803</v>
      </c>
      <c r="H1667" s="237" t="s">
        <v>7693</v>
      </c>
      <c r="I1667" s="237" t="str">
        <f t="shared" si="282"/>
        <v>仙台市青葉区国分町二丁目１２番１８号</v>
      </c>
      <c r="J1667" s="237" t="s">
        <v>7694</v>
      </c>
      <c r="K1667" s="237"/>
      <c r="L1667" s="237" t="s">
        <v>339</v>
      </c>
      <c r="M1667" s="237" t="s">
        <v>7695</v>
      </c>
      <c r="N1667" s="237" t="s">
        <v>7696</v>
      </c>
      <c r="O1667" s="237" t="s">
        <v>7697</v>
      </c>
      <c r="P1667" s="237" t="s">
        <v>514</v>
      </c>
      <c r="Q1667" s="237" t="s">
        <v>6875</v>
      </c>
      <c r="R1667" s="237" t="s">
        <v>7698</v>
      </c>
      <c r="S1667" s="237" t="s">
        <v>7694</v>
      </c>
      <c r="T1667" s="237" t="s">
        <v>7699</v>
      </c>
      <c r="U1667" s="237" t="s">
        <v>7700</v>
      </c>
      <c r="V1667" s="237" t="s">
        <v>99</v>
      </c>
      <c r="W1667" s="237"/>
      <c r="X1667" s="237"/>
      <c r="Y1667" s="237" t="s">
        <v>7701</v>
      </c>
      <c r="Z1667" s="237" t="s">
        <v>7702</v>
      </c>
      <c r="AA1667" s="237" t="str">
        <f t="shared" si="283"/>
        <v>ケアステーションハルノカゼ</v>
      </c>
      <c r="AB1667" s="237" t="s">
        <v>514</v>
      </c>
      <c r="AC1667" s="237" t="str">
        <f t="shared" si="284"/>
        <v>981</v>
      </c>
      <c r="AD1667" s="237" t="str">
        <f t="shared" si="285"/>
        <v>0961</v>
      </c>
      <c r="AE1667" s="237" t="s">
        <v>6875</v>
      </c>
      <c r="AF1667" s="237" t="s">
        <v>7698</v>
      </c>
      <c r="AG1667" s="237" t="str">
        <f t="shared" si="286"/>
        <v>仙台市青葉区桜ケ丘七丁目３９番２８号ウィンディーヒルズイン松木１階</v>
      </c>
      <c r="AH1667" s="237" t="s">
        <v>7694</v>
      </c>
      <c r="AI1667" s="237" t="s">
        <v>7699</v>
      </c>
      <c r="AJ1667" s="237" t="s">
        <v>332</v>
      </c>
    </row>
    <row r="1668" spans="1:36">
      <c r="A1668" s="237" t="str">
        <f t="shared" si="278"/>
        <v>0415101120重度訪問介護</v>
      </c>
      <c r="B1668" s="237" t="s">
        <v>7691</v>
      </c>
      <c r="C1668" s="237" t="s">
        <v>7692</v>
      </c>
      <c r="D1668" s="237" t="str">
        <f t="shared" si="279"/>
        <v>ユウゲンガイシャヒテン</v>
      </c>
      <c r="E1668" s="237" t="s">
        <v>4898</v>
      </c>
      <c r="F1668" s="237" t="str">
        <f t="shared" si="280"/>
        <v>980</v>
      </c>
      <c r="G1668" s="237" t="str">
        <f t="shared" si="281"/>
        <v>0803</v>
      </c>
      <c r="H1668" s="237" t="s">
        <v>7693</v>
      </c>
      <c r="I1668" s="237" t="str">
        <f t="shared" si="282"/>
        <v>仙台市青葉区国分町二丁目１２番１８号</v>
      </c>
      <c r="J1668" s="237" t="s">
        <v>7694</v>
      </c>
      <c r="K1668" s="237"/>
      <c r="L1668" s="237" t="s">
        <v>339</v>
      </c>
      <c r="M1668" s="237" t="s">
        <v>7695</v>
      </c>
      <c r="N1668" s="237" t="s">
        <v>7696</v>
      </c>
      <c r="O1668" s="237" t="s">
        <v>7697</v>
      </c>
      <c r="P1668" s="237" t="s">
        <v>514</v>
      </c>
      <c r="Q1668" s="237" t="s">
        <v>6875</v>
      </c>
      <c r="R1668" s="237" t="s">
        <v>7698</v>
      </c>
      <c r="S1668" s="237" t="s">
        <v>7694</v>
      </c>
      <c r="T1668" s="237" t="s">
        <v>7699</v>
      </c>
      <c r="U1668" s="237" t="s">
        <v>7700</v>
      </c>
      <c r="V1668" s="237" t="s">
        <v>101</v>
      </c>
      <c r="W1668" s="237"/>
      <c r="X1668" s="237"/>
      <c r="Y1668" s="237" t="s">
        <v>7696</v>
      </c>
      <c r="Z1668" s="237" t="s">
        <v>7697</v>
      </c>
      <c r="AA1668" s="237" t="str">
        <f t="shared" si="283"/>
        <v>ケアステーション　ハルノカゼ</v>
      </c>
      <c r="AB1668" s="237" t="s">
        <v>514</v>
      </c>
      <c r="AC1668" s="237" t="str">
        <f t="shared" si="284"/>
        <v>981</v>
      </c>
      <c r="AD1668" s="237" t="str">
        <f t="shared" si="285"/>
        <v>0961</v>
      </c>
      <c r="AE1668" s="237" t="s">
        <v>6875</v>
      </c>
      <c r="AF1668" s="237" t="s">
        <v>7698</v>
      </c>
      <c r="AG1668" s="237" t="str">
        <f t="shared" si="286"/>
        <v>仙台市青葉区桜ケ丘七丁目３９番２８号ウィンディーヒルズイン松木１階</v>
      </c>
      <c r="AH1668" s="237" t="s">
        <v>7694</v>
      </c>
      <c r="AI1668" s="237" t="s">
        <v>7699</v>
      </c>
      <c r="AJ1668" s="237" t="s">
        <v>332</v>
      </c>
    </row>
    <row r="1669" spans="1:36">
      <c r="A1669" s="237" t="str">
        <f t="shared" si="278"/>
        <v>0415101138居宅介護</v>
      </c>
      <c r="B1669" s="237" t="s">
        <v>2277</v>
      </c>
      <c r="C1669" s="237" t="s">
        <v>2278</v>
      </c>
      <c r="D1669" s="237" t="str">
        <f t="shared" si="279"/>
        <v>トクテイヒエイリカツドウホウジンヒヨコカイ</v>
      </c>
      <c r="E1669" s="237" t="s">
        <v>3181</v>
      </c>
      <c r="F1669" s="237" t="str">
        <f t="shared" si="280"/>
        <v>989</v>
      </c>
      <c r="G1669" s="237" t="str">
        <f t="shared" si="281"/>
        <v>2459</v>
      </c>
      <c r="H1669" s="237" t="s">
        <v>7703</v>
      </c>
      <c r="I1669" s="237" t="str">
        <f t="shared" si="282"/>
        <v>岩沼市たけくま１－２６－８</v>
      </c>
      <c r="J1669" s="237" t="s">
        <v>7704</v>
      </c>
      <c r="K1669" s="237" t="s">
        <v>7705</v>
      </c>
      <c r="L1669" s="237" t="s">
        <v>248</v>
      </c>
      <c r="M1669" s="237" t="s">
        <v>2283</v>
      </c>
      <c r="N1669" s="237" t="s">
        <v>7706</v>
      </c>
      <c r="O1669" s="237" t="s">
        <v>7707</v>
      </c>
      <c r="P1669" s="237" t="s">
        <v>7416</v>
      </c>
      <c r="Q1669" s="237" t="s">
        <v>6875</v>
      </c>
      <c r="R1669" s="237" t="s">
        <v>7708</v>
      </c>
      <c r="S1669" s="237" t="s">
        <v>7709</v>
      </c>
      <c r="T1669" s="237" t="s">
        <v>7710</v>
      </c>
      <c r="U1669" s="237" t="s">
        <v>7711</v>
      </c>
      <c r="V1669" s="237" t="s">
        <v>99</v>
      </c>
      <c r="W1669" s="237"/>
      <c r="X1669" s="237"/>
      <c r="Y1669" s="237" t="s">
        <v>7706</v>
      </c>
      <c r="Z1669" s="237" t="s">
        <v>7707</v>
      </c>
      <c r="AA1669" s="237" t="str">
        <f t="shared" si="283"/>
        <v>ピッピクリュウ</v>
      </c>
      <c r="AB1669" s="237" t="s">
        <v>7416</v>
      </c>
      <c r="AC1669" s="237" t="str">
        <f t="shared" si="284"/>
        <v>989</v>
      </c>
      <c r="AD1669" s="237" t="str">
        <f t="shared" si="285"/>
        <v>3122</v>
      </c>
      <c r="AE1669" s="237" t="s">
        <v>6875</v>
      </c>
      <c r="AF1669" s="237" t="s">
        <v>7708</v>
      </c>
      <c r="AG1669" s="237" t="str">
        <f t="shared" si="286"/>
        <v>仙台市青葉区栗生５－１５－２グリーンハウスＢ</v>
      </c>
      <c r="AH1669" s="237" t="s">
        <v>7709</v>
      </c>
      <c r="AI1669" s="237" t="s">
        <v>7710</v>
      </c>
      <c r="AJ1669" s="237" t="s">
        <v>332</v>
      </c>
    </row>
    <row r="1670" spans="1:36">
      <c r="A1670" s="237" t="str">
        <f t="shared" si="278"/>
        <v>0415101138重度訪問介護</v>
      </c>
      <c r="B1670" s="237" t="s">
        <v>2277</v>
      </c>
      <c r="C1670" s="237" t="s">
        <v>2278</v>
      </c>
      <c r="D1670" s="237" t="str">
        <f t="shared" si="279"/>
        <v>トクテイヒエイリカツドウホウジンヒヨコカイ</v>
      </c>
      <c r="E1670" s="237" t="s">
        <v>3181</v>
      </c>
      <c r="F1670" s="237" t="str">
        <f t="shared" si="280"/>
        <v>989</v>
      </c>
      <c r="G1670" s="237" t="str">
        <f t="shared" si="281"/>
        <v>2459</v>
      </c>
      <c r="H1670" s="237" t="s">
        <v>7703</v>
      </c>
      <c r="I1670" s="237" t="str">
        <f t="shared" si="282"/>
        <v>岩沼市たけくま１－２６－８</v>
      </c>
      <c r="J1670" s="237" t="s">
        <v>7704</v>
      </c>
      <c r="K1670" s="237" t="s">
        <v>7705</v>
      </c>
      <c r="L1670" s="237" t="s">
        <v>248</v>
      </c>
      <c r="M1670" s="237" t="s">
        <v>2283</v>
      </c>
      <c r="N1670" s="237" t="s">
        <v>7706</v>
      </c>
      <c r="O1670" s="237" t="s">
        <v>7707</v>
      </c>
      <c r="P1670" s="237" t="s">
        <v>7416</v>
      </c>
      <c r="Q1670" s="237" t="s">
        <v>6875</v>
      </c>
      <c r="R1670" s="237" t="s">
        <v>7708</v>
      </c>
      <c r="S1670" s="237" t="s">
        <v>7709</v>
      </c>
      <c r="T1670" s="237" t="s">
        <v>7710</v>
      </c>
      <c r="U1670" s="237" t="s">
        <v>7711</v>
      </c>
      <c r="V1670" s="237" t="s">
        <v>101</v>
      </c>
      <c r="W1670" s="237"/>
      <c r="X1670" s="237"/>
      <c r="Y1670" s="237" t="s">
        <v>7706</v>
      </c>
      <c r="Z1670" s="237" t="s">
        <v>7707</v>
      </c>
      <c r="AA1670" s="237" t="str">
        <f t="shared" si="283"/>
        <v>ピッピクリュウ</v>
      </c>
      <c r="AB1670" s="237" t="s">
        <v>7416</v>
      </c>
      <c r="AC1670" s="237" t="str">
        <f t="shared" si="284"/>
        <v>989</v>
      </c>
      <c r="AD1670" s="237" t="str">
        <f t="shared" si="285"/>
        <v>3122</v>
      </c>
      <c r="AE1670" s="237" t="s">
        <v>6875</v>
      </c>
      <c r="AF1670" s="237" t="s">
        <v>7708</v>
      </c>
      <c r="AG1670" s="237" t="str">
        <f t="shared" si="286"/>
        <v>仙台市青葉区栗生５－１５－２グリーンハウスＢ</v>
      </c>
      <c r="AH1670" s="237" t="s">
        <v>7709</v>
      </c>
      <c r="AI1670" s="237" t="s">
        <v>7710</v>
      </c>
      <c r="AJ1670" s="237" t="s">
        <v>332</v>
      </c>
    </row>
    <row r="1671" spans="1:36">
      <c r="A1671" s="237" t="str">
        <f t="shared" si="278"/>
        <v>0415101138児童デイサービス</v>
      </c>
      <c r="B1671" s="237" t="s">
        <v>2277</v>
      </c>
      <c r="C1671" s="237" t="s">
        <v>2278</v>
      </c>
      <c r="D1671" s="237" t="str">
        <f t="shared" si="279"/>
        <v>トクテイヒエイリカツドウホウジンヒヨコカイ</v>
      </c>
      <c r="E1671" s="237" t="s">
        <v>3181</v>
      </c>
      <c r="F1671" s="237" t="str">
        <f t="shared" si="280"/>
        <v>989</v>
      </c>
      <c r="G1671" s="237" t="str">
        <f t="shared" si="281"/>
        <v>2459</v>
      </c>
      <c r="H1671" s="237" t="s">
        <v>7703</v>
      </c>
      <c r="I1671" s="237" t="str">
        <f t="shared" si="282"/>
        <v>岩沼市たけくま１－２６－８</v>
      </c>
      <c r="J1671" s="237" t="s">
        <v>7704</v>
      </c>
      <c r="K1671" s="237" t="s">
        <v>7705</v>
      </c>
      <c r="L1671" s="237" t="s">
        <v>248</v>
      </c>
      <c r="M1671" s="237" t="s">
        <v>2283</v>
      </c>
      <c r="N1671" s="237" t="s">
        <v>7706</v>
      </c>
      <c r="O1671" s="237" t="s">
        <v>7707</v>
      </c>
      <c r="P1671" s="237" t="s">
        <v>7416</v>
      </c>
      <c r="Q1671" s="237" t="s">
        <v>6875</v>
      </c>
      <c r="R1671" s="237" t="s">
        <v>7708</v>
      </c>
      <c r="S1671" s="237" t="s">
        <v>7709</v>
      </c>
      <c r="T1671" s="237" t="s">
        <v>7710</v>
      </c>
      <c r="U1671" s="237" t="s">
        <v>7711</v>
      </c>
      <c r="V1671" s="237" t="s">
        <v>331</v>
      </c>
      <c r="W1671" s="237"/>
      <c r="X1671" s="237"/>
      <c r="Y1671" s="237" t="s">
        <v>7706</v>
      </c>
      <c r="Z1671" s="237" t="s">
        <v>7707</v>
      </c>
      <c r="AA1671" s="237" t="str">
        <f t="shared" si="283"/>
        <v>ピッピクリュウ</v>
      </c>
      <c r="AB1671" s="237" t="s">
        <v>7416</v>
      </c>
      <c r="AC1671" s="237" t="str">
        <f t="shared" si="284"/>
        <v>989</v>
      </c>
      <c r="AD1671" s="237" t="str">
        <f t="shared" si="285"/>
        <v>3122</v>
      </c>
      <c r="AE1671" s="237" t="s">
        <v>6875</v>
      </c>
      <c r="AF1671" s="237" t="s">
        <v>7712</v>
      </c>
      <c r="AG1671" s="237" t="str">
        <f t="shared" si="286"/>
        <v>仙台市青葉区栗生５－８－１０</v>
      </c>
      <c r="AH1671" s="237" t="s">
        <v>7709</v>
      </c>
      <c r="AI1671" s="237" t="s">
        <v>7710</v>
      </c>
      <c r="AJ1671" s="237" t="s">
        <v>260</v>
      </c>
    </row>
    <row r="1672" spans="1:36">
      <c r="A1672" s="237" t="str">
        <f t="shared" si="278"/>
        <v>0415101146居宅介護</v>
      </c>
      <c r="B1672" s="237" t="s">
        <v>7713</v>
      </c>
      <c r="C1672" s="237" t="s">
        <v>7714</v>
      </c>
      <c r="D1672" s="237" t="str">
        <f t="shared" si="279"/>
        <v>シャカイフクシホウジンセンダイシシャカイジギョウキョウカイ</v>
      </c>
      <c r="E1672" s="237" t="s">
        <v>7715</v>
      </c>
      <c r="F1672" s="237" t="str">
        <f t="shared" si="280"/>
        <v>981</v>
      </c>
      <c r="G1672" s="237" t="str">
        <f t="shared" si="281"/>
        <v>0917</v>
      </c>
      <c r="H1672" s="237" t="s">
        <v>7716</v>
      </c>
      <c r="I1672" s="237" t="str">
        <f t="shared" si="282"/>
        <v>仙台市青葉区葉山町８番１号</v>
      </c>
      <c r="J1672" s="237" t="s">
        <v>7717</v>
      </c>
      <c r="K1672" s="237" t="s">
        <v>7718</v>
      </c>
      <c r="L1672" s="237" t="s">
        <v>353</v>
      </c>
      <c r="M1672" s="237" t="s">
        <v>7719</v>
      </c>
      <c r="N1672" s="237" t="s">
        <v>7720</v>
      </c>
      <c r="O1672" s="237" t="s">
        <v>7721</v>
      </c>
      <c r="P1672" s="237" t="s">
        <v>7715</v>
      </c>
      <c r="Q1672" s="237" t="s">
        <v>6875</v>
      </c>
      <c r="R1672" s="237" t="s">
        <v>7716</v>
      </c>
      <c r="S1672" s="237" t="s">
        <v>7717</v>
      </c>
      <c r="T1672" s="237" t="s">
        <v>7718</v>
      </c>
      <c r="U1672" s="237" t="s">
        <v>7722</v>
      </c>
      <c r="V1672" s="237" t="s">
        <v>99</v>
      </c>
      <c r="W1672" s="237"/>
      <c r="X1672" s="237"/>
      <c r="Y1672" s="237" t="s">
        <v>7720</v>
      </c>
      <c r="Z1672" s="237" t="s">
        <v>7721</v>
      </c>
      <c r="AA1672" s="237" t="str">
        <f t="shared" si="283"/>
        <v>ハヤマチイキホウカツサービスステーション　ハヤマヘルパーセンター</v>
      </c>
      <c r="AB1672" s="237" t="s">
        <v>7715</v>
      </c>
      <c r="AC1672" s="237" t="str">
        <f t="shared" si="284"/>
        <v>981</v>
      </c>
      <c r="AD1672" s="237" t="str">
        <f t="shared" si="285"/>
        <v>0917</v>
      </c>
      <c r="AE1672" s="237" t="s">
        <v>6875</v>
      </c>
      <c r="AF1672" s="237" t="s">
        <v>7716</v>
      </c>
      <c r="AG1672" s="237" t="str">
        <f t="shared" si="286"/>
        <v>仙台市青葉区葉山町８番１号</v>
      </c>
      <c r="AH1672" s="237" t="s">
        <v>7717</v>
      </c>
      <c r="AI1672" s="237" t="s">
        <v>7718</v>
      </c>
      <c r="AJ1672" s="237" t="s">
        <v>260</v>
      </c>
    </row>
    <row r="1673" spans="1:36">
      <c r="A1673" s="237" t="str">
        <f t="shared" si="278"/>
        <v>0415101146重度訪問介護</v>
      </c>
      <c r="B1673" s="237" t="s">
        <v>7713</v>
      </c>
      <c r="C1673" s="237" t="s">
        <v>7714</v>
      </c>
      <c r="D1673" s="237" t="str">
        <f t="shared" si="279"/>
        <v>シャカイフクシホウジンセンダイシシャカイジギョウキョウカイ</v>
      </c>
      <c r="E1673" s="237" t="s">
        <v>7715</v>
      </c>
      <c r="F1673" s="237" t="str">
        <f t="shared" si="280"/>
        <v>981</v>
      </c>
      <c r="G1673" s="237" t="str">
        <f t="shared" si="281"/>
        <v>0917</v>
      </c>
      <c r="H1673" s="237" t="s">
        <v>7716</v>
      </c>
      <c r="I1673" s="237" t="str">
        <f t="shared" si="282"/>
        <v>仙台市青葉区葉山町８番１号</v>
      </c>
      <c r="J1673" s="237" t="s">
        <v>7717</v>
      </c>
      <c r="K1673" s="237" t="s">
        <v>7718</v>
      </c>
      <c r="L1673" s="237" t="s">
        <v>353</v>
      </c>
      <c r="M1673" s="237" t="s">
        <v>7719</v>
      </c>
      <c r="N1673" s="237" t="s">
        <v>7720</v>
      </c>
      <c r="O1673" s="237" t="s">
        <v>7721</v>
      </c>
      <c r="P1673" s="237" t="s">
        <v>7715</v>
      </c>
      <c r="Q1673" s="237" t="s">
        <v>6875</v>
      </c>
      <c r="R1673" s="237" t="s">
        <v>7716</v>
      </c>
      <c r="S1673" s="237" t="s">
        <v>7717</v>
      </c>
      <c r="T1673" s="237" t="s">
        <v>7718</v>
      </c>
      <c r="U1673" s="237" t="s">
        <v>7722</v>
      </c>
      <c r="V1673" s="237" t="s">
        <v>101</v>
      </c>
      <c r="W1673" s="237"/>
      <c r="X1673" s="237"/>
      <c r="Y1673" s="237" t="s">
        <v>7720</v>
      </c>
      <c r="Z1673" s="237" t="s">
        <v>7721</v>
      </c>
      <c r="AA1673" s="237" t="str">
        <f t="shared" si="283"/>
        <v>ハヤマチイキホウカツサービスステーション　ハヤマヘルパーセンター</v>
      </c>
      <c r="AB1673" s="237" t="s">
        <v>7715</v>
      </c>
      <c r="AC1673" s="237" t="str">
        <f t="shared" si="284"/>
        <v>981</v>
      </c>
      <c r="AD1673" s="237" t="str">
        <f t="shared" si="285"/>
        <v>0917</v>
      </c>
      <c r="AE1673" s="237" t="s">
        <v>6875</v>
      </c>
      <c r="AF1673" s="237" t="s">
        <v>7716</v>
      </c>
      <c r="AG1673" s="237" t="str">
        <f t="shared" si="286"/>
        <v>仙台市青葉区葉山町８番１号</v>
      </c>
      <c r="AH1673" s="237" t="s">
        <v>7717</v>
      </c>
      <c r="AI1673" s="237" t="s">
        <v>7718</v>
      </c>
      <c r="AJ1673" s="237" t="s">
        <v>260</v>
      </c>
    </row>
    <row r="1674" spans="1:36">
      <c r="A1674" s="237" t="str">
        <f t="shared" ref="A1674:A1737" si="287">U1674&amp;V1674</f>
        <v>0415101146同行援護</v>
      </c>
      <c r="B1674" s="237" t="s">
        <v>7713</v>
      </c>
      <c r="C1674" s="237" t="s">
        <v>7714</v>
      </c>
      <c r="D1674" s="237" t="str">
        <f t="shared" ref="D1674:D1737" si="288">DBCS(C1674)</f>
        <v>シャカイフクシホウジンセンダイシシャカイジギョウキョウカイ</v>
      </c>
      <c r="E1674" s="237" t="s">
        <v>7715</v>
      </c>
      <c r="F1674" s="237" t="str">
        <f t="shared" ref="F1674:F1737" si="289">LEFT(E1674,3)</f>
        <v>981</v>
      </c>
      <c r="G1674" s="237" t="str">
        <f t="shared" ref="G1674:G1737" si="290">RIGHT(E1674,4)</f>
        <v>0917</v>
      </c>
      <c r="H1674" s="237" t="s">
        <v>7716</v>
      </c>
      <c r="I1674" s="237" t="str">
        <f t="shared" ref="I1674:I1737" si="291">SUBSTITUTE(H1674,"宮城県","")</f>
        <v>仙台市青葉区葉山町８番１号</v>
      </c>
      <c r="J1674" s="237" t="s">
        <v>7717</v>
      </c>
      <c r="K1674" s="237" t="s">
        <v>7718</v>
      </c>
      <c r="L1674" s="237" t="s">
        <v>353</v>
      </c>
      <c r="M1674" s="237" t="s">
        <v>7719</v>
      </c>
      <c r="N1674" s="237" t="s">
        <v>7720</v>
      </c>
      <c r="O1674" s="237" t="s">
        <v>7721</v>
      </c>
      <c r="P1674" s="237" t="s">
        <v>7715</v>
      </c>
      <c r="Q1674" s="237" t="s">
        <v>6875</v>
      </c>
      <c r="R1674" s="237" t="s">
        <v>7716</v>
      </c>
      <c r="S1674" s="237" t="s">
        <v>7717</v>
      </c>
      <c r="T1674" s="237" t="s">
        <v>7718</v>
      </c>
      <c r="U1674" s="237" t="s">
        <v>7722</v>
      </c>
      <c r="V1674" s="237" t="s">
        <v>126</v>
      </c>
      <c r="W1674" s="237"/>
      <c r="X1674" s="237"/>
      <c r="Y1674" s="237" t="s">
        <v>7720</v>
      </c>
      <c r="Z1674" s="237" t="s">
        <v>7721</v>
      </c>
      <c r="AA1674" s="237" t="str">
        <f t="shared" ref="AA1674:AA1737" si="292">DBCS(Z1674)</f>
        <v>ハヤマチイキホウカツサービスステーション　ハヤマヘルパーセンター</v>
      </c>
      <c r="AB1674" s="237" t="s">
        <v>7715</v>
      </c>
      <c r="AC1674" s="237" t="str">
        <f t="shared" ref="AC1674:AC1737" si="293">LEFT(AB1674,3)</f>
        <v>981</v>
      </c>
      <c r="AD1674" s="237" t="str">
        <f t="shared" ref="AD1674:AD1737" si="294">RIGHT(AB1674,4)</f>
        <v>0917</v>
      </c>
      <c r="AE1674" s="237" t="s">
        <v>6875</v>
      </c>
      <c r="AF1674" s="237" t="s">
        <v>7716</v>
      </c>
      <c r="AG1674" s="237" t="str">
        <f t="shared" ref="AG1674:AG1737" si="295">SUBSTITUTE(AF1674,"宮城県","")</f>
        <v>仙台市青葉区葉山町８番１号</v>
      </c>
      <c r="AH1674" s="237" t="s">
        <v>7717</v>
      </c>
      <c r="AI1674" s="237" t="s">
        <v>7718</v>
      </c>
      <c r="AJ1674" s="237" t="s">
        <v>260</v>
      </c>
    </row>
    <row r="1675" spans="1:36">
      <c r="A1675" s="237" t="str">
        <f t="shared" si="287"/>
        <v>0415101161就労継続支援Ｂ型</v>
      </c>
      <c r="B1675" s="237" t="s">
        <v>7723</v>
      </c>
      <c r="C1675" s="237" t="s">
        <v>7724</v>
      </c>
      <c r="D1675" s="237" t="str">
        <f t="shared" si="288"/>
        <v>トクテイヒエイリカツドウホウジンタムタムシャナカヤマコウボウ</v>
      </c>
      <c r="E1675" s="237" t="s">
        <v>6185</v>
      </c>
      <c r="F1675" s="237" t="str">
        <f t="shared" si="289"/>
        <v>981</v>
      </c>
      <c r="G1675" s="237" t="str">
        <f t="shared" si="290"/>
        <v>0952</v>
      </c>
      <c r="H1675" s="237" t="s">
        <v>7725</v>
      </c>
      <c r="I1675" s="237" t="str">
        <f t="shared" si="291"/>
        <v>仙台市青葉区中山2丁目18-5</v>
      </c>
      <c r="J1675" s="237" t="s">
        <v>7726</v>
      </c>
      <c r="K1675" s="237" t="s">
        <v>7727</v>
      </c>
      <c r="L1675" s="237" t="s">
        <v>901</v>
      </c>
      <c r="M1675" s="237" t="s">
        <v>7728</v>
      </c>
      <c r="N1675" s="237" t="s">
        <v>7729</v>
      </c>
      <c r="O1675" s="237" t="s">
        <v>7730</v>
      </c>
      <c r="P1675" s="237" t="s">
        <v>6185</v>
      </c>
      <c r="Q1675" s="237" t="s">
        <v>6875</v>
      </c>
      <c r="R1675" s="237" t="s">
        <v>7725</v>
      </c>
      <c r="S1675" s="237" t="s">
        <v>7726</v>
      </c>
      <c r="T1675" s="237" t="s">
        <v>7727</v>
      </c>
      <c r="U1675" s="237" t="s">
        <v>7731</v>
      </c>
      <c r="V1675" s="237" t="s">
        <v>111</v>
      </c>
      <c r="W1675" s="237"/>
      <c r="X1675" s="237"/>
      <c r="Y1675" s="237" t="s">
        <v>7729</v>
      </c>
      <c r="Z1675" s="237" t="s">
        <v>7730</v>
      </c>
      <c r="AA1675" s="237" t="str">
        <f t="shared" si="292"/>
        <v>タムタムシャナカヤマコウボウ</v>
      </c>
      <c r="AB1675" s="237" t="s">
        <v>6185</v>
      </c>
      <c r="AC1675" s="237" t="str">
        <f t="shared" si="293"/>
        <v>981</v>
      </c>
      <c r="AD1675" s="237" t="str">
        <f t="shared" si="294"/>
        <v>0952</v>
      </c>
      <c r="AE1675" s="237" t="s">
        <v>6875</v>
      </c>
      <c r="AF1675" s="237" t="s">
        <v>7725</v>
      </c>
      <c r="AG1675" s="237" t="str">
        <f t="shared" si="295"/>
        <v>仙台市青葉区中山2丁目18-5</v>
      </c>
      <c r="AH1675" s="237" t="s">
        <v>7726</v>
      </c>
      <c r="AI1675" s="237" t="s">
        <v>7727</v>
      </c>
      <c r="AJ1675" s="237" t="s">
        <v>260</v>
      </c>
    </row>
    <row r="1676" spans="1:36">
      <c r="A1676" s="237" t="str">
        <f t="shared" si="287"/>
        <v>0415101179就労継続支援Ｂ型</v>
      </c>
      <c r="B1676" s="237" t="s">
        <v>7732</v>
      </c>
      <c r="C1676" s="237" t="s">
        <v>7733</v>
      </c>
      <c r="D1676" s="237" t="str">
        <f t="shared" si="288"/>
        <v>トクテイヒエイリカツドウホウジンハクエイシャ・ココロヤ</v>
      </c>
      <c r="E1676" s="237" t="s">
        <v>7042</v>
      </c>
      <c r="F1676" s="237" t="str">
        <f t="shared" si="289"/>
        <v>981</v>
      </c>
      <c r="G1676" s="237" t="str">
        <f t="shared" si="290"/>
        <v>0932</v>
      </c>
      <c r="H1676" s="237" t="s">
        <v>7734</v>
      </c>
      <c r="I1676" s="237" t="str">
        <f t="shared" si="291"/>
        <v>仙台市青葉区木町10-3</v>
      </c>
      <c r="J1676" s="237" t="s">
        <v>7735</v>
      </c>
      <c r="K1676" s="237" t="s">
        <v>7736</v>
      </c>
      <c r="L1676" s="237" t="s">
        <v>248</v>
      </c>
      <c r="M1676" s="237" t="s">
        <v>7737</v>
      </c>
      <c r="N1676" s="237" t="s">
        <v>7738</v>
      </c>
      <c r="O1676" s="237" t="s">
        <v>7739</v>
      </c>
      <c r="P1676" s="237" t="s">
        <v>7042</v>
      </c>
      <c r="Q1676" s="237" t="s">
        <v>6875</v>
      </c>
      <c r="R1676" s="237" t="s">
        <v>7734</v>
      </c>
      <c r="S1676" s="237" t="s">
        <v>7735</v>
      </c>
      <c r="T1676" s="237" t="s">
        <v>7736</v>
      </c>
      <c r="U1676" s="237" t="s">
        <v>7740</v>
      </c>
      <c r="V1676" s="237" t="s">
        <v>111</v>
      </c>
      <c r="W1676" s="237"/>
      <c r="X1676" s="237"/>
      <c r="Y1676" s="237" t="s">
        <v>7738</v>
      </c>
      <c r="Z1676" s="237" t="s">
        <v>7739</v>
      </c>
      <c r="AA1676" s="237" t="str">
        <f t="shared" si="292"/>
        <v>ココロヤ</v>
      </c>
      <c r="AB1676" s="237" t="s">
        <v>7042</v>
      </c>
      <c r="AC1676" s="237" t="str">
        <f t="shared" si="293"/>
        <v>981</v>
      </c>
      <c r="AD1676" s="237" t="str">
        <f t="shared" si="294"/>
        <v>0932</v>
      </c>
      <c r="AE1676" s="237" t="s">
        <v>6875</v>
      </c>
      <c r="AF1676" s="237" t="s">
        <v>7734</v>
      </c>
      <c r="AG1676" s="237" t="str">
        <f t="shared" si="295"/>
        <v>仙台市青葉区木町10-3</v>
      </c>
      <c r="AH1676" s="237" t="s">
        <v>7735</v>
      </c>
      <c r="AI1676" s="237" t="s">
        <v>7736</v>
      </c>
      <c r="AJ1676" s="237" t="s">
        <v>260</v>
      </c>
    </row>
    <row r="1677" spans="1:36">
      <c r="A1677" s="237" t="str">
        <f t="shared" si="287"/>
        <v>0415101187就労移行支援</v>
      </c>
      <c r="B1677" s="237" t="s">
        <v>7580</v>
      </c>
      <c r="C1677" s="237" t="s">
        <v>7581</v>
      </c>
      <c r="D1677" s="237" t="str">
        <f t="shared" si="288"/>
        <v>トクテイヒエイリカツドウホウジンクワノキ</v>
      </c>
      <c r="E1677" s="237" t="s">
        <v>5418</v>
      </c>
      <c r="F1677" s="237" t="str">
        <f t="shared" si="289"/>
        <v>980</v>
      </c>
      <c r="G1677" s="237" t="str">
        <f t="shared" si="290"/>
        <v>0004</v>
      </c>
      <c r="H1677" s="237" t="s">
        <v>7582</v>
      </c>
      <c r="I1677" s="237" t="str">
        <f t="shared" si="291"/>
        <v>仙台市青葉区宮町四丁目２番22号</v>
      </c>
      <c r="J1677" s="237" t="s">
        <v>7583</v>
      </c>
      <c r="K1677" s="237" t="s">
        <v>7584</v>
      </c>
      <c r="L1677" s="237" t="s">
        <v>248</v>
      </c>
      <c r="M1677" s="237" t="s">
        <v>7585</v>
      </c>
      <c r="N1677" s="237" t="s">
        <v>7741</v>
      </c>
      <c r="O1677" s="237" t="s">
        <v>7742</v>
      </c>
      <c r="P1677" s="237" t="s">
        <v>3098</v>
      </c>
      <c r="Q1677" s="237" t="s">
        <v>6875</v>
      </c>
      <c r="R1677" s="237" t="s">
        <v>7743</v>
      </c>
      <c r="S1677" s="237" t="s">
        <v>7744</v>
      </c>
      <c r="T1677" s="237" t="s">
        <v>7584</v>
      </c>
      <c r="U1677" s="237" t="s">
        <v>7745</v>
      </c>
      <c r="V1677" s="237" t="s">
        <v>109</v>
      </c>
      <c r="W1677" s="237"/>
      <c r="X1677" s="237"/>
      <c r="Y1677" s="237" t="s">
        <v>7741</v>
      </c>
      <c r="Z1677" s="237" t="s">
        <v>7742</v>
      </c>
      <c r="AA1677" s="237" t="str">
        <f t="shared" si="292"/>
        <v>マアル</v>
      </c>
      <c r="AB1677" s="237" t="s">
        <v>3098</v>
      </c>
      <c r="AC1677" s="237" t="str">
        <f t="shared" si="293"/>
        <v>980</v>
      </c>
      <c r="AD1677" s="237" t="str">
        <f t="shared" si="294"/>
        <v>0011</v>
      </c>
      <c r="AE1677" s="237" t="s">
        <v>6875</v>
      </c>
      <c r="AF1677" s="237" t="s">
        <v>7743</v>
      </c>
      <c r="AG1677" s="237" t="str">
        <f t="shared" si="295"/>
        <v>仙台市青葉区上杉1-7-7 上杉101号</v>
      </c>
      <c r="AH1677" s="237" t="s">
        <v>7744</v>
      </c>
      <c r="AI1677" s="237" t="s">
        <v>7584</v>
      </c>
      <c r="AJ1677" s="237" t="s">
        <v>332</v>
      </c>
    </row>
    <row r="1678" spans="1:36">
      <c r="A1678" s="237" t="str">
        <f t="shared" si="287"/>
        <v>0415101195就労継続支援Ａ型</v>
      </c>
      <c r="B1678" s="237" t="s">
        <v>2304</v>
      </c>
      <c r="C1678" s="237" t="s">
        <v>2305</v>
      </c>
      <c r="D1678" s="237" t="str">
        <f t="shared" si="288"/>
        <v>イッパンシャダンホウジントウホクフッコウプロジェクト</v>
      </c>
      <c r="E1678" s="237" t="s">
        <v>3098</v>
      </c>
      <c r="F1678" s="237" t="str">
        <f t="shared" si="289"/>
        <v>980</v>
      </c>
      <c r="G1678" s="237" t="str">
        <f t="shared" si="290"/>
        <v>0011</v>
      </c>
      <c r="H1678" s="237" t="s">
        <v>7746</v>
      </c>
      <c r="I1678" s="237" t="str">
        <f t="shared" si="291"/>
        <v>仙台市青葉区上杉1丁目3番22号</v>
      </c>
      <c r="J1678" s="237" t="s">
        <v>7747</v>
      </c>
      <c r="K1678" s="237" t="s">
        <v>7748</v>
      </c>
      <c r="L1678" s="237" t="s">
        <v>901</v>
      </c>
      <c r="M1678" s="237" t="s">
        <v>7749</v>
      </c>
      <c r="N1678" s="237" t="s">
        <v>7750</v>
      </c>
      <c r="O1678" s="237" t="s">
        <v>7751</v>
      </c>
      <c r="P1678" s="237" t="s">
        <v>3098</v>
      </c>
      <c r="Q1678" s="237" t="s">
        <v>6875</v>
      </c>
      <c r="R1678" s="237" t="s">
        <v>7752</v>
      </c>
      <c r="S1678" s="237" t="s">
        <v>7747</v>
      </c>
      <c r="T1678" s="237" t="s">
        <v>7748</v>
      </c>
      <c r="U1678" s="237" t="s">
        <v>7753</v>
      </c>
      <c r="V1678" s="237" t="s">
        <v>110</v>
      </c>
      <c r="W1678" s="237"/>
      <c r="X1678" s="237"/>
      <c r="Y1678" s="237" t="s">
        <v>7750</v>
      </c>
      <c r="Z1678" s="237" t="s">
        <v>7751</v>
      </c>
      <c r="AA1678" s="237" t="str">
        <f t="shared" si="292"/>
        <v>トウホクフッコウプロジェクト</v>
      </c>
      <c r="AB1678" s="237" t="s">
        <v>3098</v>
      </c>
      <c r="AC1678" s="237" t="str">
        <f t="shared" si="293"/>
        <v>980</v>
      </c>
      <c r="AD1678" s="237" t="str">
        <f t="shared" si="294"/>
        <v>0011</v>
      </c>
      <c r="AE1678" s="237" t="s">
        <v>6875</v>
      </c>
      <c r="AF1678" s="237" t="s">
        <v>7752</v>
      </c>
      <c r="AG1678" s="237" t="str">
        <f t="shared" si="295"/>
        <v>仙台市青葉区上杉1丁目3番22号 2階</v>
      </c>
      <c r="AH1678" s="237" t="s">
        <v>7747</v>
      </c>
      <c r="AI1678" s="237" t="s">
        <v>7748</v>
      </c>
      <c r="AJ1678" s="237" t="s">
        <v>332</v>
      </c>
    </row>
    <row r="1679" spans="1:36">
      <c r="A1679" s="237" t="str">
        <f t="shared" si="287"/>
        <v>0415101203居宅介護</v>
      </c>
      <c r="B1679" s="237" t="s">
        <v>7754</v>
      </c>
      <c r="C1679" s="237" t="s">
        <v>7755</v>
      </c>
      <c r="D1679" s="237" t="str">
        <f t="shared" si="288"/>
        <v>カブシキカイシャサクラボ</v>
      </c>
      <c r="E1679" s="237" t="s">
        <v>3098</v>
      </c>
      <c r="F1679" s="237" t="str">
        <f t="shared" si="289"/>
        <v>980</v>
      </c>
      <c r="G1679" s="237" t="str">
        <f t="shared" si="290"/>
        <v>0011</v>
      </c>
      <c r="H1679" s="237" t="s">
        <v>7756</v>
      </c>
      <c r="I1679" s="237" t="str">
        <f t="shared" si="291"/>
        <v>仙台市青葉区上杉一丁目８番１９号副都心ビル上杉百番館２階</v>
      </c>
      <c r="J1679" s="237" t="s">
        <v>7757</v>
      </c>
      <c r="K1679" s="237" t="s">
        <v>7758</v>
      </c>
      <c r="L1679" s="237" t="s">
        <v>635</v>
      </c>
      <c r="M1679" s="237" t="s">
        <v>7759</v>
      </c>
      <c r="N1679" s="237" t="s">
        <v>7760</v>
      </c>
      <c r="O1679" s="237" t="s">
        <v>7761</v>
      </c>
      <c r="P1679" s="237" t="s">
        <v>3098</v>
      </c>
      <c r="Q1679" s="237" t="s">
        <v>6875</v>
      </c>
      <c r="R1679" s="237" t="s">
        <v>7756</v>
      </c>
      <c r="S1679" s="237" t="s">
        <v>7762</v>
      </c>
      <c r="T1679" s="237" t="s">
        <v>7758</v>
      </c>
      <c r="U1679" s="237" t="s">
        <v>7763</v>
      </c>
      <c r="V1679" s="237" t="s">
        <v>99</v>
      </c>
      <c r="W1679" s="237"/>
      <c r="X1679" s="237"/>
      <c r="Y1679" s="237" t="s">
        <v>7760</v>
      </c>
      <c r="Z1679" s="237" t="s">
        <v>7761</v>
      </c>
      <c r="AA1679" s="237" t="str">
        <f t="shared" si="292"/>
        <v>ホウモンカイゴマイン</v>
      </c>
      <c r="AB1679" s="237" t="s">
        <v>3098</v>
      </c>
      <c r="AC1679" s="237" t="str">
        <f t="shared" si="293"/>
        <v>980</v>
      </c>
      <c r="AD1679" s="237" t="str">
        <f t="shared" si="294"/>
        <v>0011</v>
      </c>
      <c r="AE1679" s="237" t="s">
        <v>6875</v>
      </c>
      <c r="AF1679" s="237" t="s">
        <v>7756</v>
      </c>
      <c r="AG1679" s="237" t="str">
        <f t="shared" si="295"/>
        <v>仙台市青葉区上杉一丁目８番１９号副都心ビル上杉百番館２階</v>
      </c>
      <c r="AH1679" s="237" t="s">
        <v>7762</v>
      </c>
      <c r="AI1679" s="237" t="s">
        <v>7758</v>
      </c>
      <c r="AJ1679" s="237" t="s">
        <v>332</v>
      </c>
    </row>
    <row r="1680" spans="1:36">
      <c r="A1680" s="237" t="str">
        <f t="shared" si="287"/>
        <v>0415101203重度訪問介護</v>
      </c>
      <c r="B1680" s="237" t="s">
        <v>7754</v>
      </c>
      <c r="C1680" s="237" t="s">
        <v>7755</v>
      </c>
      <c r="D1680" s="237" t="str">
        <f t="shared" si="288"/>
        <v>カブシキカイシャサクラボ</v>
      </c>
      <c r="E1680" s="237" t="s">
        <v>3098</v>
      </c>
      <c r="F1680" s="237" t="str">
        <f t="shared" si="289"/>
        <v>980</v>
      </c>
      <c r="G1680" s="237" t="str">
        <f t="shared" si="290"/>
        <v>0011</v>
      </c>
      <c r="H1680" s="237" t="s">
        <v>7756</v>
      </c>
      <c r="I1680" s="237" t="str">
        <f t="shared" si="291"/>
        <v>仙台市青葉区上杉一丁目８番１９号副都心ビル上杉百番館２階</v>
      </c>
      <c r="J1680" s="237" t="s">
        <v>7757</v>
      </c>
      <c r="K1680" s="237" t="s">
        <v>7758</v>
      </c>
      <c r="L1680" s="237" t="s">
        <v>635</v>
      </c>
      <c r="M1680" s="237" t="s">
        <v>7759</v>
      </c>
      <c r="N1680" s="237" t="s">
        <v>7760</v>
      </c>
      <c r="O1680" s="237" t="s">
        <v>7761</v>
      </c>
      <c r="P1680" s="237" t="s">
        <v>3098</v>
      </c>
      <c r="Q1680" s="237" t="s">
        <v>6875</v>
      </c>
      <c r="R1680" s="237" t="s">
        <v>7756</v>
      </c>
      <c r="S1680" s="237" t="s">
        <v>7762</v>
      </c>
      <c r="T1680" s="237" t="s">
        <v>7758</v>
      </c>
      <c r="U1680" s="237" t="s">
        <v>7763</v>
      </c>
      <c r="V1680" s="237" t="s">
        <v>101</v>
      </c>
      <c r="W1680" s="237"/>
      <c r="X1680" s="237"/>
      <c r="Y1680" s="237" t="s">
        <v>7760</v>
      </c>
      <c r="Z1680" s="237" t="s">
        <v>7761</v>
      </c>
      <c r="AA1680" s="237" t="str">
        <f t="shared" si="292"/>
        <v>ホウモンカイゴマイン</v>
      </c>
      <c r="AB1680" s="237" t="s">
        <v>3098</v>
      </c>
      <c r="AC1680" s="237" t="str">
        <f t="shared" si="293"/>
        <v>980</v>
      </c>
      <c r="AD1680" s="237" t="str">
        <f t="shared" si="294"/>
        <v>0011</v>
      </c>
      <c r="AE1680" s="237" t="s">
        <v>6875</v>
      </c>
      <c r="AF1680" s="237" t="s">
        <v>7756</v>
      </c>
      <c r="AG1680" s="237" t="str">
        <f t="shared" si="295"/>
        <v>仙台市青葉区上杉一丁目８番１９号副都心ビル上杉百番館２階</v>
      </c>
      <c r="AH1680" s="237" t="s">
        <v>7762</v>
      </c>
      <c r="AI1680" s="237" t="s">
        <v>7758</v>
      </c>
      <c r="AJ1680" s="237" t="s">
        <v>332</v>
      </c>
    </row>
    <row r="1681" spans="1:36">
      <c r="A1681" s="237" t="str">
        <f t="shared" si="287"/>
        <v>0415101211居宅介護</v>
      </c>
      <c r="B1681" s="237" t="s">
        <v>7764</v>
      </c>
      <c r="C1681" s="237" t="s">
        <v>7765</v>
      </c>
      <c r="D1681" s="237" t="str">
        <f t="shared" si="288"/>
        <v>イッパンシャダンホウジンヒューマンサポート</v>
      </c>
      <c r="E1681" s="237" t="s">
        <v>1505</v>
      </c>
      <c r="F1681" s="237" t="str">
        <f t="shared" si="289"/>
        <v>981</v>
      </c>
      <c r="G1681" s="237" t="str">
        <f t="shared" si="290"/>
        <v>3217</v>
      </c>
      <c r="H1681" s="237" t="s">
        <v>1506</v>
      </c>
      <c r="I1681" s="237" t="str">
        <f t="shared" si="291"/>
        <v>仙台市泉区実沢字男生山9-14</v>
      </c>
      <c r="J1681" s="237" t="s">
        <v>1507</v>
      </c>
      <c r="K1681" s="237" t="s">
        <v>1508</v>
      </c>
      <c r="L1681" s="237" t="s">
        <v>901</v>
      </c>
      <c r="M1681" s="237" t="s">
        <v>7766</v>
      </c>
      <c r="N1681" s="237" t="s">
        <v>7767</v>
      </c>
      <c r="O1681" s="237" t="s">
        <v>7768</v>
      </c>
      <c r="P1681" s="237" t="s">
        <v>3098</v>
      </c>
      <c r="Q1681" s="237" t="s">
        <v>6875</v>
      </c>
      <c r="R1681" s="237" t="s">
        <v>7769</v>
      </c>
      <c r="S1681" s="237" t="s">
        <v>7770</v>
      </c>
      <c r="T1681" s="237" t="s">
        <v>7771</v>
      </c>
      <c r="U1681" s="237" t="s">
        <v>7772</v>
      </c>
      <c r="V1681" s="237" t="s">
        <v>99</v>
      </c>
      <c r="W1681" s="237"/>
      <c r="X1681" s="237"/>
      <c r="Y1681" s="237" t="s">
        <v>7767</v>
      </c>
      <c r="Z1681" s="237" t="s">
        <v>7768</v>
      </c>
      <c r="AA1681" s="237" t="str">
        <f t="shared" si="292"/>
        <v>センダイチュウオウサポートセンター</v>
      </c>
      <c r="AB1681" s="237" t="s">
        <v>3098</v>
      </c>
      <c r="AC1681" s="237" t="str">
        <f t="shared" si="293"/>
        <v>980</v>
      </c>
      <c r="AD1681" s="237" t="str">
        <f t="shared" si="294"/>
        <v>0011</v>
      </c>
      <c r="AE1681" s="237" t="s">
        <v>6875</v>
      </c>
      <c r="AF1681" s="237" t="s">
        <v>7769</v>
      </c>
      <c r="AG1681" s="237" t="str">
        <f t="shared" si="295"/>
        <v>仙台市青葉区上杉一丁目１６－３０東日本ビル５階</v>
      </c>
      <c r="AH1681" s="237" t="s">
        <v>7770</v>
      </c>
      <c r="AI1681" s="237" t="s">
        <v>7771</v>
      </c>
      <c r="AJ1681" s="237" t="s">
        <v>332</v>
      </c>
    </row>
    <row r="1682" spans="1:36">
      <c r="A1682" s="237" t="str">
        <f t="shared" si="287"/>
        <v>0415101211重度訪問介護</v>
      </c>
      <c r="B1682" s="237" t="s">
        <v>7764</v>
      </c>
      <c r="C1682" s="237" t="s">
        <v>7765</v>
      </c>
      <c r="D1682" s="237" t="str">
        <f t="shared" si="288"/>
        <v>イッパンシャダンホウジンヒューマンサポート</v>
      </c>
      <c r="E1682" s="237" t="s">
        <v>1505</v>
      </c>
      <c r="F1682" s="237" t="str">
        <f t="shared" si="289"/>
        <v>981</v>
      </c>
      <c r="G1682" s="237" t="str">
        <f t="shared" si="290"/>
        <v>3217</v>
      </c>
      <c r="H1682" s="237" t="s">
        <v>1506</v>
      </c>
      <c r="I1682" s="237" t="str">
        <f t="shared" si="291"/>
        <v>仙台市泉区実沢字男生山9-14</v>
      </c>
      <c r="J1682" s="237" t="s">
        <v>1507</v>
      </c>
      <c r="K1682" s="237" t="s">
        <v>1508</v>
      </c>
      <c r="L1682" s="237" t="s">
        <v>901</v>
      </c>
      <c r="M1682" s="237" t="s">
        <v>7766</v>
      </c>
      <c r="N1682" s="237" t="s">
        <v>7767</v>
      </c>
      <c r="O1682" s="237" t="s">
        <v>7768</v>
      </c>
      <c r="P1682" s="237" t="s">
        <v>3098</v>
      </c>
      <c r="Q1682" s="237" t="s">
        <v>6875</v>
      </c>
      <c r="R1682" s="237" t="s">
        <v>7769</v>
      </c>
      <c r="S1682" s="237" t="s">
        <v>7770</v>
      </c>
      <c r="T1682" s="237" t="s">
        <v>7771</v>
      </c>
      <c r="U1682" s="237" t="s">
        <v>7772</v>
      </c>
      <c r="V1682" s="237" t="s">
        <v>101</v>
      </c>
      <c r="W1682" s="237"/>
      <c r="X1682" s="237"/>
      <c r="Y1682" s="237" t="s">
        <v>7767</v>
      </c>
      <c r="Z1682" s="237" t="s">
        <v>7768</v>
      </c>
      <c r="AA1682" s="237" t="str">
        <f t="shared" si="292"/>
        <v>センダイチュウオウサポートセンター</v>
      </c>
      <c r="AB1682" s="237" t="s">
        <v>3098</v>
      </c>
      <c r="AC1682" s="237" t="str">
        <f t="shared" si="293"/>
        <v>980</v>
      </c>
      <c r="AD1682" s="237" t="str">
        <f t="shared" si="294"/>
        <v>0011</v>
      </c>
      <c r="AE1682" s="237" t="s">
        <v>6875</v>
      </c>
      <c r="AF1682" s="237" t="s">
        <v>7769</v>
      </c>
      <c r="AG1682" s="237" t="str">
        <f t="shared" si="295"/>
        <v>仙台市青葉区上杉一丁目１６－３０東日本ビル５階</v>
      </c>
      <c r="AH1682" s="237" t="s">
        <v>7770</v>
      </c>
      <c r="AI1682" s="237" t="s">
        <v>7771</v>
      </c>
      <c r="AJ1682" s="237" t="s">
        <v>332</v>
      </c>
    </row>
    <row r="1683" spans="1:36">
      <c r="A1683" s="237" t="str">
        <f t="shared" si="287"/>
        <v>0415101229就労移行支援</v>
      </c>
      <c r="B1683" s="237" t="s">
        <v>7773</v>
      </c>
      <c r="C1683" s="237" t="s">
        <v>7774</v>
      </c>
      <c r="D1683" s="237" t="str">
        <f t="shared" si="288"/>
        <v>トクテイヒエイリカツドウホウジンアシアト</v>
      </c>
      <c r="E1683" s="237" t="s">
        <v>7775</v>
      </c>
      <c r="F1683" s="237" t="str">
        <f t="shared" si="289"/>
        <v>981</v>
      </c>
      <c r="G1683" s="237" t="str">
        <f t="shared" si="290"/>
        <v>0911</v>
      </c>
      <c r="H1683" s="237" t="s">
        <v>7776</v>
      </c>
      <c r="I1683" s="237" t="str">
        <f t="shared" si="291"/>
        <v>仙台市青葉区小田原５丁目１－１６</v>
      </c>
      <c r="J1683" s="237" t="s">
        <v>7777</v>
      </c>
      <c r="K1683" s="237" t="s">
        <v>7778</v>
      </c>
      <c r="L1683" s="237" t="s">
        <v>248</v>
      </c>
      <c r="M1683" s="237" t="s">
        <v>7779</v>
      </c>
      <c r="N1683" s="237" t="s">
        <v>7780</v>
      </c>
      <c r="O1683" s="237" t="s">
        <v>7781</v>
      </c>
      <c r="P1683" s="237" t="s">
        <v>608</v>
      </c>
      <c r="Q1683" s="237" t="s">
        <v>6875</v>
      </c>
      <c r="R1683" s="237" t="s">
        <v>7782</v>
      </c>
      <c r="S1683" s="237" t="s">
        <v>7777</v>
      </c>
      <c r="T1683" s="237" t="s">
        <v>7778</v>
      </c>
      <c r="U1683" s="237" t="s">
        <v>7783</v>
      </c>
      <c r="V1683" s="237" t="s">
        <v>109</v>
      </c>
      <c r="W1683" s="237"/>
      <c r="X1683" s="237"/>
      <c r="Y1683" s="237" t="s">
        <v>7780</v>
      </c>
      <c r="Z1683" s="237" t="s">
        <v>7781</v>
      </c>
      <c r="AA1683" s="237" t="str">
        <f t="shared" si="292"/>
        <v>シテイシュウロウケイゾクシエンタキノウガタアシアト</v>
      </c>
      <c r="AB1683" s="237" t="s">
        <v>608</v>
      </c>
      <c r="AC1683" s="237" t="str">
        <f t="shared" si="293"/>
        <v>980</v>
      </c>
      <c r="AD1683" s="237" t="str">
        <f t="shared" si="294"/>
        <v>0003</v>
      </c>
      <c r="AE1683" s="237" t="s">
        <v>6875</v>
      </c>
      <c r="AF1683" s="237" t="s">
        <v>7782</v>
      </c>
      <c r="AG1683" s="237" t="str">
        <f t="shared" si="295"/>
        <v>仙台市青葉区小田原5丁目1-16 1階</v>
      </c>
      <c r="AH1683" s="237" t="s">
        <v>7777</v>
      </c>
      <c r="AI1683" s="237" t="s">
        <v>7778</v>
      </c>
      <c r="AJ1683" s="237" t="s">
        <v>332</v>
      </c>
    </row>
    <row r="1684" spans="1:36">
      <c r="A1684" s="237" t="str">
        <f t="shared" si="287"/>
        <v>0415101229就労継続支援Ａ型</v>
      </c>
      <c r="B1684" s="237" t="s">
        <v>7773</v>
      </c>
      <c r="C1684" s="237" t="s">
        <v>7774</v>
      </c>
      <c r="D1684" s="237" t="str">
        <f t="shared" si="288"/>
        <v>トクテイヒエイリカツドウホウジンアシアト</v>
      </c>
      <c r="E1684" s="237" t="s">
        <v>7775</v>
      </c>
      <c r="F1684" s="237" t="str">
        <f t="shared" si="289"/>
        <v>981</v>
      </c>
      <c r="G1684" s="237" t="str">
        <f t="shared" si="290"/>
        <v>0911</v>
      </c>
      <c r="H1684" s="237" t="s">
        <v>7776</v>
      </c>
      <c r="I1684" s="237" t="str">
        <f t="shared" si="291"/>
        <v>仙台市青葉区小田原５丁目１－１６</v>
      </c>
      <c r="J1684" s="237" t="s">
        <v>7777</v>
      </c>
      <c r="K1684" s="237" t="s">
        <v>7778</v>
      </c>
      <c r="L1684" s="237" t="s">
        <v>248</v>
      </c>
      <c r="M1684" s="237" t="s">
        <v>7779</v>
      </c>
      <c r="N1684" s="237" t="s">
        <v>7780</v>
      </c>
      <c r="O1684" s="237" t="s">
        <v>7781</v>
      </c>
      <c r="P1684" s="237" t="s">
        <v>608</v>
      </c>
      <c r="Q1684" s="237" t="s">
        <v>6875</v>
      </c>
      <c r="R1684" s="237" t="s">
        <v>7782</v>
      </c>
      <c r="S1684" s="237" t="s">
        <v>7777</v>
      </c>
      <c r="T1684" s="237" t="s">
        <v>7778</v>
      </c>
      <c r="U1684" s="237" t="s">
        <v>7783</v>
      </c>
      <c r="V1684" s="237" t="s">
        <v>110</v>
      </c>
      <c r="W1684" s="237"/>
      <c r="X1684" s="237"/>
      <c r="Y1684" s="237" t="s">
        <v>7780</v>
      </c>
      <c r="Z1684" s="237" t="s">
        <v>7781</v>
      </c>
      <c r="AA1684" s="237" t="str">
        <f t="shared" si="292"/>
        <v>シテイシュウロウケイゾクシエンタキノウガタアシアト</v>
      </c>
      <c r="AB1684" s="237" t="s">
        <v>608</v>
      </c>
      <c r="AC1684" s="237" t="str">
        <f t="shared" si="293"/>
        <v>980</v>
      </c>
      <c r="AD1684" s="237" t="str">
        <f t="shared" si="294"/>
        <v>0003</v>
      </c>
      <c r="AE1684" s="237" t="s">
        <v>6875</v>
      </c>
      <c r="AF1684" s="237" t="s">
        <v>7782</v>
      </c>
      <c r="AG1684" s="237" t="str">
        <f t="shared" si="295"/>
        <v>仙台市青葉区小田原5丁目1-16 1階</v>
      </c>
      <c r="AH1684" s="237" t="s">
        <v>7777</v>
      </c>
      <c r="AI1684" s="237" t="s">
        <v>7778</v>
      </c>
      <c r="AJ1684" s="237" t="s">
        <v>332</v>
      </c>
    </row>
    <row r="1685" spans="1:36">
      <c r="A1685" s="237" t="str">
        <f t="shared" si="287"/>
        <v>0415101229就労継続支援Ｂ型</v>
      </c>
      <c r="B1685" s="237" t="s">
        <v>7773</v>
      </c>
      <c r="C1685" s="237" t="s">
        <v>7774</v>
      </c>
      <c r="D1685" s="237" t="str">
        <f t="shared" si="288"/>
        <v>トクテイヒエイリカツドウホウジンアシアト</v>
      </c>
      <c r="E1685" s="237" t="s">
        <v>7775</v>
      </c>
      <c r="F1685" s="237" t="str">
        <f t="shared" si="289"/>
        <v>981</v>
      </c>
      <c r="G1685" s="237" t="str">
        <f t="shared" si="290"/>
        <v>0911</v>
      </c>
      <c r="H1685" s="237" t="s">
        <v>7776</v>
      </c>
      <c r="I1685" s="237" t="str">
        <f t="shared" si="291"/>
        <v>仙台市青葉区小田原５丁目１－１６</v>
      </c>
      <c r="J1685" s="237" t="s">
        <v>7777</v>
      </c>
      <c r="K1685" s="237" t="s">
        <v>7778</v>
      </c>
      <c r="L1685" s="237" t="s">
        <v>248</v>
      </c>
      <c r="M1685" s="237" t="s">
        <v>7779</v>
      </c>
      <c r="N1685" s="237" t="s">
        <v>7780</v>
      </c>
      <c r="O1685" s="237" t="s">
        <v>7781</v>
      </c>
      <c r="P1685" s="237" t="s">
        <v>608</v>
      </c>
      <c r="Q1685" s="237" t="s">
        <v>6875</v>
      </c>
      <c r="R1685" s="237" t="s">
        <v>7782</v>
      </c>
      <c r="S1685" s="237" t="s">
        <v>7777</v>
      </c>
      <c r="T1685" s="237" t="s">
        <v>7778</v>
      </c>
      <c r="U1685" s="237" t="s">
        <v>7783</v>
      </c>
      <c r="V1685" s="237" t="s">
        <v>111</v>
      </c>
      <c r="W1685" s="237"/>
      <c r="X1685" s="237"/>
      <c r="Y1685" s="237" t="s">
        <v>7780</v>
      </c>
      <c r="Z1685" s="237" t="s">
        <v>7781</v>
      </c>
      <c r="AA1685" s="237" t="str">
        <f t="shared" si="292"/>
        <v>シテイシュウロウケイゾクシエンタキノウガタアシアト</v>
      </c>
      <c r="AB1685" s="237" t="s">
        <v>608</v>
      </c>
      <c r="AC1685" s="237" t="str">
        <f t="shared" si="293"/>
        <v>980</v>
      </c>
      <c r="AD1685" s="237" t="str">
        <f t="shared" si="294"/>
        <v>0003</v>
      </c>
      <c r="AE1685" s="237" t="s">
        <v>6875</v>
      </c>
      <c r="AF1685" s="237" t="s">
        <v>7782</v>
      </c>
      <c r="AG1685" s="237" t="str">
        <f t="shared" si="295"/>
        <v>仙台市青葉区小田原5丁目1-16 1階</v>
      </c>
      <c r="AH1685" s="237" t="s">
        <v>7777</v>
      </c>
      <c r="AI1685" s="237" t="s">
        <v>7778</v>
      </c>
      <c r="AJ1685" s="237" t="s">
        <v>332</v>
      </c>
    </row>
    <row r="1686" spans="1:36">
      <c r="A1686" s="237" t="str">
        <f t="shared" si="287"/>
        <v>0415101237居宅介護</v>
      </c>
      <c r="B1686" s="237" t="s">
        <v>7784</v>
      </c>
      <c r="C1686" s="237" t="s">
        <v>7785</v>
      </c>
      <c r="D1686" s="237" t="str">
        <f t="shared" si="288"/>
        <v>エルケアトウホクカブシキガイシャ</v>
      </c>
      <c r="E1686" s="237" t="s">
        <v>5418</v>
      </c>
      <c r="F1686" s="237" t="str">
        <f t="shared" si="289"/>
        <v>980</v>
      </c>
      <c r="G1686" s="237" t="str">
        <f t="shared" si="290"/>
        <v>0004</v>
      </c>
      <c r="H1686" s="237" t="s">
        <v>7786</v>
      </c>
      <c r="I1686" s="237" t="str">
        <f t="shared" si="291"/>
        <v>仙台市青葉区宮町四丁目5番43号106</v>
      </c>
      <c r="J1686" s="237" t="s">
        <v>7787</v>
      </c>
      <c r="K1686" s="237" t="s">
        <v>7788</v>
      </c>
      <c r="L1686" s="237" t="s">
        <v>339</v>
      </c>
      <c r="M1686" s="237" t="s">
        <v>7789</v>
      </c>
      <c r="N1686" s="237" t="s">
        <v>7790</v>
      </c>
      <c r="O1686" s="237" t="s">
        <v>7791</v>
      </c>
      <c r="P1686" s="237" t="s">
        <v>5418</v>
      </c>
      <c r="Q1686" s="237" t="s">
        <v>6875</v>
      </c>
      <c r="R1686" s="237" t="s">
        <v>7786</v>
      </c>
      <c r="S1686" s="237" t="s">
        <v>7787</v>
      </c>
      <c r="T1686" s="237" t="s">
        <v>7788</v>
      </c>
      <c r="U1686" s="237" t="s">
        <v>7792</v>
      </c>
      <c r="V1686" s="237" t="s">
        <v>99</v>
      </c>
      <c r="W1686" s="237"/>
      <c r="X1686" s="237"/>
      <c r="Y1686" s="237" t="s">
        <v>7790</v>
      </c>
      <c r="Z1686" s="237" t="s">
        <v>7791</v>
      </c>
      <c r="AA1686" s="237" t="str">
        <f t="shared" si="292"/>
        <v>エルケアトウホク　ミヤマチケアセンター</v>
      </c>
      <c r="AB1686" s="237" t="s">
        <v>5418</v>
      </c>
      <c r="AC1686" s="237" t="str">
        <f t="shared" si="293"/>
        <v>980</v>
      </c>
      <c r="AD1686" s="237" t="str">
        <f t="shared" si="294"/>
        <v>0004</v>
      </c>
      <c r="AE1686" s="237" t="s">
        <v>6875</v>
      </c>
      <c r="AF1686" s="237" t="s">
        <v>7786</v>
      </c>
      <c r="AG1686" s="237" t="str">
        <f t="shared" si="295"/>
        <v>仙台市青葉区宮町四丁目5番43号106</v>
      </c>
      <c r="AH1686" s="237" t="s">
        <v>7787</v>
      </c>
      <c r="AI1686" s="237" t="s">
        <v>7788</v>
      </c>
      <c r="AJ1686" s="237" t="s">
        <v>332</v>
      </c>
    </row>
    <row r="1687" spans="1:36">
      <c r="A1687" s="237" t="str">
        <f t="shared" si="287"/>
        <v>0415101237重度訪問介護</v>
      </c>
      <c r="B1687" s="237" t="s">
        <v>7784</v>
      </c>
      <c r="C1687" s="237" t="s">
        <v>7785</v>
      </c>
      <c r="D1687" s="237" t="str">
        <f t="shared" si="288"/>
        <v>エルケアトウホクカブシキガイシャ</v>
      </c>
      <c r="E1687" s="237" t="s">
        <v>5418</v>
      </c>
      <c r="F1687" s="237" t="str">
        <f t="shared" si="289"/>
        <v>980</v>
      </c>
      <c r="G1687" s="237" t="str">
        <f t="shared" si="290"/>
        <v>0004</v>
      </c>
      <c r="H1687" s="237" t="s">
        <v>7786</v>
      </c>
      <c r="I1687" s="237" t="str">
        <f t="shared" si="291"/>
        <v>仙台市青葉区宮町四丁目5番43号106</v>
      </c>
      <c r="J1687" s="237" t="s">
        <v>7787</v>
      </c>
      <c r="K1687" s="237" t="s">
        <v>7788</v>
      </c>
      <c r="L1687" s="237" t="s">
        <v>339</v>
      </c>
      <c r="M1687" s="237" t="s">
        <v>7789</v>
      </c>
      <c r="N1687" s="237" t="s">
        <v>7790</v>
      </c>
      <c r="O1687" s="237" t="s">
        <v>7791</v>
      </c>
      <c r="P1687" s="237" t="s">
        <v>5418</v>
      </c>
      <c r="Q1687" s="237" t="s">
        <v>6875</v>
      </c>
      <c r="R1687" s="237" t="s">
        <v>7786</v>
      </c>
      <c r="S1687" s="237" t="s">
        <v>7787</v>
      </c>
      <c r="T1687" s="237" t="s">
        <v>7788</v>
      </c>
      <c r="U1687" s="237" t="s">
        <v>7792</v>
      </c>
      <c r="V1687" s="237" t="s">
        <v>101</v>
      </c>
      <c r="W1687" s="237"/>
      <c r="X1687" s="237"/>
      <c r="Y1687" s="237" t="s">
        <v>7790</v>
      </c>
      <c r="Z1687" s="237" t="s">
        <v>7791</v>
      </c>
      <c r="AA1687" s="237" t="str">
        <f t="shared" si="292"/>
        <v>エルケアトウホク　ミヤマチケアセンター</v>
      </c>
      <c r="AB1687" s="237" t="s">
        <v>5418</v>
      </c>
      <c r="AC1687" s="237" t="str">
        <f t="shared" si="293"/>
        <v>980</v>
      </c>
      <c r="AD1687" s="237" t="str">
        <f t="shared" si="294"/>
        <v>0004</v>
      </c>
      <c r="AE1687" s="237" t="s">
        <v>6875</v>
      </c>
      <c r="AF1687" s="237" t="s">
        <v>7786</v>
      </c>
      <c r="AG1687" s="237" t="str">
        <f t="shared" si="295"/>
        <v>仙台市青葉区宮町四丁目5番43号106</v>
      </c>
      <c r="AH1687" s="237" t="s">
        <v>7787</v>
      </c>
      <c r="AI1687" s="237" t="s">
        <v>7788</v>
      </c>
      <c r="AJ1687" s="237" t="s">
        <v>332</v>
      </c>
    </row>
    <row r="1688" spans="1:36">
      <c r="A1688" s="237" t="str">
        <f t="shared" si="287"/>
        <v>0415101245居宅介護</v>
      </c>
      <c r="B1688" s="237" t="s">
        <v>7624</v>
      </c>
      <c r="C1688" s="237" t="s">
        <v>7625</v>
      </c>
      <c r="D1688" s="237" t="str">
        <f t="shared" si="288"/>
        <v>イッパンシャダンホウジンユウユウカイ</v>
      </c>
      <c r="E1688" s="237" t="s">
        <v>7473</v>
      </c>
      <c r="F1688" s="237" t="str">
        <f t="shared" si="289"/>
        <v>981</v>
      </c>
      <c r="G1688" s="237" t="str">
        <f t="shared" si="290"/>
        <v>0923</v>
      </c>
      <c r="H1688" s="237" t="s">
        <v>7626</v>
      </c>
      <c r="I1688" s="237" t="str">
        <f t="shared" si="291"/>
        <v>仙台市青葉区東勝山三丁目32番10号</v>
      </c>
      <c r="J1688" s="237" t="s">
        <v>2268</v>
      </c>
      <c r="K1688" s="237" t="s">
        <v>7627</v>
      </c>
      <c r="L1688" s="237" t="s">
        <v>901</v>
      </c>
      <c r="M1688" s="237" t="s">
        <v>7628</v>
      </c>
      <c r="N1688" s="237" t="s">
        <v>7793</v>
      </c>
      <c r="O1688" s="237" t="s">
        <v>7794</v>
      </c>
      <c r="P1688" s="237" t="s">
        <v>7473</v>
      </c>
      <c r="Q1688" s="237" t="s">
        <v>6875</v>
      </c>
      <c r="R1688" s="237" t="s">
        <v>7795</v>
      </c>
      <c r="S1688" s="237" t="s">
        <v>2268</v>
      </c>
      <c r="T1688" s="237" t="s">
        <v>7796</v>
      </c>
      <c r="U1688" s="237" t="s">
        <v>7797</v>
      </c>
      <c r="V1688" s="237" t="s">
        <v>99</v>
      </c>
      <c r="W1688" s="237"/>
      <c r="X1688" s="237"/>
      <c r="Y1688" s="237" t="s">
        <v>7793</v>
      </c>
      <c r="Z1688" s="237" t="s">
        <v>7794</v>
      </c>
      <c r="AA1688" s="237" t="str">
        <f t="shared" si="292"/>
        <v>アンド　ユー　ヘルパーステーション</v>
      </c>
      <c r="AB1688" s="237" t="s">
        <v>7473</v>
      </c>
      <c r="AC1688" s="237" t="str">
        <f t="shared" si="293"/>
        <v>981</v>
      </c>
      <c r="AD1688" s="237" t="str">
        <f t="shared" si="294"/>
        <v>0923</v>
      </c>
      <c r="AE1688" s="237" t="s">
        <v>6875</v>
      </c>
      <c r="AF1688" s="237" t="s">
        <v>7795</v>
      </c>
      <c r="AG1688" s="237" t="str">
        <f t="shared" si="295"/>
        <v>仙台市青葉区東勝山三丁目７番３８号</v>
      </c>
      <c r="AH1688" s="237" t="s">
        <v>2268</v>
      </c>
      <c r="AI1688" s="237" t="s">
        <v>7796</v>
      </c>
      <c r="AJ1688" s="237" t="s">
        <v>332</v>
      </c>
    </row>
    <row r="1689" spans="1:36">
      <c r="A1689" s="237" t="str">
        <f t="shared" si="287"/>
        <v>0415101245重度訪問介護</v>
      </c>
      <c r="B1689" s="237" t="s">
        <v>7624</v>
      </c>
      <c r="C1689" s="237" t="s">
        <v>7625</v>
      </c>
      <c r="D1689" s="237" t="str">
        <f t="shared" si="288"/>
        <v>イッパンシャダンホウジンユウユウカイ</v>
      </c>
      <c r="E1689" s="237" t="s">
        <v>7473</v>
      </c>
      <c r="F1689" s="237" t="str">
        <f t="shared" si="289"/>
        <v>981</v>
      </c>
      <c r="G1689" s="237" t="str">
        <f t="shared" si="290"/>
        <v>0923</v>
      </c>
      <c r="H1689" s="237" t="s">
        <v>7626</v>
      </c>
      <c r="I1689" s="237" t="str">
        <f t="shared" si="291"/>
        <v>仙台市青葉区東勝山三丁目32番10号</v>
      </c>
      <c r="J1689" s="237" t="s">
        <v>2268</v>
      </c>
      <c r="K1689" s="237" t="s">
        <v>7627</v>
      </c>
      <c r="L1689" s="237" t="s">
        <v>901</v>
      </c>
      <c r="M1689" s="237" t="s">
        <v>7628</v>
      </c>
      <c r="N1689" s="237" t="s">
        <v>7793</v>
      </c>
      <c r="O1689" s="237" t="s">
        <v>7794</v>
      </c>
      <c r="P1689" s="237" t="s">
        <v>7473</v>
      </c>
      <c r="Q1689" s="237" t="s">
        <v>6875</v>
      </c>
      <c r="R1689" s="237" t="s">
        <v>7795</v>
      </c>
      <c r="S1689" s="237" t="s">
        <v>2268</v>
      </c>
      <c r="T1689" s="237" t="s">
        <v>7796</v>
      </c>
      <c r="U1689" s="237" t="s">
        <v>7797</v>
      </c>
      <c r="V1689" s="237" t="s">
        <v>101</v>
      </c>
      <c r="W1689" s="237"/>
      <c r="X1689" s="237"/>
      <c r="Y1689" s="237" t="s">
        <v>7793</v>
      </c>
      <c r="Z1689" s="237" t="s">
        <v>7794</v>
      </c>
      <c r="AA1689" s="237" t="str">
        <f t="shared" si="292"/>
        <v>アンド　ユー　ヘルパーステーション</v>
      </c>
      <c r="AB1689" s="237" t="s">
        <v>7473</v>
      </c>
      <c r="AC1689" s="237" t="str">
        <f t="shared" si="293"/>
        <v>981</v>
      </c>
      <c r="AD1689" s="237" t="str">
        <f t="shared" si="294"/>
        <v>0923</v>
      </c>
      <c r="AE1689" s="237" t="s">
        <v>6875</v>
      </c>
      <c r="AF1689" s="237" t="s">
        <v>7795</v>
      </c>
      <c r="AG1689" s="237" t="str">
        <f t="shared" si="295"/>
        <v>仙台市青葉区東勝山三丁目７番３８号</v>
      </c>
      <c r="AH1689" s="237" t="s">
        <v>2268</v>
      </c>
      <c r="AI1689" s="237" t="s">
        <v>7796</v>
      </c>
      <c r="AJ1689" s="237" t="s">
        <v>332</v>
      </c>
    </row>
    <row r="1690" spans="1:36">
      <c r="A1690" s="237" t="str">
        <f t="shared" si="287"/>
        <v>0415101245行動援護</v>
      </c>
      <c r="B1690" s="237" t="s">
        <v>7624</v>
      </c>
      <c r="C1690" s="237" t="s">
        <v>7625</v>
      </c>
      <c r="D1690" s="237" t="str">
        <f t="shared" si="288"/>
        <v>イッパンシャダンホウジンユウユウカイ</v>
      </c>
      <c r="E1690" s="237" t="s">
        <v>7473</v>
      </c>
      <c r="F1690" s="237" t="str">
        <f t="shared" si="289"/>
        <v>981</v>
      </c>
      <c r="G1690" s="237" t="str">
        <f t="shared" si="290"/>
        <v>0923</v>
      </c>
      <c r="H1690" s="237" t="s">
        <v>7626</v>
      </c>
      <c r="I1690" s="237" t="str">
        <f t="shared" si="291"/>
        <v>仙台市青葉区東勝山三丁目32番10号</v>
      </c>
      <c r="J1690" s="237" t="s">
        <v>2268</v>
      </c>
      <c r="K1690" s="237" t="s">
        <v>7627</v>
      </c>
      <c r="L1690" s="237" t="s">
        <v>901</v>
      </c>
      <c r="M1690" s="237" t="s">
        <v>7628</v>
      </c>
      <c r="N1690" s="237" t="s">
        <v>7793</v>
      </c>
      <c r="O1690" s="237" t="s">
        <v>7794</v>
      </c>
      <c r="P1690" s="237" t="s">
        <v>7473</v>
      </c>
      <c r="Q1690" s="237" t="s">
        <v>6875</v>
      </c>
      <c r="R1690" s="237" t="s">
        <v>7795</v>
      </c>
      <c r="S1690" s="237" t="s">
        <v>2268</v>
      </c>
      <c r="T1690" s="237" t="s">
        <v>7796</v>
      </c>
      <c r="U1690" s="237" t="s">
        <v>7797</v>
      </c>
      <c r="V1690" s="237" t="s">
        <v>102</v>
      </c>
      <c r="W1690" s="237"/>
      <c r="X1690" s="237"/>
      <c r="Y1690" s="237" t="s">
        <v>7793</v>
      </c>
      <c r="Z1690" s="237" t="s">
        <v>7794</v>
      </c>
      <c r="AA1690" s="237" t="str">
        <f t="shared" si="292"/>
        <v>アンド　ユー　ヘルパーステーション</v>
      </c>
      <c r="AB1690" s="237" t="s">
        <v>7473</v>
      </c>
      <c r="AC1690" s="237" t="str">
        <f t="shared" si="293"/>
        <v>981</v>
      </c>
      <c r="AD1690" s="237" t="str">
        <f t="shared" si="294"/>
        <v>0923</v>
      </c>
      <c r="AE1690" s="237" t="s">
        <v>6875</v>
      </c>
      <c r="AF1690" s="237" t="s">
        <v>7795</v>
      </c>
      <c r="AG1690" s="237" t="str">
        <f t="shared" si="295"/>
        <v>仙台市青葉区東勝山三丁目７番３８号</v>
      </c>
      <c r="AH1690" s="237" t="s">
        <v>2268</v>
      </c>
      <c r="AI1690" s="237" t="s">
        <v>7796</v>
      </c>
      <c r="AJ1690" s="237" t="s">
        <v>332</v>
      </c>
    </row>
    <row r="1691" spans="1:36">
      <c r="A1691" s="237" t="str">
        <f t="shared" si="287"/>
        <v>0415101252就労継続支援Ｂ型</v>
      </c>
      <c r="B1691" s="237" t="s">
        <v>5878</v>
      </c>
      <c r="C1691" s="237" t="s">
        <v>5879</v>
      </c>
      <c r="D1691" s="237" t="str">
        <f t="shared" si="288"/>
        <v>カブシキガイシャエコ　ライフ</v>
      </c>
      <c r="E1691" s="237" t="s">
        <v>5880</v>
      </c>
      <c r="F1691" s="237" t="str">
        <f t="shared" si="289"/>
        <v>989</v>
      </c>
      <c r="G1691" s="237" t="str">
        <f t="shared" si="290"/>
        <v>3121</v>
      </c>
      <c r="H1691" s="237" t="s">
        <v>5881</v>
      </c>
      <c r="I1691" s="237" t="str">
        <f t="shared" si="291"/>
        <v>仙台市青葉区郷六字葛岡下49番地の1広瀬の杜9番館214</v>
      </c>
      <c r="J1691" s="237" t="s">
        <v>5882</v>
      </c>
      <c r="K1691" s="237" t="s">
        <v>5882</v>
      </c>
      <c r="L1691" s="237" t="s">
        <v>339</v>
      </c>
      <c r="M1691" s="237" t="s">
        <v>5883</v>
      </c>
      <c r="N1691" s="237" t="s">
        <v>7798</v>
      </c>
      <c r="O1691" s="237" t="s">
        <v>7799</v>
      </c>
      <c r="P1691" s="237" t="s">
        <v>7159</v>
      </c>
      <c r="Q1691" s="237" t="s">
        <v>6875</v>
      </c>
      <c r="R1691" s="237" t="s">
        <v>7800</v>
      </c>
      <c r="S1691" s="237" t="s">
        <v>7801</v>
      </c>
      <c r="T1691" s="237" t="s">
        <v>7801</v>
      </c>
      <c r="U1691" s="237" t="s">
        <v>7802</v>
      </c>
      <c r="V1691" s="237" t="s">
        <v>111</v>
      </c>
      <c r="W1691" s="237"/>
      <c r="X1691" s="237"/>
      <c r="Y1691" s="237" t="s">
        <v>7798</v>
      </c>
      <c r="Z1691" s="237" t="s">
        <v>7799</v>
      </c>
      <c r="AA1691" s="237" t="str">
        <f t="shared" si="292"/>
        <v>バンビノモリアネックス</v>
      </c>
      <c r="AB1691" s="237" t="s">
        <v>7159</v>
      </c>
      <c r="AC1691" s="237" t="str">
        <f t="shared" si="293"/>
        <v>980</v>
      </c>
      <c r="AD1691" s="237" t="str">
        <f t="shared" si="294"/>
        <v>0013</v>
      </c>
      <c r="AE1691" s="237" t="s">
        <v>6875</v>
      </c>
      <c r="AF1691" s="237" t="s">
        <v>7800</v>
      </c>
      <c r="AG1691" s="237" t="str">
        <f t="shared" si="295"/>
        <v>仙台市青葉区上杉１丁目６－１０　北辰ビルディング９階</v>
      </c>
      <c r="AH1691" s="237" t="s">
        <v>7801</v>
      </c>
      <c r="AI1691" s="237" t="s">
        <v>7801</v>
      </c>
      <c r="AJ1691" s="237" t="s">
        <v>332</v>
      </c>
    </row>
    <row r="1692" spans="1:36">
      <c r="A1692" s="237" t="str">
        <f t="shared" si="287"/>
        <v>0415101260児童デイサービス</v>
      </c>
      <c r="B1692" s="237" t="s">
        <v>7061</v>
      </c>
      <c r="C1692" s="237" t="s">
        <v>7062</v>
      </c>
      <c r="D1692" s="237" t="str">
        <f t="shared" si="288"/>
        <v>ユウゲンカイシャヒダマリカイゴ</v>
      </c>
      <c r="E1692" s="237" t="s">
        <v>7063</v>
      </c>
      <c r="F1692" s="237" t="str">
        <f t="shared" si="289"/>
        <v>981</v>
      </c>
      <c r="G1692" s="237" t="str">
        <f t="shared" si="290"/>
        <v>3222</v>
      </c>
      <c r="H1692" s="237" t="s">
        <v>7064</v>
      </c>
      <c r="I1692" s="237" t="str">
        <f t="shared" si="291"/>
        <v>仙台市泉区住吉台東五丁目５番地の８</v>
      </c>
      <c r="J1692" s="237" t="s">
        <v>7065</v>
      </c>
      <c r="K1692" s="237" t="s">
        <v>7066</v>
      </c>
      <c r="L1692" s="237" t="s">
        <v>339</v>
      </c>
      <c r="M1692" s="237" t="s">
        <v>7067</v>
      </c>
      <c r="N1692" s="237" t="s">
        <v>7803</v>
      </c>
      <c r="O1692" s="237" t="s">
        <v>7804</v>
      </c>
      <c r="P1692" s="237" t="s">
        <v>7805</v>
      </c>
      <c r="Q1692" s="237" t="s">
        <v>6875</v>
      </c>
      <c r="R1692" s="237" t="s">
        <v>7806</v>
      </c>
      <c r="S1692" s="237" t="s">
        <v>7807</v>
      </c>
      <c r="T1692" s="237" t="s">
        <v>7808</v>
      </c>
      <c r="U1692" s="237" t="s">
        <v>7809</v>
      </c>
      <c r="V1692" s="237" t="s">
        <v>331</v>
      </c>
      <c r="W1692" s="237"/>
      <c r="X1692" s="237"/>
      <c r="Y1692" s="237" t="s">
        <v>7803</v>
      </c>
      <c r="Z1692" s="237" t="s">
        <v>7804</v>
      </c>
      <c r="AA1692" s="237" t="str">
        <f t="shared" si="292"/>
        <v>ホウカゴヒロバキラリ</v>
      </c>
      <c r="AB1692" s="237" t="s">
        <v>7805</v>
      </c>
      <c r="AC1692" s="237" t="str">
        <f t="shared" si="293"/>
        <v>989</v>
      </c>
      <c r="AD1692" s="237" t="str">
        <f t="shared" si="294"/>
        <v>3128</v>
      </c>
      <c r="AE1692" s="237" t="s">
        <v>6875</v>
      </c>
      <c r="AF1692" s="237" t="s">
        <v>7806</v>
      </c>
      <c r="AG1692" s="237" t="str">
        <f t="shared" si="295"/>
        <v>仙台市青葉区愛子中央３丁目２０－１</v>
      </c>
      <c r="AH1692" s="237" t="s">
        <v>7807</v>
      </c>
      <c r="AI1692" s="237" t="s">
        <v>7808</v>
      </c>
      <c r="AJ1692" s="237" t="s">
        <v>260</v>
      </c>
    </row>
    <row r="1693" spans="1:36">
      <c r="A1693" s="237" t="str">
        <f t="shared" si="287"/>
        <v>0415101278児童デイサービス</v>
      </c>
      <c r="B1693" s="237" t="s">
        <v>7810</v>
      </c>
      <c r="C1693" s="237" t="s">
        <v>7811</v>
      </c>
      <c r="D1693" s="237" t="str">
        <f t="shared" si="288"/>
        <v>イッパンシャダンホウジンブレイン・ユニークス</v>
      </c>
      <c r="E1693" s="237" t="s">
        <v>7533</v>
      </c>
      <c r="F1693" s="237" t="str">
        <f t="shared" si="289"/>
        <v>980</v>
      </c>
      <c r="G1693" s="237" t="str">
        <f t="shared" si="290"/>
        <v>0804</v>
      </c>
      <c r="H1693" s="237" t="s">
        <v>7812</v>
      </c>
      <c r="I1693" s="237" t="str">
        <f t="shared" si="291"/>
        <v>仙台市青葉区大町二丁目６番２７号</v>
      </c>
      <c r="J1693" s="237" t="s">
        <v>7535</v>
      </c>
      <c r="K1693" s="237" t="s">
        <v>7813</v>
      </c>
      <c r="L1693" s="237" t="s">
        <v>901</v>
      </c>
      <c r="M1693" s="237" t="s">
        <v>7814</v>
      </c>
      <c r="N1693" s="237" t="s">
        <v>7815</v>
      </c>
      <c r="O1693" s="237" t="s">
        <v>7816</v>
      </c>
      <c r="P1693" s="237" t="s">
        <v>7533</v>
      </c>
      <c r="Q1693" s="237" t="s">
        <v>6875</v>
      </c>
      <c r="R1693" s="237" t="s">
        <v>7817</v>
      </c>
      <c r="S1693" s="237" t="s">
        <v>7525</v>
      </c>
      <c r="T1693" s="237" t="s">
        <v>7526</v>
      </c>
      <c r="U1693" s="237" t="s">
        <v>7818</v>
      </c>
      <c r="V1693" s="237" t="s">
        <v>331</v>
      </c>
      <c r="W1693" s="237"/>
      <c r="X1693" s="237"/>
      <c r="Y1693" s="237" t="s">
        <v>7819</v>
      </c>
      <c r="Z1693" s="237" t="s">
        <v>7820</v>
      </c>
      <c r="AA1693" s="237" t="str">
        <f t="shared" si="292"/>
        <v>ハッタツシエンシトレーニンジム「シャーレ」</v>
      </c>
      <c r="AB1693" s="237" t="s">
        <v>7533</v>
      </c>
      <c r="AC1693" s="237" t="str">
        <f t="shared" si="293"/>
        <v>980</v>
      </c>
      <c r="AD1693" s="237" t="str">
        <f t="shared" si="294"/>
        <v>0804</v>
      </c>
      <c r="AE1693" s="237" t="s">
        <v>6875</v>
      </c>
      <c r="AF1693" s="237" t="s">
        <v>7821</v>
      </c>
      <c r="AG1693" s="237" t="str">
        <f t="shared" si="295"/>
        <v>仙台市青葉区大町2-6-27岡元ビル3階</v>
      </c>
      <c r="AH1693" s="237" t="s">
        <v>7525</v>
      </c>
      <c r="AI1693" s="237" t="s">
        <v>7526</v>
      </c>
      <c r="AJ1693" s="237" t="s">
        <v>260</v>
      </c>
    </row>
    <row r="1694" spans="1:36">
      <c r="A1694" s="237" t="str">
        <f t="shared" si="287"/>
        <v>0415101278自立訓練（生活訓練）</v>
      </c>
      <c r="B1694" s="237" t="s">
        <v>7810</v>
      </c>
      <c r="C1694" s="237" t="s">
        <v>7811</v>
      </c>
      <c r="D1694" s="237" t="str">
        <f t="shared" si="288"/>
        <v>イッパンシャダンホウジンブレイン・ユニークス</v>
      </c>
      <c r="E1694" s="237" t="s">
        <v>7533</v>
      </c>
      <c r="F1694" s="237" t="str">
        <f t="shared" si="289"/>
        <v>980</v>
      </c>
      <c r="G1694" s="237" t="str">
        <f t="shared" si="290"/>
        <v>0804</v>
      </c>
      <c r="H1694" s="237" t="s">
        <v>7812</v>
      </c>
      <c r="I1694" s="237" t="str">
        <f t="shared" si="291"/>
        <v>仙台市青葉区大町二丁目６番２７号</v>
      </c>
      <c r="J1694" s="237" t="s">
        <v>7535</v>
      </c>
      <c r="K1694" s="237" t="s">
        <v>7813</v>
      </c>
      <c r="L1694" s="237" t="s">
        <v>901</v>
      </c>
      <c r="M1694" s="237" t="s">
        <v>7814</v>
      </c>
      <c r="N1694" s="237" t="s">
        <v>7815</v>
      </c>
      <c r="O1694" s="237" t="s">
        <v>7816</v>
      </c>
      <c r="P1694" s="237" t="s">
        <v>7533</v>
      </c>
      <c r="Q1694" s="237" t="s">
        <v>6875</v>
      </c>
      <c r="R1694" s="237" t="s">
        <v>7817</v>
      </c>
      <c r="S1694" s="237" t="s">
        <v>7525</v>
      </c>
      <c r="T1694" s="237" t="s">
        <v>7526</v>
      </c>
      <c r="U1694" s="237" t="s">
        <v>7818</v>
      </c>
      <c r="V1694" s="237" t="s">
        <v>108</v>
      </c>
      <c r="W1694" s="237"/>
      <c r="X1694" s="237"/>
      <c r="Y1694" s="237" t="s">
        <v>7815</v>
      </c>
      <c r="Z1694" s="237" t="s">
        <v>7822</v>
      </c>
      <c r="AA1694" s="237" t="str">
        <f t="shared" si="292"/>
        <v>Ｓｃｈａｌｅオオマチ</v>
      </c>
      <c r="AB1694" s="237" t="s">
        <v>7533</v>
      </c>
      <c r="AC1694" s="237" t="str">
        <f t="shared" si="293"/>
        <v>980</v>
      </c>
      <c r="AD1694" s="237" t="str">
        <f t="shared" si="294"/>
        <v>0804</v>
      </c>
      <c r="AE1694" s="237" t="s">
        <v>6875</v>
      </c>
      <c r="AF1694" s="237" t="s">
        <v>7823</v>
      </c>
      <c r="AG1694" s="237" t="str">
        <f t="shared" si="295"/>
        <v>仙台市青葉区大町2-6-27岡元ビル４階</v>
      </c>
      <c r="AH1694" s="237" t="s">
        <v>7535</v>
      </c>
      <c r="AI1694" s="237" t="s">
        <v>7813</v>
      </c>
      <c r="AJ1694" s="237" t="s">
        <v>332</v>
      </c>
    </row>
    <row r="1695" spans="1:36">
      <c r="A1695" s="237" t="str">
        <f t="shared" si="287"/>
        <v>0415101278就労移行支援</v>
      </c>
      <c r="B1695" s="237" t="s">
        <v>7810</v>
      </c>
      <c r="C1695" s="237" t="s">
        <v>7811</v>
      </c>
      <c r="D1695" s="237" t="str">
        <f t="shared" si="288"/>
        <v>イッパンシャダンホウジンブレイン・ユニークス</v>
      </c>
      <c r="E1695" s="237" t="s">
        <v>7533</v>
      </c>
      <c r="F1695" s="237" t="str">
        <f t="shared" si="289"/>
        <v>980</v>
      </c>
      <c r="G1695" s="237" t="str">
        <f t="shared" si="290"/>
        <v>0804</v>
      </c>
      <c r="H1695" s="237" t="s">
        <v>7812</v>
      </c>
      <c r="I1695" s="237" t="str">
        <f t="shared" si="291"/>
        <v>仙台市青葉区大町二丁目６番２７号</v>
      </c>
      <c r="J1695" s="237" t="s">
        <v>7535</v>
      </c>
      <c r="K1695" s="237" t="s">
        <v>7813</v>
      </c>
      <c r="L1695" s="237" t="s">
        <v>901</v>
      </c>
      <c r="M1695" s="237" t="s">
        <v>7814</v>
      </c>
      <c r="N1695" s="237" t="s">
        <v>7815</v>
      </c>
      <c r="O1695" s="237" t="s">
        <v>7816</v>
      </c>
      <c r="P1695" s="237" t="s">
        <v>7533</v>
      </c>
      <c r="Q1695" s="237" t="s">
        <v>6875</v>
      </c>
      <c r="R1695" s="237" t="s">
        <v>7817</v>
      </c>
      <c r="S1695" s="237" t="s">
        <v>7525</v>
      </c>
      <c r="T1695" s="237" t="s">
        <v>7526</v>
      </c>
      <c r="U1695" s="237" t="s">
        <v>7818</v>
      </c>
      <c r="V1695" s="237" t="s">
        <v>109</v>
      </c>
      <c r="W1695" s="237"/>
      <c r="X1695" s="237"/>
      <c r="Y1695" s="237" t="s">
        <v>7815</v>
      </c>
      <c r="Z1695" s="237" t="s">
        <v>7822</v>
      </c>
      <c r="AA1695" s="237" t="str">
        <f t="shared" si="292"/>
        <v>Ｓｃｈａｌｅオオマチ</v>
      </c>
      <c r="AB1695" s="237" t="s">
        <v>7533</v>
      </c>
      <c r="AC1695" s="237" t="str">
        <f t="shared" si="293"/>
        <v>980</v>
      </c>
      <c r="AD1695" s="237" t="str">
        <f t="shared" si="294"/>
        <v>0804</v>
      </c>
      <c r="AE1695" s="237" t="s">
        <v>6875</v>
      </c>
      <c r="AF1695" s="237" t="s">
        <v>7823</v>
      </c>
      <c r="AG1695" s="237" t="str">
        <f t="shared" si="295"/>
        <v>仙台市青葉区大町2-6-27岡元ビル４階</v>
      </c>
      <c r="AH1695" s="237" t="s">
        <v>7535</v>
      </c>
      <c r="AI1695" s="237" t="s">
        <v>7535</v>
      </c>
      <c r="AJ1695" s="237" t="s">
        <v>260</v>
      </c>
    </row>
    <row r="1696" spans="1:36">
      <c r="A1696" s="237" t="str">
        <f t="shared" si="287"/>
        <v>0415101286児童デイサービス</v>
      </c>
      <c r="B1696" s="237" t="s">
        <v>305</v>
      </c>
      <c r="C1696" s="237" t="s">
        <v>306</v>
      </c>
      <c r="D1696" s="237" t="str">
        <f t="shared" si="288"/>
        <v>シャカイフクシホウジントウホクフクシカイ</v>
      </c>
      <c r="E1696" s="237" t="s">
        <v>307</v>
      </c>
      <c r="F1696" s="237" t="str">
        <f t="shared" si="289"/>
        <v>989</v>
      </c>
      <c r="G1696" s="237" t="str">
        <f t="shared" si="290"/>
        <v>3201</v>
      </c>
      <c r="H1696" s="237" t="s">
        <v>7004</v>
      </c>
      <c r="I1696" s="237" t="str">
        <f t="shared" si="291"/>
        <v>仙台市青葉区国見ケ丘六丁目１４９番地の１</v>
      </c>
      <c r="J1696" s="237" t="s">
        <v>7005</v>
      </c>
      <c r="K1696" s="237" t="s">
        <v>7006</v>
      </c>
      <c r="L1696" s="237" t="s">
        <v>248</v>
      </c>
      <c r="M1696" s="237" t="s">
        <v>311</v>
      </c>
      <c r="N1696" s="237" t="s">
        <v>7824</v>
      </c>
      <c r="O1696" s="237" t="s">
        <v>7825</v>
      </c>
      <c r="P1696" s="237" t="s">
        <v>1491</v>
      </c>
      <c r="Q1696" s="237" t="s">
        <v>6875</v>
      </c>
      <c r="R1696" s="237" t="s">
        <v>7826</v>
      </c>
      <c r="S1696" s="237" t="s">
        <v>7827</v>
      </c>
      <c r="T1696" s="237" t="s">
        <v>7828</v>
      </c>
      <c r="U1696" s="237" t="s">
        <v>7829</v>
      </c>
      <c r="V1696" s="237" t="s">
        <v>331</v>
      </c>
      <c r="W1696" s="237"/>
      <c r="X1696" s="237"/>
      <c r="Y1696" s="237" t="s">
        <v>7824</v>
      </c>
      <c r="Z1696" s="237" t="s">
        <v>7825</v>
      </c>
      <c r="AA1696" s="237" t="str">
        <f t="shared" si="292"/>
        <v>センダンノモリユウトヤ</v>
      </c>
      <c r="AB1696" s="237" t="s">
        <v>1491</v>
      </c>
      <c r="AC1696" s="237" t="str">
        <f t="shared" si="293"/>
        <v>981</v>
      </c>
      <c r="AD1696" s="237" t="str">
        <f t="shared" si="294"/>
        <v>0954</v>
      </c>
      <c r="AE1696" s="237" t="s">
        <v>6875</v>
      </c>
      <c r="AF1696" s="237" t="s">
        <v>7826</v>
      </c>
      <c r="AG1696" s="237" t="str">
        <f t="shared" si="295"/>
        <v>仙台市青葉区川平3丁目32-11</v>
      </c>
      <c r="AH1696" s="237" t="s">
        <v>7827</v>
      </c>
      <c r="AI1696" s="237" t="s">
        <v>7828</v>
      </c>
      <c r="AJ1696" s="237" t="s">
        <v>260</v>
      </c>
    </row>
    <row r="1697" spans="1:36">
      <c r="A1697" s="237" t="str">
        <f t="shared" si="287"/>
        <v>0415101294児童デイサービス</v>
      </c>
      <c r="B1697" s="237" t="s">
        <v>7830</v>
      </c>
      <c r="C1697" s="237" t="s">
        <v>7831</v>
      </c>
      <c r="D1697" s="237" t="str">
        <f t="shared" si="288"/>
        <v>トクテイヒエイリカツドウホウジンコスモスクラブ</v>
      </c>
      <c r="E1697" s="237" t="s">
        <v>7832</v>
      </c>
      <c r="F1697" s="237" t="str">
        <f t="shared" si="289"/>
        <v>983</v>
      </c>
      <c r="G1697" s="237" t="str">
        <f t="shared" si="290"/>
        <v>0824</v>
      </c>
      <c r="H1697" s="237" t="s">
        <v>7833</v>
      </c>
      <c r="I1697" s="237" t="str">
        <f t="shared" si="291"/>
        <v>仙台市宮城野区鶴ケ谷三丁目17番地</v>
      </c>
      <c r="J1697" s="237" t="s">
        <v>7834</v>
      </c>
      <c r="K1697" s="237" t="s">
        <v>7835</v>
      </c>
      <c r="L1697" s="237" t="s">
        <v>1466</v>
      </c>
      <c r="M1697" s="237" t="s">
        <v>7836</v>
      </c>
      <c r="N1697" s="237" t="s">
        <v>7837</v>
      </c>
      <c r="O1697" s="237" t="s">
        <v>7838</v>
      </c>
      <c r="P1697" s="237" t="s">
        <v>7193</v>
      </c>
      <c r="Q1697" s="237" t="s">
        <v>6875</v>
      </c>
      <c r="R1697" s="237" t="s">
        <v>7839</v>
      </c>
      <c r="S1697" s="237" t="s">
        <v>7840</v>
      </c>
      <c r="T1697" s="237" t="s">
        <v>7840</v>
      </c>
      <c r="U1697" s="237" t="s">
        <v>7841</v>
      </c>
      <c r="V1697" s="237" t="s">
        <v>331</v>
      </c>
      <c r="W1697" s="237"/>
      <c r="X1697" s="237"/>
      <c r="Y1697" s="237" t="s">
        <v>7837</v>
      </c>
      <c r="Z1697" s="237" t="s">
        <v>7838</v>
      </c>
      <c r="AA1697" s="237" t="str">
        <f t="shared" si="292"/>
        <v>トクテイヒエイリカツドウホウジンコスモスクラブポカポカノイエ</v>
      </c>
      <c r="AB1697" s="237" t="s">
        <v>7193</v>
      </c>
      <c r="AC1697" s="237" t="str">
        <f t="shared" si="293"/>
        <v>981</v>
      </c>
      <c r="AD1697" s="237" t="str">
        <f t="shared" si="294"/>
        <v>0905</v>
      </c>
      <c r="AE1697" s="237" t="s">
        <v>6875</v>
      </c>
      <c r="AF1697" s="237" t="s">
        <v>7839</v>
      </c>
      <c r="AG1697" s="237" t="str">
        <f t="shared" si="295"/>
        <v>仙台市青葉区小松島3丁目3-12</v>
      </c>
      <c r="AH1697" s="237" t="s">
        <v>7840</v>
      </c>
      <c r="AI1697" s="237" t="s">
        <v>7840</v>
      </c>
      <c r="AJ1697" s="237" t="s">
        <v>260</v>
      </c>
    </row>
    <row r="1698" spans="1:36">
      <c r="A1698" s="237" t="str">
        <f t="shared" si="287"/>
        <v>0415101302居宅介護</v>
      </c>
      <c r="B1698" s="237" t="s">
        <v>7842</v>
      </c>
      <c r="C1698" s="237" t="s">
        <v>7843</v>
      </c>
      <c r="D1698" s="237" t="str">
        <f t="shared" si="288"/>
        <v>ユウゲンガイシャアリエス・ケア</v>
      </c>
      <c r="E1698" s="237" t="s">
        <v>6965</v>
      </c>
      <c r="F1698" s="237" t="str">
        <f t="shared" si="289"/>
        <v>980</v>
      </c>
      <c r="G1698" s="237" t="str">
        <f t="shared" si="290"/>
        <v>0822</v>
      </c>
      <c r="H1698" s="237" t="s">
        <v>7844</v>
      </c>
      <c r="I1698" s="237" t="str">
        <f t="shared" si="291"/>
        <v>仙台市青葉区立町25番5－801号</v>
      </c>
      <c r="J1698" s="237" t="s">
        <v>7845</v>
      </c>
      <c r="K1698" s="237" t="s">
        <v>7846</v>
      </c>
      <c r="L1698" s="237" t="s">
        <v>339</v>
      </c>
      <c r="M1698" s="237" t="s">
        <v>7847</v>
      </c>
      <c r="N1698" s="237" t="s">
        <v>7848</v>
      </c>
      <c r="O1698" s="237" t="s">
        <v>7849</v>
      </c>
      <c r="P1698" s="237" t="s">
        <v>5418</v>
      </c>
      <c r="Q1698" s="237" t="s">
        <v>6875</v>
      </c>
      <c r="R1698" s="237" t="s">
        <v>7850</v>
      </c>
      <c r="S1698" s="237" t="s">
        <v>7845</v>
      </c>
      <c r="T1698" s="237" t="s">
        <v>7846</v>
      </c>
      <c r="U1698" s="237" t="s">
        <v>7851</v>
      </c>
      <c r="V1698" s="237" t="s">
        <v>99</v>
      </c>
      <c r="W1698" s="237"/>
      <c r="X1698" s="237"/>
      <c r="Y1698" s="237" t="s">
        <v>7848</v>
      </c>
      <c r="Z1698" s="237" t="s">
        <v>7849</v>
      </c>
      <c r="AA1698" s="237" t="str">
        <f t="shared" si="292"/>
        <v>アリエスサポート</v>
      </c>
      <c r="AB1698" s="237" t="s">
        <v>5418</v>
      </c>
      <c r="AC1698" s="237" t="str">
        <f t="shared" si="293"/>
        <v>980</v>
      </c>
      <c r="AD1698" s="237" t="str">
        <f t="shared" si="294"/>
        <v>0004</v>
      </c>
      <c r="AE1698" s="237" t="s">
        <v>6875</v>
      </c>
      <c r="AF1698" s="237" t="s">
        <v>7850</v>
      </c>
      <c r="AG1698" s="237" t="str">
        <f t="shared" si="295"/>
        <v>仙台市青葉区宮町二丁目２番５号エクセランス・ド・宮町１Ａ号室</v>
      </c>
      <c r="AH1698" s="237" t="s">
        <v>7845</v>
      </c>
      <c r="AI1698" s="237" t="s">
        <v>7846</v>
      </c>
      <c r="AJ1698" s="237" t="s">
        <v>260</v>
      </c>
    </row>
    <row r="1699" spans="1:36">
      <c r="A1699" s="237" t="str">
        <f t="shared" si="287"/>
        <v>0415101302重度訪問介護</v>
      </c>
      <c r="B1699" s="237" t="s">
        <v>7842</v>
      </c>
      <c r="C1699" s="237" t="s">
        <v>7843</v>
      </c>
      <c r="D1699" s="237" t="str">
        <f t="shared" si="288"/>
        <v>ユウゲンガイシャアリエス・ケア</v>
      </c>
      <c r="E1699" s="237" t="s">
        <v>6965</v>
      </c>
      <c r="F1699" s="237" t="str">
        <f t="shared" si="289"/>
        <v>980</v>
      </c>
      <c r="G1699" s="237" t="str">
        <f t="shared" si="290"/>
        <v>0822</v>
      </c>
      <c r="H1699" s="237" t="s">
        <v>7844</v>
      </c>
      <c r="I1699" s="237" t="str">
        <f t="shared" si="291"/>
        <v>仙台市青葉区立町25番5－801号</v>
      </c>
      <c r="J1699" s="237" t="s">
        <v>7845</v>
      </c>
      <c r="K1699" s="237" t="s">
        <v>7846</v>
      </c>
      <c r="L1699" s="237" t="s">
        <v>339</v>
      </c>
      <c r="M1699" s="237" t="s">
        <v>7847</v>
      </c>
      <c r="N1699" s="237" t="s">
        <v>7848</v>
      </c>
      <c r="O1699" s="237" t="s">
        <v>7849</v>
      </c>
      <c r="P1699" s="237" t="s">
        <v>5418</v>
      </c>
      <c r="Q1699" s="237" t="s">
        <v>6875</v>
      </c>
      <c r="R1699" s="237" t="s">
        <v>7850</v>
      </c>
      <c r="S1699" s="237" t="s">
        <v>7845</v>
      </c>
      <c r="T1699" s="237" t="s">
        <v>7846</v>
      </c>
      <c r="U1699" s="237" t="s">
        <v>7851</v>
      </c>
      <c r="V1699" s="237" t="s">
        <v>101</v>
      </c>
      <c r="W1699" s="237"/>
      <c r="X1699" s="237"/>
      <c r="Y1699" s="237" t="s">
        <v>7848</v>
      </c>
      <c r="Z1699" s="237" t="s">
        <v>7849</v>
      </c>
      <c r="AA1699" s="237" t="str">
        <f t="shared" si="292"/>
        <v>アリエスサポート</v>
      </c>
      <c r="AB1699" s="237" t="s">
        <v>5418</v>
      </c>
      <c r="AC1699" s="237" t="str">
        <f t="shared" si="293"/>
        <v>980</v>
      </c>
      <c r="AD1699" s="237" t="str">
        <f t="shared" si="294"/>
        <v>0004</v>
      </c>
      <c r="AE1699" s="237" t="s">
        <v>6875</v>
      </c>
      <c r="AF1699" s="237" t="s">
        <v>7850</v>
      </c>
      <c r="AG1699" s="237" t="str">
        <f t="shared" si="295"/>
        <v>仙台市青葉区宮町二丁目２番５号エクセランス・ド・宮町１Ａ号室</v>
      </c>
      <c r="AH1699" s="237" t="s">
        <v>7845</v>
      </c>
      <c r="AI1699" s="237" t="s">
        <v>7846</v>
      </c>
      <c r="AJ1699" s="237" t="s">
        <v>332</v>
      </c>
    </row>
    <row r="1700" spans="1:36">
      <c r="A1700" s="237" t="str">
        <f t="shared" si="287"/>
        <v>0415101302同行援護</v>
      </c>
      <c r="B1700" s="237" t="s">
        <v>7842</v>
      </c>
      <c r="C1700" s="237" t="s">
        <v>7843</v>
      </c>
      <c r="D1700" s="237" t="str">
        <f t="shared" si="288"/>
        <v>ユウゲンガイシャアリエス・ケア</v>
      </c>
      <c r="E1700" s="237" t="s">
        <v>6965</v>
      </c>
      <c r="F1700" s="237" t="str">
        <f t="shared" si="289"/>
        <v>980</v>
      </c>
      <c r="G1700" s="237" t="str">
        <f t="shared" si="290"/>
        <v>0822</v>
      </c>
      <c r="H1700" s="237" t="s">
        <v>7844</v>
      </c>
      <c r="I1700" s="237" t="str">
        <f t="shared" si="291"/>
        <v>仙台市青葉区立町25番5－801号</v>
      </c>
      <c r="J1700" s="237" t="s">
        <v>7845</v>
      </c>
      <c r="K1700" s="237" t="s">
        <v>7846</v>
      </c>
      <c r="L1700" s="237" t="s">
        <v>339</v>
      </c>
      <c r="M1700" s="237" t="s">
        <v>7847</v>
      </c>
      <c r="N1700" s="237" t="s">
        <v>7848</v>
      </c>
      <c r="O1700" s="237" t="s">
        <v>7849</v>
      </c>
      <c r="P1700" s="237" t="s">
        <v>5418</v>
      </c>
      <c r="Q1700" s="237" t="s">
        <v>6875</v>
      </c>
      <c r="R1700" s="237" t="s">
        <v>7850</v>
      </c>
      <c r="S1700" s="237" t="s">
        <v>7845</v>
      </c>
      <c r="T1700" s="237" t="s">
        <v>7846</v>
      </c>
      <c r="U1700" s="237" t="s">
        <v>7851</v>
      </c>
      <c r="V1700" s="237" t="s">
        <v>126</v>
      </c>
      <c r="W1700" s="237"/>
      <c r="X1700" s="237"/>
      <c r="Y1700" s="237" t="s">
        <v>7848</v>
      </c>
      <c r="Z1700" s="237" t="s">
        <v>7849</v>
      </c>
      <c r="AA1700" s="237" t="str">
        <f t="shared" si="292"/>
        <v>アリエスサポート</v>
      </c>
      <c r="AB1700" s="237" t="s">
        <v>5418</v>
      </c>
      <c r="AC1700" s="237" t="str">
        <f t="shared" si="293"/>
        <v>980</v>
      </c>
      <c r="AD1700" s="237" t="str">
        <f t="shared" si="294"/>
        <v>0004</v>
      </c>
      <c r="AE1700" s="237" t="s">
        <v>6875</v>
      </c>
      <c r="AF1700" s="237" t="s">
        <v>7850</v>
      </c>
      <c r="AG1700" s="237" t="str">
        <f t="shared" si="295"/>
        <v>仙台市青葉区宮町二丁目２番５号エクセランス・ド・宮町１Ａ号室</v>
      </c>
      <c r="AH1700" s="237" t="s">
        <v>7845</v>
      </c>
      <c r="AI1700" s="237" t="s">
        <v>7846</v>
      </c>
      <c r="AJ1700" s="237" t="s">
        <v>260</v>
      </c>
    </row>
    <row r="1701" spans="1:36">
      <c r="A1701" s="237" t="str">
        <f t="shared" si="287"/>
        <v>0415101310就労継続支援Ａ型</v>
      </c>
      <c r="B1701" s="237" t="s">
        <v>7852</v>
      </c>
      <c r="C1701" s="237" t="s">
        <v>7853</v>
      </c>
      <c r="D1701" s="237" t="str">
        <f t="shared" si="288"/>
        <v>カブシキガイシャマユラ</v>
      </c>
      <c r="E1701" s="237" t="s">
        <v>7854</v>
      </c>
      <c r="F1701" s="237" t="str">
        <f t="shared" si="289"/>
        <v>989</v>
      </c>
      <c r="G1701" s="237" t="str">
        <f t="shared" si="290"/>
        <v>3127</v>
      </c>
      <c r="H1701" s="237" t="s">
        <v>7855</v>
      </c>
      <c r="I1701" s="237" t="str">
        <f t="shared" si="291"/>
        <v>仙台市青葉区愛子東一丁目１番10号</v>
      </c>
      <c r="J1701" s="237" t="s">
        <v>7856</v>
      </c>
      <c r="K1701" s="237" t="s">
        <v>7857</v>
      </c>
      <c r="L1701" s="237" t="s">
        <v>339</v>
      </c>
      <c r="M1701" s="237" t="s">
        <v>7858</v>
      </c>
      <c r="N1701" s="237" t="s">
        <v>7859</v>
      </c>
      <c r="O1701" s="237" t="s">
        <v>7860</v>
      </c>
      <c r="P1701" s="237" t="s">
        <v>7854</v>
      </c>
      <c r="Q1701" s="237" t="s">
        <v>6875</v>
      </c>
      <c r="R1701" s="237" t="s">
        <v>7861</v>
      </c>
      <c r="S1701" s="237" t="s">
        <v>7856</v>
      </c>
      <c r="T1701" s="237" t="s">
        <v>7857</v>
      </c>
      <c r="U1701" s="237" t="s">
        <v>7862</v>
      </c>
      <c r="V1701" s="237" t="s">
        <v>110</v>
      </c>
      <c r="W1701" s="237"/>
      <c r="X1701" s="237"/>
      <c r="Y1701" s="237" t="s">
        <v>7859</v>
      </c>
      <c r="Z1701" s="237" t="s">
        <v>7860</v>
      </c>
      <c r="AA1701" s="237" t="str">
        <f t="shared" si="292"/>
        <v>プチ　エクレア</v>
      </c>
      <c r="AB1701" s="237" t="s">
        <v>7854</v>
      </c>
      <c r="AC1701" s="237" t="str">
        <f t="shared" si="293"/>
        <v>989</v>
      </c>
      <c r="AD1701" s="237" t="str">
        <f t="shared" si="294"/>
        <v>3127</v>
      </c>
      <c r="AE1701" s="237" t="s">
        <v>6875</v>
      </c>
      <c r="AF1701" s="237" t="s">
        <v>7861</v>
      </c>
      <c r="AG1701" s="237" t="str">
        <f t="shared" si="295"/>
        <v>仙台市青葉区愛子東１丁目１番１０号</v>
      </c>
      <c r="AH1701" s="237" t="s">
        <v>7856</v>
      </c>
      <c r="AI1701" s="237" t="s">
        <v>7857</v>
      </c>
      <c r="AJ1701" s="237" t="s">
        <v>260</v>
      </c>
    </row>
    <row r="1702" spans="1:36">
      <c r="A1702" s="237" t="str">
        <f t="shared" si="287"/>
        <v>0415101310就労継続支援Ｂ型</v>
      </c>
      <c r="B1702" s="237" t="s">
        <v>7852</v>
      </c>
      <c r="C1702" s="237" t="s">
        <v>7853</v>
      </c>
      <c r="D1702" s="237" t="str">
        <f t="shared" si="288"/>
        <v>カブシキガイシャマユラ</v>
      </c>
      <c r="E1702" s="237" t="s">
        <v>7854</v>
      </c>
      <c r="F1702" s="237" t="str">
        <f t="shared" si="289"/>
        <v>989</v>
      </c>
      <c r="G1702" s="237" t="str">
        <f t="shared" si="290"/>
        <v>3127</v>
      </c>
      <c r="H1702" s="237" t="s">
        <v>7855</v>
      </c>
      <c r="I1702" s="237" t="str">
        <f t="shared" si="291"/>
        <v>仙台市青葉区愛子東一丁目１番10号</v>
      </c>
      <c r="J1702" s="237" t="s">
        <v>7856</v>
      </c>
      <c r="K1702" s="237" t="s">
        <v>7857</v>
      </c>
      <c r="L1702" s="237" t="s">
        <v>339</v>
      </c>
      <c r="M1702" s="237" t="s">
        <v>7858</v>
      </c>
      <c r="N1702" s="237" t="s">
        <v>7859</v>
      </c>
      <c r="O1702" s="237" t="s">
        <v>7860</v>
      </c>
      <c r="P1702" s="237" t="s">
        <v>7854</v>
      </c>
      <c r="Q1702" s="237" t="s">
        <v>6875</v>
      </c>
      <c r="R1702" s="237" t="s">
        <v>7861</v>
      </c>
      <c r="S1702" s="237" t="s">
        <v>7856</v>
      </c>
      <c r="T1702" s="237" t="s">
        <v>7857</v>
      </c>
      <c r="U1702" s="237" t="s">
        <v>7862</v>
      </c>
      <c r="V1702" s="237" t="s">
        <v>111</v>
      </c>
      <c r="W1702" s="237"/>
      <c r="X1702" s="237"/>
      <c r="Y1702" s="237" t="s">
        <v>7863</v>
      </c>
      <c r="Z1702" s="237" t="s">
        <v>7864</v>
      </c>
      <c r="AA1702" s="237" t="str">
        <f t="shared" si="292"/>
        <v>アオイトリ</v>
      </c>
      <c r="AB1702" s="237" t="s">
        <v>7854</v>
      </c>
      <c r="AC1702" s="237" t="str">
        <f t="shared" si="293"/>
        <v>989</v>
      </c>
      <c r="AD1702" s="237" t="str">
        <f t="shared" si="294"/>
        <v>3127</v>
      </c>
      <c r="AE1702" s="237" t="s">
        <v>6875</v>
      </c>
      <c r="AF1702" s="237" t="s">
        <v>7865</v>
      </c>
      <c r="AG1702" s="237" t="str">
        <f t="shared" si="295"/>
        <v>仙台市青葉区愛子東一丁目１番１０号</v>
      </c>
      <c r="AH1702" s="237" t="s">
        <v>7856</v>
      </c>
      <c r="AI1702" s="237" t="s">
        <v>7857</v>
      </c>
      <c r="AJ1702" s="237" t="s">
        <v>260</v>
      </c>
    </row>
    <row r="1703" spans="1:36">
      <c r="A1703" s="237" t="str">
        <f t="shared" si="287"/>
        <v>0415101328就労移行支援</v>
      </c>
      <c r="B1703" s="237" t="s">
        <v>4725</v>
      </c>
      <c r="C1703" s="237" t="s">
        <v>4726</v>
      </c>
      <c r="D1703" s="237" t="str">
        <f t="shared" si="288"/>
        <v>シャカイフクシホウジンミンナノワ</v>
      </c>
      <c r="E1703" s="237" t="s">
        <v>4727</v>
      </c>
      <c r="F1703" s="237" t="str">
        <f t="shared" si="289"/>
        <v>981</v>
      </c>
      <c r="G1703" s="237" t="str">
        <f t="shared" si="290"/>
        <v>3602</v>
      </c>
      <c r="H1703" s="237" t="s">
        <v>7866</v>
      </c>
      <c r="I1703" s="237" t="str">
        <f t="shared" si="291"/>
        <v>黒川郡大衡村大衡字鎧沢12番54</v>
      </c>
      <c r="J1703" s="237" t="s">
        <v>6401</v>
      </c>
      <c r="K1703" s="237" t="s">
        <v>6402</v>
      </c>
      <c r="L1703" s="237" t="s">
        <v>248</v>
      </c>
      <c r="M1703" s="237" t="s">
        <v>4731</v>
      </c>
      <c r="N1703" s="237" t="s">
        <v>7867</v>
      </c>
      <c r="O1703" s="237" t="s">
        <v>7868</v>
      </c>
      <c r="P1703" s="237" t="s">
        <v>7055</v>
      </c>
      <c r="Q1703" s="237" t="s">
        <v>6875</v>
      </c>
      <c r="R1703" s="237" t="s">
        <v>7869</v>
      </c>
      <c r="S1703" s="237" t="s">
        <v>7870</v>
      </c>
      <c r="T1703" s="237" t="s">
        <v>7871</v>
      </c>
      <c r="U1703" s="237" t="s">
        <v>7872</v>
      </c>
      <c r="V1703" s="237" t="s">
        <v>109</v>
      </c>
      <c r="W1703" s="237"/>
      <c r="X1703" s="237"/>
      <c r="Y1703" s="237" t="s">
        <v>7867</v>
      </c>
      <c r="Z1703" s="237" t="s">
        <v>7868</v>
      </c>
      <c r="AA1703" s="237" t="str">
        <f t="shared" si="292"/>
        <v>ワ・ハ・ワヒロセ</v>
      </c>
      <c r="AB1703" s="237" t="s">
        <v>7055</v>
      </c>
      <c r="AC1703" s="237" t="str">
        <f t="shared" si="293"/>
        <v>989</v>
      </c>
      <c r="AD1703" s="237" t="str">
        <f t="shared" si="294"/>
        <v>3126</v>
      </c>
      <c r="AE1703" s="237" t="s">
        <v>6875</v>
      </c>
      <c r="AF1703" s="237" t="s">
        <v>7869</v>
      </c>
      <c r="AG1703" s="237" t="str">
        <f t="shared" si="295"/>
        <v>仙台市青葉区落合２丁目２－４１</v>
      </c>
      <c r="AH1703" s="237" t="s">
        <v>7870</v>
      </c>
      <c r="AI1703" s="237" t="s">
        <v>7871</v>
      </c>
      <c r="AJ1703" s="237" t="s">
        <v>332</v>
      </c>
    </row>
    <row r="1704" spans="1:36">
      <c r="A1704" s="237" t="str">
        <f t="shared" si="287"/>
        <v>0415101328就労継続支援Ｂ型</v>
      </c>
      <c r="B1704" s="237" t="s">
        <v>4725</v>
      </c>
      <c r="C1704" s="237" t="s">
        <v>4726</v>
      </c>
      <c r="D1704" s="237" t="str">
        <f t="shared" si="288"/>
        <v>シャカイフクシホウジンミンナノワ</v>
      </c>
      <c r="E1704" s="237" t="s">
        <v>4727</v>
      </c>
      <c r="F1704" s="237" t="str">
        <f t="shared" si="289"/>
        <v>981</v>
      </c>
      <c r="G1704" s="237" t="str">
        <f t="shared" si="290"/>
        <v>3602</v>
      </c>
      <c r="H1704" s="237" t="s">
        <v>7866</v>
      </c>
      <c r="I1704" s="237" t="str">
        <f t="shared" si="291"/>
        <v>黒川郡大衡村大衡字鎧沢12番54</v>
      </c>
      <c r="J1704" s="237" t="s">
        <v>6401</v>
      </c>
      <c r="K1704" s="237" t="s">
        <v>6402</v>
      </c>
      <c r="L1704" s="237" t="s">
        <v>248</v>
      </c>
      <c r="M1704" s="237" t="s">
        <v>4731</v>
      </c>
      <c r="N1704" s="237" t="s">
        <v>7867</v>
      </c>
      <c r="O1704" s="237" t="s">
        <v>7868</v>
      </c>
      <c r="P1704" s="237" t="s">
        <v>7055</v>
      </c>
      <c r="Q1704" s="237" t="s">
        <v>6875</v>
      </c>
      <c r="R1704" s="237" t="s">
        <v>7869</v>
      </c>
      <c r="S1704" s="237" t="s">
        <v>7870</v>
      </c>
      <c r="T1704" s="237" t="s">
        <v>7871</v>
      </c>
      <c r="U1704" s="237" t="s">
        <v>7872</v>
      </c>
      <c r="V1704" s="237" t="s">
        <v>111</v>
      </c>
      <c r="W1704" s="237"/>
      <c r="X1704" s="237"/>
      <c r="Y1704" s="237" t="s">
        <v>7867</v>
      </c>
      <c r="Z1704" s="237" t="s">
        <v>7868</v>
      </c>
      <c r="AA1704" s="237" t="str">
        <f t="shared" si="292"/>
        <v>ワ・ハ・ワヒロセ</v>
      </c>
      <c r="AB1704" s="237" t="s">
        <v>7055</v>
      </c>
      <c r="AC1704" s="237" t="str">
        <f t="shared" si="293"/>
        <v>989</v>
      </c>
      <c r="AD1704" s="237" t="str">
        <f t="shared" si="294"/>
        <v>3126</v>
      </c>
      <c r="AE1704" s="237" t="s">
        <v>6875</v>
      </c>
      <c r="AF1704" s="237" t="s">
        <v>7869</v>
      </c>
      <c r="AG1704" s="237" t="str">
        <f t="shared" si="295"/>
        <v>仙台市青葉区落合２丁目２－４１</v>
      </c>
      <c r="AH1704" s="237" t="s">
        <v>7870</v>
      </c>
      <c r="AI1704" s="237" t="s">
        <v>7871</v>
      </c>
      <c r="AJ1704" s="237" t="s">
        <v>260</v>
      </c>
    </row>
    <row r="1705" spans="1:36">
      <c r="A1705" s="237" t="str">
        <f t="shared" si="287"/>
        <v>0415101336生活介護</v>
      </c>
      <c r="B1705" s="237" t="s">
        <v>6881</v>
      </c>
      <c r="C1705" s="237" t="s">
        <v>6882</v>
      </c>
      <c r="D1705" s="237" t="str">
        <f t="shared" si="288"/>
        <v>シャカイフクシホウジン　ヨウコウフクシカイ</v>
      </c>
      <c r="E1705" s="237" t="s">
        <v>6883</v>
      </c>
      <c r="F1705" s="237" t="str">
        <f t="shared" si="289"/>
        <v>989</v>
      </c>
      <c r="G1705" s="237" t="str">
        <f t="shared" si="290"/>
        <v>3212</v>
      </c>
      <c r="H1705" s="237" t="s">
        <v>6884</v>
      </c>
      <c r="I1705" s="237" t="str">
        <f t="shared" si="291"/>
        <v>仙台市青葉区芋沢字横前１番地の１</v>
      </c>
      <c r="J1705" s="237" t="s">
        <v>6885</v>
      </c>
      <c r="K1705" s="237" t="s">
        <v>6886</v>
      </c>
      <c r="L1705" s="237" t="s">
        <v>248</v>
      </c>
      <c r="M1705" s="237" t="s">
        <v>6887</v>
      </c>
      <c r="N1705" s="237" t="s">
        <v>7873</v>
      </c>
      <c r="O1705" s="237" t="s">
        <v>7874</v>
      </c>
      <c r="P1705" s="237" t="s">
        <v>6883</v>
      </c>
      <c r="Q1705" s="237" t="s">
        <v>6875</v>
      </c>
      <c r="R1705" s="237" t="s">
        <v>6891</v>
      </c>
      <c r="S1705" s="237" t="s">
        <v>6885</v>
      </c>
      <c r="T1705" s="237" t="s">
        <v>6886</v>
      </c>
      <c r="U1705" s="237" t="s">
        <v>7875</v>
      </c>
      <c r="V1705" s="237" t="s">
        <v>105</v>
      </c>
      <c r="W1705" s="237"/>
      <c r="X1705" s="237"/>
      <c r="Y1705" s="237" t="s">
        <v>7873</v>
      </c>
      <c r="Z1705" s="237" t="s">
        <v>7874</v>
      </c>
      <c r="AA1705" s="237" t="str">
        <f t="shared" si="292"/>
        <v>ミツバチ</v>
      </c>
      <c r="AB1705" s="237" t="s">
        <v>6883</v>
      </c>
      <c r="AC1705" s="237" t="str">
        <f t="shared" si="293"/>
        <v>989</v>
      </c>
      <c r="AD1705" s="237" t="str">
        <f t="shared" si="294"/>
        <v>3212</v>
      </c>
      <c r="AE1705" s="237" t="s">
        <v>6875</v>
      </c>
      <c r="AF1705" s="237" t="s">
        <v>6891</v>
      </c>
      <c r="AG1705" s="237" t="str">
        <f t="shared" si="295"/>
        <v>仙台市青葉区芋沢字横前１－１</v>
      </c>
      <c r="AH1705" s="237" t="s">
        <v>6885</v>
      </c>
      <c r="AI1705" s="237" t="s">
        <v>6886</v>
      </c>
      <c r="AJ1705" s="237" t="s">
        <v>260</v>
      </c>
    </row>
    <row r="1706" spans="1:36">
      <c r="A1706" s="237" t="str">
        <f t="shared" si="287"/>
        <v>0415101344居宅介護</v>
      </c>
      <c r="B1706" s="237" t="s">
        <v>7810</v>
      </c>
      <c r="C1706" s="237" t="s">
        <v>7811</v>
      </c>
      <c r="D1706" s="237" t="str">
        <f t="shared" si="288"/>
        <v>イッパンシャダンホウジンブレイン・ユニークス</v>
      </c>
      <c r="E1706" s="237" t="s">
        <v>7533</v>
      </c>
      <c r="F1706" s="237" t="str">
        <f t="shared" si="289"/>
        <v>980</v>
      </c>
      <c r="G1706" s="237" t="str">
        <f t="shared" si="290"/>
        <v>0804</v>
      </c>
      <c r="H1706" s="237" t="s">
        <v>7812</v>
      </c>
      <c r="I1706" s="237" t="str">
        <f t="shared" si="291"/>
        <v>仙台市青葉区大町二丁目６番２７号</v>
      </c>
      <c r="J1706" s="237" t="s">
        <v>7535</v>
      </c>
      <c r="K1706" s="237" t="s">
        <v>7813</v>
      </c>
      <c r="L1706" s="237" t="s">
        <v>901</v>
      </c>
      <c r="M1706" s="237" t="s">
        <v>7814</v>
      </c>
      <c r="N1706" s="237" t="s">
        <v>7876</v>
      </c>
      <c r="O1706" s="237" t="s">
        <v>7877</v>
      </c>
      <c r="P1706" s="237" t="s">
        <v>7533</v>
      </c>
      <c r="Q1706" s="237" t="s">
        <v>6875</v>
      </c>
      <c r="R1706" s="237" t="s">
        <v>7878</v>
      </c>
      <c r="S1706" s="237" t="s">
        <v>7879</v>
      </c>
      <c r="T1706" s="237" t="s">
        <v>7813</v>
      </c>
      <c r="U1706" s="237" t="s">
        <v>7880</v>
      </c>
      <c r="V1706" s="237" t="s">
        <v>99</v>
      </c>
      <c r="W1706" s="237"/>
      <c r="X1706" s="237"/>
      <c r="Y1706" s="237" t="s">
        <v>7876</v>
      </c>
      <c r="Z1706" s="237" t="s">
        <v>7877</v>
      </c>
      <c r="AA1706" s="237" t="str">
        <f t="shared" si="292"/>
        <v>キョタクカイゴジギョウショリボン</v>
      </c>
      <c r="AB1706" s="237" t="s">
        <v>7533</v>
      </c>
      <c r="AC1706" s="237" t="str">
        <f t="shared" si="293"/>
        <v>980</v>
      </c>
      <c r="AD1706" s="237" t="str">
        <f t="shared" si="294"/>
        <v>0804</v>
      </c>
      <c r="AE1706" s="237" t="s">
        <v>6875</v>
      </c>
      <c r="AF1706" s="237" t="s">
        <v>7878</v>
      </c>
      <c r="AG1706" s="237" t="str">
        <f t="shared" si="295"/>
        <v>仙台市青葉区大町二丁目６番２７号岡元ビル３階</v>
      </c>
      <c r="AH1706" s="237" t="s">
        <v>7879</v>
      </c>
      <c r="AI1706" s="237" t="s">
        <v>7813</v>
      </c>
      <c r="AJ1706" s="237" t="s">
        <v>332</v>
      </c>
    </row>
    <row r="1707" spans="1:36">
      <c r="A1707" s="237" t="str">
        <f t="shared" si="287"/>
        <v>0415101344重度訪問介護</v>
      </c>
      <c r="B1707" s="237" t="s">
        <v>7810</v>
      </c>
      <c r="C1707" s="237" t="s">
        <v>7811</v>
      </c>
      <c r="D1707" s="237" t="str">
        <f t="shared" si="288"/>
        <v>イッパンシャダンホウジンブレイン・ユニークス</v>
      </c>
      <c r="E1707" s="237" t="s">
        <v>7533</v>
      </c>
      <c r="F1707" s="237" t="str">
        <f t="shared" si="289"/>
        <v>980</v>
      </c>
      <c r="G1707" s="237" t="str">
        <f t="shared" si="290"/>
        <v>0804</v>
      </c>
      <c r="H1707" s="237" t="s">
        <v>7812</v>
      </c>
      <c r="I1707" s="237" t="str">
        <f t="shared" si="291"/>
        <v>仙台市青葉区大町二丁目６番２７号</v>
      </c>
      <c r="J1707" s="237" t="s">
        <v>7535</v>
      </c>
      <c r="K1707" s="237" t="s">
        <v>7813</v>
      </c>
      <c r="L1707" s="237" t="s">
        <v>901</v>
      </c>
      <c r="M1707" s="237" t="s">
        <v>7814</v>
      </c>
      <c r="N1707" s="237" t="s">
        <v>7876</v>
      </c>
      <c r="O1707" s="237" t="s">
        <v>7877</v>
      </c>
      <c r="P1707" s="237" t="s">
        <v>7533</v>
      </c>
      <c r="Q1707" s="237" t="s">
        <v>6875</v>
      </c>
      <c r="R1707" s="237" t="s">
        <v>7878</v>
      </c>
      <c r="S1707" s="237" t="s">
        <v>7879</v>
      </c>
      <c r="T1707" s="237" t="s">
        <v>7813</v>
      </c>
      <c r="U1707" s="237" t="s">
        <v>7880</v>
      </c>
      <c r="V1707" s="237" t="s">
        <v>101</v>
      </c>
      <c r="W1707" s="237"/>
      <c r="X1707" s="237"/>
      <c r="Y1707" s="237" t="s">
        <v>7876</v>
      </c>
      <c r="Z1707" s="237" t="s">
        <v>7877</v>
      </c>
      <c r="AA1707" s="237" t="str">
        <f t="shared" si="292"/>
        <v>キョタクカイゴジギョウショリボン</v>
      </c>
      <c r="AB1707" s="237" t="s">
        <v>7533</v>
      </c>
      <c r="AC1707" s="237" t="str">
        <f t="shared" si="293"/>
        <v>980</v>
      </c>
      <c r="AD1707" s="237" t="str">
        <f t="shared" si="294"/>
        <v>0804</v>
      </c>
      <c r="AE1707" s="237" t="s">
        <v>6875</v>
      </c>
      <c r="AF1707" s="237" t="s">
        <v>7878</v>
      </c>
      <c r="AG1707" s="237" t="str">
        <f t="shared" si="295"/>
        <v>仙台市青葉区大町二丁目６番２７号岡元ビル３階</v>
      </c>
      <c r="AH1707" s="237" t="s">
        <v>7879</v>
      </c>
      <c r="AI1707" s="237" t="s">
        <v>7813</v>
      </c>
      <c r="AJ1707" s="237" t="s">
        <v>332</v>
      </c>
    </row>
    <row r="1708" spans="1:36">
      <c r="A1708" s="237" t="str">
        <f t="shared" si="287"/>
        <v>0415101351生活介護</v>
      </c>
      <c r="B1708" s="237" t="s">
        <v>7881</v>
      </c>
      <c r="C1708" s="237" t="s">
        <v>7882</v>
      </c>
      <c r="D1708" s="237" t="str">
        <f t="shared" si="288"/>
        <v>ゴウドウカイシャアリガトウ</v>
      </c>
      <c r="E1708" s="237" t="s">
        <v>7883</v>
      </c>
      <c r="F1708" s="237" t="str">
        <f t="shared" si="289"/>
        <v>981</v>
      </c>
      <c r="G1708" s="237" t="str">
        <f t="shared" si="290"/>
        <v>3132</v>
      </c>
      <c r="H1708" s="237" t="s">
        <v>7884</v>
      </c>
      <c r="I1708" s="237" t="str">
        <f t="shared" si="291"/>
        <v>仙台市泉区将監１２－１１－９</v>
      </c>
      <c r="J1708" s="237" t="s">
        <v>7885</v>
      </c>
      <c r="K1708" s="237" t="s">
        <v>7885</v>
      </c>
      <c r="L1708" s="237" t="s">
        <v>821</v>
      </c>
      <c r="M1708" s="237" t="s">
        <v>7886</v>
      </c>
      <c r="N1708" s="237" t="s">
        <v>7887</v>
      </c>
      <c r="O1708" s="237" t="s">
        <v>7888</v>
      </c>
      <c r="P1708" s="237" t="s">
        <v>7889</v>
      </c>
      <c r="Q1708" s="237" t="s">
        <v>6875</v>
      </c>
      <c r="R1708" s="237" t="s">
        <v>7890</v>
      </c>
      <c r="S1708" s="237" t="s">
        <v>7891</v>
      </c>
      <c r="T1708" s="237" t="s">
        <v>7891</v>
      </c>
      <c r="U1708" s="237" t="s">
        <v>7892</v>
      </c>
      <c r="V1708" s="237" t="s">
        <v>105</v>
      </c>
      <c r="W1708" s="237"/>
      <c r="X1708" s="237"/>
      <c r="Y1708" s="237" t="s">
        <v>7887</v>
      </c>
      <c r="Z1708" s="237" t="s">
        <v>7888</v>
      </c>
      <c r="AA1708" s="237" t="str">
        <f t="shared" si="292"/>
        <v>ヒマワリ</v>
      </c>
      <c r="AB1708" s="237" t="s">
        <v>7889</v>
      </c>
      <c r="AC1708" s="237" t="str">
        <f t="shared" si="293"/>
        <v>980</v>
      </c>
      <c r="AD1708" s="237" t="str">
        <f t="shared" si="294"/>
        <v>0814</v>
      </c>
      <c r="AE1708" s="237" t="s">
        <v>6875</v>
      </c>
      <c r="AF1708" s="237" t="s">
        <v>7890</v>
      </c>
      <c r="AG1708" s="237" t="str">
        <f t="shared" si="295"/>
        <v>仙台市青葉区霊屋下１０－１７</v>
      </c>
      <c r="AH1708" s="237" t="s">
        <v>7891</v>
      </c>
      <c r="AI1708" s="237" t="s">
        <v>7891</v>
      </c>
      <c r="AJ1708" s="237" t="s">
        <v>2348</v>
      </c>
    </row>
    <row r="1709" spans="1:36">
      <c r="A1709" s="237" t="str">
        <f t="shared" si="287"/>
        <v>0415101369就労継続支援Ａ型</v>
      </c>
      <c r="B1709" s="237" t="s">
        <v>7893</v>
      </c>
      <c r="C1709" s="237" t="s">
        <v>7894</v>
      </c>
      <c r="D1709" s="237" t="str">
        <f t="shared" si="288"/>
        <v>シャカイフクシホウジンポッケコミュニティネットワーク</v>
      </c>
      <c r="E1709" s="237" t="s">
        <v>7895</v>
      </c>
      <c r="F1709" s="237" t="str">
        <f t="shared" si="289"/>
        <v>982</v>
      </c>
      <c r="G1709" s="237" t="str">
        <f t="shared" si="290"/>
        <v>0222</v>
      </c>
      <c r="H1709" s="237" t="s">
        <v>7896</v>
      </c>
      <c r="I1709" s="237" t="str">
        <f t="shared" si="291"/>
        <v>仙台市太白区人来田二丁目２番１号</v>
      </c>
      <c r="J1709" s="237" t="s">
        <v>7897</v>
      </c>
      <c r="K1709" s="237" t="s">
        <v>7898</v>
      </c>
      <c r="L1709" s="237" t="s">
        <v>248</v>
      </c>
      <c r="M1709" s="237" t="s">
        <v>7899</v>
      </c>
      <c r="N1709" s="237" t="s">
        <v>7900</v>
      </c>
      <c r="O1709" s="237" t="s">
        <v>7901</v>
      </c>
      <c r="P1709" s="237" t="s">
        <v>7055</v>
      </c>
      <c r="Q1709" s="237" t="s">
        <v>6875</v>
      </c>
      <c r="R1709" s="237" t="s">
        <v>7902</v>
      </c>
      <c r="S1709" s="237" t="s">
        <v>7903</v>
      </c>
      <c r="T1709" s="237" t="s">
        <v>7904</v>
      </c>
      <c r="U1709" s="237" t="s">
        <v>7905</v>
      </c>
      <c r="V1709" s="237" t="s">
        <v>110</v>
      </c>
      <c r="W1709" s="237"/>
      <c r="X1709" s="237"/>
      <c r="Y1709" s="237" t="s">
        <v>7900</v>
      </c>
      <c r="Z1709" s="237" t="s">
        <v>7901</v>
      </c>
      <c r="AA1709" s="237" t="str">
        <f t="shared" si="292"/>
        <v>オオキナポッケ</v>
      </c>
      <c r="AB1709" s="237" t="s">
        <v>7055</v>
      </c>
      <c r="AC1709" s="237" t="str">
        <f t="shared" si="293"/>
        <v>989</v>
      </c>
      <c r="AD1709" s="237" t="str">
        <f t="shared" si="294"/>
        <v>3126</v>
      </c>
      <c r="AE1709" s="237" t="s">
        <v>6875</v>
      </c>
      <c r="AF1709" s="237" t="s">
        <v>7902</v>
      </c>
      <c r="AG1709" s="237" t="str">
        <f t="shared" si="295"/>
        <v>仙台市青葉区落合３丁目１２－１５</v>
      </c>
      <c r="AH1709" s="237" t="s">
        <v>7903</v>
      </c>
      <c r="AI1709" s="237" t="s">
        <v>7904</v>
      </c>
      <c r="AJ1709" s="237" t="s">
        <v>332</v>
      </c>
    </row>
    <row r="1710" spans="1:36">
      <c r="A1710" s="237" t="str">
        <f t="shared" si="287"/>
        <v>0415101377就労移行支援</v>
      </c>
      <c r="B1710" s="237" t="s">
        <v>7906</v>
      </c>
      <c r="C1710" s="237" t="s">
        <v>7907</v>
      </c>
      <c r="D1710" s="237" t="str">
        <f t="shared" si="288"/>
        <v>カブシキガイシャリタリコパートナーズ</v>
      </c>
      <c r="E1710" s="237" t="s">
        <v>7908</v>
      </c>
      <c r="F1710" s="237" t="str">
        <f t="shared" si="289"/>
        <v>153</v>
      </c>
      <c r="G1710" s="237" t="str">
        <f t="shared" si="290"/>
        <v>0051</v>
      </c>
      <c r="H1710" s="237" t="s">
        <v>7909</v>
      </c>
      <c r="I1710" s="237" t="str">
        <f t="shared" si="291"/>
        <v>東京都目黒区上目黒二丁目１番１号</v>
      </c>
      <c r="J1710" s="237" t="s">
        <v>7910</v>
      </c>
      <c r="K1710" s="237" t="s">
        <v>7911</v>
      </c>
      <c r="L1710" s="237" t="s">
        <v>339</v>
      </c>
      <c r="M1710" s="237" t="s">
        <v>7912</v>
      </c>
      <c r="N1710" s="237" t="s">
        <v>7913</v>
      </c>
      <c r="O1710" s="237" t="s">
        <v>7914</v>
      </c>
      <c r="P1710" s="237" t="s">
        <v>2932</v>
      </c>
      <c r="Q1710" s="237" t="s">
        <v>6875</v>
      </c>
      <c r="R1710" s="237" t="s">
        <v>7915</v>
      </c>
      <c r="S1710" s="237" t="s">
        <v>7916</v>
      </c>
      <c r="T1710" s="237" t="s">
        <v>7917</v>
      </c>
      <c r="U1710" s="237" t="s">
        <v>7918</v>
      </c>
      <c r="V1710" s="237" t="s">
        <v>109</v>
      </c>
      <c r="W1710" s="237"/>
      <c r="X1710" s="237"/>
      <c r="Y1710" s="237" t="s">
        <v>7913</v>
      </c>
      <c r="Z1710" s="237" t="s">
        <v>7914</v>
      </c>
      <c r="AA1710" s="237" t="str">
        <f t="shared" si="292"/>
        <v>リタリコワークスセンダイアオバ</v>
      </c>
      <c r="AB1710" s="237" t="s">
        <v>2932</v>
      </c>
      <c r="AC1710" s="237" t="str">
        <f t="shared" si="293"/>
        <v>980</v>
      </c>
      <c r="AD1710" s="237" t="str">
        <f t="shared" si="294"/>
        <v>0021</v>
      </c>
      <c r="AE1710" s="237" t="s">
        <v>6875</v>
      </c>
      <c r="AF1710" s="237" t="s">
        <v>7919</v>
      </c>
      <c r="AG1710" s="237" t="str">
        <f t="shared" si="295"/>
        <v>仙台市青葉区中央4-10-3仙台キャピタルタワー8階</v>
      </c>
      <c r="AH1710" s="237" t="s">
        <v>7916</v>
      </c>
      <c r="AI1710" s="237" t="s">
        <v>7917</v>
      </c>
      <c r="AJ1710" s="237" t="s">
        <v>260</v>
      </c>
    </row>
    <row r="1711" spans="1:36">
      <c r="A1711" s="237" t="str">
        <f t="shared" si="287"/>
        <v>0415101377就労定着支援</v>
      </c>
      <c r="B1711" s="237" t="s">
        <v>7906</v>
      </c>
      <c r="C1711" s="237" t="s">
        <v>7907</v>
      </c>
      <c r="D1711" s="237" t="str">
        <f t="shared" si="288"/>
        <v>カブシキガイシャリタリコパートナーズ</v>
      </c>
      <c r="E1711" s="237" t="s">
        <v>7908</v>
      </c>
      <c r="F1711" s="237" t="str">
        <f t="shared" si="289"/>
        <v>153</v>
      </c>
      <c r="G1711" s="237" t="str">
        <f t="shared" si="290"/>
        <v>0051</v>
      </c>
      <c r="H1711" s="237" t="s">
        <v>7909</v>
      </c>
      <c r="I1711" s="237" t="str">
        <f t="shared" si="291"/>
        <v>東京都目黒区上目黒二丁目１番１号</v>
      </c>
      <c r="J1711" s="237" t="s">
        <v>7910</v>
      </c>
      <c r="K1711" s="237" t="s">
        <v>7911</v>
      </c>
      <c r="L1711" s="237" t="s">
        <v>339</v>
      </c>
      <c r="M1711" s="237" t="s">
        <v>7912</v>
      </c>
      <c r="N1711" s="237" t="s">
        <v>7913</v>
      </c>
      <c r="O1711" s="237" t="s">
        <v>7914</v>
      </c>
      <c r="P1711" s="237" t="s">
        <v>2932</v>
      </c>
      <c r="Q1711" s="237" t="s">
        <v>6875</v>
      </c>
      <c r="R1711" s="237" t="s">
        <v>7915</v>
      </c>
      <c r="S1711" s="237" t="s">
        <v>7916</v>
      </c>
      <c r="T1711" s="237" t="s">
        <v>7917</v>
      </c>
      <c r="U1711" s="237" t="s">
        <v>7918</v>
      </c>
      <c r="V1711" s="237" t="s">
        <v>789</v>
      </c>
      <c r="W1711" s="237"/>
      <c r="X1711" s="237"/>
      <c r="Y1711" s="237" t="s">
        <v>7913</v>
      </c>
      <c r="Z1711" s="237" t="s">
        <v>7914</v>
      </c>
      <c r="AA1711" s="237" t="str">
        <f t="shared" si="292"/>
        <v>リタリコワークスセンダイアオバ</v>
      </c>
      <c r="AB1711" s="237" t="s">
        <v>2932</v>
      </c>
      <c r="AC1711" s="237" t="str">
        <f t="shared" si="293"/>
        <v>980</v>
      </c>
      <c r="AD1711" s="237" t="str">
        <f t="shared" si="294"/>
        <v>0021</v>
      </c>
      <c r="AE1711" s="237" t="s">
        <v>6875</v>
      </c>
      <c r="AF1711" s="237" t="s">
        <v>7919</v>
      </c>
      <c r="AG1711" s="237" t="str">
        <f t="shared" si="295"/>
        <v>仙台市青葉区中央4-10-3仙台キャピタルタワー8階</v>
      </c>
      <c r="AH1711" s="237" t="s">
        <v>7916</v>
      </c>
      <c r="AI1711" s="237" t="s">
        <v>7917</v>
      </c>
      <c r="AJ1711" s="237" t="s">
        <v>260</v>
      </c>
    </row>
    <row r="1712" spans="1:36">
      <c r="A1712" s="237" t="str">
        <f t="shared" si="287"/>
        <v>0415101385就労継続支援Ｂ型</v>
      </c>
      <c r="B1712" s="237" t="s">
        <v>7920</v>
      </c>
      <c r="C1712" s="237" t="s">
        <v>7921</v>
      </c>
      <c r="D1712" s="237" t="str">
        <f t="shared" si="288"/>
        <v>カブシキカイシャガクセイシャ</v>
      </c>
      <c r="E1712" s="237" t="s">
        <v>3098</v>
      </c>
      <c r="F1712" s="237" t="str">
        <f t="shared" si="289"/>
        <v>980</v>
      </c>
      <c r="G1712" s="237" t="str">
        <f t="shared" si="290"/>
        <v>0011</v>
      </c>
      <c r="H1712" s="237" t="s">
        <v>7922</v>
      </c>
      <c r="I1712" s="237" t="str">
        <f t="shared" si="291"/>
        <v>仙台市青葉区上杉1丁目6-10</v>
      </c>
      <c r="J1712" s="237" t="s">
        <v>7923</v>
      </c>
      <c r="K1712" s="237" t="s">
        <v>7924</v>
      </c>
      <c r="L1712" s="237" t="s">
        <v>635</v>
      </c>
      <c r="M1712" s="237" t="s">
        <v>7925</v>
      </c>
      <c r="N1712" s="237" t="s">
        <v>7926</v>
      </c>
      <c r="O1712" s="237" t="s">
        <v>7927</v>
      </c>
      <c r="P1712" s="237" t="s">
        <v>3098</v>
      </c>
      <c r="Q1712" s="237" t="s">
        <v>6875</v>
      </c>
      <c r="R1712" s="237" t="s">
        <v>7928</v>
      </c>
      <c r="S1712" s="237" t="s">
        <v>7923</v>
      </c>
      <c r="T1712" s="237" t="s">
        <v>7924</v>
      </c>
      <c r="U1712" s="237" t="s">
        <v>7929</v>
      </c>
      <c r="V1712" s="237" t="s">
        <v>111</v>
      </c>
      <c r="W1712" s="237"/>
      <c r="X1712" s="237"/>
      <c r="Y1712" s="237" t="s">
        <v>7926</v>
      </c>
      <c r="Z1712" s="237" t="s">
        <v>7927</v>
      </c>
      <c r="AA1712" s="237" t="str">
        <f t="shared" si="292"/>
        <v>チャレンジビラ</v>
      </c>
      <c r="AB1712" s="237" t="s">
        <v>3098</v>
      </c>
      <c r="AC1712" s="237" t="str">
        <f t="shared" si="293"/>
        <v>980</v>
      </c>
      <c r="AD1712" s="237" t="str">
        <f t="shared" si="294"/>
        <v>0011</v>
      </c>
      <c r="AE1712" s="237" t="s">
        <v>6875</v>
      </c>
      <c r="AF1712" s="237" t="s">
        <v>7928</v>
      </c>
      <c r="AG1712" s="237" t="str">
        <f t="shared" si="295"/>
        <v>仙台市青葉区上杉1丁目10-25-107</v>
      </c>
      <c r="AH1712" s="237" t="s">
        <v>7923</v>
      </c>
      <c r="AI1712" s="237" t="s">
        <v>7924</v>
      </c>
      <c r="AJ1712" s="237" t="s">
        <v>332</v>
      </c>
    </row>
    <row r="1713" spans="1:36">
      <c r="A1713" s="237" t="str">
        <f t="shared" si="287"/>
        <v>0415101393就労継続支援Ｂ型</v>
      </c>
      <c r="B1713" s="237" t="s">
        <v>7930</v>
      </c>
      <c r="C1713" s="237" t="s">
        <v>7931</v>
      </c>
      <c r="D1713" s="237" t="str">
        <f t="shared" si="288"/>
        <v>カブシキガイシャシュウガカイ</v>
      </c>
      <c r="E1713" s="237" t="s">
        <v>7540</v>
      </c>
      <c r="F1713" s="237" t="str">
        <f t="shared" si="289"/>
        <v>980</v>
      </c>
      <c r="G1713" s="237" t="str">
        <f t="shared" si="290"/>
        <v>0802</v>
      </c>
      <c r="H1713" s="237" t="s">
        <v>7932</v>
      </c>
      <c r="I1713" s="237" t="str">
        <f t="shared" si="291"/>
        <v>仙台市青葉区二日町16番１号二日町東急ビル１階</v>
      </c>
      <c r="J1713" s="237" t="s">
        <v>7933</v>
      </c>
      <c r="K1713" s="237" t="s">
        <v>7924</v>
      </c>
      <c r="L1713" s="237" t="s">
        <v>339</v>
      </c>
      <c r="M1713" s="237" t="s">
        <v>7925</v>
      </c>
      <c r="N1713" s="237" t="s">
        <v>7926</v>
      </c>
      <c r="O1713" s="237" t="s">
        <v>7927</v>
      </c>
      <c r="P1713" s="237" t="s">
        <v>7540</v>
      </c>
      <c r="Q1713" s="237" t="s">
        <v>6875</v>
      </c>
      <c r="R1713" s="237" t="s">
        <v>7934</v>
      </c>
      <c r="S1713" s="237" t="s">
        <v>7935</v>
      </c>
      <c r="T1713" s="237" t="s">
        <v>7936</v>
      </c>
      <c r="U1713" s="237" t="s">
        <v>7937</v>
      </c>
      <c r="V1713" s="237" t="s">
        <v>111</v>
      </c>
      <c r="W1713" s="237"/>
      <c r="X1713" s="237"/>
      <c r="Y1713" s="237" t="s">
        <v>7926</v>
      </c>
      <c r="Z1713" s="237" t="s">
        <v>7927</v>
      </c>
      <c r="AA1713" s="237" t="str">
        <f t="shared" si="292"/>
        <v>チャレンジビラ</v>
      </c>
      <c r="AB1713" s="237" t="s">
        <v>7540</v>
      </c>
      <c r="AC1713" s="237" t="str">
        <f t="shared" si="293"/>
        <v>980</v>
      </c>
      <c r="AD1713" s="237" t="str">
        <f t="shared" si="294"/>
        <v>0802</v>
      </c>
      <c r="AE1713" s="237" t="s">
        <v>6875</v>
      </c>
      <c r="AF1713" s="237" t="s">
        <v>7934</v>
      </c>
      <c r="AG1713" s="237" t="str">
        <f t="shared" si="295"/>
        <v>仙台市青葉区二日町１８番１６号アムコ二日町ビル４階</v>
      </c>
      <c r="AH1713" s="237" t="s">
        <v>7935</v>
      </c>
      <c r="AI1713" s="237" t="s">
        <v>7936</v>
      </c>
      <c r="AJ1713" s="237" t="s">
        <v>260</v>
      </c>
    </row>
    <row r="1714" spans="1:36">
      <c r="A1714" s="237" t="str">
        <f t="shared" si="287"/>
        <v>0415101401就労継続支援Ｂ型</v>
      </c>
      <c r="B1714" s="237" t="s">
        <v>7938</v>
      </c>
      <c r="C1714" s="237" t="s">
        <v>7939</v>
      </c>
      <c r="D1714" s="237" t="str">
        <f t="shared" si="288"/>
        <v>イッパンザイダンホウジンアート・インクルージョン</v>
      </c>
      <c r="E1714" s="237" t="s">
        <v>646</v>
      </c>
      <c r="F1714" s="237" t="str">
        <f t="shared" si="289"/>
        <v>980</v>
      </c>
      <c r="G1714" s="237" t="str">
        <f t="shared" si="290"/>
        <v>0014</v>
      </c>
      <c r="H1714" s="237" t="s">
        <v>7940</v>
      </c>
      <c r="I1714" s="237" t="str">
        <f t="shared" si="291"/>
        <v>仙台市青葉区本町一丁目２番５号第三白梅ビル４階</v>
      </c>
      <c r="J1714" s="237" t="s">
        <v>7941</v>
      </c>
      <c r="K1714" s="237" t="s">
        <v>7942</v>
      </c>
      <c r="L1714" s="237" t="s">
        <v>901</v>
      </c>
      <c r="M1714" s="237" t="s">
        <v>7943</v>
      </c>
      <c r="N1714" s="237" t="s">
        <v>7944</v>
      </c>
      <c r="O1714" s="237" t="s">
        <v>7945</v>
      </c>
      <c r="P1714" s="237" t="s">
        <v>2932</v>
      </c>
      <c r="Q1714" s="237" t="s">
        <v>6875</v>
      </c>
      <c r="R1714" s="237" t="s">
        <v>7946</v>
      </c>
      <c r="S1714" s="237" t="s">
        <v>7941</v>
      </c>
      <c r="T1714" s="237" t="s">
        <v>7942</v>
      </c>
      <c r="U1714" s="237" t="s">
        <v>7947</v>
      </c>
      <c r="V1714" s="237" t="s">
        <v>111</v>
      </c>
      <c r="W1714" s="237"/>
      <c r="X1714" s="237"/>
      <c r="Y1714" s="237" t="s">
        <v>7944</v>
      </c>
      <c r="Z1714" s="237" t="s">
        <v>7945</v>
      </c>
      <c r="AA1714" s="237" t="str">
        <f t="shared" si="292"/>
        <v>アート・インクルージョン　ファクトリー</v>
      </c>
      <c r="AB1714" s="237" t="s">
        <v>2932</v>
      </c>
      <c r="AC1714" s="237" t="str">
        <f t="shared" si="293"/>
        <v>980</v>
      </c>
      <c r="AD1714" s="237" t="str">
        <f t="shared" si="294"/>
        <v>0021</v>
      </c>
      <c r="AE1714" s="237" t="s">
        <v>6875</v>
      </c>
      <c r="AF1714" s="237" t="s">
        <v>7946</v>
      </c>
      <c r="AG1714" s="237" t="str">
        <f t="shared" si="295"/>
        <v>仙台市青葉区中央２－１０－１第二勝山ビル６階</v>
      </c>
      <c r="AH1714" s="237" t="s">
        <v>7941</v>
      </c>
      <c r="AI1714" s="237" t="s">
        <v>7942</v>
      </c>
      <c r="AJ1714" s="237" t="s">
        <v>332</v>
      </c>
    </row>
    <row r="1715" spans="1:36">
      <c r="A1715" s="237" t="str">
        <f t="shared" si="287"/>
        <v>0415101427自立訓練（生活訓練）</v>
      </c>
      <c r="B1715" s="237" t="s">
        <v>7948</v>
      </c>
      <c r="C1715" s="237" t="s">
        <v>7949</v>
      </c>
      <c r="D1715" s="237" t="str">
        <f t="shared" si="288"/>
        <v>カブシキカイシャフライズ</v>
      </c>
      <c r="E1715" s="237" t="s">
        <v>7540</v>
      </c>
      <c r="F1715" s="237" t="str">
        <f t="shared" si="289"/>
        <v>980</v>
      </c>
      <c r="G1715" s="237" t="str">
        <f t="shared" si="290"/>
        <v>0802</v>
      </c>
      <c r="H1715" s="237" t="s">
        <v>7950</v>
      </c>
      <c r="I1715" s="237" t="str">
        <f t="shared" si="291"/>
        <v>仙台市青葉区二日町13番18号ステーションプラザビル602</v>
      </c>
      <c r="J1715" s="237" t="s">
        <v>7951</v>
      </c>
      <c r="K1715" s="237" t="s">
        <v>7952</v>
      </c>
      <c r="L1715" s="237" t="s">
        <v>339</v>
      </c>
      <c r="M1715" s="237" t="s">
        <v>7953</v>
      </c>
      <c r="N1715" s="237" t="s">
        <v>7954</v>
      </c>
      <c r="O1715" s="237" t="s">
        <v>7955</v>
      </c>
      <c r="P1715" s="237" t="s">
        <v>7956</v>
      </c>
      <c r="Q1715" s="237" t="s">
        <v>6875</v>
      </c>
      <c r="R1715" s="237" t="s">
        <v>7957</v>
      </c>
      <c r="S1715" s="237" t="s">
        <v>7958</v>
      </c>
      <c r="T1715" s="237"/>
      <c r="U1715" s="237" t="s">
        <v>7959</v>
      </c>
      <c r="V1715" s="237" t="s">
        <v>108</v>
      </c>
      <c r="W1715" s="237"/>
      <c r="X1715" s="237"/>
      <c r="Y1715" s="237" t="s">
        <v>7954</v>
      </c>
      <c r="Z1715" s="237" t="s">
        <v>7955</v>
      </c>
      <c r="AA1715" s="237" t="str">
        <f t="shared" si="292"/>
        <v>サポートセンターヒカリ</v>
      </c>
      <c r="AB1715" s="237" t="s">
        <v>7956</v>
      </c>
      <c r="AC1715" s="237" t="str">
        <f t="shared" si="293"/>
        <v>989</v>
      </c>
      <c r="AD1715" s="237" t="str">
        <f t="shared" si="294"/>
        <v>3216</v>
      </c>
      <c r="AE1715" s="237" t="s">
        <v>6875</v>
      </c>
      <c r="AF1715" s="237" t="s">
        <v>7957</v>
      </c>
      <c r="AG1715" s="237" t="str">
        <f t="shared" si="295"/>
        <v>仙台市青葉区高野原四丁目６番地の３</v>
      </c>
      <c r="AH1715" s="237" t="s">
        <v>7958</v>
      </c>
      <c r="AI1715" s="237"/>
      <c r="AJ1715" s="237" t="s">
        <v>332</v>
      </c>
    </row>
    <row r="1716" spans="1:36">
      <c r="A1716" s="237" t="str">
        <f t="shared" si="287"/>
        <v>0415101427就労継続支援Ｂ型</v>
      </c>
      <c r="B1716" s="237" t="s">
        <v>7948</v>
      </c>
      <c r="C1716" s="237" t="s">
        <v>7949</v>
      </c>
      <c r="D1716" s="237" t="str">
        <f t="shared" si="288"/>
        <v>カブシキカイシャフライズ</v>
      </c>
      <c r="E1716" s="237" t="s">
        <v>7540</v>
      </c>
      <c r="F1716" s="237" t="str">
        <f t="shared" si="289"/>
        <v>980</v>
      </c>
      <c r="G1716" s="237" t="str">
        <f t="shared" si="290"/>
        <v>0802</v>
      </c>
      <c r="H1716" s="237" t="s">
        <v>7950</v>
      </c>
      <c r="I1716" s="237" t="str">
        <f t="shared" si="291"/>
        <v>仙台市青葉区二日町13番18号ステーションプラザビル602</v>
      </c>
      <c r="J1716" s="237" t="s">
        <v>7951</v>
      </c>
      <c r="K1716" s="237" t="s">
        <v>7952</v>
      </c>
      <c r="L1716" s="237" t="s">
        <v>339</v>
      </c>
      <c r="M1716" s="237" t="s">
        <v>7953</v>
      </c>
      <c r="N1716" s="237" t="s">
        <v>7954</v>
      </c>
      <c r="O1716" s="237" t="s">
        <v>7955</v>
      </c>
      <c r="P1716" s="237" t="s">
        <v>7956</v>
      </c>
      <c r="Q1716" s="237" t="s">
        <v>6875</v>
      </c>
      <c r="R1716" s="237" t="s">
        <v>7957</v>
      </c>
      <c r="S1716" s="237" t="s">
        <v>7958</v>
      </c>
      <c r="T1716" s="237"/>
      <c r="U1716" s="237" t="s">
        <v>7959</v>
      </c>
      <c r="V1716" s="237" t="s">
        <v>111</v>
      </c>
      <c r="W1716" s="237"/>
      <c r="X1716" s="237"/>
      <c r="Y1716" s="237" t="s">
        <v>7954</v>
      </c>
      <c r="Z1716" s="237" t="s">
        <v>7955</v>
      </c>
      <c r="AA1716" s="237" t="str">
        <f t="shared" si="292"/>
        <v>サポートセンターヒカリ</v>
      </c>
      <c r="AB1716" s="237" t="s">
        <v>7956</v>
      </c>
      <c r="AC1716" s="237" t="str">
        <f t="shared" si="293"/>
        <v>989</v>
      </c>
      <c r="AD1716" s="237" t="str">
        <f t="shared" si="294"/>
        <v>3216</v>
      </c>
      <c r="AE1716" s="237" t="s">
        <v>6875</v>
      </c>
      <c r="AF1716" s="237" t="s">
        <v>7957</v>
      </c>
      <c r="AG1716" s="237" t="str">
        <f t="shared" si="295"/>
        <v>仙台市青葉区高野原四丁目６番地の３</v>
      </c>
      <c r="AH1716" s="237" t="s">
        <v>7958</v>
      </c>
      <c r="AI1716" s="237" t="s">
        <v>7960</v>
      </c>
      <c r="AJ1716" s="237" t="s">
        <v>332</v>
      </c>
    </row>
    <row r="1717" spans="1:36">
      <c r="A1717" s="237" t="str">
        <f t="shared" si="287"/>
        <v>0415101435居宅介護</v>
      </c>
      <c r="B1717" s="237" t="s">
        <v>7961</v>
      </c>
      <c r="C1717" s="237" t="s">
        <v>7962</v>
      </c>
      <c r="D1717" s="237" t="str">
        <f t="shared" si="288"/>
        <v>シャカイフクシホウジンセンダイシショウガイシャフクシキョウカイ</v>
      </c>
      <c r="E1717" s="237" t="s">
        <v>6983</v>
      </c>
      <c r="F1717" s="237" t="str">
        <f t="shared" si="289"/>
        <v>980</v>
      </c>
      <c r="G1717" s="237" t="str">
        <f t="shared" si="290"/>
        <v>0022</v>
      </c>
      <c r="H1717" s="237" t="s">
        <v>6984</v>
      </c>
      <c r="I1717" s="237" t="str">
        <f t="shared" si="291"/>
        <v>仙台市青葉区五橋二丁目１２番２号</v>
      </c>
      <c r="J1717" s="237" t="s">
        <v>7963</v>
      </c>
      <c r="K1717" s="237" t="s">
        <v>7964</v>
      </c>
      <c r="L1717" s="237" t="s">
        <v>353</v>
      </c>
      <c r="M1717" s="237" t="s">
        <v>7965</v>
      </c>
      <c r="N1717" s="237" t="s">
        <v>7966</v>
      </c>
      <c r="O1717" s="237" t="s">
        <v>7967</v>
      </c>
      <c r="P1717" s="237" t="s">
        <v>6983</v>
      </c>
      <c r="Q1717" s="237" t="s">
        <v>6875</v>
      </c>
      <c r="R1717" s="237" t="s">
        <v>6984</v>
      </c>
      <c r="S1717" s="237" t="s">
        <v>7963</v>
      </c>
      <c r="T1717" s="237" t="s">
        <v>7964</v>
      </c>
      <c r="U1717" s="237" t="s">
        <v>7968</v>
      </c>
      <c r="V1717" s="237" t="s">
        <v>99</v>
      </c>
      <c r="W1717" s="237"/>
      <c r="X1717" s="237"/>
      <c r="Y1717" s="237" t="s">
        <v>7966</v>
      </c>
      <c r="Z1717" s="237" t="s">
        <v>7967</v>
      </c>
      <c r="AA1717" s="237" t="str">
        <f t="shared" si="292"/>
        <v>イツツバシアイ・ハート</v>
      </c>
      <c r="AB1717" s="237" t="s">
        <v>6983</v>
      </c>
      <c r="AC1717" s="237" t="str">
        <f t="shared" si="293"/>
        <v>980</v>
      </c>
      <c r="AD1717" s="237" t="str">
        <f t="shared" si="294"/>
        <v>0022</v>
      </c>
      <c r="AE1717" s="237" t="s">
        <v>6875</v>
      </c>
      <c r="AF1717" s="237" t="s">
        <v>6984</v>
      </c>
      <c r="AG1717" s="237" t="str">
        <f t="shared" si="295"/>
        <v>仙台市青葉区五橋二丁目１２番２号</v>
      </c>
      <c r="AH1717" s="237" t="s">
        <v>7963</v>
      </c>
      <c r="AI1717" s="237" t="s">
        <v>7964</v>
      </c>
      <c r="AJ1717" s="237" t="s">
        <v>260</v>
      </c>
    </row>
    <row r="1718" spans="1:36">
      <c r="A1718" s="237" t="str">
        <f t="shared" si="287"/>
        <v>0415101435重度訪問介護</v>
      </c>
      <c r="B1718" s="237" t="s">
        <v>7961</v>
      </c>
      <c r="C1718" s="237" t="s">
        <v>7962</v>
      </c>
      <c r="D1718" s="237" t="str">
        <f t="shared" si="288"/>
        <v>シャカイフクシホウジンセンダイシショウガイシャフクシキョウカイ</v>
      </c>
      <c r="E1718" s="237" t="s">
        <v>6983</v>
      </c>
      <c r="F1718" s="237" t="str">
        <f t="shared" si="289"/>
        <v>980</v>
      </c>
      <c r="G1718" s="237" t="str">
        <f t="shared" si="290"/>
        <v>0022</v>
      </c>
      <c r="H1718" s="237" t="s">
        <v>6984</v>
      </c>
      <c r="I1718" s="237" t="str">
        <f t="shared" si="291"/>
        <v>仙台市青葉区五橋二丁目１２番２号</v>
      </c>
      <c r="J1718" s="237" t="s">
        <v>7963</v>
      </c>
      <c r="K1718" s="237" t="s">
        <v>7964</v>
      </c>
      <c r="L1718" s="237" t="s">
        <v>353</v>
      </c>
      <c r="M1718" s="237" t="s">
        <v>7965</v>
      </c>
      <c r="N1718" s="237" t="s">
        <v>7966</v>
      </c>
      <c r="O1718" s="237" t="s">
        <v>7967</v>
      </c>
      <c r="P1718" s="237" t="s">
        <v>6983</v>
      </c>
      <c r="Q1718" s="237" t="s">
        <v>6875</v>
      </c>
      <c r="R1718" s="237" t="s">
        <v>6984</v>
      </c>
      <c r="S1718" s="237" t="s">
        <v>7963</v>
      </c>
      <c r="T1718" s="237" t="s">
        <v>7964</v>
      </c>
      <c r="U1718" s="237" t="s">
        <v>7968</v>
      </c>
      <c r="V1718" s="237" t="s">
        <v>101</v>
      </c>
      <c r="W1718" s="237"/>
      <c r="X1718" s="237"/>
      <c r="Y1718" s="237" t="s">
        <v>7966</v>
      </c>
      <c r="Z1718" s="237" t="s">
        <v>7967</v>
      </c>
      <c r="AA1718" s="237" t="str">
        <f t="shared" si="292"/>
        <v>イツツバシアイ・ハート</v>
      </c>
      <c r="AB1718" s="237" t="s">
        <v>6983</v>
      </c>
      <c r="AC1718" s="237" t="str">
        <f t="shared" si="293"/>
        <v>980</v>
      </c>
      <c r="AD1718" s="237" t="str">
        <f t="shared" si="294"/>
        <v>0022</v>
      </c>
      <c r="AE1718" s="237" t="s">
        <v>6875</v>
      </c>
      <c r="AF1718" s="237" t="s">
        <v>6984</v>
      </c>
      <c r="AG1718" s="237" t="str">
        <f t="shared" si="295"/>
        <v>仙台市青葉区五橋二丁目１２番２号</v>
      </c>
      <c r="AH1718" s="237" t="s">
        <v>7963</v>
      </c>
      <c r="AI1718" s="237" t="s">
        <v>7964</v>
      </c>
      <c r="AJ1718" s="237" t="s">
        <v>260</v>
      </c>
    </row>
    <row r="1719" spans="1:36">
      <c r="A1719" s="237" t="str">
        <f t="shared" si="287"/>
        <v>0415101435同行援護</v>
      </c>
      <c r="B1719" s="237" t="s">
        <v>7961</v>
      </c>
      <c r="C1719" s="237" t="s">
        <v>7962</v>
      </c>
      <c r="D1719" s="237" t="str">
        <f t="shared" si="288"/>
        <v>シャカイフクシホウジンセンダイシショウガイシャフクシキョウカイ</v>
      </c>
      <c r="E1719" s="237" t="s">
        <v>6983</v>
      </c>
      <c r="F1719" s="237" t="str">
        <f t="shared" si="289"/>
        <v>980</v>
      </c>
      <c r="G1719" s="237" t="str">
        <f t="shared" si="290"/>
        <v>0022</v>
      </c>
      <c r="H1719" s="237" t="s">
        <v>6984</v>
      </c>
      <c r="I1719" s="237" t="str">
        <f t="shared" si="291"/>
        <v>仙台市青葉区五橋二丁目１２番２号</v>
      </c>
      <c r="J1719" s="237" t="s">
        <v>7963</v>
      </c>
      <c r="K1719" s="237" t="s">
        <v>7964</v>
      </c>
      <c r="L1719" s="237" t="s">
        <v>353</v>
      </c>
      <c r="M1719" s="237" t="s">
        <v>7965</v>
      </c>
      <c r="N1719" s="237" t="s">
        <v>7966</v>
      </c>
      <c r="O1719" s="237" t="s">
        <v>7967</v>
      </c>
      <c r="P1719" s="237" t="s">
        <v>6983</v>
      </c>
      <c r="Q1719" s="237" t="s">
        <v>6875</v>
      </c>
      <c r="R1719" s="237" t="s">
        <v>6984</v>
      </c>
      <c r="S1719" s="237" t="s">
        <v>7963</v>
      </c>
      <c r="T1719" s="237" t="s">
        <v>7964</v>
      </c>
      <c r="U1719" s="237" t="s">
        <v>7968</v>
      </c>
      <c r="V1719" s="237" t="s">
        <v>126</v>
      </c>
      <c r="W1719" s="237"/>
      <c r="X1719" s="237"/>
      <c r="Y1719" s="237" t="s">
        <v>7966</v>
      </c>
      <c r="Z1719" s="237" t="s">
        <v>7967</v>
      </c>
      <c r="AA1719" s="237" t="str">
        <f t="shared" si="292"/>
        <v>イツツバシアイ・ハート</v>
      </c>
      <c r="AB1719" s="237" t="s">
        <v>6983</v>
      </c>
      <c r="AC1719" s="237" t="str">
        <f t="shared" si="293"/>
        <v>980</v>
      </c>
      <c r="AD1719" s="237" t="str">
        <f t="shared" si="294"/>
        <v>0022</v>
      </c>
      <c r="AE1719" s="237" t="s">
        <v>6875</v>
      </c>
      <c r="AF1719" s="237" t="s">
        <v>6984</v>
      </c>
      <c r="AG1719" s="237" t="str">
        <f t="shared" si="295"/>
        <v>仙台市青葉区五橋二丁目１２番２号</v>
      </c>
      <c r="AH1719" s="237" t="s">
        <v>7963</v>
      </c>
      <c r="AI1719" s="237" t="s">
        <v>7964</v>
      </c>
      <c r="AJ1719" s="237" t="s">
        <v>260</v>
      </c>
    </row>
    <row r="1720" spans="1:36">
      <c r="A1720" s="237" t="str">
        <f t="shared" si="287"/>
        <v>0415101443居宅介護</v>
      </c>
      <c r="B1720" s="237" t="s">
        <v>7969</v>
      </c>
      <c r="C1720" s="237" t="s">
        <v>7970</v>
      </c>
      <c r="D1720" s="237" t="str">
        <f t="shared" si="288"/>
        <v>パタパタコーポレーションカブシキガイシャ</v>
      </c>
      <c r="E1720" s="237" t="s">
        <v>7204</v>
      </c>
      <c r="F1720" s="237" t="str">
        <f t="shared" si="289"/>
        <v>981</v>
      </c>
      <c r="G1720" s="237" t="str">
        <f t="shared" si="290"/>
        <v>0904</v>
      </c>
      <c r="H1720" s="237" t="s">
        <v>7971</v>
      </c>
      <c r="I1720" s="237" t="str">
        <f t="shared" si="291"/>
        <v>仙台市青葉区旭ケ丘四丁目10番16号KCコーポ102</v>
      </c>
      <c r="J1720" s="237" t="s">
        <v>7972</v>
      </c>
      <c r="K1720" s="237" t="s">
        <v>7973</v>
      </c>
      <c r="L1720" s="237" t="s">
        <v>339</v>
      </c>
      <c r="M1720" s="237" t="s">
        <v>7974</v>
      </c>
      <c r="N1720" s="237" t="s">
        <v>7975</v>
      </c>
      <c r="O1720" s="237" t="s">
        <v>7976</v>
      </c>
      <c r="P1720" s="237" t="s">
        <v>7204</v>
      </c>
      <c r="Q1720" s="237" t="s">
        <v>6875</v>
      </c>
      <c r="R1720" s="237" t="s">
        <v>7977</v>
      </c>
      <c r="S1720" s="237" t="s">
        <v>7972</v>
      </c>
      <c r="T1720" s="237" t="s">
        <v>7973</v>
      </c>
      <c r="U1720" s="237" t="s">
        <v>7978</v>
      </c>
      <c r="V1720" s="237" t="s">
        <v>99</v>
      </c>
      <c r="W1720" s="237"/>
      <c r="X1720" s="237"/>
      <c r="Y1720" s="237" t="s">
        <v>7975</v>
      </c>
      <c r="Z1720" s="237" t="s">
        <v>7976</v>
      </c>
      <c r="AA1720" s="237" t="str">
        <f t="shared" si="292"/>
        <v>ケア　ラルゴ</v>
      </c>
      <c r="AB1720" s="237" t="s">
        <v>7204</v>
      </c>
      <c r="AC1720" s="237" t="str">
        <f t="shared" si="293"/>
        <v>981</v>
      </c>
      <c r="AD1720" s="237" t="str">
        <f t="shared" si="294"/>
        <v>0904</v>
      </c>
      <c r="AE1720" s="237" t="s">
        <v>6875</v>
      </c>
      <c r="AF1720" s="237" t="s">
        <v>7977</v>
      </c>
      <c r="AG1720" s="237" t="str">
        <f t="shared" si="295"/>
        <v>仙台市青葉区旭ケ丘四丁目１０番１６号ＫＣコーポ１０２号室</v>
      </c>
      <c r="AH1720" s="237" t="s">
        <v>7972</v>
      </c>
      <c r="AI1720" s="237" t="s">
        <v>7973</v>
      </c>
      <c r="AJ1720" s="237" t="s">
        <v>332</v>
      </c>
    </row>
    <row r="1721" spans="1:36">
      <c r="A1721" s="237" t="str">
        <f t="shared" si="287"/>
        <v>0415101450居宅介護</v>
      </c>
      <c r="B1721" s="237" t="s">
        <v>7979</v>
      </c>
      <c r="C1721" s="237" t="s">
        <v>7980</v>
      </c>
      <c r="D1721" s="237" t="str">
        <f t="shared" si="288"/>
        <v>トクテイヒエイリカツドウホウジンアンビシャス</v>
      </c>
      <c r="E1721" s="237" t="s">
        <v>7981</v>
      </c>
      <c r="F1721" s="237" t="str">
        <f t="shared" si="289"/>
        <v>989</v>
      </c>
      <c r="G1721" s="237" t="str">
        <f t="shared" si="290"/>
        <v>3434</v>
      </c>
      <c r="H1721" s="237" t="s">
        <v>7982</v>
      </c>
      <c r="I1721" s="237" t="str">
        <f t="shared" si="291"/>
        <v>仙台市青葉区新川字石橋６番地の５７</v>
      </c>
      <c r="J1721" s="237" t="s">
        <v>7983</v>
      </c>
      <c r="K1721" s="237" t="s">
        <v>7983</v>
      </c>
      <c r="L1721" s="237" t="s">
        <v>248</v>
      </c>
      <c r="M1721" s="237" t="s">
        <v>7984</v>
      </c>
      <c r="N1721" s="237" t="s">
        <v>7985</v>
      </c>
      <c r="O1721" s="237" t="s">
        <v>7986</v>
      </c>
      <c r="P1721" s="237" t="s">
        <v>7981</v>
      </c>
      <c r="Q1721" s="237" t="s">
        <v>6875</v>
      </c>
      <c r="R1721" s="237" t="s">
        <v>7987</v>
      </c>
      <c r="S1721" s="237" t="s">
        <v>7988</v>
      </c>
      <c r="T1721" s="237" t="s">
        <v>7988</v>
      </c>
      <c r="U1721" s="237" t="s">
        <v>7989</v>
      </c>
      <c r="V1721" s="237" t="s">
        <v>99</v>
      </c>
      <c r="W1721" s="237"/>
      <c r="X1721" s="237"/>
      <c r="Y1721" s="237" t="s">
        <v>7985</v>
      </c>
      <c r="Z1721" s="237" t="s">
        <v>7986</v>
      </c>
      <c r="AA1721" s="237" t="str">
        <f t="shared" si="292"/>
        <v>スパイシー・プラスツウホウモンカイゴステーション</v>
      </c>
      <c r="AB1721" s="237" t="s">
        <v>7981</v>
      </c>
      <c r="AC1721" s="237" t="str">
        <f t="shared" si="293"/>
        <v>989</v>
      </c>
      <c r="AD1721" s="237" t="str">
        <f t="shared" si="294"/>
        <v>3434</v>
      </c>
      <c r="AE1721" s="237" t="s">
        <v>6875</v>
      </c>
      <c r="AF1721" s="237" t="s">
        <v>7987</v>
      </c>
      <c r="AG1721" s="237" t="str">
        <f t="shared" si="295"/>
        <v>仙台市青葉区新川字石橋７番地の５</v>
      </c>
      <c r="AH1721" s="237" t="s">
        <v>7988</v>
      </c>
      <c r="AI1721" s="237" t="s">
        <v>7988</v>
      </c>
      <c r="AJ1721" s="237" t="s">
        <v>332</v>
      </c>
    </row>
    <row r="1722" spans="1:36">
      <c r="A1722" s="237" t="str">
        <f t="shared" si="287"/>
        <v>0415101450重度訪問介護</v>
      </c>
      <c r="B1722" s="237" t="s">
        <v>7979</v>
      </c>
      <c r="C1722" s="237" t="s">
        <v>7980</v>
      </c>
      <c r="D1722" s="237" t="str">
        <f t="shared" si="288"/>
        <v>トクテイヒエイリカツドウホウジンアンビシャス</v>
      </c>
      <c r="E1722" s="237" t="s">
        <v>7981</v>
      </c>
      <c r="F1722" s="237" t="str">
        <f t="shared" si="289"/>
        <v>989</v>
      </c>
      <c r="G1722" s="237" t="str">
        <f t="shared" si="290"/>
        <v>3434</v>
      </c>
      <c r="H1722" s="237" t="s">
        <v>7982</v>
      </c>
      <c r="I1722" s="237" t="str">
        <f t="shared" si="291"/>
        <v>仙台市青葉区新川字石橋６番地の５７</v>
      </c>
      <c r="J1722" s="237" t="s">
        <v>7983</v>
      </c>
      <c r="K1722" s="237" t="s">
        <v>7983</v>
      </c>
      <c r="L1722" s="237" t="s">
        <v>248</v>
      </c>
      <c r="M1722" s="237" t="s">
        <v>7984</v>
      </c>
      <c r="N1722" s="237" t="s">
        <v>7985</v>
      </c>
      <c r="O1722" s="237" t="s">
        <v>7986</v>
      </c>
      <c r="P1722" s="237" t="s">
        <v>7981</v>
      </c>
      <c r="Q1722" s="237" t="s">
        <v>6875</v>
      </c>
      <c r="R1722" s="237" t="s">
        <v>7987</v>
      </c>
      <c r="S1722" s="237" t="s">
        <v>7988</v>
      </c>
      <c r="T1722" s="237" t="s">
        <v>7988</v>
      </c>
      <c r="U1722" s="237" t="s">
        <v>7989</v>
      </c>
      <c r="V1722" s="237" t="s">
        <v>101</v>
      </c>
      <c r="W1722" s="237"/>
      <c r="X1722" s="237"/>
      <c r="Y1722" s="237" t="s">
        <v>7985</v>
      </c>
      <c r="Z1722" s="237" t="s">
        <v>7986</v>
      </c>
      <c r="AA1722" s="237" t="str">
        <f t="shared" si="292"/>
        <v>スパイシー・プラスツウホウモンカイゴステーション</v>
      </c>
      <c r="AB1722" s="237" t="s">
        <v>7981</v>
      </c>
      <c r="AC1722" s="237" t="str">
        <f t="shared" si="293"/>
        <v>989</v>
      </c>
      <c r="AD1722" s="237" t="str">
        <f t="shared" si="294"/>
        <v>3434</v>
      </c>
      <c r="AE1722" s="237" t="s">
        <v>6875</v>
      </c>
      <c r="AF1722" s="237" t="s">
        <v>7987</v>
      </c>
      <c r="AG1722" s="237" t="str">
        <f t="shared" si="295"/>
        <v>仙台市青葉区新川字石橋７番地の５</v>
      </c>
      <c r="AH1722" s="237" t="s">
        <v>7988</v>
      </c>
      <c r="AI1722" s="237" t="s">
        <v>7988</v>
      </c>
      <c r="AJ1722" s="237" t="s">
        <v>332</v>
      </c>
    </row>
    <row r="1723" spans="1:36">
      <c r="A1723" s="237" t="str">
        <f t="shared" si="287"/>
        <v>0415101450同行援護</v>
      </c>
      <c r="B1723" s="237" t="s">
        <v>7979</v>
      </c>
      <c r="C1723" s="237" t="s">
        <v>7980</v>
      </c>
      <c r="D1723" s="237" t="str">
        <f t="shared" si="288"/>
        <v>トクテイヒエイリカツドウホウジンアンビシャス</v>
      </c>
      <c r="E1723" s="237" t="s">
        <v>7981</v>
      </c>
      <c r="F1723" s="237" t="str">
        <f t="shared" si="289"/>
        <v>989</v>
      </c>
      <c r="G1723" s="237" t="str">
        <f t="shared" si="290"/>
        <v>3434</v>
      </c>
      <c r="H1723" s="237" t="s">
        <v>7982</v>
      </c>
      <c r="I1723" s="237" t="str">
        <f t="shared" si="291"/>
        <v>仙台市青葉区新川字石橋６番地の５７</v>
      </c>
      <c r="J1723" s="237" t="s">
        <v>7983</v>
      </c>
      <c r="K1723" s="237" t="s">
        <v>7983</v>
      </c>
      <c r="L1723" s="237" t="s">
        <v>248</v>
      </c>
      <c r="M1723" s="237" t="s">
        <v>7984</v>
      </c>
      <c r="N1723" s="237" t="s">
        <v>7985</v>
      </c>
      <c r="O1723" s="237" t="s">
        <v>7986</v>
      </c>
      <c r="P1723" s="237" t="s">
        <v>7981</v>
      </c>
      <c r="Q1723" s="237" t="s">
        <v>6875</v>
      </c>
      <c r="R1723" s="237" t="s">
        <v>7987</v>
      </c>
      <c r="S1723" s="237" t="s">
        <v>7988</v>
      </c>
      <c r="T1723" s="237" t="s">
        <v>7988</v>
      </c>
      <c r="U1723" s="237" t="s">
        <v>7989</v>
      </c>
      <c r="V1723" s="237" t="s">
        <v>126</v>
      </c>
      <c r="W1723" s="237"/>
      <c r="X1723" s="237"/>
      <c r="Y1723" s="237" t="s">
        <v>7985</v>
      </c>
      <c r="Z1723" s="237" t="s">
        <v>7986</v>
      </c>
      <c r="AA1723" s="237" t="str">
        <f t="shared" si="292"/>
        <v>スパイシー・プラスツウホウモンカイゴステーション</v>
      </c>
      <c r="AB1723" s="237" t="s">
        <v>7981</v>
      </c>
      <c r="AC1723" s="237" t="str">
        <f t="shared" si="293"/>
        <v>989</v>
      </c>
      <c r="AD1723" s="237" t="str">
        <f t="shared" si="294"/>
        <v>3434</v>
      </c>
      <c r="AE1723" s="237" t="s">
        <v>6875</v>
      </c>
      <c r="AF1723" s="237" t="s">
        <v>7987</v>
      </c>
      <c r="AG1723" s="237" t="str">
        <f t="shared" si="295"/>
        <v>仙台市青葉区新川字石橋７番地の５</v>
      </c>
      <c r="AH1723" s="237" t="s">
        <v>7988</v>
      </c>
      <c r="AI1723" s="237" t="s">
        <v>7988</v>
      </c>
      <c r="AJ1723" s="237" t="s">
        <v>332</v>
      </c>
    </row>
    <row r="1724" spans="1:36">
      <c r="A1724" s="237" t="str">
        <f t="shared" si="287"/>
        <v>0415101468居宅介護</v>
      </c>
      <c r="B1724" s="237" t="s">
        <v>7990</v>
      </c>
      <c r="C1724" s="237" t="s">
        <v>7991</v>
      </c>
      <c r="D1724" s="237" t="str">
        <f t="shared" si="288"/>
        <v>イッパンシャダンホウジンウエルケアセンダイ</v>
      </c>
      <c r="E1724" s="237" t="s">
        <v>7992</v>
      </c>
      <c r="F1724" s="237" t="str">
        <f t="shared" si="289"/>
        <v>981</v>
      </c>
      <c r="G1724" s="237" t="str">
        <f t="shared" si="290"/>
        <v>0966</v>
      </c>
      <c r="H1724" s="237" t="s">
        <v>7993</v>
      </c>
      <c r="I1724" s="237" t="str">
        <f t="shared" si="291"/>
        <v>仙台市青葉区荒巻本沢一丁目14番14号</v>
      </c>
      <c r="J1724" s="237" t="s">
        <v>7994</v>
      </c>
      <c r="K1724" s="237" t="s">
        <v>7995</v>
      </c>
      <c r="L1724" s="237" t="s">
        <v>248</v>
      </c>
      <c r="M1724" s="237" t="s">
        <v>7996</v>
      </c>
      <c r="N1724" s="237" t="s">
        <v>7997</v>
      </c>
      <c r="O1724" s="237" t="s">
        <v>7998</v>
      </c>
      <c r="P1724" s="237" t="s">
        <v>7992</v>
      </c>
      <c r="Q1724" s="237" t="s">
        <v>6875</v>
      </c>
      <c r="R1724" s="237" t="s">
        <v>7993</v>
      </c>
      <c r="S1724" s="237" t="s">
        <v>7994</v>
      </c>
      <c r="T1724" s="237" t="s">
        <v>7995</v>
      </c>
      <c r="U1724" s="237" t="s">
        <v>7999</v>
      </c>
      <c r="V1724" s="237" t="s">
        <v>99</v>
      </c>
      <c r="W1724" s="237"/>
      <c r="X1724" s="237"/>
      <c r="Y1724" s="237" t="s">
        <v>7997</v>
      </c>
      <c r="Z1724" s="237" t="s">
        <v>7998</v>
      </c>
      <c r="AA1724" s="237" t="str">
        <f t="shared" si="292"/>
        <v>ケアパートナー</v>
      </c>
      <c r="AB1724" s="237" t="s">
        <v>7992</v>
      </c>
      <c r="AC1724" s="237" t="str">
        <f t="shared" si="293"/>
        <v>981</v>
      </c>
      <c r="AD1724" s="237" t="str">
        <f t="shared" si="294"/>
        <v>0966</v>
      </c>
      <c r="AE1724" s="237" t="s">
        <v>6875</v>
      </c>
      <c r="AF1724" s="237" t="s">
        <v>7993</v>
      </c>
      <c r="AG1724" s="237" t="str">
        <f t="shared" si="295"/>
        <v>仙台市青葉区荒巻本沢一丁目14番14号</v>
      </c>
      <c r="AH1724" s="237" t="s">
        <v>7994</v>
      </c>
      <c r="AI1724" s="237" t="s">
        <v>7995</v>
      </c>
      <c r="AJ1724" s="237" t="s">
        <v>260</v>
      </c>
    </row>
    <row r="1725" spans="1:36">
      <c r="A1725" s="237" t="str">
        <f t="shared" si="287"/>
        <v>0415101468重度訪問介護</v>
      </c>
      <c r="B1725" s="237" t="s">
        <v>7990</v>
      </c>
      <c r="C1725" s="237" t="s">
        <v>7991</v>
      </c>
      <c r="D1725" s="237" t="str">
        <f t="shared" si="288"/>
        <v>イッパンシャダンホウジンウエルケアセンダイ</v>
      </c>
      <c r="E1725" s="237" t="s">
        <v>7992</v>
      </c>
      <c r="F1725" s="237" t="str">
        <f t="shared" si="289"/>
        <v>981</v>
      </c>
      <c r="G1725" s="237" t="str">
        <f t="shared" si="290"/>
        <v>0966</v>
      </c>
      <c r="H1725" s="237" t="s">
        <v>7993</v>
      </c>
      <c r="I1725" s="237" t="str">
        <f t="shared" si="291"/>
        <v>仙台市青葉区荒巻本沢一丁目14番14号</v>
      </c>
      <c r="J1725" s="237" t="s">
        <v>7994</v>
      </c>
      <c r="K1725" s="237" t="s">
        <v>7995</v>
      </c>
      <c r="L1725" s="237" t="s">
        <v>248</v>
      </c>
      <c r="M1725" s="237" t="s">
        <v>7996</v>
      </c>
      <c r="N1725" s="237" t="s">
        <v>7997</v>
      </c>
      <c r="O1725" s="237" t="s">
        <v>7998</v>
      </c>
      <c r="P1725" s="237" t="s">
        <v>7992</v>
      </c>
      <c r="Q1725" s="237" t="s">
        <v>6875</v>
      </c>
      <c r="R1725" s="237" t="s">
        <v>7993</v>
      </c>
      <c r="S1725" s="237" t="s">
        <v>7994</v>
      </c>
      <c r="T1725" s="237" t="s">
        <v>7995</v>
      </c>
      <c r="U1725" s="237" t="s">
        <v>7999</v>
      </c>
      <c r="V1725" s="237" t="s">
        <v>101</v>
      </c>
      <c r="W1725" s="237"/>
      <c r="X1725" s="237"/>
      <c r="Y1725" s="237" t="s">
        <v>7997</v>
      </c>
      <c r="Z1725" s="237" t="s">
        <v>7998</v>
      </c>
      <c r="AA1725" s="237" t="str">
        <f t="shared" si="292"/>
        <v>ケアパートナー</v>
      </c>
      <c r="AB1725" s="237" t="s">
        <v>7992</v>
      </c>
      <c r="AC1725" s="237" t="str">
        <f t="shared" si="293"/>
        <v>981</v>
      </c>
      <c r="AD1725" s="237" t="str">
        <f t="shared" si="294"/>
        <v>0966</v>
      </c>
      <c r="AE1725" s="237" t="s">
        <v>6875</v>
      </c>
      <c r="AF1725" s="237" t="s">
        <v>7993</v>
      </c>
      <c r="AG1725" s="237" t="str">
        <f t="shared" si="295"/>
        <v>仙台市青葉区荒巻本沢一丁目14番14号</v>
      </c>
      <c r="AH1725" s="237" t="s">
        <v>7994</v>
      </c>
      <c r="AI1725" s="237" t="s">
        <v>7995</v>
      </c>
      <c r="AJ1725" s="237" t="s">
        <v>260</v>
      </c>
    </row>
    <row r="1726" spans="1:36">
      <c r="A1726" s="237" t="str">
        <f t="shared" si="287"/>
        <v>0415101476就労継続支援Ａ型</v>
      </c>
      <c r="B1726" s="237" t="s">
        <v>8000</v>
      </c>
      <c r="C1726" s="237" t="s">
        <v>8001</v>
      </c>
      <c r="D1726" s="237" t="str">
        <f t="shared" si="288"/>
        <v>ホットファームカブシキカイシャ</v>
      </c>
      <c r="E1726" s="237" t="s">
        <v>5334</v>
      </c>
      <c r="F1726" s="237" t="str">
        <f t="shared" si="289"/>
        <v>989</v>
      </c>
      <c r="G1726" s="237" t="str">
        <f t="shared" si="290"/>
        <v>1754</v>
      </c>
      <c r="H1726" s="237" t="s">
        <v>5335</v>
      </c>
      <c r="I1726" s="237" t="str">
        <f t="shared" si="291"/>
        <v>柴田郡柴田町槻木白幡二丁目４番１号</v>
      </c>
      <c r="J1726" s="237" t="s">
        <v>5406</v>
      </c>
      <c r="K1726" s="237" t="s">
        <v>8002</v>
      </c>
      <c r="L1726" s="237" t="s">
        <v>339</v>
      </c>
      <c r="M1726" s="237" t="s">
        <v>5380</v>
      </c>
      <c r="N1726" s="237" t="s">
        <v>8003</v>
      </c>
      <c r="O1726" s="237" t="s">
        <v>8004</v>
      </c>
      <c r="P1726" s="237" t="s">
        <v>7055</v>
      </c>
      <c r="Q1726" s="237" t="s">
        <v>6875</v>
      </c>
      <c r="R1726" s="237" t="s">
        <v>8005</v>
      </c>
      <c r="S1726" s="237" t="s">
        <v>5378</v>
      </c>
      <c r="T1726" s="237" t="s">
        <v>5379</v>
      </c>
      <c r="U1726" s="237" t="s">
        <v>8006</v>
      </c>
      <c r="V1726" s="237" t="s">
        <v>110</v>
      </c>
      <c r="W1726" s="237"/>
      <c r="X1726" s="237"/>
      <c r="Y1726" s="237" t="s">
        <v>8003</v>
      </c>
      <c r="Z1726" s="237" t="s">
        <v>8004</v>
      </c>
      <c r="AA1726" s="237" t="str">
        <f t="shared" si="292"/>
        <v>ホットファームセンダイ</v>
      </c>
      <c r="AB1726" s="237" t="s">
        <v>7055</v>
      </c>
      <c r="AC1726" s="237" t="str">
        <f t="shared" si="293"/>
        <v>989</v>
      </c>
      <c r="AD1726" s="237" t="str">
        <f t="shared" si="294"/>
        <v>3126</v>
      </c>
      <c r="AE1726" s="237" t="s">
        <v>6875</v>
      </c>
      <c r="AF1726" s="237" t="s">
        <v>8005</v>
      </c>
      <c r="AG1726" s="237" t="str">
        <f t="shared" si="295"/>
        <v>仙台市青葉区落合二丁目３番35号</v>
      </c>
      <c r="AH1726" s="237" t="s">
        <v>5378</v>
      </c>
      <c r="AI1726" s="237" t="s">
        <v>5379</v>
      </c>
      <c r="AJ1726" s="237" t="s">
        <v>260</v>
      </c>
    </row>
    <row r="1727" spans="1:36">
      <c r="A1727" s="237" t="str">
        <f t="shared" si="287"/>
        <v>0415101476就労継続支援Ｂ型</v>
      </c>
      <c r="B1727" s="237" t="s">
        <v>8000</v>
      </c>
      <c r="C1727" s="237" t="s">
        <v>8001</v>
      </c>
      <c r="D1727" s="237" t="str">
        <f t="shared" si="288"/>
        <v>ホットファームカブシキカイシャ</v>
      </c>
      <c r="E1727" s="237" t="s">
        <v>5334</v>
      </c>
      <c r="F1727" s="237" t="str">
        <f t="shared" si="289"/>
        <v>989</v>
      </c>
      <c r="G1727" s="237" t="str">
        <f t="shared" si="290"/>
        <v>1754</v>
      </c>
      <c r="H1727" s="237" t="s">
        <v>5335</v>
      </c>
      <c r="I1727" s="237" t="str">
        <f t="shared" si="291"/>
        <v>柴田郡柴田町槻木白幡二丁目４番１号</v>
      </c>
      <c r="J1727" s="237" t="s">
        <v>5406</v>
      </c>
      <c r="K1727" s="237" t="s">
        <v>8002</v>
      </c>
      <c r="L1727" s="237" t="s">
        <v>339</v>
      </c>
      <c r="M1727" s="237" t="s">
        <v>5380</v>
      </c>
      <c r="N1727" s="237" t="s">
        <v>8003</v>
      </c>
      <c r="O1727" s="237" t="s">
        <v>8004</v>
      </c>
      <c r="P1727" s="237" t="s">
        <v>7055</v>
      </c>
      <c r="Q1727" s="237" t="s">
        <v>6875</v>
      </c>
      <c r="R1727" s="237" t="s">
        <v>8005</v>
      </c>
      <c r="S1727" s="237" t="s">
        <v>5378</v>
      </c>
      <c r="T1727" s="237" t="s">
        <v>5379</v>
      </c>
      <c r="U1727" s="237" t="s">
        <v>8006</v>
      </c>
      <c r="V1727" s="237" t="s">
        <v>111</v>
      </c>
      <c r="W1727" s="237"/>
      <c r="X1727" s="237"/>
      <c r="Y1727" s="237" t="s">
        <v>8007</v>
      </c>
      <c r="Z1727" s="237" t="s">
        <v>8008</v>
      </c>
      <c r="AA1727" s="237" t="str">
        <f t="shared" si="292"/>
        <v>ホットファーム</v>
      </c>
      <c r="AB1727" s="237" t="s">
        <v>7055</v>
      </c>
      <c r="AC1727" s="237" t="str">
        <f t="shared" si="293"/>
        <v>989</v>
      </c>
      <c r="AD1727" s="237" t="str">
        <f t="shared" si="294"/>
        <v>3126</v>
      </c>
      <c r="AE1727" s="237" t="s">
        <v>6875</v>
      </c>
      <c r="AF1727" s="237" t="s">
        <v>8005</v>
      </c>
      <c r="AG1727" s="237" t="str">
        <f t="shared" si="295"/>
        <v>仙台市青葉区落合二丁目３番35号</v>
      </c>
      <c r="AH1727" s="237" t="s">
        <v>5378</v>
      </c>
      <c r="AI1727" s="237" t="s">
        <v>8009</v>
      </c>
      <c r="AJ1727" s="237" t="s">
        <v>332</v>
      </c>
    </row>
    <row r="1728" spans="1:36">
      <c r="A1728" s="237" t="str">
        <f t="shared" si="287"/>
        <v>0415101484居宅介護</v>
      </c>
      <c r="B1728" s="237" t="s">
        <v>8010</v>
      </c>
      <c r="C1728" s="237" t="s">
        <v>8011</v>
      </c>
      <c r="D1728" s="237" t="str">
        <f t="shared" si="288"/>
        <v>カブシキカイシャヒテン</v>
      </c>
      <c r="E1728" s="237" t="s">
        <v>6185</v>
      </c>
      <c r="F1728" s="237" t="str">
        <f t="shared" si="289"/>
        <v>981</v>
      </c>
      <c r="G1728" s="237" t="str">
        <f t="shared" si="290"/>
        <v>0952</v>
      </c>
      <c r="H1728" s="237" t="s">
        <v>8012</v>
      </c>
      <c r="I1728" s="237" t="str">
        <f t="shared" si="291"/>
        <v>仙台市青葉区中山七丁目15番10号</v>
      </c>
      <c r="J1728" s="237" t="s">
        <v>7694</v>
      </c>
      <c r="K1728" s="237" t="s">
        <v>7699</v>
      </c>
      <c r="L1728" s="237" t="s">
        <v>339</v>
      </c>
      <c r="M1728" s="237" t="s">
        <v>7695</v>
      </c>
      <c r="N1728" s="237" t="s">
        <v>7696</v>
      </c>
      <c r="O1728" s="237" t="s">
        <v>7697</v>
      </c>
      <c r="P1728" s="237" t="s">
        <v>6185</v>
      </c>
      <c r="Q1728" s="237" t="s">
        <v>6875</v>
      </c>
      <c r="R1728" s="237" t="s">
        <v>8013</v>
      </c>
      <c r="S1728" s="237" t="s">
        <v>7694</v>
      </c>
      <c r="T1728" s="237" t="s">
        <v>7699</v>
      </c>
      <c r="U1728" s="237" t="s">
        <v>8014</v>
      </c>
      <c r="V1728" s="237" t="s">
        <v>99</v>
      </c>
      <c r="W1728" s="237"/>
      <c r="X1728" s="237"/>
      <c r="Y1728" s="237" t="s">
        <v>7701</v>
      </c>
      <c r="Z1728" s="237" t="s">
        <v>7702</v>
      </c>
      <c r="AA1728" s="237" t="str">
        <f t="shared" si="292"/>
        <v>ケアステーションハルノカゼ</v>
      </c>
      <c r="AB1728" s="237" t="s">
        <v>6185</v>
      </c>
      <c r="AC1728" s="237" t="str">
        <f t="shared" si="293"/>
        <v>981</v>
      </c>
      <c r="AD1728" s="237" t="str">
        <f t="shared" si="294"/>
        <v>0952</v>
      </c>
      <c r="AE1728" s="237" t="s">
        <v>6875</v>
      </c>
      <c r="AF1728" s="237" t="s">
        <v>8013</v>
      </c>
      <c r="AG1728" s="237" t="str">
        <f t="shared" si="295"/>
        <v>仙台市青葉区中山五丁目11番３号Ａ</v>
      </c>
      <c r="AH1728" s="237" t="s">
        <v>7694</v>
      </c>
      <c r="AI1728" s="237" t="s">
        <v>7699</v>
      </c>
      <c r="AJ1728" s="237" t="s">
        <v>260</v>
      </c>
    </row>
    <row r="1729" spans="1:36">
      <c r="A1729" s="237" t="str">
        <f t="shared" si="287"/>
        <v>0415101484重度訪問介護</v>
      </c>
      <c r="B1729" s="237" t="s">
        <v>8010</v>
      </c>
      <c r="C1729" s="237" t="s">
        <v>8011</v>
      </c>
      <c r="D1729" s="237" t="str">
        <f t="shared" si="288"/>
        <v>カブシキカイシャヒテン</v>
      </c>
      <c r="E1729" s="237" t="s">
        <v>6185</v>
      </c>
      <c r="F1729" s="237" t="str">
        <f t="shared" si="289"/>
        <v>981</v>
      </c>
      <c r="G1729" s="237" t="str">
        <f t="shared" si="290"/>
        <v>0952</v>
      </c>
      <c r="H1729" s="237" t="s">
        <v>8012</v>
      </c>
      <c r="I1729" s="237" t="str">
        <f t="shared" si="291"/>
        <v>仙台市青葉区中山七丁目15番10号</v>
      </c>
      <c r="J1729" s="237" t="s">
        <v>7694</v>
      </c>
      <c r="K1729" s="237" t="s">
        <v>7699</v>
      </c>
      <c r="L1729" s="237" t="s">
        <v>339</v>
      </c>
      <c r="M1729" s="237" t="s">
        <v>7695</v>
      </c>
      <c r="N1729" s="237" t="s">
        <v>7696</v>
      </c>
      <c r="O1729" s="237" t="s">
        <v>7697</v>
      </c>
      <c r="P1729" s="237" t="s">
        <v>6185</v>
      </c>
      <c r="Q1729" s="237" t="s">
        <v>6875</v>
      </c>
      <c r="R1729" s="237" t="s">
        <v>8013</v>
      </c>
      <c r="S1729" s="237" t="s">
        <v>7694</v>
      </c>
      <c r="T1729" s="237" t="s">
        <v>7699</v>
      </c>
      <c r="U1729" s="237" t="s">
        <v>8014</v>
      </c>
      <c r="V1729" s="237" t="s">
        <v>101</v>
      </c>
      <c r="W1729" s="237"/>
      <c r="X1729" s="237"/>
      <c r="Y1729" s="237" t="s">
        <v>7701</v>
      </c>
      <c r="Z1729" s="237" t="s">
        <v>7702</v>
      </c>
      <c r="AA1729" s="237" t="str">
        <f t="shared" si="292"/>
        <v>ケアステーションハルノカゼ</v>
      </c>
      <c r="AB1729" s="237" t="s">
        <v>6185</v>
      </c>
      <c r="AC1729" s="237" t="str">
        <f t="shared" si="293"/>
        <v>981</v>
      </c>
      <c r="AD1729" s="237" t="str">
        <f t="shared" si="294"/>
        <v>0952</v>
      </c>
      <c r="AE1729" s="237" t="s">
        <v>6875</v>
      </c>
      <c r="AF1729" s="237" t="s">
        <v>8013</v>
      </c>
      <c r="AG1729" s="237" t="str">
        <f t="shared" si="295"/>
        <v>仙台市青葉区中山五丁目11番３号Ａ</v>
      </c>
      <c r="AH1729" s="237" t="s">
        <v>7694</v>
      </c>
      <c r="AI1729" s="237" t="s">
        <v>7699</v>
      </c>
      <c r="AJ1729" s="237" t="s">
        <v>260</v>
      </c>
    </row>
    <row r="1730" spans="1:36">
      <c r="A1730" s="237" t="str">
        <f t="shared" si="287"/>
        <v>0415101492就労移行支援</v>
      </c>
      <c r="B1730" s="237" t="s">
        <v>4632</v>
      </c>
      <c r="C1730" s="237" t="s">
        <v>4633</v>
      </c>
      <c r="D1730" s="237" t="str">
        <f t="shared" si="288"/>
        <v>アビリティーズジャスコカブシキガイシャ</v>
      </c>
      <c r="E1730" s="237" t="s">
        <v>2932</v>
      </c>
      <c r="F1730" s="237" t="str">
        <f t="shared" si="289"/>
        <v>980</v>
      </c>
      <c r="G1730" s="237" t="str">
        <f t="shared" si="290"/>
        <v>0021</v>
      </c>
      <c r="H1730" s="237" t="s">
        <v>8015</v>
      </c>
      <c r="I1730" s="237" t="str">
        <f t="shared" si="291"/>
        <v>仙台市青葉区中央三丁目３番３号</v>
      </c>
      <c r="J1730" s="237" t="s">
        <v>8016</v>
      </c>
      <c r="K1730" s="237" t="s">
        <v>8017</v>
      </c>
      <c r="L1730" s="237" t="s">
        <v>339</v>
      </c>
      <c r="M1730" s="237" t="s">
        <v>4638</v>
      </c>
      <c r="N1730" s="237" t="s">
        <v>8018</v>
      </c>
      <c r="O1730" s="237" t="s">
        <v>8019</v>
      </c>
      <c r="P1730" s="237" t="s">
        <v>2932</v>
      </c>
      <c r="Q1730" s="237" t="s">
        <v>6875</v>
      </c>
      <c r="R1730" s="237" t="s">
        <v>8020</v>
      </c>
      <c r="S1730" s="237" t="s">
        <v>8016</v>
      </c>
      <c r="T1730" s="237" t="s">
        <v>8017</v>
      </c>
      <c r="U1730" s="237" t="s">
        <v>8021</v>
      </c>
      <c r="V1730" s="237" t="s">
        <v>109</v>
      </c>
      <c r="W1730" s="237"/>
      <c r="X1730" s="237"/>
      <c r="Y1730" s="237" t="s">
        <v>8018</v>
      </c>
      <c r="Z1730" s="237" t="s">
        <v>8019</v>
      </c>
      <c r="AA1730" s="237" t="str">
        <f t="shared" si="292"/>
        <v>アビリティーズジャスコセンダイセンター</v>
      </c>
      <c r="AB1730" s="237" t="s">
        <v>2932</v>
      </c>
      <c r="AC1730" s="237" t="str">
        <f t="shared" si="293"/>
        <v>980</v>
      </c>
      <c r="AD1730" s="237" t="str">
        <f t="shared" si="294"/>
        <v>0021</v>
      </c>
      <c r="AE1730" s="237" t="s">
        <v>6875</v>
      </c>
      <c r="AF1730" s="237" t="s">
        <v>8020</v>
      </c>
      <c r="AG1730" s="237" t="str">
        <f t="shared" si="295"/>
        <v>仙台市青葉区中央三丁目３番３号三丸ビル７階</v>
      </c>
      <c r="AH1730" s="237" t="s">
        <v>8016</v>
      </c>
      <c r="AI1730" s="237" t="s">
        <v>8017</v>
      </c>
      <c r="AJ1730" s="237" t="s">
        <v>260</v>
      </c>
    </row>
    <row r="1731" spans="1:36">
      <c r="A1731" s="237" t="str">
        <f t="shared" si="287"/>
        <v>0415101492就労定着支援</v>
      </c>
      <c r="B1731" s="237" t="s">
        <v>4632</v>
      </c>
      <c r="C1731" s="237" t="s">
        <v>4633</v>
      </c>
      <c r="D1731" s="237" t="str">
        <f t="shared" si="288"/>
        <v>アビリティーズジャスコカブシキガイシャ</v>
      </c>
      <c r="E1731" s="237" t="s">
        <v>2932</v>
      </c>
      <c r="F1731" s="237" t="str">
        <f t="shared" si="289"/>
        <v>980</v>
      </c>
      <c r="G1731" s="237" t="str">
        <f t="shared" si="290"/>
        <v>0021</v>
      </c>
      <c r="H1731" s="237" t="s">
        <v>8015</v>
      </c>
      <c r="I1731" s="237" t="str">
        <f t="shared" si="291"/>
        <v>仙台市青葉区中央三丁目３番３号</v>
      </c>
      <c r="J1731" s="237" t="s">
        <v>8016</v>
      </c>
      <c r="K1731" s="237" t="s">
        <v>8017</v>
      </c>
      <c r="L1731" s="237" t="s">
        <v>339</v>
      </c>
      <c r="M1731" s="237" t="s">
        <v>4638</v>
      </c>
      <c r="N1731" s="237" t="s">
        <v>8018</v>
      </c>
      <c r="O1731" s="237" t="s">
        <v>8019</v>
      </c>
      <c r="P1731" s="237" t="s">
        <v>2932</v>
      </c>
      <c r="Q1731" s="237" t="s">
        <v>6875</v>
      </c>
      <c r="R1731" s="237" t="s">
        <v>8020</v>
      </c>
      <c r="S1731" s="237" t="s">
        <v>8016</v>
      </c>
      <c r="T1731" s="237" t="s">
        <v>8017</v>
      </c>
      <c r="U1731" s="237" t="s">
        <v>8021</v>
      </c>
      <c r="V1731" s="237" t="s">
        <v>789</v>
      </c>
      <c r="W1731" s="237"/>
      <c r="X1731" s="237"/>
      <c r="Y1731" s="237" t="s">
        <v>8018</v>
      </c>
      <c r="Z1731" s="237" t="s">
        <v>8019</v>
      </c>
      <c r="AA1731" s="237" t="str">
        <f t="shared" si="292"/>
        <v>アビリティーズジャスコセンダイセンター</v>
      </c>
      <c r="AB1731" s="237" t="s">
        <v>2932</v>
      </c>
      <c r="AC1731" s="237" t="str">
        <f t="shared" si="293"/>
        <v>980</v>
      </c>
      <c r="AD1731" s="237" t="str">
        <f t="shared" si="294"/>
        <v>0021</v>
      </c>
      <c r="AE1731" s="237" t="s">
        <v>6875</v>
      </c>
      <c r="AF1731" s="237" t="s">
        <v>8020</v>
      </c>
      <c r="AG1731" s="237" t="str">
        <f t="shared" si="295"/>
        <v>仙台市青葉区中央三丁目３番３号三丸ビル７階</v>
      </c>
      <c r="AH1731" s="237" t="s">
        <v>8016</v>
      </c>
      <c r="AI1731" s="237" t="s">
        <v>8017</v>
      </c>
      <c r="AJ1731" s="237" t="s">
        <v>260</v>
      </c>
    </row>
    <row r="1732" spans="1:36">
      <c r="A1732" s="237" t="str">
        <f t="shared" si="287"/>
        <v>0415101500就労継続支援Ａ型</v>
      </c>
      <c r="B1732" s="237" t="s">
        <v>7580</v>
      </c>
      <c r="C1732" s="237" t="s">
        <v>7581</v>
      </c>
      <c r="D1732" s="237" t="str">
        <f t="shared" si="288"/>
        <v>トクテイヒエイリカツドウホウジンクワノキ</v>
      </c>
      <c r="E1732" s="237" t="s">
        <v>5418</v>
      </c>
      <c r="F1732" s="237" t="str">
        <f t="shared" si="289"/>
        <v>980</v>
      </c>
      <c r="G1732" s="237" t="str">
        <f t="shared" si="290"/>
        <v>0004</v>
      </c>
      <c r="H1732" s="237" t="s">
        <v>7582</v>
      </c>
      <c r="I1732" s="237" t="str">
        <f t="shared" si="291"/>
        <v>仙台市青葉区宮町四丁目２番22号</v>
      </c>
      <c r="J1732" s="237" t="s">
        <v>7583</v>
      </c>
      <c r="K1732" s="237" t="s">
        <v>7584</v>
      </c>
      <c r="L1732" s="237" t="s">
        <v>248</v>
      </c>
      <c r="M1732" s="237" t="s">
        <v>7585</v>
      </c>
      <c r="N1732" s="237" t="s">
        <v>8022</v>
      </c>
      <c r="O1732" s="237" t="s">
        <v>8023</v>
      </c>
      <c r="P1732" s="237" t="s">
        <v>7540</v>
      </c>
      <c r="Q1732" s="237" t="s">
        <v>6875</v>
      </c>
      <c r="R1732" s="237" t="s">
        <v>8024</v>
      </c>
      <c r="S1732" s="237" t="s">
        <v>8025</v>
      </c>
      <c r="T1732" s="237" t="s">
        <v>7584</v>
      </c>
      <c r="U1732" s="237" t="s">
        <v>8026</v>
      </c>
      <c r="V1732" s="237" t="s">
        <v>110</v>
      </c>
      <c r="W1732" s="237"/>
      <c r="X1732" s="237"/>
      <c r="Y1732" s="237" t="s">
        <v>8022</v>
      </c>
      <c r="Z1732" s="237" t="s">
        <v>8023</v>
      </c>
      <c r="AA1732" s="237" t="str">
        <f t="shared" si="292"/>
        <v>クワノキ</v>
      </c>
      <c r="AB1732" s="237" t="s">
        <v>7540</v>
      </c>
      <c r="AC1732" s="237" t="str">
        <f t="shared" si="293"/>
        <v>980</v>
      </c>
      <c r="AD1732" s="237" t="str">
        <f t="shared" si="294"/>
        <v>0802</v>
      </c>
      <c r="AE1732" s="237" t="s">
        <v>6875</v>
      </c>
      <c r="AF1732" s="237" t="s">
        <v>8024</v>
      </c>
      <c r="AG1732" s="237" t="str">
        <f t="shared" si="295"/>
        <v>仙台市青葉区二日町13番26号102</v>
      </c>
      <c r="AH1732" s="237" t="s">
        <v>8025</v>
      </c>
      <c r="AI1732" s="237" t="s">
        <v>7584</v>
      </c>
      <c r="AJ1732" s="237" t="s">
        <v>332</v>
      </c>
    </row>
    <row r="1733" spans="1:36">
      <c r="A1733" s="237" t="str">
        <f t="shared" si="287"/>
        <v>0415101518短期入所</v>
      </c>
      <c r="B1733" s="237" t="s">
        <v>8027</v>
      </c>
      <c r="C1733" s="237" t="s">
        <v>8028</v>
      </c>
      <c r="D1733" s="237" t="str">
        <f t="shared" si="288"/>
        <v>イッパンシャダンホウジンニホンフクシシエンキョウカイ</v>
      </c>
      <c r="E1733" s="237" t="s">
        <v>7204</v>
      </c>
      <c r="F1733" s="237" t="str">
        <f t="shared" si="289"/>
        <v>981</v>
      </c>
      <c r="G1733" s="237" t="str">
        <f t="shared" si="290"/>
        <v>0904</v>
      </c>
      <c r="H1733" s="237" t="s">
        <v>8029</v>
      </c>
      <c r="I1733" s="237" t="str">
        <f t="shared" si="291"/>
        <v>仙台市青葉区旭ケ丘一丁目29番２号アバンザ鵬図101</v>
      </c>
      <c r="J1733" s="237" t="s">
        <v>8030</v>
      </c>
      <c r="K1733" s="237" t="s">
        <v>8031</v>
      </c>
      <c r="L1733" s="237" t="s">
        <v>901</v>
      </c>
      <c r="M1733" s="237" t="s">
        <v>8032</v>
      </c>
      <c r="N1733" s="237" t="s">
        <v>8033</v>
      </c>
      <c r="O1733" s="237" t="s">
        <v>8034</v>
      </c>
      <c r="P1733" s="237" t="s">
        <v>7805</v>
      </c>
      <c r="Q1733" s="237" t="s">
        <v>6875</v>
      </c>
      <c r="R1733" s="237" t="s">
        <v>8035</v>
      </c>
      <c r="S1733" s="237" t="s">
        <v>8036</v>
      </c>
      <c r="T1733" s="237" t="s">
        <v>8037</v>
      </c>
      <c r="U1733" s="237" t="s">
        <v>8038</v>
      </c>
      <c r="V1733" s="237" t="s">
        <v>277</v>
      </c>
      <c r="W1733" s="237"/>
      <c r="X1733" s="237"/>
      <c r="Y1733" s="237" t="s">
        <v>8033</v>
      </c>
      <c r="Z1733" s="237" t="s">
        <v>8034</v>
      </c>
      <c r="AA1733" s="237" t="str">
        <f t="shared" si="292"/>
        <v>スマイルライフ　アヤシ</v>
      </c>
      <c r="AB1733" s="237" t="s">
        <v>7805</v>
      </c>
      <c r="AC1733" s="237" t="str">
        <f t="shared" si="293"/>
        <v>989</v>
      </c>
      <c r="AD1733" s="237" t="str">
        <f t="shared" si="294"/>
        <v>3128</v>
      </c>
      <c r="AE1733" s="237" t="s">
        <v>6875</v>
      </c>
      <c r="AF1733" s="237" t="s">
        <v>8035</v>
      </c>
      <c r="AG1733" s="237" t="str">
        <f t="shared" si="295"/>
        <v>仙台市青葉区愛子中央六丁目３番21号</v>
      </c>
      <c r="AH1733" s="237" t="s">
        <v>8036</v>
      </c>
      <c r="AI1733" s="237" t="s">
        <v>8037</v>
      </c>
      <c r="AJ1733" s="237" t="s">
        <v>332</v>
      </c>
    </row>
    <row r="1734" spans="1:36">
      <c r="A1734" s="237" t="str">
        <f t="shared" si="287"/>
        <v>0415101518宿泊型自立訓練</v>
      </c>
      <c r="B1734" s="237" t="s">
        <v>8027</v>
      </c>
      <c r="C1734" s="237" t="s">
        <v>8028</v>
      </c>
      <c r="D1734" s="237" t="str">
        <f t="shared" si="288"/>
        <v>イッパンシャダンホウジンニホンフクシシエンキョウカイ</v>
      </c>
      <c r="E1734" s="237" t="s">
        <v>7204</v>
      </c>
      <c r="F1734" s="237" t="str">
        <f t="shared" si="289"/>
        <v>981</v>
      </c>
      <c r="G1734" s="237" t="str">
        <f t="shared" si="290"/>
        <v>0904</v>
      </c>
      <c r="H1734" s="237" t="s">
        <v>8029</v>
      </c>
      <c r="I1734" s="237" t="str">
        <f t="shared" si="291"/>
        <v>仙台市青葉区旭ケ丘一丁目29番２号アバンザ鵬図101</v>
      </c>
      <c r="J1734" s="237" t="s">
        <v>8030</v>
      </c>
      <c r="K1734" s="237" t="s">
        <v>8031</v>
      </c>
      <c r="L1734" s="237" t="s">
        <v>901</v>
      </c>
      <c r="M1734" s="237" t="s">
        <v>8032</v>
      </c>
      <c r="N1734" s="237" t="s">
        <v>8033</v>
      </c>
      <c r="O1734" s="237" t="s">
        <v>8034</v>
      </c>
      <c r="P1734" s="237" t="s">
        <v>7805</v>
      </c>
      <c r="Q1734" s="237" t="s">
        <v>6875</v>
      </c>
      <c r="R1734" s="237" t="s">
        <v>8035</v>
      </c>
      <c r="S1734" s="237" t="s">
        <v>8036</v>
      </c>
      <c r="T1734" s="237" t="s">
        <v>8037</v>
      </c>
      <c r="U1734" s="237" t="s">
        <v>8038</v>
      </c>
      <c r="V1734" s="237" t="s">
        <v>4478</v>
      </c>
      <c r="W1734" s="237"/>
      <c r="X1734" s="237"/>
      <c r="Y1734" s="237" t="s">
        <v>8033</v>
      </c>
      <c r="Z1734" s="237" t="s">
        <v>8034</v>
      </c>
      <c r="AA1734" s="237" t="str">
        <f t="shared" si="292"/>
        <v>スマイルライフ　アヤシ</v>
      </c>
      <c r="AB1734" s="237" t="s">
        <v>7805</v>
      </c>
      <c r="AC1734" s="237" t="str">
        <f t="shared" si="293"/>
        <v>989</v>
      </c>
      <c r="AD1734" s="237" t="str">
        <f t="shared" si="294"/>
        <v>3128</v>
      </c>
      <c r="AE1734" s="237" t="s">
        <v>6875</v>
      </c>
      <c r="AF1734" s="237" t="s">
        <v>8035</v>
      </c>
      <c r="AG1734" s="237" t="str">
        <f t="shared" si="295"/>
        <v>仙台市青葉区愛子中央六丁目３番21号</v>
      </c>
      <c r="AH1734" s="237" t="s">
        <v>8036</v>
      </c>
      <c r="AI1734" s="237" t="s">
        <v>8037</v>
      </c>
      <c r="AJ1734" s="237" t="s">
        <v>332</v>
      </c>
    </row>
    <row r="1735" spans="1:36">
      <c r="A1735" s="237" t="str">
        <f t="shared" si="287"/>
        <v>0415101518自立訓練（生活訓練）</v>
      </c>
      <c r="B1735" s="237" t="s">
        <v>8027</v>
      </c>
      <c r="C1735" s="237" t="s">
        <v>8028</v>
      </c>
      <c r="D1735" s="237" t="str">
        <f t="shared" si="288"/>
        <v>イッパンシャダンホウジンニホンフクシシエンキョウカイ</v>
      </c>
      <c r="E1735" s="237" t="s">
        <v>7204</v>
      </c>
      <c r="F1735" s="237" t="str">
        <f t="shared" si="289"/>
        <v>981</v>
      </c>
      <c r="G1735" s="237" t="str">
        <f t="shared" si="290"/>
        <v>0904</v>
      </c>
      <c r="H1735" s="237" t="s">
        <v>8029</v>
      </c>
      <c r="I1735" s="237" t="str">
        <f t="shared" si="291"/>
        <v>仙台市青葉区旭ケ丘一丁目29番２号アバンザ鵬図101</v>
      </c>
      <c r="J1735" s="237" t="s">
        <v>8030</v>
      </c>
      <c r="K1735" s="237" t="s">
        <v>8031</v>
      </c>
      <c r="L1735" s="237" t="s">
        <v>901</v>
      </c>
      <c r="M1735" s="237" t="s">
        <v>8032</v>
      </c>
      <c r="N1735" s="237" t="s">
        <v>8033</v>
      </c>
      <c r="O1735" s="237" t="s">
        <v>8034</v>
      </c>
      <c r="P1735" s="237" t="s">
        <v>7805</v>
      </c>
      <c r="Q1735" s="237" t="s">
        <v>6875</v>
      </c>
      <c r="R1735" s="237" t="s">
        <v>8035</v>
      </c>
      <c r="S1735" s="237" t="s">
        <v>8036</v>
      </c>
      <c r="T1735" s="237" t="s">
        <v>8037</v>
      </c>
      <c r="U1735" s="237" t="s">
        <v>8038</v>
      </c>
      <c r="V1735" s="237" t="s">
        <v>108</v>
      </c>
      <c r="W1735" s="237"/>
      <c r="X1735" s="237"/>
      <c r="Y1735" s="237" t="s">
        <v>8033</v>
      </c>
      <c r="Z1735" s="237" t="s">
        <v>8034</v>
      </c>
      <c r="AA1735" s="237" t="str">
        <f t="shared" si="292"/>
        <v>スマイルライフ　アヤシ</v>
      </c>
      <c r="AB1735" s="237" t="s">
        <v>7805</v>
      </c>
      <c r="AC1735" s="237" t="str">
        <f t="shared" si="293"/>
        <v>989</v>
      </c>
      <c r="AD1735" s="237" t="str">
        <f t="shared" si="294"/>
        <v>3128</v>
      </c>
      <c r="AE1735" s="237" t="s">
        <v>6875</v>
      </c>
      <c r="AF1735" s="237" t="s">
        <v>8035</v>
      </c>
      <c r="AG1735" s="237" t="str">
        <f t="shared" si="295"/>
        <v>仙台市青葉区愛子中央六丁目３番21号</v>
      </c>
      <c r="AH1735" s="237" t="s">
        <v>8036</v>
      </c>
      <c r="AI1735" s="237" t="s">
        <v>8037</v>
      </c>
      <c r="AJ1735" s="237" t="s">
        <v>332</v>
      </c>
    </row>
    <row r="1736" spans="1:36">
      <c r="A1736" s="237" t="str">
        <f t="shared" si="287"/>
        <v>0415101534居宅介護</v>
      </c>
      <c r="B1736" s="237" t="s">
        <v>8039</v>
      </c>
      <c r="C1736" s="237" t="s">
        <v>8040</v>
      </c>
      <c r="D1736" s="237" t="str">
        <f t="shared" si="288"/>
        <v>パルクシステムカブシキガイシャ</v>
      </c>
      <c r="E1736" s="237" t="s">
        <v>4898</v>
      </c>
      <c r="F1736" s="237" t="str">
        <f t="shared" si="289"/>
        <v>980</v>
      </c>
      <c r="G1736" s="237" t="str">
        <f t="shared" si="290"/>
        <v>0803</v>
      </c>
      <c r="H1736" s="237" t="s">
        <v>8041</v>
      </c>
      <c r="I1736" s="237" t="str">
        <f t="shared" si="291"/>
        <v>仙台市青葉区国分町三丁目４番10号ヒルトップ晩翠３階</v>
      </c>
      <c r="J1736" s="237" t="s">
        <v>8042</v>
      </c>
      <c r="K1736" s="237" t="s">
        <v>8043</v>
      </c>
      <c r="L1736" s="237" t="s">
        <v>635</v>
      </c>
      <c r="M1736" s="237" t="s">
        <v>8044</v>
      </c>
      <c r="N1736" s="237" t="s">
        <v>8045</v>
      </c>
      <c r="O1736" s="237" t="s">
        <v>8046</v>
      </c>
      <c r="P1736" s="237" t="s">
        <v>4898</v>
      </c>
      <c r="Q1736" s="237" t="s">
        <v>6875</v>
      </c>
      <c r="R1736" s="237" t="s">
        <v>8041</v>
      </c>
      <c r="S1736" s="237" t="s">
        <v>8042</v>
      </c>
      <c r="T1736" s="237" t="s">
        <v>8043</v>
      </c>
      <c r="U1736" s="237" t="s">
        <v>8047</v>
      </c>
      <c r="V1736" s="237" t="s">
        <v>99</v>
      </c>
      <c r="W1736" s="237"/>
      <c r="X1736" s="237"/>
      <c r="Y1736" s="237" t="s">
        <v>8045</v>
      </c>
      <c r="Z1736" s="237" t="s">
        <v>8046</v>
      </c>
      <c r="AA1736" s="237" t="str">
        <f t="shared" si="292"/>
        <v>パルクケアサービスセンター</v>
      </c>
      <c r="AB1736" s="237" t="s">
        <v>4898</v>
      </c>
      <c r="AC1736" s="237" t="str">
        <f t="shared" si="293"/>
        <v>980</v>
      </c>
      <c r="AD1736" s="237" t="str">
        <f t="shared" si="294"/>
        <v>0803</v>
      </c>
      <c r="AE1736" s="237" t="s">
        <v>6875</v>
      </c>
      <c r="AF1736" s="237" t="s">
        <v>8041</v>
      </c>
      <c r="AG1736" s="237" t="str">
        <f t="shared" si="295"/>
        <v>仙台市青葉区国分町三丁目４番10号ヒルトップ晩翠３階</v>
      </c>
      <c r="AH1736" s="237" t="s">
        <v>8042</v>
      </c>
      <c r="AI1736" s="237" t="s">
        <v>8043</v>
      </c>
      <c r="AJ1736" s="237" t="s">
        <v>260</v>
      </c>
    </row>
    <row r="1737" spans="1:36">
      <c r="A1737" s="237" t="str">
        <f t="shared" si="287"/>
        <v>0415101534重度訪問介護</v>
      </c>
      <c r="B1737" s="237" t="s">
        <v>8039</v>
      </c>
      <c r="C1737" s="237" t="s">
        <v>8040</v>
      </c>
      <c r="D1737" s="237" t="str">
        <f t="shared" si="288"/>
        <v>パルクシステムカブシキガイシャ</v>
      </c>
      <c r="E1737" s="237" t="s">
        <v>4898</v>
      </c>
      <c r="F1737" s="237" t="str">
        <f t="shared" si="289"/>
        <v>980</v>
      </c>
      <c r="G1737" s="237" t="str">
        <f t="shared" si="290"/>
        <v>0803</v>
      </c>
      <c r="H1737" s="237" t="s">
        <v>8041</v>
      </c>
      <c r="I1737" s="237" t="str">
        <f t="shared" si="291"/>
        <v>仙台市青葉区国分町三丁目４番10号ヒルトップ晩翠３階</v>
      </c>
      <c r="J1737" s="237" t="s">
        <v>8042</v>
      </c>
      <c r="K1737" s="237" t="s">
        <v>8043</v>
      </c>
      <c r="L1737" s="237" t="s">
        <v>635</v>
      </c>
      <c r="M1737" s="237" t="s">
        <v>8044</v>
      </c>
      <c r="N1737" s="237" t="s">
        <v>8045</v>
      </c>
      <c r="O1737" s="237" t="s">
        <v>8046</v>
      </c>
      <c r="P1737" s="237" t="s">
        <v>4898</v>
      </c>
      <c r="Q1737" s="237" t="s">
        <v>6875</v>
      </c>
      <c r="R1737" s="237" t="s">
        <v>8041</v>
      </c>
      <c r="S1737" s="237" t="s">
        <v>8042</v>
      </c>
      <c r="T1737" s="237" t="s">
        <v>8043</v>
      </c>
      <c r="U1737" s="237" t="s">
        <v>8047</v>
      </c>
      <c r="V1737" s="237" t="s">
        <v>101</v>
      </c>
      <c r="W1737" s="237"/>
      <c r="X1737" s="237"/>
      <c r="Y1737" s="237" t="s">
        <v>8045</v>
      </c>
      <c r="Z1737" s="237" t="s">
        <v>8046</v>
      </c>
      <c r="AA1737" s="237" t="str">
        <f t="shared" si="292"/>
        <v>パルクケアサービスセンター</v>
      </c>
      <c r="AB1737" s="237" t="s">
        <v>4898</v>
      </c>
      <c r="AC1737" s="237" t="str">
        <f t="shared" si="293"/>
        <v>980</v>
      </c>
      <c r="AD1737" s="237" t="str">
        <f t="shared" si="294"/>
        <v>0803</v>
      </c>
      <c r="AE1737" s="237" t="s">
        <v>6875</v>
      </c>
      <c r="AF1737" s="237" t="s">
        <v>8041</v>
      </c>
      <c r="AG1737" s="237" t="str">
        <f t="shared" si="295"/>
        <v>仙台市青葉区国分町三丁目４番10号ヒルトップ晩翠３階</v>
      </c>
      <c r="AH1737" s="237" t="s">
        <v>8042</v>
      </c>
      <c r="AI1737" s="237" t="s">
        <v>8043</v>
      </c>
      <c r="AJ1737" s="237" t="s">
        <v>332</v>
      </c>
    </row>
    <row r="1738" spans="1:36">
      <c r="A1738" s="237" t="str">
        <f t="shared" ref="A1738:A1801" si="296">U1738&amp;V1738</f>
        <v>0415101534同行援護</v>
      </c>
      <c r="B1738" s="237" t="s">
        <v>8039</v>
      </c>
      <c r="C1738" s="237" t="s">
        <v>8040</v>
      </c>
      <c r="D1738" s="237" t="str">
        <f t="shared" ref="D1738:D1801" si="297">DBCS(C1738)</f>
        <v>パルクシステムカブシキガイシャ</v>
      </c>
      <c r="E1738" s="237" t="s">
        <v>4898</v>
      </c>
      <c r="F1738" s="237" t="str">
        <f t="shared" ref="F1738:F1801" si="298">LEFT(E1738,3)</f>
        <v>980</v>
      </c>
      <c r="G1738" s="237" t="str">
        <f t="shared" ref="G1738:G1801" si="299">RIGHT(E1738,4)</f>
        <v>0803</v>
      </c>
      <c r="H1738" s="237" t="s">
        <v>8041</v>
      </c>
      <c r="I1738" s="237" t="str">
        <f t="shared" ref="I1738:I1801" si="300">SUBSTITUTE(H1738,"宮城県","")</f>
        <v>仙台市青葉区国分町三丁目４番10号ヒルトップ晩翠３階</v>
      </c>
      <c r="J1738" s="237" t="s">
        <v>8042</v>
      </c>
      <c r="K1738" s="237" t="s">
        <v>8043</v>
      </c>
      <c r="L1738" s="237" t="s">
        <v>635</v>
      </c>
      <c r="M1738" s="237" t="s">
        <v>8044</v>
      </c>
      <c r="N1738" s="237" t="s">
        <v>8045</v>
      </c>
      <c r="O1738" s="237" t="s">
        <v>8046</v>
      </c>
      <c r="P1738" s="237" t="s">
        <v>4898</v>
      </c>
      <c r="Q1738" s="237" t="s">
        <v>6875</v>
      </c>
      <c r="R1738" s="237" t="s">
        <v>8041</v>
      </c>
      <c r="S1738" s="237" t="s">
        <v>8042</v>
      </c>
      <c r="T1738" s="237" t="s">
        <v>8043</v>
      </c>
      <c r="U1738" s="237" t="s">
        <v>8047</v>
      </c>
      <c r="V1738" s="237" t="s">
        <v>126</v>
      </c>
      <c r="W1738" s="237"/>
      <c r="X1738" s="237"/>
      <c r="Y1738" s="237" t="s">
        <v>8045</v>
      </c>
      <c r="Z1738" s="237" t="s">
        <v>8046</v>
      </c>
      <c r="AA1738" s="237" t="str">
        <f t="shared" ref="AA1738:AA1801" si="301">DBCS(Z1738)</f>
        <v>パルクケアサービスセンター</v>
      </c>
      <c r="AB1738" s="237" t="s">
        <v>4898</v>
      </c>
      <c r="AC1738" s="237" t="str">
        <f t="shared" ref="AC1738:AC1801" si="302">LEFT(AB1738,3)</f>
        <v>980</v>
      </c>
      <c r="AD1738" s="237" t="str">
        <f t="shared" ref="AD1738:AD1801" si="303">RIGHT(AB1738,4)</f>
        <v>0803</v>
      </c>
      <c r="AE1738" s="237" t="s">
        <v>6875</v>
      </c>
      <c r="AF1738" s="237" t="s">
        <v>8041</v>
      </c>
      <c r="AG1738" s="237" t="str">
        <f t="shared" ref="AG1738:AG1801" si="304">SUBSTITUTE(AF1738,"宮城県","")</f>
        <v>仙台市青葉区国分町三丁目４番10号ヒルトップ晩翠３階</v>
      </c>
      <c r="AH1738" s="237" t="s">
        <v>8042</v>
      </c>
      <c r="AI1738" s="237" t="s">
        <v>8043</v>
      </c>
      <c r="AJ1738" s="237" t="s">
        <v>332</v>
      </c>
    </row>
    <row r="1739" spans="1:36">
      <c r="A1739" s="237" t="str">
        <f t="shared" si="296"/>
        <v>0415101617生活介護</v>
      </c>
      <c r="B1739" s="237" t="s">
        <v>7546</v>
      </c>
      <c r="C1739" s="237" t="s">
        <v>7547</v>
      </c>
      <c r="D1739" s="237" t="str">
        <f t="shared" si="297"/>
        <v>トクテイヒエイリカツドウホウジンマイホームトシクンチ</v>
      </c>
      <c r="E1739" s="237" t="s">
        <v>7193</v>
      </c>
      <c r="F1739" s="237" t="str">
        <f t="shared" si="298"/>
        <v>981</v>
      </c>
      <c r="G1739" s="237" t="str">
        <f t="shared" si="299"/>
        <v>0905</v>
      </c>
      <c r="H1739" s="237" t="s">
        <v>7548</v>
      </c>
      <c r="I1739" s="237" t="str">
        <f t="shared" si="300"/>
        <v>仙台市青葉区小松島二丁目２６番１号</v>
      </c>
      <c r="J1739" s="237" t="s">
        <v>7549</v>
      </c>
      <c r="K1739" s="237" t="s">
        <v>7549</v>
      </c>
      <c r="L1739" s="237" t="s">
        <v>248</v>
      </c>
      <c r="M1739" s="237" t="s">
        <v>7550</v>
      </c>
      <c r="N1739" s="237" t="s">
        <v>8048</v>
      </c>
      <c r="O1739" s="237" t="s">
        <v>8049</v>
      </c>
      <c r="P1739" s="237" t="s">
        <v>7553</v>
      </c>
      <c r="Q1739" s="237" t="s">
        <v>6875</v>
      </c>
      <c r="R1739" s="237" t="s">
        <v>7554</v>
      </c>
      <c r="S1739" s="237"/>
      <c r="T1739" s="237"/>
      <c r="U1739" s="237" t="s">
        <v>8050</v>
      </c>
      <c r="V1739" s="237" t="s">
        <v>105</v>
      </c>
      <c r="W1739" s="237"/>
      <c r="X1739" s="237"/>
      <c r="Y1739" s="237" t="s">
        <v>8048</v>
      </c>
      <c r="Z1739" s="237" t="s">
        <v>8049</v>
      </c>
      <c r="AA1739" s="237" t="str">
        <f t="shared" si="301"/>
        <v>セイカツカイゴトシクンチ</v>
      </c>
      <c r="AB1739" s="237" t="s">
        <v>7553</v>
      </c>
      <c r="AC1739" s="237" t="str">
        <f t="shared" si="302"/>
        <v>981</v>
      </c>
      <c r="AD1739" s="237" t="str">
        <f t="shared" si="303"/>
        <v>0906</v>
      </c>
      <c r="AE1739" s="237" t="s">
        <v>6875</v>
      </c>
      <c r="AF1739" s="237" t="s">
        <v>7554</v>
      </c>
      <c r="AG1739" s="237" t="str">
        <f t="shared" si="304"/>
        <v>仙台市青葉区小松島新堤５番31号</v>
      </c>
      <c r="AH1739" s="237" t="s">
        <v>7549</v>
      </c>
      <c r="AI1739" s="237" t="s">
        <v>7549</v>
      </c>
      <c r="AJ1739" s="237" t="s">
        <v>332</v>
      </c>
    </row>
    <row r="1740" spans="1:36">
      <c r="A1740" s="237" t="str">
        <f t="shared" si="296"/>
        <v>0415101625居宅介護</v>
      </c>
      <c r="B1740" s="237" t="s">
        <v>2482</v>
      </c>
      <c r="C1740" s="237" t="s">
        <v>2483</v>
      </c>
      <c r="D1740" s="237" t="str">
        <f t="shared" si="297"/>
        <v>カブシキカイシャウエルシスパートナーズ</v>
      </c>
      <c r="E1740" s="237" t="s">
        <v>2484</v>
      </c>
      <c r="F1740" s="237" t="str">
        <f t="shared" si="298"/>
        <v>980</v>
      </c>
      <c r="G1740" s="237" t="str">
        <f t="shared" si="299"/>
        <v>0811</v>
      </c>
      <c r="H1740" s="237" t="s">
        <v>7656</v>
      </c>
      <c r="I1740" s="237" t="str">
        <f t="shared" si="300"/>
        <v>仙台市青葉区一番町一丁目１番３０号南町通有楽館ビル５階</v>
      </c>
      <c r="J1740" s="237" t="s">
        <v>2486</v>
      </c>
      <c r="K1740" s="237" t="s">
        <v>2487</v>
      </c>
      <c r="L1740" s="237" t="s">
        <v>339</v>
      </c>
      <c r="M1740" s="237" t="s">
        <v>2488</v>
      </c>
      <c r="N1740" s="237" t="s">
        <v>8051</v>
      </c>
      <c r="O1740" s="237" t="s">
        <v>8052</v>
      </c>
      <c r="P1740" s="237" t="s">
        <v>7854</v>
      </c>
      <c r="Q1740" s="237" t="s">
        <v>6875</v>
      </c>
      <c r="R1740" s="237" t="s">
        <v>8053</v>
      </c>
      <c r="S1740" s="237" t="s">
        <v>8054</v>
      </c>
      <c r="T1740" s="237" t="s">
        <v>8055</v>
      </c>
      <c r="U1740" s="237" t="s">
        <v>8056</v>
      </c>
      <c r="V1740" s="237" t="s">
        <v>99</v>
      </c>
      <c r="W1740" s="237"/>
      <c r="X1740" s="237"/>
      <c r="Y1740" s="237" t="s">
        <v>8051</v>
      </c>
      <c r="Z1740" s="237" t="s">
        <v>8052</v>
      </c>
      <c r="AA1740" s="237" t="str">
        <f t="shared" si="301"/>
        <v>ウエックアヤシヒガシケアステーション</v>
      </c>
      <c r="AB1740" s="237" t="s">
        <v>7854</v>
      </c>
      <c r="AC1740" s="237" t="str">
        <f t="shared" si="302"/>
        <v>989</v>
      </c>
      <c r="AD1740" s="237" t="str">
        <f t="shared" si="303"/>
        <v>3127</v>
      </c>
      <c r="AE1740" s="237" t="s">
        <v>6875</v>
      </c>
      <c r="AF1740" s="237" t="s">
        <v>8053</v>
      </c>
      <c r="AG1740" s="237" t="str">
        <f t="shared" si="304"/>
        <v>仙台市青葉区愛子東二丁目３番63号</v>
      </c>
      <c r="AH1740" s="237" t="s">
        <v>8054</v>
      </c>
      <c r="AI1740" s="237" t="s">
        <v>8055</v>
      </c>
      <c r="AJ1740" s="237" t="s">
        <v>332</v>
      </c>
    </row>
    <row r="1741" spans="1:36">
      <c r="A1741" s="237" t="str">
        <f t="shared" si="296"/>
        <v>0415101625重度訪問介護</v>
      </c>
      <c r="B1741" s="237" t="s">
        <v>2482</v>
      </c>
      <c r="C1741" s="237" t="s">
        <v>2483</v>
      </c>
      <c r="D1741" s="237" t="str">
        <f t="shared" si="297"/>
        <v>カブシキカイシャウエルシスパートナーズ</v>
      </c>
      <c r="E1741" s="237" t="s">
        <v>2484</v>
      </c>
      <c r="F1741" s="237" t="str">
        <f t="shared" si="298"/>
        <v>980</v>
      </c>
      <c r="G1741" s="237" t="str">
        <f t="shared" si="299"/>
        <v>0811</v>
      </c>
      <c r="H1741" s="237" t="s">
        <v>7656</v>
      </c>
      <c r="I1741" s="237" t="str">
        <f t="shared" si="300"/>
        <v>仙台市青葉区一番町一丁目１番３０号南町通有楽館ビル５階</v>
      </c>
      <c r="J1741" s="237" t="s">
        <v>2486</v>
      </c>
      <c r="K1741" s="237" t="s">
        <v>2487</v>
      </c>
      <c r="L1741" s="237" t="s">
        <v>339</v>
      </c>
      <c r="M1741" s="237" t="s">
        <v>2488</v>
      </c>
      <c r="N1741" s="237" t="s">
        <v>8051</v>
      </c>
      <c r="O1741" s="237" t="s">
        <v>8052</v>
      </c>
      <c r="P1741" s="237" t="s">
        <v>7854</v>
      </c>
      <c r="Q1741" s="237" t="s">
        <v>6875</v>
      </c>
      <c r="R1741" s="237" t="s">
        <v>8053</v>
      </c>
      <c r="S1741" s="237" t="s">
        <v>8054</v>
      </c>
      <c r="T1741" s="237" t="s">
        <v>8055</v>
      </c>
      <c r="U1741" s="237" t="s">
        <v>8056</v>
      </c>
      <c r="V1741" s="237" t="s">
        <v>101</v>
      </c>
      <c r="W1741" s="237"/>
      <c r="X1741" s="237"/>
      <c r="Y1741" s="237" t="s">
        <v>8051</v>
      </c>
      <c r="Z1741" s="237" t="s">
        <v>8052</v>
      </c>
      <c r="AA1741" s="237" t="str">
        <f t="shared" si="301"/>
        <v>ウエックアヤシヒガシケアステーション</v>
      </c>
      <c r="AB1741" s="237" t="s">
        <v>7854</v>
      </c>
      <c r="AC1741" s="237" t="str">
        <f t="shared" si="302"/>
        <v>989</v>
      </c>
      <c r="AD1741" s="237" t="str">
        <f t="shared" si="303"/>
        <v>3127</v>
      </c>
      <c r="AE1741" s="237" t="s">
        <v>6875</v>
      </c>
      <c r="AF1741" s="237" t="s">
        <v>8053</v>
      </c>
      <c r="AG1741" s="237" t="str">
        <f t="shared" si="304"/>
        <v>仙台市青葉区愛子東二丁目３番63号</v>
      </c>
      <c r="AH1741" s="237" t="s">
        <v>8054</v>
      </c>
      <c r="AI1741" s="237" t="s">
        <v>8055</v>
      </c>
      <c r="AJ1741" s="237" t="s">
        <v>332</v>
      </c>
    </row>
    <row r="1742" spans="1:36">
      <c r="A1742" s="237" t="str">
        <f t="shared" si="296"/>
        <v>0415101633居宅介護</v>
      </c>
      <c r="B1742" s="237" t="s">
        <v>8057</v>
      </c>
      <c r="C1742" s="237" t="s">
        <v>8058</v>
      </c>
      <c r="D1742" s="237" t="str">
        <f t="shared" si="297"/>
        <v>カブシキガイシャナカガワ</v>
      </c>
      <c r="E1742" s="237" t="s">
        <v>608</v>
      </c>
      <c r="F1742" s="237" t="str">
        <f t="shared" si="298"/>
        <v>980</v>
      </c>
      <c r="G1742" s="237" t="str">
        <f t="shared" si="299"/>
        <v>0003</v>
      </c>
      <c r="H1742" s="237" t="s">
        <v>8059</v>
      </c>
      <c r="I1742" s="237" t="str">
        <f t="shared" si="300"/>
        <v>仙台市青葉区小田原四丁目２番18号</v>
      </c>
      <c r="J1742" s="237" t="s">
        <v>8060</v>
      </c>
      <c r="K1742" s="237" t="s">
        <v>8061</v>
      </c>
      <c r="L1742" s="237" t="s">
        <v>339</v>
      </c>
      <c r="M1742" s="237" t="s">
        <v>8062</v>
      </c>
      <c r="N1742" s="237" t="s">
        <v>8063</v>
      </c>
      <c r="O1742" s="237" t="s">
        <v>8064</v>
      </c>
      <c r="P1742" s="237" t="s">
        <v>608</v>
      </c>
      <c r="Q1742" s="237" t="s">
        <v>6875</v>
      </c>
      <c r="R1742" s="237" t="s">
        <v>8059</v>
      </c>
      <c r="S1742" s="237" t="s">
        <v>8065</v>
      </c>
      <c r="T1742" s="237" t="s">
        <v>8066</v>
      </c>
      <c r="U1742" s="237" t="s">
        <v>8067</v>
      </c>
      <c r="V1742" s="237" t="s">
        <v>99</v>
      </c>
      <c r="W1742" s="237"/>
      <c r="X1742" s="237"/>
      <c r="Y1742" s="237" t="s">
        <v>8063</v>
      </c>
      <c r="Z1742" s="237" t="s">
        <v>8064</v>
      </c>
      <c r="AA1742" s="237" t="str">
        <f t="shared" si="301"/>
        <v>ヘルパーステーションナカガワ</v>
      </c>
      <c r="AB1742" s="237" t="s">
        <v>608</v>
      </c>
      <c r="AC1742" s="237" t="str">
        <f t="shared" si="302"/>
        <v>980</v>
      </c>
      <c r="AD1742" s="237" t="str">
        <f t="shared" si="303"/>
        <v>0003</v>
      </c>
      <c r="AE1742" s="237" t="s">
        <v>6875</v>
      </c>
      <c r="AF1742" s="237" t="s">
        <v>8059</v>
      </c>
      <c r="AG1742" s="237" t="str">
        <f t="shared" si="304"/>
        <v>仙台市青葉区小田原四丁目２番18号</v>
      </c>
      <c r="AH1742" s="237" t="s">
        <v>8065</v>
      </c>
      <c r="AI1742" s="237" t="s">
        <v>8066</v>
      </c>
      <c r="AJ1742" s="237" t="s">
        <v>332</v>
      </c>
    </row>
    <row r="1743" spans="1:36">
      <c r="A1743" s="237" t="str">
        <f t="shared" si="296"/>
        <v>0415101633重度訪問介護</v>
      </c>
      <c r="B1743" s="237" t="s">
        <v>8057</v>
      </c>
      <c r="C1743" s="237" t="s">
        <v>8058</v>
      </c>
      <c r="D1743" s="237" t="str">
        <f t="shared" si="297"/>
        <v>カブシキガイシャナカガワ</v>
      </c>
      <c r="E1743" s="237" t="s">
        <v>608</v>
      </c>
      <c r="F1743" s="237" t="str">
        <f t="shared" si="298"/>
        <v>980</v>
      </c>
      <c r="G1743" s="237" t="str">
        <f t="shared" si="299"/>
        <v>0003</v>
      </c>
      <c r="H1743" s="237" t="s">
        <v>8059</v>
      </c>
      <c r="I1743" s="237" t="str">
        <f t="shared" si="300"/>
        <v>仙台市青葉区小田原四丁目２番18号</v>
      </c>
      <c r="J1743" s="237" t="s">
        <v>8060</v>
      </c>
      <c r="K1743" s="237" t="s">
        <v>8061</v>
      </c>
      <c r="L1743" s="237" t="s">
        <v>339</v>
      </c>
      <c r="M1743" s="237" t="s">
        <v>8062</v>
      </c>
      <c r="N1743" s="237" t="s">
        <v>8063</v>
      </c>
      <c r="O1743" s="237" t="s">
        <v>8064</v>
      </c>
      <c r="P1743" s="237" t="s">
        <v>608</v>
      </c>
      <c r="Q1743" s="237" t="s">
        <v>6875</v>
      </c>
      <c r="R1743" s="237" t="s">
        <v>8059</v>
      </c>
      <c r="S1743" s="237" t="s">
        <v>8065</v>
      </c>
      <c r="T1743" s="237" t="s">
        <v>8066</v>
      </c>
      <c r="U1743" s="237" t="s">
        <v>8067</v>
      </c>
      <c r="V1743" s="237" t="s">
        <v>101</v>
      </c>
      <c r="W1743" s="237"/>
      <c r="X1743" s="237"/>
      <c r="Y1743" s="237" t="s">
        <v>8063</v>
      </c>
      <c r="Z1743" s="237" t="s">
        <v>8064</v>
      </c>
      <c r="AA1743" s="237" t="str">
        <f t="shared" si="301"/>
        <v>ヘルパーステーションナカガワ</v>
      </c>
      <c r="AB1743" s="237" t="s">
        <v>608</v>
      </c>
      <c r="AC1743" s="237" t="str">
        <f t="shared" si="302"/>
        <v>980</v>
      </c>
      <c r="AD1743" s="237" t="str">
        <f t="shared" si="303"/>
        <v>0003</v>
      </c>
      <c r="AE1743" s="237" t="s">
        <v>6875</v>
      </c>
      <c r="AF1743" s="237" t="s">
        <v>8059</v>
      </c>
      <c r="AG1743" s="237" t="str">
        <f t="shared" si="304"/>
        <v>仙台市青葉区小田原四丁目２番18号</v>
      </c>
      <c r="AH1743" s="237" t="s">
        <v>8065</v>
      </c>
      <c r="AI1743" s="237" t="s">
        <v>8066</v>
      </c>
      <c r="AJ1743" s="237" t="s">
        <v>332</v>
      </c>
    </row>
    <row r="1744" spans="1:36">
      <c r="A1744" s="237" t="str">
        <f t="shared" si="296"/>
        <v>0415101674短期入所</v>
      </c>
      <c r="B1744" s="237" t="s">
        <v>8068</v>
      </c>
      <c r="C1744" s="237" t="s">
        <v>8069</v>
      </c>
      <c r="D1744" s="237" t="str">
        <f t="shared" si="297"/>
        <v>イッパンシャダンホウジンセンダイサワヤカフクシカイ</v>
      </c>
      <c r="E1744" s="237" t="s">
        <v>2512</v>
      </c>
      <c r="F1744" s="237" t="str">
        <f t="shared" si="298"/>
        <v>989</v>
      </c>
      <c r="G1744" s="237" t="str">
        <f t="shared" si="299"/>
        <v>3123</v>
      </c>
      <c r="H1744" s="237" t="s">
        <v>8070</v>
      </c>
      <c r="I1744" s="237" t="str">
        <f t="shared" si="300"/>
        <v>仙台市青葉区錦ケ丘九丁目２番地の１</v>
      </c>
      <c r="J1744" s="237" t="s">
        <v>8071</v>
      </c>
      <c r="K1744" s="237" t="s">
        <v>8072</v>
      </c>
      <c r="L1744" s="237" t="s">
        <v>901</v>
      </c>
      <c r="M1744" s="237" t="s">
        <v>8073</v>
      </c>
      <c r="N1744" s="237" t="s">
        <v>8074</v>
      </c>
      <c r="O1744" s="237" t="s">
        <v>8075</v>
      </c>
      <c r="P1744" s="237" t="s">
        <v>7805</v>
      </c>
      <c r="Q1744" s="237" t="s">
        <v>6875</v>
      </c>
      <c r="R1744" s="237" t="s">
        <v>8035</v>
      </c>
      <c r="S1744" s="237" t="s">
        <v>8036</v>
      </c>
      <c r="T1744" s="237" t="s">
        <v>8037</v>
      </c>
      <c r="U1744" s="237" t="s">
        <v>8076</v>
      </c>
      <c r="V1744" s="237" t="s">
        <v>277</v>
      </c>
      <c r="W1744" s="237"/>
      <c r="X1744" s="237"/>
      <c r="Y1744" s="237" t="s">
        <v>8074</v>
      </c>
      <c r="Z1744" s="237" t="s">
        <v>8075</v>
      </c>
      <c r="AA1744" s="237" t="str">
        <f t="shared" si="301"/>
        <v>サワヤカライフ　アヤシ</v>
      </c>
      <c r="AB1744" s="237" t="s">
        <v>7805</v>
      </c>
      <c r="AC1744" s="237" t="str">
        <f t="shared" si="302"/>
        <v>989</v>
      </c>
      <c r="AD1744" s="237" t="str">
        <f t="shared" si="303"/>
        <v>3128</v>
      </c>
      <c r="AE1744" s="237" t="s">
        <v>6875</v>
      </c>
      <c r="AF1744" s="237" t="s">
        <v>8035</v>
      </c>
      <c r="AG1744" s="237" t="str">
        <f t="shared" si="304"/>
        <v>仙台市青葉区愛子中央六丁目３番21号</v>
      </c>
      <c r="AH1744" s="237" t="s">
        <v>8036</v>
      </c>
      <c r="AI1744" s="237" t="s">
        <v>8037</v>
      </c>
      <c r="AJ1744" s="237" t="s">
        <v>332</v>
      </c>
    </row>
    <row r="1745" spans="1:36">
      <c r="A1745" s="237" t="str">
        <f t="shared" si="296"/>
        <v>0415101674宿泊型自立訓練</v>
      </c>
      <c r="B1745" s="237" t="s">
        <v>8068</v>
      </c>
      <c r="C1745" s="237" t="s">
        <v>8069</v>
      </c>
      <c r="D1745" s="237" t="str">
        <f t="shared" si="297"/>
        <v>イッパンシャダンホウジンセンダイサワヤカフクシカイ</v>
      </c>
      <c r="E1745" s="237" t="s">
        <v>2512</v>
      </c>
      <c r="F1745" s="237" t="str">
        <f t="shared" si="298"/>
        <v>989</v>
      </c>
      <c r="G1745" s="237" t="str">
        <f t="shared" si="299"/>
        <v>3123</v>
      </c>
      <c r="H1745" s="237" t="s">
        <v>8070</v>
      </c>
      <c r="I1745" s="237" t="str">
        <f t="shared" si="300"/>
        <v>仙台市青葉区錦ケ丘九丁目２番地の１</v>
      </c>
      <c r="J1745" s="237" t="s">
        <v>8071</v>
      </c>
      <c r="K1745" s="237" t="s">
        <v>8072</v>
      </c>
      <c r="L1745" s="237" t="s">
        <v>901</v>
      </c>
      <c r="M1745" s="237" t="s">
        <v>8073</v>
      </c>
      <c r="N1745" s="237" t="s">
        <v>8074</v>
      </c>
      <c r="O1745" s="237" t="s">
        <v>8075</v>
      </c>
      <c r="P1745" s="237" t="s">
        <v>7805</v>
      </c>
      <c r="Q1745" s="237" t="s">
        <v>6875</v>
      </c>
      <c r="R1745" s="237" t="s">
        <v>8035</v>
      </c>
      <c r="S1745" s="237" t="s">
        <v>8036</v>
      </c>
      <c r="T1745" s="237" t="s">
        <v>8037</v>
      </c>
      <c r="U1745" s="237" t="s">
        <v>8076</v>
      </c>
      <c r="V1745" s="237" t="s">
        <v>4478</v>
      </c>
      <c r="W1745" s="237"/>
      <c r="X1745" s="237"/>
      <c r="Y1745" s="237" t="s">
        <v>8074</v>
      </c>
      <c r="Z1745" s="237" t="s">
        <v>8075</v>
      </c>
      <c r="AA1745" s="237" t="str">
        <f t="shared" si="301"/>
        <v>サワヤカライフ　アヤシ</v>
      </c>
      <c r="AB1745" s="237" t="s">
        <v>7805</v>
      </c>
      <c r="AC1745" s="237" t="str">
        <f t="shared" si="302"/>
        <v>989</v>
      </c>
      <c r="AD1745" s="237" t="str">
        <f t="shared" si="303"/>
        <v>3128</v>
      </c>
      <c r="AE1745" s="237" t="s">
        <v>6875</v>
      </c>
      <c r="AF1745" s="237" t="s">
        <v>8035</v>
      </c>
      <c r="AG1745" s="237" t="str">
        <f t="shared" si="304"/>
        <v>仙台市青葉区愛子中央六丁目３番21号</v>
      </c>
      <c r="AH1745" s="237" t="s">
        <v>8036</v>
      </c>
      <c r="AI1745" s="237" t="s">
        <v>8037</v>
      </c>
      <c r="AJ1745" s="237" t="s">
        <v>332</v>
      </c>
    </row>
    <row r="1746" spans="1:36">
      <c r="A1746" s="237" t="str">
        <f t="shared" si="296"/>
        <v>0415101674自立訓練（生活訓練）</v>
      </c>
      <c r="B1746" s="237" t="s">
        <v>8068</v>
      </c>
      <c r="C1746" s="237" t="s">
        <v>8069</v>
      </c>
      <c r="D1746" s="237" t="str">
        <f t="shared" si="297"/>
        <v>イッパンシャダンホウジンセンダイサワヤカフクシカイ</v>
      </c>
      <c r="E1746" s="237" t="s">
        <v>2512</v>
      </c>
      <c r="F1746" s="237" t="str">
        <f t="shared" si="298"/>
        <v>989</v>
      </c>
      <c r="G1746" s="237" t="str">
        <f t="shared" si="299"/>
        <v>3123</v>
      </c>
      <c r="H1746" s="237" t="s">
        <v>8070</v>
      </c>
      <c r="I1746" s="237" t="str">
        <f t="shared" si="300"/>
        <v>仙台市青葉区錦ケ丘九丁目２番地の１</v>
      </c>
      <c r="J1746" s="237" t="s">
        <v>8071</v>
      </c>
      <c r="K1746" s="237" t="s">
        <v>8072</v>
      </c>
      <c r="L1746" s="237" t="s">
        <v>901</v>
      </c>
      <c r="M1746" s="237" t="s">
        <v>8073</v>
      </c>
      <c r="N1746" s="237" t="s">
        <v>8074</v>
      </c>
      <c r="O1746" s="237" t="s">
        <v>8075</v>
      </c>
      <c r="P1746" s="237" t="s">
        <v>7805</v>
      </c>
      <c r="Q1746" s="237" t="s">
        <v>6875</v>
      </c>
      <c r="R1746" s="237" t="s">
        <v>8035</v>
      </c>
      <c r="S1746" s="237" t="s">
        <v>8036</v>
      </c>
      <c r="T1746" s="237" t="s">
        <v>8037</v>
      </c>
      <c r="U1746" s="237" t="s">
        <v>8076</v>
      </c>
      <c r="V1746" s="237" t="s">
        <v>108</v>
      </c>
      <c r="W1746" s="237"/>
      <c r="X1746" s="237"/>
      <c r="Y1746" s="237" t="s">
        <v>8074</v>
      </c>
      <c r="Z1746" s="237" t="s">
        <v>8075</v>
      </c>
      <c r="AA1746" s="237" t="str">
        <f t="shared" si="301"/>
        <v>サワヤカライフ　アヤシ</v>
      </c>
      <c r="AB1746" s="237" t="s">
        <v>7805</v>
      </c>
      <c r="AC1746" s="237" t="str">
        <f t="shared" si="302"/>
        <v>989</v>
      </c>
      <c r="AD1746" s="237" t="str">
        <f t="shared" si="303"/>
        <v>3128</v>
      </c>
      <c r="AE1746" s="237" t="s">
        <v>6875</v>
      </c>
      <c r="AF1746" s="237" t="s">
        <v>8035</v>
      </c>
      <c r="AG1746" s="237" t="str">
        <f t="shared" si="304"/>
        <v>仙台市青葉区愛子中央六丁目３番21号</v>
      </c>
      <c r="AH1746" s="237" t="s">
        <v>8036</v>
      </c>
      <c r="AI1746" s="237" t="s">
        <v>8037</v>
      </c>
      <c r="AJ1746" s="237" t="s">
        <v>332</v>
      </c>
    </row>
    <row r="1747" spans="1:36">
      <c r="A1747" s="237" t="str">
        <f t="shared" si="296"/>
        <v>0415101682就労移行支援</v>
      </c>
      <c r="B1747" s="237" t="s">
        <v>7852</v>
      </c>
      <c r="C1747" s="237" t="s">
        <v>7853</v>
      </c>
      <c r="D1747" s="237" t="str">
        <f t="shared" si="297"/>
        <v>カブシキガイシャマユラ</v>
      </c>
      <c r="E1747" s="237" t="s">
        <v>7854</v>
      </c>
      <c r="F1747" s="237" t="str">
        <f t="shared" si="298"/>
        <v>989</v>
      </c>
      <c r="G1747" s="237" t="str">
        <f t="shared" si="299"/>
        <v>3127</v>
      </c>
      <c r="H1747" s="237" t="s">
        <v>7855</v>
      </c>
      <c r="I1747" s="237" t="str">
        <f t="shared" si="300"/>
        <v>仙台市青葉区愛子東一丁目１番10号</v>
      </c>
      <c r="J1747" s="237" t="s">
        <v>7856</v>
      </c>
      <c r="K1747" s="237" t="s">
        <v>7857</v>
      </c>
      <c r="L1747" s="237" t="s">
        <v>339</v>
      </c>
      <c r="M1747" s="237" t="s">
        <v>7858</v>
      </c>
      <c r="N1747" s="237" t="s">
        <v>8077</v>
      </c>
      <c r="O1747" s="237" t="s">
        <v>8078</v>
      </c>
      <c r="P1747" s="237" t="s">
        <v>2484</v>
      </c>
      <c r="Q1747" s="237" t="s">
        <v>6875</v>
      </c>
      <c r="R1747" s="237" t="s">
        <v>8079</v>
      </c>
      <c r="S1747" s="237" t="s">
        <v>8080</v>
      </c>
      <c r="T1747" s="237" t="s">
        <v>8081</v>
      </c>
      <c r="U1747" s="237" t="s">
        <v>8082</v>
      </c>
      <c r="V1747" s="237" t="s">
        <v>109</v>
      </c>
      <c r="W1747" s="237"/>
      <c r="X1747" s="237"/>
      <c r="Y1747" s="237" t="s">
        <v>8077</v>
      </c>
      <c r="Z1747" s="237" t="s">
        <v>8078</v>
      </c>
      <c r="AA1747" s="237" t="str">
        <f t="shared" si="301"/>
        <v>マル</v>
      </c>
      <c r="AB1747" s="237" t="s">
        <v>2484</v>
      </c>
      <c r="AC1747" s="237" t="str">
        <f t="shared" si="302"/>
        <v>980</v>
      </c>
      <c r="AD1747" s="237" t="str">
        <f t="shared" si="303"/>
        <v>0811</v>
      </c>
      <c r="AE1747" s="237" t="s">
        <v>6875</v>
      </c>
      <c r="AF1747" s="237" t="s">
        <v>8079</v>
      </c>
      <c r="AG1747" s="237" t="str">
        <f t="shared" si="304"/>
        <v>仙台市青葉区一番町二丁目２番８号　７F２</v>
      </c>
      <c r="AH1747" s="237" t="s">
        <v>8080</v>
      </c>
      <c r="AI1747" s="237" t="s">
        <v>8081</v>
      </c>
      <c r="AJ1747" s="237" t="s">
        <v>260</v>
      </c>
    </row>
    <row r="1748" spans="1:36">
      <c r="A1748" s="237" t="str">
        <f t="shared" si="296"/>
        <v>0415101682就労継続支援Ａ型</v>
      </c>
      <c r="B1748" s="237" t="s">
        <v>7852</v>
      </c>
      <c r="C1748" s="237" t="s">
        <v>7853</v>
      </c>
      <c r="D1748" s="237" t="str">
        <f t="shared" si="297"/>
        <v>カブシキガイシャマユラ</v>
      </c>
      <c r="E1748" s="237" t="s">
        <v>7854</v>
      </c>
      <c r="F1748" s="237" t="str">
        <f t="shared" si="298"/>
        <v>989</v>
      </c>
      <c r="G1748" s="237" t="str">
        <f t="shared" si="299"/>
        <v>3127</v>
      </c>
      <c r="H1748" s="237" t="s">
        <v>7855</v>
      </c>
      <c r="I1748" s="237" t="str">
        <f t="shared" si="300"/>
        <v>仙台市青葉区愛子東一丁目１番10号</v>
      </c>
      <c r="J1748" s="237" t="s">
        <v>7856</v>
      </c>
      <c r="K1748" s="237" t="s">
        <v>7857</v>
      </c>
      <c r="L1748" s="237" t="s">
        <v>339</v>
      </c>
      <c r="M1748" s="237" t="s">
        <v>7858</v>
      </c>
      <c r="N1748" s="237" t="s">
        <v>8077</v>
      </c>
      <c r="O1748" s="237" t="s">
        <v>8078</v>
      </c>
      <c r="P1748" s="237" t="s">
        <v>2484</v>
      </c>
      <c r="Q1748" s="237" t="s">
        <v>6875</v>
      </c>
      <c r="R1748" s="237" t="s">
        <v>8079</v>
      </c>
      <c r="S1748" s="237" t="s">
        <v>8080</v>
      </c>
      <c r="T1748" s="237" t="s">
        <v>8081</v>
      </c>
      <c r="U1748" s="237" t="s">
        <v>8082</v>
      </c>
      <c r="V1748" s="237" t="s">
        <v>110</v>
      </c>
      <c r="W1748" s="237"/>
      <c r="X1748" s="237"/>
      <c r="Y1748" s="237" t="s">
        <v>8077</v>
      </c>
      <c r="Z1748" s="237" t="s">
        <v>8078</v>
      </c>
      <c r="AA1748" s="237" t="str">
        <f t="shared" si="301"/>
        <v>マル</v>
      </c>
      <c r="AB1748" s="237" t="s">
        <v>2484</v>
      </c>
      <c r="AC1748" s="237" t="str">
        <f t="shared" si="302"/>
        <v>980</v>
      </c>
      <c r="AD1748" s="237" t="str">
        <f t="shared" si="303"/>
        <v>0811</v>
      </c>
      <c r="AE1748" s="237" t="s">
        <v>6875</v>
      </c>
      <c r="AF1748" s="237" t="s">
        <v>8079</v>
      </c>
      <c r="AG1748" s="237" t="str">
        <f t="shared" si="304"/>
        <v>仙台市青葉区一番町二丁目２番８号　７F２</v>
      </c>
      <c r="AH1748" s="237" t="s">
        <v>8080</v>
      </c>
      <c r="AI1748" s="237" t="s">
        <v>8081</v>
      </c>
      <c r="AJ1748" s="237" t="s">
        <v>260</v>
      </c>
    </row>
    <row r="1749" spans="1:36">
      <c r="A1749" s="237" t="str">
        <f t="shared" si="296"/>
        <v>0415101682就労定着支援</v>
      </c>
      <c r="B1749" s="237" t="s">
        <v>7852</v>
      </c>
      <c r="C1749" s="237" t="s">
        <v>7853</v>
      </c>
      <c r="D1749" s="237" t="str">
        <f t="shared" si="297"/>
        <v>カブシキガイシャマユラ</v>
      </c>
      <c r="E1749" s="237" t="s">
        <v>7854</v>
      </c>
      <c r="F1749" s="237" t="str">
        <f t="shared" si="298"/>
        <v>989</v>
      </c>
      <c r="G1749" s="237" t="str">
        <f t="shared" si="299"/>
        <v>3127</v>
      </c>
      <c r="H1749" s="237" t="s">
        <v>7855</v>
      </c>
      <c r="I1749" s="237" t="str">
        <f t="shared" si="300"/>
        <v>仙台市青葉区愛子東一丁目１番10号</v>
      </c>
      <c r="J1749" s="237" t="s">
        <v>7856</v>
      </c>
      <c r="K1749" s="237" t="s">
        <v>7857</v>
      </c>
      <c r="L1749" s="237" t="s">
        <v>339</v>
      </c>
      <c r="M1749" s="237" t="s">
        <v>7858</v>
      </c>
      <c r="N1749" s="237" t="s">
        <v>8077</v>
      </c>
      <c r="O1749" s="237" t="s">
        <v>8078</v>
      </c>
      <c r="P1749" s="237" t="s">
        <v>2484</v>
      </c>
      <c r="Q1749" s="237" t="s">
        <v>6875</v>
      </c>
      <c r="R1749" s="237" t="s">
        <v>8079</v>
      </c>
      <c r="S1749" s="237" t="s">
        <v>8080</v>
      </c>
      <c r="T1749" s="237" t="s">
        <v>8081</v>
      </c>
      <c r="U1749" s="237" t="s">
        <v>8082</v>
      </c>
      <c r="V1749" s="237" t="s">
        <v>789</v>
      </c>
      <c r="W1749" s="237"/>
      <c r="X1749" s="237"/>
      <c r="Y1749" s="237" t="s">
        <v>8083</v>
      </c>
      <c r="Z1749" s="237" t="s">
        <v>8084</v>
      </c>
      <c r="AA1749" s="237" t="str">
        <f t="shared" si="301"/>
        <v>マルアンサンブル</v>
      </c>
      <c r="AB1749" s="237" t="s">
        <v>2484</v>
      </c>
      <c r="AC1749" s="237" t="str">
        <f t="shared" si="302"/>
        <v>980</v>
      </c>
      <c r="AD1749" s="237" t="str">
        <f t="shared" si="303"/>
        <v>0811</v>
      </c>
      <c r="AE1749" s="237" t="s">
        <v>6875</v>
      </c>
      <c r="AF1749" s="237" t="s">
        <v>8079</v>
      </c>
      <c r="AG1749" s="237" t="str">
        <f t="shared" si="304"/>
        <v>仙台市青葉区一番町二丁目２番８号　７F２</v>
      </c>
      <c r="AH1749" s="237" t="s">
        <v>8080</v>
      </c>
      <c r="AI1749" s="237" t="s">
        <v>8081</v>
      </c>
      <c r="AJ1749" s="237" t="s">
        <v>260</v>
      </c>
    </row>
    <row r="1750" spans="1:36">
      <c r="A1750" s="237" t="str">
        <f t="shared" si="296"/>
        <v>0415101690就労移行支援</v>
      </c>
      <c r="B1750" s="237" t="s">
        <v>8085</v>
      </c>
      <c r="C1750" s="237" t="s">
        <v>8086</v>
      </c>
      <c r="D1750" s="237" t="str">
        <f t="shared" si="297"/>
        <v>イッパンシャダンホウジンユウキカイ</v>
      </c>
      <c r="E1750" s="237" t="s">
        <v>608</v>
      </c>
      <c r="F1750" s="237" t="str">
        <f t="shared" si="298"/>
        <v>980</v>
      </c>
      <c r="G1750" s="237" t="str">
        <f t="shared" si="299"/>
        <v>0003</v>
      </c>
      <c r="H1750" s="237" t="s">
        <v>8087</v>
      </c>
      <c r="I1750" s="237" t="str">
        <f t="shared" si="300"/>
        <v>仙台市青葉区小田原五丁目1番15号</v>
      </c>
      <c r="J1750" s="237" t="s">
        <v>8088</v>
      </c>
      <c r="K1750" s="237" t="s">
        <v>8089</v>
      </c>
      <c r="L1750" s="237" t="s">
        <v>901</v>
      </c>
      <c r="M1750" s="237" t="s">
        <v>8090</v>
      </c>
      <c r="N1750" s="237" t="s">
        <v>8091</v>
      </c>
      <c r="O1750" s="237" t="s">
        <v>8092</v>
      </c>
      <c r="P1750" s="237" t="s">
        <v>608</v>
      </c>
      <c r="Q1750" s="237" t="s">
        <v>6875</v>
      </c>
      <c r="R1750" s="237" t="s">
        <v>8093</v>
      </c>
      <c r="S1750" s="237" t="s">
        <v>8088</v>
      </c>
      <c r="T1750" s="237" t="s">
        <v>8089</v>
      </c>
      <c r="U1750" s="237" t="s">
        <v>8094</v>
      </c>
      <c r="V1750" s="237" t="s">
        <v>109</v>
      </c>
      <c r="W1750" s="237"/>
      <c r="X1750" s="237"/>
      <c r="Y1750" s="237" t="s">
        <v>8091</v>
      </c>
      <c r="Z1750" s="237" t="s">
        <v>8092</v>
      </c>
      <c r="AA1750" s="237" t="str">
        <f t="shared" si="301"/>
        <v>アシアト</v>
      </c>
      <c r="AB1750" s="237" t="s">
        <v>608</v>
      </c>
      <c r="AC1750" s="237" t="str">
        <f t="shared" si="302"/>
        <v>980</v>
      </c>
      <c r="AD1750" s="237" t="str">
        <f t="shared" si="303"/>
        <v>0003</v>
      </c>
      <c r="AE1750" s="237" t="s">
        <v>6875</v>
      </c>
      <c r="AF1750" s="237" t="s">
        <v>8093</v>
      </c>
      <c r="AG1750" s="237" t="str">
        <f t="shared" si="304"/>
        <v>仙台市青葉区小田原五丁目1番16号</v>
      </c>
      <c r="AH1750" s="237" t="s">
        <v>8088</v>
      </c>
      <c r="AI1750" s="237" t="s">
        <v>8089</v>
      </c>
      <c r="AJ1750" s="237" t="s">
        <v>332</v>
      </c>
    </row>
    <row r="1751" spans="1:36">
      <c r="A1751" s="237" t="str">
        <f t="shared" si="296"/>
        <v>0415101690就労継続支援Ｂ型</v>
      </c>
      <c r="B1751" s="237" t="s">
        <v>8085</v>
      </c>
      <c r="C1751" s="237" t="s">
        <v>8086</v>
      </c>
      <c r="D1751" s="237" t="str">
        <f t="shared" si="297"/>
        <v>イッパンシャダンホウジンユウキカイ</v>
      </c>
      <c r="E1751" s="237" t="s">
        <v>608</v>
      </c>
      <c r="F1751" s="237" t="str">
        <f t="shared" si="298"/>
        <v>980</v>
      </c>
      <c r="G1751" s="237" t="str">
        <f t="shared" si="299"/>
        <v>0003</v>
      </c>
      <c r="H1751" s="237" t="s">
        <v>8087</v>
      </c>
      <c r="I1751" s="237" t="str">
        <f t="shared" si="300"/>
        <v>仙台市青葉区小田原五丁目1番15号</v>
      </c>
      <c r="J1751" s="237" t="s">
        <v>8088</v>
      </c>
      <c r="K1751" s="237" t="s">
        <v>8089</v>
      </c>
      <c r="L1751" s="237" t="s">
        <v>901</v>
      </c>
      <c r="M1751" s="237" t="s">
        <v>8090</v>
      </c>
      <c r="N1751" s="237" t="s">
        <v>8091</v>
      </c>
      <c r="O1751" s="237" t="s">
        <v>8092</v>
      </c>
      <c r="P1751" s="237" t="s">
        <v>608</v>
      </c>
      <c r="Q1751" s="237" t="s">
        <v>6875</v>
      </c>
      <c r="R1751" s="237" t="s">
        <v>8093</v>
      </c>
      <c r="S1751" s="237" t="s">
        <v>8088</v>
      </c>
      <c r="T1751" s="237" t="s">
        <v>8089</v>
      </c>
      <c r="U1751" s="237" t="s">
        <v>8094</v>
      </c>
      <c r="V1751" s="237" t="s">
        <v>111</v>
      </c>
      <c r="W1751" s="237"/>
      <c r="X1751" s="237"/>
      <c r="Y1751" s="237" t="s">
        <v>8091</v>
      </c>
      <c r="Z1751" s="237" t="s">
        <v>8092</v>
      </c>
      <c r="AA1751" s="237" t="str">
        <f t="shared" si="301"/>
        <v>アシアト</v>
      </c>
      <c r="AB1751" s="237" t="s">
        <v>608</v>
      </c>
      <c r="AC1751" s="237" t="str">
        <f t="shared" si="302"/>
        <v>980</v>
      </c>
      <c r="AD1751" s="237" t="str">
        <f t="shared" si="303"/>
        <v>0003</v>
      </c>
      <c r="AE1751" s="237" t="s">
        <v>6875</v>
      </c>
      <c r="AF1751" s="237" t="s">
        <v>8093</v>
      </c>
      <c r="AG1751" s="237" t="str">
        <f t="shared" si="304"/>
        <v>仙台市青葉区小田原五丁目1番16号</v>
      </c>
      <c r="AH1751" s="237" t="s">
        <v>8088</v>
      </c>
      <c r="AI1751" s="237" t="s">
        <v>8089</v>
      </c>
      <c r="AJ1751" s="237" t="s">
        <v>332</v>
      </c>
    </row>
    <row r="1752" spans="1:36">
      <c r="A1752" s="237" t="str">
        <f t="shared" si="296"/>
        <v>0415101708就労継続支援Ｂ型</v>
      </c>
      <c r="B1752" s="237" t="s">
        <v>4214</v>
      </c>
      <c r="C1752" s="237" t="s">
        <v>8095</v>
      </c>
      <c r="D1752" s="237" t="str">
        <f t="shared" si="297"/>
        <v>カブシキカイシャ　タンポポ</v>
      </c>
      <c r="E1752" s="237" t="s">
        <v>7416</v>
      </c>
      <c r="F1752" s="237" t="str">
        <f t="shared" si="298"/>
        <v>989</v>
      </c>
      <c r="G1752" s="237" t="str">
        <f t="shared" si="299"/>
        <v>3122</v>
      </c>
      <c r="H1752" s="237" t="s">
        <v>8096</v>
      </c>
      <c r="I1752" s="237" t="str">
        <f t="shared" si="300"/>
        <v>仙台市青葉区栗生五丁目16番５号</v>
      </c>
      <c r="J1752" s="237" t="s">
        <v>8097</v>
      </c>
      <c r="K1752" s="237" t="s">
        <v>8098</v>
      </c>
      <c r="L1752" s="237" t="s">
        <v>339</v>
      </c>
      <c r="M1752" s="237" t="s">
        <v>8099</v>
      </c>
      <c r="N1752" s="237" t="s">
        <v>8100</v>
      </c>
      <c r="O1752" s="237" t="s">
        <v>8101</v>
      </c>
      <c r="P1752" s="237" t="s">
        <v>7416</v>
      </c>
      <c r="Q1752" s="237" t="s">
        <v>6875</v>
      </c>
      <c r="R1752" s="237" t="s">
        <v>8096</v>
      </c>
      <c r="S1752" s="237" t="s">
        <v>8097</v>
      </c>
      <c r="T1752" s="237" t="s">
        <v>8098</v>
      </c>
      <c r="U1752" s="237" t="s">
        <v>8102</v>
      </c>
      <c r="V1752" s="237" t="s">
        <v>111</v>
      </c>
      <c r="W1752" s="237"/>
      <c r="X1752" s="237"/>
      <c r="Y1752" s="237" t="s">
        <v>8100</v>
      </c>
      <c r="Z1752" s="237" t="s">
        <v>8101</v>
      </c>
      <c r="AA1752" s="237" t="str">
        <f t="shared" si="301"/>
        <v>タンポポハウス</v>
      </c>
      <c r="AB1752" s="237" t="s">
        <v>7416</v>
      </c>
      <c r="AC1752" s="237" t="str">
        <f t="shared" si="302"/>
        <v>989</v>
      </c>
      <c r="AD1752" s="237" t="str">
        <f t="shared" si="303"/>
        <v>3122</v>
      </c>
      <c r="AE1752" s="237" t="s">
        <v>6875</v>
      </c>
      <c r="AF1752" s="237" t="s">
        <v>8096</v>
      </c>
      <c r="AG1752" s="237" t="str">
        <f t="shared" si="304"/>
        <v>仙台市青葉区栗生五丁目16番５号</v>
      </c>
      <c r="AH1752" s="237" t="s">
        <v>8097</v>
      </c>
      <c r="AI1752" s="237" t="s">
        <v>8098</v>
      </c>
      <c r="AJ1752" s="237" t="s">
        <v>332</v>
      </c>
    </row>
    <row r="1753" spans="1:36">
      <c r="A1753" s="237" t="str">
        <f t="shared" si="296"/>
        <v>0415101724就労継続支援Ｂ型</v>
      </c>
      <c r="B1753" s="237" t="s">
        <v>8103</v>
      </c>
      <c r="C1753" s="237" t="s">
        <v>8104</v>
      </c>
      <c r="D1753" s="237" t="str">
        <f t="shared" si="297"/>
        <v>ユウゲンガイシャナンモキカク</v>
      </c>
      <c r="E1753" s="237" t="s">
        <v>7397</v>
      </c>
      <c r="F1753" s="237" t="str">
        <f t="shared" si="298"/>
        <v>981</v>
      </c>
      <c r="G1753" s="237" t="str">
        <f t="shared" si="299"/>
        <v>0931</v>
      </c>
      <c r="H1753" s="237" t="s">
        <v>8105</v>
      </c>
      <c r="I1753" s="237" t="str">
        <f t="shared" si="300"/>
        <v>仙台市青葉区北山一丁目８番25号</v>
      </c>
      <c r="J1753" s="237" t="s">
        <v>8106</v>
      </c>
      <c r="K1753" s="237" t="s">
        <v>8107</v>
      </c>
      <c r="L1753" s="237" t="s">
        <v>339</v>
      </c>
      <c r="M1753" s="237" t="s">
        <v>8108</v>
      </c>
      <c r="N1753" s="237" t="s">
        <v>8109</v>
      </c>
      <c r="O1753" s="237" t="s">
        <v>8110</v>
      </c>
      <c r="P1753" s="237" t="s">
        <v>7397</v>
      </c>
      <c r="Q1753" s="237" t="s">
        <v>6875</v>
      </c>
      <c r="R1753" s="237" t="s">
        <v>8105</v>
      </c>
      <c r="S1753" s="237" t="s">
        <v>8111</v>
      </c>
      <c r="T1753" s="237" t="s">
        <v>8111</v>
      </c>
      <c r="U1753" s="237" t="s">
        <v>8112</v>
      </c>
      <c r="V1753" s="237" t="s">
        <v>111</v>
      </c>
      <c r="W1753" s="237"/>
      <c r="X1753" s="237"/>
      <c r="Y1753" s="237" t="s">
        <v>8109</v>
      </c>
      <c r="Z1753" s="237" t="s">
        <v>8110</v>
      </c>
      <c r="AA1753" s="237" t="str">
        <f t="shared" si="301"/>
        <v>カガイジュク</v>
      </c>
      <c r="AB1753" s="237" t="s">
        <v>7397</v>
      </c>
      <c r="AC1753" s="237" t="str">
        <f t="shared" si="302"/>
        <v>981</v>
      </c>
      <c r="AD1753" s="237" t="str">
        <f t="shared" si="303"/>
        <v>0931</v>
      </c>
      <c r="AE1753" s="237" t="s">
        <v>6875</v>
      </c>
      <c r="AF1753" s="237" t="s">
        <v>8105</v>
      </c>
      <c r="AG1753" s="237" t="str">
        <f t="shared" si="304"/>
        <v>仙台市青葉区北山一丁目８番25号</v>
      </c>
      <c r="AH1753" s="237" t="s">
        <v>8111</v>
      </c>
      <c r="AI1753" s="237" t="s">
        <v>8111</v>
      </c>
      <c r="AJ1753" s="237" t="s">
        <v>260</v>
      </c>
    </row>
    <row r="1754" spans="1:36">
      <c r="A1754" s="237" t="str">
        <f t="shared" si="296"/>
        <v>0415101732就労継続支援Ｂ型</v>
      </c>
      <c r="B1754" s="237" t="s">
        <v>8113</v>
      </c>
      <c r="C1754" s="237" t="s">
        <v>8114</v>
      </c>
      <c r="D1754" s="237" t="str">
        <f t="shared" si="297"/>
        <v>イッパンシャダンホウジンアート・インクルージョン</v>
      </c>
      <c r="E1754" s="237" t="s">
        <v>2484</v>
      </c>
      <c r="F1754" s="237" t="str">
        <f t="shared" si="298"/>
        <v>980</v>
      </c>
      <c r="G1754" s="237" t="str">
        <f t="shared" si="299"/>
        <v>0811</v>
      </c>
      <c r="H1754" s="237" t="s">
        <v>8115</v>
      </c>
      <c r="I1754" s="237" t="str">
        <f t="shared" si="300"/>
        <v>仙台市青葉区一番町三丁目８番14号スズキアバンティビル３階</v>
      </c>
      <c r="J1754" s="237" t="s">
        <v>7941</v>
      </c>
      <c r="K1754" s="237" t="s">
        <v>7942</v>
      </c>
      <c r="L1754" s="237" t="s">
        <v>901</v>
      </c>
      <c r="M1754" s="237" t="s">
        <v>7509</v>
      </c>
      <c r="N1754" s="237" t="s">
        <v>8116</v>
      </c>
      <c r="O1754" s="237" t="s">
        <v>8117</v>
      </c>
      <c r="P1754" s="237" t="s">
        <v>2484</v>
      </c>
      <c r="Q1754" s="237" t="s">
        <v>6875</v>
      </c>
      <c r="R1754" s="237" t="s">
        <v>8115</v>
      </c>
      <c r="S1754" s="237" t="s">
        <v>7941</v>
      </c>
      <c r="T1754" s="237" t="s">
        <v>7942</v>
      </c>
      <c r="U1754" s="237" t="s">
        <v>8118</v>
      </c>
      <c r="V1754" s="237" t="s">
        <v>111</v>
      </c>
      <c r="W1754" s="237"/>
      <c r="X1754" s="237"/>
      <c r="Y1754" s="237" t="s">
        <v>8116</v>
      </c>
      <c r="Z1754" s="237" t="s">
        <v>8117</v>
      </c>
      <c r="AA1754" s="237" t="str">
        <f t="shared" si="301"/>
        <v>アート・インクルージョンファクトリー</v>
      </c>
      <c r="AB1754" s="237" t="s">
        <v>2484</v>
      </c>
      <c r="AC1754" s="237" t="str">
        <f t="shared" si="302"/>
        <v>980</v>
      </c>
      <c r="AD1754" s="237" t="str">
        <f t="shared" si="303"/>
        <v>0811</v>
      </c>
      <c r="AE1754" s="237" t="s">
        <v>6875</v>
      </c>
      <c r="AF1754" s="237" t="s">
        <v>8115</v>
      </c>
      <c r="AG1754" s="237" t="str">
        <f t="shared" si="304"/>
        <v>仙台市青葉区一番町三丁目８番14号スズキアバンティビル３階</v>
      </c>
      <c r="AH1754" s="237" t="s">
        <v>7941</v>
      </c>
      <c r="AI1754" s="237" t="s">
        <v>7942</v>
      </c>
      <c r="AJ1754" s="237" t="s">
        <v>260</v>
      </c>
    </row>
    <row r="1755" spans="1:36">
      <c r="A1755" s="237" t="str">
        <f t="shared" si="296"/>
        <v>0415101740就労移行支援</v>
      </c>
      <c r="B1755" s="237" t="s">
        <v>8119</v>
      </c>
      <c r="C1755" s="237" t="s">
        <v>8120</v>
      </c>
      <c r="D1755" s="237" t="str">
        <f t="shared" si="297"/>
        <v>トクテイヒエイリカツドウホウジン　ソウノカイ</v>
      </c>
      <c r="E1755" s="237" t="s">
        <v>7000</v>
      </c>
      <c r="F1755" s="237" t="str">
        <f t="shared" si="298"/>
        <v>981</v>
      </c>
      <c r="G1755" s="237" t="str">
        <f t="shared" si="299"/>
        <v>0933</v>
      </c>
      <c r="H1755" s="237" t="s">
        <v>8121</v>
      </c>
      <c r="I1755" s="237" t="str">
        <f t="shared" si="300"/>
        <v>仙台市青葉区柏木一丁目１番30号　柏木サトウコーポ１階</v>
      </c>
      <c r="J1755" s="237" t="s">
        <v>8122</v>
      </c>
      <c r="K1755" s="237" t="s">
        <v>8123</v>
      </c>
      <c r="L1755" s="237" t="s">
        <v>248</v>
      </c>
      <c r="M1755" s="237" t="s">
        <v>8124</v>
      </c>
      <c r="N1755" s="237" t="s">
        <v>7686</v>
      </c>
      <c r="O1755" s="237" t="s">
        <v>7687</v>
      </c>
      <c r="P1755" s="237" t="s">
        <v>7000</v>
      </c>
      <c r="Q1755" s="237" t="s">
        <v>6875</v>
      </c>
      <c r="R1755" s="237" t="s">
        <v>8121</v>
      </c>
      <c r="S1755" s="237" t="s">
        <v>8122</v>
      </c>
      <c r="T1755" s="237" t="s">
        <v>8123</v>
      </c>
      <c r="U1755" s="237" t="s">
        <v>8125</v>
      </c>
      <c r="V1755" s="237" t="s">
        <v>109</v>
      </c>
      <c r="W1755" s="237"/>
      <c r="X1755" s="237"/>
      <c r="Y1755" s="237" t="s">
        <v>7686</v>
      </c>
      <c r="Z1755" s="237" t="s">
        <v>7687</v>
      </c>
      <c r="AA1755" s="237" t="str">
        <f t="shared" si="301"/>
        <v>メルウ゛ェイユセンダイ</v>
      </c>
      <c r="AB1755" s="237" t="s">
        <v>7000</v>
      </c>
      <c r="AC1755" s="237" t="str">
        <f t="shared" si="302"/>
        <v>981</v>
      </c>
      <c r="AD1755" s="237" t="str">
        <f t="shared" si="303"/>
        <v>0933</v>
      </c>
      <c r="AE1755" s="237" t="s">
        <v>6875</v>
      </c>
      <c r="AF1755" s="237" t="s">
        <v>8121</v>
      </c>
      <c r="AG1755" s="237" t="str">
        <f t="shared" si="304"/>
        <v>仙台市青葉区柏木一丁目１番30号　柏木サトウコーポ１階</v>
      </c>
      <c r="AH1755" s="237" t="s">
        <v>8122</v>
      </c>
      <c r="AI1755" s="237" t="s">
        <v>8123</v>
      </c>
      <c r="AJ1755" s="237" t="s">
        <v>332</v>
      </c>
    </row>
    <row r="1756" spans="1:36">
      <c r="A1756" s="237" t="str">
        <f t="shared" si="296"/>
        <v>0415101740就労継続支援Ｂ型</v>
      </c>
      <c r="B1756" s="237" t="s">
        <v>8119</v>
      </c>
      <c r="C1756" s="237" t="s">
        <v>8120</v>
      </c>
      <c r="D1756" s="237" t="str">
        <f t="shared" si="297"/>
        <v>トクテイヒエイリカツドウホウジン　ソウノカイ</v>
      </c>
      <c r="E1756" s="237" t="s">
        <v>7000</v>
      </c>
      <c r="F1756" s="237" t="str">
        <f t="shared" si="298"/>
        <v>981</v>
      </c>
      <c r="G1756" s="237" t="str">
        <f t="shared" si="299"/>
        <v>0933</v>
      </c>
      <c r="H1756" s="237" t="s">
        <v>8121</v>
      </c>
      <c r="I1756" s="237" t="str">
        <f t="shared" si="300"/>
        <v>仙台市青葉区柏木一丁目１番30号　柏木サトウコーポ１階</v>
      </c>
      <c r="J1756" s="237" t="s">
        <v>8122</v>
      </c>
      <c r="K1756" s="237" t="s">
        <v>8123</v>
      </c>
      <c r="L1756" s="237" t="s">
        <v>248</v>
      </c>
      <c r="M1756" s="237" t="s">
        <v>8124</v>
      </c>
      <c r="N1756" s="237" t="s">
        <v>7686</v>
      </c>
      <c r="O1756" s="237" t="s">
        <v>7687</v>
      </c>
      <c r="P1756" s="237" t="s">
        <v>7000</v>
      </c>
      <c r="Q1756" s="237" t="s">
        <v>6875</v>
      </c>
      <c r="R1756" s="237" t="s">
        <v>8121</v>
      </c>
      <c r="S1756" s="237" t="s">
        <v>8122</v>
      </c>
      <c r="T1756" s="237" t="s">
        <v>8123</v>
      </c>
      <c r="U1756" s="237" t="s">
        <v>8125</v>
      </c>
      <c r="V1756" s="237" t="s">
        <v>111</v>
      </c>
      <c r="W1756" s="237"/>
      <c r="X1756" s="237"/>
      <c r="Y1756" s="237" t="s">
        <v>7686</v>
      </c>
      <c r="Z1756" s="237" t="s">
        <v>7687</v>
      </c>
      <c r="AA1756" s="237" t="str">
        <f t="shared" si="301"/>
        <v>メルウ゛ェイユセンダイ</v>
      </c>
      <c r="AB1756" s="237" t="s">
        <v>7000</v>
      </c>
      <c r="AC1756" s="237" t="str">
        <f t="shared" si="302"/>
        <v>981</v>
      </c>
      <c r="AD1756" s="237" t="str">
        <f t="shared" si="303"/>
        <v>0933</v>
      </c>
      <c r="AE1756" s="237" t="s">
        <v>6875</v>
      </c>
      <c r="AF1756" s="237" t="s">
        <v>8121</v>
      </c>
      <c r="AG1756" s="237" t="str">
        <f t="shared" si="304"/>
        <v>仙台市青葉区柏木一丁目１番30号　柏木サトウコーポ１階</v>
      </c>
      <c r="AH1756" s="237" t="s">
        <v>8122</v>
      </c>
      <c r="AI1756" s="237" t="s">
        <v>8123</v>
      </c>
      <c r="AJ1756" s="237" t="s">
        <v>260</v>
      </c>
    </row>
    <row r="1757" spans="1:36">
      <c r="A1757" s="237" t="str">
        <f t="shared" si="296"/>
        <v>0415101757就労継続支援Ａ型</v>
      </c>
      <c r="B1757" s="237" t="s">
        <v>6981</v>
      </c>
      <c r="C1757" s="237" t="s">
        <v>6982</v>
      </c>
      <c r="D1757" s="237" t="str">
        <f t="shared" si="297"/>
        <v>シャカイフクシホウジンセンダイシテヲツナグイクセイカイ</v>
      </c>
      <c r="E1757" s="237" t="s">
        <v>6983</v>
      </c>
      <c r="F1757" s="237" t="str">
        <f t="shared" si="298"/>
        <v>980</v>
      </c>
      <c r="G1757" s="237" t="str">
        <f t="shared" si="299"/>
        <v>0022</v>
      </c>
      <c r="H1757" s="237" t="s">
        <v>6984</v>
      </c>
      <c r="I1757" s="237" t="str">
        <f t="shared" si="300"/>
        <v>仙台市青葉区五橋二丁目１２番２号</v>
      </c>
      <c r="J1757" s="237" t="s">
        <v>6985</v>
      </c>
      <c r="K1757" s="237" t="s">
        <v>6986</v>
      </c>
      <c r="L1757" s="237" t="s">
        <v>248</v>
      </c>
      <c r="M1757" s="237" t="s">
        <v>6987</v>
      </c>
      <c r="N1757" s="237" t="s">
        <v>8126</v>
      </c>
      <c r="O1757" s="237" t="s">
        <v>8126</v>
      </c>
      <c r="P1757" s="237" t="s">
        <v>6983</v>
      </c>
      <c r="Q1757" s="237" t="s">
        <v>6875</v>
      </c>
      <c r="R1757" s="237" t="s">
        <v>8127</v>
      </c>
      <c r="S1757" s="237" t="s">
        <v>8128</v>
      </c>
      <c r="T1757" s="237" t="s">
        <v>8128</v>
      </c>
      <c r="U1757" s="237" t="s">
        <v>8129</v>
      </c>
      <c r="V1757" s="237" t="s">
        <v>110</v>
      </c>
      <c r="W1757" s="237"/>
      <c r="X1757" s="237"/>
      <c r="Y1757" s="237" t="s">
        <v>8126</v>
      </c>
      <c r="Z1757" s="237" t="s">
        <v>8126</v>
      </c>
      <c r="AA1757" s="237" t="str">
        <f t="shared" si="301"/>
        <v>コキア</v>
      </c>
      <c r="AB1757" s="237" t="s">
        <v>6983</v>
      </c>
      <c r="AC1757" s="237" t="str">
        <f t="shared" si="302"/>
        <v>980</v>
      </c>
      <c r="AD1757" s="237" t="str">
        <f t="shared" si="303"/>
        <v>0022</v>
      </c>
      <c r="AE1757" s="237" t="s">
        <v>6875</v>
      </c>
      <c r="AF1757" s="237" t="s">
        <v>8127</v>
      </c>
      <c r="AG1757" s="237" t="str">
        <f t="shared" si="304"/>
        <v>仙台市青葉区五橋二丁目12番２号</v>
      </c>
      <c r="AH1757" s="237" t="s">
        <v>8128</v>
      </c>
      <c r="AI1757" s="237" t="s">
        <v>8128</v>
      </c>
      <c r="AJ1757" s="237" t="s">
        <v>260</v>
      </c>
    </row>
    <row r="1758" spans="1:36">
      <c r="A1758" s="237" t="str">
        <f t="shared" si="296"/>
        <v>0415101757就労継続支援Ｂ型</v>
      </c>
      <c r="B1758" s="237" t="s">
        <v>6981</v>
      </c>
      <c r="C1758" s="237" t="s">
        <v>6982</v>
      </c>
      <c r="D1758" s="237" t="str">
        <f t="shared" si="297"/>
        <v>シャカイフクシホウジンセンダイシテヲツナグイクセイカイ</v>
      </c>
      <c r="E1758" s="237" t="s">
        <v>6983</v>
      </c>
      <c r="F1758" s="237" t="str">
        <f t="shared" si="298"/>
        <v>980</v>
      </c>
      <c r="G1758" s="237" t="str">
        <f t="shared" si="299"/>
        <v>0022</v>
      </c>
      <c r="H1758" s="237" t="s">
        <v>6984</v>
      </c>
      <c r="I1758" s="237" t="str">
        <f t="shared" si="300"/>
        <v>仙台市青葉区五橋二丁目１２番２号</v>
      </c>
      <c r="J1758" s="237" t="s">
        <v>6985</v>
      </c>
      <c r="K1758" s="237" t="s">
        <v>6986</v>
      </c>
      <c r="L1758" s="237" t="s">
        <v>248</v>
      </c>
      <c r="M1758" s="237" t="s">
        <v>6987</v>
      </c>
      <c r="N1758" s="237" t="s">
        <v>8126</v>
      </c>
      <c r="O1758" s="237" t="s">
        <v>8126</v>
      </c>
      <c r="P1758" s="237" t="s">
        <v>6983</v>
      </c>
      <c r="Q1758" s="237" t="s">
        <v>6875</v>
      </c>
      <c r="R1758" s="237" t="s">
        <v>8127</v>
      </c>
      <c r="S1758" s="237" t="s">
        <v>8128</v>
      </c>
      <c r="T1758" s="237" t="s">
        <v>8128</v>
      </c>
      <c r="U1758" s="237" t="s">
        <v>8129</v>
      </c>
      <c r="V1758" s="237" t="s">
        <v>111</v>
      </c>
      <c r="W1758" s="237"/>
      <c r="X1758" s="237"/>
      <c r="Y1758" s="237" t="s">
        <v>8126</v>
      </c>
      <c r="Z1758" s="237" t="s">
        <v>8126</v>
      </c>
      <c r="AA1758" s="237" t="str">
        <f t="shared" si="301"/>
        <v>コキア</v>
      </c>
      <c r="AB1758" s="237" t="s">
        <v>6983</v>
      </c>
      <c r="AC1758" s="237" t="str">
        <f t="shared" si="302"/>
        <v>980</v>
      </c>
      <c r="AD1758" s="237" t="str">
        <f t="shared" si="303"/>
        <v>0022</v>
      </c>
      <c r="AE1758" s="237" t="s">
        <v>6875</v>
      </c>
      <c r="AF1758" s="237" t="s">
        <v>8127</v>
      </c>
      <c r="AG1758" s="237" t="str">
        <f t="shared" si="304"/>
        <v>仙台市青葉区五橋二丁目12番２号</v>
      </c>
      <c r="AH1758" s="237" t="s">
        <v>8128</v>
      </c>
      <c r="AI1758" s="237" t="s">
        <v>8128</v>
      </c>
      <c r="AJ1758" s="237" t="s">
        <v>260</v>
      </c>
    </row>
    <row r="1759" spans="1:36">
      <c r="A1759" s="237" t="str">
        <f t="shared" si="296"/>
        <v>0415101765居宅介護</v>
      </c>
      <c r="B1759" s="237" t="s">
        <v>8130</v>
      </c>
      <c r="C1759" s="237" t="s">
        <v>8131</v>
      </c>
      <c r="D1759" s="237" t="str">
        <f t="shared" si="297"/>
        <v>シブヤメディカルホールディングスカブシキガイシャ</v>
      </c>
      <c r="E1759" s="237" t="s">
        <v>4898</v>
      </c>
      <c r="F1759" s="237" t="str">
        <f t="shared" si="298"/>
        <v>980</v>
      </c>
      <c r="G1759" s="237" t="str">
        <f t="shared" si="299"/>
        <v>0803</v>
      </c>
      <c r="H1759" s="237" t="s">
        <v>8132</v>
      </c>
      <c r="I1759" s="237" t="str">
        <f t="shared" si="300"/>
        <v>仙台市青葉区国分町三丁目８番１号勾当台ビル８階</v>
      </c>
      <c r="J1759" s="237" t="s">
        <v>8133</v>
      </c>
      <c r="K1759" s="237" t="s">
        <v>8134</v>
      </c>
      <c r="L1759" s="237" t="s">
        <v>8135</v>
      </c>
      <c r="M1759" s="237" t="s">
        <v>8136</v>
      </c>
      <c r="N1759" s="237" t="s">
        <v>8137</v>
      </c>
      <c r="O1759" s="237" t="s">
        <v>8138</v>
      </c>
      <c r="P1759" s="237" t="s">
        <v>8139</v>
      </c>
      <c r="Q1759" s="237" t="s">
        <v>6875</v>
      </c>
      <c r="R1759" s="237" t="s">
        <v>8140</v>
      </c>
      <c r="S1759" s="237" t="s">
        <v>8141</v>
      </c>
      <c r="T1759" s="237" t="s">
        <v>8142</v>
      </c>
      <c r="U1759" s="237" t="s">
        <v>8143</v>
      </c>
      <c r="V1759" s="237" t="s">
        <v>99</v>
      </c>
      <c r="W1759" s="237"/>
      <c r="X1759" s="237"/>
      <c r="Y1759" s="237" t="s">
        <v>8137</v>
      </c>
      <c r="Z1759" s="237" t="s">
        <v>8138</v>
      </c>
      <c r="AA1759" s="237" t="str">
        <f t="shared" si="301"/>
        <v>ヤチヨホウモンカイゴステーションーセンダイヒロセー</v>
      </c>
      <c r="AB1759" s="237" t="s">
        <v>8139</v>
      </c>
      <c r="AC1759" s="237" t="str">
        <f t="shared" si="302"/>
        <v>980</v>
      </c>
      <c r="AD1759" s="237" t="str">
        <f t="shared" si="303"/>
        <v>0873</v>
      </c>
      <c r="AE1759" s="237" t="s">
        <v>6875</v>
      </c>
      <c r="AF1759" s="237" t="s">
        <v>8140</v>
      </c>
      <c r="AG1759" s="237" t="str">
        <f t="shared" si="304"/>
        <v>仙台市青葉区広瀬町２番５号</v>
      </c>
      <c r="AH1759" s="237" t="s">
        <v>8141</v>
      </c>
      <c r="AI1759" s="237" t="s">
        <v>8142</v>
      </c>
      <c r="AJ1759" s="237" t="s">
        <v>332</v>
      </c>
    </row>
    <row r="1760" spans="1:36">
      <c r="A1760" s="237" t="str">
        <f t="shared" si="296"/>
        <v>0415101773就労継続支援Ｂ型</v>
      </c>
      <c r="B1760" s="237" t="s">
        <v>7346</v>
      </c>
      <c r="C1760" s="237" t="s">
        <v>7347</v>
      </c>
      <c r="D1760" s="237" t="str">
        <f t="shared" si="297"/>
        <v>シャカイフクシホウジンクニミカイ</v>
      </c>
      <c r="E1760" s="237" t="s">
        <v>6268</v>
      </c>
      <c r="F1760" s="237" t="str">
        <f t="shared" si="298"/>
        <v>981</v>
      </c>
      <c r="G1760" s="237" t="str">
        <f t="shared" si="299"/>
        <v>0943</v>
      </c>
      <c r="H1760" s="237" t="s">
        <v>7348</v>
      </c>
      <c r="I1760" s="237" t="str">
        <f t="shared" si="300"/>
        <v>仙台市青葉区国見六丁目39番１号</v>
      </c>
      <c r="J1760" s="237" t="s">
        <v>7349</v>
      </c>
      <c r="K1760" s="237" t="s">
        <v>7350</v>
      </c>
      <c r="L1760" s="237" t="s">
        <v>248</v>
      </c>
      <c r="M1760" s="237" t="s">
        <v>7351</v>
      </c>
      <c r="N1760" s="237" t="s">
        <v>8144</v>
      </c>
      <c r="O1760" s="237" t="s">
        <v>8145</v>
      </c>
      <c r="P1760" s="237" t="s">
        <v>7080</v>
      </c>
      <c r="Q1760" s="237" t="s">
        <v>6875</v>
      </c>
      <c r="R1760" s="237" t="s">
        <v>8146</v>
      </c>
      <c r="S1760" s="237" t="s">
        <v>8147</v>
      </c>
      <c r="T1760" s="237" t="s">
        <v>8148</v>
      </c>
      <c r="U1760" s="237" t="s">
        <v>8149</v>
      </c>
      <c r="V1760" s="237" t="s">
        <v>111</v>
      </c>
      <c r="W1760" s="237"/>
      <c r="X1760" s="237"/>
      <c r="Y1760" s="237" t="s">
        <v>8144</v>
      </c>
      <c r="Z1760" s="237" t="s">
        <v>8145</v>
      </c>
      <c r="AA1760" s="237" t="str">
        <f t="shared" si="301"/>
        <v>シュウロウケイゾクシエンＢガタジギョウショ　クニミノカゼ</v>
      </c>
      <c r="AB1760" s="237" t="s">
        <v>7080</v>
      </c>
      <c r="AC1760" s="237" t="str">
        <f t="shared" si="302"/>
        <v>980</v>
      </c>
      <c r="AD1760" s="237" t="str">
        <f t="shared" si="303"/>
        <v>0871</v>
      </c>
      <c r="AE1760" s="237" t="s">
        <v>6875</v>
      </c>
      <c r="AF1760" s="237" t="s">
        <v>8146</v>
      </c>
      <c r="AG1760" s="237" t="str">
        <f t="shared" si="304"/>
        <v>仙台市青葉区八幡二丁目３番４号</v>
      </c>
      <c r="AH1760" s="237" t="s">
        <v>8147</v>
      </c>
      <c r="AI1760" s="237" t="s">
        <v>8148</v>
      </c>
      <c r="AJ1760" s="237" t="s">
        <v>260</v>
      </c>
    </row>
    <row r="1761" spans="1:36">
      <c r="A1761" s="237" t="str">
        <f t="shared" si="296"/>
        <v>0415101781短期入所</v>
      </c>
      <c r="B1761" s="237" t="s">
        <v>8068</v>
      </c>
      <c r="C1761" s="237" t="s">
        <v>8069</v>
      </c>
      <c r="D1761" s="237" t="str">
        <f t="shared" si="297"/>
        <v>イッパンシャダンホウジンセンダイサワヤカフクシカイ</v>
      </c>
      <c r="E1761" s="237" t="s">
        <v>2512</v>
      </c>
      <c r="F1761" s="237" t="str">
        <f t="shared" si="298"/>
        <v>989</v>
      </c>
      <c r="G1761" s="237" t="str">
        <f t="shared" si="299"/>
        <v>3123</v>
      </c>
      <c r="H1761" s="237" t="s">
        <v>8070</v>
      </c>
      <c r="I1761" s="237" t="str">
        <f t="shared" si="300"/>
        <v>仙台市青葉区錦ケ丘九丁目２番地の１</v>
      </c>
      <c r="J1761" s="237" t="s">
        <v>8071</v>
      </c>
      <c r="K1761" s="237" t="s">
        <v>8072</v>
      </c>
      <c r="L1761" s="237" t="s">
        <v>901</v>
      </c>
      <c r="M1761" s="237" t="s">
        <v>8073</v>
      </c>
      <c r="N1761" s="237" t="s">
        <v>8150</v>
      </c>
      <c r="O1761" s="237" t="s">
        <v>8151</v>
      </c>
      <c r="P1761" s="237" t="s">
        <v>2512</v>
      </c>
      <c r="Q1761" s="237" t="s">
        <v>6875</v>
      </c>
      <c r="R1761" s="237" t="s">
        <v>8070</v>
      </c>
      <c r="S1761" s="237" t="s">
        <v>8152</v>
      </c>
      <c r="T1761" s="237" t="s">
        <v>8153</v>
      </c>
      <c r="U1761" s="237" t="s">
        <v>8154</v>
      </c>
      <c r="V1761" s="237" t="s">
        <v>277</v>
      </c>
      <c r="W1761" s="237"/>
      <c r="X1761" s="237"/>
      <c r="Y1761" s="237" t="s">
        <v>8150</v>
      </c>
      <c r="Z1761" s="237" t="s">
        <v>8151</v>
      </c>
      <c r="AA1761" s="237" t="str">
        <f t="shared" si="301"/>
        <v>サワヤカライフニシキガオカ</v>
      </c>
      <c r="AB1761" s="237" t="s">
        <v>2512</v>
      </c>
      <c r="AC1761" s="237" t="str">
        <f t="shared" si="302"/>
        <v>989</v>
      </c>
      <c r="AD1761" s="237" t="str">
        <f t="shared" si="303"/>
        <v>3123</v>
      </c>
      <c r="AE1761" s="237" t="s">
        <v>6875</v>
      </c>
      <c r="AF1761" s="237" t="s">
        <v>8070</v>
      </c>
      <c r="AG1761" s="237" t="str">
        <f t="shared" si="304"/>
        <v>仙台市青葉区錦ケ丘九丁目２番地の１</v>
      </c>
      <c r="AH1761" s="237" t="s">
        <v>8152</v>
      </c>
      <c r="AI1761" s="237" t="s">
        <v>8153</v>
      </c>
      <c r="AJ1761" s="237" t="s">
        <v>332</v>
      </c>
    </row>
    <row r="1762" spans="1:36">
      <c r="A1762" s="237" t="str">
        <f t="shared" si="296"/>
        <v>0415101781宿泊型自立訓練</v>
      </c>
      <c r="B1762" s="237" t="s">
        <v>8068</v>
      </c>
      <c r="C1762" s="237" t="s">
        <v>8069</v>
      </c>
      <c r="D1762" s="237" t="str">
        <f t="shared" si="297"/>
        <v>イッパンシャダンホウジンセンダイサワヤカフクシカイ</v>
      </c>
      <c r="E1762" s="237" t="s">
        <v>2512</v>
      </c>
      <c r="F1762" s="237" t="str">
        <f t="shared" si="298"/>
        <v>989</v>
      </c>
      <c r="G1762" s="237" t="str">
        <f t="shared" si="299"/>
        <v>3123</v>
      </c>
      <c r="H1762" s="237" t="s">
        <v>8070</v>
      </c>
      <c r="I1762" s="237" t="str">
        <f t="shared" si="300"/>
        <v>仙台市青葉区錦ケ丘九丁目２番地の１</v>
      </c>
      <c r="J1762" s="237" t="s">
        <v>8071</v>
      </c>
      <c r="K1762" s="237" t="s">
        <v>8072</v>
      </c>
      <c r="L1762" s="237" t="s">
        <v>901</v>
      </c>
      <c r="M1762" s="237" t="s">
        <v>8073</v>
      </c>
      <c r="N1762" s="237" t="s">
        <v>8150</v>
      </c>
      <c r="O1762" s="237" t="s">
        <v>8151</v>
      </c>
      <c r="P1762" s="237" t="s">
        <v>2512</v>
      </c>
      <c r="Q1762" s="237" t="s">
        <v>6875</v>
      </c>
      <c r="R1762" s="237" t="s">
        <v>8070</v>
      </c>
      <c r="S1762" s="237" t="s">
        <v>8152</v>
      </c>
      <c r="T1762" s="237" t="s">
        <v>8153</v>
      </c>
      <c r="U1762" s="237" t="s">
        <v>8154</v>
      </c>
      <c r="V1762" s="237" t="s">
        <v>4478</v>
      </c>
      <c r="W1762" s="237"/>
      <c r="X1762" s="237"/>
      <c r="Y1762" s="237" t="s">
        <v>8150</v>
      </c>
      <c r="Z1762" s="237" t="s">
        <v>8151</v>
      </c>
      <c r="AA1762" s="237" t="str">
        <f t="shared" si="301"/>
        <v>サワヤカライフニシキガオカ</v>
      </c>
      <c r="AB1762" s="237" t="s">
        <v>2512</v>
      </c>
      <c r="AC1762" s="237" t="str">
        <f t="shared" si="302"/>
        <v>989</v>
      </c>
      <c r="AD1762" s="237" t="str">
        <f t="shared" si="303"/>
        <v>3123</v>
      </c>
      <c r="AE1762" s="237" t="s">
        <v>6875</v>
      </c>
      <c r="AF1762" s="237" t="s">
        <v>8070</v>
      </c>
      <c r="AG1762" s="237" t="str">
        <f t="shared" si="304"/>
        <v>仙台市青葉区錦ケ丘九丁目２番地の１</v>
      </c>
      <c r="AH1762" s="237" t="s">
        <v>8152</v>
      </c>
      <c r="AI1762" s="237" t="s">
        <v>8153</v>
      </c>
      <c r="AJ1762" s="237" t="s">
        <v>332</v>
      </c>
    </row>
    <row r="1763" spans="1:36">
      <c r="A1763" s="237" t="str">
        <f t="shared" si="296"/>
        <v>0415101781自立訓練（生活訓練）</v>
      </c>
      <c r="B1763" s="237" t="s">
        <v>8068</v>
      </c>
      <c r="C1763" s="237" t="s">
        <v>8069</v>
      </c>
      <c r="D1763" s="237" t="str">
        <f t="shared" si="297"/>
        <v>イッパンシャダンホウジンセンダイサワヤカフクシカイ</v>
      </c>
      <c r="E1763" s="237" t="s">
        <v>2512</v>
      </c>
      <c r="F1763" s="237" t="str">
        <f t="shared" si="298"/>
        <v>989</v>
      </c>
      <c r="G1763" s="237" t="str">
        <f t="shared" si="299"/>
        <v>3123</v>
      </c>
      <c r="H1763" s="237" t="s">
        <v>8070</v>
      </c>
      <c r="I1763" s="237" t="str">
        <f t="shared" si="300"/>
        <v>仙台市青葉区錦ケ丘九丁目２番地の１</v>
      </c>
      <c r="J1763" s="237" t="s">
        <v>8071</v>
      </c>
      <c r="K1763" s="237" t="s">
        <v>8072</v>
      </c>
      <c r="L1763" s="237" t="s">
        <v>901</v>
      </c>
      <c r="M1763" s="237" t="s">
        <v>8073</v>
      </c>
      <c r="N1763" s="237" t="s">
        <v>8150</v>
      </c>
      <c r="O1763" s="237" t="s">
        <v>8151</v>
      </c>
      <c r="P1763" s="237" t="s">
        <v>2512</v>
      </c>
      <c r="Q1763" s="237" t="s">
        <v>6875</v>
      </c>
      <c r="R1763" s="237" t="s">
        <v>8070</v>
      </c>
      <c r="S1763" s="237" t="s">
        <v>8152</v>
      </c>
      <c r="T1763" s="237" t="s">
        <v>8153</v>
      </c>
      <c r="U1763" s="237" t="s">
        <v>8154</v>
      </c>
      <c r="V1763" s="237" t="s">
        <v>108</v>
      </c>
      <c r="W1763" s="237"/>
      <c r="X1763" s="237"/>
      <c r="Y1763" s="237" t="s">
        <v>8150</v>
      </c>
      <c r="Z1763" s="237" t="s">
        <v>8151</v>
      </c>
      <c r="AA1763" s="237" t="str">
        <f t="shared" si="301"/>
        <v>サワヤカライフニシキガオカ</v>
      </c>
      <c r="AB1763" s="237" t="s">
        <v>2512</v>
      </c>
      <c r="AC1763" s="237" t="str">
        <f t="shared" si="302"/>
        <v>989</v>
      </c>
      <c r="AD1763" s="237" t="str">
        <f t="shared" si="303"/>
        <v>3123</v>
      </c>
      <c r="AE1763" s="237" t="s">
        <v>6875</v>
      </c>
      <c r="AF1763" s="237" t="s">
        <v>8070</v>
      </c>
      <c r="AG1763" s="237" t="str">
        <f t="shared" si="304"/>
        <v>仙台市青葉区錦ケ丘九丁目２番地の１</v>
      </c>
      <c r="AH1763" s="237" t="s">
        <v>8152</v>
      </c>
      <c r="AI1763" s="237" t="s">
        <v>8153</v>
      </c>
      <c r="AJ1763" s="237" t="s">
        <v>332</v>
      </c>
    </row>
    <row r="1764" spans="1:36">
      <c r="A1764" s="237" t="str">
        <f t="shared" si="296"/>
        <v>0415101799就労継続支援Ａ型</v>
      </c>
      <c r="B1764" s="237" t="s">
        <v>7852</v>
      </c>
      <c r="C1764" s="237" t="s">
        <v>7853</v>
      </c>
      <c r="D1764" s="237" t="str">
        <f t="shared" si="297"/>
        <v>カブシキガイシャマユラ</v>
      </c>
      <c r="E1764" s="237" t="s">
        <v>7854</v>
      </c>
      <c r="F1764" s="237" t="str">
        <f t="shared" si="298"/>
        <v>989</v>
      </c>
      <c r="G1764" s="237" t="str">
        <f t="shared" si="299"/>
        <v>3127</v>
      </c>
      <c r="H1764" s="237" t="s">
        <v>7855</v>
      </c>
      <c r="I1764" s="237" t="str">
        <f t="shared" si="300"/>
        <v>仙台市青葉区愛子東一丁目１番10号</v>
      </c>
      <c r="J1764" s="237" t="s">
        <v>7856</v>
      </c>
      <c r="K1764" s="237" t="s">
        <v>7857</v>
      </c>
      <c r="L1764" s="237" t="s">
        <v>339</v>
      </c>
      <c r="M1764" s="237" t="s">
        <v>7858</v>
      </c>
      <c r="N1764" s="237" t="s">
        <v>8155</v>
      </c>
      <c r="O1764" s="237" t="s">
        <v>8156</v>
      </c>
      <c r="P1764" s="237" t="s">
        <v>2512</v>
      </c>
      <c r="Q1764" s="237" t="s">
        <v>6875</v>
      </c>
      <c r="R1764" s="237" t="s">
        <v>8157</v>
      </c>
      <c r="S1764" s="237" t="s">
        <v>8158</v>
      </c>
      <c r="T1764" s="237" t="s">
        <v>8159</v>
      </c>
      <c r="U1764" s="237" t="s">
        <v>8160</v>
      </c>
      <c r="V1764" s="237" t="s">
        <v>110</v>
      </c>
      <c r="W1764" s="237"/>
      <c r="X1764" s="237"/>
      <c r="Y1764" s="237" t="s">
        <v>8155</v>
      </c>
      <c r="Z1764" s="237" t="s">
        <v>8156</v>
      </c>
      <c r="AA1764" s="237" t="str">
        <f t="shared" si="301"/>
        <v>サロン　プティパ</v>
      </c>
      <c r="AB1764" s="237" t="s">
        <v>2512</v>
      </c>
      <c r="AC1764" s="237" t="str">
        <f t="shared" si="302"/>
        <v>989</v>
      </c>
      <c r="AD1764" s="237" t="str">
        <f t="shared" si="303"/>
        <v>3123</v>
      </c>
      <c r="AE1764" s="237" t="s">
        <v>6875</v>
      </c>
      <c r="AF1764" s="237" t="s">
        <v>8157</v>
      </c>
      <c r="AG1764" s="237" t="str">
        <f t="shared" si="304"/>
        <v>仙台市青葉区錦ケ丘一丁目３番地の１ヒルサイドモール内</v>
      </c>
      <c r="AH1764" s="237" t="s">
        <v>8158</v>
      </c>
      <c r="AI1764" s="237" t="s">
        <v>8159</v>
      </c>
      <c r="AJ1764" s="237" t="s">
        <v>332</v>
      </c>
    </row>
    <row r="1765" spans="1:36">
      <c r="A1765" s="237" t="str">
        <f t="shared" si="296"/>
        <v>0415101807自立訓練（生活訓練）</v>
      </c>
      <c r="B1765" s="237" t="s">
        <v>8161</v>
      </c>
      <c r="C1765" s="237" t="s">
        <v>8162</v>
      </c>
      <c r="D1765" s="237" t="str">
        <f t="shared" si="297"/>
        <v>アミークスカブシキガイシャ</v>
      </c>
      <c r="E1765" s="237" t="s">
        <v>7230</v>
      </c>
      <c r="F1765" s="237" t="str">
        <f t="shared" si="298"/>
        <v>980</v>
      </c>
      <c r="G1765" s="237" t="str">
        <f t="shared" si="299"/>
        <v>0821</v>
      </c>
      <c r="H1765" s="237" t="s">
        <v>8163</v>
      </c>
      <c r="I1765" s="237" t="str">
        <f t="shared" si="300"/>
        <v>仙台市青葉区春日町７番19号　ベルトラックス春日町ビル５階</v>
      </c>
      <c r="J1765" s="237" t="s">
        <v>8164</v>
      </c>
      <c r="K1765" s="237" t="s">
        <v>8165</v>
      </c>
      <c r="L1765" s="237" t="s">
        <v>339</v>
      </c>
      <c r="M1765" s="237" t="s">
        <v>8166</v>
      </c>
      <c r="N1765" s="237" t="s">
        <v>8167</v>
      </c>
      <c r="O1765" s="237" t="s">
        <v>8168</v>
      </c>
      <c r="P1765" s="237" t="s">
        <v>7230</v>
      </c>
      <c r="Q1765" s="237" t="s">
        <v>6875</v>
      </c>
      <c r="R1765" s="237" t="s">
        <v>8163</v>
      </c>
      <c r="S1765" s="237" t="s">
        <v>8164</v>
      </c>
      <c r="T1765" s="237" t="s">
        <v>8165</v>
      </c>
      <c r="U1765" s="237" t="s">
        <v>8169</v>
      </c>
      <c r="V1765" s="237" t="s">
        <v>108</v>
      </c>
      <c r="W1765" s="237"/>
      <c r="X1765" s="237"/>
      <c r="Y1765" s="237" t="s">
        <v>8167</v>
      </c>
      <c r="Z1765" s="237" t="s">
        <v>8168</v>
      </c>
      <c r="AA1765" s="237" t="str">
        <f t="shared" si="301"/>
        <v>アミークスカレッジセンダイ</v>
      </c>
      <c r="AB1765" s="237" t="s">
        <v>7230</v>
      </c>
      <c r="AC1765" s="237" t="str">
        <f t="shared" si="302"/>
        <v>980</v>
      </c>
      <c r="AD1765" s="237" t="str">
        <f t="shared" si="303"/>
        <v>0821</v>
      </c>
      <c r="AE1765" s="237" t="s">
        <v>6875</v>
      </c>
      <c r="AF1765" s="237" t="s">
        <v>8163</v>
      </c>
      <c r="AG1765" s="237" t="str">
        <f t="shared" si="304"/>
        <v>仙台市青葉区春日町７番19号　ベルトラックス春日町ビル５階</v>
      </c>
      <c r="AH1765" s="237" t="s">
        <v>8164</v>
      </c>
      <c r="AI1765" s="237" t="s">
        <v>8165</v>
      </c>
      <c r="AJ1765" s="237" t="s">
        <v>260</v>
      </c>
    </row>
    <row r="1766" spans="1:36">
      <c r="A1766" s="237" t="str">
        <f t="shared" si="296"/>
        <v>0415101807就労移行支援</v>
      </c>
      <c r="B1766" s="237" t="s">
        <v>8161</v>
      </c>
      <c r="C1766" s="237" t="s">
        <v>8162</v>
      </c>
      <c r="D1766" s="237" t="str">
        <f t="shared" si="297"/>
        <v>アミークスカブシキガイシャ</v>
      </c>
      <c r="E1766" s="237" t="s">
        <v>7230</v>
      </c>
      <c r="F1766" s="237" t="str">
        <f t="shared" si="298"/>
        <v>980</v>
      </c>
      <c r="G1766" s="237" t="str">
        <f t="shared" si="299"/>
        <v>0821</v>
      </c>
      <c r="H1766" s="237" t="s">
        <v>8163</v>
      </c>
      <c r="I1766" s="237" t="str">
        <f t="shared" si="300"/>
        <v>仙台市青葉区春日町７番19号　ベルトラックス春日町ビル５階</v>
      </c>
      <c r="J1766" s="237" t="s">
        <v>8164</v>
      </c>
      <c r="K1766" s="237" t="s">
        <v>8165</v>
      </c>
      <c r="L1766" s="237" t="s">
        <v>339</v>
      </c>
      <c r="M1766" s="237" t="s">
        <v>8166</v>
      </c>
      <c r="N1766" s="237" t="s">
        <v>8167</v>
      </c>
      <c r="O1766" s="237" t="s">
        <v>8168</v>
      </c>
      <c r="P1766" s="237" t="s">
        <v>7230</v>
      </c>
      <c r="Q1766" s="237" t="s">
        <v>6875</v>
      </c>
      <c r="R1766" s="237" t="s">
        <v>8163</v>
      </c>
      <c r="S1766" s="237" t="s">
        <v>8164</v>
      </c>
      <c r="T1766" s="237" t="s">
        <v>8165</v>
      </c>
      <c r="U1766" s="237" t="s">
        <v>8169</v>
      </c>
      <c r="V1766" s="237" t="s">
        <v>109</v>
      </c>
      <c r="W1766" s="237"/>
      <c r="X1766" s="237"/>
      <c r="Y1766" s="237" t="s">
        <v>8167</v>
      </c>
      <c r="Z1766" s="237" t="s">
        <v>8168</v>
      </c>
      <c r="AA1766" s="237" t="str">
        <f t="shared" si="301"/>
        <v>アミークスカレッジセンダイ</v>
      </c>
      <c r="AB1766" s="237" t="s">
        <v>7230</v>
      </c>
      <c r="AC1766" s="237" t="str">
        <f t="shared" si="302"/>
        <v>980</v>
      </c>
      <c r="AD1766" s="237" t="str">
        <f t="shared" si="303"/>
        <v>0821</v>
      </c>
      <c r="AE1766" s="237" t="s">
        <v>6875</v>
      </c>
      <c r="AF1766" s="237" t="s">
        <v>8170</v>
      </c>
      <c r="AG1766" s="237" t="str">
        <f t="shared" si="304"/>
        <v>仙台市青葉区春日町７番19号　ベルトラックス春日町ビル２階・５階</v>
      </c>
      <c r="AH1766" s="237" t="s">
        <v>8164</v>
      </c>
      <c r="AI1766" s="237" t="s">
        <v>8165</v>
      </c>
      <c r="AJ1766" s="237" t="s">
        <v>260</v>
      </c>
    </row>
    <row r="1767" spans="1:36">
      <c r="A1767" s="237" t="str">
        <f t="shared" si="296"/>
        <v>0415101815居宅介護</v>
      </c>
      <c r="B1767" s="237" t="s">
        <v>8171</v>
      </c>
      <c r="C1767" s="237" t="s">
        <v>8172</v>
      </c>
      <c r="D1767" s="237" t="str">
        <f t="shared" si="297"/>
        <v>カブシキカイシャピースヘルパーステーションエガオ</v>
      </c>
      <c r="E1767" s="237" t="s">
        <v>7000</v>
      </c>
      <c r="F1767" s="237" t="str">
        <f t="shared" si="298"/>
        <v>981</v>
      </c>
      <c r="G1767" s="237" t="str">
        <f t="shared" si="299"/>
        <v>0933</v>
      </c>
      <c r="H1767" s="237" t="s">
        <v>8173</v>
      </c>
      <c r="I1767" s="237" t="str">
        <f t="shared" si="300"/>
        <v>仙台市青葉区柏木三丁目２番10号</v>
      </c>
      <c r="J1767" s="237" t="s">
        <v>8174</v>
      </c>
      <c r="K1767" s="237" t="s">
        <v>8175</v>
      </c>
      <c r="L1767" s="237" t="s">
        <v>339</v>
      </c>
      <c r="M1767" s="237" t="s">
        <v>8176</v>
      </c>
      <c r="N1767" s="237" t="s">
        <v>8177</v>
      </c>
      <c r="O1767" s="237" t="s">
        <v>8178</v>
      </c>
      <c r="P1767" s="237" t="s">
        <v>7000</v>
      </c>
      <c r="Q1767" s="237" t="s">
        <v>6875</v>
      </c>
      <c r="R1767" s="237" t="s">
        <v>8173</v>
      </c>
      <c r="S1767" s="237" t="s">
        <v>8174</v>
      </c>
      <c r="T1767" s="237" t="s">
        <v>8175</v>
      </c>
      <c r="U1767" s="237" t="s">
        <v>8179</v>
      </c>
      <c r="V1767" s="237" t="s">
        <v>99</v>
      </c>
      <c r="W1767" s="237"/>
      <c r="X1767" s="237"/>
      <c r="Y1767" s="237" t="s">
        <v>8177</v>
      </c>
      <c r="Z1767" s="237" t="s">
        <v>8178</v>
      </c>
      <c r="AA1767" s="237" t="str">
        <f t="shared" si="301"/>
        <v>ヘルパーステーションエガオ</v>
      </c>
      <c r="AB1767" s="237" t="s">
        <v>7000</v>
      </c>
      <c r="AC1767" s="237" t="str">
        <f t="shared" si="302"/>
        <v>981</v>
      </c>
      <c r="AD1767" s="237" t="str">
        <f t="shared" si="303"/>
        <v>0933</v>
      </c>
      <c r="AE1767" s="237" t="s">
        <v>6875</v>
      </c>
      <c r="AF1767" s="237" t="s">
        <v>8173</v>
      </c>
      <c r="AG1767" s="237" t="str">
        <f t="shared" si="304"/>
        <v>仙台市青葉区柏木三丁目２番10号</v>
      </c>
      <c r="AH1767" s="237" t="s">
        <v>8174</v>
      </c>
      <c r="AI1767" s="237" t="s">
        <v>8175</v>
      </c>
      <c r="AJ1767" s="237" t="s">
        <v>470</v>
      </c>
    </row>
    <row r="1768" spans="1:36">
      <c r="A1768" s="237" t="str">
        <f t="shared" si="296"/>
        <v>0415101815同行援護</v>
      </c>
      <c r="B1768" s="237" t="s">
        <v>8171</v>
      </c>
      <c r="C1768" s="237" t="s">
        <v>8172</v>
      </c>
      <c r="D1768" s="237" t="str">
        <f t="shared" si="297"/>
        <v>カブシキカイシャピースヘルパーステーションエガオ</v>
      </c>
      <c r="E1768" s="237" t="s">
        <v>7000</v>
      </c>
      <c r="F1768" s="237" t="str">
        <f t="shared" si="298"/>
        <v>981</v>
      </c>
      <c r="G1768" s="237" t="str">
        <f t="shared" si="299"/>
        <v>0933</v>
      </c>
      <c r="H1768" s="237" t="s">
        <v>8173</v>
      </c>
      <c r="I1768" s="237" t="str">
        <f t="shared" si="300"/>
        <v>仙台市青葉区柏木三丁目２番10号</v>
      </c>
      <c r="J1768" s="237" t="s">
        <v>8174</v>
      </c>
      <c r="K1768" s="237" t="s">
        <v>8175</v>
      </c>
      <c r="L1768" s="237" t="s">
        <v>339</v>
      </c>
      <c r="M1768" s="237" t="s">
        <v>8176</v>
      </c>
      <c r="N1768" s="237" t="s">
        <v>8177</v>
      </c>
      <c r="O1768" s="237" t="s">
        <v>8178</v>
      </c>
      <c r="P1768" s="237" t="s">
        <v>7000</v>
      </c>
      <c r="Q1768" s="237" t="s">
        <v>6875</v>
      </c>
      <c r="R1768" s="237" t="s">
        <v>8173</v>
      </c>
      <c r="S1768" s="237" t="s">
        <v>8174</v>
      </c>
      <c r="T1768" s="237" t="s">
        <v>8175</v>
      </c>
      <c r="U1768" s="237" t="s">
        <v>8179</v>
      </c>
      <c r="V1768" s="237" t="s">
        <v>126</v>
      </c>
      <c r="W1768" s="237"/>
      <c r="X1768" s="237"/>
      <c r="Y1768" s="237" t="s">
        <v>8177</v>
      </c>
      <c r="Z1768" s="237" t="s">
        <v>8178</v>
      </c>
      <c r="AA1768" s="237" t="str">
        <f t="shared" si="301"/>
        <v>ヘルパーステーションエガオ</v>
      </c>
      <c r="AB1768" s="237" t="s">
        <v>7000</v>
      </c>
      <c r="AC1768" s="237" t="str">
        <f t="shared" si="302"/>
        <v>981</v>
      </c>
      <c r="AD1768" s="237" t="str">
        <f t="shared" si="303"/>
        <v>0933</v>
      </c>
      <c r="AE1768" s="237" t="s">
        <v>6875</v>
      </c>
      <c r="AF1768" s="237" t="s">
        <v>8173</v>
      </c>
      <c r="AG1768" s="237" t="str">
        <f t="shared" si="304"/>
        <v>仙台市青葉区柏木三丁目２番10号</v>
      </c>
      <c r="AH1768" s="237" t="s">
        <v>8174</v>
      </c>
      <c r="AI1768" s="237" t="s">
        <v>8175</v>
      </c>
      <c r="AJ1768" s="237" t="s">
        <v>470</v>
      </c>
    </row>
    <row r="1769" spans="1:36">
      <c r="A1769" s="237" t="str">
        <f t="shared" si="296"/>
        <v>0415101823短期入所</v>
      </c>
      <c r="B1769" s="237" t="s">
        <v>8180</v>
      </c>
      <c r="C1769" s="237" t="s">
        <v>8181</v>
      </c>
      <c r="D1769" s="237" t="str">
        <f t="shared" si="297"/>
        <v>トクテイヒエイリカツドウホウジンゼンコクコミュニティライフサポートセンター</v>
      </c>
      <c r="E1769" s="237" t="s">
        <v>7042</v>
      </c>
      <c r="F1769" s="237" t="str">
        <f t="shared" si="298"/>
        <v>981</v>
      </c>
      <c r="G1769" s="237" t="str">
        <f t="shared" si="299"/>
        <v>0932</v>
      </c>
      <c r="H1769" s="237" t="s">
        <v>8182</v>
      </c>
      <c r="I1769" s="237" t="str">
        <f t="shared" si="300"/>
        <v>仙台市青葉区木町16番30号シンエイ木町ビル1階</v>
      </c>
      <c r="J1769" s="237" t="s">
        <v>8183</v>
      </c>
      <c r="K1769" s="237" t="s">
        <v>8184</v>
      </c>
      <c r="L1769" s="237" t="s">
        <v>248</v>
      </c>
      <c r="M1769" s="237" t="s">
        <v>8185</v>
      </c>
      <c r="N1769" s="237" t="s">
        <v>8186</v>
      </c>
      <c r="O1769" s="237" t="s">
        <v>8187</v>
      </c>
      <c r="P1769" s="237" t="s">
        <v>8188</v>
      </c>
      <c r="Q1769" s="237" t="s">
        <v>6875</v>
      </c>
      <c r="R1769" s="237" t="s">
        <v>8189</v>
      </c>
      <c r="S1769" s="237" t="s">
        <v>8190</v>
      </c>
      <c r="T1769" s="237" t="s">
        <v>8191</v>
      </c>
      <c r="U1769" s="237" t="s">
        <v>8192</v>
      </c>
      <c r="V1769" s="237" t="s">
        <v>277</v>
      </c>
      <c r="W1769" s="237"/>
      <c r="X1769" s="237"/>
      <c r="Y1769" s="237" t="s">
        <v>8186</v>
      </c>
      <c r="Z1769" s="237" t="s">
        <v>8187</v>
      </c>
      <c r="AA1769" s="237" t="str">
        <f t="shared" si="301"/>
        <v>ヒナタボッコ</v>
      </c>
      <c r="AB1769" s="237" t="s">
        <v>8188</v>
      </c>
      <c r="AC1769" s="237" t="str">
        <f t="shared" si="302"/>
        <v>981</v>
      </c>
      <c r="AD1769" s="237" t="str">
        <f t="shared" si="303"/>
        <v>0936</v>
      </c>
      <c r="AE1769" s="237" t="s">
        <v>6875</v>
      </c>
      <c r="AF1769" s="237" t="s">
        <v>8189</v>
      </c>
      <c r="AG1769" s="237" t="str">
        <f t="shared" si="304"/>
        <v>仙台市青葉区千代田町１番13号</v>
      </c>
      <c r="AH1769" s="237" t="s">
        <v>8190</v>
      </c>
      <c r="AI1769" s="237" t="s">
        <v>8191</v>
      </c>
      <c r="AJ1769" s="237" t="s">
        <v>260</v>
      </c>
    </row>
    <row r="1770" spans="1:36">
      <c r="A1770" s="237" t="str">
        <f t="shared" si="296"/>
        <v>0415101831就労移行支援</v>
      </c>
      <c r="B1770" s="237" t="s">
        <v>8193</v>
      </c>
      <c r="C1770" s="237" t="s">
        <v>8194</v>
      </c>
      <c r="D1770" s="237" t="str">
        <f t="shared" si="297"/>
        <v>カブシキガイシャ　アイエスエフネットライフ</v>
      </c>
      <c r="E1770" s="237" t="s">
        <v>5935</v>
      </c>
      <c r="F1770" s="237" t="str">
        <f t="shared" si="298"/>
        <v>107</v>
      </c>
      <c r="G1770" s="237" t="str">
        <f t="shared" si="299"/>
        <v>0052</v>
      </c>
      <c r="H1770" s="237" t="s">
        <v>8195</v>
      </c>
      <c r="I1770" s="237" t="str">
        <f t="shared" si="300"/>
        <v>東京都港区赤坂七丁目１番16号オーク赤坂ビル２階</v>
      </c>
      <c r="J1770" s="237" t="s">
        <v>5937</v>
      </c>
      <c r="K1770" s="237" t="s">
        <v>5938</v>
      </c>
      <c r="L1770" s="237" t="s">
        <v>339</v>
      </c>
      <c r="M1770" s="237" t="s">
        <v>5939</v>
      </c>
      <c r="N1770" s="237" t="s">
        <v>8196</v>
      </c>
      <c r="O1770" s="237" t="s">
        <v>8197</v>
      </c>
      <c r="P1770" s="237" t="s">
        <v>7159</v>
      </c>
      <c r="Q1770" s="237" t="s">
        <v>6875</v>
      </c>
      <c r="R1770" s="237" t="s">
        <v>8198</v>
      </c>
      <c r="S1770" s="237" t="s">
        <v>8199</v>
      </c>
      <c r="T1770" s="237" t="s">
        <v>8200</v>
      </c>
      <c r="U1770" s="237" t="s">
        <v>8201</v>
      </c>
      <c r="V1770" s="237" t="s">
        <v>109</v>
      </c>
      <c r="W1770" s="237"/>
      <c r="X1770" s="237"/>
      <c r="Y1770" s="237" t="s">
        <v>8196</v>
      </c>
      <c r="Z1770" s="237" t="s">
        <v>8197</v>
      </c>
      <c r="AA1770" s="237" t="str">
        <f t="shared" si="301"/>
        <v>アイエスエフネットライフセンダイダイ２</v>
      </c>
      <c r="AB1770" s="237" t="s">
        <v>7159</v>
      </c>
      <c r="AC1770" s="237" t="str">
        <f t="shared" si="302"/>
        <v>980</v>
      </c>
      <c r="AD1770" s="237" t="str">
        <f t="shared" si="303"/>
        <v>0013</v>
      </c>
      <c r="AE1770" s="237" t="s">
        <v>6875</v>
      </c>
      <c r="AF1770" s="237" t="s">
        <v>8198</v>
      </c>
      <c r="AG1770" s="237" t="str">
        <f t="shared" si="304"/>
        <v>仙台市青葉区花京院一丁目１番10号あいおいニッセイ同和損保仙台ビル11階</v>
      </c>
      <c r="AH1770" s="237" t="s">
        <v>8199</v>
      </c>
      <c r="AI1770" s="237" t="s">
        <v>8200</v>
      </c>
      <c r="AJ1770" s="237" t="s">
        <v>332</v>
      </c>
    </row>
    <row r="1771" spans="1:36">
      <c r="A1771" s="237" t="str">
        <f t="shared" si="296"/>
        <v>0415101831就労継続支援Ａ型</v>
      </c>
      <c r="B1771" s="237" t="s">
        <v>8193</v>
      </c>
      <c r="C1771" s="237" t="s">
        <v>8194</v>
      </c>
      <c r="D1771" s="237" t="str">
        <f t="shared" si="297"/>
        <v>カブシキガイシャ　アイエスエフネットライフ</v>
      </c>
      <c r="E1771" s="237" t="s">
        <v>5935</v>
      </c>
      <c r="F1771" s="237" t="str">
        <f t="shared" si="298"/>
        <v>107</v>
      </c>
      <c r="G1771" s="237" t="str">
        <f t="shared" si="299"/>
        <v>0052</v>
      </c>
      <c r="H1771" s="237" t="s">
        <v>8195</v>
      </c>
      <c r="I1771" s="237" t="str">
        <f t="shared" si="300"/>
        <v>東京都港区赤坂七丁目１番16号オーク赤坂ビル２階</v>
      </c>
      <c r="J1771" s="237" t="s">
        <v>5937</v>
      </c>
      <c r="K1771" s="237" t="s">
        <v>5938</v>
      </c>
      <c r="L1771" s="237" t="s">
        <v>339</v>
      </c>
      <c r="M1771" s="237" t="s">
        <v>5939</v>
      </c>
      <c r="N1771" s="237" t="s">
        <v>8196</v>
      </c>
      <c r="O1771" s="237" t="s">
        <v>8197</v>
      </c>
      <c r="P1771" s="237" t="s">
        <v>7159</v>
      </c>
      <c r="Q1771" s="237" t="s">
        <v>6875</v>
      </c>
      <c r="R1771" s="237" t="s">
        <v>8198</v>
      </c>
      <c r="S1771" s="237" t="s">
        <v>8199</v>
      </c>
      <c r="T1771" s="237" t="s">
        <v>8200</v>
      </c>
      <c r="U1771" s="237" t="s">
        <v>8201</v>
      </c>
      <c r="V1771" s="237" t="s">
        <v>110</v>
      </c>
      <c r="W1771" s="237"/>
      <c r="X1771" s="237"/>
      <c r="Y1771" s="237" t="s">
        <v>8196</v>
      </c>
      <c r="Z1771" s="237" t="s">
        <v>8197</v>
      </c>
      <c r="AA1771" s="237" t="str">
        <f t="shared" si="301"/>
        <v>アイエスエフネットライフセンダイダイ２</v>
      </c>
      <c r="AB1771" s="237" t="s">
        <v>7159</v>
      </c>
      <c r="AC1771" s="237" t="str">
        <f t="shared" si="302"/>
        <v>980</v>
      </c>
      <c r="AD1771" s="237" t="str">
        <f t="shared" si="303"/>
        <v>0013</v>
      </c>
      <c r="AE1771" s="237" t="s">
        <v>6875</v>
      </c>
      <c r="AF1771" s="237" t="s">
        <v>8198</v>
      </c>
      <c r="AG1771" s="237" t="str">
        <f t="shared" si="304"/>
        <v>仙台市青葉区花京院一丁目１番10号あいおいニッセイ同和損保仙台ビル11階</v>
      </c>
      <c r="AH1771" s="237" t="s">
        <v>8199</v>
      </c>
      <c r="AI1771" s="237" t="s">
        <v>8200</v>
      </c>
      <c r="AJ1771" s="237" t="s">
        <v>332</v>
      </c>
    </row>
    <row r="1772" spans="1:36">
      <c r="A1772" s="237" t="str">
        <f t="shared" si="296"/>
        <v>0415101849就労継続支援Ｂ型</v>
      </c>
      <c r="B1772" s="237" t="s">
        <v>8202</v>
      </c>
      <c r="C1772" s="237" t="s">
        <v>8203</v>
      </c>
      <c r="D1772" s="237" t="str">
        <f t="shared" si="297"/>
        <v>ホットハートカブシキカイシャ</v>
      </c>
      <c r="E1772" s="237" t="s">
        <v>7055</v>
      </c>
      <c r="F1772" s="237" t="str">
        <f t="shared" si="298"/>
        <v>989</v>
      </c>
      <c r="G1772" s="237" t="str">
        <f t="shared" si="299"/>
        <v>3126</v>
      </c>
      <c r="H1772" s="237" t="s">
        <v>8204</v>
      </c>
      <c r="I1772" s="237" t="str">
        <f t="shared" si="300"/>
        <v>仙台市青葉区落合二丁目３番29号</v>
      </c>
      <c r="J1772" s="237" t="s">
        <v>8205</v>
      </c>
      <c r="K1772" s="237" t="s">
        <v>5379</v>
      </c>
      <c r="L1772" s="237" t="s">
        <v>339</v>
      </c>
      <c r="M1772" s="237" t="s">
        <v>5380</v>
      </c>
      <c r="N1772" s="237" t="s">
        <v>8206</v>
      </c>
      <c r="O1772" s="237" t="s">
        <v>8207</v>
      </c>
      <c r="P1772" s="237" t="s">
        <v>7055</v>
      </c>
      <c r="Q1772" s="237" t="s">
        <v>6875</v>
      </c>
      <c r="R1772" s="237" t="s">
        <v>8204</v>
      </c>
      <c r="S1772" s="237" t="s">
        <v>8205</v>
      </c>
      <c r="T1772" s="237" t="s">
        <v>5379</v>
      </c>
      <c r="U1772" s="237" t="s">
        <v>8208</v>
      </c>
      <c r="V1772" s="237" t="s">
        <v>111</v>
      </c>
      <c r="W1772" s="237"/>
      <c r="X1772" s="237"/>
      <c r="Y1772" s="237" t="s">
        <v>8206</v>
      </c>
      <c r="Z1772" s="237" t="s">
        <v>8207</v>
      </c>
      <c r="AA1772" s="237" t="str">
        <f t="shared" si="301"/>
        <v>ホットハートセンダイ</v>
      </c>
      <c r="AB1772" s="237" t="s">
        <v>7055</v>
      </c>
      <c r="AC1772" s="237" t="str">
        <f t="shared" si="302"/>
        <v>989</v>
      </c>
      <c r="AD1772" s="237" t="str">
        <f t="shared" si="303"/>
        <v>3126</v>
      </c>
      <c r="AE1772" s="237" t="s">
        <v>6875</v>
      </c>
      <c r="AF1772" s="237" t="s">
        <v>8204</v>
      </c>
      <c r="AG1772" s="237" t="str">
        <f t="shared" si="304"/>
        <v>仙台市青葉区落合二丁目３番29号</v>
      </c>
      <c r="AH1772" s="237" t="s">
        <v>8209</v>
      </c>
      <c r="AI1772" s="237" t="s">
        <v>5379</v>
      </c>
      <c r="AJ1772" s="237" t="s">
        <v>332</v>
      </c>
    </row>
    <row r="1773" spans="1:36">
      <c r="A1773" s="237" t="str">
        <f t="shared" si="296"/>
        <v>0415101856短期入所</v>
      </c>
      <c r="B1773" s="237" t="s">
        <v>8210</v>
      </c>
      <c r="C1773" s="237" t="s">
        <v>8211</v>
      </c>
      <c r="D1773" s="237" t="str">
        <f t="shared" si="297"/>
        <v>チホウドクリツギョウセイホウジンミヤギケンリツコドモビョウイン</v>
      </c>
      <c r="E1773" s="237" t="s">
        <v>7055</v>
      </c>
      <c r="F1773" s="237" t="str">
        <f t="shared" si="298"/>
        <v>989</v>
      </c>
      <c r="G1773" s="237" t="str">
        <f t="shared" si="299"/>
        <v>3126</v>
      </c>
      <c r="H1773" s="237" t="s">
        <v>8212</v>
      </c>
      <c r="I1773" s="237" t="str">
        <f t="shared" si="300"/>
        <v>仙台市青葉区落合四丁目３番17号</v>
      </c>
      <c r="J1773" s="237" t="s">
        <v>8213</v>
      </c>
      <c r="K1773" s="237" t="s">
        <v>8214</v>
      </c>
      <c r="L1773" s="237" t="s">
        <v>248</v>
      </c>
      <c r="M1773" s="237" t="s">
        <v>8215</v>
      </c>
      <c r="N1773" s="237" t="s">
        <v>8216</v>
      </c>
      <c r="O1773" s="237" t="s">
        <v>8217</v>
      </c>
      <c r="P1773" s="237" t="s">
        <v>7055</v>
      </c>
      <c r="Q1773" s="237" t="s">
        <v>6875</v>
      </c>
      <c r="R1773" s="237" t="s">
        <v>8212</v>
      </c>
      <c r="S1773" s="237" t="s">
        <v>8213</v>
      </c>
      <c r="T1773" s="237" t="s">
        <v>8214</v>
      </c>
      <c r="U1773" s="237" t="s">
        <v>8218</v>
      </c>
      <c r="V1773" s="237" t="s">
        <v>277</v>
      </c>
      <c r="W1773" s="237"/>
      <c r="X1773" s="237"/>
      <c r="Y1773" s="237" t="s">
        <v>8216</v>
      </c>
      <c r="Z1773" s="237" t="s">
        <v>8217</v>
      </c>
      <c r="AA1773" s="237" t="str">
        <f t="shared" si="301"/>
        <v>ミヤギケンリツタクトウエン</v>
      </c>
      <c r="AB1773" s="237" t="s">
        <v>7055</v>
      </c>
      <c r="AC1773" s="237" t="str">
        <f t="shared" si="302"/>
        <v>989</v>
      </c>
      <c r="AD1773" s="237" t="str">
        <f t="shared" si="303"/>
        <v>3126</v>
      </c>
      <c r="AE1773" s="237" t="s">
        <v>6875</v>
      </c>
      <c r="AF1773" s="237" t="s">
        <v>8212</v>
      </c>
      <c r="AG1773" s="237" t="str">
        <f t="shared" si="304"/>
        <v>仙台市青葉区落合四丁目３番17号</v>
      </c>
      <c r="AH1773" s="237" t="s">
        <v>8213</v>
      </c>
      <c r="AI1773" s="237" t="s">
        <v>8214</v>
      </c>
      <c r="AJ1773" s="237" t="s">
        <v>260</v>
      </c>
    </row>
    <row r="1774" spans="1:36">
      <c r="A1774" s="237" t="str">
        <f t="shared" si="296"/>
        <v>0415101864居宅介護</v>
      </c>
      <c r="B1774" s="237" t="s">
        <v>4896</v>
      </c>
      <c r="C1774" s="237" t="s">
        <v>8219</v>
      </c>
      <c r="D1774" s="237" t="str">
        <f t="shared" si="297"/>
        <v>カブシキカイシャインディゴステージ</v>
      </c>
      <c r="E1774" s="237" t="s">
        <v>4898</v>
      </c>
      <c r="F1774" s="237" t="str">
        <f t="shared" si="298"/>
        <v>980</v>
      </c>
      <c r="G1774" s="237" t="str">
        <f t="shared" si="299"/>
        <v>0803</v>
      </c>
      <c r="H1774" s="237" t="s">
        <v>8220</v>
      </c>
      <c r="I1774" s="237" t="str">
        <f t="shared" si="300"/>
        <v>仙台市青葉区国分町三丁目10番33号</v>
      </c>
      <c r="J1774" s="237" t="s">
        <v>8221</v>
      </c>
      <c r="K1774" s="237" t="s">
        <v>8142</v>
      </c>
      <c r="L1774" s="237" t="s">
        <v>339</v>
      </c>
      <c r="M1774" s="237" t="s">
        <v>8222</v>
      </c>
      <c r="N1774" s="237" t="s">
        <v>8223</v>
      </c>
      <c r="O1774" s="237" t="s">
        <v>8224</v>
      </c>
      <c r="P1774" s="237" t="s">
        <v>7080</v>
      </c>
      <c r="Q1774" s="237" t="s">
        <v>6875</v>
      </c>
      <c r="R1774" s="237" t="s">
        <v>8225</v>
      </c>
      <c r="S1774" s="237" t="s">
        <v>8226</v>
      </c>
      <c r="T1774" s="237" t="s">
        <v>8227</v>
      </c>
      <c r="U1774" s="237" t="s">
        <v>8228</v>
      </c>
      <c r="V1774" s="237" t="s">
        <v>99</v>
      </c>
      <c r="W1774" s="237"/>
      <c r="X1774" s="237"/>
      <c r="Y1774" s="237" t="s">
        <v>8223</v>
      </c>
      <c r="Z1774" s="237" t="s">
        <v>8224</v>
      </c>
      <c r="AA1774" s="237" t="str">
        <f t="shared" si="301"/>
        <v>ヤチヨホウモンカイゴステーション　ーセンダイハチマンー</v>
      </c>
      <c r="AB1774" s="237" t="s">
        <v>7080</v>
      </c>
      <c r="AC1774" s="237" t="str">
        <f t="shared" si="302"/>
        <v>980</v>
      </c>
      <c r="AD1774" s="237" t="str">
        <f t="shared" si="303"/>
        <v>0871</v>
      </c>
      <c r="AE1774" s="237" t="s">
        <v>6875</v>
      </c>
      <c r="AF1774" s="237" t="s">
        <v>8229</v>
      </c>
      <c r="AG1774" s="237" t="str">
        <f t="shared" si="304"/>
        <v>仙台市青葉区八幡四丁目３番25号</v>
      </c>
      <c r="AH1774" s="237" t="s">
        <v>8226</v>
      </c>
      <c r="AI1774" s="237" t="s">
        <v>8227</v>
      </c>
      <c r="AJ1774" s="237" t="s">
        <v>332</v>
      </c>
    </row>
    <row r="1775" spans="1:36">
      <c r="A1775" s="237" t="str">
        <f t="shared" si="296"/>
        <v>0415101864重度訪問介護</v>
      </c>
      <c r="B1775" s="237" t="s">
        <v>4896</v>
      </c>
      <c r="C1775" s="237" t="s">
        <v>8219</v>
      </c>
      <c r="D1775" s="237" t="str">
        <f t="shared" si="297"/>
        <v>カブシキカイシャインディゴステージ</v>
      </c>
      <c r="E1775" s="237" t="s">
        <v>4898</v>
      </c>
      <c r="F1775" s="237" t="str">
        <f t="shared" si="298"/>
        <v>980</v>
      </c>
      <c r="G1775" s="237" t="str">
        <f t="shared" si="299"/>
        <v>0803</v>
      </c>
      <c r="H1775" s="237" t="s">
        <v>8220</v>
      </c>
      <c r="I1775" s="237" t="str">
        <f t="shared" si="300"/>
        <v>仙台市青葉区国分町三丁目10番33号</v>
      </c>
      <c r="J1775" s="237" t="s">
        <v>8221</v>
      </c>
      <c r="K1775" s="237" t="s">
        <v>8142</v>
      </c>
      <c r="L1775" s="237" t="s">
        <v>339</v>
      </c>
      <c r="M1775" s="237" t="s">
        <v>8222</v>
      </c>
      <c r="N1775" s="237" t="s">
        <v>8223</v>
      </c>
      <c r="O1775" s="237" t="s">
        <v>8224</v>
      </c>
      <c r="P1775" s="237" t="s">
        <v>7080</v>
      </c>
      <c r="Q1775" s="237" t="s">
        <v>6875</v>
      </c>
      <c r="R1775" s="237" t="s">
        <v>8225</v>
      </c>
      <c r="S1775" s="237" t="s">
        <v>8226</v>
      </c>
      <c r="T1775" s="237" t="s">
        <v>8227</v>
      </c>
      <c r="U1775" s="237" t="s">
        <v>8228</v>
      </c>
      <c r="V1775" s="237" t="s">
        <v>101</v>
      </c>
      <c r="W1775" s="237"/>
      <c r="X1775" s="237"/>
      <c r="Y1775" s="237" t="s">
        <v>8223</v>
      </c>
      <c r="Z1775" s="237" t="s">
        <v>8224</v>
      </c>
      <c r="AA1775" s="237" t="str">
        <f t="shared" si="301"/>
        <v>ヤチヨホウモンカイゴステーション　ーセンダイハチマンー</v>
      </c>
      <c r="AB1775" s="237" t="s">
        <v>7080</v>
      </c>
      <c r="AC1775" s="237" t="str">
        <f t="shared" si="302"/>
        <v>980</v>
      </c>
      <c r="AD1775" s="237" t="str">
        <f t="shared" si="303"/>
        <v>0871</v>
      </c>
      <c r="AE1775" s="237" t="s">
        <v>6875</v>
      </c>
      <c r="AF1775" s="237" t="s">
        <v>8229</v>
      </c>
      <c r="AG1775" s="237" t="str">
        <f t="shared" si="304"/>
        <v>仙台市青葉区八幡四丁目３番25号</v>
      </c>
      <c r="AH1775" s="237" t="s">
        <v>8226</v>
      </c>
      <c r="AI1775" s="237" t="s">
        <v>8227</v>
      </c>
      <c r="AJ1775" s="237" t="s">
        <v>332</v>
      </c>
    </row>
    <row r="1776" spans="1:36">
      <c r="A1776" s="237" t="str">
        <f t="shared" si="296"/>
        <v>0415101872自立訓練（生活訓練）</v>
      </c>
      <c r="B1776" s="237" t="s">
        <v>8230</v>
      </c>
      <c r="C1776" s="237" t="s">
        <v>8231</v>
      </c>
      <c r="D1776" s="237" t="str">
        <f t="shared" si="297"/>
        <v>カブシキカイシャグッジョブ</v>
      </c>
      <c r="E1776" s="237" t="s">
        <v>3098</v>
      </c>
      <c r="F1776" s="237" t="str">
        <f t="shared" si="298"/>
        <v>980</v>
      </c>
      <c r="G1776" s="237" t="str">
        <f t="shared" si="299"/>
        <v>0011</v>
      </c>
      <c r="H1776" s="237" t="s">
        <v>8232</v>
      </c>
      <c r="I1776" s="237" t="str">
        <f t="shared" si="300"/>
        <v>仙台市青葉区上杉一丁目10番24号</v>
      </c>
      <c r="J1776" s="237" t="s">
        <v>8233</v>
      </c>
      <c r="K1776" s="237" t="s">
        <v>8234</v>
      </c>
      <c r="L1776" s="237" t="s">
        <v>339</v>
      </c>
      <c r="M1776" s="237" t="s">
        <v>8235</v>
      </c>
      <c r="N1776" s="237" t="s">
        <v>8236</v>
      </c>
      <c r="O1776" s="237" t="s">
        <v>8237</v>
      </c>
      <c r="P1776" s="237" t="s">
        <v>3098</v>
      </c>
      <c r="Q1776" s="237" t="s">
        <v>6875</v>
      </c>
      <c r="R1776" s="237" t="s">
        <v>8238</v>
      </c>
      <c r="S1776" s="237" t="s">
        <v>8233</v>
      </c>
      <c r="T1776" s="237" t="s">
        <v>8234</v>
      </c>
      <c r="U1776" s="237" t="s">
        <v>8239</v>
      </c>
      <c r="V1776" s="237" t="s">
        <v>108</v>
      </c>
      <c r="W1776" s="237"/>
      <c r="X1776" s="237"/>
      <c r="Y1776" s="237" t="s">
        <v>8240</v>
      </c>
      <c r="Z1776" s="237" t="s">
        <v>8241</v>
      </c>
      <c r="AA1776" s="237" t="str">
        <f t="shared" si="301"/>
        <v>セイカツクンレン　グッジョブ</v>
      </c>
      <c r="AB1776" s="237" t="s">
        <v>3098</v>
      </c>
      <c r="AC1776" s="237" t="str">
        <f t="shared" si="302"/>
        <v>980</v>
      </c>
      <c r="AD1776" s="237" t="str">
        <f t="shared" si="303"/>
        <v>0011</v>
      </c>
      <c r="AE1776" s="237" t="s">
        <v>6875</v>
      </c>
      <c r="AF1776" s="237" t="s">
        <v>8242</v>
      </c>
      <c r="AG1776" s="237" t="str">
        <f t="shared" si="304"/>
        <v>仙台市青葉区上杉一丁目10番24号コンバウスハウス上杉第３ビル201</v>
      </c>
      <c r="AH1776" s="237" t="s">
        <v>8243</v>
      </c>
      <c r="AI1776" s="237" t="s">
        <v>8244</v>
      </c>
      <c r="AJ1776" s="237" t="s">
        <v>260</v>
      </c>
    </row>
    <row r="1777" spans="1:36">
      <c r="A1777" s="237" t="str">
        <f t="shared" si="296"/>
        <v>0415101872就労移行支援</v>
      </c>
      <c r="B1777" s="237" t="s">
        <v>8230</v>
      </c>
      <c r="C1777" s="237" t="s">
        <v>8231</v>
      </c>
      <c r="D1777" s="237" t="str">
        <f t="shared" si="297"/>
        <v>カブシキカイシャグッジョブ</v>
      </c>
      <c r="E1777" s="237" t="s">
        <v>3098</v>
      </c>
      <c r="F1777" s="237" t="str">
        <f t="shared" si="298"/>
        <v>980</v>
      </c>
      <c r="G1777" s="237" t="str">
        <f t="shared" si="299"/>
        <v>0011</v>
      </c>
      <c r="H1777" s="237" t="s">
        <v>8232</v>
      </c>
      <c r="I1777" s="237" t="str">
        <f t="shared" si="300"/>
        <v>仙台市青葉区上杉一丁目10番24号</v>
      </c>
      <c r="J1777" s="237" t="s">
        <v>8233</v>
      </c>
      <c r="K1777" s="237" t="s">
        <v>8234</v>
      </c>
      <c r="L1777" s="237" t="s">
        <v>339</v>
      </c>
      <c r="M1777" s="237" t="s">
        <v>8235</v>
      </c>
      <c r="N1777" s="237" t="s">
        <v>8236</v>
      </c>
      <c r="O1777" s="237" t="s">
        <v>8237</v>
      </c>
      <c r="P1777" s="237" t="s">
        <v>3098</v>
      </c>
      <c r="Q1777" s="237" t="s">
        <v>6875</v>
      </c>
      <c r="R1777" s="237" t="s">
        <v>8238</v>
      </c>
      <c r="S1777" s="237" t="s">
        <v>8233</v>
      </c>
      <c r="T1777" s="237" t="s">
        <v>8234</v>
      </c>
      <c r="U1777" s="237" t="s">
        <v>8239</v>
      </c>
      <c r="V1777" s="237" t="s">
        <v>109</v>
      </c>
      <c r="W1777" s="237"/>
      <c r="X1777" s="237"/>
      <c r="Y1777" s="237" t="s">
        <v>8236</v>
      </c>
      <c r="Z1777" s="237" t="s">
        <v>8237</v>
      </c>
      <c r="AA1777" s="237" t="str">
        <f t="shared" si="301"/>
        <v>シュウロウシエンセンター　グッジョブ</v>
      </c>
      <c r="AB1777" s="237" t="s">
        <v>3098</v>
      </c>
      <c r="AC1777" s="237" t="str">
        <f t="shared" si="302"/>
        <v>980</v>
      </c>
      <c r="AD1777" s="237" t="str">
        <f t="shared" si="303"/>
        <v>0011</v>
      </c>
      <c r="AE1777" s="237" t="s">
        <v>6875</v>
      </c>
      <c r="AF1777" s="237" t="s">
        <v>8238</v>
      </c>
      <c r="AG1777" s="237" t="str">
        <f t="shared" si="304"/>
        <v>仙台市青葉区上杉一丁目７番20号　上杉住研ビル５階</v>
      </c>
      <c r="AH1777" s="237" t="s">
        <v>8233</v>
      </c>
      <c r="AI1777" s="237" t="s">
        <v>8234</v>
      </c>
      <c r="AJ1777" s="237" t="s">
        <v>260</v>
      </c>
    </row>
    <row r="1778" spans="1:36">
      <c r="A1778" s="237" t="str">
        <f t="shared" si="296"/>
        <v>0415101872就労定着支援</v>
      </c>
      <c r="B1778" s="237" t="s">
        <v>8230</v>
      </c>
      <c r="C1778" s="237" t="s">
        <v>8231</v>
      </c>
      <c r="D1778" s="237" t="str">
        <f t="shared" si="297"/>
        <v>カブシキカイシャグッジョブ</v>
      </c>
      <c r="E1778" s="237" t="s">
        <v>3098</v>
      </c>
      <c r="F1778" s="237" t="str">
        <f t="shared" si="298"/>
        <v>980</v>
      </c>
      <c r="G1778" s="237" t="str">
        <f t="shared" si="299"/>
        <v>0011</v>
      </c>
      <c r="H1778" s="237" t="s">
        <v>8232</v>
      </c>
      <c r="I1778" s="237" t="str">
        <f t="shared" si="300"/>
        <v>仙台市青葉区上杉一丁目10番24号</v>
      </c>
      <c r="J1778" s="237" t="s">
        <v>8233</v>
      </c>
      <c r="K1778" s="237" t="s">
        <v>8234</v>
      </c>
      <c r="L1778" s="237" t="s">
        <v>339</v>
      </c>
      <c r="M1778" s="237" t="s">
        <v>8235</v>
      </c>
      <c r="N1778" s="237" t="s">
        <v>8236</v>
      </c>
      <c r="O1778" s="237" t="s">
        <v>8237</v>
      </c>
      <c r="P1778" s="237" t="s">
        <v>3098</v>
      </c>
      <c r="Q1778" s="237" t="s">
        <v>6875</v>
      </c>
      <c r="R1778" s="237" t="s">
        <v>8238</v>
      </c>
      <c r="S1778" s="237" t="s">
        <v>8233</v>
      </c>
      <c r="T1778" s="237" t="s">
        <v>8234</v>
      </c>
      <c r="U1778" s="237" t="s">
        <v>8239</v>
      </c>
      <c r="V1778" s="237" t="s">
        <v>789</v>
      </c>
      <c r="W1778" s="237"/>
      <c r="X1778" s="237"/>
      <c r="Y1778" s="237" t="s">
        <v>8245</v>
      </c>
      <c r="Z1778" s="237" t="s">
        <v>8246</v>
      </c>
      <c r="AA1778" s="237" t="str">
        <f t="shared" si="301"/>
        <v>シュウロウテイチャクシエンセンター　グッジョブ</v>
      </c>
      <c r="AB1778" s="237" t="s">
        <v>3098</v>
      </c>
      <c r="AC1778" s="237" t="str">
        <f t="shared" si="302"/>
        <v>980</v>
      </c>
      <c r="AD1778" s="237" t="str">
        <f t="shared" si="303"/>
        <v>0011</v>
      </c>
      <c r="AE1778" s="237" t="s">
        <v>6875</v>
      </c>
      <c r="AF1778" s="237" t="s">
        <v>8247</v>
      </c>
      <c r="AG1778" s="237" t="str">
        <f t="shared" si="304"/>
        <v>仙台市青葉区上杉一丁目７番20号上杉住研ビル５階</v>
      </c>
      <c r="AH1778" s="237" t="s">
        <v>8233</v>
      </c>
      <c r="AI1778" s="237" t="s">
        <v>8234</v>
      </c>
      <c r="AJ1778" s="237" t="s">
        <v>260</v>
      </c>
    </row>
    <row r="1779" spans="1:36">
      <c r="A1779" s="237" t="str">
        <f t="shared" si="296"/>
        <v>0415101898就労継続支援Ｂ型</v>
      </c>
      <c r="B1779" s="237" t="s">
        <v>8248</v>
      </c>
      <c r="C1779" s="237" t="s">
        <v>8249</v>
      </c>
      <c r="D1779" s="237" t="str">
        <f t="shared" si="297"/>
        <v>トクテイヒエイリカツドウホウジンフクシネットエーＢＣ</v>
      </c>
      <c r="E1779" s="237" t="s">
        <v>8250</v>
      </c>
      <c r="F1779" s="237" t="str">
        <f t="shared" si="298"/>
        <v>984</v>
      </c>
      <c r="G1779" s="237" t="str">
        <f t="shared" si="299"/>
        <v>0823</v>
      </c>
      <c r="H1779" s="237" t="s">
        <v>8251</v>
      </c>
      <c r="I1779" s="237" t="str">
        <f t="shared" si="300"/>
        <v>仙台市若林区遠見塚２－４１－５</v>
      </c>
      <c r="J1779" s="237" t="s">
        <v>8252</v>
      </c>
      <c r="K1779" s="237" t="s">
        <v>8253</v>
      </c>
      <c r="L1779" s="237" t="s">
        <v>901</v>
      </c>
      <c r="M1779" s="237" t="s">
        <v>8254</v>
      </c>
      <c r="N1779" s="237" t="s">
        <v>8255</v>
      </c>
      <c r="O1779" s="237" t="s">
        <v>8256</v>
      </c>
      <c r="P1779" s="237" t="s">
        <v>8257</v>
      </c>
      <c r="Q1779" s="237" t="s">
        <v>6875</v>
      </c>
      <c r="R1779" s="237" t="s">
        <v>8258</v>
      </c>
      <c r="S1779" s="237" t="s">
        <v>8259</v>
      </c>
      <c r="T1779" s="237" t="s">
        <v>8260</v>
      </c>
      <c r="U1779" s="237" t="s">
        <v>8261</v>
      </c>
      <c r="V1779" s="237" t="s">
        <v>111</v>
      </c>
      <c r="W1779" s="237"/>
      <c r="X1779" s="237"/>
      <c r="Y1779" s="237" t="s">
        <v>8255</v>
      </c>
      <c r="Z1779" s="237" t="s">
        <v>8256</v>
      </c>
      <c r="AA1779" s="237" t="str">
        <f t="shared" si="301"/>
        <v>レストランピァ</v>
      </c>
      <c r="AB1779" s="237" t="s">
        <v>8257</v>
      </c>
      <c r="AC1779" s="237" t="str">
        <f t="shared" si="302"/>
        <v>980</v>
      </c>
      <c r="AD1779" s="237" t="str">
        <f t="shared" si="303"/>
        <v>8570</v>
      </c>
      <c r="AE1779" s="237" t="s">
        <v>6875</v>
      </c>
      <c r="AF1779" s="237" t="s">
        <v>8258</v>
      </c>
      <c r="AG1779" s="237" t="str">
        <f t="shared" si="304"/>
        <v>仙台市青葉区本町３丁目８－１　18階</v>
      </c>
      <c r="AH1779" s="237" t="s">
        <v>8259</v>
      </c>
      <c r="AI1779" s="237" t="s">
        <v>8260</v>
      </c>
      <c r="AJ1779" s="237" t="s">
        <v>332</v>
      </c>
    </row>
    <row r="1780" spans="1:36">
      <c r="A1780" s="237" t="str">
        <f t="shared" si="296"/>
        <v>0415101914就労継続支援Ｂ型</v>
      </c>
      <c r="B1780" s="237" t="s">
        <v>8262</v>
      </c>
      <c r="C1780" s="237" t="s">
        <v>8263</v>
      </c>
      <c r="D1780" s="237" t="str">
        <f t="shared" si="297"/>
        <v>カブシキガイシャサクラ</v>
      </c>
      <c r="E1780" s="237" t="s">
        <v>7251</v>
      </c>
      <c r="F1780" s="237" t="str">
        <f t="shared" si="298"/>
        <v>981</v>
      </c>
      <c r="G1780" s="237" t="str">
        <f t="shared" si="299"/>
        <v>0967</v>
      </c>
      <c r="H1780" s="237" t="s">
        <v>8264</v>
      </c>
      <c r="I1780" s="237" t="str">
        <f t="shared" si="300"/>
        <v>仙台市青葉区山手町19番2号</v>
      </c>
      <c r="J1780" s="237" t="s">
        <v>8265</v>
      </c>
      <c r="K1780" s="237" t="s">
        <v>8266</v>
      </c>
      <c r="L1780" s="237" t="s">
        <v>339</v>
      </c>
      <c r="M1780" s="237" t="s">
        <v>8267</v>
      </c>
      <c r="N1780" s="237" t="s">
        <v>8268</v>
      </c>
      <c r="O1780" s="237" t="s">
        <v>8269</v>
      </c>
      <c r="P1780" s="237" t="s">
        <v>7992</v>
      </c>
      <c r="Q1780" s="237" t="s">
        <v>6875</v>
      </c>
      <c r="R1780" s="237" t="s">
        <v>8270</v>
      </c>
      <c r="S1780" s="237" t="s">
        <v>8271</v>
      </c>
      <c r="T1780" s="237" t="s">
        <v>8272</v>
      </c>
      <c r="U1780" s="237" t="s">
        <v>8273</v>
      </c>
      <c r="V1780" s="237" t="s">
        <v>111</v>
      </c>
      <c r="W1780" s="237"/>
      <c r="X1780" s="237"/>
      <c r="Y1780" s="237" t="s">
        <v>8268</v>
      </c>
      <c r="Z1780" s="237" t="s">
        <v>8269</v>
      </c>
      <c r="AA1780" s="237" t="str">
        <f t="shared" si="301"/>
        <v>サクラコウボウ</v>
      </c>
      <c r="AB1780" s="237" t="s">
        <v>7992</v>
      </c>
      <c r="AC1780" s="237" t="str">
        <f t="shared" si="302"/>
        <v>981</v>
      </c>
      <c r="AD1780" s="237" t="str">
        <f t="shared" si="303"/>
        <v>0966</v>
      </c>
      <c r="AE1780" s="237" t="s">
        <v>6875</v>
      </c>
      <c r="AF1780" s="237" t="s">
        <v>8270</v>
      </c>
      <c r="AG1780" s="237" t="str">
        <f t="shared" si="304"/>
        <v>仙台市青葉区荒巻本沢二丁目14番１号</v>
      </c>
      <c r="AH1780" s="237" t="s">
        <v>8271</v>
      </c>
      <c r="AI1780" s="237" t="s">
        <v>8272</v>
      </c>
      <c r="AJ1780" s="237" t="s">
        <v>260</v>
      </c>
    </row>
    <row r="1781" spans="1:36">
      <c r="A1781" s="237" t="str">
        <f t="shared" si="296"/>
        <v>0415101922就労継続支援Ｂ型</v>
      </c>
      <c r="B1781" s="237" t="s">
        <v>7948</v>
      </c>
      <c r="C1781" s="237" t="s">
        <v>7949</v>
      </c>
      <c r="D1781" s="237" t="str">
        <f t="shared" si="297"/>
        <v>カブシキカイシャフライズ</v>
      </c>
      <c r="E1781" s="237" t="s">
        <v>7540</v>
      </c>
      <c r="F1781" s="237" t="str">
        <f t="shared" si="298"/>
        <v>980</v>
      </c>
      <c r="G1781" s="237" t="str">
        <f t="shared" si="299"/>
        <v>0802</v>
      </c>
      <c r="H1781" s="237" t="s">
        <v>7950</v>
      </c>
      <c r="I1781" s="237" t="str">
        <f t="shared" si="300"/>
        <v>仙台市青葉区二日町13番18号ステーションプラザビル602</v>
      </c>
      <c r="J1781" s="237" t="s">
        <v>7951</v>
      </c>
      <c r="K1781" s="237" t="s">
        <v>7952</v>
      </c>
      <c r="L1781" s="237" t="s">
        <v>339</v>
      </c>
      <c r="M1781" s="237" t="s">
        <v>7953</v>
      </c>
      <c r="N1781" s="237" t="s">
        <v>8274</v>
      </c>
      <c r="O1781" s="237" t="s">
        <v>8275</v>
      </c>
      <c r="P1781" s="237" t="s">
        <v>6185</v>
      </c>
      <c r="Q1781" s="237" t="s">
        <v>6875</v>
      </c>
      <c r="R1781" s="237" t="s">
        <v>8276</v>
      </c>
      <c r="S1781" s="237" t="s">
        <v>8277</v>
      </c>
      <c r="T1781" s="237" t="s">
        <v>8278</v>
      </c>
      <c r="U1781" s="237" t="s">
        <v>8279</v>
      </c>
      <c r="V1781" s="237" t="s">
        <v>111</v>
      </c>
      <c r="W1781" s="237"/>
      <c r="X1781" s="237"/>
      <c r="Y1781" s="237" t="s">
        <v>8274</v>
      </c>
      <c r="Z1781" s="237" t="s">
        <v>8275</v>
      </c>
      <c r="AA1781" s="237" t="str">
        <f t="shared" si="301"/>
        <v>ジョブ・エッセ</v>
      </c>
      <c r="AB1781" s="237" t="s">
        <v>6185</v>
      </c>
      <c r="AC1781" s="237" t="str">
        <f t="shared" si="302"/>
        <v>981</v>
      </c>
      <c r="AD1781" s="237" t="str">
        <f t="shared" si="303"/>
        <v>0952</v>
      </c>
      <c r="AE1781" s="237" t="s">
        <v>6875</v>
      </c>
      <c r="AF1781" s="237" t="s">
        <v>8276</v>
      </c>
      <c r="AG1781" s="237" t="str">
        <f t="shared" si="304"/>
        <v>仙台市青葉区中山四丁目２番７号</v>
      </c>
      <c r="AH1781" s="237" t="s">
        <v>8277</v>
      </c>
      <c r="AI1781" s="237" t="s">
        <v>8278</v>
      </c>
      <c r="AJ1781" s="237" t="s">
        <v>332</v>
      </c>
    </row>
    <row r="1782" spans="1:36">
      <c r="A1782" s="237" t="str">
        <f t="shared" si="296"/>
        <v>0415101948就労継続支援Ｂ型</v>
      </c>
      <c r="B1782" s="237" t="s">
        <v>8280</v>
      </c>
      <c r="C1782" s="237" t="s">
        <v>8281</v>
      </c>
      <c r="D1782" s="237" t="str">
        <f t="shared" si="297"/>
        <v>シャカイフクシホウジンセンハギノモリ</v>
      </c>
      <c r="E1782" s="237" t="s">
        <v>8282</v>
      </c>
      <c r="F1782" s="237" t="str">
        <f t="shared" si="298"/>
        <v>983</v>
      </c>
      <c r="G1782" s="237" t="str">
        <f t="shared" si="299"/>
        <v>0035</v>
      </c>
      <c r="H1782" s="237" t="s">
        <v>8283</v>
      </c>
      <c r="I1782" s="237" t="str">
        <f t="shared" si="300"/>
        <v>仙台市宮城野区日の出町一丁目５番３０号</v>
      </c>
      <c r="J1782" s="237" t="s">
        <v>8284</v>
      </c>
      <c r="K1782" s="237" t="s">
        <v>8285</v>
      </c>
      <c r="L1782" s="237" t="s">
        <v>248</v>
      </c>
      <c r="M1782" s="237" t="s">
        <v>8286</v>
      </c>
      <c r="N1782" s="237" t="s">
        <v>8255</v>
      </c>
      <c r="O1782" s="237" t="s">
        <v>8256</v>
      </c>
      <c r="P1782" s="237" t="s">
        <v>8257</v>
      </c>
      <c r="Q1782" s="237" t="s">
        <v>6875</v>
      </c>
      <c r="R1782" s="237" t="s">
        <v>8287</v>
      </c>
      <c r="S1782" s="237" t="s">
        <v>8284</v>
      </c>
      <c r="T1782" s="237" t="s">
        <v>8285</v>
      </c>
      <c r="U1782" s="237" t="s">
        <v>8288</v>
      </c>
      <c r="V1782" s="237" t="s">
        <v>111</v>
      </c>
      <c r="W1782" s="237"/>
      <c r="X1782" s="237"/>
      <c r="Y1782" s="237" t="s">
        <v>8255</v>
      </c>
      <c r="Z1782" s="237" t="s">
        <v>8256</v>
      </c>
      <c r="AA1782" s="237" t="str">
        <f t="shared" si="301"/>
        <v>レストランピァ</v>
      </c>
      <c r="AB1782" s="237" t="s">
        <v>8257</v>
      </c>
      <c r="AC1782" s="237" t="str">
        <f t="shared" si="302"/>
        <v>980</v>
      </c>
      <c r="AD1782" s="237" t="str">
        <f t="shared" si="303"/>
        <v>8570</v>
      </c>
      <c r="AE1782" s="237" t="s">
        <v>6875</v>
      </c>
      <c r="AF1782" s="237" t="s">
        <v>8287</v>
      </c>
      <c r="AG1782" s="237" t="str">
        <f t="shared" si="304"/>
        <v>仙台市青葉区本町三丁目８番１号　18階</v>
      </c>
      <c r="AH1782" s="237" t="s">
        <v>8284</v>
      </c>
      <c r="AI1782" s="237" t="s">
        <v>8285</v>
      </c>
      <c r="AJ1782" s="237" t="s">
        <v>260</v>
      </c>
    </row>
    <row r="1783" spans="1:36">
      <c r="A1783" s="237" t="str">
        <f t="shared" si="296"/>
        <v>0415101955就労移行支援</v>
      </c>
      <c r="B1783" s="237" t="s">
        <v>8289</v>
      </c>
      <c r="C1783" s="237" t="s">
        <v>8290</v>
      </c>
      <c r="D1783" s="237" t="str">
        <f t="shared" si="297"/>
        <v>カブシキガイシャグッドコンウ゛ィクション</v>
      </c>
      <c r="E1783" s="237" t="s">
        <v>7159</v>
      </c>
      <c r="F1783" s="237" t="str">
        <f t="shared" si="298"/>
        <v>980</v>
      </c>
      <c r="G1783" s="237" t="str">
        <f t="shared" si="299"/>
        <v>0013</v>
      </c>
      <c r="H1783" s="237" t="s">
        <v>8291</v>
      </c>
      <c r="I1783" s="237" t="str">
        <f t="shared" si="300"/>
        <v>仙台市青葉区花京院二丁目１番45号　銀杏ハイツ105</v>
      </c>
      <c r="J1783" s="237" t="s">
        <v>8292</v>
      </c>
      <c r="K1783" s="237" t="s">
        <v>8293</v>
      </c>
      <c r="L1783" s="237" t="s">
        <v>339</v>
      </c>
      <c r="M1783" s="237" t="s">
        <v>8294</v>
      </c>
      <c r="N1783" s="237" t="s">
        <v>8295</v>
      </c>
      <c r="O1783" s="237" t="s">
        <v>8296</v>
      </c>
      <c r="P1783" s="237" t="s">
        <v>7237</v>
      </c>
      <c r="Q1783" s="237" t="s">
        <v>6875</v>
      </c>
      <c r="R1783" s="237" t="s">
        <v>8297</v>
      </c>
      <c r="S1783" s="237" t="s">
        <v>8292</v>
      </c>
      <c r="T1783" s="237" t="s">
        <v>8293</v>
      </c>
      <c r="U1783" s="237" t="s">
        <v>8298</v>
      </c>
      <c r="V1783" s="237" t="s">
        <v>109</v>
      </c>
      <c r="W1783" s="237"/>
      <c r="X1783" s="237"/>
      <c r="Y1783" s="237" t="s">
        <v>8295</v>
      </c>
      <c r="Z1783" s="237" t="s">
        <v>8296</v>
      </c>
      <c r="AA1783" s="237" t="str">
        <f t="shared" si="301"/>
        <v>シュウロウ・ジリツシエン　ヒラク</v>
      </c>
      <c r="AB1783" s="237" t="s">
        <v>7237</v>
      </c>
      <c r="AC1783" s="237" t="str">
        <f t="shared" si="302"/>
        <v>980</v>
      </c>
      <c r="AD1783" s="237" t="str">
        <f t="shared" si="303"/>
        <v>0801</v>
      </c>
      <c r="AE1783" s="237" t="s">
        <v>6875</v>
      </c>
      <c r="AF1783" s="237" t="s">
        <v>8297</v>
      </c>
      <c r="AG1783" s="237" t="str">
        <f t="shared" si="304"/>
        <v>仙台市青葉区木町通二丁目１番18号　ノースコアビル６階</v>
      </c>
      <c r="AH1783" s="237" t="s">
        <v>8292</v>
      </c>
      <c r="AI1783" s="237" t="s">
        <v>8293</v>
      </c>
      <c r="AJ1783" s="237" t="s">
        <v>260</v>
      </c>
    </row>
    <row r="1784" spans="1:36">
      <c r="A1784" s="237" t="str">
        <f t="shared" si="296"/>
        <v>0415101963居宅介護</v>
      </c>
      <c r="B1784" s="237" t="s">
        <v>8299</v>
      </c>
      <c r="C1784" s="237" t="s">
        <v>8300</v>
      </c>
      <c r="D1784" s="237" t="str">
        <f t="shared" si="297"/>
        <v>ミハルカブシキカイシャ</v>
      </c>
      <c r="E1784" s="237" t="s">
        <v>8301</v>
      </c>
      <c r="F1784" s="237" t="str">
        <f t="shared" si="298"/>
        <v>981</v>
      </c>
      <c r="G1784" s="237" t="str">
        <f t="shared" si="299"/>
        <v>3108</v>
      </c>
      <c r="H1784" s="237" t="s">
        <v>8302</v>
      </c>
      <c r="I1784" s="237" t="str">
        <f t="shared" si="300"/>
        <v>仙台市泉区松陵四丁目46番地の９</v>
      </c>
      <c r="J1784" s="237" t="s">
        <v>8303</v>
      </c>
      <c r="K1784" s="237" t="s">
        <v>8304</v>
      </c>
      <c r="L1784" s="237" t="s">
        <v>339</v>
      </c>
      <c r="M1784" s="237" t="s">
        <v>8305</v>
      </c>
      <c r="N1784" s="237" t="s">
        <v>8306</v>
      </c>
      <c r="O1784" s="237" t="s">
        <v>8307</v>
      </c>
      <c r="P1784" s="237" t="s">
        <v>608</v>
      </c>
      <c r="Q1784" s="237" t="s">
        <v>6875</v>
      </c>
      <c r="R1784" s="237" t="s">
        <v>8308</v>
      </c>
      <c r="S1784" s="237" t="s">
        <v>8303</v>
      </c>
      <c r="T1784" s="237" t="s">
        <v>8304</v>
      </c>
      <c r="U1784" s="237" t="s">
        <v>8309</v>
      </c>
      <c r="V1784" s="237" t="s">
        <v>99</v>
      </c>
      <c r="W1784" s="237"/>
      <c r="X1784" s="237"/>
      <c r="Y1784" s="237" t="s">
        <v>8306</v>
      </c>
      <c r="Z1784" s="237" t="s">
        <v>8307</v>
      </c>
      <c r="AA1784" s="237" t="str">
        <f t="shared" si="301"/>
        <v>ヘルパーステーションハレバレ</v>
      </c>
      <c r="AB1784" s="237" t="s">
        <v>608</v>
      </c>
      <c r="AC1784" s="237" t="str">
        <f t="shared" si="302"/>
        <v>980</v>
      </c>
      <c r="AD1784" s="237" t="str">
        <f t="shared" si="303"/>
        <v>0003</v>
      </c>
      <c r="AE1784" s="237" t="s">
        <v>6875</v>
      </c>
      <c r="AF1784" s="237" t="s">
        <v>8308</v>
      </c>
      <c r="AG1784" s="237" t="str">
        <f t="shared" si="304"/>
        <v>仙台市青葉区小田原八丁目７番13号</v>
      </c>
      <c r="AH1784" s="237" t="s">
        <v>8303</v>
      </c>
      <c r="AI1784" s="237" t="s">
        <v>8304</v>
      </c>
      <c r="AJ1784" s="237" t="s">
        <v>260</v>
      </c>
    </row>
    <row r="1785" spans="1:36">
      <c r="A1785" s="237" t="str">
        <f t="shared" si="296"/>
        <v>0415101989就労移行支援</v>
      </c>
      <c r="B1785" s="237" t="s">
        <v>8310</v>
      </c>
      <c r="C1785" s="237" t="s">
        <v>8311</v>
      </c>
      <c r="D1785" s="237" t="str">
        <f t="shared" si="297"/>
        <v>キタニホンビルテクノカブシキガイシャ</v>
      </c>
      <c r="E1785" s="237" t="s">
        <v>7042</v>
      </c>
      <c r="F1785" s="237" t="str">
        <f t="shared" si="298"/>
        <v>981</v>
      </c>
      <c r="G1785" s="237" t="str">
        <f t="shared" si="299"/>
        <v>0932</v>
      </c>
      <c r="H1785" s="237" t="s">
        <v>8312</v>
      </c>
      <c r="I1785" s="237" t="str">
        <f t="shared" si="300"/>
        <v>仙台市青葉区木町16番39号　昇陽第一ビル</v>
      </c>
      <c r="J1785" s="237" t="s">
        <v>8313</v>
      </c>
      <c r="K1785" s="237" t="s">
        <v>8314</v>
      </c>
      <c r="L1785" s="237" t="s">
        <v>339</v>
      </c>
      <c r="M1785" s="237" t="s">
        <v>8315</v>
      </c>
      <c r="N1785" s="237" t="s">
        <v>8316</v>
      </c>
      <c r="O1785" s="237" t="s">
        <v>8317</v>
      </c>
      <c r="P1785" s="237" t="s">
        <v>7042</v>
      </c>
      <c r="Q1785" s="237" t="s">
        <v>6875</v>
      </c>
      <c r="R1785" s="237" t="s">
        <v>8318</v>
      </c>
      <c r="S1785" s="237" t="s">
        <v>8313</v>
      </c>
      <c r="T1785" s="237" t="s">
        <v>8314</v>
      </c>
      <c r="U1785" s="237" t="s">
        <v>8319</v>
      </c>
      <c r="V1785" s="237" t="s">
        <v>109</v>
      </c>
      <c r="W1785" s="237"/>
      <c r="X1785" s="237"/>
      <c r="Y1785" s="237" t="s">
        <v>8316</v>
      </c>
      <c r="Z1785" s="237" t="s">
        <v>8317</v>
      </c>
      <c r="AA1785" s="237" t="str">
        <f t="shared" si="301"/>
        <v>セージハウス</v>
      </c>
      <c r="AB1785" s="237" t="s">
        <v>7042</v>
      </c>
      <c r="AC1785" s="237" t="str">
        <f t="shared" si="302"/>
        <v>981</v>
      </c>
      <c r="AD1785" s="237" t="str">
        <f t="shared" si="303"/>
        <v>0932</v>
      </c>
      <c r="AE1785" s="237" t="s">
        <v>6875</v>
      </c>
      <c r="AF1785" s="237" t="s">
        <v>8318</v>
      </c>
      <c r="AG1785" s="237" t="str">
        <f t="shared" si="304"/>
        <v>仙台市青葉区木町16番39号　昇陽第一ビル１階</v>
      </c>
      <c r="AH1785" s="237" t="s">
        <v>8313</v>
      </c>
      <c r="AI1785" s="237" t="s">
        <v>8314</v>
      </c>
      <c r="AJ1785" s="237" t="s">
        <v>260</v>
      </c>
    </row>
    <row r="1786" spans="1:36">
      <c r="A1786" s="237" t="str">
        <f t="shared" si="296"/>
        <v>0415101989就労継続支援Ｂ型</v>
      </c>
      <c r="B1786" s="237" t="s">
        <v>8310</v>
      </c>
      <c r="C1786" s="237" t="s">
        <v>8311</v>
      </c>
      <c r="D1786" s="237" t="str">
        <f t="shared" si="297"/>
        <v>キタニホンビルテクノカブシキガイシャ</v>
      </c>
      <c r="E1786" s="237" t="s">
        <v>7042</v>
      </c>
      <c r="F1786" s="237" t="str">
        <f t="shared" si="298"/>
        <v>981</v>
      </c>
      <c r="G1786" s="237" t="str">
        <f t="shared" si="299"/>
        <v>0932</v>
      </c>
      <c r="H1786" s="237" t="s">
        <v>8312</v>
      </c>
      <c r="I1786" s="237" t="str">
        <f t="shared" si="300"/>
        <v>仙台市青葉区木町16番39号　昇陽第一ビル</v>
      </c>
      <c r="J1786" s="237" t="s">
        <v>8313</v>
      </c>
      <c r="K1786" s="237" t="s">
        <v>8314</v>
      </c>
      <c r="L1786" s="237" t="s">
        <v>339</v>
      </c>
      <c r="M1786" s="237" t="s">
        <v>8315</v>
      </c>
      <c r="N1786" s="237" t="s">
        <v>8316</v>
      </c>
      <c r="O1786" s="237" t="s">
        <v>8317</v>
      </c>
      <c r="P1786" s="237" t="s">
        <v>7042</v>
      </c>
      <c r="Q1786" s="237" t="s">
        <v>6875</v>
      </c>
      <c r="R1786" s="237" t="s">
        <v>8318</v>
      </c>
      <c r="S1786" s="237" t="s">
        <v>8313</v>
      </c>
      <c r="T1786" s="237" t="s">
        <v>8314</v>
      </c>
      <c r="U1786" s="237" t="s">
        <v>8319</v>
      </c>
      <c r="V1786" s="237" t="s">
        <v>111</v>
      </c>
      <c r="W1786" s="237"/>
      <c r="X1786" s="237"/>
      <c r="Y1786" s="237" t="s">
        <v>8316</v>
      </c>
      <c r="Z1786" s="237" t="s">
        <v>8317</v>
      </c>
      <c r="AA1786" s="237" t="str">
        <f t="shared" si="301"/>
        <v>セージハウス</v>
      </c>
      <c r="AB1786" s="237" t="s">
        <v>7080</v>
      </c>
      <c r="AC1786" s="237" t="str">
        <f t="shared" si="302"/>
        <v>980</v>
      </c>
      <c r="AD1786" s="237" t="str">
        <f t="shared" si="303"/>
        <v>0871</v>
      </c>
      <c r="AE1786" s="237" t="s">
        <v>6875</v>
      </c>
      <c r="AF1786" s="237" t="s">
        <v>8320</v>
      </c>
      <c r="AG1786" s="237" t="str">
        <f t="shared" si="304"/>
        <v>仙台市青葉区八幡一丁目４番23号</v>
      </c>
      <c r="AH1786" s="237" t="s">
        <v>8321</v>
      </c>
      <c r="AI1786" s="237" t="s">
        <v>8322</v>
      </c>
      <c r="AJ1786" s="237" t="s">
        <v>260</v>
      </c>
    </row>
    <row r="1787" spans="1:36">
      <c r="A1787" s="237" t="str">
        <f t="shared" si="296"/>
        <v>0415101997居宅介護</v>
      </c>
      <c r="B1787" s="237" t="s">
        <v>8323</v>
      </c>
      <c r="C1787" s="237" t="s">
        <v>8324</v>
      </c>
      <c r="D1787" s="237" t="str">
        <f t="shared" si="297"/>
        <v>カブシキガイシャウェルライズ</v>
      </c>
      <c r="E1787" s="237" t="s">
        <v>6977</v>
      </c>
      <c r="F1787" s="237" t="str">
        <f t="shared" si="298"/>
        <v>981</v>
      </c>
      <c r="G1787" s="237" t="str">
        <f t="shared" si="299"/>
        <v>0902</v>
      </c>
      <c r="H1787" s="237" t="s">
        <v>8325</v>
      </c>
      <c r="I1787" s="237" t="str">
        <f t="shared" si="300"/>
        <v>仙台市青葉区北根一丁目３番１-616号</v>
      </c>
      <c r="J1787" s="237" t="s">
        <v>8326</v>
      </c>
      <c r="K1787" s="237" t="s">
        <v>8326</v>
      </c>
      <c r="L1787" s="237" t="s">
        <v>339</v>
      </c>
      <c r="M1787" s="237" t="s">
        <v>8327</v>
      </c>
      <c r="N1787" s="237" t="s">
        <v>8328</v>
      </c>
      <c r="O1787" s="237" t="s">
        <v>8329</v>
      </c>
      <c r="P1787" s="237" t="s">
        <v>8330</v>
      </c>
      <c r="Q1787" s="237" t="s">
        <v>6875</v>
      </c>
      <c r="R1787" s="237" t="s">
        <v>8331</v>
      </c>
      <c r="S1787" s="237" t="s">
        <v>8332</v>
      </c>
      <c r="T1787" s="237" t="s">
        <v>8333</v>
      </c>
      <c r="U1787" s="237" t="s">
        <v>8334</v>
      </c>
      <c r="V1787" s="237" t="s">
        <v>99</v>
      </c>
      <c r="W1787" s="237"/>
      <c r="X1787" s="237"/>
      <c r="Y1787" s="237" t="s">
        <v>8328</v>
      </c>
      <c r="Z1787" s="237" t="s">
        <v>8329</v>
      </c>
      <c r="AA1787" s="237" t="str">
        <f t="shared" si="301"/>
        <v>ベストスマイル</v>
      </c>
      <c r="AB1787" s="237" t="s">
        <v>8330</v>
      </c>
      <c r="AC1787" s="237" t="str">
        <f t="shared" si="302"/>
        <v>981</v>
      </c>
      <c r="AD1787" s="237" t="str">
        <f t="shared" si="303"/>
        <v>0908</v>
      </c>
      <c r="AE1787" s="237" t="s">
        <v>6875</v>
      </c>
      <c r="AF1787" s="237" t="s">
        <v>8331</v>
      </c>
      <c r="AG1787" s="237" t="str">
        <f t="shared" si="304"/>
        <v>仙台市青葉区東照宮二丁目６番３号　コーポはまや102号</v>
      </c>
      <c r="AH1787" s="237" t="s">
        <v>8332</v>
      </c>
      <c r="AI1787" s="237" t="s">
        <v>8333</v>
      </c>
      <c r="AJ1787" s="237" t="s">
        <v>332</v>
      </c>
    </row>
    <row r="1788" spans="1:36">
      <c r="A1788" s="237" t="str">
        <f t="shared" si="296"/>
        <v>0415101997重度訪問介護</v>
      </c>
      <c r="B1788" s="237" t="s">
        <v>8323</v>
      </c>
      <c r="C1788" s="237" t="s">
        <v>8324</v>
      </c>
      <c r="D1788" s="237" t="str">
        <f t="shared" si="297"/>
        <v>カブシキガイシャウェルライズ</v>
      </c>
      <c r="E1788" s="237" t="s">
        <v>6977</v>
      </c>
      <c r="F1788" s="237" t="str">
        <f t="shared" si="298"/>
        <v>981</v>
      </c>
      <c r="G1788" s="237" t="str">
        <f t="shared" si="299"/>
        <v>0902</v>
      </c>
      <c r="H1788" s="237" t="s">
        <v>8325</v>
      </c>
      <c r="I1788" s="237" t="str">
        <f t="shared" si="300"/>
        <v>仙台市青葉区北根一丁目３番１-616号</v>
      </c>
      <c r="J1788" s="237" t="s">
        <v>8326</v>
      </c>
      <c r="K1788" s="237" t="s">
        <v>8326</v>
      </c>
      <c r="L1788" s="237" t="s">
        <v>339</v>
      </c>
      <c r="M1788" s="237" t="s">
        <v>8327</v>
      </c>
      <c r="N1788" s="237" t="s">
        <v>8328</v>
      </c>
      <c r="O1788" s="237" t="s">
        <v>8329</v>
      </c>
      <c r="P1788" s="237" t="s">
        <v>8330</v>
      </c>
      <c r="Q1788" s="237" t="s">
        <v>6875</v>
      </c>
      <c r="R1788" s="237" t="s">
        <v>8331</v>
      </c>
      <c r="S1788" s="237" t="s">
        <v>8332</v>
      </c>
      <c r="T1788" s="237" t="s">
        <v>8333</v>
      </c>
      <c r="U1788" s="237" t="s">
        <v>8334</v>
      </c>
      <c r="V1788" s="237" t="s">
        <v>101</v>
      </c>
      <c r="W1788" s="237"/>
      <c r="X1788" s="237"/>
      <c r="Y1788" s="237" t="s">
        <v>8328</v>
      </c>
      <c r="Z1788" s="237" t="s">
        <v>8329</v>
      </c>
      <c r="AA1788" s="237" t="str">
        <f t="shared" si="301"/>
        <v>ベストスマイル</v>
      </c>
      <c r="AB1788" s="237" t="s">
        <v>8330</v>
      </c>
      <c r="AC1788" s="237" t="str">
        <f t="shared" si="302"/>
        <v>981</v>
      </c>
      <c r="AD1788" s="237" t="str">
        <f t="shared" si="303"/>
        <v>0908</v>
      </c>
      <c r="AE1788" s="237" t="s">
        <v>6875</v>
      </c>
      <c r="AF1788" s="237" t="s">
        <v>8331</v>
      </c>
      <c r="AG1788" s="237" t="str">
        <f t="shared" si="304"/>
        <v>仙台市青葉区東照宮二丁目６番３号　コーポはまや102号</v>
      </c>
      <c r="AH1788" s="237" t="s">
        <v>8332</v>
      </c>
      <c r="AI1788" s="237" t="s">
        <v>8333</v>
      </c>
      <c r="AJ1788" s="237" t="s">
        <v>332</v>
      </c>
    </row>
    <row r="1789" spans="1:36">
      <c r="A1789" s="237" t="str">
        <f t="shared" si="296"/>
        <v>0415102003就労継続支援Ｂ型</v>
      </c>
      <c r="B1789" s="237" t="s">
        <v>8335</v>
      </c>
      <c r="C1789" s="237" t="s">
        <v>8336</v>
      </c>
      <c r="D1789" s="237" t="str">
        <f t="shared" si="297"/>
        <v>イッパンシャダンホウジンアイエスエフネットベネフィット</v>
      </c>
      <c r="E1789" s="237" t="s">
        <v>8337</v>
      </c>
      <c r="F1789" s="237" t="str">
        <f t="shared" si="298"/>
        <v>107</v>
      </c>
      <c r="G1789" s="237" t="str">
        <f t="shared" si="299"/>
        <v>0062</v>
      </c>
      <c r="H1789" s="237" t="s">
        <v>8338</v>
      </c>
      <c r="I1789" s="237" t="str">
        <f t="shared" si="300"/>
        <v>東京都港区南青山１丁目４－２八並ビル３階７階</v>
      </c>
      <c r="J1789" s="237" t="s">
        <v>8339</v>
      </c>
      <c r="K1789" s="237" t="s">
        <v>8340</v>
      </c>
      <c r="L1789" s="237" t="s">
        <v>901</v>
      </c>
      <c r="M1789" s="237" t="s">
        <v>5939</v>
      </c>
      <c r="N1789" s="237" t="s">
        <v>8341</v>
      </c>
      <c r="O1789" s="237" t="s">
        <v>8342</v>
      </c>
      <c r="P1789" s="237" t="s">
        <v>7540</v>
      </c>
      <c r="Q1789" s="237" t="s">
        <v>6875</v>
      </c>
      <c r="R1789" s="237" t="s">
        <v>8343</v>
      </c>
      <c r="S1789" s="237" t="s">
        <v>8199</v>
      </c>
      <c r="T1789" s="237" t="s">
        <v>8200</v>
      </c>
      <c r="U1789" s="237" t="s">
        <v>8344</v>
      </c>
      <c r="V1789" s="237" t="s">
        <v>111</v>
      </c>
      <c r="W1789" s="237"/>
      <c r="X1789" s="237"/>
      <c r="Y1789" s="237" t="s">
        <v>8341</v>
      </c>
      <c r="Z1789" s="237" t="s">
        <v>8342</v>
      </c>
      <c r="AA1789" s="237" t="str">
        <f t="shared" si="301"/>
        <v>アイエスエフネットベネフィットセンダイ</v>
      </c>
      <c r="AB1789" s="237" t="s">
        <v>7540</v>
      </c>
      <c r="AC1789" s="237" t="str">
        <f t="shared" si="302"/>
        <v>980</v>
      </c>
      <c r="AD1789" s="237" t="str">
        <f t="shared" si="303"/>
        <v>0802</v>
      </c>
      <c r="AE1789" s="237" t="s">
        <v>6875</v>
      </c>
      <c r="AF1789" s="237" t="s">
        <v>8343</v>
      </c>
      <c r="AG1789" s="237" t="str">
        <f t="shared" si="304"/>
        <v>仙台市青葉区二日町８番６号二日町島田ビル４階</v>
      </c>
      <c r="AH1789" s="237" t="s">
        <v>8199</v>
      </c>
      <c r="AI1789" s="237" t="s">
        <v>8200</v>
      </c>
      <c r="AJ1789" s="237" t="s">
        <v>260</v>
      </c>
    </row>
    <row r="1790" spans="1:36">
      <c r="A1790" s="237" t="str">
        <f t="shared" si="296"/>
        <v>0415102003就労定着支援</v>
      </c>
      <c r="B1790" s="237" t="s">
        <v>8335</v>
      </c>
      <c r="C1790" s="237" t="s">
        <v>8336</v>
      </c>
      <c r="D1790" s="237" t="str">
        <f t="shared" si="297"/>
        <v>イッパンシャダンホウジンアイエスエフネットベネフィット</v>
      </c>
      <c r="E1790" s="237" t="s">
        <v>8337</v>
      </c>
      <c r="F1790" s="237" t="str">
        <f t="shared" si="298"/>
        <v>107</v>
      </c>
      <c r="G1790" s="237" t="str">
        <f t="shared" si="299"/>
        <v>0062</v>
      </c>
      <c r="H1790" s="237" t="s">
        <v>8338</v>
      </c>
      <c r="I1790" s="237" t="str">
        <f t="shared" si="300"/>
        <v>東京都港区南青山１丁目４－２八並ビル３階７階</v>
      </c>
      <c r="J1790" s="237" t="s">
        <v>8339</v>
      </c>
      <c r="K1790" s="237" t="s">
        <v>8340</v>
      </c>
      <c r="L1790" s="237" t="s">
        <v>901</v>
      </c>
      <c r="M1790" s="237" t="s">
        <v>5939</v>
      </c>
      <c r="N1790" s="237" t="s">
        <v>8341</v>
      </c>
      <c r="O1790" s="237" t="s">
        <v>8342</v>
      </c>
      <c r="P1790" s="237" t="s">
        <v>7540</v>
      </c>
      <c r="Q1790" s="237" t="s">
        <v>6875</v>
      </c>
      <c r="R1790" s="237" t="s">
        <v>8343</v>
      </c>
      <c r="S1790" s="237" t="s">
        <v>8199</v>
      </c>
      <c r="T1790" s="237" t="s">
        <v>8200</v>
      </c>
      <c r="U1790" s="237" t="s">
        <v>8344</v>
      </c>
      <c r="V1790" s="237" t="s">
        <v>789</v>
      </c>
      <c r="W1790" s="237"/>
      <c r="X1790" s="237"/>
      <c r="Y1790" s="237" t="s">
        <v>8345</v>
      </c>
      <c r="Z1790" s="237" t="s">
        <v>8346</v>
      </c>
      <c r="AA1790" s="237" t="str">
        <f t="shared" si="301"/>
        <v>アイエスエフネットベネフィットセンダイジギョウショ</v>
      </c>
      <c r="AB1790" s="237" t="s">
        <v>7540</v>
      </c>
      <c r="AC1790" s="237" t="str">
        <f t="shared" si="302"/>
        <v>980</v>
      </c>
      <c r="AD1790" s="237" t="str">
        <f t="shared" si="303"/>
        <v>0802</v>
      </c>
      <c r="AE1790" s="237" t="s">
        <v>6875</v>
      </c>
      <c r="AF1790" s="237" t="s">
        <v>8343</v>
      </c>
      <c r="AG1790" s="237" t="str">
        <f t="shared" si="304"/>
        <v>仙台市青葉区二日町８番６号二日町島田ビル４階</v>
      </c>
      <c r="AH1790" s="237" t="s">
        <v>8199</v>
      </c>
      <c r="AI1790" s="237" t="s">
        <v>8200</v>
      </c>
      <c r="AJ1790" s="237" t="s">
        <v>260</v>
      </c>
    </row>
    <row r="1791" spans="1:36">
      <c r="A1791" s="237" t="str">
        <f t="shared" si="296"/>
        <v>0415102037居宅介護</v>
      </c>
      <c r="B1791" s="237" t="s">
        <v>8347</v>
      </c>
      <c r="C1791" s="237" t="s">
        <v>8348</v>
      </c>
      <c r="D1791" s="237" t="str">
        <f t="shared" si="297"/>
        <v>イッパンシャダンホウジンマチフクセンダイ</v>
      </c>
      <c r="E1791" s="237" t="s">
        <v>7397</v>
      </c>
      <c r="F1791" s="237" t="str">
        <f t="shared" si="298"/>
        <v>981</v>
      </c>
      <c r="G1791" s="237" t="str">
        <f t="shared" si="299"/>
        <v>0931</v>
      </c>
      <c r="H1791" s="237" t="s">
        <v>8349</v>
      </c>
      <c r="I1791" s="237" t="str">
        <f t="shared" si="300"/>
        <v>仙台市青葉区北山三丁目９番15号</v>
      </c>
      <c r="J1791" s="237" t="s">
        <v>8350</v>
      </c>
      <c r="K1791" s="237" t="s">
        <v>8351</v>
      </c>
      <c r="L1791" s="237" t="s">
        <v>901</v>
      </c>
      <c r="M1791" s="237" t="s">
        <v>8352</v>
      </c>
      <c r="N1791" s="237" t="s">
        <v>8353</v>
      </c>
      <c r="O1791" s="237" t="s">
        <v>8354</v>
      </c>
      <c r="P1791" s="237" t="s">
        <v>7397</v>
      </c>
      <c r="Q1791" s="237" t="s">
        <v>6875</v>
      </c>
      <c r="R1791" s="237" t="s">
        <v>8355</v>
      </c>
      <c r="S1791" s="237" t="s">
        <v>8350</v>
      </c>
      <c r="T1791" s="237" t="s">
        <v>8351</v>
      </c>
      <c r="U1791" s="237" t="s">
        <v>8356</v>
      </c>
      <c r="V1791" s="237" t="s">
        <v>99</v>
      </c>
      <c r="W1791" s="237"/>
      <c r="X1791" s="237"/>
      <c r="Y1791" s="237" t="s">
        <v>8353</v>
      </c>
      <c r="Z1791" s="237" t="s">
        <v>8354</v>
      </c>
      <c r="AA1791" s="237" t="str">
        <f t="shared" si="301"/>
        <v>モンキーポッド</v>
      </c>
      <c r="AB1791" s="237" t="s">
        <v>7397</v>
      </c>
      <c r="AC1791" s="237" t="str">
        <f t="shared" si="302"/>
        <v>981</v>
      </c>
      <c r="AD1791" s="237" t="str">
        <f t="shared" si="303"/>
        <v>0931</v>
      </c>
      <c r="AE1791" s="237" t="s">
        <v>6875</v>
      </c>
      <c r="AF1791" s="237" t="s">
        <v>8355</v>
      </c>
      <c r="AG1791" s="237" t="str">
        <f t="shared" si="304"/>
        <v>仙台市青葉区北山三丁目10番15号ホワイトファミール北山205</v>
      </c>
      <c r="AH1791" s="237" t="s">
        <v>8350</v>
      </c>
      <c r="AI1791" s="237" t="s">
        <v>8351</v>
      </c>
      <c r="AJ1791" s="237" t="s">
        <v>260</v>
      </c>
    </row>
    <row r="1792" spans="1:36">
      <c r="A1792" s="237" t="str">
        <f t="shared" si="296"/>
        <v>0415102037重度訪問介護</v>
      </c>
      <c r="B1792" s="237" t="s">
        <v>8347</v>
      </c>
      <c r="C1792" s="237" t="s">
        <v>8348</v>
      </c>
      <c r="D1792" s="237" t="str">
        <f t="shared" si="297"/>
        <v>イッパンシャダンホウジンマチフクセンダイ</v>
      </c>
      <c r="E1792" s="237" t="s">
        <v>7397</v>
      </c>
      <c r="F1792" s="237" t="str">
        <f t="shared" si="298"/>
        <v>981</v>
      </c>
      <c r="G1792" s="237" t="str">
        <f t="shared" si="299"/>
        <v>0931</v>
      </c>
      <c r="H1792" s="237" t="s">
        <v>8349</v>
      </c>
      <c r="I1792" s="237" t="str">
        <f t="shared" si="300"/>
        <v>仙台市青葉区北山三丁目９番15号</v>
      </c>
      <c r="J1792" s="237" t="s">
        <v>8350</v>
      </c>
      <c r="K1792" s="237" t="s">
        <v>8351</v>
      </c>
      <c r="L1792" s="237" t="s">
        <v>901</v>
      </c>
      <c r="M1792" s="237" t="s">
        <v>8352</v>
      </c>
      <c r="N1792" s="237" t="s">
        <v>8353</v>
      </c>
      <c r="O1792" s="237" t="s">
        <v>8354</v>
      </c>
      <c r="P1792" s="237" t="s">
        <v>7397</v>
      </c>
      <c r="Q1792" s="237" t="s">
        <v>6875</v>
      </c>
      <c r="R1792" s="237" t="s">
        <v>8355</v>
      </c>
      <c r="S1792" s="237" t="s">
        <v>8350</v>
      </c>
      <c r="T1792" s="237" t="s">
        <v>8351</v>
      </c>
      <c r="U1792" s="237" t="s">
        <v>8356</v>
      </c>
      <c r="V1792" s="237" t="s">
        <v>101</v>
      </c>
      <c r="W1792" s="237"/>
      <c r="X1792" s="237"/>
      <c r="Y1792" s="237" t="s">
        <v>8353</v>
      </c>
      <c r="Z1792" s="237" t="s">
        <v>8354</v>
      </c>
      <c r="AA1792" s="237" t="str">
        <f t="shared" si="301"/>
        <v>モンキーポッド</v>
      </c>
      <c r="AB1792" s="237" t="s">
        <v>7397</v>
      </c>
      <c r="AC1792" s="237" t="str">
        <f t="shared" si="302"/>
        <v>981</v>
      </c>
      <c r="AD1792" s="237" t="str">
        <f t="shared" si="303"/>
        <v>0931</v>
      </c>
      <c r="AE1792" s="237" t="s">
        <v>6875</v>
      </c>
      <c r="AF1792" s="237" t="s">
        <v>8355</v>
      </c>
      <c r="AG1792" s="237" t="str">
        <f t="shared" si="304"/>
        <v>仙台市青葉区北山三丁目10番15号ホワイトファミール北山205</v>
      </c>
      <c r="AH1792" s="237" t="s">
        <v>8350</v>
      </c>
      <c r="AI1792" s="237" t="s">
        <v>8351</v>
      </c>
      <c r="AJ1792" s="237" t="s">
        <v>260</v>
      </c>
    </row>
    <row r="1793" spans="1:36">
      <c r="A1793" s="237" t="str">
        <f t="shared" si="296"/>
        <v>0415102037同行援護</v>
      </c>
      <c r="B1793" s="237" t="s">
        <v>8347</v>
      </c>
      <c r="C1793" s="237" t="s">
        <v>8348</v>
      </c>
      <c r="D1793" s="237" t="str">
        <f t="shared" si="297"/>
        <v>イッパンシャダンホウジンマチフクセンダイ</v>
      </c>
      <c r="E1793" s="237" t="s">
        <v>7397</v>
      </c>
      <c r="F1793" s="237" t="str">
        <f t="shared" si="298"/>
        <v>981</v>
      </c>
      <c r="G1793" s="237" t="str">
        <f t="shared" si="299"/>
        <v>0931</v>
      </c>
      <c r="H1793" s="237" t="s">
        <v>8349</v>
      </c>
      <c r="I1793" s="237" t="str">
        <f t="shared" si="300"/>
        <v>仙台市青葉区北山三丁目９番15号</v>
      </c>
      <c r="J1793" s="237" t="s">
        <v>8350</v>
      </c>
      <c r="K1793" s="237" t="s">
        <v>8351</v>
      </c>
      <c r="L1793" s="237" t="s">
        <v>901</v>
      </c>
      <c r="M1793" s="237" t="s">
        <v>8352</v>
      </c>
      <c r="N1793" s="237" t="s">
        <v>8353</v>
      </c>
      <c r="O1793" s="237" t="s">
        <v>8354</v>
      </c>
      <c r="P1793" s="237" t="s">
        <v>7397</v>
      </c>
      <c r="Q1793" s="237" t="s">
        <v>6875</v>
      </c>
      <c r="R1793" s="237" t="s">
        <v>8355</v>
      </c>
      <c r="S1793" s="237" t="s">
        <v>8350</v>
      </c>
      <c r="T1793" s="237" t="s">
        <v>8351</v>
      </c>
      <c r="U1793" s="237" t="s">
        <v>8356</v>
      </c>
      <c r="V1793" s="237" t="s">
        <v>126</v>
      </c>
      <c r="W1793" s="237"/>
      <c r="X1793" s="237"/>
      <c r="Y1793" s="237" t="s">
        <v>8353</v>
      </c>
      <c r="Z1793" s="237" t="s">
        <v>8354</v>
      </c>
      <c r="AA1793" s="237" t="str">
        <f t="shared" si="301"/>
        <v>モンキーポッド</v>
      </c>
      <c r="AB1793" s="237" t="s">
        <v>7397</v>
      </c>
      <c r="AC1793" s="237" t="str">
        <f t="shared" si="302"/>
        <v>981</v>
      </c>
      <c r="AD1793" s="237" t="str">
        <f t="shared" si="303"/>
        <v>0931</v>
      </c>
      <c r="AE1793" s="237" t="s">
        <v>6875</v>
      </c>
      <c r="AF1793" s="237" t="s">
        <v>8355</v>
      </c>
      <c r="AG1793" s="237" t="str">
        <f t="shared" si="304"/>
        <v>仙台市青葉区北山三丁目10番15号ホワイトファミール北山205</v>
      </c>
      <c r="AH1793" s="237" t="s">
        <v>8350</v>
      </c>
      <c r="AI1793" s="237" t="s">
        <v>8351</v>
      </c>
      <c r="AJ1793" s="237" t="s">
        <v>260</v>
      </c>
    </row>
    <row r="1794" spans="1:36">
      <c r="A1794" s="237" t="str">
        <f t="shared" si="296"/>
        <v>0415102045就労継続支援Ｂ型</v>
      </c>
      <c r="B1794" s="237" t="s">
        <v>8357</v>
      </c>
      <c r="C1794" s="237" t="s">
        <v>8358</v>
      </c>
      <c r="D1794" s="237" t="str">
        <f t="shared" si="297"/>
        <v>カブシキカイシャハートマイム</v>
      </c>
      <c r="E1794" s="237" t="s">
        <v>8359</v>
      </c>
      <c r="F1794" s="237" t="str">
        <f t="shared" si="298"/>
        <v>981</v>
      </c>
      <c r="G1794" s="237" t="str">
        <f t="shared" si="299"/>
        <v>3122</v>
      </c>
      <c r="H1794" s="237" t="s">
        <v>8360</v>
      </c>
      <c r="I1794" s="237" t="str">
        <f t="shared" si="300"/>
        <v>仙台市泉区加茂五丁目14番地の２</v>
      </c>
      <c r="J1794" s="237" t="s">
        <v>8361</v>
      </c>
      <c r="K1794" s="237" t="s">
        <v>8362</v>
      </c>
      <c r="L1794" s="237" t="s">
        <v>339</v>
      </c>
      <c r="M1794" s="237" t="s">
        <v>8363</v>
      </c>
      <c r="N1794" s="237" t="s">
        <v>8364</v>
      </c>
      <c r="O1794" s="237" t="s">
        <v>8365</v>
      </c>
      <c r="P1794" s="237" t="s">
        <v>8366</v>
      </c>
      <c r="Q1794" s="237" t="s">
        <v>6875</v>
      </c>
      <c r="R1794" s="237" t="s">
        <v>8367</v>
      </c>
      <c r="S1794" s="237" t="s">
        <v>8361</v>
      </c>
      <c r="T1794" s="237" t="s">
        <v>8361</v>
      </c>
      <c r="U1794" s="237" t="s">
        <v>8368</v>
      </c>
      <c r="V1794" s="237" t="s">
        <v>111</v>
      </c>
      <c r="W1794" s="237"/>
      <c r="X1794" s="237"/>
      <c r="Y1794" s="237" t="s">
        <v>8364</v>
      </c>
      <c r="Z1794" s="237" t="s">
        <v>8365</v>
      </c>
      <c r="AA1794" s="237" t="str">
        <f t="shared" si="301"/>
        <v>カブシキカイシャハートマイムセンダイアオバジギョウショ</v>
      </c>
      <c r="AB1794" s="237" t="s">
        <v>8366</v>
      </c>
      <c r="AC1794" s="237" t="str">
        <f t="shared" si="302"/>
        <v>989</v>
      </c>
      <c r="AD1794" s="237" t="str">
        <f t="shared" si="303"/>
        <v>3214</v>
      </c>
      <c r="AE1794" s="237" t="s">
        <v>6875</v>
      </c>
      <c r="AF1794" s="237" t="s">
        <v>8367</v>
      </c>
      <c r="AG1794" s="237" t="str">
        <f t="shared" si="304"/>
        <v>仙台市青葉区みやぎ台一丁目18番14号</v>
      </c>
      <c r="AH1794" s="237" t="s">
        <v>8361</v>
      </c>
      <c r="AI1794" s="237" t="s">
        <v>8361</v>
      </c>
      <c r="AJ1794" s="237" t="s">
        <v>260</v>
      </c>
    </row>
    <row r="1795" spans="1:36">
      <c r="A1795" s="237" t="str">
        <f t="shared" si="296"/>
        <v>0415102052就労移行支援</v>
      </c>
      <c r="B1795" s="237" t="s">
        <v>2744</v>
      </c>
      <c r="C1795" s="237" t="s">
        <v>8369</v>
      </c>
      <c r="D1795" s="237" t="str">
        <f t="shared" si="297"/>
        <v>カブシキガイシャミツイ</v>
      </c>
      <c r="E1795" s="237" t="s">
        <v>7381</v>
      </c>
      <c r="F1795" s="237" t="str">
        <f t="shared" si="298"/>
        <v>982</v>
      </c>
      <c r="G1795" s="237" t="str">
        <f t="shared" si="299"/>
        <v>0011</v>
      </c>
      <c r="H1795" s="237" t="s">
        <v>8370</v>
      </c>
      <c r="I1795" s="237" t="str">
        <f t="shared" si="300"/>
        <v>仙台市太白区長町７-19-39　COMビル101</v>
      </c>
      <c r="J1795" s="237" t="s">
        <v>2748</v>
      </c>
      <c r="K1795" s="237" t="s">
        <v>2749</v>
      </c>
      <c r="L1795" s="237" t="s">
        <v>339</v>
      </c>
      <c r="M1795" s="237" t="s">
        <v>2750</v>
      </c>
      <c r="N1795" s="237" t="s">
        <v>8371</v>
      </c>
      <c r="O1795" s="237" t="s">
        <v>8372</v>
      </c>
      <c r="P1795" s="237" t="s">
        <v>2932</v>
      </c>
      <c r="Q1795" s="237" t="s">
        <v>6875</v>
      </c>
      <c r="R1795" s="237" t="s">
        <v>8373</v>
      </c>
      <c r="S1795" s="237" t="s">
        <v>8374</v>
      </c>
      <c r="T1795" s="237" t="s">
        <v>8375</v>
      </c>
      <c r="U1795" s="237" t="s">
        <v>8376</v>
      </c>
      <c r="V1795" s="237" t="s">
        <v>109</v>
      </c>
      <c r="W1795" s="237"/>
      <c r="X1795" s="237"/>
      <c r="Y1795" s="237" t="s">
        <v>8371</v>
      </c>
      <c r="Z1795" s="237" t="s">
        <v>8372</v>
      </c>
      <c r="AA1795" s="237" t="str">
        <f t="shared" si="301"/>
        <v>Ｒｉｃｋｅｙクルーズセンダイアオバドオリ</v>
      </c>
      <c r="AB1795" s="237" t="s">
        <v>2932</v>
      </c>
      <c r="AC1795" s="237" t="str">
        <f t="shared" si="302"/>
        <v>980</v>
      </c>
      <c r="AD1795" s="237" t="str">
        <f t="shared" si="303"/>
        <v>0021</v>
      </c>
      <c r="AE1795" s="237" t="s">
        <v>6875</v>
      </c>
      <c r="AF1795" s="237" t="s">
        <v>8373</v>
      </c>
      <c r="AG1795" s="237" t="str">
        <f t="shared" si="304"/>
        <v>仙台市青葉区中央二丁目２番10号仙都会館ビル７階</v>
      </c>
      <c r="AH1795" s="237" t="s">
        <v>8374</v>
      </c>
      <c r="AI1795" s="237" t="s">
        <v>8375</v>
      </c>
      <c r="AJ1795" s="237" t="s">
        <v>260</v>
      </c>
    </row>
    <row r="1796" spans="1:36">
      <c r="A1796" s="237" t="str">
        <f t="shared" si="296"/>
        <v>0415102052就労定着支援</v>
      </c>
      <c r="B1796" s="237" t="s">
        <v>2744</v>
      </c>
      <c r="C1796" s="237" t="s">
        <v>8369</v>
      </c>
      <c r="D1796" s="237" t="str">
        <f t="shared" si="297"/>
        <v>カブシキガイシャミツイ</v>
      </c>
      <c r="E1796" s="237" t="s">
        <v>7381</v>
      </c>
      <c r="F1796" s="237" t="str">
        <f t="shared" si="298"/>
        <v>982</v>
      </c>
      <c r="G1796" s="237" t="str">
        <f t="shared" si="299"/>
        <v>0011</v>
      </c>
      <c r="H1796" s="237" t="s">
        <v>8370</v>
      </c>
      <c r="I1796" s="237" t="str">
        <f t="shared" si="300"/>
        <v>仙台市太白区長町７-19-39　COMビル101</v>
      </c>
      <c r="J1796" s="237" t="s">
        <v>2748</v>
      </c>
      <c r="K1796" s="237" t="s">
        <v>2749</v>
      </c>
      <c r="L1796" s="237" t="s">
        <v>339</v>
      </c>
      <c r="M1796" s="237" t="s">
        <v>2750</v>
      </c>
      <c r="N1796" s="237" t="s">
        <v>8371</v>
      </c>
      <c r="O1796" s="237" t="s">
        <v>8372</v>
      </c>
      <c r="P1796" s="237" t="s">
        <v>2932</v>
      </c>
      <c r="Q1796" s="237" t="s">
        <v>6875</v>
      </c>
      <c r="R1796" s="237" t="s">
        <v>8373</v>
      </c>
      <c r="S1796" s="237" t="s">
        <v>8374</v>
      </c>
      <c r="T1796" s="237" t="s">
        <v>8375</v>
      </c>
      <c r="U1796" s="237" t="s">
        <v>8376</v>
      </c>
      <c r="V1796" s="237" t="s">
        <v>789</v>
      </c>
      <c r="W1796" s="237"/>
      <c r="X1796" s="237"/>
      <c r="Y1796" s="237" t="s">
        <v>8371</v>
      </c>
      <c r="Z1796" s="237" t="s">
        <v>8372</v>
      </c>
      <c r="AA1796" s="237" t="str">
        <f t="shared" si="301"/>
        <v>Ｒｉｃｋｅｙクルーズセンダイアオバドオリ</v>
      </c>
      <c r="AB1796" s="237" t="s">
        <v>2932</v>
      </c>
      <c r="AC1796" s="237" t="str">
        <f t="shared" si="302"/>
        <v>980</v>
      </c>
      <c r="AD1796" s="237" t="str">
        <f t="shared" si="303"/>
        <v>0021</v>
      </c>
      <c r="AE1796" s="237" t="s">
        <v>6875</v>
      </c>
      <c r="AF1796" s="237" t="s">
        <v>8373</v>
      </c>
      <c r="AG1796" s="237" t="str">
        <f t="shared" si="304"/>
        <v>仙台市青葉区中央二丁目２番10号仙都会館ビル７階</v>
      </c>
      <c r="AH1796" s="237" t="s">
        <v>8374</v>
      </c>
      <c r="AI1796" s="237" t="s">
        <v>8375</v>
      </c>
      <c r="AJ1796" s="237" t="s">
        <v>260</v>
      </c>
    </row>
    <row r="1797" spans="1:36">
      <c r="A1797" s="237" t="str">
        <f t="shared" si="296"/>
        <v>0415102060就労継続支援Ａ型</v>
      </c>
      <c r="B1797" s="237" t="s">
        <v>8000</v>
      </c>
      <c r="C1797" s="237" t="s">
        <v>8001</v>
      </c>
      <c r="D1797" s="237" t="str">
        <f t="shared" si="297"/>
        <v>ホットファームカブシキカイシャ</v>
      </c>
      <c r="E1797" s="237" t="s">
        <v>5334</v>
      </c>
      <c r="F1797" s="237" t="str">
        <f t="shared" si="298"/>
        <v>989</v>
      </c>
      <c r="G1797" s="237" t="str">
        <f t="shared" si="299"/>
        <v>1754</v>
      </c>
      <c r="H1797" s="237" t="s">
        <v>5335</v>
      </c>
      <c r="I1797" s="237" t="str">
        <f t="shared" si="300"/>
        <v>柴田郡柴田町槻木白幡二丁目４番１号</v>
      </c>
      <c r="J1797" s="237" t="s">
        <v>5406</v>
      </c>
      <c r="K1797" s="237" t="s">
        <v>8002</v>
      </c>
      <c r="L1797" s="237" t="s">
        <v>339</v>
      </c>
      <c r="M1797" s="237" t="s">
        <v>5380</v>
      </c>
      <c r="N1797" s="237" t="s">
        <v>8377</v>
      </c>
      <c r="O1797" s="237" t="s">
        <v>8378</v>
      </c>
      <c r="P1797" s="237" t="s">
        <v>6915</v>
      </c>
      <c r="Q1797" s="237" t="s">
        <v>6875</v>
      </c>
      <c r="R1797" s="237" t="s">
        <v>8379</v>
      </c>
      <c r="S1797" s="237" t="s">
        <v>5378</v>
      </c>
      <c r="T1797" s="237" t="s">
        <v>5379</v>
      </c>
      <c r="U1797" s="237" t="s">
        <v>8380</v>
      </c>
      <c r="V1797" s="237" t="s">
        <v>110</v>
      </c>
      <c r="W1797" s="237"/>
      <c r="X1797" s="237"/>
      <c r="Y1797" s="237" t="s">
        <v>8377</v>
      </c>
      <c r="Z1797" s="237" t="s">
        <v>8378</v>
      </c>
      <c r="AA1797" s="237" t="str">
        <f t="shared" si="301"/>
        <v>ホットファームアヤシ</v>
      </c>
      <c r="AB1797" s="237" t="s">
        <v>6915</v>
      </c>
      <c r="AC1797" s="237" t="str">
        <f t="shared" si="302"/>
        <v>989</v>
      </c>
      <c r="AD1797" s="237" t="str">
        <f t="shared" si="303"/>
        <v>3124</v>
      </c>
      <c r="AE1797" s="237" t="s">
        <v>6875</v>
      </c>
      <c r="AF1797" s="237" t="s">
        <v>8379</v>
      </c>
      <c r="AG1797" s="237" t="str">
        <f t="shared" si="304"/>
        <v>仙台市青葉区上愛子字蛇台原44番地の１</v>
      </c>
      <c r="AH1797" s="237" t="s">
        <v>5378</v>
      </c>
      <c r="AI1797" s="237" t="s">
        <v>5379</v>
      </c>
      <c r="AJ1797" s="237" t="s">
        <v>332</v>
      </c>
    </row>
    <row r="1798" spans="1:36">
      <c r="A1798" s="237" t="str">
        <f t="shared" si="296"/>
        <v>0415102078就労継続支援Ａ型</v>
      </c>
      <c r="B1798" s="237" t="s">
        <v>8381</v>
      </c>
      <c r="C1798" s="237" t="s">
        <v>8382</v>
      </c>
      <c r="D1798" s="237" t="str">
        <f t="shared" si="297"/>
        <v>イッパンシャダンホウジンブルー・ビー</v>
      </c>
      <c r="E1798" s="237" t="s">
        <v>5960</v>
      </c>
      <c r="F1798" s="237" t="str">
        <f t="shared" si="298"/>
        <v>981</v>
      </c>
      <c r="G1798" s="237" t="str">
        <f t="shared" si="299"/>
        <v>3212</v>
      </c>
      <c r="H1798" s="237" t="s">
        <v>8383</v>
      </c>
      <c r="I1798" s="237" t="str">
        <f t="shared" si="300"/>
        <v>仙台市泉区長命ケ丘六丁目15番地の14</v>
      </c>
      <c r="J1798" s="237" t="s">
        <v>8384</v>
      </c>
      <c r="K1798" s="237" t="s">
        <v>8384</v>
      </c>
      <c r="L1798" s="237" t="s">
        <v>901</v>
      </c>
      <c r="M1798" s="237" t="s">
        <v>8385</v>
      </c>
      <c r="N1798" s="237" t="s">
        <v>8386</v>
      </c>
      <c r="O1798" s="237" t="s">
        <v>8387</v>
      </c>
      <c r="P1798" s="237" t="s">
        <v>2484</v>
      </c>
      <c r="Q1798" s="237" t="s">
        <v>6875</v>
      </c>
      <c r="R1798" s="237" t="s">
        <v>8388</v>
      </c>
      <c r="S1798" s="237" t="s">
        <v>8384</v>
      </c>
      <c r="T1798" s="237" t="s">
        <v>8384</v>
      </c>
      <c r="U1798" s="237" t="s">
        <v>8389</v>
      </c>
      <c r="V1798" s="237" t="s">
        <v>110</v>
      </c>
      <c r="W1798" s="237"/>
      <c r="X1798" s="237"/>
      <c r="Y1798" s="237" t="s">
        <v>8386</v>
      </c>
      <c r="Z1798" s="237" t="s">
        <v>8387</v>
      </c>
      <c r="AA1798" s="237" t="str">
        <f t="shared" si="301"/>
        <v>ブルー・ビー</v>
      </c>
      <c r="AB1798" s="237" t="s">
        <v>2484</v>
      </c>
      <c r="AC1798" s="237" t="str">
        <f t="shared" si="302"/>
        <v>980</v>
      </c>
      <c r="AD1798" s="237" t="str">
        <f t="shared" si="303"/>
        <v>0811</v>
      </c>
      <c r="AE1798" s="237" t="s">
        <v>6875</v>
      </c>
      <c r="AF1798" s="237" t="s">
        <v>8388</v>
      </c>
      <c r="AG1798" s="237" t="str">
        <f t="shared" si="304"/>
        <v>仙台市青葉区一番町二丁目５番５号東一中央ビルＡ棟６階</v>
      </c>
      <c r="AH1798" s="237" t="s">
        <v>8384</v>
      </c>
      <c r="AI1798" s="237" t="s">
        <v>8384</v>
      </c>
      <c r="AJ1798" s="237" t="s">
        <v>260</v>
      </c>
    </row>
    <row r="1799" spans="1:36">
      <c r="A1799" s="237" t="str">
        <f t="shared" si="296"/>
        <v>0415102078就労継続支援Ｂ型</v>
      </c>
      <c r="B1799" s="237" t="s">
        <v>8381</v>
      </c>
      <c r="C1799" s="237" t="s">
        <v>8382</v>
      </c>
      <c r="D1799" s="237" t="str">
        <f t="shared" si="297"/>
        <v>イッパンシャダンホウジンブルー・ビー</v>
      </c>
      <c r="E1799" s="237" t="s">
        <v>5960</v>
      </c>
      <c r="F1799" s="237" t="str">
        <f t="shared" si="298"/>
        <v>981</v>
      </c>
      <c r="G1799" s="237" t="str">
        <f t="shared" si="299"/>
        <v>3212</v>
      </c>
      <c r="H1799" s="237" t="s">
        <v>8383</v>
      </c>
      <c r="I1799" s="237" t="str">
        <f t="shared" si="300"/>
        <v>仙台市泉区長命ケ丘六丁目15番地の14</v>
      </c>
      <c r="J1799" s="237" t="s">
        <v>8384</v>
      </c>
      <c r="K1799" s="237" t="s">
        <v>8384</v>
      </c>
      <c r="L1799" s="237" t="s">
        <v>901</v>
      </c>
      <c r="M1799" s="237" t="s">
        <v>8385</v>
      </c>
      <c r="N1799" s="237" t="s">
        <v>8386</v>
      </c>
      <c r="O1799" s="237" t="s">
        <v>8387</v>
      </c>
      <c r="P1799" s="237" t="s">
        <v>2484</v>
      </c>
      <c r="Q1799" s="237" t="s">
        <v>6875</v>
      </c>
      <c r="R1799" s="237" t="s">
        <v>8388</v>
      </c>
      <c r="S1799" s="237" t="s">
        <v>8384</v>
      </c>
      <c r="T1799" s="237" t="s">
        <v>8384</v>
      </c>
      <c r="U1799" s="237" t="s">
        <v>8389</v>
      </c>
      <c r="V1799" s="237" t="s">
        <v>111</v>
      </c>
      <c r="W1799" s="237"/>
      <c r="X1799" s="237"/>
      <c r="Y1799" s="237" t="s">
        <v>8386</v>
      </c>
      <c r="Z1799" s="237" t="s">
        <v>8387</v>
      </c>
      <c r="AA1799" s="237" t="str">
        <f t="shared" si="301"/>
        <v>ブルー・ビー</v>
      </c>
      <c r="AB1799" s="237" t="s">
        <v>2484</v>
      </c>
      <c r="AC1799" s="237" t="str">
        <f t="shared" si="302"/>
        <v>980</v>
      </c>
      <c r="AD1799" s="237" t="str">
        <f t="shared" si="303"/>
        <v>0811</v>
      </c>
      <c r="AE1799" s="237" t="s">
        <v>6875</v>
      </c>
      <c r="AF1799" s="237" t="s">
        <v>8390</v>
      </c>
      <c r="AG1799" s="237" t="str">
        <f t="shared" si="304"/>
        <v>仙台市青葉区一番町二丁目５番５号　東一中央ビルＡ棟６階</v>
      </c>
      <c r="AH1799" s="237" t="s">
        <v>8384</v>
      </c>
      <c r="AI1799" s="237" t="s">
        <v>8384</v>
      </c>
      <c r="AJ1799" s="237" t="s">
        <v>260</v>
      </c>
    </row>
    <row r="1800" spans="1:36">
      <c r="A1800" s="237" t="str">
        <f t="shared" si="296"/>
        <v>0415102086居宅介護</v>
      </c>
      <c r="B1800" s="237" t="s">
        <v>8057</v>
      </c>
      <c r="C1800" s="237" t="s">
        <v>8058</v>
      </c>
      <c r="D1800" s="237" t="str">
        <f t="shared" si="297"/>
        <v>カブシキガイシャナカガワ</v>
      </c>
      <c r="E1800" s="237" t="s">
        <v>608</v>
      </c>
      <c r="F1800" s="237" t="str">
        <f t="shared" si="298"/>
        <v>980</v>
      </c>
      <c r="G1800" s="237" t="str">
        <f t="shared" si="299"/>
        <v>0003</v>
      </c>
      <c r="H1800" s="237" t="s">
        <v>8059</v>
      </c>
      <c r="I1800" s="237" t="str">
        <f t="shared" si="300"/>
        <v>仙台市青葉区小田原四丁目２番18号</v>
      </c>
      <c r="J1800" s="237" t="s">
        <v>8060</v>
      </c>
      <c r="K1800" s="237" t="s">
        <v>8061</v>
      </c>
      <c r="L1800" s="237" t="s">
        <v>339</v>
      </c>
      <c r="M1800" s="237" t="s">
        <v>8062</v>
      </c>
      <c r="N1800" s="237" t="s">
        <v>8063</v>
      </c>
      <c r="O1800" s="237" t="s">
        <v>8391</v>
      </c>
      <c r="P1800" s="237" t="s">
        <v>608</v>
      </c>
      <c r="Q1800" s="237" t="s">
        <v>6875</v>
      </c>
      <c r="R1800" s="237" t="s">
        <v>8392</v>
      </c>
      <c r="S1800" s="237" t="s">
        <v>8393</v>
      </c>
      <c r="T1800" s="237" t="s">
        <v>8394</v>
      </c>
      <c r="U1800" s="237" t="s">
        <v>8395</v>
      </c>
      <c r="V1800" s="237" t="s">
        <v>99</v>
      </c>
      <c r="W1800" s="237"/>
      <c r="X1800" s="237"/>
      <c r="Y1800" s="237" t="s">
        <v>8063</v>
      </c>
      <c r="Z1800" s="237" t="s">
        <v>8391</v>
      </c>
      <c r="AA1800" s="237" t="str">
        <f t="shared" si="301"/>
        <v>ヘルパーステーションＮＡＫＡＧＡＷＡ</v>
      </c>
      <c r="AB1800" s="237" t="s">
        <v>608</v>
      </c>
      <c r="AC1800" s="237" t="str">
        <f t="shared" si="302"/>
        <v>980</v>
      </c>
      <c r="AD1800" s="237" t="str">
        <f t="shared" si="303"/>
        <v>0003</v>
      </c>
      <c r="AE1800" s="237" t="s">
        <v>6875</v>
      </c>
      <c r="AF1800" s="237" t="s">
        <v>8392</v>
      </c>
      <c r="AG1800" s="237" t="str">
        <f t="shared" si="304"/>
        <v>仙台市青葉区小田原四丁目２番50－２号</v>
      </c>
      <c r="AH1800" s="237" t="s">
        <v>8393</v>
      </c>
      <c r="AI1800" s="237" t="s">
        <v>8394</v>
      </c>
      <c r="AJ1800" s="237" t="s">
        <v>260</v>
      </c>
    </row>
    <row r="1801" spans="1:36">
      <c r="A1801" s="237" t="str">
        <f t="shared" si="296"/>
        <v>0415102086重度訪問介護</v>
      </c>
      <c r="B1801" s="237" t="s">
        <v>8057</v>
      </c>
      <c r="C1801" s="237" t="s">
        <v>8058</v>
      </c>
      <c r="D1801" s="237" t="str">
        <f t="shared" si="297"/>
        <v>カブシキガイシャナカガワ</v>
      </c>
      <c r="E1801" s="237" t="s">
        <v>608</v>
      </c>
      <c r="F1801" s="237" t="str">
        <f t="shared" si="298"/>
        <v>980</v>
      </c>
      <c r="G1801" s="237" t="str">
        <f t="shared" si="299"/>
        <v>0003</v>
      </c>
      <c r="H1801" s="237" t="s">
        <v>8059</v>
      </c>
      <c r="I1801" s="237" t="str">
        <f t="shared" si="300"/>
        <v>仙台市青葉区小田原四丁目２番18号</v>
      </c>
      <c r="J1801" s="237" t="s">
        <v>8060</v>
      </c>
      <c r="K1801" s="237" t="s">
        <v>8061</v>
      </c>
      <c r="L1801" s="237" t="s">
        <v>339</v>
      </c>
      <c r="M1801" s="237" t="s">
        <v>8062</v>
      </c>
      <c r="N1801" s="237" t="s">
        <v>8063</v>
      </c>
      <c r="O1801" s="237" t="s">
        <v>8391</v>
      </c>
      <c r="P1801" s="237" t="s">
        <v>608</v>
      </c>
      <c r="Q1801" s="237" t="s">
        <v>6875</v>
      </c>
      <c r="R1801" s="237" t="s">
        <v>8392</v>
      </c>
      <c r="S1801" s="237" t="s">
        <v>8393</v>
      </c>
      <c r="T1801" s="237" t="s">
        <v>8394</v>
      </c>
      <c r="U1801" s="237" t="s">
        <v>8395</v>
      </c>
      <c r="V1801" s="237" t="s">
        <v>101</v>
      </c>
      <c r="W1801" s="237"/>
      <c r="X1801" s="237"/>
      <c r="Y1801" s="237" t="s">
        <v>8063</v>
      </c>
      <c r="Z1801" s="237" t="s">
        <v>8391</v>
      </c>
      <c r="AA1801" s="237" t="str">
        <f t="shared" si="301"/>
        <v>ヘルパーステーションＮＡＫＡＧＡＷＡ</v>
      </c>
      <c r="AB1801" s="237" t="s">
        <v>608</v>
      </c>
      <c r="AC1801" s="237" t="str">
        <f t="shared" si="302"/>
        <v>980</v>
      </c>
      <c r="AD1801" s="237" t="str">
        <f t="shared" si="303"/>
        <v>0003</v>
      </c>
      <c r="AE1801" s="237" t="s">
        <v>6875</v>
      </c>
      <c r="AF1801" s="237" t="s">
        <v>8392</v>
      </c>
      <c r="AG1801" s="237" t="str">
        <f t="shared" si="304"/>
        <v>仙台市青葉区小田原四丁目２番50－２号</v>
      </c>
      <c r="AH1801" s="237" t="s">
        <v>8393</v>
      </c>
      <c r="AI1801" s="237" t="s">
        <v>8394</v>
      </c>
      <c r="AJ1801" s="237" t="s">
        <v>260</v>
      </c>
    </row>
    <row r="1802" spans="1:36">
      <c r="A1802" s="237" t="str">
        <f t="shared" ref="A1802:A1865" si="305">U1802&amp;V1802</f>
        <v>0415102094短期入所</v>
      </c>
      <c r="B1802" s="237" t="s">
        <v>8396</v>
      </c>
      <c r="C1802" s="237" t="s">
        <v>8397</v>
      </c>
      <c r="D1802" s="237" t="str">
        <f t="shared" ref="D1802:D1865" si="306">DBCS(C1802)</f>
        <v>トクテイヒエイリカツドウホウジンイロドリ</v>
      </c>
      <c r="E1802" s="237" t="s">
        <v>7832</v>
      </c>
      <c r="F1802" s="237" t="str">
        <f t="shared" ref="F1802:F1865" si="307">LEFT(E1802,3)</f>
        <v>983</v>
      </c>
      <c r="G1802" s="237" t="str">
        <f t="shared" ref="G1802:G1865" si="308">RIGHT(E1802,4)</f>
        <v>0824</v>
      </c>
      <c r="H1802" s="237" t="s">
        <v>8398</v>
      </c>
      <c r="I1802" s="237" t="str">
        <f t="shared" ref="I1802:I1865" si="309">SUBSTITUTE(H1802,"宮城県","")</f>
        <v>仙台市宮城野区鶴ケ谷四丁目28番地の２</v>
      </c>
      <c r="J1802" s="237" t="s">
        <v>8399</v>
      </c>
      <c r="K1802" s="237" t="s">
        <v>8399</v>
      </c>
      <c r="L1802" s="237" t="s">
        <v>248</v>
      </c>
      <c r="M1802" s="237" t="s">
        <v>8400</v>
      </c>
      <c r="N1802" s="237" t="s">
        <v>8401</v>
      </c>
      <c r="O1802" s="237" t="s">
        <v>8402</v>
      </c>
      <c r="P1802" s="237" t="s">
        <v>6185</v>
      </c>
      <c r="Q1802" s="237" t="s">
        <v>6875</v>
      </c>
      <c r="R1802" s="237" t="s">
        <v>8403</v>
      </c>
      <c r="S1802" s="237" t="s">
        <v>8404</v>
      </c>
      <c r="T1802" s="237" t="s">
        <v>8405</v>
      </c>
      <c r="U1802" s="237" t="s">
        <v>8406</v>
      </c>
      <c r="V1802" s="237" t="s">
        <v>277</v>
      </c>
      <c r="W1802" s="237"/>
      <c r="X1802" s="237"/>
      <c r="Y1802" s="237" t="s">
        <v>8401</v>
      </c>
      <c r="Z1802" s="237" t="s">
        <v>8402</v>
      </c>
      <c r="AA1802" s="237" t="str">
        <f t="shared" ref="AA1802:AA1865" si="310">DBCS(Z1802)</f>
        <v>タンキニュウショフクシア</v>
      </c>
      <c r="AB1802" s="237" t="s">
        <v>6185</v>
      </c>
      <c r="AC1802" s="237" t="str">
        <f t="shared" ref="AC1802:AC1865" si="311">LEFT(AB1802,3)</f>
        <v>981</v>
      </c>
      <c r="AD1802" s="237" t="str">
        <f t="shared" ref="AD1802:AD1865" si="312">RIGHT(AB1802,4)</f>
        <v>0952</v>
      </c>
      <c r="AE1802" s="237" t="s">
        <v>6875</v>
      </c>
      <c r="AF1802" s="237" t="s">
        <v>8403</v>
      </c>
      <c r="AG1802" s="237" t="str">
        <f t="shared" ref="AG1802:AG1865" si="313">SUBSTITUTE(AF1802,"宮城県","")</f>
        <v>仙台市青葉区中山二丁目19番22号</v>
      </c>
      <c r="AH1802" s="237" t="s">
        <v>8404</v>
      </c>
      <c r="AI1802" s="237" t="s">
        <v>8405</v>
      </c>
      <c r="AJ1802" s="237" t="s">
        <v>260</v>
      </c>
    </row>
    <row r="1803" spans="1:36">
      <c r="A1803" s="237" t="str">
        <f t="shared" si="305"/>
        <v>0415102110居宅介護</v>
      </c>
      <c r="B1803" s="237" t="s">
        <v>8407</v>
      </c>
      <c r="C1803" s="237" t="s">
        <v>8408</v>
      </c>
      <c r="D1803" s="237" t="str">
        <f t="shared" si="306"/>
        <v>ガレージゴウドウガイシャ</v>
      </c>
      <c r="E1803" s="237" t="s">
        <v>8409</v>
      </c>
      <c r="F1803" s="237" t="str">
        <f t="shared" si="307"/>
        <v>982</v>
      </c>
      <c r="G1803" s="237" t="str">
        <f t="shared" si="308"/>
        <v>0221</v>
      </c>
      <c r="H1803" s="237" t="s">
        <v>8410</v>
      </c>
      <c r="I1803" s="237" t="str">
        <f t="shared" si="309"/>
        <v>仙台市太白区日本平６番18号</v>
      </c>
      <c r="J1803" s="237" t="s">
        <v>8411</v>
      </c>
      <c r="K1803" s="237"/>
      <c r="L1803" s="237" t="s">
        <v>821</v>
      </c>
      <c r="M1803" s="237" t="s">
        <v>8412</v>
      </c>
      <c r="N1803" s="237" t="s">
        <v>8413</v>
      </c>
      <c r="O1803" s="237" t="s">
        <v>8414</v>
      </c>
      <c r="P1803" s="237" t="s">
        <v>8415</v>
      </c>
      <c r="Q1803" s="237" t="s">
        <v>6875</v>
      </c>
      <c r="R1803" s="237" t="s">
        <v>8416</v>
      </c>
      <c r="S1803" s="237" t="s">
        <v>8417</v>
      </c>
      <c r="T1803" s="237" t="s">
        <v>8418</v>
      </c>
      <c r="U1803" s="237" t="s">
        <v>8419</v>
      </c>
      <c r="V1803" s="237" t="s">
        <v>99</v>
      </c>
      <c r="W1803" s="237"/>
      <c r="X1803" s="237"/>
      <c r="Y1803" s="237" t="s">
        <v>8413</v>
      </c>
      <c r="Z1803" s="237" t="s">
        <v>8414</v>
      </c>
      <c r="AA1803" s="237" t="str">
        <f t="shared" si="310"/>
        <v>ヨロズヤ</v>
      </c>
      <c r="AB1803" s="237" t="s">
        <v>8415</v>
      </c>
      <c r="AC1803" s="237" t="str">
        <f t="shared" si="311"/>
        <v>989</v>
      </c>
      <c r="AD1803" s="237" t="str">
        <f t="shared" si="312"/>
        <v>3431</v>
      </c>
      <c r="AE1803" s="237" t="s">
        <v>6875</v>
      </c>
      <c r="AF1803" s="237" t="s">
        <v>8416</v>
      </c>
      <c r="AG1803" s="237" t="str">
        <f t="shared" si="313"/>
        <v>仙台市青葉区作並字岩谷堂西16番地の228</v>
      </c>
      <c r="AH1803" s="237" t="s">
        <v>8417</v>
      </c>
      <c r="AI1803" s="237" t="s">
        <v>8418</v>
      </c>
      <c r="AJ1803" s="237" t="s">
        <v>260</v>
      </c>
    </row>
    <row r="1804" spans="1:36">
      <c r="A1804" s="237" t="str">
        <f t="shared" si="305"/>
        <v>0415102110重度訪問介護</v>
      </c>
      <c r="B1804" s="237" t="s">
        <v>8407</v>
      </c>
      <c r="C1804" s="237" t="s">
        <v>8408</v>
      </c>
      <c r="D1804" s="237" t="str">
        <f t="shared" si="306"/>
        <v>ガレージゴウドウガイシャ</v>
      </c>
      <c r="E1804" s="237" t="s">
        <v>8409</v>
      </c>
      <c r="F1804" s="237" t="str">
        <f t="shared" si="307"/>
        <v>982</v>
      </c>
      <c r="G1804" s="237" t="str">
        <f t="shared" si="308"/>
        <v>0221</v>
      </c>
      <c r="H1804" s="237" t="s">
        <v>8410</v>
      </c>
      <c r="I1804" s="237" t="str">
        <f t="shared" si="309"/>
        <v>仙台市太白区日本平６番18号</v>
      </c>
      <c r="J1804" s="237" t="s">
        <v>8411</v>
      </c>
      <c r="K1804" s="237"/>
      <c r="L1804" s="237" t="s">
        <v>821</v>
      </c>
      <c r="M1804" s="237" t="s">
        <v>8412</v>
      </c>
      <c r="N1804" s="237" t="s">
        <v>8413</v>
      </c>
      <c r="O1804" s="237" t="s">
        <v>8414</v>
      </c>
      <c r="P1804" s="237" t="s">
        <v>8415</v>
      </c>
      <c r="Q1804" s="237" t="s">
        <v>6875</v>
      </c>
      <c r="R1804" s="237" t="s">
        <v>8416</v>
      </c>
      <c r="S1804" s="237" t="s">
        <v>8417</v>
      </c>
      <c r="T1804" s="237" t="s">
        <v>8418</v>
      </c>
      <c r="U1804" s="237" t="s">
        <v>8419</v>
      </c>
      <c r="V1804" s="237" t="s">
        <v>101</v>
      </c>
      <c r="W1804" s="237"/>
      <c r="X1804" s="237"/>
      <c r="Y1804" s="237" t="s">
        <v>8413</v>
      </c>
      <c r="Z1804" s="237" t="s">
        <v>8414</v>
      </c>
      <c r="AA1804" s="237" t="str">
        <f t="shared" si="310"/>
        <v>ヨロズヤ</v>
      </c>
      <c r="AB1804" s="237" t="s">
        <v>8415</v>
      </c>
      <c r="AC1804" s="237" t="str">
        <f t="shared" si="311"/>
        <v>989</v>
      </c>
      <c r="AD1804" s="237" t="str">
        <f t="shared" si="312"/>
        <v>3431</v>
      </c>
      <c r="AE1804" s="237" t="s">
        <v>6875</v>
      </c>
      <c r="AF1804" s="237" t="s">
        <v>8416</v>
      </c>
      <c r="AG1804" s="237" t="str">
        <f t="shared" si="313"/>
        <v>仙台市青葉区作並字岩谷堂西16番地の228</v>
      </c>
      <c r="AH1804" s="237" t="s">
        <v>8417</v>
      </c>
      <c r="AI1804" s="237" t="s">
        <v>8418</v>
      </c>
      <c r="AJ1804" s="237" t="s">
        <v>260</v>
      </c>
    </row>
    <row r="1805" spans="1:36">
      <c r="A1805" s="237" t="str">
        <f t="shared" si="305"/>
        <v>0415102144就労移行支援</v>
      </c>
      <c r="B1805" s="237" t="s">
        <v>8420</v>
      </c>
      <c r="C1805" s="237" t="s">
        <v>8421</v>
      </c>
      <c r="D1805" s="237" t="str">
        <f t="shared" si="306"/>
        <v>イッパンシャダンホウジンパーソナルサポートセンター</v>
      </c>
      <c r="E1805" s="237" t="s">
        <v>7540</v>
      </c>
      <c r="F1805" s="237" t="str">
        <f t="shared" si="307"/>
        <v>980</v>
      </c>
      <c r="G1805" s="237" t="str">
        <f t="shared" si="308"/>
        <v>0802</v>
      </c>
      <c r="H1805" s="237" t="s">
        <v>8422</v>
      </c>
      <c r="I1805" s="237" t="str">
        <f t="shared" si="309"/>
        <v>仙台市青葉区二日町６番６号シャンボール青葉２階</v>
      </c>
      <c r="J1805" s="237" t="s">
        <v>8423</v>
      </c>
      <c r="K1805" s="237" t="s">
        <v>8424</v>
      </c>
      <c r="L1805" s="237" t="s">
        <v>901</v>
      </c>
      <c r="M1805" s="237" t="s">
        <v>8425</v>
      </c>
      <c r="N1805" s="237" t="s">
        <v>8426</v>
      </c>
      <c r="O1805" s="237" t="s">
        <v>8427</v>
      </c>
      <c r="P1805" s="237" t="s">
        <v>7540</v>
      </c>
      <c r="Q1805" s="237" t="s">
        <v>6875</v>
      </c>
      <c r="R1805" s="237" t="s">
        <v>8428</v>
      </c>
      <c r="S1805" s="237" t="s">
        <v>8429</v>
      </c>
      <c r="T1805" s="237" t="s">
        <v>8430</v>
      </c>
      <c r="U1805" s="237" t="s">
        <v>8431</v>
      </c>
      <c r="V1805" s="237" t="s">
        <v>109</v>
      </c>
      <c r="W1805" s="237"/>
      <c r="X1805" s="237"/>
      <c r="Y1805" s="237" t="s">
        <v>8426</v>
      </c>
      <c r="Z1805" s="237" t="s">
        <v>8427</v>
      </c>
      <c r="AA1805" s="237" t="str">
        <f t="shared" si="310"/>
        <v>シュウロウサポートセンターアシタノタネマキ</v>
      </c>
      <c r="AB1805" s="237" t="s">
        <v>7540</v>
      </c>
      <c r="AC1805" s="237" t="str">
        <f t="shared" si="311"/>
        <v>980</v>
      </c>
      <c r="AD1805" s="237" t="str">
        <f t="shared" si="312"/>
        <v>0802</v>
      </c>
      <c r="AE1805" s="237" t="s">
        <v>6875</v>
      </c>
      <c r="AF1805" s="237" t="s">
        <v>8428</v>
      </c>
      <c r="AG1805" s="237" t="str">
        <f t="shared" si="313"/>
        <v>仙台市青葉区二日町２番１号キムラオフィスビル３階</v>
      </c>
      <c r="AH1805" s="237" t="s">
        <v>8429</v>
      </c>
      <c r="AI1805" s="237" t="s">
        <v>8430</v>
      </c>
      <c r="AJ1805" s="237" t="s">
        <v>260</v>
      </c>
    </row>
    <row r="1806" spans="1:36">
      <c r="A1806" s="237" t="str">
        <f t="shared" si="305"/>
        <v>0415102177居宅介護</v>
      </c>
      <c r="B1806" s="237" t="s">
        <v>8432</v>
      </c>
      <c r="C1806" s="237" t="s">
        <v>8433</v>
      </c>
      <c r="D1806" s="237" t="str">
        <f t="shared" si="306"/>
        <v>ゴウドウガイシャハナマルケア</v>
      </c>
      <c r="E1806" s="237" t="s">
        <v>7193</v>
      </c>
      <c r="F1806" s="237" t="str">
        <f t="shared" si="307"/>
        <v>981</v>
      </c>
      <c r="G1806" s="237" t="str">
        <f t="shared" si="308"/>
        <v>0905</v>
      </c>
      <c r="H1806" s="237" t="s">
        <v>8434</v>
      </c>
      <c r="I1806" s="237" t="str">
        <f t="shared" si="309"/>
        <v>仙台市青葉区小松島二丁目26番１号</v>
      </c>
      <c r="J1806" s="237" t="s">
        <v>8435</v>
      </c>
      <c r="K1806" s="237" t="s">
        <v>8435</v>
      </c>
      <c r="L1806" s="237" t="s">
        <v>821</v>
      </c>
      <c r="M1806" s="237" t="s">
        <v>8436</v>
      </c>
      <c r="N1806" s="237" t="s">
        <v>8437</v>
      </c>
      <c r="O1806" s="237" t="s">
        <v>8438</v>
      </c>
      <c r="P1806" s="237" t="s">
        <v>7193</v>
      </c>
      <c r="Q1806" s="237" t="s">
        <v>6875</v>
      </c>
      <c r="R1806" s="237" t="s">
        <v>8434</v>
      </c>
      <c r="S1806" s="237" t="s">
        <v>8435</v>
      </c>
      <c r="T1806" s="237" t="s">
        <v>8435</v>
      </c>
      <c r="U1806" s="237" t="s">
        <v>8439</v>
      </c>
      <c r="V1806" s="237" t="s">
        <v>99</v>
      </c>
      <c r="W1806" s="237"/>
      <c r="X1806" s="237"/>
      <c r="Y1806" s="237" t="s">
        <v>8437</v>
      </c>
      <c r="Z1806" s="237" t="s">
        <v>8438</v>
      </c>
      <c r="AA1806" s="237" t="str">
        <f t="shared" si="310"/>
        <v>ハナマルケア</v>
      </c>
      <c r="AB1806" s="237" t="s">
        <v>7193</v>
      </c>
      <c r="AC1806" s="237" t="str">
        <f t="shared" si="311"/>
        <v>981</v>
      </c>
      <c r="AD1806" s="237" t="str">
        <f t="shared" si="312"/>
        <v>0905</v>
      </c>
      <c r="AE1806" s="237" t="s">
        <v>6875</v>
      </c>
      <c r="AF1806" s="237" t="s">
        <v>8434</v>
      </c>
      <c r="AG1806" s="237" t="str">
        <f t="shared" si="313"/>
        <v>仙台市青葉区小松島二丁目26番１号</v>
      </c>
      <c r="AH1806" s="237" t="s">
        <v>8435</v>
      </c>
      <c r="AI1806" s="237" t="s">
        <v>8435</v>
      </c>
      <c r="AJ1806" s="237" t="s">
        <v>332</v>
      </c>
    </row>
    <row r="1807" spans="1:36">
      <c r="A1807" s="237" t="str">
        <f t="shared" si="305"/>
        <v>0415102177同行援護</v>
      </c>
      <c r="B1807" s="237" t="s">
        <v>8432</v>
      </c>
      <c r="C1807" s="237" t="s">
        <v>8433</v>
      </c>
      <c r="D1807" s="237" t="str">
        <f t="shared" si="306"/>
        <v>ゴウドウガイシャハナマルケア</v>
      </c>
      <c r="E1807" s="237" t="s">
        <v>7193</v>
      </c>
      <c r="F1807" s="237" t="str">
        <f t="shared" si="307"/>
        <v>981</v>
      </c>
      <c r="G1807" s="237" t="str">
        <f t="shared" si="308"/>
        <v>0905</v>
      </c>
      <c r="H1807" s="237" t="s">
        <v>8434</v>
      </c>
      <c r="I1807" s="237" t="str">
        <f t="shared" si="309"/>
        <v>仙台市青葉区小松島二丁目26番１号</v>
      </c>
      <c r="J1807" s="237" t="s">
        <v>8435</v>
      </c>
      <c r="K1807" s="237" t="s">
        <v>8435</v>
      </c>
      <c r="L1807" s="237" t="s">
        <v>821</v>
      </c>
      <c r="M1807" s="237" t="s">
        <v>8436</v>
      </c>
      <c r="N1807" s="237" t="s">
        <v>8437</v>
      </c>
      <c r="O1807" s="237" t="s">
        <v>8438</v>
      </c>
      <c r="P1807" s="237" t="s">
        <v>7193</v>
      </c>
      <c r="Q1807" s="237" t="s">
        <v>6875</v>
      </c>
      <c r="R1807" s="237" t="s">
        <v>8434</v>
      </c>
      <c r="S1807" s="237" t="s">
        <v>8435</v>
      </c>
      <c r="T1807" s="237" t="s">
        <v>8435</v>
      </c>
      <c r="U1807" s="237" t="s">
        <v>8439</v>
      </c>
      <c r="V1807" s="237" t="s">
        <v>126</v>
      </c>
      <c r="W1807" s="237"/>
      <c r="X1807" s="237"/>
      <c r="Y1807" s="237" t="s">
        <v>8437</v>
      </c>
      <c r="Z1807" s="237" t="s">
        <v>8438</v>
      </c>
      <c r="AA1807" s="237" t="str">
        <f t="shared" si="310"/>
        <v>ハナマルケア</v>
      </c>
      <c r="AB1807" s="237" t="s">
        <v>7193</v>
      </c>
      <c r="AC1807" s="237" t="str">
        <f t="shared" si="311"/>
        <v>981</v>
      </c>
      <c r="AD1807" s="237" t="str">
        <f t="shared" si="312"/>
        <v>0905</v>
      </c>
      <c r="AE1807" s="237" t="s">
        <v>6875</v>
      </c>
      <c r="AF1807" s="237" t="s">
        <v>8434</v>
      </c>
      <c r="AG1807" s="237" t="str">
        <f t="shared" si="313"/>
        <v>仙台市青葉区小松島二丁目26番１号</v>
      </c>
      <c r="AH1807" s="237" t="s">
        <v>8435</v>
      </c>
      <c r="AI1807" s="237" t="s">
        <v>8435</v>
      </c>
      <c r="AJ1807" s="237" t="s">
        <v>332</v>
      </c>
    </row>
    <row r="1808" spans="1:36">
      <c r="A1808" s="237" t="str">
        <f t="shared" si="305"/>
        <v>0415102185就労継続支援Ｂ型</v>
      </c>
      <c r="B1808" s="237" t="s">
        <v>8440</v>
      </c>
      <c r="C1808" s="237" t="s">
        <v>8441</v>
      </c>
      <c r="D1808" s="237" t="str">
        <f t="shared" si="306"/>
        <v>トクテイヒエイリカツドウホウジンセンダイアビリティネットワーク</v>
      </c>
      <c r="E1808" s="237" t="s">
        <v>8442</v>
      </c>
      <c r="F1808" s="237" t="str">
        <f t="shared" si="307"/>
        <v>981</v>
      </c>
      <c r="G1808" s="237" t="str">
        <f t="shared" si="308"/>
        <v>8522</v>
      </c>
      <c r="H1808" s="237" t="s">
        <v>8443</v>
      </c>
      <c r="I1808" s="237" t="str">
        <f t="shared" si="309"/>
        <v>仙台市青葉区国見一丁目８番１号</v>
      </c>
      <c r="J1808" s="237" t="s">
        <v>8444</v>
      </c>
      <c r="K1808" s="237" t="s">
        <v>8445</v>
      </c>
      <c r="L1808" s="237" t="s">
        <v>248</v>
      </c>
      <c r="M1808" s="237" t="s">
        <v>8446</v>
      </c>
      <c r="N1808" s="237" t="s">
        <v>8447</v>
      </c>
      <c r="O1808" s="237" t="s">
        <v>8448</v>
      </c>
      <c r="P1808" s="237" t="s">
        <v>8442</v>
      </c>
      <c r="Q1808" s="237" t="s">
        <v>6875</v>
      </c>
      <c r="R1808" s="237" t="s">
        <v>8443</v>
      </c>
      <c r="S1808" s="237" t="s">
        <v>8444</v>
      </c>
      <c r="T1808" s="237" t="s">
        <v>8445</v>
      </c>
      <c r="U1808" s="237" t="s">
        <v>8449</v>
      </c>
      <c r="V1808" s="237" t="s">
        <v>111</v>
      </c>
      <c r="W1808" s="237"/>
      <c r="X1808" s="237"/>
      <c r="Y1808" s="237" t="s">
        <v>8447</v>
      </c>
      <c r="Z1808" s="237" t="s">
        <v>8448</v>
      </c>
      <c r="AA1808" s="237" t="str">
        <f t="shared" si="310"/>
        <v>センダイアン</v>
      </c>
      <c r="AB1808" s="237" t="s">
        <v>8442</v>
      </c>
      <c r="AC1808" s="237" t="str">
        <f t="shared" si="311"/>
        <v>981</v>
      </c>
      <c r="AD1808" s="237" t="str">
        <f t="shared" si="312"/>
        <v>8522</v>
      </c>
      <c r="AE1808" s="237" t="s">
        <v>6875</v>
      </c>
      <c r="AF1808" s="237" t="s">
        <v>8443</v>
      </c>
      <c r="AG1808" s="237" t="str">
        <f t="shared" si="313"/>
        <v>仙台市青葉区国見一丁目８番１号</v>
      </c>
      <c r="AH1808" s="237" t="s">
        <v>8444</v>
      </c>
      <c r="AI1808" s="237" t="s">
        <v>8445</v>
      </c>
      <c r="AJ1808" s="237" t="s">
        <v>260</v>
      </c>
    </row>
    <row r="1809" spans="1:36">
      <c r="A1809" s="237" t="str">
        <f t="shared" si="305"/>
        <v>0415102193居宅介護</v>
      </c>
      <c r="B1809" s="237" t="s">
        <v>8130</v>
      </c>
      <c r="C1809" s="237" t="s">
        <v>8131</v>
      </c>
      <c r="D1809" s="237" t="str">
        <f t="shared" si="306"/>
        <v>シブヤメディカルホールディングスカブシキガイシャ</v>
      </c>
      <c r="E1809" s="237" t="s">
        <v>4898</v>
      </c>
      <c r="F1809" s="237" t="str">
        <f t="shared" si="307"/>
        <v>980</v>
      </c>
      <c r="G1809" s="237" t="str">
        <f t="shared" si="308"/>
        <v>0803</v>
      </c>
      <c r="H1809" s="237" t="s">
        <v>8132</v>
      </c>
      <c r="I1809" s="237" t="str">
        <f t="shared" si="309"/>
        <v>仙台市青葉区国分町三丁目８番１号勾当台ビル８階</v>
      </c>
      <c r="J1809" s="237" t="s">
        <v>8133</v>
      </c>
      <c r="K1809" s="237" t="s">
        <v>8134</v>
      </c>
      <c r="L1809" s="237" t="s">
        <v>8135</v>
      </c>
      <c r="M1809" s="237" t="s">
        <v>8136</v>
      </c>
      <c r="N1809" s="237" t="s">
        <v>8450</v>
      </c>
      <c r="O1809" s="237" t="s">
        <v>8451</v>
      </c>
      <c r="P1809" s="237" t="s">
        <v>7080</v>
      </c>
      <c r="Q1809" s="237" t="s">
        <v>6875</v>
      </c>
      <c r="R1809" s="237" t="s">
        <v>8229</v>
      </c>
      <c r="S1809" s="237" t="s">
        <v>8226</v>
      </c>
      <c r="T1809" s="237" t="s">
        <v>8227</v>
      </c>
      <c r="U1809" s="237" t="s">
        <v>8452</v>
      </c>
      <c r="V1809" s="237" t="s">
        <v>99</v>
      </c>
      <c r="W1809" s="237"/>
      <c r="X1809" s="237"/>
      <c r="Y1809" s="237" t="s">
        <v>8450</v>
      </c>
      <c r="Z1809" s="237" t="s">
        <v>8451</v>
      </c>
      <c r="AA1809" s="237" t="str">
        <f t="shared" si="310"/>
        <v>ヤチヨホウモンカイゴステーションーセンダイハチマンー</v>
      </c>
      <c r="AB1809" s="237" t="s">
        <v>7080</v>
      </c>
      <c r="AC1809" s="237" t="str">
        <f t="shared" si="311"/>
        <v>980</v>
      </c>
      <c r="AD1809" s="237" t="str">
        <f t="shared" si="312"/>
        <v>0871</v>
      </c>
      <c r="AE1809" s="237" t="s">
        <v>6875</v>
      </c>
      <c r="AF1809" s="237" t="s">
        <v>8229</v>
      </c>
      <c r="AG1809" s="237" t="str">
        <f t="shared" si="313"/>
        <v>仙台市青葉区八幡四丁目３番25号</v>
      </c>
      <c r="AH1809" s="237" t="s">
        <v>8226</v>
      </c>
      <c r="AI1809" s="237" t="s">
        <v>8227</v>
      </c>
      <c r="AJ1809" s="237" t="s">
        <v>260</v>
      </c>
    </row>
    <row r="1810" spans="1:36">
      <c r="A1810" s="237" t="str">
        <f t="shared" si="305"/>
        <v>0415102193重度訪問介護</v>
      </c>
      <c r="B1810" s="237" t="s">
        <v>8130</v>
      </c>
      <c r="C1810" s="237" t="s">
        <v>8131</v>
      </c>
      <c r="D1810" s="237" t="str">
        <f t="shared" si="306"/>
        <v>シブヤメディカルホールディングスカブシキガイシャ</v>
      </c>
      <c r="E1810" s="237" t="s">
        <v>4898</v>
      </c>
      <c r="F1810" s="237" t="str">
        <f t="shared" si="307"/>
        <v>980</v>
      </c>
      <c r="G1810" s="237" t="str">
        <f t="shared" si="308"/>
        <v>0803</v>
      </c>
      <c r="H1810" s="237" t="s">
        <v>8132</v>
      </c>
      <c r="I1810" s="237" t="str">
        <f t="shared" si="309"/>
        <v>仙台市青葉区国分町三丁目８番１号勾当台ビル８階</v>
      </c>
      <c r="J1810" s="237" t="s">
        <v>8133</v>
      </c>
      <c r="K1810" s="237" t="s">
        <v>8134</v>
      </c>
      <c r="L1810" s="237" t="s">
        <v>8135</v>
      </c>
      <c r="M1810" s="237" t="s">
        <v>8136</v>
      </c>
      <c r="N1810" s="237" t="s">
        <v>8450</v>
      </c>
      <c r="O1810" s="237" t="s">
        <v>8451</v>
      </c>
      <c r="P1810" s="237" t="s">
        <v>7080</v>
      </c>
      <c r="Q1810" s="237" t="s">
        <v>6875</v>
      </c>
      <c r="R1810" s="237" t="s">
        <v>8229</v>
      </c>
      <c r="S1810" s="237" t="s">
        <v>8226</v>
      </c>
      <c r="T1810" s="237" t="s">
        <v>8227</v>
      </c>
      <c r="U1810" s="237" t="s">
        <v>8452</v>
      </c>
      <c r="V1810" s="237" t="s">
        <v>101</v>
      </c>
      <c r="W1810" s="237"/>
      <c r="X1810" s="237"/>
      <c r="Y1810" s="237" t="s">
        <v>8450</v>
      </c>
      <c r="Z1810" s="237" t="s">
        <v>8451</v>
      </c>
      <c r="AA1810" s="237" t="str">
        <f t="shared" si="310"/>
        <v>ヤチヨホウモンカイゴステーションーセンダイハチマンー</v>
      </c>
      <c r="AB1810" s="237" t="s">
        <v>7080</v>
      </c>
      <c r="AC1810" s="237" t="str">
        <f t="shared" si="311"/>
        <v>980</v>
      </c>
      <c r="AD1810" s="237" t="str">
        <f t="shared" si="312"/>
        <v>0871</v>
      </c>
      <c r="AE1810" s="237" t="s">
        <v>6875</v>
      </c>
      <c r="AF1810" s="237" t="s">
        <v>8229</v>
      </c>
      <c r="AG1810" s="237" t="str">
        <f t="shared" si="313"/>
        <v>仙台市青葉区八幡四丁目３番25号</v>
      </c>
      <c r="AH1810" s="237" t="s">
        <v>8226</v>
      </c>
      <c r="AI1810" s="237" t="s">
        <v>8227</v>
      </c>
      <c r="AJ1810" s="237" t="s">
        <v>260</v>
      </c>
    </row>
    <row r="1811" spans="1:36">
      <c r="A1811" s="237" t="str">
        <f t="shared" si="305"/>
        <v>0415102219居宅介護</v>
      </c>
      <c r="B1811" s="237" t="s">
        <v>8453</v>
      </c>
      <c r="C1811" s="237" t="s">
        <v>8454</v>
      </c>
      <c r="D1811" s="237" t="str">
        <f t="shared" si="306"/>
        <v>カブシキガイシャ　フィリア</v>
      </c>
      <c r="E1811" s="237" t="s">
        <v>514</v>
      </c>
      <c r="F1811" s="237" t="str">
        <f t="shared" si="307"/>
        <v>981</v>
      </c>
      <c r="G1811" s="237" t="str">
        <f t="shared" si="308"/>
        <v>0961</v>
      </c>
      <c r="H1811" s="237" t="s">
        <v>8455</v>
      </c>
      <c r="I1811" s="237" t="str">
        <f t="shared" si="309"/>
        <v>仙台市青葉区桜ケ丘3丁目13-22</v>
      </c>
      <c r="J1811" s="237" t="s">
        <v>8456</v>
      </c>
      <c r="K1811" s="237" t="s">
        <v>8457</v>
      </c>
      <c r="L1811" s="237" t="s">
        <v>339</v>
      </c>
      <c r="M1811" s="237" t="s">
        <v>8458</v>
      </c>
      <c r="N1811" s="237" t="s">
        <v>8459</v>
      </c>
      <c r="O1811" s="237" t="s">
        <v>8460</v>
      </c>
      <c r="P1811" s="237" t="s">
        <v>514</v>
      </c>
      <c r="Q1811" s="237" t="s">
        <v>6875</v>
      </c>
      <c r="R1811" s="237" t="s">
        <v>8461</v>
      </c>
      <c r="S1811" s="237" t="s">
        <v>8462</v>
      </c>
      <c r="T1811" s="237" t="s">
        <v>8463</v>
      </c>
      <c r="U1811" s="237" t="s">
        <v>8464</v>
      </c>
      <c r="V1811" s="237" t="s">
        <v>99</v>
      </c>
      <c r="W1811" s="237"/>
      <c r="X1811" s="237"/>
      <c r="Y1811" s="237" t="s">
        <v>8459</v>
      </c>
      <c r="Z1811" s="237" t="s">
        <v>8460</v>
      </c>
      <c r="AA1811" s="237" t="str">
        <f t="shared" si="310"/>
        <v>ベスティー</v>
      </c>
      <c r="AB1811" s="237" t="s">
        <v>514</v>
      </c>
      <c r="AC1811" s="237" t="str">
        <f t="shared" si="311"/>
        <v>981</v>
      </c>
      <c r="AD1811" s="237" t="str">
        <f t="shared" si="312"/>
        <v>0961</v>
      </c>
      <c r="AE1811" s="237" t="s">
        <v>6875</v>
      </c>
      <c r="AF1811" s="237" t="s">
        <v>8461</v>
      </c>
      <c r="AG1811" s="237" t="str">
        <f t="shared" si="313"/>
        <v>仙台市青葉区桜ケ丘三丁目13番22号エクセルシャトー桜ヶ丘101</v>
      </c>
      <c r="AH1811" s="237" t="s">
        <v>8462</v>
      </c>
      <c r="AI1811" s="237" t="s">
        <v>8463</v>
      </c>
      <c r="AJ1811" s="237" t="s">
        <v>260</v>
      </c>
    </row>
    <row r="1812" spans="1:36">
      <c r="A1812" s="237" t="str">
        <f t="shared" si="305"/>
        <v>0415102227宿泊型自立訓練</v>
      </c>
      <c r="B1812" s="237" t="s">
        <v>8027</v>
      </c>
      <c r="C1812" s="237" t="s">
        <v>8028</v>
      </c>
      <c r="D1812" s="237" t="str">
        <f t="shared" si="306"/>
        <v>イッパンシャダンホウジンニホンフクシシエンキョウカイ</v>
      </c>
      <c r="E1812" s="237" t="s">
        <v>7204</v>
      </c>
      <c r="F1812" s="237" t="str">
        <f t="shared" si="307"/>
        <v>981</v>
      </c>
      <c r="G1812" s="237" t="str">
        <f t="shared" si="308"/>
        <v>0904</v>
      </c>
      <c r="H1812" s="237" t="s">
        <v>8029</v>
      </c>
      <c r="I1812" s="237" t="str">
        <f t="shared" si="309"/>
        <v>仙台市青葉区旭ケ丘一丁目29番２号アバンザ鵬図101</v>
      </c>
      <c r="J1812" s="237" t="s">
        <v>8030</v>
      </c>
      <c r="K1812" s="237" t="s">
        <v>8031</v>
      </c>
      <c r="L1812" s="237" t="s">
        <v>901</v>
      </c>
      <c r="M1812" s="237" t="s">
        <v>8032</v>
      </c>
      <c r="N1812" s="237" t="s">
        <v>8465</v>
      </c>
      <c r="O1812" s="237" t="s">
        <v>8466</v>
      </c>
      <c r="P1812" s="237" t="s">
        <v>7204</v>
      </c>
      <c r="Q1812" s="237" t="s">
        <v>6875</v>
      </c>
      <c r="R1812" s="237" t="s">
        <v>8467</v>
      </c>
      <c r="S1812" s="237" t="s">
        <v>8468</v>
      </c>
      <c r="T1812" s="237" t="s">
        <v>8469</v>
      </c>
      <c r="U1812" s="237" t="s">
        <v>8470</v>
      </c>
      <c r="V1812" s="237" t="s">
        <v>4478</v>
      </c>
      <c r="W1812" s="237"/>
      <c r="X1812" s="237"/>
      <c r="Y1812" s="237" t="s">
        <v>8465</v>
      </c>
      <c r="Z1812" s="237" t="s">
        <v>8466</v>
      </c>
      <c r="AA1812" s="237" t="str">
        <f t="shared" si="310"/>
        <v>スマイルライフアサヒガオカ</v>
      </c>
      <c r="AB1812" s="237" t="s">
        <v>7204</v>
      </c>
      <c r="AC1812" s="237" t="str">
        <f t="shared" si="311"/>
        <v>981</v>
      </c>
      <c r="AD1812" s="237" t="str">
        <f t="shared" si="312"/>
        <v>0904</v>
      </c>
      <c r="AE1812" s="237" t="s">
        <v>6875</v>
      </c>
      <c r="AF1812" s="237" t="s">
        <v>8467</v>
      </c>
      <c r="AG1812" s="237" t="str">
        <f t="shared" si="313"/>
        <v>仙台市青葉区旭ケ丘三丁目16番21号</v>
      </c>
      <c r="AH1812" s="237" t="s">
        <v>8468</v>
      </c>
      <c r="AI1812" s="237" t="s">
        <v>8469</v>
      </c>
      <c r="AJ1812" s="237" t="s">
        <v>260</v>
      </c>
    </row>
    <row r="1813" spans="1:36">
      <c r="A1813" s="237" t="str">
        <f t="shared" si="305"/>
        <v>0415102227自立訓練（生活訓練）</v>
      </c>
      <c r="B1813" s="237" t="s">
        <v>8027</v>
      </c>
      <c r="C1813" s="237" t="s">
        <v>8028</v>
      </c>
      <c r="D1813" s="237" t="str">
        <f t="shared" si="306"/>
        <v>イッパンシャダンホウジンニホンフクシシエンキョウカイ</v>
      </c>
      <c r="E1813" s="237" t="s">
        <v>7204</v>
      </c>
      <c r="F1813" s="237" t="str">
        <f t="shared" si="307"/>
        <v>981</v>
      </c>
      <c r="G1813" s="237" t="str">
        <f t="shared" si="308"/>
        <v>0904</v>
      </c>
      <c r="H1813" s="237" t="s">
        <v>8029</v>
      </c>
      <c r="I1813" s="237" t="str">
        <f t="shared" si="309"/>
        <v>仙台市青葉区旭ケ丘一丁目29番２号アバンザ鵬図101</v>
      </c>
      <c r="J1813" s="237" t="s">
        <v>8030</v>
      </c>
      <c r="K1813" s="237" t="s">
        <v>8031</v>
      </c>
      <c r="L1813" s="237" t="s">
        <v>901</v>
      </c>
      <c r="M1813" s="237" t="s">
        <v>8032</v>
      </c>
      <c r="N1813" s="237" t="s">
        <v>8465</v>
      </c>
      <c r="O1813" s="237" t="s">
        <v>8466</v>
      </c>
      <c r="P1813" s="237" t="s">
        <v>7204</v>
      </c>
      <c r="Q1813" s="237" t="s">
        <v>6875</v>
      </c>
      <c r="R1813" s="237" t="s">
        <v>8467</v>
      </c>
      <c r="S1813" s="237" t="s">
        <v>8468</v>
      </c>
      <c r="T1813" s="237" t="s">
        <v>8469</v>
      </c>
      <c r="U1813" s="237" t="s">
        <v>8470</v>
      </c>
      <c r="V1813" s="237" t="s">
        <v>108</v>
      </c>
      <c r="W1813" s="237"/>
      <c r="X1813" s="237"/>
      <c r="Y1813" s="237" t="s">
        <v>8465</v>
      </c>
      <c r="Z1813" s="237" t="s">
        <v>8466</v>
      </c>
      <c r="AA1813" s="237" t="str">
        <f t="shared" si="310"/>
        <v>スマイルライフアサヒガオカ</v>
      </c>
      <c r="AB1813" s="237" t="s">
        <v>7204</v>
      </c>
      <c r="AC1813" s="237" t="str">
        <f t="shared" si="311"/>
        <v>981</v>
      </c>
      <c r="AD1813" s="237" t="str">
        <f t="shared" si="312"/>
        <v>0904</v>
      </c>
      <c r="AE1813" s="237" t="s">
        <v>6875</v>
      </c>
      <c r="AF1813" s="237" t="s">
        <v>8467</v>
      </c>
      <c r="AG1813" s="237" t="str">
        <f t="shared" si="313"/>
        <v>仙台市青葉区旭ケ丘三丁目16番21号</v>
      </c>
      <c r="AH1813" s="237" t="s">
        <v>8468</v>
      </c>
      <c r="AI1813" s="237" t="s">
        <v>8469</v>
      </c>
      <c r="AJ1813" s="237" t="s">
        <v>260</v>
      </c>
    </row>
    <row r="1814" spans="1:36">
      <c r="A1814" s="237" t="str">
        <f t="shared" si="305"/>
        <v>0415102235就労移行支援</v>
      </c>
      <c r="B1814" s="237" t="s">
        <v>2338</v>
      </c>
      <c r="C1814" s="237" t="s">
        <v>2339</v>
      </c>
      <c r="D1814" s="237" t="str">
        <f t="shared" si="306"/>
        <v>カブシキガイシャスプリント</v>
      </c>
      <c r="E1814" s="237" t="s">
        <v>2324</v>
      </c>
      <c r="F1814" s="237" t="str">
        <f t="shared" si="307"/>
        <v>981</v>
      </c>
      <c r="G1814" s="237" t="str">
        <f t="shared" si="308"/>
        <v>1217</v>
      </c>
      <c r="H1814" s="237" t="s">
        <v>8471</v>
      </c>
      <c r="I1814" s="237" t="str">
        <f t="shared" si="309"/>
        <v>名取市美田園三丁目６番地２</v>
      </c>
      <c r="J1814" s="237" t="s">
        <v>2341</v>
      </c>
      <c r="K1814" s="237" t="s">
        <v>2342</v>
      </c>
      <c r="L1814" s="237" t="s">
        <v>339</v>
      </c>
      <c r="M1814" s="237" t="s">
        <v>2343</v>
      </c>
      <c r="N1814" s="237" t="s">
        <v>8472</v>
      </c>
      <c r="O1814" s="237" t="s">
        <v>8473</v>
      </c>
      <c r="P1814" s="237" t="s">
        <v>7159</v>
      </c>
      <c r="Q1814" s="237" t="s">
        <v>6875</v>
      </c>
      <c r="R1814" s="237" t="s">
        <v>8474</v>
      </c>
      <c r="S1814" s="237" t="s">
        <v>8475</v>
      </c>
      <c r="T1814" s="237" t="s">
        <v>8476</v>
      </c>
      <c r="U1814" s="237" t="s">
        <v>8477</v>
      </c>
      <c r="V1814" s="237" t="s">
        <v>109</v>
      </c>
      <c r="W1814" s="237"/>
      <c r="X1814" s="237"/>
      <c r="Y1814" s="237" t="s">
        <v>8472</v>
      </c>
      <c r="Z1814" s="237" t="s">
        <v>8473</v>
      </c>
      <c r="AA1814" s="237" t="str">
        <f t="shared" si="310"/>
        <v>スプリントカキョウインセンター</v>
      </c>
      <c r="AB1814" s="237" t="s">
        <v>7159</v>
      </c>
      <c r="AC1814" s="237" t="str">
        <f t="shared" si="311"/>
        <v>980</v>
      </c>
      <c r="AD1814" s="237" t="str">
        <f t="shared" si="312"/>
        <v>0013</v>
      </c>
      <c r="AE1814" s="237" t="s">
        <v>6875</v>
      </c>
      <c r="AF1814" s="237" t="s">
        <v>8474</v>
      </c>
      <c r="AG1814" s="237" t="str">
        <f t="shared" si="313"/>
        <v>仙台市青葉区花京院二丁目１番５号ウエスト花京院ビル５階</v>
      </c>
      <c r="AH1814" s="237" t="s">
        <v>8475</v>
      </c>
      <c r="AI1814" s="237" t="s">
        <v>8476</v>
      </c>
      <c r="AJ1814" s="237" t="s">
        <v>2348</v>
      </c>
    </row>
    <row r="1815" spans="1:36">
      <c r="A1815" s="237" t="str">
        <f t="shared" si="305"/>
        <v>0415102235就労継続支援Ａ型</v>
      </c>
      <c r="B1815" s="237" t="s">
        <v>2338</v>
      </c>
      <c r="C1815" s="237" t="s">
        <v>2339</v>
      </c>
      <c r="D1815" s="237" t="str">
        <f t="shared" si="306"/>
        <v>カブシキガイシャスプリント</v>
      </c>
      <c r="E1815" s="237" t="s">
        <v>2324</v>
      </c>
      <c r="F1815" s="237" t="str">
        <f t="shared" si="307"/>
        <v>981</v>
      </c>
      <c r="G1815" s="237" t="str">
        <f t="shared" si="308"/>
        <v>1217</v>
      </c>
      <c r="H1815" s="237" t="s">
        <v>8471</v>
      </c>
      <c r="I1815" s="237" t="str">
        <f t="shared" si="309"/>
        <v>名取市美田園三丁目６番地２</v>
      </c>
      <c r="J1815" s="237" t="s">
        <v>2341</v>
      </c>
      <c r="K1815" s="237" t="s">
        <v>2342</v>
      </c>
      <c r="L1815" s="237" t="s">
        <v>339</v>
      </c>
      <c r="M1815" s="237" t="s">
        <v>2343</v>
      </c>
      <c r="N1815" s="237" t="s">
        <v>8472</v>
      </c>
      <c r="O1815" s="237" t="s">
        <v>8473</v>
      </c>
      <c r="P1815" s="237" t="s">
        <v>7159</v>
      </c>
      <c r="Q1815" s="237" t="s">
        <v>6875</v>
      </c>
      <c r="R1815" s="237" t="s">
        <v>8474</v>
      </c>
      <c r="S1815" s="237" t="s">
        <v>8475</v>
      </c>
      <c r="T1815" s="237" t="s">
        <v>8476</v>
      </c>
      <c r="U1815" s="237" t="s">
        <v>8477</v>
      </c>
      <c r="V1815" s="237" t="s">
        <v>110</v>
      </c>
      <c r="W1815" s="237"/>
      <c r="X1815" s="237"/>
      <c r="Y1815" s="237" t="s">
        <v>8472</v>
      </c>
      <c r="Z1815" s="237" t="s">
        <v>8473</v>
      </c>
      <c r="AA1815" s="237" t="str">
        <f t="shared" si="310"/>
        <v>スプリントカキョウインセンター</v>
      </c>
      <c r="AB1815" s="237" t="s">
        <v>7159</v>
      </c>
      <c r="AC1815" s="237" t="str">
        <f t="shared" si="311"/>
        <v>980</v>
      </c>
      <c r="AD1815" s="237" t="str">
        <f t="shared" si="312"/>
        <v>0013</v>
      </c>
      <c r="AE1815" s="237" t="s">
        <v>6875</v>
      </c>
      <c r="AF1815" s="237" t="s">
        <v>8474</v>
      </c>
      <c r="AG1815" s="237" t="str">
        <f t="shared" si="313"/>
        <v>仙台市青葉区花京院二丁目１番５号ウエスト花京院ビル５階</v>
      </c>
      <c r="AH1815" s="237" t="s">
        <v>8475</v>
      </c>
      <c r="AI1815" s="237" t="s">
        <v>8476</v>
      </c>
      <c r="AJ1815" s="237" t="s">
        <v>2348</v>
      </c>
    </row>
    <row r="1816" spans="1:36">
      <c r="A1816" s="237" t="str">
        <f t="shared" si="305"/>
        <v>0415102243自立訓練（生活訓練）</v>
      </c>
      <c r="B1816" s="237" t="s">
        <v>8478</v>
      </c>
      <c r="C1816" s="237" t="s">
        <v>8479</v>
      </c>
      <c r="D1816" s="237" t="str">
        <f t="shared" si="306"/>
        <v>トクテイヒエイリカツドウホウジンミヤギマナビノサギョウショネットワーク・ラルゴ</v>
      </c>
      <c r="E1816" s="237" t="s">
        <v>3098</v>
      </c>
      <c r="F1816" s="237" t="str">
        <f t="shared" si="307"/>
        <v>980</v>
      </c>
      <c r="G1816" s="237" t="str">
        <f t="shared" si="308"/>
        <v>0011</v>
      </c>
      <c r="H1816" s="237" t="s">
        <v>8480</v>
      </c>
      <c r="I1816" s="237" t="str">
        <f t="shared" si="309"/>
        <v>仙台市青葉区上杉一丁目16番30号東日本ビル５階</v>
      </c>
      <c r="J1816" s="237" t="s">
        <v>8481</v>
      </c>
      <c r="K1816" s="237" t="s">
        <v>8482</v>
      </c>
      <c r="L1816" s="237" t="s">
        <v>901</v>
      </c>
      <c r="M1816" s="237" t="s">
        <v>8483</v>
      </c>
      <c r="N1816" s="237" t="s">
        <v>8484</v>
      </c>
      <c r="O1816" s="237" t="s">
        <v>8485</v>
      </c>
      <c r="P1816" s="237" t="s">
        <v>3098</v>
      </c>
      <c r="Q1816" s="237" t="s">
        <v>6875</v>
      </c>
      <c r="R1816" s="237" t="s">
        <v>8480</v>
      </c>
      <c r="S1816" s="237" t="s">
        <v>8481</v>
      </c>
      <c r="T1816" s="237" t="s">
        <v>8482</v>
      </c>
      <c r="U1816" s="237" t="s">
        <v>8486</v>
      </c>
      <c r="V1816" s="237" t="s">
        <v>108</v>
      </c>
      <c r="W1816" s="237"/>
      <c r="X1816" s="237"/>
      <c r="Y1816" s="237" t="s">
        <v>8484</v>
      </c>
      <c r="Z1816" s="237" t="s">
        <v>8485</v>
      </c>
      <c r="AA1816" s="237" t="str">
        <f t="shared" si="310"/>
        <v>キオッチョラ</v>
      </c>
      <c r="AB1816" s="237" t="s">
        <v>3098</v>
      </c>
      <c r="AC1816" s="237" t="str">
        <f t="shared" si="311"/>
        <v>980</v>
      </c>
      <c r="AD1816" s="237" t="str">
        <f t="shared" si="312"/>
        <v>0011</v>
      </c>
      <c r="AE1816" s="237" t="s">
        <v>6875</v>
      </c>
      <c r="AF1816" s="237" t="s">
        <v>8480</v>
      </c>
      <c r="AG1816" s="237" t="str">
        <f t="shared" si="313"/>
        <v>仙台市青葉区上杉一丁目16番30号東日本ビル５階</v>
      </c>
      <c r="AH1816" s="237" t="s">
        <v>8481</v>
      </c>
      <c r="AI1816" s="237" t="s">
        <v>8482</v>
      </c>
      <c r="AJ1816" s="237" t="s">
        <v>260</v>
      </c>
    </row>
    <row r="1817" spans="1:36">
      <c r="A1817" s="237" t="str">
        <f t="shared" si="305"/>
        <v>0415102250就労継続支援Ａ型</v>
      </c>
      <c r="B1817" s="237" t="s">
        <v>8487</v>
      </c>
      <c r="C1817" s="237" t="s">
        <v>8488</v>
      </c>
      <c r="D1817" s="237" t="str">
        <f t="shared" si="306"/>
        <v>イッパンシャダンホウジントモダチリミテッドパートナーシップ</v>
      </c>
      <c r="E1817" s="237" t="s">
        <v>646</v>
      </c>
      <c r="F1817" s="237" t="str">
        <f t="shared" si="307"/>
        <v>980</v>
      </c>
      <c r="G1817" s="237" t="str">
        <f t="shared" si="308"/>
        <v>0014</v>
      </c>
      <c r="H1817" s="237" t="s">
        <v>8489</v>
      </c>
      <c r="I1817" s="237" t="str">
        <f t="shared" si="309"/>
        <v>仙台市青葉区本町三丁目２番３号ダンブランシュビル４階</v>
      </c>
      <c r="J1817" s="237" t="s">
        <v>8490</v>
      </c>
      <c r="K1817" s="237" t="s">
        <v>8491</v>
      </c>
      <c r="L1817" s="237" t="s">
        <v>901</v>
      </c>
      <c r="M1817" s="237" t="s">
        <v>8492</v>
      </c>
      <c r="N1817" s="237" t="s">
        <v>8493</v>
      </c>
      <c r="O1817" s="237" t="s">
        <v>8494</v>
      </c>
      <c r="P1817" s="237" t="s">
        <v>646</v>
      </c>
      <c r="Q1817" s="237" t="s">
        <v>6875</v>
      </c>
      <c r="R1817" s="237" t="s">
        <v>8489</v>
      </c>
      <c r="S1817" s="237" t="s">
        <v>8490</v>
      </c>
      <c r="T1817" s="237" t="s">
        <v>8491</v>
      </c>
      <c r="U1817" s="237" t="s">
        <v>8495</v>
      </c>
      <c r="V1817" s="237" t="s">
        <v>110</v>
      </c>
      <c r="W1817" s="237"/>
      <c r="X1817" s="237"/>
      <c r="Y1817" s="237" t="s">
        <v>8493</v>
      </c>
      <c r="Z1817" s="237" t="s">
        <v>8494</v>
      </c>
      <c r="AA1817" s="237" t="str">
        <f t="shared" si="310"/>
        <v>トモダチ</v>
      </c>
      <c r="AB1817" s="237" t="s">
        <v>646</v>
      </c>
      <c r="AC1817" s="237" t="str">
        <f t="shared" si="311"/>
        <v>980</v>
      </c>
      <c r="AD1817" s="237" t="str">
        <f t="shared" si="312"/>
        <v>0014</v>
      </c>
      <c r="AE1817" s="237" t="s">
        <v>6875</v>
      </c>
      <c r="AF1817" s="237" t="s">
        <v>8489</v>
      </c>
      <c r="AG1817" s="237" t="str">
        <f t="shared" si="313"/>
        <v>仙台市青葉区本町三丁目２番３号ダンブランシュビル４階</v>
      </c>
      <c r="AH1817" s="237" t="s">
        <v>8490</v>
      </c>
      <c r="AI1817" s="237" t="s">
        <v>8491</v>
      </c>
      <c r="AJ1817" s="237" t="s">
        <v>260</v>
      </c>
    </row>
    <row r="1818" spans="1:36">
      <c r="A1818" s="237" t="str">
        <f t="shared" si="305"/>
        <v>0415102268居宅介護</v>
      </c>
      <c r="B1818" s="237" t="s">
        <v>5416</v>
      </c>
      <c r="C1818" s="237" t="s">
        <v>8496</v>
      </c>
      <c r="D1818" s="237" t="str">
        <f t="shared" si="306"/>
        <v>ゴウドウガイシャダイシン</v>
      </c>
      <c r="E1818" s="237" t="s">
        <v>5418</v>
      </c>
      <c r="F1818" s="237" t="str">
        <f t="shared" si="307"/>
        <v>980</v>
      </c>
      <c r="G1818" s="237" t="str">
        <f t="shared" si="308"/>
        <v>0004</v>
      </c>
      <c r="H1818" s="237" t="s">
        <v>8497</v>
      </c>
      <c r="I1818" s="237" t="str">
        <f t="shared" si="309"/>
        <v>仙台市青葉区宮町二丁目１番64号　エムズコーポ301</v>
      </c>
      <c r="J1818" s="237" t="s">
        <v>8498</v>
      </c>
      <c r="K1818" s="237" t="s">
        <v>8499</v>
      </c>
      <c r="L1818" s="237" t="s">
        <v>821</v>
      </c>
      <c r="M1818" s="237" t="s">
        <v>5422</v>
      </c>
      <c r="N1818" s="237" t="s">
        <v>8500</v>
      </c>
      <c r="O1818" s="237" t="s">
        <v>8501</v>
      </c>
      <c r="P1818" s="237" t="s">
        <v>5418</v>
      </c>
      <c r="Q1818" s="237" t="s">
        <v>6875</v>
      </c>
      <c r="R1818" s="237" t="s">
        <v>8502</v>
      </c>
      <c r="S1818" s="237" t="s">
        <v>8498</v>
      </c>
      <c r="T1818" s="237" t="s">
        <v>8499</v>
      </c>
      <c r="U1818" s="237" t="s">
        <v>8503</v>
      </c>
      <c r="V1818" s="237" t="s">
        <v>99</v>
      </c>
      <c r="W1818" s="237"/>
      <c r="X1818" s="237"/>
      <c r="Y1818" s="237" t="s">
        <v>8500</v>
      </c>
      <c r="Z1818" s="237" t="s">
        <v>8501</v>
      </c>
      <c r="AA1818" s="237" t="str">
        <f t="shared" si="310"/>
        <v>ダイシン・ケア</v>
      </c>
      <c r="AB1818" s="237" t="s">
        <v>5418</v>
      </c>
      <c r="AC1818" s="237" t="str">
        <f t="shared" si="311"/>
        <v>980</v>
      </c>
      <c r="AD1818" s="237" t="str">
        <f t="shared" si="312"/>
        <v>0004</v>
      </c>
      <c r="AE1818" s="237" t="s">
        <v>6875</v>
      </c>
      <c r="AF1818" s="237" t="s">
        <v>8502</v>
      </c>
      <c r="AG1818" s="237" t="str">
        <f t="shared" si="313"/>
        <v>仙台市青葉区宮町二丁目１番64号　エムズコーポ303号室</v>
      </c>
      <c r="AH1818" s="237" t="s">
        <v>8498</v>
      </c>
      <c r="AI1818" s="237" t="s">
        <v>8499</v>
      </c>
      <c r="AJ1818" s="237" t="s">
        <v>260</v>
      </c>
    </row>
    <row r="1819" spans="1:36">
      <c r="A1819" s="237" t="str">
        <f t="shared" si="305"/>
        <v>0415102268重度訪問介護</v>
      </c>
      <c r="B1819" s="237" t="s">
        <v>5416</v>
      </c>
      <c r="C1819" s="237" t="s">
        <v>8496</v>
      </c>
      <c r="D1819" s="237" t="str">
        <f t="shared" si="306"/>
        <v>ゴウドウガイシャダイシン</v>
      </c>
      <c r="E1819" s="237" t="s">
        <v>5418</v>
      </c>
      <c r="F1819" s="237" t="str">
        <f t="shared" si="307"/>
        <v>980</v>
      </c>
      <c r="G1819" s="237" t="str">
        <f t="shared" si="308"/>
        <v>0004</v>
      </c>
      <c r="H1819" s="237" t="s">
        <v>8497</v>
      </c>
      <c r="I1819" s="237" t="str">
        <f t="shared" si="309"/>
        <v>仙台市青葉区宮町二丁目１番64号　エムズコーポ301</v>
      </c>
      <c r="J1819" s="237" t="s">
        <v>8498</v>
      </c>
      <c r="K1819" s="237" t="s">
        <v>8499</v>
      </c>
      <c r="L1819" s="237" t="s">
        <v>821</v>
      </c>
      <c r="M1819" s="237" t="s">
        <v>5422</v>
      </c>
      <c r="N1819" s="237" t="s">
        <v>8500</v>
      </c>
      <c r="O1819" s="237" t="s">
        <v>8501</v>
      </c>
      <c r="P1819" s="237" t="s">
        <v>5418</v>
      </c>
      <c r="Q1819" s="237" t="s">
        <v>6875</v>
      </c>
      <c r="R1819" s="237" t="s">
        <v>8502</v>
      </c>
      <c r="S1819" s="237" t="s">
        <v>8498</v>
      </c>
      <c r="T1819" s="237" t="s">
        <v>8499</v>
      </c>
      <c r="U1819" s="237" t="s">
        <v>8503</v>
      </c>
      <c r="V1819" s="237" t="s">
        <v>101</v>
      </c>
      <c r="W1819" s="237"/>
      <c r="X1819" s="237"/>
      <c r="Y1819" s="237" t="s">
        <v>8500</v>
      </c>
      <c r="Z1819" s="237" t="s">
        <v>8501</v>
      </c>
      <c r="AA1819" s="237" t="str">
        <f t="shared" si="310"/>
        <v>ダイシン・ケア</v>
      </c>
      <c r="AB1819" s="237" t="s">
        <v>5418</v>
      </c>
      <c r="AC1819" s="237" t="str">
        <f t="shared" si="311"/>
        <v>980</v>
      </c>
      <c r="AD1819" s="237" t="str">
        <f t="shared" si="312"/>
        <v>0004</v>
      </c>
      <c r="AE1819" s="237" t="s">
        <v>6875</v>
      </c>
      <c r="AF1819" s="237" t="s">
        <v>8502</v>
      </c>
      <c r="AG1819" s="237" t="str">
        <f t="shared" si="313"/>
        <v>仙台市青葉区宮町二丁目１番64号　エムズコーポ303号室</v>
      </c>
      <c r="AH1819" s="237" t="s">
        <v>8498</v>
      </c>
      <c r="AI1819" s="237" t="s">
        <v>8499</v>
      </c>
      <c r="AJ1819" s="237" t="s">
        <v>260</v>
      </c>
    </row>
    <row r="1820" spans="1:36">
      <c r="A1820" s="237" t="str">
        <f t="shared" si="305"/>
        <v>0415102268同行援護</v>
      </c>
      <c r="B1820" s="237" t="s">
        <v>5416</v>
      </c>
      <c r="C1820" s="237" t="s">
        <v>8496</v>
      </c>
      <c r="D1820" s="237" t="str">
        <f t="shared" si="306"/>
        <v>ゴウドウガイシャダイシン</v>
      </c>
      <c r="E1820" s="237" t="s">
        <v>5418</v>
      </c>
      <c r="F1820" s="237" t="str">
        <f t="shared" si="307"/>
        <v>980</v>
      </c>
      <c r="G1820" s="237" t="str">
        <f t="shared" si="308"/>
        <v>0004</v>
      </c>
      <c r="H1820" s="237" t="s">
        <v>8497</v>
      </c>
      <c r="I1820" s="237" t="str">
        <f t="shared" si="309"/>
        <v>仙台市青葉区宮町二丁目１番64号　エムズコーポ301</v>
      </c>
      <c r="J1820" s="237" t="s">
        <v>8498</v>
      </c>
      <c r="K1820" s="237" t="s">
        <v>8499</v>
      </c>
      <c r="L1820" s="237" t="s">
        <v>821</v>
      </c>
      <c r="M1820" s="237" t="s">
        <v>5422</v>
      </c>
      <c r="N1820" s="237" t="s">
        <v>8500</v>
      </c>
      <c r="O1820" s="237" t="s">
        <v>8501</v>
      </c>
      <c r="P1820" s="237" t="s">
        <v>5418</v>
      </c>
      <c r="Q1820" s="237" t="s">
        <v>6875</v>
      </c>
      <c r="R1820" s="237" t="s">
        <v>8502</v>
      </c>
      <c r="S1820" s="237" t="s">
        <v>8498</v>
      </c>
      <c r="T1820" s="237" t="s">
        <v>8499</v>
      </c>
      <c r="U1820" s="237" t="s">
        <v>8503</v>
      </c>
      <c r="V1820" s="237" t="s">
        <v>126</v>
      </c>
      <c r="W1820" s="237"/>
      <c r="X1820" s="237"/>
      <c r="Y1820" s="237" t="s">
        <v>8500</v>
      </c>
      <c r="Z1820" s="237" t="s">
        <v>8501</v>
      </c>
      <c r="AA1820" s="237" t="str">
        <f t="shared" si="310"/>
        <v>ダイシン・ケア</v>
      </c>
      <c r="AB1820" s="237" t="s">
        <v>5418</v>
      </c>
      <c r="AC1820" s="237" t="str">
        <f t="shared" si="311"/>
        <v>980</v>
      </c>
      <c r="AD1820" s="237" t="str">
        <f t="shared" si="312"/>
        <v>0004</v>
      </c>
      <c r="AE1820" s="237" t="s">
        <v>6875</v>
      </c>
      <c r="AF1820" s="237" t="s">
        <v>8502</v>
      </c>
      <c r="AG1820" s="237" t="str">
        <f t="shared" si="313"/>
        <v>仙台市青葉区宮町二丁目１番64号　エムズコーポ303号室</v>
      </c>
      <c r="AH1820" s="237" t="s">
        <v>5420</v>
      </c>
      <c r="AI1820" s="237" t="s">
        <v>5421</v>
      </c>
      <c r="AJ1820" s="237" t="s">
        <v>260</v>
      </c>
    </row>
    <row r="1821" spans="1:36">
      <c r="A1821" s="237" t="str">
        <f t="shared" si="305"/>
        <v>0415102276居宅介護</v>
      </c>
      <c r="B1821" s="237" t="s">
        <v>8504</v>
      </c>
      <c r="C1821" s="237" t="s">
        <v>8505</v>
      </c>
      <c r="D1821" s="237" t="str">
        <f t="shared" si="306"/>
        <v>カブシキガイシャユウ</v>
      </c>
      <c r="E1821" s="237" t="s">
        <v>7775</v>
      </c>
      <c r="F1821" s="237" t="str">
        <f t="shared" si="307"/>
        <v>981</v>
      </c>
      <c r="G1821" s="237" t="str">
        <f t="shared" si="308"/>
        <v>0911</v>
      </c>
      <c r="H1821" s="237" t="s">
        <v>8506</v>
      </c>
      <c r="I1821" s="237" t="str">
        <f t="shared" si="309"/>
        <v>仙台市青葉区台原三丁目16番12号</v>
      </c>
      <c r="J1821" s="237" t="s">
        <v>8507</v>
      </c>
      <c r="K1821" s="237" t="s">
        <v>8507</v>
      </c>
      <c r="L1821" s="237" t="s">
        <v>339</v>
      </c>
      <c r="M1821" s="237" t="s">
        <v>8508</v>
      </c>
      <c r="N1821" s="237" t="s">
        <v>8509</v>
      </c>
      <c r="O1821" s="237" t="s">
        <v>8510</v>
      </c>
      <c r="P1821" s="237" t="s">
        <v>5960</v>
      </c>
      <c r="Q1821" s="237" t="s">
        <v>8511</v>
      </c>
      <c r="R1821" s="237" t="s">
        <v>8512</v>
      </c>
      <c r="S1821" s="237" t="s">
        <v>8507</v>
      </c>
      <c r="T1821" s="237" t="s">
        <v>8507</v>
      </c>
      <c r="U1821" s="237" t="s">
        <v>8513</v>
      </c>
      <c r="V1821" s="237" t="s">
        <v>99</v>
      </c>
      <c r="W1821" s="237"/>
      <c r="X1821" s="237"/>
      <c r="Y1821" s="237" t="s">
        <v>8509</v>
      </c>
      <c r="Z1821" s="237" t="s">
        <v>8510</v>
      </c>
      <c r="AA1821" s="237" t="str">
        <f t="shared" si="310"/>
        <v>ヘルパーステーションユウ</v>
      </c>
      <c r="AB1821" s="237" t="s">
        <v>5960</v>
      </c>
      <c r="AC1821" s="237" t="str">
        <f t="shared" si="311"/>
        <v>981</v>
      </c>
      <c r="AD1821" s="237" t="str">
        <f t="shared" si="312"/>
        <v>3212</v>
      </c>
      <c r="AE1821" s="237" t="s">
        <v>8511</v>
      </c>
      <c r="AF1821" s="237" t="s">
        <v>8512</v>
      </c>
      <c r="AG1821" s="237" t="str">
        <f t="shared" si="313"/>
        <v>仙台市泉区長命ヶ丘5丁目1-14</v>
      </c>
      <c r="AH1821" s="237" t="s">
        <v>8507</v>
      </c>
      <c r="AI1821" s="237" t="s">
        <v>8507</v>
      </c>
      <c r="AJ1821" s="237" t="s">
        <v>260</v>
      </c>
    </row>
    <row r="1822" spans="1:36">
      <c r="A1822" s="237" t="str">
        <f t="shared" si="305"/>
        <v>0415102284就労移行支援</v>
      </c>
      <c r="B1822" s="237" t="s">
        <v>8514</v>
      </c>
      <c r="C1822" s="237" t="s">
        <v>8515</v>
      </c>
      <c r="D1822" s="237" t="str">
        <f t="shared" si="306"/>
        <v>カブシキガイシャウエルズリッチ</v>
      </c>
      <c r="E1822" s="237" t="s">
        <v>2484</v>
      </c>
      <c r="F1822" s="237" t="str">
        <f t="shared" si="307"/>
        <v>980</v>
      </c>
      <c r="G1822" s="237" t="str">
        <f t="shared" si="308"/>
        <v>0811</v>
      </c>
      <c r="H1822" s="237" t="s">
        <v>8516</v>
      </c>
      <c r="I1822" s="237" t="str">
        <f t="shared" si="309"/>
        <v>仙台市青葉区一番町二丁目５番22号　ＧＣ青葉通りプラザ</v>
      </c>
      <c r="J1822" s="237" t="s">
        <v>8517</v>
      </c>
      <c r="K1822" s="237" t="s">
        <v>8518</v>
      </c>
      <c r="L1822" s="237" t="s">
        <v>635</v>
      </c>
      <c r="M1822" s="237" t="s">
        <v>8519</v>
      </c>
      <c r="N1822" s="237" t="s">
        <v>8520</v>
      </c>
      <c r="O1822" s="237" t="s">
        <v>8521</v>
      </c>
      <c r="P1822" s="237" t="s">
        <v>2484</v>
      </c>
      <c r="Q1822" s="237" t="s">
        <v>6875</v>
      </c>
      <c r="R1822" s="237" t="s">
        <v>8522</v>
      </c>
      <c r="S1822" s="237" t="s">
        <v>8523</v>
      </c>
      <c r="T1822" s="237" t="s">
        <v>8524</v>
      </c>
      <c r="U1822" s="237" t="s">
        <v>8525</v>
      </c>
      <c r="V1822" s="237" t="s">
        <v>109</v>
      </c>
      <c r="W1822" s="237"/>
      <c r="X1822" s="237"/>
      <c r="Y1822" s="237" t="s">
        <v>8520</v>
      </c>
      <c r="Z1822" s="237" t="s">
        <v>8521</v>
      </c>
      <c r="AA1822" s="237" t="str">
        <f t="shared" si="310"/>
        <v>シュウロウイコウシエンジギョウショカラフル</v>
      </c>
      <c r="AB1822" s="237" t="s">
        <v>2484</v>
      </c>
      <c r="AC1822" s="237" t="str">
        <f t="shared" si="311"/>
        <v>980</v>
      </c>
      <c r="AD1822" s="237" t="str">
        <f t="shared" si="312"/>
        <v>0811</v>
      </c>
      <c r="AE1822" s="237" t="s">
        <v>6875</v>
      </c>
      <c r="AF1822" s="237" t="s">
        <v>8522</v>
      </c>
      <c r="AG1822" s="237" t="str">
        <f t="shared" si="313"/>
        <v>仙台市青葉区一番町二丁目５番22号ＧＣ青葉通りプラザ４階</v>
      </c>
      <c r="AH1822" s="237" t="s">
        <v>8523</v>
      </c>
      <c r="AI1822" s="237" t="s">
        <v>8524</v>
      </c>
      <c r="AJ1822" s="237" t="s">
        <v>260</v>
      </c>
    </row>
    <row r="1823" spans="1:36">
      <c r="A1823" s="237" t="str">
        <f t="shared" si="305"/>
        <v>0415102284就労定着支援</v>
      </c>
      <c r="B1823" s="237" t="s">
        <v>8514</v>
      </c>
      <c r="C1823" s="237" t="s">
        <v>8515</v>
      </c>
      <c r="D1823" s="237" t="str">
        <f t="shared" si="306"/>
        <v>カブシキガイシャウエルズリッチ</v>
      </c>
      <c r="E1823" s="237" t="s">
        <v>2484</v>
      </c>
      <c r="F1823" s="237" t="str">
        <f t="shared" si="307"/>
        <v>980</v>
      </c>
      <c r="G1823" s="237" t="str">
        <f t="shared" si="308"/>
        <v>0811</v>
      </c>
      <c r="H1823" s="237" t="s">
        <v>8516</v>
      </c>
      <c r="I1823" s="237" t="str">
        <f t="shared" si="309"/>
        <v>仙台市青葉区一番町二丁目５番22号　ＧＣ青葉通りプラザ</v>
      </c>
      <c r="J1823" s="237" t="s">
        <v>8517</v>
      </c>
      <c r="K1823" s="237" t="s">
        <v>8518</v>
      </c>
      <c r="L1823" s="237" t="s">
        <v>635</v>
      </c>
      <c r="M1823" s="237" t="s">
        <v>8519</v>
      </c>
      <c r="N1823" s="237" t="s">
        <v>8520</v>
      </c>
      <c r="O1823" s="237" t="s">
        <v>8521</v>
      </c>
      <c r="P1823" s="237" t="s">
        <v>2484</v>
      </c>
      <c r="Q1823" s="237" t="s">
        <v>6875</v>
      </c>
      <c r="R1823" s="237" t="s">
        <v>8522</v>
      </c>
      <c r="S1823" s="237" t="s">
        <v>8523</v>
      </c>
      <c r="T1823" s="237" t="s">
        <v>8524</v>
      </c>
      <c r="U1823" s="237" t="s">
        <v>8525</v>
      </c>
      <c r="V1823" s="237" t="s">
        <v>789</v>
      </c>
      <c r="W1823" s="237"/>
      <c r="X1823" s="237"/>
      <c r="Y1823" s="237" t="s">
        <v>8526</v>
      </c>
      <c r="Z1823" s="237" t="s">
        <v>8527</v>
      </c>
      <c r="AA1823" s="237" t="str">
        <f t="shared" si="310"/>
        <v>シュウロウテイチャクシエンジギョウショカラフル</v>
      </c>
      <c r="AB1823" s="237" t="s">
        <v>2484</v>
      </c>
      <c r="AC1823" s="237" t="str">
        <f t="shared" si="311"/>
        <v>980</v>
      </c>
      <c r="AD1823" s="237" t="str">
        <f t="shared" si="312"/>
        <v>0811</v>
      </c>
      <c r="AE1823" s="237" t="s">
        <v>6875</v>
      </c>
      <c r="AF1823" s="237" t="s">
        <v>8528</v>
      </c>
      <c r="AG1823" s="237" t="str">
        <f t="shared" si="313"/>
        <v>仙台市青葉区一番町二丁目５番22号　ＧＣ青葉通りプラザ４階</v>
      </c>
      <c r="AH1823" s="237" t="s">
        <v>8523</v>
      </c>
      <c r="AI1823" s="237" t="s">
        <v>8524</v>
      </c>
      <c r="AJ1823" s="237" t="s">
        <v>260</v>
      </c>
    </row>
    <row r="1824" spans="1:36">
      <c r="A1824" s="237" t="str">
        <f t="shared" si="305"/>
        <v>0415102292生活介護</v>
      </c>
      <c r="B1824" s="237" t="s">
        <v>8529</v>
      </c>
      <c r="C1824" s="237" t="s">
        <v>8530</v>
      </c>
      <c r="D1824" s="237" t="str">
        <f t="shared" si="306"/>
        <v>トクテイヒエイリカツドウホウジンピアインク</v>
      </c>
      <c r="E1824" s="237" t="s">
        <v>7553</v>
      </c>
      <c r="F1824" s="237" t="str">
        <f t="shared" si="307"/>
        <v>981</v>
      </c>
      <c r="G1824" s="237" t="str">
        <f t="shared" si="308"/>
        <v>0906</v>
      </c>
      <c r="H1824" s="237" t="s">
        <v>7554</v>
      </c>
      <c r="I1824" s="237" t="str">
        <f t="shared" si="309"/>
        <v>仙台市青葉区小松島新堤５番31号</v>
      </c>
      <c r="J1824" s="237" t="s">
        <v>7549</v>
      </c>
      <c r="K1824" s="237" t="s">
        <v>7549</v>
      </c>
      <c r="L1824" s="237" t="s">
        <v>248</v>
      </c>
      <c r="M1824" s="237" t="s">
        <v>8531</v>
      </c>
      <c r="N1824" s="237" t="s">
        <v>8532</v>
      </c>
      <c r="O1824" s="237" t="s">
        <v>8533</v>
      </c>
      <c r="P1824" s="237" t="s">
        <v>7553</v>
      </c>
      <c r="Q1824" s="237" t="s">
        <v>6875</v>
      </c>
      <c r="R1824" s="237" t="s">
        <v>7554</v>
      </c>
      <c r="S1824" s="237" t="s">
        <v>7549</v>
      </c>
      <c r="T1824" s="237" t="s">
        <v>7549</v>
      </c>
      <c r="U1824" s="237" t="s">
        <v>8534</v>
      </c>
      <c r="V1824" s="237" t="s">
        <v>105</v>
      </c>
      <c r="W1824" s="237"/>
      <c r="X1824" s="237"/>
      <c r="Y1824" s="237" t="s">
        <v>8532</v>
      </c>
      <c r="Z1824" s="237" t="s">
        <v>8533</v>
      </c>
      <c r="AA1824" s="237" t="str">
        <f t="shared" si="310"/>
        <v>ピアニカ</v>
      </c>
      <c r="AB1824" s="237" t="s">
        <v>7553</v>
      </c>
      <c r="AC1824" s="237" t="str">
        <f t="shared" si="311"/>
        <v>981</v>
      </c>
      <c r="AD1824" s="237" t="str">
        <f t="shared" si="312"/>
        <v>0906</v>
      </c>
      <c r="AE1824" s="237" t="s">
        <v>6875</v>
      </c>
      <c r="AF1824" s="237" t="s">
        <v>7554</v>
      </c>
      <c r="AG1824" s="237" t="str">
        <f t="shared" si="313"/>
        <v>仙台市青葉区小松島新堤５番31号</v>
      </c>
      <c r="AH1824" s="237" t="s">
        <v>7549</v>
      </c>
      <c r="AI1824" s="237" t="s">
        <v>7549</v>
      </c>
      <c r="AJ1824" s="237" t="s">
        <v>260</v>
      </c>
    </row>
    <row r="1825" spans="1:36">
      <c r="A1825" s="237" t="str">
        <f t="shared" si="305"/>
        <v>0415102300居宅介護</v>
      </c>
      <c r="B1825" s="237" t="s">
        <v>8529</v>
      </c>
      <c r="C1825" s="237" t="s">
        <v>8530</v>
      </c>
      <c r="D1825" s="237" t="str">
        <f t="shared" si="306"/>
        <v>トクテイヒエイリカツドウホウジンピアインク</v>
      </c>
      <c r="E1825" s="237" t="s">
        <v>7553</v>
      </c>
      <c r="F1825" s="237" t="str">
        <f t="shared" si="307"/>
        <v>981</v>
      </c>
      <c r="G1825" s="237" t="str">
        <f t="shared" si="308"/>
        <v>0906</v>
      </c>
      <c r="H1825" s="237" t="s">
        <v>7554</v>
      </c>
      <c r="I1825" s="237" t="str">
        <f t="shared" si="309"/>
        <v>仙台市青葉区小松島新堤５番31号</v>
      </c>
      <c r="J1825" s="237" t="s">
        <v>7549</v>
      </c>
      <c r="K1825" s="237" t="s">
        <v>7549</v>
      </c>
      <c r="L1825" s="237" t="s">
        <v>248</v>
      </c>
      <c r="M1825" s="237" t="s">
        <v>8531</v>
      </c>
      <c r="N1825" s="237" t="s">
        <v>8535</v>
      </c>
      <c r="O1825" s="237" t="s">
        <v>8536</v>
      </c>
      <c r="P1825" s="237" t="s">
        <v>7553</v>
      </c>
      <c r="Q1825" s="237" t="s">
        <v>6875</v>
      </c>
      <c r="R1825" s="237" t="s">
        <v>7554</v>
      </c>
      <c r="S1825" s="237" t="s">
        <v>7549</v>
      </c>
      <c r="T1825" s="237" t="s">
        <v>7549</v>
      </c>
      <c r="U1825" s="237" t="s">
        <v>8537</v>
      </c>
      <c r="V1825" s="237" t="s">
        <v>99</v>
      </c>
      <c r="W1825" s="237"/>
      <c r="X1825" s="237"/>
      <c r="Y1825" s="237" t="s">
        <v>8535</v>
      </c>
      <c r="Z1825" s="237" t="s">
        <v>8536</v>
      </c>
      <c r="AA1825" s="237" t="str">
        <f t="shared" si="310"/>
        <v>ピアインク</v>
      </c>
      <c r="AB1825" s="237" t="s">
        <v>7553</v>
      </c>
      <c r="AC1825" s="237" t="str">
        <f t="shared" si="311"/>
        <v>981</v>
      </c>
      <c r="AD1825" s="237" t="str">
        <f t="shared" si="312"/>
        <v>0906</v>
      </c>
      <c r="AE1825" s="237" t="s">
        <v>6875</v>
      </c>
      <c r="AF1825" s="237" t="s">
        <v>7554</v>
      </c>
      <c r="AG1825" s="237" t="str">
        <f t="shared" si="313"/>
        <v>仙台市青葉区小松島新堤５番31号</v>
      </c>
      <c r="AH1825" s="237" t="s">
        <v>7549</v>
      </c>
      <c r="AI1825" s="237" t="s">
        <v>7549</v>
      </c>
      <c r="AJ1825" s="237" t="s">
        <v>260</v>
      </c>
    </row>
    <row r="1826" spans="1:36">
      <c r="A1826" s="237" t="str">
        <f t="shared" si="305"/>
        <v>0415102300同行援護</v>
      </c>
      <c r="B1826" s="237" t="s">
        <v>8529</v>
      </c>
      <c r="C1826" s="237" t="s">
        <v>8530</v>
      </c>
      <c r="D1826" s="237" t="str">
        <f t="shared" si="306"/>
        <v>トクテイヒエイリカツドウホウジンピアインク</v>
      </c>
      <c r="E1826" s="237" t="s">
        <v>7553</v>
      </c>
      <c r="F1826" s="237" t="str">
        <f t="shared" si="307"/>
        <v>981</v>
      </c>
      <c r="G1826" s="237" t="str">
        <f t="shared" si="308"/>
        <v>0906</v>
      </c>
      <c r="H1826" s="237" t="s">
        <v>7554</v>
      </c>
      <c r="I1826" s="237" t="str">
        <f t="shared" si="309"/>
        <v>仙台市青葉区小松島新堤５番31号</v>
      </c>
      <c r="J1826" s="237" t="s">
        <v>7549</v>
      </c>
      <c r="K1826" s="237" t="s">
        <v>7549</v>
      </c>
      <c r="L1826" s="237" t="s">
        <v>248</v>
      </c>
      <c r="M1826" s="237" t="s">
        <v>8531</v>
      </c>
      <c r="N1826" s="237" t="s">
        <v>8535</v>
      </c>
      <c r="O1826" s="237" t="s">
        <v>8536</v>
      </c>
      <c r="P1826" s="237" t="s">
        <v>7553</v>
      </c>
      <c r="Q1826" s="237" t="s">
        <v>6875</v>
      </c>
      <c r="R1826" s="237" t="s">
        <v>7554</v>
      </c>
      <c r="S1826" s="237" t="s">
        <v>7549</v>
      </c>
      <c r="T1826" s="237" t="s">
        <v>7549</v>
      </c>
      <c r="U1826" s="237" t="s">
        <v>8537</v>
      </c>
      <c r="V1826" s="237" t="s">
        <v>126</v>
      </c>
      <c r="W1826" s="237"/>
      <c r="X1826" s="237"/>
      <c r="Y1826" s="237" t="s">
        <v>8535</v>
      </c>
      <c r="Z1826" s="237" t="s">
        <v>8536</v>
      </c>
      <c r="AA1826" s="237" t="str">
        <f t="shared" si="310"/>
        <v>ピアインク</v>
      </c>
      <c r="AB1826" s="237" t="s">
        <v>7553</v>
      </c>
      <c r="AC1826" s="237" t="str">
        <f t="shared" si="311"/>
        <v>981</v>
      </c>
      <c r="AD1826" s="237" t="str">
        <f t="shared" si="312"/>
        <v>0906</v>
      </c>
      <c r="AE1826" s="237" t="s">
        <v>6875</v>
      </c>
      <c r="AF1826" s="237" t="s">
        <v>7554</v>
      </c>
      <c r="AG1826" s="237" t="str">
        <f t="shared" si="313"/>
        <v>仙台市青葉区小松島新堤５番31号</v>
      </c>
      <c r="AH1826" s="237" t="s">
        <v>7549</v>
      </c>
      <c r="AI1826" s="237" t="s">
        <v>7549</v>
      </c>
      <c r="AJ1826" s="237" t="s">
        <v>260</v>
      </c>
    </row>
    <row r="1827" spans="1:36">
      <c r="A1827" s="237" t="str">
        <f t="shared" si="305"/>
        <v>0415102318就労継続支援Ｂ型</v>
      </c>
      <c r="B1827" s="237" t="s">
        <v>1146</v>
      </c>
      <c r="C1827" s="237" t="s">
        <v>8538</v>
      </c>
      <c r="D1827" s="237" t="str">
        <f t="shared" si="306"/>
        <v>カブシキガイシャマナビ</v>
      </c>
      <c r="E1827" s="237" t="s">
        <v>923</v>
      </c>
      <c r="F1827" s="237" t="str">
        <f t="shared" si="307"/>
        <v>983</v>
      </c>
      <c r="G1827" s="237" t="str">
        <f t="shared" si="308"/>
        <v>0852</v>
      </c>
      <c r="H1827" s="237" t="s">
        <v>8539</v>
      </c>
      <c r="I1827" s="237" t="str">
        <f t="shared" si="309"/>
        <v>仙台市宮城野区榴岡一丁目６番30号ディーグランツ仙台ビル5階</v>
      </c>
      <c r="J1827" s="237" t="s">
        <v>8540</v>
      </c>
      <c r="K1827" s="237" t="s">
        <v>8541</v>
      </c>
      <c r="L1827" s="237" t="s">
        <v>339</v>
      </c>
      <c r="M1827" s="237" t="s">
        <v>8542</v>
      </c>
      <c r="N1827" s="237" t="s">
        <v>8543</v>
      </c>
      <c r="O1827" s="237" t="s">
        <v>8544</v>
      </c>
      <c r="P1827" s="237" t="s">
        <v>2484</v>
      </c>
      <c r="Q1827" s="237" t="s">
        <v>6875</v>
      </c>
      <c r="R1827" s="237" t="s">
        <v>8545</v>
      </c>
      <c r="S1827" s="237" t="s">
        <v>8546</v>
      </c>
      <c r="T1827" s="237" t="s">
        <v>8547</v>
      </c>
      <c r="U1827" s="237" t="s">
        <v>8548</v>
      </c>
      <c r="V1827" s="237" t="s">
        <v>111</v>
      </c>
      <c r="W1827" s="237"/>
      <c r="X1827" s="237"/>
      <c r="Y1827" s="237" t="s">
        <v>8543</v>
      </c>
      <c r="Z1827" s="237" t="s">
        <v>8544</v>
      </c>
      <c r="AA1827" s="237" t="str">
        <f t="shared" si="310"/>
        <v>ｍａｎａｂｙ　ＣＲＥＡＴＯＲＳセンダイ</v>
      </c>
      <c r="AB1827" s="237" t="s">
        <v>2484</v>
      </c>
      <c r="AC1827" s="237" t="str">
        <f t="shared" si="311"/>
        <v>980</v>
      </c>
      <c r="AD1827" s="237" t="str">
        <f t="shared" si="312"/>
        <v>0811</v>
      </c>
      <c r="AE1827" s="237" t="s">
        <v>6875</v>
      </c>
      <c r="AF1827" s="237" t="s">
        <v>8549</v>
      </c>
      <c r="AG1827" s="237" t="str">
        <f t="shared" si="313"/>
        <v>仙台市青葉区一番町二丁目５番１号　大一野村ビル８階</v>
      </c>
      <c r="AH1827" s="237" t="s">
        <v>8546</v>
      </c>
      <c r="AI1827" s="237" t="s">
        <v>8547</v>
      </c>
      <c r="AJ1827" s="237" t="s">
        <v>260</v>
      </c>
    </row>
    <row r="1828" spans="1:36">
      <c r="A1828" s="237" t="str">
        <f t="shared" si="305"/>
        <v>0415102326生活介護</v>
      </c>
      <c r="B1828" s="237" t="s">
        <v>8057</v>
      </c>
      <c r="C1828" s="237" t="s">
        <v>8058</v>
      </c>
      <c r="D1828" s="237" t="str">
        <f t="shared" si="306"/>
        <v>カブシキガイシャナカガワ</v>
      </c>
      <c r="E1828" s="237" t="s">
        <v>608</v>
      </c>
      <c r="F1828" s="237" t="str">
        <f t="shared" si="307"/>
        <v>980</v>
      </c>
      <c r="G1828" s="237" t="str">
        <f t="shared" si="308"/>
        <v>0003</v>
      </c>
      <c r="H1828" s="237" t="s">
        <v>8059</v>
      </c>
      <c r="I1828" s="237" t="str">
        <f t="shared" si="309"/>
        <v>仙台市青葉区小田原四丁目２番18号</v>
      </c>
      <c r="J1828" s="237" t="s">
        <v>8060</v>
      </c>
      <c r="K1828" s="237" t="s">
        <v>8061</v>
      </c>
      <c r="L1828" s="237" t="s">
        <v>339</v>
      </c>
      <c r="M1828" s="237" t="s">
        <v>8062</v>
      </c>
      <c r="N1828" s="237" t="s">
        <v>8550</v>
      </c>
      <c r="O1828" s="237" t="s">
        <v>8551</v>
      </c>
      <c r="P1828" s="237" t="s">
        <v>608</v>
      </c>
      <c r="Q1828" s="237" t="s">
        <v>6875</v>
      </c>
      <c r="R1828" s="237" t="s">
        <v>8059</v>
      </c>
      <c r="S1828" s="237" t="s">
        <v>8552</v>
      </c>
      <c r="T1828" s="237" t="s">
        <v>8553</v>
      </c>
      <c r="U1828" s="237" t="s">
        <v>8554</v>
      </c>
      <c r="V1828" s="237" t="s">
        <v>105</v>
      </c>
      <c r="W1828" s="237"/>
      <c r="X1828" s="237"/>
      <c r="Y1828" s="237" t="s">
        <v>8550</v>
      </c>
      <c r="Z1828" s="237" t="s">
        <v>8551</v>
      </c>
      <c r="AA1828" s="237" t="str">
        <f t="shared" si="310"/>
        <v>グループデイナカガワ</v>
      </c>
      <c r="AB1828" s="237" t="s">
        <v>608</v>
      </c>
      <c r="AC1828" s="237" t="str">
        <f t="shared" si="311"/>
        <v>980</v>
      </c>
      <c r="AD1828" s="237" t="str">
        <f t="shared" si="312"/>
        <v>0003</v>
      </c>
      <c r="AE1828" s="237" t="s">
        <v>6875</v>
      </c>
      <c r="AF1828" s="237" t="s">
        <v>8059</v>
      </c>
      <c r="AG1828" s="237" t="str">
        <f t="shared" si="313"/>
        <v>仙台市青葉区小田原四丁目２番18号</v>
      </c>
      <c r="AH1828" s="237" t="s">
        <v>8552</v>
      </c>
      <c r="AI1828" s="237" t="s">
        <v>8553</v>
      </c>
      <c r="AJ1828" s="237" t="s">
        <v>332</v>
      </c>
    </row>
    <row r="1829" spans="1:36">
      <c r="A1829" s="237" t="str">
        <f t="shared" si="305"/>
        <v>0415102326自立訓練（機能訓練）</v>
      </c>
      <c r="B1829" s="237" t="s">
        <v>8057</v>
      </c>
      <c r="C1829" s="237" t="s">
        <v>8058</v>
      </c>
      <c r="D1829" s="237" t="str">
        <f t="shared" si="306"/>
        <v>カブシキガイシャナカガワ</v>
      </c>
      <c r="E1829" s="237" t="s">
        <v>608</v>
      </c>
      <c r="F1829" s="237" t="str">
        <f t="shared" si="307"/>
        <v>980</v>
      </c>
      <c r="G1829" s="237" t="str">
        <f t="shared" si="308"/>
        <v>0003</v>
      </c>
      <c r="H1829" s="237" t="s">
        <v>8059</v>
      </c>
      <c r="I1829" s="237" t="str">
        <f t="shared" si="309"/>
        <v>仙台市青葉区小田原四丁目２番18号</v>
      </c>
      <c r="J1829" s="237" t="s">
        <v>8060</v>
      </c>
      <c r="K1829" s="237" t="s">
        <v>8061</v>
      </c>
      <c r="L1829" s="237" t="s">
        <v>339</v>
      </c>
      <c r="M1829" s="237" t="s">
        <v>8062</v>
      </c>
      <c r="N1829" s="237" t="s">
        <v>8550</v>
      </c>
      <c r="O1829" s="237" t="s">
        <v>8551</v>
      </c>
      <c r="P1829" s="237" t="s">
        <v>608</v>
      </c>
      <c r="Q1829" s="237" t="s">
        <v>6875</v>
      </c>
      <c r="R1829" s="237" t="s">
        <v>8059</v>
      </c>
      <c r="S1829" s="237" t="s">
        <v>8552</v>
      </c>
      <c r="T1829" s="237" t="s">
        <v>8553</v>
      </c>
      <c r="U1829" s="237" t="s">
        <v>8554</v>
      </c>
      <c r="V1829" s="237" t="s">
        <v>189</v>
      </c>
      <c r="W1829" s="237"/>
      <c r="X1829" s="237"/>
      <c r="Y1829" s="237" t="s">
        <v>8550</v>
      </c>
      <c r="Z1829" s="237" t="s">
        <v>8551</v>
      </c>
      <c r="AA1829" s="237" t="str">
        <f t="shared" si="310"/>
        <v>グループデイナカガワ</v>
      </c>
      <c r="AB1829" s="237" t="s">
        <v>608</v>
      </c>
      <c r="AC1829" s="237" t="str">
        <f t="shared" si="311"/>
        <v>980</v>
      </c>
      <c r="AD1829" s="237" t="str">
        <f t="shared" si="312"/>
        <v>0003</v>
      </c>
      <c r="AE1829" s="237" t="s">
        <v>6875</v>
      </c>
      <c r="AF1829" s="237" t="s">
        <v>8059</v>
      </c>
      <c r="AG1829" s="237" t="str">
        <f t="shared" si="313"/>
        <v>仙台市青葉区小田原四丁目２番18号</v>
      </c>
      <c r="AH1829" s="237" t="s">
        <v>8552</v>
      </c>
      <c r="AI1829" s="237" t="s">
        <v>8553</v>
      </c>
      <c r="AJ1829" s="237" t="s">
        <v>332</v>
      </c>
    </row>
    <row r="1830" spans="1:36">
      <c r="A1830" s="237" t="str">
        <f t="shared" si="305"/>
        <v>0415102326自立訓練（生活訓練）</v>
      </c>
      <c r="B1830" s="237" t="s">
        <v>8057</v>
      </c>
      <c r="C1830" s="237" t="s">
        <v>8058</v>
      </c>
      <c r="D1830" s="237" t="str">
        <f t="shared" si="306"/>
        <v>カブシキガイシャナカガワ</v>
      </c>
      <c r="E1830" s="237" t="s">
        <v>608</v>
      </c>
      <c r="F1830" s="237" t="str">
        <f t="shared" si="307"/>
        <v>980</v>
      </c>
      <c r="G1830" s="237" t="str">
        <f t="shared" si="308"/>
        <v>0003</v>
      </c>
      <c r="H1830" s="237" t="s">
        <v>8059</v>
      </c>
      <c r="I1830" s="237" t="str">
        <f t="shared" si="309"/>
        <v>仙台市青葉区小田原四丁目２番18号</v>
      </c>
      <c r="J1830" s="237" t="s">
        <v>8060</v>
      </c>
      <c r="K1830" s="237" t="s">
        <v>8061</v>
      </c>
      <c r="L1830" s="237" t="s">
        <v>339</v>
      </c>
      <c r="M1830" s="237" t="s">
        <v>8062</v>
      </c>
      <c r="N1830" s="237" t="s">
        <v>8550</v>
      </c>
      <c r="O1830" s="237" t="s">
        <v>8551</v>
      </c>
      <c r="P1830" s="237" t="s">
        <v>608</v>
      </c>
      <c r="Q1830" s="237" t="s">
        <v>6875</v>
      </c>
      <c r="R1830" s="237" t="s">
        <v>8059</v>
      </c>
      <c r="S1830" s="237" t="s">
        <v>8552</v>
      </c>
      <c r="T1830" s="237" t="s">
        <v>8553</v>
      </c>
      <c r="U1830" s="237" t="s">
        <v>8554</v>
      </c>
      <c r="V1830" s="237" t="s">
        <v>108</v>
      </c>
      <c r="W1830" s="237"/>
      <c r="X1830" s="237"/>
      <c r="Y1830" s="237" t="s">
        <v>8550</v>
      </c>
      <c r="Z1830" s="237" t="s">
        <v>8551</v>
      </c>
      <c r="AA1830" s="237" t="str">
        <f t="shared" si="310"/>
        <v>グループデイナカガワ</v>
      </c>
      <c r="AB1830" s="237" t="s">
        <v>608</v>
      </c>
      <c r="AC1830" s="237" t="str">
        <f t="shared" si="311"/>
        <v>980</v>
      </c>
      <c r="AD1830" s="237" t="str">
        <f t="shared" si="312"/>
        <v>0003</v>
      </c>
      <c r="AE1830" s="237" t="s">
        <v>6875</v>
      </c>
      <c r="AF1830" s="237" t="s">
        <v>8059</v>
      </c>
      <c r="AG1830" s="237" t="str">
        <f t="shared" si="313"/>
        <v>仙台市青葉区小田原四丁目２番18号</v>
      </c>
      <c r="AH1830" s="237" t="s">
        <v>8552</v>
      </c>
      <c r="AI1830" s="237" t="s">
        <v>8553</v>
      </c>
      <c r="AJ1830" s="237" t="s">
        <v>332</v>
      </c>
    </row>
    <row r="1831" spans="1:36">
      <c r="A1831" s="237" t="str">
        <f t="shared" si="305"/>
        <v>0415102334就労移行支援</v>
      </c>
      <c r="B1831" s="237" t="s">
        <v>8555</v>
      </c>
      <c r="C1831" s="237" t="s">
        <v>8556</v>
      </c>
      <c r="D1831" s="237" t="str">
        <f t="shared" si="306"/>
        <v>フロンティアリンクカブシキガイシャ</v>
      </c>
      <c r="E1831" s="237" t="s">
        <v>8557</v>
      </c>
      <c r="F1831" s="237" t="str">
        <f t="shared" si="307"/>
        <v>104</v>
      </c>
      <c r="G1831" s="237" t="str">
        <f t="shared" si="308"/>
        <v>0033</v>
      </c>
      <c r="H1831" s="237" t="s">
        <v>8558</v>
      </c>
      <c r="I1831" s="237" t="str">
        <f t="shared" si="309"/>
        <v>東京都中央区新川一丁目6番12号</v>
      </c>
      <c r="J1831" s="237" t="s">
        <v>8559</v>
      </c>
      <c r="K1831" s="237" t="s">
        <v>8560</v>
      </c>
      <c r="L1831" s="237" t="s">
        <v>635</v>
      </c>
      <c r="M1831" s="237" t="s">
        <v>8561</v>
      </c>
      <c r="N1831" s="237" t="s">
        <v>8562</v>
      </c>
      <c r="O1831" s="237" t="s">
        <v>8563</v>
      </c>
      <c r="P1831" s="237" t="s">
        <v>646</v>
      </c>
      <c r="Q1831" s="237" t="s">
        <v>6875</v>
      </c>
      <c r="R1831" s="237" t="s">
        <v>8564</v>
      </c>
      <c r="S1831" s="237" t="s">
        <v>8565</v>
      </c>
      <c r="T1831" s="237" t="s">
        <v>8566</v>
      </c>
      <c r="U1831" s="237" t="s">
        <v>8567</v>
      </c>
      <c r="V1831" s="237" t="s">
        <v>109</v>
      </c>
      <c r="W1831" s="237"/>
      <c r="X1831" s="237"/>
      <c r="Y1831" s="237" t="s">
        <v>8562</v>
      </c>
      <c r="Z1831" s="237" t="s">
        <v>8563</v>
      </c>
      <c r="AA1831" s="237" t="str">
        <f t="shared" si="310"/>
        <v>フロンティアリンクセンダイキャリアセンター</v>
      </c>
      <c r="AB1831" s="237" t="s">
        <v>646</v>
      </c>
      <c r="AC1831" s="237" t="str">
        <f t="shared" si="311"/>
        <v>980</v>
      </c>
      <c r="AD1831" s="237" t="str">
        <f t="shared" si="312"/>
        <v>0014</v>
      </c>
      <c r="AE1831" s="237" t="s">
        <v>6875</v>
      </c>
      <c r="AF1831" s="237" t="s">
        <v>8564</v>
      </c>
      <c r="AG1831" s="237" t="str">
        <f t="shared" si="313"/>
        <v>仙台市青葉区本町一丁目13番24号錦ビル４階</v>
      </c>
      <c r="AH1831" s="237" t="s">
        <v>8565</v>
      </c>
      <c r="AI1831" s="237" t="s">
        <v>8566</v>
      </c>
      <c r="AJ1831" s="237" t="s">
        <v>260</v>
      </c>
    </row>
    <row r="1832" spans="1:36">
      <c r="A1832" s="237" t="str">
        <f t="shared" si="305"/>
        <v>0415102342就労継続支援Ｂ型</v>
      </c>
      <c r="B1832" s="237" t="s">
        <v>8568</v>
      </c>
      <c r="C1832" s="237" t="s">
        <v>8569</v>
      </c>
      <c r="D1832" s="237" t="str">
        <f t="shared" si="306"/>
        <v>イッパンシャダンホウジンコダチカイ</v>
      </c>
      <c r="E1832" s="237" t="s">
        <v>7540</v>
      </c>
      <c r="F1832" s="237" t="str">
        <f t="shared" si="307"/>
        <v>980</v>
      </c>
      <c r="G1832" s="237" t="str">
        <f t="shared" si="308"/>
        <v>0802</v>
      </c>
      <c r="H1832" s="237" t="s">
        <v>8570</v>
      </c>
      <c r="I1832" s="237" t="str">
        <f t="shared" si="309"/>
        <v>仙台市青葉区二日町13-18-602</v>
      </c>
      <c r="J1832" s="237" t="s">
        <v>7951</v>
      </c>
      <c r="K1832" s="237" t="s">
        <v>7952</v>
      </c>
      <c r="L1832" s="237" t="s">
        <v>901</v>
      </c>
      <c r="M1832" s="237" t="s">
        <v>7953</v>
      </c>
      <c r="N1832" s="237" t="s">
        <v>8571</v>
      </c>
      <c r="O1832" s="237" t="s">
        <v>8572</v>
      </c>
      <c r="P1832" s="237" t="s">
        <v>6185</v>
      </c>
      <c r="Q1832" s="237" t="s">
        <v>6875</v>
      </c>
      <c r="R1832" s="237" t="s">
        <v>8276</v>
      </c>
      <c r="S1832" s="237" t="s">
        <v>8277</v>
      </c>
      <c r="T1832" s="237" t="s">
        <v>8278</v>
      </c>
      <c r="U1832" s="237" t="s">
        <v>8573</v>
      </c>
      <c r="V1832" s="237" t="s">
        <v>111</v>
      </c>
      <c r="W1832" s="237"/>
      <c r="X1832" s="237"/>
      <c r="Y1832" s="237" t="s">
        <v>8571</v>
      </c>
      <c r="Z1832" s="237" t="s">
        <v>8572</v>
      </c>
      <c r="AA1832" s="237" t="str">
        <f t="shared" si="310"/>
        <v>コダチカイ　エッセ</v>
      </c>
      <c r="AB1832" s="237" t="s">
        <v>6185</v>
      </c>
      <c r="AC1832" s="237" t="str">
        <f t="shared" si="311"/>
        <v>981</v>
      </c>
      <c r="AD1832" s="237" t="str">
        <f t="shared" si="312"/>
        <v>0952</v>
      </c>
      <c r="AE1832" s="237" t="s">
        <v>6875</v>
      </c>
      <c r="AF1832" s="237" t="s">
        <v>8276</v>
      </c>
      <c r="AG1832" s="237" t="str">
        <f t="shared" si="313"/>
        <v>仙台市青葉区中山四丁目２番７号</v>
      </c>
      <c r="AH1832" s="237" t="s">
        <v>8277</v>
      </c>
      <c r="AI1832" s="237" t="s">
        <v>8278</v>
      </c>
      <c r="AJ1832" s="237" t="s">
        <v>260</v>
      </c>
    </row>
    <row r="1833" spans="1:36">
      <c r="A1833" s="237" t="str">
        <f t="shared" si="305"/>
        <v>0415102359自立訓練（生活訓練）</v>
      </c>
      <c r="B1833" s="237" t="s">
        <v>8568</v>
      </c>
      <c r="C1833" s="237" t="s">
        <v>8569</v>
      </c>
      <c r="D1833" s="237" t="str">
        <f t="shared" si="306"/>
        <v>イッパンシャダンホウジンコダチカイ</v>
      </c>
      <c r="E1833" s="237" t="s">
        <v>7540</v>
      </c>
      <c r="F1833" s="237" t="str">
        <f t="shared" si="307"/>
        <v>980</v>
      </c>
      <c r="G1833" s="237" t="str">
        <f t="shared" si="308"/>
        <v>0802</v>
      </c>
      <c r="H1833" s="237" t="s">
        <v>8570</v>
      </c>
      <c r="I1833" s="237" t="str">
        <f t="shared" si="309"/>
        <v>仙台市青葉区二日町13-18-602</v>
      </c>
      <c r="J1833" s="237" t="s">
        <v>7951</v>
      </c>
      <c r="K1833" s="237" t="s">
        <v>7952</v>
      </c>
      <c r="L1833" s="237" t="s">
        <v>901</v>
      </c>
      <c r="M1833" s="237" t="s">
        <v>7953</v>
      </c>
      <c r="N1833" s="237" t="s">
        <v>8574</v>
      </c>
      <c r="O1833" s="237" t="s">
        <v>8575</v>
      </c>
      <c r="P1833" s="237" t="s">
        <v>7956</v>
      </c>
      <c r="Q1833" s="237" t="s">
        <v>6875</v>
      </c>
      <c r="R1833" s="237" t="s">
        <v>7957</v>
      </c>
      <c r="S1833" s="237" t="s">
        <v>7958</v>
      </c>
      <c r="T1833" s="237" t="s">
        <v>7960</v>
      </c>
      <c r="U1833" s="237" t="s">
        <v>8576</v>
      </c>
      <c r="V1833" s="237" t="s">
        <v>108</v>
      </c>
      <c r="W1833" s="237"/>
      <c r="X1833" s="237"/>
      <c r="Y1833" s="237" t="s">
        <v>7954</v>
      </c>
      <c r="Z1833" s="237" t="s">
        <v>7955</v>
      </c>
      <c r="AA1833" s="237" t="str">
        <f t="shared" si="310"/>
        <v>サポートセンターヒカリ</v>
      </c>
      <c r="AB1833" s="237" t="s">
        <v>7956</v>
      </c>
      <c r="AC1833" s="237" t="str">
        <f t="shared" si="311"/>
        <v>989</v>
      </c>
      <c r="AD1833" s="237" t="str">
        <f t="shared" si="312"/>
        <v>3216</v>
      </c>
      <c r="AE1833" s="237" t="s">
        <v>6875</v>
      </c>
      <c r="AF1833" s="237" t="s">
        <v>7957</v>
      </c>
      <c r="AG1833" s="237" t="str">
        <f t="shared" si="313"/>
        <v>仙台市青葉区高野原四丁目６番地の３</v>
      </c>
      <c r="AH1833" s="237" t="s">
        <v>7958</v>
      </c>
      <c r="AI1833" s="237" t="s">
        <v>7960</v>
      </c>
      <c r="AJ1833" s="237" t="s">
        <v>332</v>
      </c>
    </row>
    <row r="1834" spans="1:36">
      <c r="A1834" s="237" t="str">
        <f t="shared" si="305"/>
        <v>0415102359就労継続支援Ｂ型</v>
      </c>
      <c r="B1834" s="237" t="s">
        <v>8568</v>
      </c>
      <c r="C1834" s="237" t="s">
        <v>8569</v>
      </c>
      <c r="D1834" s="237" t="str">
        <f t="shared" si="306"/>
        <v>イッパンシャダンホウジンコダチカイ</v>
      </c>
      <c r="E1834" s="237" t="s">
        <v>7540</v>
      </c>
      <c r="F1834" s="237" t="str">
        <f t="shared" si="307"/>
        <v>980</v>
      </c>
      <c r="G1834" s="237" t="str">
        <f t="shared" si="308"/>
        <v>0802</v>
      </c>
      <c r="H1834" s="237" t="s">
        <v>8570</v>
      </c>
      <c r="I1834" s="237" t="str">
        <f t="shared" si="309"/>
        <v>仙台市青葉区二日町13-18-602</v>
      </c>
      <c r="J1834" s="237" t="s">
        <v>7951</v>
      </c>
      <c r="K1834" s="237" t="s">
        <v>7952</v>
      </c>
      <c r="L1834" s="237" t="s">
        <v>901</v>
      </c>
      <c r="M1834" s="237" t="s">
        <v>7953</v>
      </c>
      <c r="N1834" s="237" t="s">
        <v>8574</v>
      </c>
      <c r="O1834" s="237" t="s">
        <v>8575</v>
      </c>
      <c r="P1834" s="237" t="s">
        <v>7956</v>
      </c>
      <c r="Q1834" s="237" t="s">
        <v>6875</v>
      </c>
      <c r="R1834" s="237" t="s">
        <v>7957</v>
      </c>
      <c r="S1834" s="237" t="s">
        <v>7958</v>
      </c>
      <c r="T1834" s="237" t="s">
        <v>7960</v>
      </c>
      <c r="U1834" s="237" t="s">
        <v>8576</v>
      </c>
      <c r="V1834" s="237" t="s">
        <v>111</v>
      </c>
      <c r="W1834" s="237"/>
      <c r="X1834" s="237"/>
      <c r="Y1834" s="237" t="s">
        <v>8577</v>
      </c>
      <c r="Z1834" s="237" t="s">
        <v>8578</v>
      </c>
      <c r="AA1834" s="237" t="str">
        <f t="shared" si="310"/>
        <v>コダチカイ　ヒカリ</v>
      </c>
      <c r="AB1834" s="237" t="s">
        <v>7956</v>
      </c>
      <c r="AC1834" s="237" t="str">
        <f t="shared" si="311"/>
        <v>989</v>
      </c>
      <c r="AD1834" s="237" t="str">
        <f t="shared" si="312"/>
        <v>3216</v>
      </c>
      <c r="AE1834" s="237" t="s">
        <v>6875</v>
      </c>
      <c r="AF1834" s="237" t="s">
        <v>7957</v>
      </c>
      <c r="AG1834" s="237" t="str">
        <f t="shared" si="313"/>
        <v>仙台市青葉区高野原四丁目６番地の３</v>
      </c>
      <c r="AH1834" s="237" t="s">
        <v>7958</v>
      </c>
      <c r="AI1834" s="237" t="s">
        <v>7960</v>
      </c>
      <c r="AJ1834" s="237" t="s">
        <v>260</v>
      </c>
    </row>
    <row r="1835" spans="1:36">
      <c r="A1835" s="237" t="str">
        <f t="shared" si="305"/>
        <v>0415102367就労継続支援Ｂ型</v>
      </c>
      <c r="B1835" s="237" t="s">
        <v>8579</v>
      </c>
      <c r="C1835" s="237" t="s">
        <v>8580</v>
      </c>
      <c r="D1835" s="237" t="str">
        <f t="shared" si="306"/>
        <v>トクテイヒエイリカツドウホウジンリンクス</v>
      </c>
      <c r="E1835" s="237" t="s">
        <v>8581</v>
      </c>
      <c r="F1835" s="237" t="str">
        <f t="shared" si="307"/>
        <v>984</v>
      </c>
      <c r="G1835" s="237" t="str">
        <f t="shared" si="308"/>
        <v>0051</v>
      </c>
      <c r="H1835" s="237" t="s">
        <v>8582</v>
      </c>
      <c r="I1835" s="237" t="str">
        <f t="shared" si="309"/>
        <v>仙台市若林区新寺2-1-6THE　ISビル7階</v>
      </c>
      <c r="J1835" s="237" t="s">
        <v>8583</v>
      </c>
      <c r="K1835" s="237" t="s">
        <v>8584</v>
      </c>
      <c r="L1835" s="237" t="s">
        <v>1466</v>
      </c>
      <c r="M1835" s="237" t="s">
        <v>8585</v>
      </c>
      <c r="N1835" s="237" t="s">
        <v>8586</v>
      </c>
      <c r="O1835" s="237" t="s">
        <v>8587</v>
      </c>
      <c r="P1835" s="237" t="s">
        <v>6983</v>
      </c>
      <c r="Q1835" s="237" t="s">
        <v>6875</v>
      </c>
      <c r="R1835" s="237" t="s">
        <v>8588</v>
      </c>
      <c r="S1835" s="237" t="s">
        <v>8589</v>
      </c>
      <c r="T1835" s="237" t="s">
        <v>8590</v>
      </c>
      <c r="U1835" s="237" t="s">
        <v>8591</v>
      </c>
      <c r="V1835" s="237" t="s">
        <v>111</v>
      </c>
      <c r="W1835" s="237"/>
      <c r="X1835" s="237"/>
      <c r="Y1835" s="237" t="s">
        <v>8586</v>
      </c>
      <c r="Z1835" s="237" t="s">
        <v>8587</v>
      </c>
      <c r="AA1835" s="237" t="str">
        <f t="shared" si="310"/>
        <v>Ｌｉｎｋｓアオバ</v>
      </c>
      <c r="AB1835" s="237" t="s">
        <v>6983</v>
      </c>
      <c r="AC1835" s="237" t="str">
        <f t="shared" si="311"/>
        <v>980</v>
      </c>
      <c r="AD1835" s="237" t="str">
        <f t="shared" si="312"/>
        <v>0022</v>
      </c>
      <c r="AE1835" s="237" t="s">
        <v>6875</v>
      </c>
      <c r="AF1835" s="237" t="s">
        <v>8588</v>
      </c>
      <c r="AG1835" s="237" t="str">
        <f t="shared" si="313"/>
        <v>仙台市青葉区五橋一丁目７番15号　ピースビル五橋２-Ｃ</v>
      </c>
      <c r="AH1835" s="237" t="s">
        <v>8589</v>
      </c>
      <c r="AI1835" s="237" t="s">
        <v>8590</v>
      </c>
      <c r="AJ1835" s="237" t="s">
        <v>260</v>
      </c>
    </row>
    <row r="1836" spans="1:36">
      <c r="A1836" s="237" t="str">
        <f t="shared" si="305"/>
        <v>0415102383短期入所</v>
      </c>
      <c r="B1836" s="237" t="s">
        <v>8592</v>
      </c>
      <c r="C1836" s="237" t="s">
        <v>8593</v>
      </c>
      <c r="D1836" s="237" t="str">
        <f t="shared" si="306"/>
        <v>カブシキガイシャリウ゛ウェル</v>
      </c>
      <c r="E1836" s="237" t="s">
        <v>2512</v>
      </c>
      <c r="F1836" s="237" t="str">
        <f t="shared" si="307"/>
        <v>989</v>
      </c>
      <c r="G1836" s="237" t="str">
        <f t="shared" si="308"/>
        <v>3123</v>
      </c>
      <c r="H1836" s="237" t="s">
        <v>8070</v>
      </c>
      <c r="I1836" s="237" t="str">
        <f t="shared" si="309"/>
        <v>仙台市青葉区錦ケ丘九丁目２番地の１</v>
      </c>
      <c r="J1836" s="237" t="s">
        <v>8594</v>
      </c>
      <c r="K1836" s="237" t="s">
        <v>8595</v>
      </c>
      <c r="L1836" s="237" t="s">
        <v>339</v>
      </c>
      <c r="M1836" s="237" t="s">
        <v>8596</v>
      </c>
      <c r="N1836" s="237" t="s">
        <v>8597</v>
      </c>
      <c r="O1836" s="237" t="s">
        <v>8598</v>
      </c>
      <c r="P1836" s="237" t="s">
        <v>2512</v>
      </c>
      <c r="Q1836" s="237" t="s">
        <v>6875</v>
      </c>
      <c r="R1836" s="237" t="s">
        <v>8070</v>
      </c>
      <c r="S1836" s="237" t="s">
        <v>8594</v>
      </c>
      <c r="T1836" s="237" t="s">
        <v>8595</v>
      </c>
      <c r="U1836" s="237" t="s">
        <v>8599</v>
      </c>
      <c r="V1836" s="237" t="s">
        <v>277</v>
      </c>
      <c r="W1836" s="237"/>
      <c r="X1836" s="237"/>
      <c r="Y1836" s="237" t="s">
        <v>8597</v>
      </c>
      <c r="Z1836" s="237" t="s">
        <v>8598</v>
      </c>
      <c r="AA1836" s="237" t="str">
        <f t="shared" si="310"/>
        <v>カーサリブウェルニシキガオカ</v>
      </c>
      <c r="AB1836" s="237" t="s">
        <v>2512</v>
      </c>
      <c r="AC1836" s="237" t="str">
        <f t="shared" si="311"/>
        <v>989</v>
      </c>
      <c r="AD1836" s="237" t="str">
        <f t="shared" si="312"/>
        <v>3123</v>
      </c>
      <c r="AE1836" s="237" t="s">
        <v>6875</v>
      </c>
      <c r="AF1836" s="237" t="s">
        <v>8070</v>
      </c>
      <c r="AG1836" s="237" t="str">
        <f t="shared" si="313"/>
        <v>仙台市青葉区錦ケ丘九丁目２番地の１</v>
      </c>
      <c r="AH1836" s="237" t="s">
        <v>8594</v>
      </c>
      <c r="AI1836" s="237" t="s">
        <v>8595</v>
      </c>
      <c r="AJ1836" s="237" t="s">
        <v>260</v>
      </c>
    </row>
    <row r="1837" spans="1:36">
      <c r="A1837" s="237" t="str">
        <f t="shared" si="305"/>
        <v>0415102383宿泊型自立訓練</v>
      </c>
      <c r="B1837" s="237" t="s">
        <v>8592</v>
      </c>
      <c r="C1837" s="237" t="s">
        <v>8593</v>
      </c>
      <c r="D1837" s="237" t="str">
        <f t="shared" si="306"/>
        <v>カブシキガイシャリウ゛ウェル</v>
      </c>
      <c r="E1837" s="237" t="s">
        <v>2512</v>
      </c>
      <c r="F1837" s="237" t="str">
        <f t="shared" si="307"/>
        <v>989</v>
      </c>
      <c r="G1837" s="237" t="str">
        <f t="shared" si="308"/>
        <v>3123</v>
      </c>
      <c r="H1837" s="237" t="s">
        <v>8070</v>
      </c>
      <c r="I1837" s="237" t="str">
        <f t="shared" si="309"/>
        <v>仙台市青葉区錦ケ丘九丁目２番地の１</v>
      </c>
      <c r="J1837" s="237" t="s">
        <v>8594</v>
      </c>
      <c r="K1837" s="237" t="s">
        <v>8595</v>
      </c>
      <c r="L1837" s="237" t="s">
        <v>339</v>
      </c>
      <c r="M1837" s="237" t="s">
        <v>8596</v>
      </c>
      <c r="N1837" s="237" t="s">
        <v>8597</v>
      </c>
      <c r="O1837" s="237" t="s">
        <v>8598</v>
      </c>
      <c r="P1837" s="237" t="s">
        <v>2512</v>
      </c>
      <c r="Q1837" s="237" t="s">
        <v>6875</v>
      </c>
      <c r="R1837" s="237" t="s">
        <v>8070</v>
      </c>
      <c r="S1837" s="237" t="s">
        <v>8594</v>
      </c>
      <c r="T1837" s="237" t="s">
        <v>8595</v>
      </c>
      <c r="U1837" s="237" t="s">
        <v>8599</v>
      </c>
      <c r="V1837" s="237" t="s">
        <v>4478</v>
      </c>
      <c r="W1837" s="237"/>
      <c r="X1837" s="237"/>
      <c r="Y1837" s="237" t="s">
        <v>8597</v>
      </c>
      <c r="Z1837" s="237" t="s">
        <v>8598</v>
      </c>
      <c r="AA1837" s="237" t="str">
        <f t="shared" si="310"/>
        <v>カーサリブウェルニシキガオカ</v>
      </c>
      <c r="AB1837" s="237" t="s">
        <v>2512</v>
      </c>
      <c r="AC1837" s="237" t="str">
        <f t="shared" si="311"/>
        <v>989</v>
      </c>
      <c r="AD1837" s="237" t="str">
        <f t="shared" si="312"/>
        <v>3123</v>
      </c>
      <c r="AE1837" s="237" t="s">
        <v>6875</v>
      </c>
      <c r="AF1837" s="237" t="s">
        <v>8070</v>
      </c>
      <c r="AG1837" s="237" t="str">
        <f t="shared" si="313"/>
        <v>仙台市青葉区錦ケ丘九丁目２番地の１</v>
      </c>
      <c r="AH1837" s="237" t="s">
        <v>8594</v>
      </c>
      <c r="AI1837" s="237" t="s">
        <v>8595</v>
      </c>
      <c r="AJ1837" s="237" t="s">
        <v>260</v>
      </c>
    </row>
    <row r="1838" spans="1:36">
      <c r="A1838" s="237" t="str">
        <f t="shared" si="305"/>
        <v>0415102383自立訓練（生活訓練）</v>
      </c>
      <c r="B1838" s="237" t="s">
        <v>8592</v>
      </c>
      <c r="C1838" s="237" t="s">
        <v>8593</v>
      </c>
      <c r="D1838" s="237" t="str">
        <f t="shared" si="306"/>
        <v>カブシキガイシャリウ゛ウェル</v>
      </c>
      <c r="E1838" s="237" t="s">
        <v>2512</v>
      </c>
      <c r="F1838" s="237" t="str">
        <f t="shared" si="307"/>
        <v>989</v>
      </c>
      <c r="G1838" s="237" t="str">
        <f t="shared" si="308"/>
        <v>3123</v>
      </c>
      <c r="H1838" s="237" t="s">
        <v>8070</v>
      </c>
      <c r="I1838" s="237" t="str">
        <f t="shared" si="309"/>
        <v>仙台市青葉区錦ケ丘九丁目２番地の１</v>
      </c>
      <c r="J1838" s="237" t="s">
        <v>8594</v>
      </c>
      <c r="K1838" s="237" t="s">
        <v>8595</v>
      </c>
      <c r="L1838" s="237" t="s">
        <v>339</v>
      </c>
      <c r="M1838" s="237" t="s">
        <v>8596</v>
      </c>
      <c r="N1838" s="237" t="s">
        <v>8597</v>
      </c>
      <c r="O1838" s="237" t="s">
        <v>8598</v>
      </c>
      <c r="P1838" s="237" t="s">
        <v>2512</v>
      </c>
      <c r="Q1838" s="237" t="s">
        <v>6875</v>
      </c>
      <c r="R1838" s="237" t="s">
        <v>8070</v>
      </c>
      <c r="S1838" s="237" t="s">
        <v>8594</v>
      </c>
      <c r="T1838" s="237" t="s">
        <v>8595</v>
      </c>
      <c r="U1838" s="237" t="s">
        <v>8599</v>
      </c>
      <c r="V1838" s="237" t="s">
        <v>108</v>
      </c>
      <c r="W1838" s="237"/>
      <c r="X1838" s="237"/>
      <c r="Y1838" s="237" t="s">
        <v>8597</v>
      </c>
      <c r="Z1838" s="237" t="s">
        <v>8598</v>
      </c>
      <c r="AA1838" s="237" t="str">
        <f t="shared" si="310"/>
        <v>カーサリブウェルニシキガオカ</v>
      </c>
      <c r="AB1838" s="237" t="s">
        <v>2512</v>
      </c>
      <c r="AC1838" s="237" t="str">
        <f t="shared" si="311"/>
        <v>989</v>
      </c>
      <c r="AD1838" s="237" t="str">
        <f t="shared" si="312"/>
        <v>3123</v>
      </c>
      <c r="AE1838" s="237" t="s">
        <v>6875</v>
      </c>
      <c r="AF1838" s="237" t="s">
        <v>8070</v>
      </c>
      <c r="AG1838" s="237" t="str">
        <f t="shared" si="313"/>
        <v>仙台市青葉区錦ケ丘九丁目２番地の１</v>
      </c>
      <c r="AH1838" s="237" t="s">
        <v>8594</v>
      </c>
      <c r="AI1838" s="237" t="s">
        <v>8595</v>
      </c>
      <c r="AJ1838" s="237" t="s">
        <v>260</v>
      </c>
    </row>
    <row r="1839" spans="1:36">
      <c r="A1839" s="237" t="str">
        <f t="shared" si="305"/>
        <v>0415102417居宅介護</v>
      </c>
      <c r="B1839" s="237" t="s">
        <v>8600</v>
      </c>
      <c r="C1839" s="237" t="s">
        <v>8601</v>
      </c>
      <c r="D1839" s="237" t="str">
        <f t="shared" si="306"/>
        <v>カブシキガイシャカイゴノツドイ</v>
      </c>
      <c r="E1839" s="237" t="s">
        <v>7540</v>
      </c>
      <c r="F1839" s="237" t="str">
        <f t="shared" si="307"/>
        <v>980</v>
      </c>
      <c r="G1839" s="237" t="str">
        <f t="shared" si="308"/>
        <v>0802</v>
      </c>
      <c r="H1839" s="237" t="s">
        <v>8602</v>
      </c>
      <c r="I1839" s="237" t="str">
        <f t="shared" si="309"/>
        <v>仙台市青葉区二日町14番３号テーアイ二日町ビル202号</v>
      </c>
      <c r="J1839" s="237" t="s">
        <v>8603</v>
      </c>
      <c r="K1839" s="237" t="s">
        <v>8604</v>
      </c>
      <c r="L1839" s="237" t="s">
        <v>339</v>
      </c>
      <c r="M1839" s="237" t="s">
        <v>8605</v>
      </c>
      <c r="N1839" s="237" t="s">
        <v>8606</v>
      </c>
      <c r="O1839" s="237" t="s">
        <v>8607</v>
      </c>
      <c r="P1839" s="237" t="s">
        <v>7540</v>
      </c>
      <c r="Q1839" s="237" t="s">
        <v>6875</v>
      </c>
      <c r="R1839" s="237" t="s">
        <v>8602</v>
      </c>
      <c r="S1839" s="237" t="s">
        <v>8603</v>
      </c>
      <c r="T1839" s="237" t="s">
        <v>8604</v>
      </c>
      <c r="U1839" s="237" t="s">
        <v>8608</v>
      </c>
      <c r="V1839" s="237" t="s">
        <v>99</v>
      </c>
      <c r="W1839" s="237"/>
      <c r="X1839" s="237"/>
      <c r="Y1839" s="237" t="s">
        <v>8606</v>
      </c>
      <c r="Z1839" s="237" t="s">
        <v>8607</v>
      </c>
      <c r="AA1839" s="237" t="str">
        <f t="shared" si="310"/>
        <v>カイゴノツドイケアサービス</v>
      </c>
      <c r="AB1839" s="237" t="s">
        <v>7540</v>
      </c>
      <c r="AC1839" s="237" t="str">
        <f t="shared" si="311"/>
        <v>980</v>
      </c>
      <c r="AD1839" s="237" t="str">
        <f t="shared" si="312"/>
        <v>0802</v>
      </c>
      <c r="AE1839" s="237" t="s">
        <v>6875</v>
      </c>
      <c r="AF1839" s="237" t="s">
        <v>8602</v>
      </c>
      <c r="AG1839" s="237" t="str">
        <f t="shared" si="313"/>
        <v>仙台市青葉区二日町14番３号テーアイ二日町ビル202号</v>
      </c>
      <c r="AH1839" s="237" t="s">
        <v>8603</v>
      </c>
      <c r="AI1839" s="237" t="s">
        <v>8604</v>
      </c>
      <c r="AJ1839" s="237" t="s">
        <v>332</v>
      </c>
    </row>
    <row r="1840" spans="1:36">
      <c r="A1840" s="237" t="str">
        <f t="shared" si="305"/>
        <v>0415102417重度訪問介護</v>
      </c>
      <c r="B1840" s="237" t="s">
        <v>8600</v>
      </c>
      <c r="C1840" s="237" t="s">
        <v>8601</v>
      </c>
      <c r="D1840" s="237" t="str">
        <f t="shared" si="306"/>
        <v>カブシキガイシャカイゴノツドイ</v>
      </c>
      <c r="E1840" s="237" t="s">
        <v>7540</v>
      </c>
      <c r="F1840" s="237" t="str">
        <f t="shared" si="307"/>
        <v>980</v>
      </c>
      <c r="G1840" s="237" t="str">
        <f t="shared" si="308"/>
        <v>0802</v>
      </c>
      <c r="H1840" s="237" t="s">
        <v>8602</v>
      </c>
      <c r="I1840" s="237" t="str">
        <f t="shared" si="309"/>
        <v>仙台市青葉区二日町14番３号テーアイ二日町ビル202号</v>
      </c>
      <c r="J1840" s="237" t="s">
        <v>8603</v>
      </c>
      <c r="K1840" s="237" t="s">
        <v>8604</v>
      </c>
      <c r="L1840" s="237" t="s">
        <v>339</v>
      </c>
      <c r="M1840" s="237" t="s">
        <v>8605</v>
      </c>
      <c r="N1840" s="237" t="s">
        <v>8606</v>
      </c>
      <c r="O1840" s="237" t="s">
        <v>8607</v>
      </c>
      <c r="P1840" s="237" t="s">
        <v>7540</v>
      </c>
      <c r="Q1840" s="237" t="s">
        <v>6875</v>
      </c>
      <c r="R1840" s="237" t="s">
        <v>8602</v>
      </c>
      <c r="S1840" s="237" t="s">
        <v>8603</v>
      </c>
      <c r="T1840" s="237" t="s">
        <v>8604</v>
      </c>
      <c r="U1840" s="237" t="s">
        <v>8608</v>
      </c>
      <c r="V1840" s="237" t="s">
        <v>101</v>
      </c>
      <c r="W1840" s="237"/>
      <c r="X1840" s="237"/>
      <c r="Y1840" s="237" t="s">
        <v>8606</v>
      </c>
      <c r="Z1840" s="237" t="s">
        <v>8607</v>
      </c>
      <c r="AA1840" s="237" t="str">
        <f t="shared" si="310"/>
        <v>カイゴノツドイケアサービス</v>
      </c>
      <c r="AB1840" s="237" t="s">
        <v>7540</v>
      </c>
      <c r="AC1840" s="237" t="str">
        <f t="shared" si="311"/>
        <v>980</v>
      </c>
      <c r="AD1840" s="237" t="str">
        <f t="shared" si="312"/>
        <v>0802</v>
      </c>
      <c r="AE1840" s="237" t="s">
        <v>6875</v>
      </c>
      <c r="AF1840" s="237" t="s">
        <v>8602</v>
      </c>
      <c r="AG1840" s="237" t="str">
        <f t="shared" si="313"/>
        <v>仙台市青葉区二日町14番３号テーアイ二日町ビル202号</v>
      </c>
      <c r="AH1840" s="237" t="s">
        <v>8603</v>
      </c>
      <c r="AI1840" s="237" t="s">
        <v>8604</v>
      </c>
      <c r="AJ1840" s="237" t="s">
        <v>332</v>
      </c>
    </row>
    <row r="1841" spans="1:36">
      <c r="A1841" s="237" t="str">
        <f t="shared" si="305"/>
        <v>0415102433就労移行支援</v>
      </c>
      <c r="B1841" s="237" t="s">
        <v>8609</v>
      </c>
      <c r="C1841" s="237" t="s">
        <v>8610</v>
      </c>
      <c r="D1841" s="237" t="str">
        <f t="shared" si="306"/>
        <v>カブシキガイシャリウ゛ァ</v>
      </c>
      <c r="E1841" s="237" t="s">
        <v>8611</v>
      </c>
      <c r="F1841" s="237" t="str">
        <f t="shared" si="307"/>
        <v>171</v>
      </c>
      <c r="G1841" s="237" t="str">
        <f t="shared" si="308"/>
        <v>0033</v>
      </c>
      <c r="H1841" s="237" t="s">
        <v>8612</v>
      </c>
      <c r="I1841" s="237" t="str">
        <f t="shared" si="309"/>
        <v>東京都豊島区高田三丁目７番９号</v>
      </c>
      <c r="J1841" s="237" t="s">
        <v>8613</v>
      </c>
      <c r="K1841" s="237" t="s">
        <v>8614</v>
      </c>
      <c r="L1841" s="237" t="s">
        <v>339</v>
      </c>
      <c r="M1841" s="237" t="s">
        <v>8615</v>
      </c>
      <c r="N1841" s="237" t="s">
        <v>8616</v>
      </c>
      <c r="O1841" s="237" t="s">
        <v>8617</v>
      </c>
      <c r="P1841" s="237" t="s">
        <v>7159</v>
      </c>
      <c r="Q1841" s="237" t="s">
        <v>6875</v>
      </c>
      <c r="R1841" s="237" t="s">
        <v>8618</v>
      </c>
      <c r="S1841" s="237" t="s">
        <v>8619</v>
      </c>
      <c r="T1841" s="237" t="s">
        <v>8620</v>
      </c>
      <c r="U1841" s="237" t="s">
        <v>8621</v>
      </c>
      <c r="V1841" s="237" t="s">
        <v>109</v>
      </c>
      <c r="W1841" s="237"/>
      <c r="X1841" s="237"/>
      <c r="Y1841" s="237" t="s">
        <v>8616</v>
      </c>
      <c r="Z1841" s="237" t="s">
        <v>8617</v>
      </c>
      <c r="AA1841" s="237" t="str">
        <f t="shared" si="310"/>
        <v>リウ゛ァトレセンダイカキョウイン</v>
      </c>
      <c r="AB1841" s="237" t="s">
        <v>7159</v>
      </c>
      <c r="AC1841" s="237" t="str">
        <f t="shared" si="311"/>
        <v>980</v>
      </c>
      <c r="AD1841" s="237" t="str">
        <f t="shared" si="312"/>
        <v>0013</v>
      </c>
      <c r="AE1841" s="237" t="s">
        <v>6875</v>
      </c>
      <c r="AF1841" s="237" t="s">
        <v>8618</v>
      </c>
      <c r="AG1841" s="237" t="str">
        <f t="shared" si="313"/>
        <v>仙台市青葉区花京院二丁目１番14号</v>
      </c>
      <c r="AH1841" s="237" t="s">
        <v>8619</v>
      </c>
      <c r="AI1841" s="237" t="s">
        <v>8620</v>
      </c>
      <c r="AJ1841" s="237" t="s">
        <v>260</v>
      </c>
    </row>
    <row r="1842" spans="1:36">
      <c r="A1842" s="237" t="str">
        <f t="shared" si="305"/>
        <v>0415102433就労定着支援</v>
      </c>
      <c r="B1842" s="237" t="s">
        <v>8609</v>
      </c>
      <c r="C1842" s="237" t="s">
        <v>8610</v>
      </c>
      <c r="D1842" s="237" t="str">
        <f t="shared" si="306"/>
        <v>カブシキガイシャリウ゛ァ</v>
      </c>
      <c r="E1842" s="237" t="s">
        <v>8611</v>
      </c>
      <c r="F1842" s="237" t="str">
        <f t="shared" si="307"/>
        <v>171</v>
      </c>
      <c r="G1842" s="237" t="str">
        <f t="shared" si="308"/>
        <v>0033</v>
      </c>
      <c r="H1842" s="237" t="s">
        <v>8612</v>
      </c>
      <c r="I1842" s="237" t="str">
        <f t="shared" si="309"/>
        <v>東京都豊島区高田三丁目７番９号</v>
      </c>
      <c r="J1842" s="237" t="s">
        <v>8613</v>
      </c>
      <c r="K1842" s="237" t="s">
        <v>8614</v>
      </c>
      <c r="L1842" s="237" t="s">
        <v>339</v>
      </c>
      <c r="M1842" s="237" t="s">
        <v>8615</v>
      </c>
      <c r="N1842" s="237" t="s">
        <v>8616</v>
      </c>
      <c r="O1842" s="237" t="s">
        <v>8617</v>
      </c>
      <c r="P1842" s="237" t="s">
        <v>7159</v>
      </c>
      <c r="Q1842" s="237" t="s">
        <v>6875</v>
      </c>
      <c r="R1842" s="237" t="s">
        <v>8618</v>
      </c>
      <c r="S1842" s="237" t="s">
        <v>8619</v>
      </c>
      <c r="T1842" s="237" t="s">
        <v>8620</v>
      </c>
      <c r="U1842" s="237" t="s">
        <v>8621</v>
      </c>
      <c r="V1842" s="237" t="s">
        <v>789</v>
      </c>
      <c r="W1842" s="237"/>
      <c r="X1842" s="237"/>
      <c r="Y1842" s="237" t="s">
        <v>8616</v>
      </c>
      <c r="Z1842" s="237" t="s">
        <v>8617</v>
      </c>
      <c r="AA1842" s="237" t="str">
        <f t="shared" si="310"/>
        <v>リウ゛ァトレセンダイカキョウイン</v>
      </c>
      <c r="AB1842" s="237" t="s">
        <v>7159</v>
      </c>
      <c r="AC1842" s="237" t="str">
        <f t="shared" si="311"/>
        <v>980</v>
      </c>
      <c r="AD1842" s="237" t="str">
        <f t="shared" si="312"/>
        <v>0013</v>
      </c>
      <c r="AE1842" s="237" t="s">
        <v>6875</v>
      </c>
      <c r="AF1842" s="237" t="s">
        <v>8622</v>
      </c>
      <c r="AG1842" s="237" t="str">
        <f t="shared" si="313"/>
        <v>仙台市青葉区花京院二丁目１番14号花京院ビルディング２階</v>
      </c>
      <c r="AH1842" s="237" t="s">
        <v>8619</v>
      </c>
      <c r="AI1842" s="237" t="s">
        <v>8620</v>
      </c>
      <c r="AJ1842" s="237" t="s">
        <v>260</v>
      </c>
    </row>
    <row r="1843" spans="1:36">
      <c r="A1843" s="237" t="str">
        <f t="shared" si="305"/>
        <v>0415102441就労継続支援Ｂ型</v>
      </c>
      <c r="B1843" s="237" t="s">
        <v>305</v>
      </c>
      <c r="C1843" s="237" t="s">
        <v>306</v>
      </c>
      <c r="D1843" s="237" t="str">
        <f t="shared" si="306"/>
        <v>シャカイフクシホウジントウホクフクシカイ</v>
      </c>
      <c r="E1843" s="237" t="s">
        <v>307</v>
      </c>
      <c r="F1843" s="237" t="str">
        <f t="shared" si="307"/>
        <v>989</v>
      </c>
      <c r="G1843" s="237" t="str">
        <f t="shared" si="308"/>
        <v>3201</v>
      </c>
      <c r="H1843" s="237" t="s">
        <v>7004</v>
      </c>
      <c r="I1843" s="237" t="str">
        <f t="shared" si="309"/>
        <v>仙台市青葉区国見ケ丘六丁目１４９番地の１</v>
      </c>
      <c r="J1843" s="237" t="s">
        <v>7005</v>
      </c>
      <c r="K1843" s="237" t="s">
        <v>7006</v>
      </c>
      <c r="L1843" s="237" t="s">
        <v>248</v>
      </c>
      <c r="M1843" s="237" t="s">
        <v>311</v>
      </c>
      <c r="N1843" s="237" t="s">
        <v>8623</v>
      </c>
      <c r="O1843" s="237" t="s">
        <v>8624</v>
      </c>
      <c r="P1843" s="237" t="s">
        <v>8188</v>
      </c>
      <c r="Q1843" s="237" t="s">
        <v>6875</v>
      </c>
      <c r="R1843" s="237" t="s">
        <v>8625</v>
      </c>
      <c r="S1843" s="237" t="s">
        <v>8626</v>
      </c>
      <c r="T1843" s="237" t="s">
        <v>8627</v>
      </c>
      <c r="U1843" s="237" t="s">
        <v>8628</v>
      </c>
      <c r="V1843" s="237" t="s">
        <v>111</v>
      </c>
      <c r="W1843" s="237"/>
      <c r="X1843" s="237"/>
      <c r="Y1843" s="237" t="s">
        <v>8623</v>
      </c>
      <c r="Z1843" s="237" t="s">
        <v>8624</v>
      </c>
      <c r="AA1843" s="237" t="str">
        <f t="shared" si="310"/>
        <v>センダンノモリ　モリノコウボウ</v>
      </c>
      <c r="AB1843" s="237" t="s">
        <v>8188</v>
      </c>
      <c r="AC1843" s="237" t="str">
        <f t="shared" si="311"/>
        <v>981</v>
      </c>
      <c r="AD1843" s="237" t="str">
        <f t="shared" si="312"/>
        <v>0936</v>
      </c>
      <c r="AE1843" s="237" t="s">
        <v>6875</v>
      </c>
      <c r="AF1843" s="237" t="s">
        <v>8625</v>
      </c>
      <c r="AG1843" s="237" t="str">
        <f t="shared" si="313"/>
        <v>仙台市青葉区千代田町４番16号</v>
      </c>
      <c r="AH1843" s="237" t="s">
        <v>8626</v>
      </c>
      <c r="AI1843" s="237" t="s">
        <v>8627</v>
      </c>
      <c r="AJ1843" s="237" t="s">
        <v>260</v>
      </c>
    </row>
    <row r="1844" spans="1:36">
      <c r="A1844" s="237" t="str">
        <f t="shared" si="305"/>
        <v>0415102458生活介護</v>
      </c>
      <c r="B1844" s="237" t="s">
        <v>8629</v>
      </c>
      <c r="C1844" s="237" t="s">
        <v>8630</v>
      </c>
      <c r="D1844" s="237" t="str">
        <f t="shared" si="306"/>
        <v>シャカイフクシホウジンセンダイツルガヤフクシカイ</v>
      </c>
      <c r="E1844" s="237" t="s">
        <v>7832</v>
      </c>
      <c r="F1844" s="237" t="str">
        <f t="shared" si="307"/>
        <v>983</v>
      </c>
      <c r="G1844" s="237" t="str">
        <f t="shared" si="308"/>
        <v>0824</v>
      </c>
      <c r="H1844" s="237" t="s">
        <v>8631</v>
      </c>
      <c r="I1844" s="237" t="str">
        <f t="shared" si="309"/>
        <v>仙台市宮城野区鶴ケ谷五丁目22番地の１</v>
      </c>
      <c r="J1844" s="237" t="s">
        <v>8632</v>
      </c>
      <c r="K1844" s="237" t="s">
        <v>8633</v>
      </c>
      <c r="L1844" s="237" t="s">
        <v>248</v>
      </c>
      <c r="M1844" s="237" t="s">
        <v>8634</v>
      </c>
      <c r="N1844" s="237" t="s">
        <v>8635</v>
      </c>
      <c r="O1844" s="237" t="s">
        <v>8636</v>
      </c>
      <c r="P1844" s="237" t="s">
        <v>8637</v>
      </c>
      <c r="Q1844" s="237" t="s">
        <v>6875</v>
      </c>
      <c r="R1844" s="237" t="s">
        <v>8638</v>
      </c>
      <c r="S1844" s="237" t="s">
        <v>8639</v>
      </c>
      <c r="T1844" s="237" t="s">
        <v>8640</v>
      </c>
      <c r="U1844" s="237" t="s">
        <v>8641</v>
      </c>
      <c r="V1844" s="237" t="s">
        <v>105</v>
      </c>
      <c r="W1844" s="237"/>
      <c r="X1844" s="237"/>
      <c r="Y1844" s="237" t="s">
        <v>8635</v>
      </c>
      <c r="Z1844" s="237" t="s">
        <v>8636</v>
      </c>
      <c r="AA1844" s="237" t="str">
        <f t="shared" si="310"/>
        <v>ユウカイガモリ</v>
      </c>
      <c r="AB1844" s="237" t="s">
        <v>8637</v>
      </c>
      <c r="AC1844" s="237" t="str">
        <f t="shared" si="311"/>
        <v>981</v>
      </c>
      <c r="AD1844" s="237" t="str">
        <f t="shared" si="312"/>
        <v>0942</v>
      </c>
      <c r="AE1844" s="237" t="s">
        <v>6875</v>
      </c>
      <c r="AF1844" s="237" t="s">
        <v>8638</v>
      </c>
      <c r="AG1844" s="237" t="str">
        <f t="shared" si="313"/>
        <v>仙台市青葉区貝ケ森五丁目６番10号</v>
      </c>
      <c r="AH1844" s="237" t="s">
        <v>8639</v>
      </c>
      <c r="AI1844" s="237" t="s">
        <v>8640</v>
      </c>
      <c r="AJ1844" s="237" t="s">
        <v>260</v>
      </c>
    </row>
    <row r="1845" spans="1:36">
      <c r="A1845" s="237" t="str">
        <f t="shared" si="305"/>
        <v>0415102466居宅介護</v>
      </c>
      <c r="B1845" s="237" t="s">
        <v>8642</v>
      </c>
      <c r="C1845" s="237" t="s">
        <v>8643</v>
      </c>
      <c r="D1845" s="237" t="str">
        <f t="shared" si="306"/>
        <v>カブシキカイシャシルバーライフ</v>
      </c>
      <c r="E1845" s="237" t="s">
        <v>2317</v>
      </c>
      <c r="F1845" s="237" t="str">
        <f t="shared" si="307"/>
        <v>981</v>
      </c>
      <c r="G1845" s="237" t="str">
        <f t="shared" si="308"/>
        <v>1102</v>
      </c>
      <c r="H1845" s="237" t="s">
        <v>8644</v>
      </c>
      <c r="I1845" s="237" t="str">
        <f t="shared" si="309"/>
        <v>仙台市太白区袋原字小原56番地の１</v>
      </c>
      <c r="J1845" s="237" t="s">
        <v>8645</v>
      </c>
      <c r="K1845" s="237" t="s">
        <v>8646</v>
      </c>
      <c r="L1845" s="237" t="s">
        <v>339</v>
      </c>
      <c r="M1845" s="237" t="s">
        <v>8647</v>
      </c>
      <c r="N1845" s="237" t="s">
        <v>8648</v>
      </c>
      <c r="O1845" s="237" t="s">
        <v>8649</v>
      </c>
      <c r="P1845" s="237" t="s">
        <v>2484</v>
      </c>
      <c r="Q1845" s="237" t="s">
        <v>6875</v>
      </c>
      <c r="R1845" s="237" t="s">
        <v>8650</v>
      </c>
      <c r="S1845" s="237" t="s">
        <v>8651</v>
      </c>
      <c r="T1845" s="237" t="s">
        <v>8652</v>
      </c>
      <c r="U1845" s="237" t="s">
        <v>8653</v>
      </c>
      <c r="V1845" s="237" t="s">
        <v>99</v>
      </c>
      <c r="W1845" s="237"/>
      <c r="X1845" s="237"/>
      <c r="Y1845" s="237" t="s">
        <v>8648</v>
      </c>
      <c r="Z1845" s="237" t="s">
        <v>8649</v>
      </c>
      <c r="AA1845" s="237" t="str">
        <f t="shared" si="310"/>
        <v>シルバーサポートアオバ</v>
      </c>
      <c r="AB1845" s="237" t="s">
        <v>2484</v>
      </c>
      <c r="AC1845" s="237" t="str">
        <f t="shared" si="311"/>
        <v>980</v>
      </c>
      <c r="AD1845" s="237" t="str">
        <f t="shared" si="312"/>
        <v>0811</v>
      </c>
      <c r="AE1845" s="237" t="s">
        <v>6875</v>
      </c>
      <c r="AF1845" s="237" t="s">
        <v>8650</v>
      </c>
      <c r="AG1845" s="237" t="str">
        <f t="shared" si="313"/>
        <v>仙台市青葉区一番町一丁目４番１号仙台ワールドビル７階</v>
      </c>
      <c r="AH1845" s="237" t="s">
        <v>8651</v>
      </c>
      <c r="AI1845" s="237" t="s">
        <v>8652</v>
      </c>
      <c r="AJ1845" s="237" t="s">
        <v>260</v>
      </c>
    </row>
    <row r="1846" spans="1:36">
      <c r="A1846" s="237" t="str">
        <f t="shared" si="305"/>
        <v>0415102466重度訪問介護</v>
      </c>
      <c r="B1846" s="237" t="s">
        <v>8642</v>
      </c>
      <c r="C1846" s="237" t="s">
        <v>8643</v>
      </c>
      <c r="D1846" s="237" t="str">
        <f t="shared" si="306"/>
        <v>カブシキカイシャシルバーライフ</v>
      </c>
      <c r="E1846" s="237" t="s">
        <v>2317</v>
      </c>
      <c r="F1846" s="237" t="str">
        <f t="shared" si="307"/>
        <v>981</v>
      </c>
      <c r="G1846" s="237" t="str">
        <f t="shared" si="308"/>
        <v>1102</v>
      </c>
      <c r="H1846" s="237" t="s">
        <v>8644</v>
      </c>
      <c r="I1846" s="237" t="str">
        <f t="shared" si="309"/>
        <v>仙台市太白区袋原字小原56番地の１</v>
      </c>
      <c r="J1846" s="237" t="s">
        <v>8645</v>
      </c>
      <c r="K1846" s="237" t="s">
        <v>8646</v>
      </c>
      <c r="L1846" s="237" t="s">
        <v>339</v>
      </c>
      <c r="M1846" s="237" t="s">
        <v>8647</v>
      </c>
      <c r="N1846" s="237" t="s">
        <v>8648</v>
      </c>
      <c r="O1846" s="237" t="s">
        <v>8649</v>
      </c>
      <c r="P1846" s="237" t="s">
        <v>2484</v>
      </c>
      <c r="Q1846" s="237" t="s">
        <v>6875</v>
      </c>
      <c r="R1846" s="237" t="s">
        <v>8650</v>
      </c>
      <c r="S1846" s="237" t="s">
        <v>8651</v>
      </c>
      <c r="T1846" s="237" t="s">
        <v>8652</v>
      </c>
      <c r="U1846" s="237" t="s">
        <v>8653</v>
      </c>
      <c r="V1846" s="237" t="s">
        <v>101</v>
      </c>
      <c r="W1846" s="237"/>
      <c r="X1846" s="237"/>
      <c r="Y1846" s="237" t="s">
        <v>8648</v>
      </c>
      <c r="Z1846" s="237" t="s">
        <v>8649</v>
      </c>
      <c r="AA1846" s="237" t="str">
        <f t="shared" si="310"/>
        <v>シルバーサポートアオバ</v>
      </c>
      <c r="AB1846" s="237" t="s">
        <v>2484</v>
      </c>
      <c r="AC1846" s="237" t="str">
        <f t="shared" si="311"/>
        <v>980</v>
      </c>
      <c r="AD1846" s="237" t="str">
        <f t="shared" si="312"/>
        <v>0811</v>
      </c>
      <c r="AE1846" s="237" t="s">
        <v>6875</v>
      </c>
      <c r="AF1846" s="237" t="s">
        <v>8650</v>
      </c>
      <c r="AG1846" s="237" t="str">
        <f t="shared" si="313"/>
        <v>仙台市青葉区一番町一丁目４番１号仙台ワールドビル７階</v>
      </c>
      <c r="AH1846" s="237" t="s">
        <v>8651</v>
      </c>
      <c r="AI1846" s="237" t="s">
        <v>8652</v>
      </c>
      <c r="AJ1846" s="237" t="s">
        <v>260</v>
      </c>
    </row>
    <row r="1847" spans="1:36">
      <c r="A1847" s="237" t="str">
        <f t="shared" si="305"/>
        <v>0415102482就労継続支援Ｂ型</v>
      </c>
      <c r="B1847" s="237" t="s">
        <v>8161</v>
      </c>
      <c r="C1847" s="237" t="s">
        <v>8162</v>
      </c>
      <c r="D1847" s="237" t="str">
        <f t="shared" si="306"/>
        <v>アミークスカブシキガイシャ</v>
      </c>
      <c r="E1847" s="237" t="s">
        <v>7230</v>
      </c>
      <c r="F1847" s="237" t="str">
        <f t="shared" si="307"/>
        <v>980</v>
      </c>
      <c r="G1847" s="237" t="str">
        <f t="shared" si="308"/>
        <v>0821</v>
      </c>
      <c r="H1847" s="237" t="s">
        <v>8163</v>
      </c>
      <c r="I1847" s="237" t="str">
        <f t="shared" si="309"/>
        <v>仙台市青葉区春日町７番19号　ベルトラックス春日町ビル５階</v>
      </c>
      <c r="J1847" s="237" t="s">
        <v>8164</v>
      </c>
      <c r="K1847" s="237" t="s">
        <v>8165</v>
      </c>
      <c r="L1847" s="237" t="s">
        <v>339</v>
      </c>
      <c r="M1847" s="237" t="s">
        <v>8166</v>
      </c>
      <c r="N1847" s="237" t="s">
        <v>8654</v>
      </c>
      <c r="O1847" s="237" t="s">
        <v>8655</v>
      </c>
      <c r="P1847" s="237" t="s">
        <v>7237</v>
      </c>
      <c r="Q1847" s="237" t="s">
        <v>6875</v>
      </c>
      <c r="R1847" s="237" t="s">
        <v>8656</v>
      </c>
      <c r="S1847" s="237" t="s">
        <v>8657</v>
      </c>
      <c r="T1847" s="237" t="s">
        <v>8658</v>
      </c>
      <c r="U1847" s="237" t="s">
        <v>8659</v>
      </c>
      <c r="V1847" s="237" t="s">
        <v>111</v>
      </c>
      <c r="W1847" s="237"/>
      <c r="X1847" s="237"/>
      <c r="Y1847" s="237" t="s">
        <v>8654</v>
      </c>
      <c r="Z1847" s="237" t="s">
        <v>8655</v>
      </c>
      <c r="AA1847" s="237" t="str">
        <f t="shared" si="310"/>
        <v>アミークスゾーエン</v>
      </c>
      <c r="AB1847" s="237" t="s">
        <v>7237</v>
      </c>
      <c r="AC1847" s="237" t="str">
        <f t="shared" si="311"/>
        <v>980</v>
      </c>
      <c r="AD1847" s="237" t="str">
        <f t="shared" si="312"/>
        <v>0801</v>
      </c>
      <c r="AE1847" s="237" t="s">
        <v>6875</v>
      </c>
      <c r="AF1847" s="237" t="s">
        <v>8656</v>
      </c>
      <c r="AG1847" s="237" t="str">
        <f t="shared" si="313"/>
        <v>仙台市青葉区木町通２丁目１番15号コーポサマン　202号室</v>
      </c>
      <c r="AH1847" s="237" t="s">
        <v>8657</v>
      </c>
      <c r="AI1847" s="237" t="s">
        <v>8658</v>
      </c>
      <c r="AJ1847" s="237" t="s">
        <v>260</v>
      </c>
    </row>
    <row r="1848" spans="1:36">
      <c r="A1848" s="237" t="str">
        <f t="shared" si="305"/>
        <v>0415102508居宅介護</v>
      </c>
      <c r="B1848" s="237" t="s">
        <v>8660</v>
      </c>
      <c r="C1848" s="237" t="s">
        <v>8661</v>
      </c>
      <c r="D1848" s="237" t="str">
        <f t="shared" si="306"/>
        <v>イッパンザイダンホウジンシュウコウカイ</v>
      </c>
      <c r="E1848" s="237" t="s">
        <v>3098</v>
      </c>
      <c r="F1848" s="237" t="str">
        <f t="shared" si="307"/>
        <v>980</v>
      </c>
      <c r="G1848" s="237" t="str">
        <f t="shared" si="308"/>
        <v>0011</v>
      </c>
      <c r="H1848" s="237" t="s">
        <v>8662</v>
      </c>
      <c r="I1848" s="237" t="str">
        <f t="shared" si="309"/>
        <v>仙台市青葉区上杉二丁目３番17号</v>
      </c>
      <c r="J1848" s="237" t="s">
        <v>8663</v>
      </c>
      <c r="K1848" s="237" t="s">
        <v>8664</v>
      </c>
      <c r="L1848" s="237" t="s">
        <v>248</v>
      </c>
      <c r="M1848" s="237" t="s">
        <v>8665</v>
      </c>
      <c r="N1848" s="237" t="s">
        <v>8666</v>
      </c>
      <c r="O1848" s="237" t="s">
        <v>8667</v>
      </c>
      <c r="P1848" s="237" t="s">
        <v>3098</v>
      </c>
      <c r="Q1848" s="237" t="s">
        <v>6875</v>
      </c>
      <c r="R1848" s="237" t="s">
        <v>8668</v>
      </c>
      <c r="S1848" s="237" t="s">
        <v>8669</v>
      </c>
      <c r="T1848" s="237" t="s">
        <v>8670</v>
      </c>
      <c r="U1848" s="237" t="s">
        <v>8671</v>
      </c>
      <c r="V1848" s="237" t="s">
        <v>99</v>
      </c>
      <c r="W1848" s="237"/>
      <c r="X1848" s="237"/>
      <c r="Y1848" s="237" t="s">
        <v>8666</v>
      </c>
      <c r="Z1848" s="237" t="s">
        <v>8667</v>
      </c>
      <c r="AA1848" s="237" t="str">
        <f t="shared" si="310"/>
        <v>カミスギヘルパーステーション</v>
      </c>
      <c r="AB1848" s="237" t="s">
        <v>3098</v>
      </c>
      <c r="AC1848" s="237" t="str">
        <f t="shared" si="311"/>
        <v>980</v>
      </c>
      <c r="AD1848" s="237" t="str">
        <f t="shared" si="312"/>
        <v>0011</v>
      </c>
      <c r="AE1848" s="237" t="s">
        <v>6875</v>
      </c>
      <c r="AF1848" s="237" t="s">
        <v>8668</v>
      </c>
      <c r="AG1848" s="237" t="str">
        <f t="shared" si="313"/>
        <v>仙台市青葉区上杉二丁目３番３号ノースフォービル３Ｆ</v>
      </c>
      <c r="AH1848" s="237" t="s">
        <v>8669</v>
      </c>
      <c r="AI1848" s="237" t="s">
        <v>8670</v>
      </c>
      <c r="AJ1848" s="237" t="s">
        <v>260</v>
      </c>
    </row>
    <row r="1849" spans="1:36">
      <c r="A1849" s="237" t="str">
        <f t="shared" si="305"/>
        <v>0415102508同行援護</v>
      </c>
      <c r="B1849" s="237" t="s">
        <v>8660</v>
      </c>
      <c r="C1849" s="237" t="s">
        <v>8661</v>
      </c>
      <c r="D1849" s="237" t="str">
        <f t="shared" si="306"/>
        <v>イッパンザイダンホウジンシュウコウカイ</v>
      </c>
      <c r="E1849" s="237" t="s">
        <v>3098</v>
      </c>
      <c r="F1849" s="237" t="str">
        <f t="shared" si="307"/>
        <v>980</v>
      </c>
      <c r="G1849" s="237" t="str">
        <f t="shared" si="308"/>
        <v>0011</v>
      </c>
      <c r="H1849" s="237" t="s">
        <v>8662</v>
      </c>
      <c r="I1849" s="237" t="str">
        <f t="shared" si="309"/>
        <v>仙台市青葉区上杉二丁目３番17号</v>
      </c>
      <c r="J1849" s="237" t="s">
        <v>8663</v>
      </c>
      <c r="K1849" s="237" t="s">
        <v>8664</v>
      </c>
      <c r="L1849" s="237" t="s">
        <v>248</v>
      </c>
      <c r="M1849" s="237" t="s">
        <v>8665</v>
      </c>
      <c r="N1849" s="237" t="s">
        <v>8666</v>
      </c>
      <c r="O1849" s="237" t="s">
        <v>8667</v>
      </c>
      <c r="P1849" s="237" t="s">
        <v>3098</v>
      </c>
      <c r="Q1849" s="237" t="s">
        <v>6875</v>
      </c>
      <c r="R1849" s="237" t="s">
        <v>8668</v>
      </c>
      <c r="S1849" s="237" t="s">
        <v>8669</v>
      </c>
      <c r="T1849" s="237" t="s">
        <v>8670</v>
      </c>
      <c r="U1849" s="237" t="s">
        <v>8671</v>
      </c>
      <c r="V1849" s="237" t="s">
        <v>126</v>
      </c>
      <c r="W1849" s="237"/>
      <c r="X1849" s="237"/>
      <c r="Y1849" s="237" t="s">
        <v>8666</v>
      </c>
      <c r="Z1849" s="237" t="s">
        <v>8667</v>
      </c>
      <c r="AA1849" s="237" t="str">
        <f t="shared" si="310"/>
        <v>カミスギヘルパーステーション</v>
      </c>
      <c r="AB1849" s="237" t="s">
        <v>3098</v>
      </c>
      <c r="AC1849" s="237" t="str">
        <f t="shared" si="311"/>
        <v>980</v>
      </c>
      <c r="AD1849" s="237" t="str">
        <f t="shared" si="312"/>
        <v>0011</v>
      </c>
      <c r="AE1849" s="237" t="s">
        <v>6875</v>
      </c>
      <c r="AF1849" s="237" t="s">
        <v>8668</v>
      </c>
      <c r="AG1849" s="237" t="str">
        <f t="shared" si="313"/>
        <v>仙台市青葉区上杉二丁目３番３号ノースフォービル３Ｆ</v>
      </c>
      <c r="AH1849" s="237" t="s">
        <v>8669</v>
      </c>
      <c r="AI1849" s="237" t="s">
        <v>8670</v>
      </c>
      <c r="AJ1849" s="237" t="s">
        <v>261</v>
      </c>
    </row>
    <row r="1850" spans="1:36">
      <c r="A1850" s="237" t="str">
        <f t="shared" si="305"/>
        <v>0415102516居宅介護</v>
      </c>
      <c r="B1850" s="237" t="s">
        <v>8672</v>
      </c>
      <c r="C1850" s="237" t="s">
        <v>8673</v>
      </c>
      <c r="D1850" s="237" t="str">
        <f t="shared" si="306"/>
        <v>カブシキガイシャゼンロウサイウィック</v>
      </c>
      <c r="E1850" s="237" t="s">
        <v>8674</v>
      </c>
      <c r="F1850" s="237" t="str">
        <f t="shared" si="307"/>
        <v>160</v>
      </c>
      <c r="G1850" s="237" t="str">
        <f t="shared" si="308"/>
        <v>0023</v>
      </c>
      <c r="H1850" s="237" t="s">
        <v>8675</v>
      </c>
      <c r="I1850" s="237" t="str">
        <f t="shared" si="309"/>
        <v>東京都新宿区西新宿七丁目20番８号</v>
      </c>
      <c r="J1850" s="237" t="s">
        <v>8676</v>
      </c>
      <c r="K1850" s="237" t="s">
        <v>8677</v>
      </c>
      <c r="L1850" s="237" t="s">
        <v>635</v>
      </c>
      <c r="M1850" s="237" t="s">
        <v>8678</v>
      </c>
      <c r="N1850" s="237" t="s">
        <v>8679</v>
      </c>
      <c r="O1850" s="237" t="s">
        <v>8680</v>
      </c>
      <c r="P1850" s="237" t="s">
        <v>646</v>
      </c>
      <c r="Q1850" s="237" t="s">
        <v>6875</v>
      </c>
      <c r="R1850" s="237" t="s">
        <v>8681</v>
      </c>
      <c r="S1850" s="237" t="s">
        <v>8682</v>
      </c>
      <c r="T1850" s="237" t="s">
        <v>8683</v>
      </c>
      <c r="U1850" s="237" t="s">
        <v>8684</v>
      </c>
      <c r="V1850" s="237" t="s">
        <v>99</v>
      </c>
      <c r="W1850" s="237"/>
      <c r="X1850" s="237"/>
      <c r="Y1850" s="237" t="s">
        <v>8679</v>
      </c>
      <c r="Z1850" s="237" t="s">
        <v>8680</v>
      </c>
      <c r="AA1850" s="237" t="str">
        <f t="shared" si="310"/>
        <v>ゼンロウサイザイタクカイゴサービスセンターミヤギ</v>
      </c>
      <c r="AB1850" s="237" t="s">
        <v>646</v>
      </c>
      <c r="AC1850" s="237" t="str">
        <f t="shared" si="311"/>
        <v>980</v>
      </c>
      <c r="AD1850" s="237" t="str">
        <f t="shared" si="312"/>
        <v>0014</v>
      </c>
      <c r="AE1850" s="237" t="s">
        <v>6875</v>
      </c>
      <c r="AF1850" s="237" t="s">
        <v>8681</v>
      </c>
      <c r="AG1850" s="237" t="str">
        <f t="shared" si="313"/>
        <v>仙台市青葉区本町一丁目10番29号</v>
      </c>
      <c r="AH1850" s="237" t="s">
        <v>8682</v>
      </c>
      <c r="AI1850" s="237" t="s">
        <v>8683</v>
      </c>
      <c r="AJ1850" s="237" t="s">
        <v>260</v>
      </c>
    </row>
    <row r="1851" spans="1:36">
      <c r="A1851" s="237" t="str">
        <f t="shared" si="305"/>
        <v>0415102516重度訪問介護</v>
      </c>
      <c r="B1851" s="237" t="s">
        <v>8672</v>
      </c>
      <c r="C1851" s="237" t="s">
        <v>8673</v>
      </c>
      <c r="D1851" s="237" t="str">
        <f t="shared" si="306"/>
        <v>カブシキガイシャゼンロウサイウィック</v>
      </c>
      <c r="E1851" s="237" t="s">
        <v>8674</v>
      </c>
      <c r="F1851" s="237" t="str">
        <f t="shared" si="307"/>
        <v>160</v>
      </c>
      <c r="G1851" s="237" t="str">
        <f t="shared" si="308"/>
        <v>0023</v>
      </c>
      <c r="H1851" s="237" t="s">
        <v>8675</v>
      </c>
      <c r="I1851" s="237" t="str">
        <f t="shared" si="309"/>
        <v>東京都新宿区西新宿七丁目20番８号</v>
      </c>
      <c r="J1851" s="237" t="s">
        <v>8676</v>
      </c>
      <c r="K1851" s="237" t="s">
        <v>8677</v>
      </c>
      <c r="L1851" s="237" t="s">
        <v>635</v>
      </c>
      <c r="M1851" s="237" t="s">
        <v>8678</v>
      </c>
      <c r="N1851" s="237" t="s">
        <v>8679</v>
      </c>
      <c r="O1851" s="237" t="s">
        <v>8680</v>
      </c>
      <c r="P1851" s="237" t="s">
        <v>646</v>
      </c>
      <c r="Q1851" s="237" t="s">
        <v>6875</v>
      </c>
      <c r="R1851" s="237" t="s">
        <v>8681</v>
      </c>
      <c r="S1851" s="237" t="s">
        <v>8682</v>
      </c>
      <c r="T1851" s="237" t="s">
        <v>8683</v>
      </c>
      <c r="U1851" s="237" t="s">
        <v>8684</v>
      </c>
      <c r="V1851" s="237" t="s">
        <v>101</v>
      </c>
      <c r="W1851" s="237"/>
      <c r="X1851" s="237"/>
      <c r="Y1851" s="237" t="s">
        <v>8679</v>
      </c>
      <c r="Z1851" s="237" t="s">
        <v>8680</v>
      </c>
      <c r="AA1851" s="237" t="str">
        <f t="shared" si="310"/>
        <v>ゼンロウサイザイタクカイゴサービスセンターミヤギ</v>
      </c>
      <c r="AB1851" s="237" t="s">
        <v>646</v>
      </c>
      <c r="AC1851" s="237" t="str">
        <f t="shared" si="311"/>
        <v>980</v>
      </c>
      <c r="AD1851" s="237" t="str">
        <f t="shared" si="312"/>
        <v>0014</v>
      </c>
      <c r="AE1851" s="237" t="s">
        <v>6875</v>
      </c>
      <c r="AF1851" s="237" t="s">
        <v>8681</v>
      </c>
      <c r="AG1851" s="237" t="str">
        <f t="shared" si="313"/>
        <v>仙台市青葉区本町一丁目10番29号</v>
      </c>
      <c r="AH1851" s="237" t="s">
        <v>8682</v>
      </c>
      <c r="AI1851" s="237" t="s">
        <v>8683</v>
      </c>
      <c r="AJ1851" s="237" t="s">
        <v>260</v>
      </c>
    </row>
    <row r="1852" spans="1:36">
      <c r="A1852" s="237" t="str">
        <f t="shared" si="305"/>
        <v>0415102524居宅介護</v>
      </c>
      <c r="B1852" s="237" t="s">
        <v>629</v>
      </c>
      <c r="C1852" s="237" t="s">
        <v>630</v>
      </c>
      <c r="D1852" s="237" t="str">
        <f t="shared" si="306"/>
        <v>カブシキガイシャニチイガッカン</v>
      </c>
      <c r="E1852" s="237" t="s">
        <v>631</v>
      </c>
      <c r="F1852" s="237" t="str">
        <f t="shared" si="307"/>
        <v>101</v>
      </c>
      <c r="G1852" s="237" t="str">
        <f t="shared" si="308"/>
        <v>8688</v>
      </c>
      <c r="H1852" s="237" t="s">
        <v>7263</v>
      </c>
      <c r="I1852" s="237" t="str">
        <f t="shared" si="309"/>
        <v>東京都千代田区神田駿河台二丁目９番地</v>
      </c>
      <c r="J1852" s="237" t="s">
        <v>633</v>
      </c>
      <c r="K1852" s="237" t="s">
        <v>634</v>
      </c>
      <c r="L1852" s="237" t="s">
        <v>339</v>
      </c>
      <c r="M1852" s="237" t="s">
        <v>7264</v>
      </c>
      <c r="N1852" s="237" t="s">
        <v>8685</v>
      </c>
      <c r="O1852" s="237" t="s">
        <v>8686</v>
      </c>
      <c r="P1852" s="237" t="s">
        <v>8687</v>
      </c>
      <c r="Q1852" s="237" t="s">
        <v>6875</v>
      </c>
      <c r="R1852" s="237" t="s">
        <v>8688</v>
      </c>
      <c r="S1852" s="237" t="s">
        <v>8689</v>
      </c>
      <c r="T1852" s="237"/>
      <c r="U1852" s="237" t="s">
        <v>8690</v>
      </c>
      <c r="V1852" s="237" t="s">
        <v>99</v>
      </c>
      <c r="W1852" s="237"/>
      <c r="X1852" s="237"/>
      <c r="Y1852" s="237" t="s">
        <v>8685</v>
      </c>
      <c r="Z1852" s="237" t="s">
        <v>8686</v>
      </c>
      <c r="AA1852" s="237" t="str">
        <f t="shared" si="310"/>
        <v>ニチイケアセンターセンダイカワウチ</v>
      </c>
      <c r="AB1852" s="237" t="s">
        <v>8687</v>
      </c>
      <c r="AC1852" s="237" t="str">
        <f t="shared" si="311"/>
        <v>980</v>
      </c>
      <c r="AD1852" s="237" t="str">
        <f t="shared" si="312"/>
        <v>0853</v>
      </c>
      <c r="AE1852" s="237" t="s">
        <v>6875</v>
      </c>
      <c r="AF1852" s="237" t="s">
        <v>8688</v>
      </c>
      <c r="AG1852" s="237" t="str">
        <f t="shared" si="313"/>
        <v>仙台市青葉区川内大工町75番地センユーハイツ106号室</v>
      </c>
      <c r="AH1852" s="237" t="s">
        <v>8691</v>
      </c>
      <c r="AI1852" s="237" t="s">
        <v>8692</v>
      </c>
      <c r="AJ1852" s="237" t="s">
        <v>260</v>
      </c>
    </row>
    <row r="1853" spans="1:36">
      <c r="A1853" s="237" t="str">
        <f t="shared" si="305"/>
        <v>0415102524重度訪問介護</v>
      </c>
      <c r="B1853" s="237" t="s">
        <v>629</v>
      </c>
      <c r="C1853" s="237" t="s">
        <v>630</v>
      </c>
      <c r="D1853" s="237" t="str">
        <f t="shared" si="306"/>
        <v>カブシキガイシャニチイガッカン</v>
      </c>
      <c r="E1853" s="237" t="s">
        <v>631</v>
      </c>
      <c r="F1853" s="237" t="str">
        <f t="shared" si="307"/>
        <v>101</v>
      </c>
      <c r="G1853" s="237" t="str">
        <f t="shared" si="308"/>
        <v>8688</v>
      </c>
      <c r="H1853" s="237" t="s">
        <v>7263</v>
      </c>
      <c r="I1853" s="237" t="str">
        <f t="shared" si="309"/>
        <v>東京都千代田区神田駿河台二丁目９番地</v>
      </c>
      <c r="J1853" s="237" t="s">
        <v>633</v>
      </c>
      <c r="K1853" s="237" t="s">
        <v>634</v>
      </c>
      <c r="L1853" s="237" t="s">
        <v>339</v>
      </c>
      <c r="M1853" s="237" t="s">
        <v>7264</v>
      </c>
      <c r="N1853" s="237" t="s">
        <v>8685</v>
      </c>
      <c r="O1853" s="237" t="s">
        <v>8686</v>
      </c>
      <c r="P1853" s="237" t="s">
        <v>8687</v>
      </c>
      <c r="Q1853" s="237" t="s">
        <v>6875</v>
      </c>
      <c r="R1853" s="237" t="s">
        <v>8688</v>
      </c>
      <c r="S1853" s="237" t="s">
        <v>8689</v>
      </c>
      <c r="T1853" s="237"/>
      <c r="U1853" s="237" t="s">
        <v>8690</v>
      </c>
      <c r="V1853" s="237" t="s">
        <v>101</v>
      </c>
      <c r="W1853" s="237"/>
      <c r="X1853" s="237"/>
      <c r="Y1853" s="237" t="s">
        <v>8685</v>
      </c>
      <c r="Z1853" s="237" t="s">
        <v>8686</v>
      </c>
      <c r="AA1853" s="237" t="str">
        <f t="shared" si="310"/>
        <v>ニチイケアセンターセンダイカワウチ</v>
      </c>
      <c r="AB1853" s="237" t="s">
        <v>8687</v>
      </c>
      <c r="AC1853" s="237" t="str">
        <f t="shared" si="311"/>
        <v>980</v>
      </c>
      <c r="AD1853" s="237" t="str">
        <f t="shared" si="312"/>
        <v>0853</v>
      </c>
      <c r="AE1853" s="237" t="s">
        <v>6875</v>
      </c>
      <c r="AF1853" s="237" t="s">
        <v>8688</v>
      </c>
      <c r="AG1853" s="237" t="str">
        <f t="shared" si="313"/>
        <v>仙台市青葉区川内大工町75番地センユーハイツ106号室</v>
      </c>
      <c r="AH1853" s="237" t="s">
        <v>8691</v>
      </c>
      <c r="AI1853" s="237" t="s">
        <v>8692</v>
      </c>
      <c r="AJ1853" s="237" t="s">
        <v>260</v>
      </c>
    </row>
    <row r="1854" spans="1:36">
      <c r="A1854" s="237" t="str">
        <f t="shared" si="305"/>
        <v>0415102524同行援護</v>
      </c>
      <c r="B1854" s="237" t="s">
        <v>629</v>
      </c>
      <c r="C1854" s="237" t="s">
        <v>630</v>
      </c>
      <c r="D1854" s="237" t="str">
        <f t="shared" si="306"/>
        <v>カブシキガイシャニチイガッカン</v>
      </c>
      <c r="E1854" s="237" t="s">
        <v>631</v>
      </c>
      <c r="F1854" s="237" t="str">
        <f t="shared" si="307"/>
        <v>101</v>
      </c>
      <c r="G1854" s="237" t="str">
        <f t="shared" si="308"/>
        <v>8688</v>
      </c>
      <c r="H1854" s="237" t="s">
        <v>7263</v>
      </c>
      <c r="I1854" s="237" t="str">
        <f t="shared" si="309"/>
        <v>東京都千代田区神田駿河台二丁目９番地</v>
      </c>
      <c r="J1854" s="237" t="s">
        <v>633</v>
      </c>
      <c r="K1854" s="237" t="s">
        <v>634</v>
      </c>
      <c r="L1854" s="237" t="s">
        <v>339</v>
      </c>
      <c r="M1854" s="237" t="s">
        <v>7264</v>
      </c>
      <c r="N1854" s="237" t="s">
        <v>8685</v>
      </c>
      <c r="O1854" s="237" t="s">
        <v>8686</v>
      </c>
      <c r="P1854" s="237" t="s">
        <v>8687</v>
      </c>
      <c r="Q1854" s="237" t="s">
        <v>6875</v>
      </c>
      <c r="R1854" s="237" t="s">
        <v>8688</v>
      </c>
      <c r="S1854" s="237" t="s">
        <v>8689</v>
      </c>
      <c r="T1854" s="237"/>
      <c r="U1854" s="237" t="s">
        <v>8690</v>
      </c>
      <c r="V1854" s="237" t="s">
        <v>126</v>
      </c>
      <c r="W1854" s="237"/>
      <c r="X1854" s="237"/>
      <c r="Y1854" s="237" t="s">
        <v>8685</v>
      </c>
      <c r="Z1854" s="237" t="s">
        <v>8686</v>
      </c>
      <c r="AA1854" s="237" t="str">
        <f t="shared" si="310"/>
        <v>ニチイケアセンターセンダイカワウチ</v>
      </c>
      <c r="AB1854" s="237" t="s">
        <v>8687</v>
      </c>
      <c r="AC1854" s="237" t="str">
        <f t="shared" si="311"/>
        <v>980</v>
      </c>
      <c r="AD1854" s="237" t="str">
        <f t="shared" si="312"/>
        <v>0853</v>
      </c>
      <c r="AE1854" s="237" t="s">
        <v>6875</v>
      </c>
      <c r="AF1854" s="237" t="s">
        <v>8688</v>
      </c>
      <c r="AG1854" s="237" t="str">
        <f t="shared" si="313"/>
        <v>仙台市青葉区川内大工町75番地センユーハイツ106号室</v>
      </c>
      <c r="AH1854" s="237" t="s">
        <v>8691</v>
      </c>
      <c r="AI1854" s="237" t="s">
        <v>8692</v>
      </c>
      <c r="AJ1854" s="237" t="s">
        <v>261</v>
      </c>
    </row>
    <row r="1855" spans="1:36">
      <c r="A1855" s="237" t="str">
        <f t="shared" si="305"/>
        <v>0415102532居宅介護</v>
      </c>
      <c r="B1855" s="237" t="s">
        <v>629</v>
      </c>
      <c r="C1855" s="237" t="s">
        <v>630</v>
      </c>
      <c r="D1855" s="237" t="str">
        <f t="shared" si="306"/>
        <v>カブシキガイシャニチイガッカン</v>
      </c>
      <c r="E1855" s="237" t="s">
        <v>631</v>
      </c>
      <c r="F1855" s="237" t="str">
        <f t="shared" si="307"/>
        <v>101</v>
      </c>
      <c r="G1855" s="237" t="str">
        <f t="shared" si="308"/>
        <v>8688</v>
      </c>
      <c r="H1855" s="237" t="s">
        <v>7263</v>
      </c>
      <c r="I1855" s="237" t="str">
        <f t="shared" si="309"/>
        <v>東京都千代田区神田駿河台二丁目９番地</v>
      </c>
      <c r="J1855" s="237" t="s">
        <v>633</v>
      </c>
      <c r="K1855" s="237" t="s">
        <v>634</v>
      </c>
      <c r="L1855" s="237" t="s">
        <v>339</v>
      </c>
      <c r="M1855" s="237" t="s">
        <v>7264</v>
      </c>
      <c r="N1855" s="237" t="s">
        <v>8693</v>
      </c>
      <c r="O1855" s="237" t="s">
        <v>8694</v>
      </c>
      <c r="P1855" s="237" t="s">
        <v>8695</v>
      </c>
      <c r="Q1855" s="237" t="s">
        <v>6875</v>
      </c>
      <c r="R1855" s="237" t="s">
        <v>8696</v>
      </c>
      <c r="S1855" s="237" t="s">
        <v>8689</v>
      </c>
      <c r="T1855" s="237"/>
      <c r="U1855" s="237" t="s">
        <v>8697</v>
      </c>
      <c r="V1855" s="237" t="s">
        <v>99</v>
      </c>
      <c r="W1855" s="237"/>
      <c r="X1855" s="237"/>
      <c r="Y1855" s="237" t="s">
        <v>8693</v>
      </c>
      <c r="Z1855" s="237" t="s">
        <v>8694</v>
      </c>
      <c r="AA1855" s="237" t="str">
        <f t="shared" si="310"/>
        <v>ニチイケアセンターセンダイナカヤマヨシナリ</v>
      </c>
      <c r="AB1855" s="237" t="s">
        <v>8695</v>
      </c>
      <c r="AC1855" s="237" t="str">
        <f t="shared" si="311"/>
        <v>989</v>
      </c>
      <c r="AD1855" s="237" t="str">
        <f t="shared" si="312"/>
        <v>3203</v>
      </c>
      <c r="AE1855" s="237" t="s">
        <v>6875</v>
      </c>
      <c r="AF1855" s="237" t="s">
        <v>8696</v>
      </c>
      <c r="AG1855" s="237" t="str">
        <f t="shared" si="313"/>
        <v>仙台市青葉区中山吉成一丁目７番18号</v>
      </c>
      <c r="AH1855" s="237" t="s">
        <v>8698</v>
      </c>
      <c r="AI1855" s="237" t="s">
        <v>8699</v>
      </c>
      <c r="AJ1855" s="237" t="s">
        <v>260</v>
      </c>
    </row>
    <row r="1856" spans="1:36">
      <c r="A1856" s="237" t="str">
        <f t="shared" si="305"/>
        <v>0415102532重度訪問介護</v>
      </c>
      <c r="B1856" s="237" t="s">
        <v>629</v>
      </c>
      <c r="C1856" s="237" t="s">
        <v>630</v>
      </c>
      <c r="D1856" s="237" t="str">
        <f t="shared" si="306"/>
        <v>カブシキガイシャニチイガッカン</v>
      </c>
      <c r="E1856" s="237" t="s">
        <v>631</v>
      </c>
      <c r="F1856" s="237" t="str">
        <f t="shared" si="307"/>
        <v>101</v>
      </c>
      <c r="G1856" s="237" t="str">
        <f t="shared" si="308"/>
        <v>8688</v>
      </c>
      <c r="H1856" s="237" t="s">
        <v>7263</v>
      </c>
      <c r="I1856" s="237" t="str">
        <f t="shared" si="309"/>
        <v>東京都千代田区神田駿河台二丁目９番地</v>
      </c>
      <c r="J1856" s="237" t="s">
        <v>633</v>
      </c>
      <c r="K1856" s="237" t="s">
        <v>634</v>
      </c>
      <c r="L1856" s="237" t="s">
        <v>339</v>
      </c>
      <c r="M1856" s="237" t="s">
        <v>7264</v>
      </c>
      <c r="N1856" s="237" t="s">
        <v>8693</v>
      </c>
      <c r="O1856" s="237" t="s">
        <v>8694</v>
      </c>
      <c r="P1856" s="237" t="s">
        <v>8695</v>
      </c>
      <c r="Q1856" s="237" t="s">
        <v>6875</v>
      </c>
      <c r="R1856" s="237" t="s">
        <v>8696</v>
      </c>
      <c r="S1856" s="237" t="s">
        <v>8689</v>
      </c>
      <c r="T1856" s="237"/>
      <c r="U1856" s="237" t="s">
        <v>8697</v>
      </c>
      <c r="V1856" s="237" t="s">
        <v>101</v>
      </c>
      <c r="W1856" s="237"/>
      <c r="X1856" s="237"/>
      <c r="Y1856" s="237" t="s">
        <v>8693</v>
      </c>
      <c r="Z1856" s="237" t="s">
        <v>8694</v>
      </c>
      <c r="AA1856" s="237" t="str">
        <f t="shared" si="310"/>
        <v>ニチイケアセンターセンダイナカヤマヨシナリ</v>
      </c>
      <c r="AB1856" s="237" t="s">
        <v>8695</v>
      </c>
      <c r="AC1856" s="237" t="str">
        <f t="shared" si="311"/>
        <v>989</v>
      </c>
      <c r="AD1856" s="237" t="str">
        <f t="shared" si="312"/>
        <v>3203</v>
      </c>
      <c r="AE1856" s="237" t="s">
        <v>6875</v>
      </c>
      <c r="AF1856" s="237" t="s">
        <v>8696</v>
      </c>
      <c r="AG1856" s="237" t="str">
        <f t="shared" si="313"/>
        <v>仙台市青葉区中山吉成一丁目７番18号</v>
      </c>
      <c r="AH1856" s="237" t="s">
        <v>8698</v>
      </c>
      <c r="AI1856" s="237" t="s">
        <v>8699</v>
      </c>
      <c r="AJ1856" s="237" t="s">
        <v>260</v>
      </c>
    </row>
    <row r="1857" spans="1:36">
      <c r="A1857" s="237" t="str">
        <f t="shared" si="305"/>
        <v>0415102532同行援護</v>
      </c>
      <c r="B1857" s="237" t="s">
        <v>629</v>
      </c>
      <c r="C1857" s="237" t="s">
        <v>630</v>
      </c>
      <c r="D1857" s="237" t="str">
        <f t="shared" si="306"/>
        <v>カブシキガイシャニチイガッカン</v>
      </c>
      <c r="E1857" s="237" t="s">
        <v>631</v>
      </c>
      <c r="F1857" s="237" t="str">
        <f t="shared" si="307"/>
        <v>101</v>
      </c>
      <c r="G1857" s="237" t="str">
        <f t="shared" si="308"/>
        <v>8688</v>
      </c>
      <c r="H1857" s="237" t="s">
        <v>7263</v>
      </c>
      <c r="I1857" s="237" t="str">
        <f t="shared" si="309"/>
        <v>東京都千代田区神田駿河台二丁目９番地</v>
      </c>
      <c r="J1857" s="237" t="s">
        <v>633</v>
      </c>
      <c r="K1857" s="237" t="s">
        <v>634</v>
      </c>
      <c r="L1857" s="237" t="s">
        <v>339</v>
      </c>
      <c r="M1857" s="237" t="s">
        <v>7264</v>
      </c>
      <c r="N1857" s="237" t="s">
        <v>8693</v>
      </c>
      <c r="O1857" s="237" t="s">
        <v>8694</v>
      </c>
      <c r="P1857" s="237" t="s">
        <v>8695</v>
      </c>
      <c r="Q1857" s="237" t="s">
        <v>6875</v>
      </c>
      <c r="R1857" s="237" t="s">
        <v>8696</v>
      </c>
      <c r="S1857" s="237" t="s">
        <v>8689</v>
      </c>
      <c r="T1857" s="237"/>
      <c r="U1857" s="237" t="s">
        <v>8697</v>
      </c>
      <c r="V1857" s="237" t="s">
        <v>126</v>
      </c>
      <c r="W1857" s="237"/>
      <c r="X1857" s="237"/>
      <c r="Y1857" s="237" t="s">
        <v>8693</v>
      </c>
      <c r="Z1857" s="237" t="s">
        <v>8694</v>
      </c>
      <c r="AA1857" s="237" t="str">
        <f t="shared" si="310"/>
        <v>ニチイケアセンターセンダイナカヤマヨシナリ</v>
      </c>
      <c r="AB1857" s="237" t="s">
        <v>8695</v>
      </c>
      <c r="AC1857" s="237" t="str">
        <f t="shared" si="311"/>
        <v>989</v>
      </c>
      <c r="AD1857" s="237" t="str">
        <f t="shared" si="312"/>
        <v>3203</v>
      </c>
      <c r="AE1857" s="237" t="s">
        <v>6875</v>
      </c>
      <c r="AF1857" s="237" t="s">
        <v>8696</v>
      </c>
      <c r="AG1857" s="237" t="str">
        <f t="shared" si="313"/>
        <v>仙台市青葉区中山吉成一丁目７番18号</v>
      </c>
      <c r="AH1857" s="237" t="s">
        <v>8698</v>
      </c>
      <c r="AI1857" s="237" t="s">
        <v>8699</v>
      </c>
      <c r="AJ1857" s="237" t="s">
        <v>260</v>
      </c>
    </row>
    <row r="1858" spans="1:36">
      <c r="A1858" s="237" t="str">
        <f t="shared" si="305"/>
        <v>0415102540就労継続支援Ｂ型</v>
      </c>
      <c r="B1858" s="237" t="s">
        <v>8700</v>
      </c>
      <c r="C1858" s="237" t="s">
        <v>8701</v>
      </c>
      <c r="D1858" s="237" t="str">
        <f t="shared" si="306"/>
        <v>カブシキカイシャリビングプラットフォーム</v>
      </c>
      <c r="E1858" s="237" t="s">
        <v>8702</v>
      </c>
      <c r="F1858" s="237" t="str">
        <f t="shared" si="307"/>
        <v>064</v>
      </c>
      <c r="G1858" s="237" t="str">
        <f t="shared" si="308"/>
        <v>0801</v>
      </c>
      <c r="H1858" s="237" t="s">
        <v>8703</v>
      </c>
      <c r="I1858" s="237" t="str">
        <f t="shared" si="309"/>
        <v>北海道札幌市中央区南二条西二十丁目291番地</v>
      </c>
      <c r="J1858" s="237" t="s">
        <v>8704</v>
      </c>
      <c r="K1858" s="237" t="s">
        <v>8705</v>
      </c>
      <c r="L1858" s="237" t="s">
        <v>339</v>
      </c>
      <c r="M1858" s="237" t="s">
        <v>8706</v>
      </c>
      <c r="N1858" s="237" t="s">
        <v>8707</v>
      </c>
      <c r="O1858" s="237" t="s">
        <v>8708</v>
      </c>
      <c r="P1858" s="237" t="s">
        <v>7042</v>
      </c>
      <c r="Q1858" s="237" t="s">
        <v>6875</v>
      </c>
      <c r="R1858" s="237" t="s">
        <v>8709</v>
      </c>
      <c r="S1858" s="237" t="s">
        <v>8710</v>
      </c>
      <c r="T1858" s="237" t="s">
        <v>8711</v>
      </c>
      <c r="U1858" s="237" t="s">
        <v>8712</v>
      </c>
      <c r="V1858" s="237" t="s">
        <v>111</v>
      </c>
      <c r="W1858" s="237"/>
      <c r="X1858" s="237"/>
      <c r="Y1858" s="237" t="s">
        <v>8707</v>
      </c>
      <c r="Z1858" s="237" t="s">
        <v>8708</v>
      </c>
      <c r="AA1858" s="237" t="str">
        <f t="shared" si="310"/>
        <v>サニースポットキマチ</v>
      </c>
      <c r="AB1858" s="237" t="s">
        <v>7042</v>
      </c>
      <c r="AC1858" s="237" t="str">
        <f t="shared" si="311"/>
        <v>981</v>
      </c>
      <c r="AD1858" s="237" t="str">
        <f t="shared" si="312"/>
        <v>0932</v>
      </c>
      <c r="AE1858" s="237" t="s">
        <v>6875</v>
      </c>
      <c r="AF1858" s="237" t="s">
        <v>8709</v>
      </c>
      <c r="AG1858" s="237" t="str">
        <f t="shared" si="313"/>
        <v>仙台市青葉区木町16番39号昇陽第一ビル１階</v>
      </c>
      <c r="AH1858" s="237" t="s">
        <v>8710</v>
      </c>
      <c r="AI1858" s="237" t="s">
        <v>8711</v>
      </c>
      <c r="AJ1858" s="237" t="s">
        <v>332</v>
      </c>
    </row>
    <row r="1859" spans="1:36">
      <c r="A1859" s="237" t="str">
        <f t="shared" si="305"/>
        <v>0415102557就労継続支援Ｂ型</v>
      </c>
      <c r="B1859" s="237" t="s">
        <v>8713</v>
      </c>
      <c r="C1859" s="237" t="s">
        <v>8714</v>
      </c>
      <c r="D1859" s="237" t="str">
        <f t="shared" si="306"/>
        <v>カブシキガイシャマンテンノホシ</v>
      </c>
      <c r="E1859" s="237" t="s">
        <v>8715</v>
      </c>
      <c r="F1859" s="237" t="str">
        <f t="shared" si="307"/>
        <v>989</v>
      </c>
      <c r="G1859" s="237" t="str">
        <f t="shared" si="308"/>
        <v>3211</v>
      </c>
      <c r="H1859" s="237" t="s">
        <v>8716</v>
      </c>
      <c r="I1859" s="237" t="str">
        <f t="shared" si="309"/>
        <v>仙台市青葉区赤坂三丁目４番地の30</v>
      </c>
      <c r="J1859" s="237" t="s">
        <v>8717</v>
      </c>
      <c r="K1859" s="237" t="s">
        <v>8718</v>
      </c>
      <c r="L1859" s="237" t="s">
        <v>339</v>
      </c>
      <c r="M1859" s="237" t="s">
        <v>8719</v>
      </c>
      <c r="N1859" s="237" t="s">
        <v>8720</v>
      </c>
      <c r="O1859" s="237" t="s">
        <v>8721</v>
      </c>
      <c r="P1859" s="237" t="s">
        <v>7805</v>
      </c>
      <c r="Q1859" s="237" t="s">
        <v>6875</v>
      </c>
      <c r="R1859" s="237" t="s">
        <v>8722</v>
      </c>
      <c r="S1859" s="237" t="s">
        <v>8723</v>
      </c>
      <c r="T1859" s="237" t="s">
        <v>8724</v>
      </c>
      <c r="U1859" s="237" t="s">
        <v>8725</v>
      </c>
      <c r="V1859" s="237" t="s">
        <v>111</v>
      </c>
      <c r="W1859" s="237"/>
      <c r="X1859" s="237"/>
      <c r="Y1859" s="237" t="s">
        <v>8720</v>
      </c>
      <c r="Z1859" s="237" t="s">
        <v>8721</v>
      </c>
      <c r="AA1859" s="237" t="str">
        <f t="shared" si="310"/>
        <v>ペガサス</v>
      </c>
      <c r="AB1859" s="237" t="s">
        <v>7805</v>
      </c>
      <c r="AC1859" s="237" t="str">
        <f t="shared" si="311"/>
        <v>989</v>
      </c>
      <c r="AD1859" s="237" t="str">
        <f t="shared" si="312"/>
        <v>3128</v>
      </c>
      <c r="AE1859" s="237" t="s">
        <v>6875</v>
      </c>
      <c r="AF1859" s="237" t="s">
        <v>8722</v>
      </c>
      <c r="AG1859" s="237" t="str">
        <f t="shared" si="313"/>
        <v>仙台市青葉区愛子中央三丁目20番１号</v>
      </c>
      <c r="AH1859" s="237" t="s">
        <v>8723</v>
      </c>
      <c r="AI1859" s="237" t="s">
        <v>8724</v>
      </c>
      <c r="AJ1859" s="237" t="s">
        <v>260</v>
      </c>
    </row>
    <row r="1860" spans="1:36">
      <c r="A1860" s="237" t="str">
        <f t="shared" si="305"/>
        <v>0415102565生活介護</v>
      </c>
      <c r="B1860" s="237" t="s">
        <v>8010</v>
      </c>
      <c r="C1860" s="237" t="s">
        <v>8011</v>
      </c>
      <c r="D1860" s="237" t="str">
        <f t="shared" si="306"/>
        <v>カブシキカイシャヒテン</v>
      </c>
      <c r="E1860" s="237" t="s">
        <v>6185</v>
      </c>
      <c r="F1860" s="237" t="str">
        <f t="shared" si="307"/>
        <v>981</v>
      </c>
      <c r="G1860" s="237" t="str">
        <f t="shared" si="308"/>
        <v>0952</v>
      </c>
      <c r="H1860" s="237" t="s">
        <v>8012</v>
      </c>
      <c r="I1860" s="237" t="str">
        <f t="shared" si="309"/>
        <v>仙台市青葉区中山七丁目15番10号</v>
      </c>
      <c r="J1860" s="237" t="s">
        <v>7694</v>
      </c>
      <c r="K1860" s="237" t="s">
        <v>7699</v>
      </c>
      <c r="L1860" s="237" t="s">
        <v>339</v>
      </c>
      <c r="M1860" s="237" t="s">
        <v>7695</v>
      </c>
      <c r="N1860" s="237" t="s">
        <v>8726</v>
      </c>
      <c r="O1860" s="237" t="s">
        <v>8727</v>
      </c>
      <c r="P1860" s="237" t="s">
        <v>7028</v>
      </c>
      <c r="Q1860" s="237" t="s">
        <v>6875</v>
      </c>
      <c r="R1860" s="237" t="s">
        <v>8728</v>
      </c>
      <c r="S1860" s="237" t="s">
        <v>8729</v>
      </c>
      <c r="T1860" s="237" t="s">
        <v>8730</v>
      </c>
      <c r="U1860" s="237" t="s">
        <v>8731</v>
      </c>
      <c r="V1860" s="237" t="s">
        <v>105</v>
      </c>
      <c r="W1860" s="237"/>
      <c r="X1860" s="237"/>
      <c r="Y1860" s="237" t="s">
        <v>8726</v>
      </c>
      <c r="Z1860" s="237" t="s">
        <v>8727</v>
      </c>
      <c r="AA1860" s="237" t="str">
        <f t="shared" si="310"/>
        <v>デイサービスハルノカゼヨシナリ</v>
      </c>
      <c r="AB1860" s="237" t="s">
        <v>7028</v>
      </c>
      <c r="AC1860" s="237" t="str">
        <f t="shared" si="311"/>
        <v>989</v>
      </c>
      <c r="AD1860" s="237" t="str">
        <f t="shared" si="312"/>
        <v>3205</v>
      </c>
      <c r="AE1860" s="237" t="s">
        <v>6875</v>
      </c>
      <c r="AF1860" s="237" t="s">
        <v>8728</v>
      </c>
      <c r="AG1860" s="237" t="str">
        <f t="shared" si="313"/>
        <v>仙台市青葉区吉成三丁目10番16号</v>
      </c>
      <c r="AH1860" s="237" t="s">
        <v>8729</v>
      </c>
      <c r="AI1860" s="237" t="s">
        <v>8730</v>
      </c>
      <c r="AJ1860" s="237" t="s">
        <v>260</v>
      </c>
    </row>
    <row r="1861" spans="1:36">
      <c r="A1861" s="237" t="str">
        <f t="shared" si="305"/>
        <v>0415102573就労継続支援Ｂ型</v>
      </c>
      <c r="B1861" s="237" t="s">
        <v>8732</v>
      </c>
      <c r="C1861" s="237" t="s">
        <v>8733</v>
      </c>
      <c r="D1861" s="237" t="str">
        <f t="shared" si="306"/>
        <v>カブシキカイシャタンポポ</v>
      </c>
      <c r="E1861" s="237" t="s">
        <v>8734</v>
      </c>
      <c r="F1861" s="237" t="str">
        <f t="shared" si="307"/>
        <v>989</v>
      </c>
      <c r="G1861" s="237" t="str">
        <f t="shared" si="308"/>
        <v>3125</v>
      </c>
      <c r="H1861" s="237" t="s">
        <v>8735</v>
      </c>
      <c r="I1861" s="237" t="str">
        <f t="shared" si="309"/>
        <v>仙台市青葉区下愛子字町20番地の10信濃荘203号</v>
      </c>
      <c r="J1861" s="237" t="s">
        <v>8736</v>
      </c>
      <c r="K1861" s="237" t="s">
        <v>8737</v>
      </c>
      <c r="L1861" s="237" t="s">
        <v>339</v>
      </c>
      <c r="M1861" s="237" t="s">
        <v>8099</v>
      </c>
      <c r="N1861" s="237" t="s">
        <v>8100</v>
      </c>
      <c r="O1861" s="237" t="s">
        <v>8101</v>
      </c>
      <c r="P1861" s="237" t="s">
        <v>8734</v>
      </c>
      <c r="Q1861" s="237" t="s">
        <v>6875</v>
      </c>
      <c r="R1861" s="237" t="s">
        <v>8738</v>
      </c>
      <c r="S1861" s="237" t="s">
        <v>8739</v>
      </c>
      <c r="T1861" s="237" t="s">
        <v>8740</v>
      </c>
      <c r="U1861" s="237" t="s">
        <v>8741</v>
      </c>
      <c r="V1861" s="237" t="s">
        <v>111</v>
      </c>
      <c r="W1861" s="237"/>
      <c r="X1861" s="237"/>
      <c r="Y1861" s="237" t="s">
        <v>8100</v>
      </c>
      <c r="Z1861" s="237" t="s">
        <v>8101</v>
      </c>
      <c r="AA1861" s="237" t="str">
        <f t="shared" si="310"/>
        <v>タンポポハウス</v>
      </c>
      <c r="AB1861" s="237" t="s">
        <v>8734</v>
      </c>
      <c r="AC1861" s="237" t="str">
        <f t="shared" si="311"/>
        <v>989</v>
      </c>
      <c r="AD1861" s="237" t="str">
        <f t="shared" si="312"/>
        <v>3125</v>
      </c>
      <c r="AE1861" s="237" t="s">
        <v>6875</v>
      </c>
      <c r="AF1861" s="237" t="s">
        <v>8742</v>
      </c>
      <c r="AG1861" s="237" t="str">
        <f t="shared" si="313"/>
        <v>仙台市青葉区下愛子字町20番地の８-101、102</v>
      </c>
      <c r="AH1861" s="237" t="s">
        <v>8739</v>
      </c>
      <c r="AI1861" s="237" t="s">
        <v>8740</v>
      </c>
      <c r="AJ1861" s="237" t="s">
        <v>260</v>
      </c>
    </row>
    <row r="1862" spans="1:36">
      <c r="A1862" s="237" t="str">
        <f t="shared" si="305"/>
        <v>0415102581就労継続支援Ａ型</v>
      </c>
      <c r="B1862" s="237" t="s">
        <v>8743</v>
      </c>
      <c r="C1862" s="237" t="s">
        <v>8744</v>
      </c>
      <c r="D1862" s="237" t="str">
        <f t="shared" si="306"/>
        <v>ゴウドウガイシャエスバイエヌ</v>
      </c>
      <c r="E1862" s="237" t="s">
        <v>7533</v>
      </c>
      <c r="F1862" s="237" t="str">
        <f t="shared" si="307"/>
        <v>980</v>
      </c>
      <c r="G1862" s="237" t="str">
        <f t="shared" si="308"/>
        <v>0804</v>
      </c>
      <c r="H1862" s="237" t="s">
        <v>8745</v>
      </c>
      <c r="I1862" s="237" t="str">
        <f t="shared" si="309"/>
        <v>仙台市青葉区大町1丁目3-7裕ビル4Ｆ－南区画</v>
      </c>
      <c r="J1862" s="237" t="s">
        <v>8746</v>
      </c>
      <c r="K1862" s="237" t="s">
        <v>8747</v>
      </c>
      <c r="L1862" s="237" t="s">
        <v>821</v>
      </c>
      <c r="M1862" s="237" t="s">
        <v>8748</v>
      </c>
      <c r="N1862" s="237" t="s">
        <v>8749</v>
      </c>
      <c r="O1862" s="237" t="s">
        <v>8750</v>
      </c>
      <c r="P1862" s="237" t="s">
        <v>7533</v>
      </c>
      <c r="Q1862" s="237" t="s">
        <v>6875</v>
      </c>
      <c r="R1862" s="237" t="s">
        <v>8751</v>
      </c>
      <c r="S1862" s="237" t="s">
        <v>8746</v>
      </c>
      <c r="T1862" s="237" t="s">
        <v>8747</v>
      </c>
      <c r="U1862" s="237" t="s">
        <v>8752</v>
      </c>
      <c r="V1862" s="237" t="s">
        <v>110</v>
      </c>
      <c r="W1862" s="237"/>
      <c r="X1862" s="237"/>
      <c r="Y1862" s="237" t="s">
        <v>8749</v>
      </c>
      <c r="Z1862" s="237" t="s">
        <v>8750</v>
      </c>
      <c r="AA1862" s="237" t="str">
        <f t="shared" si="310"/>
        <v>エスバイエヌ　オオマチ</v>
      </c>
      <c r="AB1862" s="237" t="s">
        <v>7533</v>
      </c>
      <c r="AC1862" s="237" t="str">
        <f t="shared" si="311"/>
        <v>980</v>
      </c>
      <c r="AD1862" s="237" t="str">
        <f t="shared" si="312"/>
        <v>0804</v>
      </c>
      <c r="AE1862" s="237" t="s">
        <v>6875</v>
      </c>
      <c r="AF1862" s="237" t="s">
        <v>8751</v>
      </c>
      <c r="AG1862" s="237" t="str">
        <f t="shared" si="313"/>
        <v>仙台市青葉区大町一丁目３番７号裕ビル４階‐南区画</v>
      </c>
      <c r="AH1862" s="237" t="s">
        <v>8746</v>
      </c>
      <c r="AI1862" s="237" t="s">
        <v>8747</v>
      </c>
      <c r="AJ1862" s="237" t="s">
        <v>260</v>
      </c>
    </row>
    <row r="1863" spans="1:36">
      <c r="A1863" s="237" t="str">
        <f t="shared" si="305"/>
        <v>0415102599就労継続支援Ｂ型</v>
      </c>
      <c r="B1863" s="237" t="s">
        <v>8753</v>
      </c>
      <c r="C1863" s="237" t="s">
        <v>8754</v>
      </c>
      <c r="D1863" s="237" t="str">
        <f t="shared" si="306"/>
        <v>カブシキガイシャコウセイカイ</v>
      </c>
      <c r="E1863" s="237" t="s">
        <v>608</v>
      </c>
      <c r="F1863" s="237" t="str">
        <f t="shared" si="307"/>
        <v>980</v>
      </c>
      <c r="G1863" s="237" t="str">
        <f t="shared" si="308"/>
        <v>0003</v>
      </c>
      <c r="H1863" s="237" t="s">
        <v>8755</v>
      </c>
      <c r="I1863" s="237" t="str">
        <f t="shared" si="309"/>
        <v>仙台市青葉区小田原五丁目１番16号</v>
      </c>
      <c r="J1863" s="237" t="s">
        <v>8756</v>
      </c>
      <c r="K1863" s="237" t="s">
        <v>8089</v>
      </c>
      <c r="L1863" s="237" t="s">
        <v>339</v>
      </c>
      <c r="M1863" s="237" t="s">
        <v>8757</v>
      </c>
      <c r="N1863" s="237" t="s">
        <v>8091</v>
      </c>
      <c r="O1863" s="237" t="s">
        <v>8092</v>
      </c>
      <c r="P1863" s="237" t="s">
        <v>608</v>
      </c>
      <c r="Q1863" s="237" t="s">
        <v>6875</v>
      </c>
      <c r="R1863" s="237" t="s">
        <v>8755</v>
      </c>
      <c r="S1863" s="237" t="s">
        <v>8756</v>
      </c>
      <c r="T1863" s="237" t="s">
        <v>8089</v>
      </c>
      <c r="U1863" s="237" t="s">
        <v>8758</v>
      </c>
      <c r="V1863" s="237" t="s">
        <v>111</v>
      </c>
      <c r="W1863" s="237"/>
      <c r="X1863" s="237"/>
      <c r="Y1863" s="237" t="s">
        <v>8091</v>
      </c>
      <c r="Z1863" s="237" t="s">
        <v>8092</v>
      </c>
      <c r="AA1863" s="237" t="str">
        <f t="shared" si="310"/>
        <v>アシアト</v>
      </c>
      <c r="AB1863" s="237" t="s">
        <v>608</v>
      </c>
      <c r="AC1863" s="237" t="str">
        <f t="shared" si="311"/>
        <v>980</v>
      </c>
      <c r="AD1863" s="237" t="str">
        <f t="shared" si="312"/>
        <v>0003</v>
      </c>
      <c r="AE1863" s="237" t="s">
        <v>6875</v>
      </c>
      <c r="AF1863" s="237" t="s">
        <v>8755</v>
      </c>
      <c r="AG1863" s="237" t="str">
        <f t="shared" si="313"/>
        <v>仙台市青葉区小田原五丁目１番16号</v>
      </c>
      <c r="AH1863" s="237" t="s">
        <v>8756</v>
      </c>
      <c r="AI1863" s="237" t="s">
        <v>8089</v>
      </c>
      <c r="AJ1863" s="237" t="s">
        <v>332</v>
      </c>
    </row>
    <row r="1864" spans="1:36">
      <c r="A1864" s="237" t="str">
        <f t="shared" si="305"/>
        <v>0415102607居宅介護</v>
      </c>
      <c r="B1864" s="237" t="s">
        <v>8759</v>
      </c>
      <c r="C1864" s="237" t="s">
        <v>8760</v>
      </c>
      <c r="D1864" s="237" t="str">
        <f t="shared" si="306"/>
        <v>カブシキガイシャミライケア</v>
      </c>
      <c r="E1864" s="237" t="s">
        <v>1380</v>
      </c>
      <c r="F1864" s="237" t="str">
        <f t="shared" si="307"/>
        <v>983</v>
      </c>
      <c r="G1864" s="237" t="str">
        <f t="shared" si="308"/>
        <v>0833</v>
      </c>
      <c r="H1864" s="237" t="s">
        <v>8761</v>
      </c>
      <c r="I1864" s="237" t="str">
        <f t="shared" si="309"/>
        <v>仙台市宮城野区東仙台5丁目21番40号</v>
      </c>
      <c r="J1864" s="237" t="s">
        <v>8762</v>
      </c>
      <c r="K1864" s="237" t="s">
        <v>8763</v>
      </c>
      <c r="L1864" s="237" t="s">
        <v>339</v>
      </c>
      <c r="M1864" s="237" t="s">
        <v>8764</v>
      </c>
      <c r="N1864" s="237" t="s">
        <v>8765</v>
      </c>
      <c r="O1864" s="237" t="s">
        <v>8766</v>
      </c>
      <c r="P1864" s="237" t="s">
        <v>7000</v>
      </c>
      <c r="Q1864" s="237" t="s">
        <v>6875</v>
      </c>
      <c r="R1864" s="237" t="s">
        <v>8767</v>
      </c>
      <c r="S1864" s="237" t="s">
        <v>8768</v>
      </c>
      <c r="T1864" s="237" t="s">
        <v>8769</v>
      </c>
      <c r="U1864" s="237" t="s">
        <v>8770</v>
      </c>
      <c r="V1864" s="237" t="s">
        <v>99</v>
      </c>
      <c r="W1864" s="237"/>
      <c r="X1864" s="237"/>
      <c r="Y1864" s="237" t="s">
        <v>8765</v>
      </c>
      <c r="Z1864" s="237" t="s">
        <v>8766</v>
      </c>
      <c r="AA1864" s="237" t="str">
        <f t="shared" si="310"/>
        <v>ミライケアアオバ</v>
      </c>
      <c r="AB1864" s="237" t="s">
        <v>7000</v>
      </c>
      <c r="AC1864" s="237" t="str">
        <f t="shared" si="311"/>
        <v>981</v>
      </c>
      <c r="AD1864" s="237" t="str">
        <f t="shared" si="312"/>
        <v>0933</v>
      </c>
      <c r="AE1864" s="237" t="s">
        <v>6875</v>
      </c>
      <c r="AF1864" s="237" t="s">
        <v>8767</v>
      </c>
      <c r="AG1864" s="237" t="str">
        <f t="shared" si="313"/>
        <v>仙台市青葉区柏木三丁目１番53号パル柏木103号</v>
      </c>
      <c r="AH1864" s="237" t="s">
        <v>8768</v>
      </c>
      <c r="AI1864" s="237" t="s">
        <v>8769</v>
      </c>
      <c r="AJ1864" s="237" t="s">
        <v>260</v>
      </c>
    </row>
    <row r="1865" spans="1:36">
      <c r="A1865" s="237" t="str">
        <f t="shared" si="305"/>
        <v>0415102607重度訪問介護</v>
      </c>
      <c r="B1865" s="237" t="s">
        <v>8759</v>
      </c>
      <c r="C1865" s="237" t="s">
        <v>8760</v>
      </c>
      <c r="D1865" s="237" t="str">
        <f t="shared" si="306"/>
        <v>カブシキガイシャミライケア</v>
      </c>
      <c r="E1865" s="237" t="s">
        <v>1380</v>
      </c>
      <c r="F1865" s="237" t="str">
        <f t="shared" si="307"/>
        <v>983</v>
      </c>
      <c r="G1865" s="237" t="str">
        <f t="shared" si="308"/>
        <v>0833</v>
      </c>
      <c r="H1865" s="237" t="s">
        <v>8761</v>
      </c>
      <c r="I1865" s="237" t="str">
        <f t="shared" si="309"/>
        <v>仙台市宮城野区東仙台5丁目21番40号</v>
      </c>
      <c r="J1865" s="237" t="s">
        <v>8762</v>
      </c>
      <c r="K1865" s="237" t="s">
        <v>8763</v>
      </c>
      <c r="L1865" s="237" t="s">
        <v>339</v>
      </c>
      <c r="M1865" s="237" t="s">
        <v>8764</v>
      </c>
      <c r="N1865" s="237" t="s">
        <v>8765</v>
      </c>
      <c r="O1865" s="237" t="s">
        <v>8766</v>
      </c>
      <c r="P1865" s="237" t="s">
        <v>7000</v>
      </c>
      <c r="Q1865" s="237" t="s">
        <v>6875</v>
      </c>
      <c r="R1865" s="237" t="s">
        <v>8767</v>
      </c>
      <c r="S1865" s="237" t="s">
        <v>8768</v>
      </c>
      <c r="T1865" s="237" t="s">
        <v>8769</v>
      </c>
      <c r="U1865" s="237" t="s">
        <v>8770</v>
      </c>
      <c r="V1865" s="237" t="s">
        <v>101</v>
      </c>
      <c r="W1865" s="237"/>
      <c r="X1865" s="237"/>
      <c r="Y1865" s="237" t="s">
        <v>8765</v>
      </c>
      <c r="Z1865" s="237" t="s">
        <v>8766</v>
      </c>
      <c r="AA1865" s="237" t="str">
        <f t="shared" si="310"/>
        <v>ミライケアアオバ</v>
      </c>
      <c r="AB1865" s="237" t="s">
        <v>7000</v>
      </c>
      <c r="AC1865" s="237" t="str">
        <f t="shared" si="311"/>
        <v>981</v>
      </c>
      <c r="AD1865" s="237" t="str">
        <f t="shared" si="312"/>
        <v>0933</v>
      </c>
      <c r="AE1865" s="237" t="s">
        <v>6875</v>
      </c>
      <c r="AF1865" s="237" t="s">
        <v>8767</v>
      </c>
      <c r="AG1865" s="237" t="str">
        <f t="shared" si="313"/>
        <v>仙台市青葉区柏木三丁目１番53号パル柏木103号</v>
      </c>
      <c r="AH1865" s="237" t="s">
        <v>8768</v>
      </c>
      <c r="AI1865" s="237" t="s">
        <v>8769</v>
      </c>
      <c r="AJ1865" s="237" t="s">
        <v>260</v>
      </c>
    </row>
    <row r="1866" spans="1:36">
      <c r="A1866" s="237" t="str">
        <f t="shared" ref="A1866:A1929" si="314">U1866&amp;V1866</f>
        <v>0415102615居宅介護</v>
      </c>
      <c r="B1866" s="237" t="s">
        <v>2669</v>
      </c>
      <c r="C1866" s="237" t="s">
        <v>8771</v>
      </c>
      <c r="D1866" s="237" t="str">
        <f t="shared" ref="D1866:D1929" si="315">DBCS(C1866)</f>
        <v>カブシキガイシャツクイ</v>
      </c>
      <c r="E1866" s="237" t="s">
        <v>2671</v>
      </c>
      <c r="F1866" s="237" t="str">
        <f t="shared" ref="F1866:F1929" si="316">LEFT(E1866,3)</f>
        <v>233</v>
      </c>
      <c r="G1866" s="237" t="str">
        <f t="shared" ref="G1866:G1929" si="317">RIGHT(E1866,4)</f>
        <v>0002</v>
      </c>
      <c r="H1866" s="237" t="s">
        <v>8772</v>
      </c>
      <c r="I1866" s="237" t="str">
        <f t="shared" ref="I1866:I1929" si="318">SUBSTITUTE(H1866,"宮城県","")</f>
        <v>神奈川県横浜市港南区上大岡西一丁目６番１号</v>
      </c>
      <c r="J1866" s="237" t="s">
        <v>2673</v>
      </c>
      <c r="K1866" s="237" t="s">
        <v>2674</v>
      </c>
      <c r="L1866" s="237" t="s">
        <v>339</v>
      </c>
      <c r="M1866" s="237" t="s">
        <v>2675</v>
      </c>
      <c r="N1866" s="237" t="s">
        <v>8773</v>
      </c>
      <c r="O1866" s="237" t="s">
        <v>8774</v>
      </c>
      <c r="P1866" s="237" t="s">
        <v>8734</v>
      </c>
      <c r="Q1866" s="237" t="s">
        <v>6875</v>
      </c>
      <c r="R1866" s="237" t="s">
        <v>8775</v>
      </c>
      <c r="S1866" s="237" t="s">
        <v>8776</v>
      </c>
      <c r="T1866" s="237" t="s">
        <v>8777</v>
      </c>
      <c r="U1866" s="237" t="s">
        <v>8778</v>
      </c>
      <c r="V1866" s="237" t="s">
        <v>99</v>
      </c>
      <c r="W1866" s="237"/>
      <c r="X1866" s="237"/>
      <c r="Y1866" s="237" t="s">
        <v>8773</v>
      </c>
      <c r="Z1866" s="237" t="s">
        <v>8774</v>
      </c>
      <c r="AA1866" s="237" t="str">
        <f t="shared" ref="AA1866:AA1929" si="319">DBCS(Z1866)</f>
        <v>ツクイセンダイアヤシ</v>
      </c>
      <c r="AB1866" s="237" t="s">
        <v>8734</v>
      </c>
      <c r="AC1866" s="237" t="str">
        <f t="shared" ref="AC1866:AC1929" si="320">LEFT(AB1866,3)</f>
        <v>989</v>
      </c>
      <c r="AD1866" s="237" t="str">
        <f t="shared" ref="AD1866:AD1929" si="321">RIGHT(AB1866,4)</f>
        <v>3125</v>
      </c>
      <c r="AE1866" s="237" t="s">
        <v>6875</v>
      </c>
      <c r="AF1866" s="237" t="s">
        <v>8775</v>
      </c>
      <c r="AG1866" s="237" t="str">
        <f t="shared" ref="AG1866:AG1929" si="322">SUBSTITUTE(AF1866,"宮城県","")</f>
        <v>仙台市青葉区下愛子字町18番地</v>
      </c>
      <c r="AH1866" s="237" t="s">
        <v>8776</v>
      </c>
      <c r="AI1866" s="237" t="s">
        <v>8777</v>
      </c>
      <c r="AJ1866" s="237" t="s">
        <v>260</v>
      </c>
    </row>
    <row r="1867" spans="1:36">
      <c r="A1867" s="237" t="str">
        <f t="shared" si="314"/>
        <v>0415102615重度訪問介護</v>
      </c>
      <c r="B1867" s="237" t="s">
        <v>2669</v>
      </c>
      <c r="C1867" s="237" t="s">
        <v>8771</v>
      </c>
      <c r="D1867" s="237" t="str">
        <f t="shared" si="315"/>
        <v>カブシキガイシャツクイ</v>
      </c>
      <c r="E1867" s="237" t="s">
        <v>2671</v>
      </c>
      <c r="F1867" s="237" t="str">
        <f t="shared" si="316"/>
        <v>233</v>
      </c>
      <c r="G1867" s="237" t="str">
        <f t="shared" si="317"/>
        <v>0002</v>
      </c>
      <c r="H1867" s="237" t="s">
        <v>8772</v>
      </c>
      <c r="I1867" s="237" t="str">
        <f t="shared" si="318"/>
        <v>神奈川県横浜市港南区上大岡西一丁目６番１号</v>
      </c>
      <c r="J1867" s="237" t="s">
        <v>2673</v>
      </c>
      <c r="K1867" s="237" t="s">
        <v>2674</v>
      </c>
      <c r="L1867" s="237" t="s">
        <v>339</v>
      </c>
      <c r="M1867" s="237" t="s">
        <v>2675</v>
      </c>
      <c r="N1867" s="237" t="s">
        <v>8773</v>
      </c>
      <c r="O1867" s="237" t="s">
        <v>8774</v>
      </c>
      <c r="P1867" s="237" t="s">
        <v>8734</v>
      </c>
      <c r="Q1867" s="237" t="s">
        <v>6875</v>
      </c>
      <c r="R1867" s="237" t="s">
        <v>8775</v>
      </c>
      <c r="S1867" s="237" t="s">
        <v>8776</v>
      </c>
      <c r="T1867" s="237" t="s">
        <v>8777</v>
      </c>
      <c r="U1867" s="237" t="s">
        <v>8778</v>
      </c>
      <c r="V1867" s="237" t="s">
        <v>101</v>
      </c>
      <c r="W1867" s="237"/>
      <c r="X1867" s="237"/>
      <c r="Y1867" s="237" t="s">
        <v>8773</v>
      </c>
      <c r="Z1867" s="237" t="s">
        <v>8774</v>
      </c>
      <c r="AA1867" s="237" t="str">
        <f t="shared" si="319"/>
        <v>ツクイセンダイアヤシ</v>
      </c>
      <c r="AB1867" s="237" t="s">
        <v>8734</v>
      </c>
      <c r="AC1867" s="237" t="str">
        <f t="shared" si="320"/>
        <v>989</v>
      </c>
      <c r="AD1867" s="237" t="str">
        <f t="shared" si="321"/>
        <v>3125</v>
      </c>
      <c r="AE1867" s="237" t="s">
        <v>6875</v>
      </c>
      <c r="AF1867" s="237" t="s">
        <v>8775</v>
      </c>
      <c r="AG1867" s="237" t="str">
        <f t="shared" si="322"/>
        <v>仙台市青葉区下愛子字町18番地</v>
      </c>
      <c r="AH1867" s="237" t="s">
        <v>8776</v>
      </c>
      <c r="AI1867" s="237" t="s">
        <v>8777</v>
      </c>
      <c r="AJ1867" s="237" t="s">
        <v>260</v>
      </c>
    </row>
    <row r="1868" spans="1:36">
      <c r="A1868" s="237" t="str">
        <f t="shared" si="314"/>
        <v>0415102623就労継続支援Ｂ型</v>
      </c>
      <c r="B1868" s="237" t="s">
        <v>8779</v>
      </c>
      <c r="C1868" s="237" t="s">
        <v>8780</v>
      </c>
      <c r="D1868" s="237" t="str">
        <f t="shared" si="315"/>
        <v>ガッコウホウジンイワヌマガクエン</v>
      </c>
      <c r="E1868" s="237" t="s">
        <v>3131</v>
      </c>
      <c r="F1868" s="237" t="str">
        <f t="shared" si="316"/>
        <v>989</v>
      </c>
      <c r="G1868" s="237" t="str">
        <f t="shared" si="317"/>
        <v>2433</v>
      </c>
      <c r="H1868" s="237" t="s">
        <v>8781</v>
      </c>
      <c r="I1868" s="237" t="str">
        <f t="shared" si="318"/>
        <v>岩沼市桜三丁目８番15号</v>
      </c>
      <c r="J1868" s="237" t="s">
        <v>8782</v>
      </c>
      <c r="K1868" s="237" t="s">
        <v>8783</v>
      </c>
      <c r="L1868" s="237" t="s">
        <v>248</v>
      </c>
      <c r="M1868" s="237" t="s">
        <v>8784</v>
      </c>
      <c r="N1868" s="237" t="s">
        <v>8785</v>
      </c>
      <c r="O1868" s="237" t="s">
        <v>8786</v>
      </c>
      <c r="P1868" s="237" t="s">
        <v>3098</v>
      </c>
      <c r="Q1868" s="237" t="s">
        <v>6875</v>
      </c>
      <c r="R1868" s="237" t="s">
        <v>8787</v>
      </c>
      <c r="S1868" s="237" t="s">
        <v>8782</v>
      </c>
      <c r="T1868" s="237" t="s">
        <v>8783</v>
      </c>
      <c r="U1868" s="237" t="s">
        <v>8788</v>
      </c>
      <c r="V1868" s="237" t="s">
        <v>111</v>
      </c>
      <c r="W1868" s="237"/>
      <c r="X1868" s="237"/>
      <c r="Y1868" s="237" t="s">
        <v>8785</v>
      </c>
      <c r="Z1868" s="237" t="s">
        <v>8786</v>
      </c>
      <c r="AA1868" s="237" t="str">
        <f t="shared" si="319"/>
        <v>アンブレラシャ</v>
      </c>
      <c r="AB1868" s="237" t="s">
        <v>3098</v>
      </c>
      <c r="AC1868" s="237" t="str">
        <f t="shared" si="320"/>
        <v>980</v>
      </c>
      <c r="AD1868" s="237" t="str">
        <f t="shared" si="321"/>
        <v>0011</v>
      </c>
      <c r="AE1868" s="237" t="s">
        <v>6875</v>
      </c>
      <c r="AF1868" s="237" t="s">
        <v>8787</v>
      </c>
      <c r="AG1868" s="237" t="str">
        <f t="shared" si="322"/>
        <v>仙台市青葉区上杉五丁目８番73号セントラルコーポ上杉２階</v>
      </c>
      <c r="AH1868" s="237" t="s">
        <v>8782</v>
      </c>
      <c r="AI1868" s="237" t="s">
        <v>8783</v>
      </c>
      <c r="AJ1868" s="237" t="s">
        <v>260</v>
      </c>
    </row>
    <row r="1869" spans="1:36">
      <c r="A1869" s="237" t="str">
        <f t="shared" si="314"/>
        <v>0415102631就労継続支援Ｂ型</v>
      </c>
      <c r="B1869" s="237" t="s">
        <v>6266</v>
      </c>
      <c r="C1869" s="237" t="s">
        <v>6267</v>
      </c>
      <c r="D1869" s="237" t="str">
        <f t="shared" si="315"/>
        <v>シャカイフクシホウジン　ミンナノヒロバ</v>
      </c>
      <c r="E1869" s="237" t="s">
        <v>6268</v>
      </c>
      <c r="F1869" s="237" t="str">
        <f t="shared" si="316"/>
        <v>981</v>
      </c>
      <c r="G1869" s="237" t="str">
        <f t="shared" si="317"/>
        <v>0943</v>
      </c>
      <c r="H1869" s="237" t="s">
        <v>7389</v>
      </c>
      <c r="I1869" s="237" t="str">
        <f t="shared" si="318"/>
        <v>仙台市青葉区国見一丁目17番17号</v>
      </c>
      <c r="J1869" s="237" t="s">
        <v>6270</v>
      </c>
      <c r="K1869" s="237" t="s">
        <v>6271</v>
      </c>
      <c r="L1869" s="237" t="s">
        <v>248</v>
      </c>
      <c r="M1869" s="237" t="s">
        <v>7390</v>
      </c>
      <c r="N1869" s="237" t="s">
        <v>8789</v>
      </c>
      <c r="O1869" s="237" t="s">
        <v>8790</v>
      </c>
      <c r="P1869" s="237" t="s">
        <v>7397</v>
      </c>
      <c r="Q1869" s="237" t="s">
        <v>6875</v>
      </c>
      <c r="R1869" s="237" t="s">
        <v>8791</v>
      </c>
      <c r="S1869" s="237" t="s">
        <v>8792</v>
      </c>
      <c r="T1869" s="237" t="s">
        <v>8792</v>
      </c>
      <c r="U1869" s="237" t="s">
        <v>8793</v>
      </c>
      <c r="V1869" s="237" t="s">
        <v>111</v>
      </c>
      <c r="W1869" s="237"/>
      <c r="X1869" s="237"/>
      <c r="Y1869" s="237" t="s">
        <v>8789</v>
      </c>
      <c r="Z1869" s="237" t="s">
        <v>8790</v>
      </c>
      <c r="AA1869" s="237" t="str">
        <f t="shared" si="319"/>
        <v>ミンナノヒロバ（コウボウキマチ）</v>
      </c>
      <c r="AB1869" s="237" t="s">
        <v>7397</v>
      </c>
      <c r="AC1869" s="237" t="str">
        <f t="shared" si="320"/>
        <v>981</v>
      </c>
      <c r="AD1869" s="237" t="str">
        <f t="shared" si="321"/>
        <v>0931</v>
      </c>
      <c r="AE1869" s="237" t="s">
        <v>6875</v>
      </c>
      <c r="AF1869" s="237" t="s">
        <v>8791</v>
      </c>
      <c r="AG1869" s="237" t="str">
        <f t="shared" si="322"/>
        <v>仙台市青葉区北山一丁目10番15号</v>
      </c>
      <c r="AH1869" s="237" t="s">
        <v>8792</v>
      </c>
      <c r="AI1869" s="237" t="s">
        <v>8792</v>
      </c>
      <c r="AJ1869" s="237" t="s">
        <v>260</v>
      </c>
    </row>
    <row r="1870" spans="1:36">
      <c r="A1870" s="237" t="str">
        <f t="shared" si="314"/>
        <v>0415102649就労継続支援Ａ型</v>
      </c>
      <c r="B1870" s="237" t="s">
        <v>8794</v>
      </c>
      <c r="C1870" s="237" t="s">
        <v>8795</v>
      </c>
      <c r="D1870" s="237" t="str">
        <f t="shared" si="315"/>
        <v>ゴウドウガイシャＭｓｔｙｌｅ</v>
      </c>
      <c r="E1870" s="237" t="s">
        <v>8796</v>
      </c>
      <c r="F1870" s="237" t="str">
        <f t="shared" si="316"/>
        <v>330</v>
      </c>
      <c r="G1870" s="237" t="str">
        <f t="shared" si="317"/>
        <v>0854</v>
      </c>
      <c r="H1870" s="237" t="s">
        <v>8797</v>
      </c>
      <c r="I1870" s="237" t="str">
        <f t="shared" si="318"/>
        <v>埼玉県さいたま市大宮区桜木町1-11-7東通ビル6階</v>
      </c>
      <c r="J1870" s="237" t="s">
        <v>8798</v>
      </c>
      <c r="K1870" s="237" t="s">
        <v>8799</v>
      </c>
      <c r="L1870" s="237" t="s">
        <v>821</v>
      </c>
      <c r="M1870" s="237" t="s">
        <v>8800</v>
      </c>
      <c r="N1870" s="237" t="s">
        <v>8801</v>
      </c>
      <c r="O1870" s="237" t="s">
        <v>8802</v>
      </c>
      <c r="P1870" s="237" t="s">
        <v>3098</v>
      </c>
      <c r="Q1870" s="237" t="s">
        <v>6875</v>
      </c>
      <c r="R1870" s="237" t="s">
        <v>8803</v>
      </c>
      <c r="S1870" s="237" t="s">
        <v>8804</v>
      </c>
      <c r="T1870" s="237" t="s">
        <v>8805</v>
      </c>
      <c r="U1870" s="237" t="s">
        <v>8806</v>
      </c>
      <c r="V1870" s="237" t="s">
        <v>110</v>
      </c>
      <c r="W1870" s="237"/>
      <c r="X1870" s="237"/>
      <c r="Y1870" s="237" t="s">
        <v>8801</v>
      </c>
      <c r="Z1870" s="237" t="s">
        <v>8802</v>
      </c>
      <c r="AA1870" s="237" t="str">
        <f t="shared" si="319"/>
        <v>ミライコウボウ　キタヨバンチョウ</v>
      </c>
      <c r="AB1870" s="237" t="s">
        <v>3098</v>
      </c>
      <c r="AC1870" s="237" t="str">
        <f t="shared" si="320"/>
        <v>980</v>
      </c>
      <c r="AD1870" s="237" t="str">
        <f t="shared" si="321"/>
        <v>0011</v>
      </c>
      <c r="AE1870" s="237" t="s">
        <v>6875</v>
      </c>
      <c r="AF1870" s="237" t="s">
        <v>8803</v>
      </c>
      <c r="AG1870" s="237" t="str">
        <f t="shared" si="322"/>
        <v>仙台市青葉区上杉一丁目６番22号サンビル１階</v>
      </c>
      <c r="AH1870" s="237" t="s">
        <v>8804</v>
      </c>
      <c r="AI1870" s="237" t="s">
        <v>8805</v>
      </c>
      <c r="AJ1870" s="237" t="s">
        <v>260</v>
      </c>
    </row>
    <row r="1871" spans="1:36">
      <c r="A1871" s="237" t="str">
        <f t="shared" si="314"/>
        <v>0415102656就労継続支援Ｂ型</v>
      </c>
      <c r="B1871" s="237" t="s">
        <v>8807</v>
      </c>
      <c r="C1871" s="237" t="s">
        <v>8808</v>
      </c>
      <c r="D1871" s="237" t="str">
        <f t="shared" si="315"/>
        <v>カブシキガイシャアルファオメガ</v>
      </c>
      <c r="E1871" s="237" t="s">
        <v>8809</v>
      </c>
      <c r="F1871" s="237" t="str">
        <f t="shared" si="316"/>
        <v>730</v>
      </c>
      <c r="G1871" s="237" t="str">
        <f t="shared" si="317"/>
        <v>0012</v>
      </c>
      <c r="H1871" s="237" t="s">
        <v>8810</v>
      </c>
      <c r="I1871" s="237" t="str">
        <f t="shared" si="318"/>
        <v>広島県広島市中区上八丁堀８番23号林業ビル４Ｆ</v>
      </c>
      <c r="J1871" s="237" t="s">
        <v>8811</v>
      </c>
      <c r="K1871" s="237" t="s">
        <v>8812</v>
      </c>
      <c r="L1871" s="237" t="s">
        <v>339</v>
      </c>
      <c r="M1871" s="237" t="s">
        <v>8813</v>
      </c>
      <c r="N1871" s="237" t="s">
        <v>8814</v>
      </c>
      <c r="O1871" s="237" t="s">
        <v>8815</v>
      </c>
      <c r="P1871" s="237" t="s">
        <v>4898</v>
      </c>
      <c r="Q1871" s="237" t="s">
        <v>6875</v>
      </c>
      <c r="R1871" s="237" t="s">
        <v>8816</v>
      </c>
      <c r="S1871" s="237" t="s">
        <v>8817</v>
      </c>
      <c r="T1871" s="237" t="s">
        <v>8812</v>
      </c>
      <c r="U1871" s="237" t="s">
        <v>8818</v>
      </c>
      <c r="V1871" s="237" t="s">
        <v>111</v>
      </c>
      <c r="W1871" s="237"/>
      <c r="X1871" s="237"/>
      <c r="Y1871" s="237" t="s">
        <v>8814</v>
      </c>
      <c r="Z1871" s="237" t="s">
        <v>8815</v>
      </c>
      <c r="AA1871" s="237" t="str">
        <f t="shared" si="319"/>
        <v>サブカルビジネスセンターセンダイ</v>
      </c>
      <c r="AB1871" s="237" t="s">
        <v>4898</v>
      </c>
      <c r="AC1871" s="237" t="str">
        <f t="shared" si="320"/>
        <v>980</v>
      </c>
      <c r="AD1871" s="237" t="str">
        <f t="shared" si="321"/>
        <v>0803</v>
      </c>
      <c r="AE1871" s="237" t="s">
        <v>6875</v>
      </c>
      <c r="AF1871" s="237" t="s">
        <v>8816</v>
      </c>
      <c r="AG1871" s="237" t="str">
        <f t="shared" si="322"/>
        <v>仙台市青葉区国分町二丁目２番11号オパール仙台ビルディング５階</v>
      </c>
      <c r="AH1871" s="237" t="s">
        <v>8817</v>
      </c>
      <c r="AI1871" s="237" t="s">
        <v>8812</v>
      </c>
      <c r="AJ1871" s="237" t="s">
        <v>260</v>
      </c>
    </row>
    <row r="1872" spans="1:36">
      <c r="A1872" s="237" t="str">
        <f t="shared" si="314"/>
        <v>0415102664就労継続支援Ｂ型</v>
      </c>
      <c r="B1872" s="237" t="s">
        <v>8085</v>
      </c>
      <c r="C1872" s="237" t="s">
        <v>8086</v>
      </c>
      <c r="D1872" s="237" t="str">
        <f t="shared" si="315"/>
        <v>イッパンシャダンホウジンユウキカイ</v>
      </c>
      <c r="E1872" s="237" t="s">
        <v>608</v>
      </c>
      <c r="F1872" s="237" t="str">
        <f t="shared" si="316"/>
        <v>980</v>
      </c>
      <c r="G1872" s="237" t="str">
        <f t="shared" si="317"/>
        <v>0003</v>
      </c>
      <c r="H1872" s="237" t="s">
        <v>8087</v>
      </c>
      <c r="I1872" s="237" t="str">
        <f t="shared" si="318"/>
        <v>仙台市青葉区小田原五丁目1番15号</v>
      </c>
      <c r="J1872" s="237" t="s">
        <v>8088</v>
      </c>
      <c r="K1872" s="237" t="s">
        <v>8089</v>
      </c>
      <c r="L1872" s="237" t="s">
        <v>901</v>
      </c>
      <c r="M1872" s="237" t="s">
        <v>8090</v>
      </c>
      <c r="N1872" s="237" t="s">
        <v>8091</v>
      </c>
      <c r="O1872" s="237" t="s">
        <v>8092</v>
      </c>
      <c r="P1872" s="237" t="s">
        <v>608</v>
      </c>
      <c r="Q1872" s="237" t="s">
        <v>6875</v>
      </c>
      <c r="R1872" s="237" t="s">
        <v>8087</v>
      </c>
      <c r="S1872" s="237" t="s">
        <v>8088</v>
      </c>
      <c r="T1872" s="237" t="s">
        <v>8089</v>
      </c>
      <c r="U1872" s="237" t="s">
        <v>8819</v>
      </c>
      <c r="V1872" s="237" t="s">
        <v>111</v>
      </c>
      <c r="W1872" s="237"/>
      <c r="X1872" s="237"/>
      <c r="Y1872" s="237" t="s">
        <v>8091</v>
      </c>
      <c r="Z1872" s="237" t="s">
        <v>8092</v>
      </c>
      <c r="AA1872" s="237" t="str">
        <f t="shared" si="319"/>
        <v>アシアト</v>
      </c>
      <c r="AB1872" s="237" t="s">
        <v>608</v>
      </c>
      <c r="AC1872" s="237" t="str">
        <f t="shared" si="320"/>
        <v>980</v>
      </c>
      <c r="AD1872" s="237" t="str">
        <f t="shared" si="321"/>
        <v>0003</v>
      </c>
      <c r="AE1872" s="237" t="s">
        <v>6875</v>
      </c>
      <c r="AF1872" s="237" t="s">
        <v>8087</v>
      </c>
      <c r="AG1872" s="237" t="str">
        <f t="shared" si="322"/>
        <v>仙台市青葉区小田原五丁目1番15号</v>
      </c>
      <c r="AH1872" s="237" t="s">
        <v>8088</v>
      </c>
      <c r="AI1872" s="237" t="s">
        <v>8089</v>
      </c>
      <c r="AJ1872" s="237" t="s">
        <v>260</v>
      </c>
    </row>
    <row r="1873" spans="1:36">
      <c r="A1873" s="237" t="str">
        <f t="shared" si="314"/>
        <v>0415102680就労継続支援Ａ型</v>
      </c>
      <c r="B1873" s="237" t="s">
        <v>2532</v>
      </c>
      <c r="C1873" s="237" t="s">
        <v>2533</v>
      </c>
      <c r="D1873" s="237" t="str">
        <f t="shared" si="315"/>
        <v>イッパンシャダンホウジンハローズ</v>
      </c>
      <c r="E1873" s="237" t="s">
        <v>2534</v>
      </c>
      <c r="F1873" s="237" t="str">
        <f t="shared" si="316"/>
        <v>192</v>
      </c>
      <c r="G1873" s="237" t="str">
        <f t="shared" si="317"/>
        <v>0082</v>
      </c>
      <c r="H1873" s="237" t="s">
        <v>8820</v>
      </c>
      <c r="I1873" s="237" t="str">
        <f t="shared" si="318"/>
        <v>東京都八王子市東町一丁目6番地　</v>
      </c>
      <c r="J1873" s="237" t="s">
        <v>2536</v>
      </c>
      <c r="K1873" s="237" t="s">
        <v>2537</v>
      </c>
      <c r="L1873" s="237" t="s">
        <v>901</v>
      </c>
      <c r="M1873" s="237" t="s">
        <v>2538</v>
      </c>
      <c r="N1873" s="237" t="s">
        <v>8821</v>
      </c>
      <c r="O1873" s="237" t="s">
        <v>8822</v>
      </c>
      <c r="P1873" s="237" t="s">
        <v>5448</v>
      </c>
      <c r="Q1873" s="237" t="s">
        <v>6875</v>
      </c>
      <c r="R1873" s="237" t="s">
        <v>8823</v>
      </c>
      <c r="S1873" s="237" t="s">
        <v>8824</v>
      </c>
      <c r="T1873" s="237" t="s">
        <v>8825</v>
      </c>
      <c r="U1873" s="237" t="s">
        <v>8826</v>
      </c>
      <c r="V1873" s="237" t="s">
        <v>110</v>
      </c>
      <c r="W1873" s="237"/>
      <c r="X1873" s="237"/>
      <c r="Y1873" s="237" t="s">
        <v>8821</v>
      </c>
      <c r="Z1873" s="237" t="s">
        <v>8822</v>
      </c>
      <c r="AA1873" s="237" t="str">
        <f t="shared" si="319"/>
        <v>ハローズキタセンダイ（エーガタ）</v>
      </c>
      <c r="AB1873" s="237" t="s">
        <v>5448</v>
      </c>
      <c r="AC1873" s="237" t="str">
        <f t="shared" si="320"/>
        <v>981</v>
      </c>
      <c r="AD1873" s="237" t="str">
        <f t="shared" si="321"/>
        <v>0912</v>
      </c>
      <c r="AE1873" s="237" t="s">
        <v>6875</v>
      </c>
      <c r="AF1873" s="237" t="s">
        <v>8823</v>
      </c>
      <c r="AG1873" s="237" t="str">
        <f t="shared" si="322"/>
        <v>仙台市青葉区堤町一丁目1番2号エムズ北仙台2F</v>
      </c>
      <c r="AH1873" s="237" t="s">
        <v>8824</v>
      </c>
      <c r="AI1873" s="237" t="s">
        <v>8825</v>
      </c>
      <c r="AJ1873" s="237" t="s">
        <v>260</v>
      </c>
    </row>
    <row r="1874" spans="1:36">
      <c r="A1874" s="237" t="str">
        <f t="shared" si="314"/>
        <v>0415102698居宅介護</v>
      </c>
      <c r="B1874" s="237" t="s">
        <v>1582</v>
      </c>
      <c r="C1874" s="237" t="s">
        <v>1583</v>
      </c>
      <c r="D1874" s="237" t="str">
        <f t="shared" si="315"/>
        <v>アルソックカイゴカブシキガイシャ</v>
      </c>
      <c r="E1874" s="237" t="s">
        <v>1584</v>
      </c>
      <c r="F1874" s="237" t="str">
        <f t="shared" si="316"/>
        <v>330</v>
      </c>
      <c r="G1874" s="237" t="str">
        <f t="shared" si="317"/>
        <v>0856</v>
      </c>
      <c r="H1874" s="237" t="s">
        <v>8827</v>
      </c>
      <c r="I1874" s="237" t="str">
        <f t="shared" si="318"/>
        <v>埼玉県さいたま市大宮区三橋二丁目795番地</v>
      </c>
      <c r="J1874" s="237" t="s">
        <v>1586</v>
      </c>
      <c r="K1874" s="237" t="s">
        <v>8828</v>
      </c>
      <c r="L1874" s="237" t="s">
        <v>339</v>
      </c>
      <c r="M1874" s="237" t="s">
        <v>1587</v>
      </c>
      <c r="N1874" s="237" t="s">
        <v>7249</v>
      </c>
      <c r="O1874" s="237" t="s">
        <v>7250</v>
      </c>
      <c r="P1874" s="237" t="s">
        <v>7251</v>
      </c>
      <c r="Q1874" s="237" t="s">
        <v>6875</v>
      </c>
      <c r="R1874" s="237" t="s">
        <v>8829</v>
      </c>
      <c r="S1874" s="237" t="s">
        <v>7253</v>
      </c>
      <c r="T1874" s="237" t="s">
        <v>7254</v>
      </c>
      <c r="U1874" s="237" t="s">
        <v>8830</v>
      </c>
      <c r="V1874" s="237" t="s">
        <v>99</v>
      </c>
      <c r="W1874" s="237"/>
      <c r="X1874" s="237"/>
      <c r="Y1874" s="237" t="s">
        <v>7249</v>
      </c>
      <c r="Z1874" s="237" t="s">
        <v>7250</v>
      </c>
      <c r="AA1874" s="237" t="str">
        <f t="shared" si="319"/>
        <v>アミカセンダイキタヤマカイゴセンター</v>
      </c>
      <c r="AB1874" s="237" t="s">
        <v>7251</v>
      </c>
      <c r="AC1874" s="237" t="str">
        <f t="shared" si="320"/>
        <v>981</v>
      </c>
      <c r="AD1874" s="237" t="str">
        <f t="shared" si="321"/>
        <v>0967</v>
      </c>
      <c r="AE1874" s="237" t="s">
        <v>6875</v>
      </c>
      <c r="AF1874" s="237" t="s">
        <v>8829</v>
      </c>
      <c r="AG1874" s="237" t="str">
        <f t="shared" si="322"/>
        <v>仙台市青葉区山手町11番50号コアライフ山手205</v>
      </c>
      <c r="AH1874" s="237" t="s">
        <v>7253</v>
      </c>
      <c r="AI1874" s="237" t="s">
        <v>7254</v>
      </c>
      <c r="AJ1874" s="237" t="s">
        <v>260</v>
      </c>
    </row>
    <row r="1875" spans="1:36">
      <c r="A1875" s="237" t="str">
        <f t="shared" si="314"/>
        <v>0415102698重度訪問介護</v>
      </c>
      <c r="B1875" s="237" t="s">
        <v>1582</v>
      </c>
      <c r="C1875" s="237" t="s">
        <v>1583</v>
      </c>
      <c r="D1875" s="237" t="str">
        <f t="shared" si="315"/>
        <v>アルソックカイゴカブシキガイシャ</v>
      </c>
      <c r="E1875" s="237" t="s">
        <v>1584</v>
      </c>
      <c r="F1875" s="237" t="str">
        <f t="shared" si="316"/>
        <v>330</v>
      </c>
      <c r="G1875" s="237" t="str">
        <f t="shared" si="317"/>
        <v>0856</v>
      </c>
      <c r="H1875" s="237" t="s">
        <v>8827</v>
      </c>
      <c r="I1875" s="237" t="str">
        <f t="shared" si="318"/>
        <v>埼玉県さいたま市大宮区三橋二丁目795番地</v>
      </c>
      <c r="J1875" s="237" t="s">
        <v>1586</v>
      </c>
      <c r="K1875" s="237" t="s">
        <v>8828</v>
      </c>
      <c r="L1875" s="237" t="s">
        <v>339</v>
      </c>
      <c r="M1875" s="237" t="s">
        <v>1587</v>
      </c>
      <c r="N1875" s="237" t="s">
        <v>7249</v>
      </c>
      <c r="O1875" s="237" t="s">
        <v>7250</v>
      </c>
      <c r="P1875" s="237" t="s">
        <v>7251</v>
      </c>
      <c r="Q1875" s="237" t="s">
        <v>6875</v>
      </c>
      <c r="R1875" s="237" t="s">
        <v>8829</v>
      </c>
      <c r="S1875" s="237" t="s">
        <v>7253</v>
      </c>
      <c r="T1875" s="237" t="s">
        <v>7254</v>
      </c>
      <c r="U1875" s="237" t="s">
        <v>8830</v>
      </c>
      <c r="V1875" s="237" t="s">
        <v>101</v>
      </c>
      <c r="W1875" s="237"/>
      <c r="X1875" s="237"/>
      <c r="Y1875" s="237" t="s">
        <v>7249</v>
      </c>
      <c r="Z1875" s="237" t="s">
        <v>7250</v>
      </c>
      <c r="AA1875" s="237" t="str">
        <f t="shared" si="319"/>
        <v>アミカセンダイキタヤマカイゴセンター</v>
      </c>
      <c r="AB1875" s="237" t="s">
        <v>7251</v>
      </c>
      <c r="AC1875" s="237" t="str">
        <f t="shared" si="320"/>
        <v>981</v>
      </c>
      <c r="AD1875" s="237" t="str">
        <f t="shared" si="321"/>
        <v>0967</v>
      </c>
      <c r="AE1875" s="237" t="s">
        <v>6875</v>
      </c>
      <c r="AF1875" s="237" t="s">
        <v>8829</v>
      </c>
      <c r="AG1875" s="237" t="str">
        <f t="shared" si="322"/>
        <v>仙台市青葉区山手町11番50号コアライフ山手205</v>
      </c>
      <c r="AH1875" s="237" t="s">
        <v>7253</v>
      </c>
      <c r="AI1875" s="237" t="s">
        <v>7254</v>
      </c>
      <c r="AJ1875" s="237" t="s">
        <v>260</v>
      </c>
    </row>
    <row r="1876" spans="1:36">
      <c r="A1876" s="237" t="str">
        <f t="shared" si="314"/>
        <v>0415102706短期入所</v>
      </c>
      <c r="B1876" s="237" t="s">
        <v>7277</v>
      </c>
      <c r="C1876" s="237" t="s">
        <v>7278</v>
      </c>
      <c r="D1876" s="237" t="str">
        <f t="shared" si="315"/>
        <v>シャカイフクシホウジンツドイノイエ</v>
      </c>
      <c r="E1876" s="237" t="s">
        <v>7279</v>
      </c>
      <c r="F1876" s="237" t="str">
        <f t="shared" si="316"/>
        <v>984</v>
      </c>
      <c r="G1876" s="237" t="str">
        <f t="shared" si="317"/>
        <v>0838</v>
      </c>
      <c r="H1876" s="237" t="s">
        <v>7280</v>
      </c>
      <c r="I1876" s="237" t="str">
        <f t="shared" si="318"/>
        <v>仙台市若林区上飯田一丁目１７番５８号</v>
      </c>
      <c r="J1876" s="237" t="s">
        <v>7281</v>
      </c>
      <c r="K1876" s="237" t="s">
        <v>7282</v>
      </c>
      <c r="L1876" s="237" t="s">
        <v>248</v>
      </c>
      <c r="M1876" s="237" t="s">
        <v>7283</v>
      </c>
      <c r="N1876" s="237" t="s">
        <v>8831</v>
      </c>
      <c r="O1876" s="237" t="s">
        <v>8832</v>
      </c>
      <c r="P1876" s="237" t="s">
        <v>7106</v>
      </c>
      <c r="Q1876" s="237" t="s">
        <v>6875</v>
      </c>
      <c r="R1876" s="237" t="s">
        <v>8833</v>
      </c>
      <c r="S1876" s="237" t="s">
        <v>7287</v>
      </c>
      <c r="T1876" s="237" t="s">
        <v>7288</v>
      </c>
      <c r="U1876" s="237" t="s">
        <v>8834</v>
      </c>
      <c r="V1876" s="237" t="s">
        <v>277</v>
      </c>
      <c r="W1876" s="237"/>
      <c r="X1876" s="237"/>
      <c r="Y1876" s="237" t="s">
        <v>8831</v>
      </c>
      <c r="Z1876" s="237" t="s">
        <v>8832</v>
      </c>
      <c r="AA1876" s="237" t="str">
        <f t="shared" si="319"/>
        <v>ダイチ</v>
      </c>
      <c r="AB1876" s="237" t="s">
        <v>7106</v>
      </c>
      <c r="AC1876" s="237" t="str">
        <f t="shared" si="320"/>
        <v>980</v>
      </c>
      <c r="AD1876" s="237" t="str">
        <f t="shared" si="321"/>
        <v>0824</v>
      </c>
      <c r="AE1876" s="237" t="s">
        <v>6875</v>
      </c>
      <c r="AF1876" s="237" t="s">
        <v>8833</v>
      </c>
      <c r="AG1876" s="237" t="str">
        <f t="shared" si="322"/>
        <v>仙台市青葉区支倉町２番35号</v>
      </c>
      <c r="AH1876" s="237" t="s">
        <v>7287</v>
      </c>
      <c r="AI1876" s="237" t="s">
        <v>7288</v>
      </c>
      <c r="AJ1876" s="237" t="s">
        <v>260</v>
      </c>
    </row>
    <row r="1877" spans="1:36">
      <c r="A1877" s="237" t="str">
        <f t="shared" si="314"/>
        <v>0415102714就労継続支援Ｂ型</v>
      </c>
      <c r="B1877" s="237" t="s">
        <v>8835</v>
      </c>
      <c r="C1877" s="237" t="s">
        <v>8836</v>
      </c>
      <c r="D1877" s="237" t="str">
        <f t="shared" si="315"/>
        <v>カブシキガイシャチャレンジプラットフォーム</v>
      </c>
      <c r="E1877" s="237" t="s">
        <v>8837</v>
      </c>
      <c r="F1877" s="237" t="str">
        <f t="shared" si="316"/>
        <v>064</v>
      </c>
      <c r="G1877" s="237" t="str">
        <f t="shared" si="317"/>
        <v>0802</v>
      </c>
      <c r="H1877" s="237" t="s">
        <v>8703</v>
      </c>
      <c r="I1877" s="237" t="str">
        <f t="shared" si="318"/>
        <v>北海道札幌市中央区南二条西二十丁目291番地</v>
      </c>
      <c r="J1877" s="237" t="s">
        <v>8838</v>
      </c>
      <c r="K1877" s="237" t="s">
        <v>8839</v>
      </c>
      <c r="L1877" s="237" t="s">
        <v>339</v>
      </c>
      <c r="M1877" s="237" t="s">
        <v>8706</v>
      </c>
      <c r="N1877" s="237" t="s">
        <v>8707</v>
      </c>
      <c r="O1877" s="237" t="s">
        <v>8708</v>
      </c>
      <c r="P1877" s="237" t="s">
        <v>7042</v>
      </c>
      <c r="Q1877" s="237" t="s">
        <v>6875</v>
      </c>
      <c r="R1877" s="237" t="s">
        <v>8318</v>
      </c>
      <c r="S1877" s="237" t="s">
        <v>8710</v>
      </c>
      <c r="T1877" s="237" t="s">
        <v>8711</v>
      </c>
      <c r="U1877" s="237" t="s">
        <v>8840</v>
      </c>
      <c r="V1877" s="237" t="s">
        <v>111</v>
      </c>
      <c r="W1877" s="237"/>
      <c r="X1877" s="237"/>
      <c r="Y1877" s="237" t="s">
        <v>8707</v>
      </c>
      <c r="Z1877" s="237" t="s">
        <v>8708</v>
      </c>
      <c r="AA1877" s="237" t="str">
        <f t="shared" si="319"/>
        <v>サニースポットキマチ</v>
      </c>
      <c r="AB1877" s="237" t="s">
        <v>7042</v>
      </c>
      <c r="AC1877" s="237" t="str">
        <f t="shared" si="320"/>
        <v>981</v>
      </c>
      <c r="AD1877" s="237" t="str">
        <f t="shared" si="321"/>
        <v>0932</v>
      </c>
      <c r="AE1877" s="237" t="s">
        <v>6875</v>
      </c>
      <c r="AF1877" s="237" t="s">
        <v>8318</v>
      </c>
      <c r="AG1877" s="237" t="str">
        <f t="shared" si="322"/>
        <v>仙台市青葉区木町16番39号　昇陽第一ビル１階</v>
      </c>
      <c r="AH1877" s="237" t="s">
        <v>8710</v>
      </c>
      <c r="AI1877" s="237" t="s">
        <v>8711</v>
      </c>
      <c r="AJ1877" s="237" t="s">
        <v>260</v>
      </c>
    </row>
    <row r="1878" spans="1:36">
      <c r="A1878" s="237" t="str">
        <f t="shared" si="314"/>
        <v>0415102722居宅介護</v>
      </c>
      <c r="B1878" s="237" t="s">
        <v>8841</v>
      </c>
      <c r="C1878" s="237" t="s">
        <v>8842</v>
      </c>
      <c r="D1878" s="237" t="str">
        <f t="shared" si="315"/>
        <v>ゴウドウガイシャエールノモリ</v>
      </c>
      <c r="E1878" s="237" t="s">
        <v>8843</v>
      </c>
      <c r="F1878" s="237" t="str">
        <f t="shared" si="316"/>
        <v>981</v>
      </c>
      <c r="G1878" s="237" t="str">
        <f t="shared" si="317"/>
        <v>0953</v>
      </c>
      <c r="H1878" s="237" t="s">
        <v>8844</v>
      </c>
      <c r="I1878" s="237" t="str">
        <f t="shared" si="318"/>
        <v>仙台市青葉区西勝山４番２号</v>
      </c>
      <c r="J1878" s="237" t="s">
        <v>8845</v>
      </c>
      <c r="K1878" s="237" t="s">
        <v>8846</v>
      </c>
      <c r="L1878" s="237" t="s">
        <v>821</v>
      </c>
      <c r="M1878" s="237" t="s">
        <v>8847</v>
      </c>
      <c r="N1878" s="237" t="s">
        <v>8848</v>
      </c>
      <c r="O1878" s="237" t="s">
        <v>8849</v>
      </c>
      <c r="P1878" s="237" t="s">
        <v>8843</v>
      </c>
      <c r="Q1878" s="237" t="s">
        <v>6875</v>
      </c>
      <c r="R1878" s="237" t="s">
        <v>8844</v>
      </c>
      <c r="S1878" s="237" t="s">
        <v>8845</v>
      </c>
      <c r="T1878" s="237" t="s">
        <v>8846</v>
      </c>
      <c r="U1878" s="237" t="s">
        <v>8850</v>
      </c>
      <c r="V1878" s="237" t="s">
        <v>99</v>
      </c>
      <c r="W1878" s="237"/>
      <c r="X1878" s="237"/>
      <c r="Y1878" s="237" t="s">
        <v>8848</v>
      </c>
      <c r="Z1878" s="237" t="s">
        <v>8849</v>
      </c>
      <c r="AA1878" s="237" t="str">
        <f t="shared" si="319"/>
        <v>エールノモリ</v>
      </c>
      <c r="AB1878" s="237" t="s">
        <v>8843</v>
      </c>
      <c r="AC1878" s="237" t="str">
        <f t="shared" si="320"/>
        <v>981</v>
      </c>
      <c r="AD1878" s="237" t="str">
        <f t="shared" si="321"/>
        <v>0953</v>
      </c>
      <c r="AE1878" s="237" t="s">
        <v>6875</v>
      </c>
      <c r="AF1878" s="237" t="s">
        <v>8844</v>
      </c>
      <c r="AG1878" s="237" t="str">
        <f t="shared" si="322"/>
        <v>仙台市青葉区西勝山４番２号</v>
      </c>
      <c r="AH1878" s="237" t="s">
        <v>8845</v>
      </c>
      <c r="AI1878" s="237" t="s">
        <v>8846</v>
      </c>
      <c r="AJ1878" s="237" t="s">
        <v>260</v>
      </c>
    </row>
    <row r="1879" spans="1:36">
      <c r="A1879" s="237" t="str">
        <f t="shared" si="314"/>
        <v>0415102730短期入所</v>
      </c>
      <c r="B1879" s="237" t="s">
        <v>8851</v>
      </c>
      <c r="C1879" s="237" t="s">
        <v>8852</v>
      </c>
      <c r="D1879" s="237" t="str">
        <f t="shared" si="315"/>
        <v>カブシキガイシャＫａｕｒｉ　Ｆｏｒｅｓｔ</v>
      </c>
      <c r="E1879" s="237" t="s">
        <v>7775</v>
      </c>
      <c r="F1879" s="237" t="str">
        <f t="shared" si="316"/>
        <v>981</v>
      </c>
      <c r="G1879" s="237" t="str">
        <f t="shared" si="317"/>
        <v>0911</v>
      </c>
      <c r="H1879" s="237" t="s">
        <v>8853</v>
      </c>
      <c r="I1879" s="237" t="str">
        <f t="shared" si="318"/>
        <v>仙台市青葉区台原一丁目８番21号</v>
      </c>
      <c r="J1879" s="237" t="s">
        <v>8854</v>
      </c>
      <c r="K1879" s="237" t="s">
        <v>8854</v>
      </c>
      <c r="L1879" s="237" t="s">
        <v>339</v>
      </c>
      <c r="M1879" s="237" t="s">
        <v>8855</v>
      </c>
      <c r="N1879" s="237" t="s">
        <v>8856</v>
      </c>
      <c r="O1879" s="237" t="s">
        <v>8857</v>
      </c>
      <c r="P1879" s="237" t="s">
        <v>8858</v>
      </c>
      <c r="Q1879" s="237" t="s">
        <v>7382</v>
      </c>
      <c r="R1879" s="237" t="s">
        <v>8859</v>
      </c>
      <c r="S1879" s="237" t="s">
        <v>8860</v>
      </c>
      <c r="T1879" s="237" t="s">
        <v>8861</v>
      </c>
      <c r="U1879" s="237" t="s">
        <v>8862</v>
      </c>
      <c r="V1879" s="237" t="s">
        <v>277</v>
      </c>
      <c r="W1879" s="237"/>
      <c r="X1879" s="237"/>
      <c r="Y1879" s="237" t="s">
        <v>8863</v>
      </c>
      <c r="Z1879" s="237" t="s">
        <v>8864</v>
      </c>
      <c r="AA1879" s="237" t="str">
        <f t="shared" si="319"/>
        <v>ショウガイフクシグループセンダイタンキニュウショ</v>
      </c>
      <c r="AB1879" s="237" t="s">
        <v>8858</v>
      </c>
      <c r="AC1879" s="237" t="str">
        <f t="shared" si="320"/>
        <v>982</v>
      </c>
      <c r="AD1879" s="237" t="str">
        <f t="shared" si="321"/>
        <v>0833</v>
      </c>
      <c r="AE1879" s="237" t="s">
        <v>7382</v>
      </c>
      <c r="AF1879" s="237" t="s">
        <v>8859</v>
      </c>
      <c r="AG1879" s="237" t="str">
        <f t="shared" si="322"/>
        <v>仙台市太白区八木山弥生町20番19号</v>
      </c>
      <c r="AH1879" s="237" t="s">
        <v>8860</v>
      </c>
      <c r="AI1879" s="237" t="s">
        <v>8861</v>
      </c>
      <c r="AJ1879" s="237" t="s">
        <v>260</v>
      </c>
    </row>
    <row r="1880" spans="1:36">
      <c r="A1880" s="237" t="str">
        <f t="shared" si="314"/>
        <v>0415102748短期入所</v>
      </c>
      <c r="B1880" s="237" t="s">
        <v>8865</v>
      </c>
      <c r="C1880" s="237" t="s">
        <v>8866</v>
      </c>
      <c r="D1880" s="237" t="str">
        <f t="shared" si="315"/>
        <v>グリーンルームカブシキガイシャ</v>
      </c>
      <c r="E1880" s="237" t="s">
        <v>6436</v>
      </c>
      <c r="F1880" s="237" t="str">
        <f t="shared" si="316"/>
        <v>981</v>
      </c>
      <c r="G1880" s="237" t="str">
        <f t="shared" si="317"/>
        <v>3622</v>
      </c>
      <c r="H1880" s="237" t="s">
        <v>8867</v>
      </c>
      <c r="I1880" s="237" t="str">
        <f t="shared" si="318"/>
        <v>黒川郡大和町もみじケ丘三丁目23番地の７</v>
      </c>
      <c r="J1880" s="237" t="s">
        <v>8868</v>
      </c>
      <c r="K1880" s="237" t="s">
        <v>8869</v>
      </c>
      <c r="L1880" s="237" t="s">
        <v>339</v>
      </c>
      <c r="M1880" s="237" t="s">
        <v>8870</v>
      </c>
      <c r="N1880" s="237" t="s">
        <v>8871</v>
      </c>
      <c r="O1880" s="237" t="s">
        <v>8872</v>
      </c>
      <c r="P1880" s="237" t="s">
        <v>608</v>
      </c>
      <c r="Q1880" s="237" t="s">
        <v>6875</v>
      </c>
      <c r="R1880" s="237" t="s">
        <v>8873</v>
      </c>
      <c r="S1880" s="237" t="s">
        <v>8874</v>
      </c>
      <c r="T1880" s="237" t="s">
        <v>8875</v>
      </c>
      <c r="U1880" s="237" t="s">
        <v>8876</v>
      </c>
      <c r="V1880" s="237" t="s">
        <v>277</v>
      </c>
      <c r="W1880" s="237"/>
      <c r="X1880" s="237"/>
      <c r="Y1880" s="237" t="s">
        <v>8871</v>
      </c>
      <c r="Z1880" s="237" t="s">
        <v>8872</v>
      </c>
      <c r="AA1880" s="237" t="str">
        <f t="shared" si="319"/>
        <v>グリーンルームオダワラ</v>
      </c>
      <c r="AB1880" s="237" t="s">
        <v>608</v>
      </c>
      <c r="AC1880" s="237" t="str">
        <f t="shared" si="320"/>
        <v>980</v>
      </c>
      <c r="AD1880" s="237" t="str">
        <f t="shared" si="321"/>
        <v>0003</v>
      </c>
      <c r="AE1880" s="237" t="s">
        <v>6875</v>
      </c>
      <c r="AF1880" s="237" t="s">
        <v>8873</v>
      </c>
      <c r="AG1880" s="237" t="str">
        <f t="shared" si="322"/>
        <v>仙台市青葉区小田原七丁目７番34号</v>
      </c>
      <c r="AH1880" s="237" t="s">
        <v>8874</v>
      </c>
      <c r="AI1880" s="237" t="s">
        <v>8875</v>
      </c>
      <c r="AJ1880" s="237" t="s">
        <v>260</v>
      </c>
    </row>
    <row r="1881" spans="1:36">
      <c r="A1881" s="237" t="str">
        <f t="shared" si="314"/>
        <v>0415102755就労継続支援Ｂ型</v>
      </c>
      <c r="B1881" s="237" t="s">
        <v>8807</v>
      </c>
      <c r="C1881" s="237" t="s">
        <v>8808</v>
      </c>
      <c r="D1881" s="237" t="str">
        <f t="shared" si="315"/>
        <v>カブシキガイシャアルファオメガ</v>
      </c>
      <c r="E1881" s="237" t="s">
        <v>8809</v>
      </c>
      <c r="F1881" s="237" t="str">
        <f t="shared" si="316"/>
        <v>730</v>
      </c>
      <c r="G1881" s="237" t="str">
        <f t="shared" si="317"/>
        <v>0012</v>
      </c>
      <c r="H1881" s="237" t="s">
        <v>8810</v>
      </c>
      <c r="I1881" s="237" t="str">
        <f t="shared" si="318"/>
        <v>広島県広島市中区上八丁堀８番23号林業ビル４Ｆ</v>
      </c>
      <c r="J1881" s="237" t="s">
        <v>8811</v>
      </c>
      <c r="K1881" s="237" t="s">
        <v>8812</v>
      </c>
      <c r="L1881" s="237" t="s">
        <v>339</v>
      </c>
      <c r="M1881" s="237" t="s">
        <v>8813</v>
      </c>
      <c r="N1881" s="237" t="s">
        <v>8877</v>
      </c>
      <c r="O1881" s="237" t="s">
        <v>8878</v>
      </c>
      <c r="P1881" s="237" t="s">
        <v>2484</v>
      </c>
      <c r="Q1881" s="237" t="s">
        <v>6875</v>
      </c>
      <c r="R1881" s="237" t="s">
        <v>8879</v>
      </c>
      <c r="S1881" s="237" t="s">
        <v>8475</v>
      </c>
      <c r="T1881" s="237" t="s">
        <v>8880</v>
      </c>
      <c r="U1881" s="237" t="s">
        <v>8881</v>
      </c>
      <c r="V1881" s="237" t="s">
        <v>111</v>
      </c>
      <c r="W1881" s="237"/>
      <c r="X1881" s="237"/>
      <c r="Y1881" s="237" t="s">
        <v>8877</v>
      </c>
      <c r="Z1881" s="237" t="s">
        <v>8878</v>
      </c>
      <c r="AA1881" s="237" t="str">
        <f t="shared" si="319"/>
        <v>サブカルビジネスセンターセンダイツウ</v>
      </c>
      <c r="AB1881" s="237" t="s">
        <v>2484</v>
      </c>
      <c r="AC1881" s="237" t="str">
        <f t="shared" si="320"/>
        <v>980</v>
      </c>
      <c r="AD1881" s="237" t="str">
        <f t="shared" si="321"/>
        <v>0811</v>
      </c>
      <c r="AE1881" s="237" t="s">
        <v>6875</v>
      </c>
      <c r="AF1881" s="237" t="s">
        <v>8879</v>
      </c>
      <c r="AG1881" s="237" t="str">
        <f t="shared" si="322"/>
        <v>仙台市青葉区一番町四丁目１番１号仙台セントラルビル２階</v>
      </c>
      <c r="AH1881" s="237" t="s">
        <v>8475</v>
      </c>
      <c r="AI1881" s="237" t="s">
        <v>8880</v>
      </c>
      <c r="AJ1881" s="237" t="s">
        <v>332</v>
      </c>
    </row>
    <row r="1882" spans="1:36">
      <c r="A1882" s="237" t="str">
        <f t="shared" si="314"/>
        <v>0415102763就労移行支援</v>
      </c>
      <c r="B1882" s="237" t="s">
        <v>8609</v>
      </c>
      <c r="C1882" s="237" t="s">
        <v>8610</v>
      </c>
      <c r="D1882" s="237" t="str">
        <f t="shared" si="315"/>
        <v>カブシキガイシャリウ゛ァ</v>
      </c>
      <c r="E1882" s="237" t="s">
        <v>8611</v>
      </c>
      <c r="F1882" s="237" t="str">
        <f t="shared" si="316"/>
        <v>171</v>
      </c>
      <c r="G1882" s="237" t="str">
        <f t="shared" si="317"/>
        <v>0033</v>
      </c>
      <c r="H1882" s="237" t="s">
        <v>8612</v>
      </c>
      <c r="I1882" s="237" t="str">
        <f t="shared" si="318"/>
        <v>東京都豊島区高田三丁目７番９号</v>
      </c>
      <c r="J1882" s="237" t="s">
        <v>8613</v>
      </c>
      <c r="K1882" s="237" t="s">
        <v>8614</v>
      </c>
      <c r="L1882" s="237" t="s">
        <v>339</v>
      </c>
      <c r="M1882" s="237" t="s">
        <v>8615</v>
      </c>
      <c r="N1882" s="237" t="s">
        <v>8882</v>
      </c>
      <c r="O1882" s="237" t="s">
        <v>8883</v>
      </c>
      <c r="P1882" s="237" t="s">
        <v>646</v>
      </c>
      <c r="Q1882" s="237" t="s">
        <v>6875</v>
      </c>
      <c r="R1882" s="237" t="s">
        <v>8884</v>
      </c>
      <c r="S1882" s="237" t="s">
        <v>8885</v>
      </c>
      <c r="T1882" s="237" t="s">
        <v>8886</v>
      </c>
      <c r="U1882" s="237" t="s">
        <v>8887</v>
      </c>
      <c r="V1882" s="237" t="s">
        <v>109</v>
      </c>
      <c r="W1882" s="237"/>
      <c r="X1882" s="237"/>
      <c r="Y1882" s="237" t="s">
        <v>8882</v>
      </c>
      <c r="Z1882" s="237" t="s">
        <v>8883</v>
      </c>
      <c r="AA1882" s="237" t="str">
        <f t="shared" si="319"/>
        <v>リウ゛ァトレセンダイホンチョウ</v>
      </c>
      <c r="AB1882" s="237" t="s">
        <v>646</v>
      </c>
      <c r="AC1882" s="237" t="str">
        <f t="shared" si="320"/>
        <v>980</v>
      </c>
      <c r="AD1882" s="237" t="str">
        <f t="shared" si="321"/>
        <v>0014</v>
      </c>
      <c r="AE1882" s="237" t="s">
        <v>6875</v>
      </c>
      <c r="AF1882" s="237" t="s">
        <v>8884</v>
      </c>
      <c r="AG1882" s="237" t="str">
        <f t="shared" si="322"/>
        <v>仙台市青葉区本町一丁目11番１号ＨＦ仙台本町ビルディング３階</v>
      </c>
      <c r="AH1882" s="237" t="s">
        <v>8885</v>
      </c>
      <c r="AI1882" s="237" t="s">
        <v>8886</v>
      </c>
      <c r="AJ1882" s="237" t="s">
        <v>260</v>
      </c>
    </row>
    <row r="1883" spans="1:36">
      <c r="A1883" s="237" t="str">
        <f t="shared" si="314"/>
        <v>0415102771居宅介護</v>
      </c>
      <c r="B1883" s="237" t="s">
        <v>8888</v>
      </c>
      <c r="C1883" s="237" t="s">
        <v>8889</v>
      </c>
      <c r="D1883" s="237" t="str">
        <f t="shared" si="315"/>
        <v>イリョウホウジンソウシカイ</v>
      </c>
      <c r="E1883" s="237" t="s">
        <v>8734</v>
      </c>
      <c r="F1883" s="237" t="str">
        <f t="shared" si="316"/>
        <v>989</v>
      </c>
      <c r="G1883" s="237" t="str">
        <f t="shared" si="317"/>
        <v>3125</v>
      </c>
      <c r="H1883" s="237" t="s">
        <v>8890</v>
      </c>
      <c r="I1883" s="237" t="str">
        <f t="shared" si="318"/>
        <v>仙台市青葉区下愛子字観音堂１番１</v>
      </c>
      <c r="J1883" s="237" t="s">
        <v>8891</v>
      </c>
      <c r="K1883" s="237" t="s">
        <v>8892</v>
      </c>
      <c r="L1883" s="237" t="s">
        <v>248</v>
      </c>
      <c r="M1883" s="237" t="s">
        <v>8893</v>
      </c>
      <c r="N1883" s="237" t="s">
        <v>8894</v>
      </c>
      <c r="O1883" s="237" t="s">
        <v>8895</v>
      </c>
      <c r="P1883" s="237" t="s">
        <v>8734</v>
      </c>
      <c r="Q1883" s="237" t="s">
        <v>6875</v>
      </c>
      <c r="R1883" s="237" t="s">
        <v>8896</v>
      </c>
      <c r="S1883" s="237" t="s">
        <v>8897</v>
      </c>
      <c r="T1883" s="237" t="s">
        <v>8898</v>
      </c>
      <c r="U1883" s="237" t="s">
        <v>8899</v>
      </c>
      <c r="V1883" s="237" t="s">
        <v>99</v>
      </c>
      <c r="W1883" s="237"/>
      <c r="X1883" s="237"/>
      <c r="Y1883" s="237" t="s">
        <v>8894</v>
      </c>
      <c r="Z1883" s="237" t="s">
        <v>8895</v>
      </c>
      <c r="AA1883" s="237" t="str">
        <f t="shared" si="319"/>
        <v>ホウモンカイゴステーション　モークシャアヤシ</v>
      </c>
      <c r="AB1883" s="237" t="s">
        <v>8734</v>
      </c>
      <c r="AC1883" s="237" t="str">
        <f t="shared" si="320"/>
        <v>989</v>
      </c>
      <c r="AD1883" s="237" t="str">
        <f t="shared" si="321"/>
        <v>3125</v>
      </c>
      <c r="AE1883" s="237" t="s">
        <v>6875</v>
      </c>
      <c r="AF1883" s="237" t="s">
        <v>8896</v>
      </c>
      <c r="AG1883" s="237" t="str">
        <f t="shared" si="322"/>
        <v>仙台市青葉区下愛子字観音堂１番地の１</v>
      </c>
      <c r="AH1883" s="237" t="s">
        <v>8897</v>
      </c>
      <c r="AI1883" s="237" t="s">
        <v>8898</v>
      </c>
      <c r="AJ1883" s="237" t="s">
        <v>260</v>
      </c>
    </row>
    <row r="1884" spans="1:36">
      <c r="A1884" s="237" t="str">
        <f t="shared" si="314"/>
        <v>0415102771重度訪問介護</v>
      </c>
      <c r="B1884" s="237" t="s">
        <v>8888</v>
      </c>
      <c r="C1884" s="237" t="s">
        <v>8889</v>
      </c>
      <c r="D1884" s="237" t="str">
        <f t="shared" si="315"/>
        <v>イリョウホウジンソウシカイ</v>
      </c>
      <c r="E1884" s="237" t="s">
        <v>8734</v>
      </c>
      <c r="F1884" s="237" t="str">
        <f t="shared" si="316"/>
        <v>989</v>
      </c>
      <c r="G1884" s="237" t="str">
        <f t="shared" si="317"/>
        <v>3125</v>
      </c>
      <c r="H1884" s="237" t="s">
        <v>8890</v>
      </c>
      <c r="I1884" s="237" t="str">
        <f t="shared" si="318"/>
        <v>仙台市青葉区下愛子字観音堂１番１</v>
      </c>
      <c r="J1884" s="237" t="s">
        <v>8891</v>
      </c>
      <c r="K1884" s="237" t="s">
        <v>8892</v>
      </c>
      <c r="L1884" s="237" t="s">
        <v>248</v>
      </c>
      <c r="M1884" s="237" t="s">
        <v>8893</v>
      </c>
      <c r="N1884" s="237" t="s">
        <v>8894</v>
      </c>
      <c r="O1884" s="237" t="s">
        <v>8895</v>
      </c>
      <c r="P1884" s="237" t="s">
        <v>8734</v>
      </c>
      <c r="Q1884" s="237" t="s">
        <v>6875</v>
      </c>
      <c r="R1884" s="237" t="s">
        <v>8896</v>
      </c>
      <c r="S1884" s="237" t="s">
        <v>8897</v>
      </c>
      <c r="T1884" s="237" t="s">
        <v>8898</v>
      </c>
      <c r="U1884" s="237" t="s">
        <v>8899</v>
      </c>
      <c r="V1884" s="237" t="s">
        <v>101</v>
      </c>
      <c r="W1884" s="237"/>
      <c r="X1884" s="237"/>
      <c r="Y1884" s="237" t="s">
        <v>8894</v>
      </c>
      <c r="Z1884" s="237" t="s">
        <v>8895</v>
      </c>
      <c r="AA1884" s="237" t="str">
        <f t="shared" si="319"/>
        <v>ホウモンカイゴステーション　モークシャアヤシ</v>
      </c>
      <c r="AB1884" s="237" t="s">
        <v>8734</v>
      </c>
      <c r="AC1884" s="237" t="str">
        <f t="shared" si="320"/>
        <v>989</v>
      </c>
      <c r="AD1884" s="237" t="str">
        <f t="shared" si="321"/>
        <v>3125</v>
      </c>
      <c r="AE1884" s="237" t="s">
        <v>6875</v>
      </c>
      <c r="AF1884" s="237" t="s">
        <v>8896</v>
      </c>
      <c r="AG1884" s="237" t="str">
        <f t="shared" si="322"/>
        <v>仙台市青葉区下愛子字観音堂１番地の１</v>
      </c>
      <c r="AH1884" s="237" t="s">
        <v>8897</v>
      </c>
      <c r="AI1884" s="237" t="s">
        <v>8898</v>
      </c>
      <c r="AJ1884" s="237" t="s">
        <v>260</v>
      </c>
    </row>
    <row r="1885" spans="1:36">
      <c r="A1885" s="237" t="str">
        <f t="shared" si="314"/>
        <v>0415102789就労移行支援</v>
      </c>
      <c r="B1885" s="237" t="s">
        <v>8900</v>
      </c>
      <c r="C1885" s="237" t="s">
        <v>8901</v>
      </c>
      <c r="D1885" s="237" t="str">
        <f t="shared" si="315"/>
        <v>カブシキガイシャクラ・ゼミ</v>
      </c>
      <c r="E1885" s="237" t="s">
        <v>8902</v>
      </c>
      <c r="F1885" s="237" t="str">
        <f t="shared" si="316"/>
        <v>430</v>
      </c>
      <c r="G1885" s="237" t="str">
        <f t="shared" si="317"/>
        <v>0944</v>
      </c>
      <c r="H1885" s="237" t="s">
        <v>8903</v>
      </c>
      <c r="I1885" s="237" t="str">
        <f t="shared" si="318"/>
        <v>静岡県浜松市中区田町230番地の15</v>
      </c>
      <c r="J1885" s="237" t="s">
        <v>8904</v>
      </c>
      <c r="K1885" s="237" t="s">
        <v>8905</v>
      </c>
      <c r="L1885" s="237" t="s">
        <v>339</v>
      </c>
      <c r="M1885" s="237" t="s">
        <v>8906</v>
      </c>
      <c r="N1885" s="237" t="s">
        <v>8907</v>
      </c>
      <c r="O1885" s="237" t="s">
        <v>8908</v>
      </c>
      <c r="P1885" s="237" t="s">
        <v>646</v>
      </c>
      <c r="Q1885" s="237" t="s">
        <v>6875</v>
      </c>
      <c r="R1885" s="237" t="s">
        <v>8909</v>
      </c>
      <c r="S1885" s="237" t="s">
        <v>8910</v>
      </c>
      <c r="T1885" s="237" t="s">
        <v>8910</v>
      </c>
      <c r="U1885" s="237" t="s">
        <v>8911</v>
      </c>
      <c r="V1885" s="237" t="s">
        <v>109</v>
      </c>
      <c r="W1885" s="237"/>
      <c r="X1885" s="237"/>
      <c r="Y1885" s="237" t="s">
        <v>8907</v>
      </c>
      <c r="Z1885" s="237" t="s">
        <v>8908</v>
      </c>
      <c r="AA1885" s="237" t="str">
        <f t="shared" si="319"/>
        <v>アクセスジョブセンダイ</v>
      </c>
      <c r="AB1885" s="237" t="s">
        <v>646</v>
      </c>
      <c r="AC1885" s="237" t="str">
        <f t="shared" si="320"/>
        <v>980</v>
      </c>
      <c r="AD1885" s="237" t="str">
        <f t="shared" si="321"/>
        <v>0014</v>
      </c>
      <c r="AE1885" s="237" t="s">
        <v>6875</v>
      </c>
      <c r="AF1885" s="237" t="s">
        <v>8909</v>
      </c>
      <c r="AG1885" s="237" t="str">
        <f t="shared" si="322"/>
        <v>仙台市青葉区本町三丁目５番21号　アーカス本町ビル２F</v>
      </c>
      <c r="AH1885" s="237" t="s">
        <v>8910</v>
      </c>
      <c r="AI1885" s="237" t="s">
        <v>8910</v>
      </c>
      <c r="AJ1885" s="237" t="s">
        <v>260</v>
      </c>
    </row>
    <row r="1886" spans="1:36">
      <c r="A1886" s="237" t="str">
        <f t="shared" si="314"/>
        <v>0415102797居宅介護</v>
      </c>
      <c r="B1886" s="237" t="s">
        <v>8912</v>
      </c>
      <c r="C1886" s="237" t="s">
        <v>8913</v>
      </c>
      <c r="D1886" s="237" t="str">
        <f t="shared" si="315"/>
        <v>カブシキガイシャウェルフェアジャパン</v>
      </c>
      <c r="E1886" s="237" t="s">
        <v>2484</v>
      </c>
      <c r="F1886" s="237" t="str">
        <f t="shared" si="316"/>
        <v>980</v>
      </c>
      <c r="G1886" s="237" t="str">
        <f t="shared" si="317"/>
        <v>0811</v>
      </c>
      <c r="H1886" s="237" t="s">
        <v>8914</v>
      </c>
      <c r="I1886" s="237" t="str">
        <f t="shared" si="318"/>
        <v>仙台市青葉区一番町一丁目14番32号</v>
      </c>
      <c r="J1886" s="237" t="s">
        <v>8915</v>
      </c>
      <c r="K1886" s="237" t="s">
        <v>8916</v>
      </c>
      <c r="L1886" s="237" t="s">
        <v>339</v>
      </c>
      <c r="M1886" s="237" t="s">
        <v>8917</v>
      </c>
      <c r="N1886" s="237" t="s">
        <v>8918</v>
      </c>
      <c r="O1886" s="237" t="s">
        <v>8919</v>
      </c>
      <c r="P1886" s="237" t="s">
        <v>2484</v>
      </c>
      <c r="Q1886" s="237" t="s">
        <v>6875</v>
      </c>
      <c r="R1886" s="237" t="s">
        <v>8920</v>
      </c>
      <c r="S1886" s="237" t="s">
        <v>8915</v>
      </c>
      <c r="T1886" s="237" t="s">
        <v>8916</v>
      </c>
      <c r="U1886" s="237" t="s">
        <v>8921</v>
      </c>
      <c r="V1886" s="237" t="s">
        <v>99</v>
      </c>
      <c r="W1886" s="237"/>
      <c r="X1886" s="237"/>
      <c r="Y1886" s="237" t="s">
        <v>8918</v>
      </c>
      <c r="Z1886" s="237" t="s">
        <v>8919</v>
      </c>
      <c r="AA1886" s="237" t="str">
        <f t="shared" si="319"/>
        <v>ヘルパーステーション　ペルシモンセンダイ</v>
      </c>
      <c r="AB1886" s="237" t="s">
        <v>2484</v>
      </c>
      <c r="AC1886" s="237" t="str">
        <f t="shared" si="320"/>
        <v>980</v>
      </c>
      <c r="AD1886" s="237" t="str">
        <f t="shared" si="321"/>
        <v>0811</v>
      </c>
      <c r="AE1886" s="237" t="s">
        <v>6875</v>
      </c>
      <c r="AF1886" s="237" t="s">
        <v>8920</v>
      </c>
      <c r="AG1886" s="237" t="str">
        <f t="shared" si="322"/>
        <v>仙台市青葉区一番町一丁目14番32号　フライハイトビル９F</v>
      </c>
      <c r="AH1886" s="237" t="s">
        <v>8915</v>
      </c>
      <c r="AI1886" s="237" t="s">
        <v>8916</v>
      </c>
      <c r="AJ1886" s="237" t="s">
        <v>261</v>
      </c>
    </row>
    <row r="1887" spans="1:36">
      <c r="A1887" s="237" t="str">
        <f t="shared" si="314"/>
        <v>0415102797重度訪問介護</v>
      </c>
      <c r="B1887" s="237" t="s">
        <v>8912</v>
      </c>
      <c r="C1887" s="237" t="s">
        <v>8913</v>
      </c>
      <c r="D1887" s="237" t="str">
        <f t="shared" si="315"/>
        <v>カブシキガイシャウェルフェアジャパン</v>
      </c>
      <c r="E1887" s="237" t="s">
        <v>2484</v>
      </c>
      <c r="F1887" s="237" t="str">
        <f t="shared" si="316"/>
        <v>980</v>
      </c>
      <c r="G1887" s="237" t="str">
        <f t="shared" si="317"/>
        <v>0811</v>
      </c>
      <c r="H1887" s="237" t="s">
        <v>8914</v>
      </c>
      <c r="I1887" s="237" t="str">
        <f t="shared" si="318"/>
        <v>仙台市青葉区一番町一丁目14番32号</v>
      </c>
      <c r="J1887" s="237" t="s">
        <v>8915</v>
      </c>
      <c r="K1887" s="237" t="s">
        <v>8916</v>
      </c>
      <c r="L1887" s="237" t="s">
        <v>339</v>
      </c>
      <c r="M1887" s="237" t="s">
        <v>8917</v>
      </c>
      <c r="N1887" s="237" t="s">
        <v>8918</v>
      </c>
      <c r="O1887" s="237" t="s">
        <v>8919</v>
      </c>
      <c r="P1887" s="237" t="s">
        <v>2484</v>
      </c>
      <c r="Q1887" s="237" t="s">
        <v>6875</v>
      </c>
      <c r="R1887" s="237" t="s">
        <v>8920</v>
      </c>
      <c r="S1887" s="237" t="s">
        <v>8915</v>
      </c>
      <c r="T1887" s="237" t="s">
        <v>8916</v>
      </c>
      <c r="U1887" s="237" t="s">
        <v>8921</v>
      </c>
      <c r="V1887" s="237" t="s">
        <v>101</v>
      </c>
      <c r="W1887" s="237"/>
      <c r="X1887" s="237"/>
      <c r="Y1887" s="237" t="s">
        <v>8918</v>
      </c>
      <c r="Z1887" s="237" t="s">
        <v>8919</v>
      </c>
      <c r="AA1887" s="237" t="str">
        <f t="shared" si="319"/>
        <v>ヘルパーステーション　ペルシモンセンダイ</v>
      </c>
      <c r="AB1887" s="237" t="s">
        <v>2484</v>
      </c>
      <c r="AC1887" s="237" t="str">
        <f t="shared" si="320"/>
        <v>980</v>
      </c>
      <c r="AD1887" s="237" t="str">
        <f t="shared" si="321"/>
        <v>0811</v>
      </c>
      <c r="AE1887" s="237" t="s">
        <v>6875</v>
      </c>
      <c r="AF1887" s="237" t="s">
        <v>8920</v>
      </c>
      <c r="AG1887" s="237" t="str">
        <f t="shared" si="322"/>
        <v>仙台市青葉区一番町一丁目14番32号　フライハイトビル９F</v>
      </c>
      <c r="AH1887" s="237" t="s">
        <v>8915</v>
      </c>
      <c r="AI1887" s="237" t="s">
        <v>8916</v>
      </c>
      <c r="AJ1887" s="237" t="s">
        <v>261</v>
      </c>
    </row>
    <row r="1888" spans="1:36">
      <c r="A1888" s="237" t="str">
        <f t="shared" si="314"/>
        <v>0415102805居宅介護</v>
      </c>
      <c r="B1888" s="237" t="s">
        <v>8922</v>
      </c>
      <c r="C1888" s="237" t="s">
        <v>8923</v>
      </c>
      <c r="D1888" s="237" t="str">
        <f t="shared" si="315"/>
        <v>ゴウドウカイシャユイノコエ</v>
      </c>
      <c r="E1888" s="237" t="s">
        <v>7416</v>
      </c>
      <c r="F1888" s="237" t="str">
        <f t="shared" si="316"/>
        <v>989</v>
      </c>
      <c r="G1888" s="237" t="str">
        <f t="shared" si="317"/>
        <v>3122</v>
      </c>
      <c r="H1888" s="237" t="s">
        <v>8924</v>
      </c>
      <c r="I1888" s="237" t="str">
        <f t="shared" si="318"/>
        <v>仙台市青葉区栗生五丁目10番23号-203</v>
      </c>
      <c r="J1888" s="237" t="s">
        <v>8925</v>
      </c>
      <c r="K1888" s="237" t="s">
        <v>8925</v>
      </c>
      <c r="L1888" s="237" t="s">
        <v>821</v>
      </c>
      <c r="M1888" s="237" t="s">
        <v>8926</v>
      </c>
      <c r="N1888" s="237" t="s">
        <v>8927</v>
      </c>
      <c r="O1888" s="237" t="s">
        <v>8928</v>
      </c>
      <c r="P1888" s="237" t="s">
        <v>7416</v>
      </c>
      <c r="Q1888" s="237" t="s">
        <v>6875</v>
      </c>
      <c r="R1888" s="237" t="s">
        <v>8929</v>
      </c>
      <c r="S1888" s="237" t="s">
        <v>8925</v>
      </c>
      <c r="T1888" s="237" t="s">
        <v>8925</v>
      </c>
      <c r="U1888" s="237" t="s">
        <v>8930</v>
      </c>
      <c r="V1888" s="237" t="s">
        <v>99</v>
      </c>
      <c r="W1888" s="237"/>
      <c r="X1888" s="237"/>
      <c r="Y1888" s="237" t="s">
        <v>8927</v>
      </c>
      <c r="Z1888" s="237" t="s">
        <v>8928</v>
      </c>
      <c r="AA1888" s="237" t="str">
        <f t="shared" si="319"/>
        <v>ホウモンカイゴユイノコエ</v>
      </c>
      <c r="AB1888" s="237" t="s">
        <v>7416</v>
      </c>
      <c r="AC1888" s="237" t="str">
        <f t="shared" si="320"/>
        <v>989</v>
      </c>
      <c r="AD1888" s="237" t="str">
        <f t="shared" si="321"/>
        <v>3122</v>
      </c>
      <c r="AE1888" s="237" t="s">
        <v>6875</v>
      </c>
      <c r="AF1888" s="237" t="s">
        <v>8929</v>
      </c>
      <c r="AG1888" s="237" t="str">
        <f t="shared" si="322"/>
        <v>仙台市青葉区栗生五丁目10番地の23-203</v>
      </c>
      <c r="AH1888" s="237" t="s">
        <v>8925</v>
      </c>
      <c r="AI1888" s="237" t="s">
        <v>8925</v>
      </c>
      <c r="AJ1888" s="237" t="s">
        <v>260</v>
      </c>
    </row>
    <row r="1889" spans="1:36">
      <c r="A1889" s="237" t="str">
        <f t="shared" si="314"/>
        <v>0415102805重度訪問介護</v>
      </c>
      <c r="B1889" s="237" t="s">
        <v>8922</v>
      </c>
      <c r="C1889" s="237" t="s">
        <v>8923</v>
      </c>
      <c r="D1889" s="237" t="str">
        <f t="shared" si="315"/>
        <v>ゴウドウカイシャユイノコエ</v>
      </c>
      <c r="E1889" s="237" t="s">
        <v>7416</v>
      </c>
      <c r="F1889" s="237" t="str">
        <f t="shared" si="316"/>
        <v>989</v>
      </c>
      <c r="G1889" s="237" t="str">
        <f t="shared" si="317"/>
        <v>3122</v>
      </c>
      <c r="H1889" s="237" t="s">
        <v>8924</v>
      </c>
      <c r="I1889" s="237" t="str">
        <f t="shared" si="318"/>
        <v>仙台市青葉区栗生五丁目10番23号-203</v>
      </c>
      <c r="J1889" s="237" t="s">
        <v>8925</v>
      </c>
      <c r="K1889" s="237" t="s">
        <v>8925</v>
      </c>
      <c r="L1889" s="237" t="s">
        <v>821</v>
      </c>
      <c r="M1889" s="237" t="s">
        <v>8926</v>
      </c>
      <c r="N1889" s="237" t="s">
        <v>8927</v>
      </c>
      <c r="O1889" s="237" t="s">
        <v>8928</v>
      </c>
      <c r="P1889" s="237" t="s">
        <v>7416</v>
      </c>
      <c r="Q1889" s="237" t="s">
        <v>6875</v>
      </c>
      <c r="R1889" s="237" t="s">
        <v>8929</v>
      </c>
      <c r="S1889" s="237" t="s">
        <v>8925</v>
      </c>
      <c r="T1889" s="237" t="s">
        <v>8925</v>
      </c>
      <c r="U1889" s="237" t="s">
        <v>8930</v>
      </c>
      <c r="V1889" s="237" t="s">
        <v>101</v>
      </c>
      <c r="W1889" s="237"/>
      <c r="X1889" s="237"/>
      <c r="Y1889" s="237" t="s">
        <v>8927</v>
      </c>
      <c r="Z1889" s="237" t="s">
        <v>8928</v>
      </c>
      <c r="AA1889" s="237" t="str">
        <f t="shared" si="319"/>
        <v>ホウモンカイゴユイノコエ</v>
      </c>
      <c r="AB1889" s="237" t="s">
        <v>7416</v>
      </c>
      <c r="AC1889" s="237" t="str">
        <f t="shared" si="320"/>
        <v>989</v>
      </c>
      <c r="AD1889" s="237" t="str">
        <f t="shared" si="321"/>
        <v>3122</v>
      </c>
      <c r="AE1889" s="237" t="s">
        <v>6875</v>
      </c>
      <c r="AF1889" s="237" t="s">
        <v>8929</v>
      </c>
      <c r="AG1889" s="237" t="str">
        <f t="shared" si="322"/>
        <v>仙台市青葉区栗生五丁目10番地の23-203</v>
      </c>
      <c r="AH1889" s="237" t="s">
        <v>8925</v>
      </c>
      <c r="AI1889" s="237" t="s">
        <v>8925</v>
      </c>
      <c r="AJ1889" s="237" t="s">
        <v>260</v>
      </c>
    </row>
    <row r="1890" spans="1:36">
      <c r="A1890" s="237" t="str">
        <f t="shared" si="314"/>
        <v>0415102813居宅介護</v>
      </c>
      <c r="B1890" s="237" t="s">
        <v>8931</v>
      </c>
      <c r="C1890" s="237" t="s">
        <v>8932</v>
      </c>
      <c r="D1890" s="237" t="str">
        <f t="shared" si="315"/>
        <v>カブシキガイシャイキイキカイゴ</v>
      </c>
      <c r="E1890" s="237" t="s">
        <v>5960</v>
      </c>
      <c r="F1890" s="237" t="str">
        <f t="shared" si="316"/>
        <v>981</v>
      </c>
      <c r="G1890" s="237" t="str">
        <f t="shared" si="317"/>
        <v>3212</v>
      </c>
      <c r="H1890" s="237" t="s">
        <v>8933</v>
      </c>
      <c r="I1890" s="237" t="str">
        <f t="shared" si="318"/>
        <v>仙台市泉区長命ケ丘六丁目２番地の21</v>
      </c>
      <c r="J1890" s="237" t="s">
        <v>8934</v>
      </c>
      <c r="K1890" s="237" t="s">
        <v>8935</v>
      </c>
      <c r="L1890" s="237" t="s">
        <v>339</v>
      </c>
      <c r="M1890" s="237" t="s">
        <v>8936</v>
      </c>
      <c r="N1890" s="237" t="s">
        <v>8937</v>
      </c>
      <c r="O1890" s="237" t="s">
        <v>8938</v>
      </c>
      <c r="P1890" s="237" t="s">
        <v>608</v>
      </c>
      <c r="Q1890" s="237" t="s">
        <v>6875</v>
      </c>
      <c r="R1890" s="237" t="s">
        <v>8939</v>
      </c>
      <c r="S1890" s="237" t="s">
        <v>8940</v>
      </c>
      <c r="T1890" s="237" t="s">
        <v>8941</v>
      </c>
      <c r="U1890" s="237" t="s">
        <v>8942</v>
      </c>
      <c r="V1890" s="237" t="s">
        <v>99</v>
      </c>
      <c r="W1890" s="237"/>
      <c r="X1890" s="237"/>
      <c r="Y1890" s="237" t="s">
        <v>8937</v>
      </c>
      <c r="Z1890" s="237" t="s">
        <v>8938</v>
      </c>
      <c r="AA1890" s="237" t="str">
        <f t="shared" si="319"/>
        <v>カブシキガイシャイキイキカイゴ　オダワラジギョウショ</v>
      </c>
      <c r="AB1890" s="237" t="s">
        <v>608</v>
      </c>
      <c r="AC1890" s="237" t="str">
        <f t="shared" si="320"/>
        <v>980</v>
      </c>
      <c r="AD1890" s="237" t="str">
        <f t="shared" si="321"/>
        <v>0003</v>
      </c>
      <c r="AE1890" s="237" t="s">
        <v>6875</v>
      </c>
      <c r="AF1890" s="237" t="s">
        <v>8939</v>
      </c>
      <c r="AG1890" s="237" t="str">
        <f t="shared" si="322"/>
        <v>仙台市青葉区小田原五丁目１番46号</v>
      </c>
      <c r="AH1890" s="237" t="s">
        <v>8940</v>
      </c>
      <c r="AI1890" s="237" t="s">
        <v>8941</v>
      </c>
      <c r="AJ1890" s="237" t="s">
        <v>261</v>
      </c>
    </row>
    <row r="1891" spans="1:36">
      <c r="A1891" s="237" t="str">
        <f t="shared" si="314"/>
        <v>0415102813重度訪問介護</v>
      </c>
      <c r="B1891" s="237" t="s">
        <v>8931</v>
      </c>
      <c r="C1891" s="237" t="s">
        <v>8932</v>
      </c>
      <c r="D1891" s="237" t="str">
        <f t="shared" si="315"/>
        <v>カブシキガイシャイキイキカイゴ</v>
      </c>
      <c r="E1891" s="237" t="s">
        <v>5960</v>
      </c>
      <c r="F1891" s="237" t="str">
        <f t="shared" si="316"/>
        <v>981</v>
      </c>
      <c r="G1891" s="237" t="str">
        <f t="shared" si="317"/>
        <v>3212</v>
      </c>
      <c r="H1891" s="237" t="s">
        <v>8933</v>
      </c>
      <c r="I1891" s="237" t="str">
        <f t="shared" si="318"/>
        <v>仙台市泉区長命ケ丘六丁目２番地の21</v>
      </c>
      <c r="J1891" s="237" t="s">
        <v>8934</v>
      </c>
      <c r="K1891" s="237" t="s">
        <v>8935</v>
      </c>
      <c r="L1891" s="237" t="s">
        <v>339</v>
      </c>
      <c r="M1891" s="237" t="s">
        <v>8936</v>
      </c>
      <c r="N1891" s="237" t="s">
        <v>8937</v>
      </c>
      <c r="O1891" s="237" t="s">
        <v>8938</v>
      </c>
      <c r="P1891" s="237" t="s">
        <v>608</v>
      </c>
      <c r="Q1891" s="237" t="s">
        <v>6875</v>
      </c>
      <c r="R1891" s="237" t="s">
        <v>8939</v>
      </c>
      <c r="S1891" s="237" t="s">
        <v>8940</v>
      </c>
      <c r="T1891" s="237" t="s">
        <v>8941</v>
      </c>
      <c r="U1891" s="237" t="s">
        <v>8942</v>
      </c>
      <c r="V1891" s="237" t="s">
        <v>101</v>
      </c>
      <c r="W1891" s="237"/>
      <c r="X1891" s="237"/>
      <c r="Y1891" s="237" t="s">
        <v>8937</v>
      </c>
      <c r="Z1891" s="237" t="s">
        <v>8938</v>
      </c>
      <c r="AA1891" s="237" t="str">
        <f t="shared" si="319"/>
        <v>カブシキガイシャイキイキカイゴ　オダワラジギョウショ</v>
      </c>
      <c r="AB1891" s="237" t="s">
        <v>608</v>
      </c>
      <c r="AC1891" s="237" t="str">
        <f t="shared" si="320"/>
        <v>980</v>
      </c>
      <c r="AD1891" s="237" t="str">
        <f t="shared" si="321"/>
        <v>0003</v>
      </c>
      <c r="AE1891" s="237" t="s">
        <v>6875</v>
      </c>
      <c r="AF1891" s="237" t="s">
        <v>8939</v>
      </c>
      <c r="AG1891" s="237" t="str">
        <f t="shared" si="322"/>
        <v>仙台市青葉区小田原五丁目１番46号</v>
      </c>
      <c r="AH1891" s="237" t="s">
        <v>8940</v>
      </c>
      <c r="AI1891" s="237" t="s">
        <v>8941</v>
      </c>
      <c r="AJ1891" s="237" t="s">
        <v>261</v>
      </c>
    </row>
    <row r="1892" spans="1:36">
      <c r="A1892" s="237" t="str">
        <f t="shared" si="314"/>
        <v>0415102813同行援護</v>
      </c>
      <c r="B1892" s="237" t="s">
        <v>8931</v>
      </c>
      <c r="C1892" s="237" t="s">
        <v>8932</v>
      </c>
      <c r="D1892" s="237" t="str">
        <f t="shared" si="315"/>
        <v>カブシキガイシャイキイキカイゴ</v>
      </c>
      <c r="E1892" s="237" t="s">
        <v>5960</v>
      </c>
      <c r="F1892" s="237" t="str">
        <f t="shared" si="316"/>
        <v>981</v>
      </c>
      <c r="G1892" s="237" t="str">
        <f t="shared" si="317"/>
        <v>3212</v>
      </c>
      <c r="H1892" s="237" t="s">
        <v>8933</v>
      </c>
      <c r="I1892" s="237" t="str">
        <f t="shared" si="318"/>
        <v>仙台市泉区長命ケ丘六丁目２番地の21</v>
      </c>
      <c r="J1892" s="237" t="s">
        <v>8934</v>
      </c>
      <c r="K1892" s="237" t="s">
        <v>8935</v>
      </c>
      <c r="L1892" s="237" t="s">
        <v>339</v>
      </c>
      <c r="M1892" s="237" t="s">
        <v>8936</v>
      </c>
      <c r="N1892" s="237" t="s">
        <v>8937</v>
      </c>
      <c r="O1892" s="237" t="s">
        <v>8938</v>
      </c>
      <c r="P1892" s="237" t="s">
        <v>608</v>
      </c>
      <c r="Q1892" s="237" t="s">
        <v>6875</v>
      </c>
      <c r="R1892" s="237" t="s">
        <v>8939</v>
      </c>
      <c r="S1892" s="237" t="s">
        <v>8940</v>
      </c>
      <c r="T1892" s="237" t="s">
        <v>8941</v>
      </c>
      <c r="U1892" s="237" t="s">
        <v>8942</v>
      </c>
      <c r="V1892" s="237" t="s">
        <v>126</v>
      </c>
      <c r="W1892" s="237"/>
      <c r="X1892" s="237"/>
      <c r="Y1892" s="237" t="s">
        <v>8937</v>
      </c>
      <c r="Z1892" s="237" t="s">
        <v>8938</v>
      </c>
      <c r="AA1892" s="237" t="str">
        <f t="shared" si="319"/>
        <v>カブシキガイシャイキイキカイゴ　オダワラジギョウショ</v>
      </c>
      <c r="AB1892" s="237" t="s">
        <v>608</v>
      </c>
      <c r="AC1892" s="237" t="str">
        <f t="shared" si="320"/>
        <v>980</v>
      </c>
      <c r="AD1892" s="237" t="str">
        <f t="shared" si="321"/>
        <v>0003</v>
      </c>
      <c r="AE1892" s="237" t="s">
        <v>6875</v>
      </c>
      <c r="AF1892" s="237" t="s">
        <v>8939</v>
      </c>
      <c r="AG1892" s="237" t="str">
        <f t="shared" si="322"/>
        <v>仙台市青葉区小田原五丁目１番46号</v>
      </c>
      <c r="AH1892" s="237" t="s">
        <v>8940</v>
      </c>
      <c r="AI1892" s="237" t="s">
        <v>8941</v>
      </c>
      <c r="AJ1892" s="237" t="s">
        <v>261</v>
      </c>
    </row>
    <row r="1893" spans="1:36">
      <c r="A1893" s="237" t="str">
        <f t="shared" si="314"/>
        <v>0415102821短期入所</v>
      </c>
      <c r="B1893" s="237" t="s">
        <v>8943</v>
      </c>
      <c r="C1893" s="237" t="s">
        <v>8944</v>
      </c>
      <c r="D1893" s="237" t="str">
        <f t="shared" si="315"/>
        <v>カブシキガイシャキビダンゴ</v>
      </c>
      <c r="E1893" s="237" t="s">
        <v>7028</v>
      </c>
      <c r="F1893" s="237" t="str">
        <f t="shared" si="316"/>
        <v>989</v>
      </c>
      <c r="G1893" s="237" t="str">
        <f t="shared" si="317"/>
        <v>3205</v>
      </c>
      <c r="H1893" s="237" t="s">
        <v>8945</v>
      </c>
      <c r="I1893" s="237" t="str">
        <f t="shared" si="318"/>
        <v>仙台市青葉区吉成一丁目17番10号</v>
      </c>
      <c r="J1893" s="237" t="s">
        <v>8946</v>
      </c>
      <c r="K1893" s="237" t="s">
        <v>8946</v>
      </c>
      <c r="L1893" s="237" t="s">
        <v>339</v>
      </c>
      <c r="M1893" s="237" t="s">
        <v>8947</v>
      </c>
      <c r="N1893" s="237" t="s">
        <v>8948</v>
      </c>
      <c r="O1893" s="237" t="s">
        <v>8949</v>
      </c>
      <c r="P1893" s="237" t="s">
        <v>8950</v>
      </c>
      <c r="Q1893" s="237" t="s">
        <v>6875</v>
      </c>
      <c r="R1893" s="237" t="s">
        <v>8951</v>
      </c>
      <c r="S1893" s="237" t="s">
        <v>8952</v>
      </c>
      <c r="T1893" s="237" t="s">
        <v>8953</v>
      </c>
      <c r="U1893" s="237" t="s">
        <v>8954</v>
      </c>
      <c r="V1893" s="237" t="s">
        <v>277</v>
      </c>
      <c r="W1893" s="237"/>
      <c r="X1893" s="237"/>
      <c r="Y1893" s="237" t="s">
        <v>8948</v>
      </c>
      <c r="Z1893" s="237" t="s">
        <v>8949</v>
      </c>
      <c r="AA1893" s="237" t="str">
        <f t="shared" si="319"/>
        <v>タンキニュウショ「ｋｉｂｉｄａｎｇｏ　ｌｉｎｋ」</v>
      </c>
      <c r="AB1893" s="237" t="s">
        <v>8950</v>
      </c>
      <c r="AC1893" s="237" t="str">
        <f t="shared" si="320"/>
        <v>981</v>
      </c>
      <c r="AD1893" s="237" t="str">
        <f t="shared" si="321"/>
        <v>0951</v>
      </c>
      <c r="AE1893" s="237" t="s">
        <v>6875</v>
      </c>
      <c r="AF1893" s="237" t="s">
        <v>8951</v>
      </c>
      <c r="AG1893" s="237" t="str">
        <f t="shared" si="322"/>
        <v>仙台市青葉区滝道37番１号</v>
      </c>
      <c r="AH1893" s="237" t="s">
        <v>8952</v>
      </c>
      <c r="AI1893" s="237" t="s">
        <v>8953</v>
      </c>
      <c r="AJ1893" s="237" t="s">
        <v>260</v>
      </c>
    </row>
    <row r="1894" spans="1:36">
      <c r="A1894" s="237" t="str">
        <f t="shared" si="314"/>
        <v>0415102839就労移行支援</v>
      </c>
      <c r="B1894" s="237" t="s">
        <v>8955</v>
      </c>
      <c r="C1894" s="237" t="s">
        <v>8956</v>
      </c>
      <c r="D1894" s="237" t="str">
        <f t="shared" si="315"/>
        <v>カブシキガイシャジンザイサービスユウ</v>
      </c>
      <c r="E1894" s="237" t="s">
        <v>3098</v>
      </c>
      <c r="F1894" s="237" t="str">
        <f t="shared" si="316"/>
        <v>980</v>
      </c>
      <c r="G1894" s="237" t="str">
        <f t="shared" si="317"/>
        <v>0011</v>
      </c>
      <c r="H1894" s="237" t="s">
        <v>8957</v>
      </c>
      <c r="I1894" s="237" t="str">
        <f t="shared" si="318"/>
        <v>仙台市青葉区上杉一丁目８番19号</v>
      </c>
      <c r="J1894" s="237" t="s">
        <v>8958</v>
      </c>
      <c r="K1894" s="237" t="s">
        <v>8959</v>
      </c>
      <c r="L1894" s="237" t="s">
        <v>339</v>
      </c>
      <c r="M1894" s="237" t="s">
        <v>2936</v>
      </c>
      <c r="N1894" s="237" t="s">
        <v>8960</v>
      </c>
      <c r="O1894" s="237" t="s">
        <v>8961</v>
      </c>
      <c r="P1894" s="237" t="s">
        <v>7204</v>
      </c>
      <c r="Q1894" s="237" t="s">
        <v>6875</v>
      </c>
      <c r="R1894" s="237" t="s">
        <v>8962</v>
      </c>
      <c r="S1894" s="237" t="s">
        <v>8963</v>
      </c>
      <c r="T1894" s="237" t="s">
        <v>8964</v>
      </c>
      <c r="U1894" s="237" t="s">
        <v>8965</v>
      </c>
      <c r="V1894" s="237" t="s">
        <v>109</v>
      </c>
      <c r="W1894" s="237"/>
      <c r="X1894" s="237"/>
      <c r="Y1894" s="237" t="s">
        <v>8960</v>
      </c>
      <c r="Z1894" s="237" t="s">
        <v>8961</v>
      </c>
      <c r="AA1894" s="237" t="str">
        <f t="shared" si="319"/>
        <v>ジョブサポートＹＯＵアサヒガオカ</v>
      </c>
      <c r="AB1894" s="237" t="s">
        <v>7204</v>
      </c>
      <c r="AC1894" s="237" t="str">
        <f t="shared" si="320"/>
        <v>981</v>
      </c>
      <c r="AD1894" s="237" t="str">
        <f t="shared" si="321"/>
        <v>0904</v>
      </c>
      <c r="AE1894" s="237" t="s">
        <v>6875</v>
      </c>
      <c r="AF1894" s="237" t="s">
        <v>8962</v>
      </c>
      <c r="AG1894" s="237" t="str">
        <f t="shared" si="322"/>
        <v>仙台市青葉区旭ケ丘三丁目６番12号フォレスト旭ケ丘T101号室</v>
      </c>
      <c r="AH1894" s="237" t="s">
        <v>8963</v>
      </c>
      <c r="AI1894" s="237" t="s">
        <v>8964</v>
      </c>
      <c r="AJ1894" s="237" t="s">
        <v>260</v>
      </c>
    </row>
    <row r="1895" spans="1:36">
      <c r="A1895" s="237" t="str">
        <f t="shared" si="314"/>
        <v>0415102839就労継続支援Ｂ型</v>
      </c>
      <c r="B1895" s="237" t="s">
        <v>8955</v>
      </c>
      <c r="C1895" s="237" t="s">
        <v>8956</v>
      </c>
      <c r="D1895" s="237" t="str">
        <f t="shared" si="315"/>
        <v>カブシキガイシャジンザイサービスユウ</v>
      </c>
      <c r="E1895" s="237" t="s">
        <v>3098</v>
      </c>
      <c r="F1895" s="237" t="str">
        <f t="shared" si="316"/>
        <v>980</v>
      </c>
      <c r="G1895" s="237" t="str">
        <f t="shared" si="317"/>
        <v>0011</v>
      </c>
      <c r="H1895" s="237" t="s">
        <v>8957</v>
      </c>
      <c r="I1895" s="237" t="str">
        <f t="shared" si="318"/>
        <v>仙台市青葉区上杉一丁目８番19号</v>
      </c>
      <c r="J1895" s="237" t="s">
        <v>8958</v>
      </c>
      <c r="K1895" s="237" t="s">
        <v>8959</v>
      </c>
      <c r="L1895" s="237" t="s">
        <v>339</v>
      </c>
      <c r="M1895" s="237" t="s">
        <v>2936</v>
      </c>
      <c r="N1895" s="237" t="s">
        <v>8960</v>
      </c>
      <c r="O1895" s="237" t="s">
        <v>8961</v>
      </c>
      <c r="P1895" s="237" t="s">
        <v>7204</v>
      </c>
      <c r="Q1895" s="237" t="s">
        <v>6875</v>
      </c>
      <c r="R1895" s="237" t="s">
        <v>8962</v>
      </c>
      <c r="S1895" s="237" t="s">
        <v>8963</v>
      </c>
      <c r="T1895" s="237" t="s">
        <v>8964</v>
      </c>
      <c r="U1895" s="237" t="s">
        <v>8965</v>
      </c>
      <c r="V1895" s="237" t="s">
        <v>111</v>
      </c>
      <c r="W1895" s="237"/>
      <c r="X1895" s="237"/>
      <c r="Y1895" s="237" t="s">
        <v>8960</v>
      </c>
      <c r="Z1895" s="237" t="s">
        <v>8961</v>
      </c>
      <c r="AA1895" s="237" t="str">
        <f t="shared" si="319"/>
        <v>ジョブサポートＹＯＵアサヒガオカ</v>
      </c>
      <c r="AB1895" s="237" t="s">
        <v>7204</v>
      </c>
      <c r="AC1895" s="237" t="str">
        <f t="shared" si="320"/>
        <v>981</v>
      </c>
      <c r="AD1895" s="237" t="str">
        <f t="shared" si="321"/>
        <v>0904</v>
      </c>
      <c r="AE1895" s="237" t="s">
        <v>6875</v>
      </c>
      <c r="AF1895" s="237" t="s">
        <v>8962</v>
      </c>
      <c r="AG1895" s="237" t="str">
        <f t="shared" si="322"/>
        <v>仙台市青葉区旭ケ丘三丁目６番12号フォレスト旭ケ丘T101号室</v>
      </c>
      <c r="AH1895" s="237" t="s">
        <v>8963</v>
      </c>
      <c r="AI1895" s="237" t="s">
        <v>8964</v>
      </c>
      <c r="AJ1895" s="237" t="s">
        <v>260</v>
      </c>
    </row>
    <row r="1896" spans="1:36">
      <c r="A1896" s="237" t="str">
        <f t="shared" si="314"/>
        <v>0415102847生活介護</v>
      </c>
      <c r="B1896" s="237" t="s">
        <v>6924</v>
      </c>
      <c r="C1896" s="237" t="s">
        <v>6925</v>
      </c>
      <c r="D1896" s="237" t="str">
        <f t="shared" si="315"/>
        <v>シャカイフクシホウジンセンダイフクシカイ</v>
      </c>
      <c r="E1896" s="237" t="s">
        <v>6883</v>
      </c>
      <c r="F1896" s="237" t="str">
        <f t="shared" si="316"/>
        <v>989</v>
      </c>
      <c r="G1896" s="237" t="str">
        <f t="shared" si="317"/>
        <v>3212</v>
      </c>
      <c r="H1896" s="237" t="s">
        <v>6926</v>
      </c>
      <c r="I1896" s="237" t="str">
        <f t="shared" si="318"/>
        <v>仙台市青葉区芋沢字畑前北６２番地</v>
      </c>
      <c r="J1896" s="237" t="s">
        <v>6927</v>
      </c>
      <c r="K1896" s="237" t="s">
        <v>6928</v>
      </c>
      <c r="L1896" s="237" t="s">
        <v>248</v>
      </c>
      <c r="M1896" s="237" t="s">
        <v>6929</v>
      </c>
      <c r="N1896" s="237" t="s">
        <v>8966</v>
      </c>
      <c r="O1896" s="237" t="s">
        <v>8967</v>
      </c>
      <c r="P1896" s="237" t="s">
        <v>7854</v>
      </c>
      <c r="Q1896" s="237" t="s">
        <v>6875</v>
      </c>
      <c r="R1896" s="237" t="s">
        <v>8968</v>
      </c>
      <c r="S1896" s="237" t="s">
        <v>8969</v>
      </c>
      <c r="T1896" s="237" t="s">
        <v>8970</v>
      </c>
      <c r="U1896" s="237" t="s">
        <v>8971</v>
      </c>
      <c r="V1896" s="237" t="s">
        <v>105</v>
      </c>
      <c r="W1896" s="237"/>
      <c r="X1896" s="237"/>
      <c r="Y1896" s="237" t="s">
        <v>8966</v>
      </c>
      <c r="Z1896" s="237" t="s">
        <v>8967</v>
      </c>
      <c r="AA1896" s="237" t="str">
        <f t="shared" si="319"/>
        <v>タキノウガタジギョウショ　スペースセンダイ</v>
      </c>
      <c r="AB1896" s="237" t="s">
        <v>7854</v>
      </c>
      <c r="AC1896" s="237" t="str">
        <f t="shared" si="320"/>
        <v>989</v>
      </c>
      <c r="AD1896" s="237" t="str">
        <f t="shared" si="321"/>
        <v>3127</v>
      </c>
      <c r="AE1896" s="237" t="s">
        <v>6875</v>
      </c>
      <c r="AF1896" s="237" t="s">
        <v>8968</v>
      </c>
      <c r="AG1896" s="237" t="str">
        <f t="shared" si="322"/>
        <v>仙台市青葉区愛子東三丁目９番11号</v>
      </c>
      <c r="AH1896" s="237" t="s">
        <v>8969</v>
      </c>
      <c r="AI1896" s="237" t="s">
        <v>8970</v>
      </c>
      <c r="AJ1896" s="237" t="s">
        <v>260</v>
      </c>
    </row>
    <row r="1897" spans="1:36">
      <c r="A1897" s="237" t="str">
        <f t="shared" si="314"/>
        <v>0415102847就労継続支援Ｂ型</v>
      </c>
      <c r="B1897" s="237" t="s">
        <v>6924</v>
      </c>
      <c r="C1897" s="237" t="s">
        <v>6925</v>
      </c>
      <c r="D1897" s="237" t="str">
        <f t="shared" si="315"/>
        <v>シャカイフクシホウジンセンダイフクシカイ</v>
      </c>
      <c r="E1897" s="237" t="s">
        <v>6883</v>
      </c>
      <c r="F1897" s="237" t="str">
        <f t="shared" si="316"/>
        <v>989</v>
      </c>
      <c r="G1897" s="237" t="str">
        <f t="shared" si="317"/>
        <v>3212</v>
      </c>
      <c r="H1897" s="237" t="s">
        <v>6926</v>
      </c>
      <c r="I1897" s="237" t="str">
        <f t="shared" si="318"/>
        <v>仙台市青葉区芋沢字畑前北６２番地</v>
      </c>
      <c r="J1897" s="237" t="s">
        <v>6927</v>
      </c>
      <c r="K1897" s="237" t="s">
        <v>6928</v>
      </c>
      <c r="L1897" s="237" t="s">
        <v>248</v>
      </c>
      <c r="M1897" s="237" t="s">
        <v>6929</v>
      </c>
      <c r="N1897" s="237" t="s">
        <v>8966</v>
      </c>
      <c r="O1897" s="237" t="s">
        <v>8967</v>
      </c>
      <c r="P1897" s="237" t="s">
        <v>7854</v>
      </c>
      <c r="Q1897" s="237" t="s">
        <v>6875</v>
      </c>
      <c r="R1897" s="237" t="s">
        <v>8968</v>
      </c>
      <c r="S1897" s="237" t="s">
        <v>8969</v>
      </c>
      <c r="T1897" s="237" t="s">
        <v>8970</v>
      </c>
      <c r="U1897" s="237" t="s">
        <v>8971</v>
      </c>
      <c r="V1897" s="237" t="s">
        <v>111</v>
      </c>
      <c r="W1897" s="237"/>
      <c r="X1897" s="237"/>
      <c r="Y1897" s="237" t="s">
        <v>8966</v>
      </c>
      <c r="Z1897" s="237" t="s">
        <v>8967</v>
      </c>
      <c r="AA1897" s="237" t="str">
        <f t="shared" si="319"/>
        <v>タキノウガタジギョウショ　スペースセンダイ</v>
      </c>
      <c r="AB1897" s="237" t="s">
        <v>7854</v>
      </c>
      <c r="AC1897" s="237" t="str">
        <f t="shared" si="320"/>
        <v>989</v>
      </c>
      <c r="AD1897" s="237" t="str">
        <f t="shared" si="321"/>
        <v>3127</v>
      </c>
      <c r="AE1897" s="237" t="s">
        <v>6875</v>
      </c>
      <c r="AF1897" s="237" t="s">
        <v>8968</v>
      </c>
      <c r="AG1897" s="237" t="str">
        <f t="shared" si="322"/>
        <v>仙台市青葉区愛子東三丁目９番11号</v>
      </c>
      <c r="AH1897" s="237" t="s">
        <v>8969</v>
      </c>
      <c r="AI1897" s="237" t="s">
        <v>8970</v>
      </c>
      <c r="AJ1897" s="237" t="s">
        <v>260</v>
      </c>
    </row>
    <row r="1898" spans="1:36">
      <c r="A1898" s="237" t="str">
        <f t="shared" si="314"/>
        <v>0415102854居宅介護</v>
      </c>
      <c r="B1898" s="237" t="s">
        <v>8759</v>
      </c>
      <c r="C1898" s="237" t="s">
        <v>8760</v>
      </c>
      <c r="D1898" s="237" t="str">
        <f t="shared" si="315"/>
        <v>カブシキガイシャミライケア</v>
      </c>
      <c r="E1898" s="237" t="s">
        <v>1380</v>
      </c>
      <c r="F1898" s="237" t="str">
        <f t="shared" si="316"/>
        <v>983</v>
      </c>
      <c r="G1898" s="237" t="str">
        <f t="shared" si="317"/>
        <v>0833</v>
      </c>
      <c r="H1898" s="237" t="s">
        <v>8761</v>
      </c>
      <c r="I1898" s="237" t="str">
        <f t="shared" si="318"/>
        <v>仙台市宮城野区東仙台5丁目21番40号</v>
      </c>
      <c r="J1898" s="237" t="s">
        <v>8762</v>
      </c>
      <c r="K1898" s="237" t="s">
        <v>8763</v>
      </c>
      <c r="L1898" s="237" t="s">
        <v>339</v>
      </c>
      <c r="M1898" s="237" t="s">
        <v>8764</v>
      </c>
      <c r="N1898" s="237" t="s">
        <v>8972</v>
      </c>
      <c r="O1898" s="237" t="s">
        <v>8973</v>
      </c>
      <c r="P1898" s="237" t="s">
        <v>7416</v>
      </c>
      <c r="Q1898" s="237" t="s">
        <v>6875</v>
      </c>
      <c r="R1898" s="237" t="s">
        <v>8974</v>
      </c>
      <c r="S1898" s="237" t="s">
        <v>8975</v>
      </c>
      <c r="T1898" s="237" t="s">
        <v>8976</v>
      </c>
      <c r="U1898" s="237" t="s">
        <v>8977</v>
      </c>
      <c r="V1898" s="237" t="s">
        <v>99</v>
      </c>
      <c r="W1898" s="237"/>
      <c r="X1898" s="237"/>
      <c r="Y1898" s="237" t="s">
        <v>8972</v>
      </c>
      <c r="Z1898" s="237" t="s">
        <v>8973</v>
      </c>
      <c r="AA1898" s="237" t="str">
        <f t="shared" si="319"/>
        <v>ミライケアクリュウ</v>
      </c>
      <c r="AB1898" s="237" t="s">
        <v>7416</v>
      </c>
      <c r="AC1898" s="237" t="str">
        <f t="shared" si="320"/>
        <v>989</v>
      </c>
      <c r="AD1898" s="237" t="str">
        <f t="shared" si="321"/>
        <v>3122</v>
      </c>
      <c r="AE1898" s="237" t="s">
        <v>6875</v>
      </c>
      <c r="AF1898" s="237" t="s">
        <v>8974</v>
      </c>
      <c r="AG1898" s="237" t="str">
        <f t="shared" si="322"/>
        <v>仙台市青葉区栗生五丁目13番地の3窪ハイツ201号</v>
      </c>
      <c r="AH1898" s="237" t="s">
        <v>8975</v>
      </c>
      <c r="AI1898" s="237" t="s">
        <v>8976</v>
      </c>
      <c r="AJ1898" s="237" t="s">
        <v>260</v>
      </c>
    </row>
    <row r="1899" spans="1:36">
      <c r="A1899" s="237" t="str">
        <f t="shared" si="314"/>
        <v>0415102854重度訪問介護</v>
      </c>
      <c r="B1899" s="237" t="s">
        <v>8759</v>
      </c>
      <c r="C1899" s="237" t="s">
        <v>8760</v>
      </c>
      <c r="D1899" s="237" t="str">
        <f t="shared" si="315"/>
        <v>カブシキガイシャミライケア</v>
      </c>
      <c r="E1899" s="237" t="s">
        <v>1380</v>
      </c>
      <c r="F1899" s="237" t="str">
        <f t="shared" si="316"/>
        <v>983</v>
      </c>
      <c r="G1899" s="237" t="str">
        <f t="shared" si="317"/>
        <v>0833</v>
      </c>
      <c r="H1899" s="237" t="s">
        <v>8761</v>
      </c>
      <c r="I1899" s="237" t="str">
        <f t="shared" si="318"/>
        <v>仙台市宮城野区東仙台5丁目21番40号</v>
      </c>
      <c r="J1899" s="237" t="s">
        <v>8762</v>
      </c>
      <c r="K1899" s="237" t="s">
        <v>8763</v>
      </c>
      <c r="L1899" s="237" t="s">
        <v>339</v>
      </c>
      <c r="M1899" s="237" t="s">
        <v>8764</v>
      </c>
      <c r="N1899" s="237" t="s">
        <v>8972</v>
      </c>
      <c r="O1899" s="237" t="s">
        <v>8973</v>
      </c>
      <c r="P1899" s="237" t="s">
        <v>7416</v>
      </c>
      <c r="Q1899" s="237" t="s">
        <v>6875</v>
      </c>
      <c r="R1899" s="237" t="s">
        <v>8974</v>
      </c>
      <c r="S1899" s="237" t="s">
        <v>8975</v>
      </c>
      <c r="T1899" s="237" t="s">
        <v>8976</v>
      </c>
      <c r="U1899" s="237" t="s">
        <v>8977</v>
      </c>
      <c r="V1899" s="237" t="s">
        <v>101</v>
      </c>
      <c r="W1899" s="237"/>
      <c r="X1899" s="237"/>
      <c r="Y1899" s="237" t="s">
        <v>8972</v>
      </c>
      <c r="Z1899" s="237" t="s">
        <v>8973</v>
      </c>
      <c r="AA1899" s="237" t="str">
        <f t="shared" si="319"/>
        <v>ミライケアクリュウ</v>
      </c>
      <c r="AB1899" s="237" t="s">
        <v>7416</v>
      </c>
      <c r="AC1899" s="237" t="str">
        <f t="shared" si="320"/>
        <v>989</v>
      </c>
      <c r="AD1899" s="237" t="str">
        <f t="shared" si="321"/>
        <v>3122</v>
      </c>
      <c r="AE1899" s="237" t="s">
        <v>6875</v>
      </c>
      <c r="AF1899" s="237" t="s">
        <v>8974</v>
      </c>
      <c r="AG1899" s="237" t="str">
        <f t="shared" si="322"/>
        <v>仙台市青葉区栗生五丁目13番地の3窪ハイツ201号</v>
      </c>
      <c r="AH1899" s="237" t="s">
        <v>8975</v>
      </c>
      <c r="AI1899" s="237" t="s">
        <v>8976</v>
      </c>
      <c r="AJ1899" s="237" t="s">
        <v>260</v>
      </c>
    </row>
    <row r="1900" spans="1:36">
      <c r="A1900" s="237" t="str">
        <f t="shared" si="314"/>
        <v>0415102862就労継続支援Ａ型</v>
      </c>
      <c r="B1900" s="237" t="s">
        <v>7580</v>
      </c>
      <c r="C1900" s="237" t="s">
        <v>7581</v>
      </c>
      <c r="D1900" s="237" t="str">
        <f t="shared" si="315"/>
        <v>トクテイヒエイリカツドウホウジンクワノキ</v>
      </c>
      <c r="E1900" s="237" t="s">
        <v>5418</v>
      </c>
      <c r="F1900" s="237" t="str">
        <f t="shared" si="316"/>
        <v>980</v>
      </c>
      <c r="G1900" s="237" t="str">
        <f t="shared" si="317"/>
        <v>0004</v>
      </c>
      <c r="H1900" s="237" t="s">
        <v>7582</v>
      </c>
      <c r="I1900" s="237" t="str">
        <f t="shared" si="318"/>
        <v>仙台市青葉区宮町四丁目２番22号</v>
      </c>
      <c r="J1900" s="237" t="s">
        <v>7583</v>
      </c>
      <c r="K1900" s="237" t="s">
        <v>7584</v>
      </c>
      <c r="L1900" s="237" t="s">
        <v>248</v>
      </c>
      <c r="M1900" s="237" t="s">
        <v>7585</v>
      </c>
      <c r="N1900" s="237" t="s">
        <v>8978</v>
      </c>
      <c r="O1900" s="237" t="s">
        <v>8979</v>
      </c>
      <c r="P1900" s="237" t="s">
        <v>7663</v>
      </c>
      <c r="Q1900" s="237" t="s">
        <v>6875</v>
      </c>
      <c r="R1900" s="237" t="s">
        <v>8980</v>
      </c>
      <c r="S1900" s="237" t="s">
        <v>8981</v>
      </c>
      <c r="T1900" s="237" t="s">
        <v>8981</v>
      </c>
      <c r="U1900" s="237" t="s">
        <v>8982</v>
      </c>
      <c r="V1900" s="237" t="s">
        <v>110</v>
      </c>
      <c r="W1900" s="237"/>
      <c r="X1900" s="237"/>
      <c r="Y1900" s="237" t="s">
        <v>8978</v>
      </c>
      <c r="Z1900" s="237" t="s">
        <v>8979</v>
      </c>
      <c r="AA1900" s="237" t="str">
        <f t="shared" si="319"/>
        <v>マルフク</v>
      </c>
      <c r="AB1900" s="237" t="s">
        <v>7663</v>
      </c>
      <c r="AC1900" s="237" t="str">
        <f t="shared" si="320"/>
        <v>980</v>
      </c>
      <c r="AD1900" s="237" t="str">
        <f t="shared" si="321"/>
        <v>0012</v>
      </c>
      <c r="AE1900" s="237" t="s">
        <v>6875</v>
      </c>
      <c r="AF1900" s="237" t="s">
        <v>8980</v>
      </c>
      <c r="AG1900" s="237" t="str">
        <f t="shared" si="322"/>
        <v>仙台市青葉区錦町一丁目３番３号</v>
      </c>
      <c r="AH1900" s="237" t="s">
        <v>8981</v>
      </c>
      <c r="AI1900" s="237" t="s">
        <v>8981</v>
      </c>
      <c r="AJ1900" s="237" t="s">
        <v>260</v>
      </c>
    </row>
    <row r="1901" spans="1:36">
      <c r="A1901" s="237" t="str">
        <f t="shared" si="314"/>
        <v>0415102862就労継続支援Ｂ型</v>
      </c>
      <c r="B1901" s="237" t="s">
        <v>7580</v>
      </c>
      <c r="C1901" s="237" t="s">
        <v>7581</v>
      </c>
      <c r="D1901" s="237" t="str">
        <f t="shared" si="315"/>
        <v>トクテイヒエイリカツドウホウジンクワノキ</v>
      </c>
      <c r="E1901" s="237" t="s">
        <v>5418</v>
      </c>
      <c r="F1901" s="237" t="str">
        <f t="shared" si="316"/>
        <v>980</v>
      </c>
      <c r="G1901" s="237" t="str">
        <f t="shared" si="317"/>
        <v>0004</v>
      </c>
      <c r="H1901" s="237" t="s">
        <v>7582</v>
      </c>
      <c r="I1901" s="237" t="str">
        <f t="shared" si="318"/>
        <v>仙台市青葉区宮町四丁目２番22号</v>
      </c>
      <c r="J1901" s="237" t="s">
        <v>7583</v>
      </c>
      <c r="K1901" s="237" t="s">
        <v>7584</v>
      </c>
      <c r="L1901" s="237" t="s">
        <v>248</v>
      </c>
      <c r="M1901" s="237" t="s">
        <v>7585</v>
      </c>
      <c r="N1901" s="237" t="s">
        <v>8978</v>
      </c>
      <c r="O1901" s="237" t="s">
        <v>8979</v>
      </c>
      <c r="P1901" s="237" t="s">
        <v>7663</v>
      </c>
      <c r="Q1901" s="237" t="s">
        <v>6875</v>
      </c>
      <c r="R1901" s="237" t="s">
        <v>8980</v>
      </c>
      <c r="S1901" s="237" t="s">
        <v>8981</v>
      </c>
      <c r="T1901" s="237" t="s">
        <v>8981</v>
      </c>
      <c r="U1901" s="237" t="s">
        <v>8982</v>
      </c>
      <c r="V1901" s="237" t="s">
        <v>111</v>
      </c>
      <c r="W1901" s="237"/>
      <c r="X1901" s="237"/>
      <c r="Y1901" s="237" t="s">
        <v>8978</v>
      </c>
      <c r="Z1901" s="237" t="s">
        <v>8979</v>
      </c>
      <c r="AA1901" s="237" t="str">
        <f t="shared" si="319"/>
        <v>マルフク</v>
      </c>
      <c r="AB1901" s="237" t="s">
        <v>7663</v>
      </c>
      <c r="AC1901" s="237" t="str">
        <f t="shared" si="320"/>
        <v>980</v>
      </c>
      <c r="AD1901" s="237" t="str">
        <f t="shared" si="321"/>
        <v>0012</v>
      </c>
      <c r="AE1901" s="237" t="s">
        <v>6875</v>
      </c>
      <c r="AF1901" s="237" t="s">
        <v>8980</v>
      </c>
      <c r="AG1901" s="237" t="str">
        <f t="shared" si="322"/>
        <v>仙台市青葉区錦町一丁目３番３号</v>
      </c>
      <c r="AH1901" s="237" t="s">
        <v>8981</v>
      </c>
      <c r="AI1901" s="237" t="s">
        <v>8981</v>
      </c>
      <c r="AJ1901" s="237" t="s">
        <v>260</v>
      </c>
    </row>
    <row r="1902" spans="1:36">
      <c r="A1902" s="237" t="str">
        <f t="shared" si="314"/>
        <v>0415102870就労継続支援Ａ型</v>
      </c>
      <c r="B1902" s="237" t="s">
        <v>8983</v>
      </c>
      <c r="C1902" s="237" t="s">
        <v>8984</v>
      </c>
      <c r="D1902" s="237" t="str">
        <f t="shared" si="315"/>
        <v>カブシキカイシャココピアワークス</v>
      </c>
      <c r="E1902" s="237" t="s">
        <v>8985</v>
      </c>
      <c r="F1902" s="237" t="str">
        <f t="shared" si="316"/>
        <v>248</v>
      </c>
      <c r="G1902" s="237" t="str">
        <f t="shared" si="317"/>
        <v>0006</v>
      </c>
      <c r="H1902" s="237" t="s">
        <v>8986</v>
      </c>
      <c r="I1902" s="237" t="str">
        <f t="shared" si="318"/>
        <v>神奈川県鎌倉市小町二丁目８番７号すみのプラザ３階</v>
      </c>
      <c r="J1902" s="237" t="s">
        <v>8987</v>
      </c>
      <c r="K1902" s="237" t="s">
        <v>8988</v>
      </c>
      <c r="L1902" s="237" t="s">
        <v>339</v>
      </c>
      <c r="M1902" s="237" t="s">
        <v>8989</v>
      </c>
      <c r="N1902" s="237" t="s">
        <v>8990</v>
      </c>
      <c r="O1902" s="237" t="s">
        <v>8991</v>
      </c>
      <c r="P1902" s="237" t="s">
        <v>7540</v>
      </c>
      <c r="Q1902" s="237" t="s">
        <v>6875</v>
      </c>
      <c r="R1902" s="237" t="s">
        <v>8992</v>
      </c>
      <c r="S1902" s="237" t="s">
        <v>8993</v>
      </c>
      <c r="T1902" s="237" t="s">
        <v>8988</v>
      </c>
      <c r="U1902" s="237" t="s">
        <v>8994</v>
      </c>
      <c r="V1902" s="237" t="s">
        <v>110</v>
      </c>
      <c r="W1902" s="237"/>
      <c r="X1902" s="237"/>
      <c r="Y1902" s="237" t="s">
        <v>8990</v>
      </c>
      <c r="Z1902" s="237" t="s">
        <v>8991</v>
      </c>
      <c r="AA1902" s="237" t="str">
        <f t="shared" si="319"/>
        <v>ココピアワークスセンダイ</v>
      </c>
      <c r="AB1902" s="237" t="s">
        <v>7540</v>
      </c>
      <c r="AC1902" s="237" t="str">
        <f t="shared" si="320"/>
        <v>980</v>
      </c>
      <c r="AD1902" s="237" t="str">
        <f t="shared" si="321"/>
        <v>0802</v>
      </c>
      <c r="AE1902" s="237" t="s">
        <v>6875</v>
      </c>
      <c r="AF1902" s="237" t="s">
        <v>8995</v>
      </c>
      <c r="AG1902" s="237" t="str">
        <f t="shared" si="322"/>
        <v>仙台市青葉区二日町13番26号ネオハイツ勾当台106</v>
      </c>
      <c r="AH1902" s="237" t="s">
        <v>8993</v>
      </c>
      <c r="AI1902" s="237" t="s">
        <v>8988</v>
      </c>
      <c r="AJ1902" s="237" t="s">
        <v>260</v>
      </c>
    </row>
    <row r="1903" spans="1:36">
      <c r="A1903" s="237" t="str">
        <f t="shared" si="314"/>
        <v>0415102888就労継続支援Ｂ型</v>
      </c>
      <c r="B1903" s="237" t="s">
        <v>8996</v>
      </c>
      <c r="C1903" s="237" t="s">
        <v>8997</v>
      </c>
      <c r="D1903" s="237" t="str">
        <f t="shared" si="315"/>
        <v>イムカカブシキカイシャ</v>
      </c>
      <c r="E1903" s="237" t="s">
        <v>7854</v>
      </c>
      <c r="F1903" s="237" t="str">
        <f t="shared" si="316"/>
        <v>989</v>
      </c>
      <c r="G1903" s="237" t="str">
        <f t="shared" si="317"/>
        <v>3127</v>
      </c>
      <c r="H1903" s="237" t="s">
        <v>7855</v>
      </c>
      <c r="I1903" s="237" t="str">
        <f t="shared" si="318"/>
        <v>仙台市青葉区愛子東一丁目１番10号</v>
      </c>
      <c r="J1903" s="237" t="s">
        <v>8998</v>
      </c>
      <c r="K1903" s="237" t="s">
        <v>8998</v>
      </c>
      <c r="L1903" s="237" t="s">
        <v>339</v>
      </c>
      <c r="M1903" s="237" t="s">
        <v>8999</v>
      </c>
      <c r="N1903" s="237" t="s">
        <v>9000</v>
      </c>
      <c r="O1903" s="237" t="s">
        <v>9001</v>
      </c>
      <c r="P1903" s="237" t="s">
        <v>2484</v>
      </c>
      <c r="Q1903" s="237" t="s">
        <v>6875</v>
      </c>
      <c r="R1903" s="237" t="s">
        <v>9002</v>
      </c>
      <c r="S1903" s="237" t="s">
        <v>8998</v>
      </c>
      <c r="T1903" s="237" t="s">
        <v>8998</v>
      </c>
      <c r="U1903" s="237" t="s">
        <v>9003</v>
      </c>
      <c r="V1903" s="237" t="s">
        <v>111</v>
      </c>
      <c r="W1903" s="237"/>
      <c r="X1903" s="237"/>
      <c r="Y1903" s="237" t="s">
        <v>9000</v>
      </c>
      <c r="Z1903" s="237" t="s">
        <v>9001</v>
      </c>
      <c r="AA1903" s="237" t="str">
        <f t="shared" si="319"/>
        <v>イムカラボ</v>
      </c>
      <c r="AB1903" s="237" t="s">
        <v>2484</v>
      </c>
      <c r="AC1903" s="237" t="str">
        <f t="shared" si="320"/>
        <v>980</v>
      </c>
      <c r="AD1903" s="237" t="str">
        <f t="shared" si="321"/>
        <v>0811</v>
      </c>
      <c r="AE1903" s="237" t="s">
        <v>6875</v>
      </c>
      <c r="AF1903" s="237" t="s">
        <v>9002</v>
      </c>
      <c r="AG1903" s="237" t="str">
        <f t="shared" si="322"/>
        <v>仙台市青葉区一番町二丁目２番８号　IKIビル202</v>
      </c>
      <c r="AH1903" s="237" t="s">
        <v>8998</v>
      </c>
      <c r="AI1903" s="237" t="s">
        <v>8998</v>
      </c>
      <c r="AJ1903" s="237" t="s">
        <v>260</v>
      </c>
    </row>
    <row r="1904" spans="1:36">
      <c r="A1904" s="237" t="str">
        <f t="shared" si="314"/>
        <v>0415102896短期入所</v>
      </c>
      <c r="B1904" s="237" t="s">
        <v>9004</v>
      </c>
      <c r="C1904" s="237" t="s">
        <v>9005</v>
      </c>
      <c r="D1904" s="237" t="str">
        <f t="shared" si="315"/>
        <v>カブシキガイシャショウワジダイ</v>
      </c>
      <c r="E1904" s="237" t="s">
        <v>9006</v>
      </c>
      <c r="F1904" s="237" t="str">
        <f t="shared" si="316"/>
        <v>981</v>
      </c>
      <c r="G1904" s="237" t="str">
        <f t="shared" si="317"/>
        <v>8003</v>
      </c>
      <c r="H1904" s="237" t="s">
        <v>9007</v>
      </c>
      <c r="I1904" s="237" t="str">
        <f t="shared" si="318"/>
        <v>仙台市泉区南光台七丁目36番５号</v>
      </c>
      <c r="J1904" s="237" t="s">
        <v>9008</v>
      </c>
      <c r="K1904" s="237" t="s">
        <v>9009</v>
      </c>
      <c r="L1904" s="237" t="s">
        <v>339</v>
      </c>
      <c r="M1904" s="237" t="s">
        <v>9010</v>
      </c>
      <c r="N1904" s="237" t="s">
        <v>9011</v>
      </c>
      <c r="O1904" s="237" t="s">
        <v>9012</v>
      </c>
      <c r="P1904" s="237" t="s">
        <v>7204</v>
      </c>
      <c r="Q1904" s="237" t="s">
        <v>6875</v>
      </c>
      <c r="R1904" s="237" t="s">
        <v>9013</v>
      </c>
      <c r="S1904" s="237" t="s">
        <v>9014</v>
      </c>
      <c r="T1904" s="237" t="s">
        <v>9015</v>
      </c>
      <c r="U1904" s="237" t="s">
        <v>9016</v>
      </c>
      <c r="V1904" s="237" t="s">
        <v>277</v>
      </c>
      <c r="W1904" s="237"/>
      <c r="X1904" s="237"/>
      <c r="Y1904" s="237" t="s">
        <v>9011</v>
      </c>
      <c r="Z1904" s="237" t="s">
        <v>9012</v>
      </c>
      <c r="AA1904" s="237" t="str">
        <f t="shared" si="319"/>
        <v>ハナエミ</v>
      </c>
      <c r="AB1904" s="237" t="s">
        <v>7204</v>
      </c>
      <c r="AC1904" s="237" t="str">
        <f t="shared" si="320"/>
        <v>981</v>
      </c>
      <c r="AD1904" s="237" t="str">
        <f t="shared" si="321"/>
        <v>0904</v>
      </c>
      <c r="AE1904" s="237" t="s">
        <v>6875</v>
      </c>
      <c r="AF1904" s="237" t="s">
        <v>9013</v>
      </c>
      <c r="AG1904" s="237" t="str">
        <f t="shared" si="322"/>
        <v>仙台市青葉区旭ケ丘一丁目26番８号</v>
      </c>
      <c r="AH1904" s="237" t="s">
        <v>9014</v>
      </c>
      <c r="AI1904" s="237" t="s">
        <v>9015</v>
      </c>
      <c r="AJ1904" s="237" t="s">
        <v>260</v>
      </c>
    </row>
    <row r="1905" spans="1:36">
      <c r="A1905" s="237" t="str">
        <f t="shared" si="314"/>
        <v>0415102912就労移行支援</v>
      </c>
      <c r="B1905" s="237" t="s">
        <v>9017</v>
      </c>
      <c r="C1905" s="237" t="s">
        <v>9018</v>
      </c>
      <c r="D1905" s="237" t="str">
        <f t="shared" si="315"/>
        <v>ウェルビーカブシキカイシャ</v>
      </c>
      <c r="E1905" s="237" t="s">
        <v>9019</v>
      </c>
      <c r="F1905" s="237" t="str">
        <f t="shared" si="316"/>
        <v>104</v>
      </c>
      <c r="G1905" s="237" t="str">
        <f t="shared" si="317"/>
        <v>0061</v>
      </c>
      <c r="H1905" s="237" t="s">
        <v>9020</v>
      </c>
      <c r="I1905" s="237" t="str">
        <f t="shared" si="318"/>
        <v>東京都中央区銀座二丁目３番６号</v>
      </c>
      <c r="J1905" s="237" t="s">
        <v>9021</v>
      </c>
      <c r="K1905" s="237" t="s">
        <v>9022</v>
      </c>
      <c r="L1905" s="237" t="s">
        <v>339</v>
      </c>
      <c r="M1905" s="237" t="s">
        <v>9023</v>
      </c>
      <c r="N1905" s="237" t="s">
        <v>9024</v>
      </c>
      <c r="O1905" s="237" t="s">
        <v>9025</v>
      </c>
      <c r="P1905" s="237" t="s">
        <v>646</v>
      </c>
      <c r="Q1905" s="237" t="s">
        <v>6875</v>
      </c>
      <c r="R1905" s="237" t="s">
        <v>9026</v>
      </c>
      <c r="S1905" s="237" t="s">
        <v>9027</v>
      </c>
      <c r="T1905" s="237" t="s">
        <v>9028</v>
      </c>
      <c r="U1905" s="237" t="s">
        <v>9029</v>
      </c>
      <c r="V1905" s="237" t="s">
        <v>109</v>
      </c>
      <c r="W1905" s="237"/>
      <c r="X1905" s="237"/>
      <c r="Y1905" s="237" t="s">
        <v>9024</v>
      </c>
      <c r="Z1905" s="237" t="s">
        <v>9025</v>
      </c>
      <c r="AA1905" s="237" t="str">
        <f t="shared" si="319"/>
        <v>ウェルビーセンダイヒロセドオリセンター</v>
      </c>
      <c r="AB1905" s="237" t="s">
        <v>646</v>
      </c>
      <c r="AC1905" s="237" t="str">
        <f t="shared" si="320"/>
        <v>980</v>
      </c>
      <c r="AD1905" s="237" t="str">
        <f t="shared" si="321"/>
        <v>0014</v>
      </c>
      <c r="AE1905" s="237" t="s">
        <v>6875</v>
      </c>
      <c r="AF1905" s="237" t="s">
        <v>9026</v>
      </c>
      <c r="AG1905" s="237" t="str">
        <f t="shared" si="322"/>
        <v>仙台市青葉区本町二丁目９番５号　コア本町ビル２階</v>
      </c>
      <c r="AH1905" s="237" t="s">
        <v>9027</v>
      </c>
      <c r="AI1905" s="237" t="s">
        <v>9028</v>
      </c>
      <c r="AJ1905" s="237" t="s">
        <v>260</v>
      </c>
    </row>
    <row r="1906" spans="1:36">
      <c r="A1906" s="237" t="str">
        <f t="shared" si="314"/>
        <v>0415102920短期入所</v>
      </c>
      <c r="B1906" s="237" t="s">
        <v>9030</v>
      </c>
      <c r="C1906" s="237" t="s">
        <v>9031</v>
      </c>
      <c r="D1906" s="237" t="str">
        <f t="shared" si="315"/>
        <v>イッパンシャダンホウジンウェルネスラボユウ</v>
      </c>
      <c r="E1906" s="237" t="s">
        <v>8950</v>
      </c>
      <c r="F1906" s="237" t="str">
        <f t="shared" si="316"/>
        <v>981</v>
      </c>
      <c r="G1906" s="237" t="str">
        <f t="shared" si="317"/>
        <v>0951</v>
      </c>
      <c r="H1906" s="237" t="s">
        <v>9032</v>
      </c>
      <c r="I1906" s="237" t="str">
        <f t="shared" si="318"/>
        <v>仙台市青葉区滝道１番18号</v>
      </c>
      <c r="J1906" s="237" t="s">
        <v>9033</v>
      </c>
      <c r="K1906" s="237" t="s">
        <v>9034</v>
      </c>
      <c r="L1906" s="237" t="s">
        <v>901</v>
      </c>
      <c r="M1906" s="237" t="s">
        <v>9035</v>
      </c>
      <c r="N1906" s="237" t="s">
        <v>9036</v>
      </c>
      <c r="O1906" s="237" t="s">
        <v>9037</v>
      </c>
      <c r="P1906" s="237" t="s">
        <v>8950</v>
      </c>
      <c r="Q1906" s="237" t="s">
        <v>6875</v>
      </c>
      <c r="R1906" s="237" t="s">
        <v>9032</v>
      </c>
      <c r="S1906" s="237" t="s">
        <v>9033</v>
      </c>
      <c r="T1906" s="237" t="s">
        <v>9034</v>
      </c>
      <c r="U1906" s="237" t="s">
        <v>9038</v>
      </c>
      <c r="V1906" s="237" t="s">
        <v>277</v>
      </c>
      <c r="W1906" s="237"/>
      <c r="X1906" s="237"/>
      <c r="Y1906" s="237" t="s">
        <v>9036</v>
      </c>
      <c r="Z1906" s="237" t="s">
        <v>9037</v>
      </c>
      <c r="AA1906" s="237" t="str">
        <f t="shared" si="319"/>
        <v>ウェルネスラボ「タキミチ」</v>
      </c>
      <c r="AB1906" s="237" t="s">
        <v>8950</v>
      </c>
      <c r="AC1906" s="237" t="str">
        <f t="shared" si="320"/>
        <v>981</v>
      </c>
      <c r="AD1906" s="237" t="str">
        <f t="shared" si="321"/>
        <v>0951</v>
      </c>
      <c r="AE1906" s="237" t="s">
        <v>6875</v>
      </c>
      <c r="AF1906" s="237" t="s">
        <v>9032</v>
      </c>
      <c r="AG1906" s="237" t="str">
        <f t="shared" si="322"/>
        <v>仙台市青葉区滝道１番18号</v>
      </c>
      <c r="AH1906" s="237" t="s">
        <v>9033</v>
      </c>
      <c r="AI1906" s="237" t="s">
        <v>9034</v>
      </c>
      <c r="AJ1906" s="237" t="s">
        <v>260</v>
      </c>
    </row>
    <row r="1907" spans="1:36">
      <c r="A1907" s="237" t="str">
        <f t="shared" si="314"/>
        <v>0415102938短期入所</v>
      </c>
      <c r="B1907" s="237" t="s">
        <v>8943</v>
      </c>
      <c r="C1907" s="237" t="s">
        <v>8944</v>
      </c>
      <c r="D1907" s="237" t="str">
        <f t="shared" si="315"/>
        <v>カブシキガイシャキビダンゴ</v>
      </c>
      <c r="E1907" s="237" t="s">
        <v>7028</v>
      </c>
      <c r="F1907" s="237" t="str">
        <f t="shared" si="316"/>
        <v>989</v>
      </c>
      <c r="G1907" s="237" t="str">
        <f t="shared" si="317"/>
        <v>3205</v>
      </c>
      <c r="H1907" s="237" t="s">
        <v>8945</v>
      </c>
      <c r="I1907" s="237" t="str">
        <f t="shared" si="318"/>
        <v>仙台市青葉区吉成一丁目17番10号</v>
      </c>
      <c r="J1907" s="237" t="s">
        <v>8946</v>
      </c>
      <c r="K1907" s="237" t="s">
        <v>8946</v>
      </c>
      <c r="L1907" s="237" t="s">
        <v>339</v>
      </c>
      <c r="M1907" s="237" t="s">
        <v>8947</v>
      </c>
      <c r="N1907" s="237" t="s">
        <v>9039</v>
      </c>
      <c r="O1907" s="237" t="s">
        <v>9040</v>
      </c>
      <c r="P1907" s="237" t="s">
        <v>7028</v>
      </c>
      <c r="Q1907" s="237" t="s">
        <v>6875</v>
      </c>
      <c r="R1907" s="237" t="s">
        <v>9041</v>
      </c>
      <c r="S1907" s="237" t="s">
        <v>9042</v>
      </c>
      <c r="T1907" s="237" t="s">
        <v>8946</v>
      </c>
      <c r="U1907" s="237" t="s">
        <v>9043</v>
      </c>
      <c r="V1907" s="237" t="s">
        <v>277</v>
      </c>
      <c r="W1907" s="237"/>
      <c r="X1907" s="237"/>
      <c r="Y1907" s="237" t="s">
        <v>9039</v>
      </c>
      <c r="Z1907" s="237" t="s">
        <v>9040</v>
      </c>
      <c r="AA1907" s="237" t="str">
        <f t="shared" si="319"/>
        <v>タンキニュウショ「キビダンゴ　リンクセカンド」</v>
      </c>
      <c r="AB1907" s="237" t="s">
        <v>7028</v>
      </c>
      <c r="AC1907" s="237" t="str">
        <f t="shared" si="320"/>
        <v>989</v>
      </c>
      <c r="AD1907" s="237" t="str">
        <f t="shared" si="321"/>
        <v>3205</v>
      </c>
      <c r="AE1907" s="237" t="s">
        <v>6875</v>
      </c>
      <c r="AF1907" s="237" t="s">
        <v>9041</v>
      </c>
      <c r="AG1907" s="237" t="str">
        <f t="shared" si="322"/>
        <v>仙台市青葉区吉成一丁目９番16号</v>
      </c>
      <c r="AH1907" s="237" t="s">
        <v>9042</v>
      </c>
      <c r="AI1907" s="237" t="s">
        <v>8946</v>
      </c>
      <c r="AJ1907" s="237" t="s">
        <v>260</v>
      </c>
    </row>
    <row r="1908" spans="1:36">
      <c r="A1908" s="237" t="str">
        <f t="shared" si="314"/>
        <v>0415102953就労継続支援Ｂ型</v>
      </c>
      <c r="B1908" s="237" t="s">
        <v>8568</v>
      </c>
      <c r="C1908" s="237" t="s">
        <v>8569</v>
      </c>
      <c r="D1908" s="237" t="str">
        <f t="shared" si="315"/>
        <v>イッパンシャダンホウジンコダチカイ</v>
      </c>
      <c r="E1908" s="237" t="s">
        <v>7540</v>
      </c>
      <c r="F1908" s="237" t="str">
        <f t="shared" si="316"/>
        <v>980</v>
      </c>
      <c r="G1908" s="237" t="str">
        <f t="shared" si="317"/>
        <v>0802</v>
      </c>
      <c r="H1908" s="237" t="s">
        <v>8570</v>
      </c>
      <c r="I1908" s="237" t="str">
        <f t="shared" si="318"/>
        <v>仙台市青葉区二日町13-18-602</v>
      </c>
      <c r="J1908" s="237" t="s">
        <v>7951</v>
      </c>
      <c r="K1908" s="237" t="s">
        <v>7952</v>
      </c>
      <c r="L1908" s="237" t="s">
        <v>901</v>
      </c>
      <c r="M1908" s="237" t="s">
        <v>7953</v>
      </c>
      <c r="N1908" s="237" t="s">
        <v>9044</v>
      </c>
      <c r="O1908" s="237" t="s">
        <v>9045</v>
      </c>
      <c r="P1908" s="237" t="s">
        <v>7193</v>
      </c>
      <c r="Q1908" s="237" t="s">
        <v>6875</v>
      </c>
      <c r="R1908" s="237" t="s">
        <v>9046</v>
      </c>
      <c r="S1908" s="237" t="s">
        <v>9047</v>
      </c>
      <c r="T1908" s="237" t="s">
        <v>9048</v>
      </c>
      <c r="U1908" s="237" t="s">
        <v>9049</v>
      </c>
      <c r="V1908" s="237" t="s">
        <v>111</v>
      </c>
      <c r="W1908" s="237"/>
      <c r="X1908" s="237"/>
      <c r="Y1908" s="237" t="s">
        <v>9044</v>
      </c>
      <c r="Z1908" s="237" t="s">
        <v>9045</v>
      </c>
      <c r="AA1908" s="237" t="str">
        <f t="shared" si="319"/>
        <v>コダチカイ　ラボ</v>
      </c>
      <c r="AB1908" s="237" t="s">
        <v>7193</v>
      </c>
      <c r="AC1908" s="237" t="str">
        <f t="shared" si="320"/>
        <v>981</v>
      </c>
      <c r="AD1908" s="237" t="str">
        <f t="shared" si="321"/>
        <v>0905</v>
      </c>
      <c r="AE1908" s="237" t="s">
        <v>6875</v>
      </c>
      <c r="AF1908" s="237" t="s">
        <v>9046</v>
      </c>
      <c r="AG1908" s="237" t="str">
        <f t="shared" si="322"/>
        <v>仙台市青葉区小松島三丁目３番17号　小松島カレッザ103号室</v>
      </c>
      <c r="AH1908" s="237" t="s">
        <v>9047</v>
      </c>
      <c r="AI1908" s="237" t="s">
        <v>9048</v>
      </c>
      <c r="AJ1908" s="237" t="s">
        <v>260</v>
      </c>
    </row>
    <row r="1909" spans="1:36">
      <c r="A1909" s="237" t="str">
        <f t="shared" si="314"/>
        <v>0415102961就労移行支援</v>
      </c>
      <c r="B1909" s="237" t="s">
        <v>9050</v>
      </c>
      <c r="C1909" s="237" t="s">
        <v>9051</v>
      </c>
      <c r="D1909" s="237" t="str">
        <f t="shared" si="315"/>
        <v>カブシキガイシャデアウ</v>
      </c>
      <c r="E1909" s="237" t="s">
        <v>2484</v>
      </c>
      <c r="F1909" s="237" t="str">
        <f t="shared" si="316"/>
        <v>980</v>
      </c>
      <c r="G1909" s="237" t="str">
        <f t="shared" si="317"/>
        <v>0811</v>
      </c>
      <c r="H1909" s="237" t="s">
        <v>9052</v>
      </c>
      <c r="I1909" s="237" t="str">
        <f t="shared" si="318"/>
        <v>仙台市青葉区一番町一丁目５番16号</v>
      </c>
      <c r="J1909" s="237" t="s">
        <v>9053</v>
      </c>
      <c r="K1909" s="237" t="s">
        <v>9054</v>
      </c>
      <c r="L1909" s="237" t="s">
        <v>339</v>
      </c>
      <c r="M1909" s="237" t="s">
        <v>9055</v>
      </c>
      <c r="N1909" s="237" t="s">
        <v>9056</v>
      </c>
      <c r="O1909" s="237" t="s">
        <v>9057</v>
      </c>
      <c r="P1909" s="237" t="s">
        <v>2932</v>
      </c>
      <c r="Q1909" s="237" t="s">
        <v>6875</v>
      </c>
      <c r="R1909" s="237" t="s">
        <v>9058</v>
      </c>
      <c r="S1909" s="237" t="s">
        <v>9059</v>
      </c>
      <c r="T1909" s="237" t="s">
        <v>9060</v>
      </c>
      <c r="U1909" s="237" t="s">
        <v>9061</v>
      </c>
      <c r="V1909" s="237" t="s">
        <v>109</v>
      </c>
      <c r="W1909" s="237"/>
      <c r="X1909" s="237"/>
      <c r="Y1909" s="237" t="s">
        <v>9056</v>
      </c>
      <c r="Z1909" s="237" t="s">
        <v>9057</v>
      </c>
      <c r="AA1909" s="237" t="str">
        <f t="shared" si="319"/>
        <v>ディーキャリア　センダイエキニシグチオフィス</v>
      </c>
      <c r="AB1909" s="237" t="s">
        <v>2932</v>
      </c>
      <c r="AC1909" s="237" t="str">
        <f t="shared" si="320"/>
        <v>980</v>
      </c>
      <c r="AD1909" s="237" t="str">
        <f t="shared" si="321"/>
        <v>0021</v>
      </c>
      <c r="AE1909" s="237" t="s">
        <v>6875</v>
      </c>
      <c r="AF1909" s="237" t="s">
        <v>9058</v>
      </c>
      <c r="AG1909" s="237" t="str">
        <f t="shared" si="322"/>
        <v>仙台市青葉区中央四丁目１番26号　レインボービル　２F</v>
      </c>
      <c r="AH1909" s="237" t="s">
        <v>9059</v>
      </c>
      <c r="AI1909" s="237" t="s">
        <v>9060</v>
      </c>
      <c r="AJ1909" s="237" t="s">
        <v>260</v>
      </c>
    </row>
    <row r="1910" spans="1:36">
      <c r="A1910" s="237" t="str">
        <f t="shared" si="314"/>
        <v>0415102979就労継続支援Ｂ型</v>
      </c>
      <c r="B1910" s="237" t="s">
        <v>9062</v>
      </c>
      <c r="C1910" s="237" t="s">
        <v>9063</v>
      </c>
      <c r="D1910" s="237" t="str">
        <f t="shared" si="315"/>
        <v>トウホクフクシビジネスカブシキガイシャ</v>
      </c>
      <c r="E1910" s="237" t="s">
        <v>2472</v>
      </c>
      <c r="F1910" s="237" t="str">
        <f t="shared" si="316"/>
        <v>981</v>
      </c>
      <c r="G1910" s="237" t="str">
        <f t="shared" si="317"/>
        <v>3133</v>
      </c>
      <c r="H1910" s="237" t="s">
        <v>9064</v>
      </c>
      <c r="I1910" s="237" t="str">
        <f t="shared" si="318"/>
        <v>仙台市泉区泉中央一丁目７番地１</v>
      </c>
      <c r="J1910" s="237" t="s">
        <v>9065</v>
      </c>
      <c r="K1910" s="237" t="s">
        <v>9066</v>
      </c>
      <c r="L1910" s="237" t="s">
        <v>339</v>
      </c>
      <c r="M1910" s="237" t="s">
        <v>9067</v>
      </c>
      <c r="N1910" s="237" t="s">
        <v>9068</v>
      </c>
      <c r="O1910" s="237" t="s">
        <v>9068</v>
      </c>
      <c r="P1910" s="237" t="s">
        <v>7204</v>
      </c>
      <c r="Q1910" s="237" t="s">
        <v>6875</v>
      </c>
      <c r="R1910" s="237" t="s">
        <v>9069</v>
      </c>
      <c r="S1910" s="237" t="s">
        <v>9070</v>
      </c>
      <c r="T1910" s="237" t="s">
        <v>9071</v>
      </c>
      <c r="U1910" s="237" t="s">
        <v>9072</v>
      </c>
      <c r="V1910" s="237" t="s">
        <v>111</v>
      </c>
      <c r="W1910" s="237"/>
      <c r="X1910" s="237"/>
      <c r="Y1910" s="237" t="s">
        <v>9068</v>
      </c>
      <c r="Z1910" s="237" t="s">
        <v>9073</v>
      </c>
      <c r="AA1910" s="237" t="str">
        <f t="shared" si="319"/>
        <v>ケヤキノモリ</v>
      </c>
      <c r="AB1910" s="237" t="s">
        <v>7204</v>
      </c>
      <c r="AC1910" s="237" t="str">
        <f t="shared" si="320"/>
        <v>981</v>
      </c>
      <c r="AD1910" s="237" t="str">
        <f t="shared" si="321"/>
        <v>0904</v>
      </c>
      <c r="AE1910" s="237" t="s">
        <v>6875</v>
      </c>
      <c r="AF1910" s="237" t="s">
        <v>9069</v>
      </c>
      <c r="AG1910" s="237" t="str">
        <f t="shared" si="322"/>
        <v>仙台市青葉区旭ケ丘三丁目27番５号　日立システムズホール仙台１階</v>
      </c>
      <c r="AH1910" s="237" t="s">
        <v>9070</v>
      </c>
      <c r="AI1910" s="237" t="s">
        <v>9071</v>
      </c>
      <c r="AJ1910" s="237" t="s">
        <v>260</v>
      </c>
    </row>
    <row r="1911" spans="1:36">
      <c r="A1911" s="237" t="str">
        <f t="shared" si="314"/>
        <v>0415102987就労継続支援Ｂ型</v>
      </c>
      <c r="B1911" s="237" t="s">
        <v>2532</v>
      </c>
      <c r="C1911" s="237" t="s">
        <v>2533</v>
      </c>
      <c r="D1911" s="237" t="str">
        <f t="shared" si="315"/>
        <v>イッパンシャダンホウジンハローズ</v>
      </c>
      <c r="E1911" s="237" t="s">
        <v>2534</v>
      </c>
      <c r="F1911" s="237" t="str">
        <f t="shared" si="316"/>
        <v>192</v>
      </c>
      <c r="G1911" s="237" t="str">
        <f t="shared" si="317"/>
        <v>0082</v>
      </c>
      <c r="H1911" s="237" t="s">
        <v>8820</v>
      </c>
      <c r="I1911" s="237" t="str">
        <f t="shared" si="318"/>
        <v>東京都八王子市東町一丁目6番地　</v>
      </c>
      <c r="J1911" s="237" t="s">
        <v>2536</v>
      </c>
      <c r="K1911" s="237" t="s">
        <v>2537</v>
      </c>
      <c r="L1911" s="237" t="s">
        <v>901</v>
      </c>
      <c r="M1911" s="237" t="s">
        <v>2538</v>
      </c>
      <c r="N1911" s="237" t="s">
        <v>9074</v>
      </c>
      <c r="O1911" s="237" t="s">
        <v>9075</v>
      </c>
      <c r="P1911" s="237" t="s">
        <v>3098</v>
      </c>
      <c r="Q1911" s="237" t="s">
        <v>6875</v>
      </c>
      <c r="R1911" s="237" t="s">
        <v>9076</v>
      </c>
      <c r="S1911" s="237" t="s">
        <v>9077</v>
      </c>
      <c r="T1911" s="237" t="s">
        <v>9078</v>
      </c>
      <c r="U1911" s="237" t="s">
        <v>9079</v>
      </c>
      <c r="V1911" s="237" t="s">
        <v>111</v>
      </c>
      <c r="W1911" s="237"/>
      <c r="X1911" s="237"/>
      <c r="Y1911" s="237" t="s">
        <v>9074</v>
      </c>
      <c r="Z1911" s="237" t="s">
        <v>9075</v>
      </c>
      <c r="AA1911" s="237" t="str">
        <f t="shared" si="319"/>
        <v>ハローズキタセンダイビーガタ</v>
      </c>
      <c r="AB1911" s="237" t="s">
        <v>3098</v>
      </c>
      <c r="AC1911" s="237" t="str">
        <f t="shared" si="320"/>
        <v>980</v>
      </c>
      <c r="AD1911" s="237" t="str">
        <f t="shared" si="321"/>
        <v>0011</v>
      </c>
      <c r="AE1911" s="237" t="s">
        <v>6875</v>
      </c>
      <c r="AF1911" s="237" t="s">
        <v>9076</v>
      </c>
      <c r="AG1911" s="237" t="str">
        <f t="shared" si="322"/>
        <v>仙台市青葉区上杉一丁目６番10号　EARTHBLUE仙台勾当台６F</v>
      </c>
      <c r="AH1911" s="237" t="s">
        <v>9077</v>
      </c>
      <c r="AI1911" s="237" t="s">
        <v>9078</v>
      </c>
      <c r="AJ1911" s="237" t="s">
        <v>260</v>
      </c>
    </row>
    <row r="1912" spans="1:36">
      <c r="A1912" s="237" t="str">
        <f t="shared" si="314"/>
        <v>0415102995居宅介護</v>
      </c>
      <c r="B1912" s="237" t="s">
        <v>9080</v>
      </c>
      <c r="C1912" s="237" t="s">
        <v>9081</v>
      </c>
      <c r="D1912" s="237" t="str">
        <f t="shared" si="315"/>
        <v>カブシキガイシャフォアリープス</v>
      </c>
      <c r="E1912" s="237" t="s">
        <v>9082</v>
      </c>
      <c r="F1912" s="237" t="str">
        <f t="shared" si="316"/>
        <v>060</v>
      </c>
      <c r="G1912" s="237" t="str">
        <f t="shared" si="317"/>
        <v>0062</v>
      </c>
      <c r="H1912" s="237" t="s">
        <v>9083</v>
      </c>
      <c r="I1912" s="237" t="str">
        <f t="shared" si="318"/>
        <v>北海道札幌市中央区南二条西九丁目１番１－1201</v>
      </c>
      <c r="J1912" s="237" t="s">
        <v>9084</v>
      </c>
      <c r="K1912" s="237" t="s">
        <v>9084</v>
      </c>
      <c r="L1912" s="237" t="s">
        <v>339</v>
      </c>
      <c r="M1912" s="237" t="s">
        <v>9085</v>
      </c>
      <c r="N1912" s="237" t="s">
        <v>9086</v>
      </c>
      <c r="O1912" s="237" t="s">
        <v>9087</v>
      </c>
      <c r="P1912" s="237" t="s">
        <v>7055</v>
      </c>
      <c r="Q1912" s="237" t="s">
        <v>6875</v>
      </c>
      <c r="R1912" s="237" t="s">
        <v>9088</v>
      </c>
      <c r="S1912" s="237" t="s">
        <v>9089</v>
      </c>
      <c r="T1912" s="237" t="s">
        <v>9090</v>
      </c>
      <c r="U1912" s="237" t="s">
        <v>9091</v>
      </c>
      <c r="V1912" s="237" t="s">
        <v>99</v>
      </c>
      <c r="W1912" s="237"/>
      <c r="X1912" s="237"/>
      <c r="Y1912" s="237" t="s">
        <v>9086</v>
      </c>
      <c r="Z1912" s="237" t="s">
        <v>9087</v>
      </c>
      <c r="AA1912" s="237" t="str">
        <f t="shared" si="319"/>
        <v>ホウモンカイゴステーション　スリープラス</v>
      </c>
      <c r="AB1912" s="237" t="s">
        <v>7055</v>
      </c>
      <c r="AC1912" s="237" t="str">
        <f t="shared" si="320"/>
        <v>989</v>
      </c>
      <c r="AD1912" s="237" t="str">
        <f t="shared" si="321"/>
        <v>3126</v>
      </c>
      <c r="AE1912" s="237" t="s">
        <v>6875</v>
      </c>
      <c r="AF1912" s="237" t="s">
        <v>9088</v>
      </c>
      <c r="AG1912" s="237" t="str">
        <f t="shared" si="322"/>
        <v>仙台市青葉区落合一丁目19番５号　第５ジーオンビル302</v>
      </c>
      <c r="AH1912" s="237" t="s">
        <v>9089</v>
      </c>
      <c r="AI1912" s="237" t="s">
        <v>9090</v>
      </c>
      <c r="AJ1912" s="237" t="s">
        <v>260</v>
      </c>
    </row>
    <row r="1913" spans="1:36">
      <c r="A1913" s="237" t="str">
        <f t="shared" si="314"/>
        <v>0415102995重度訪問介護</v>
      </c>
      <c r="B1913" s="237" t="s">
        <v>9080</v>
      </c>
      <c r="C1913" s="237" t="s">
        <v>9081</v>
      </c>
      <c r="D1913" s="237" t="str">
        <f t="shared" si="315"/>
        <v>カブシキガイシャフォアリープス</v>
      </c>
      <c r="E1913" s="237" t="s">
        <v>9082</v>
      </c>
      <c r="F1913" s="237" t="str">
        <f t="shared" si="316"/>
        <v>060</v>
      </c>
      <c r="G1913" s="237" t="str">
        <f t="shared" si="317"/>
        <v>0062</v>
      </c>
      <c r="H1913" s="237" t="s">
        <v>9083</v>
      </c>
      <c r="I1913" s="237" t="str">
        <f t="shared" si="318"/>
        <v>北海道札幌市中央区南二条西九丁目１番１－1201</v>
      </c>
      <c r="J1913" s="237" t="s">
        <v>9084</v>
      </c>
      <c r="K1913" s="237" t="s">
        <v>9084</v>
      </c>
      <c r="L1913" s="237" t="s">
        <v>339</v>
      </c>
      <c r="M1913" s="237" t="s">
        <v>9085</v>
      </c>
      <c r="N1913" s="237" t="s">
        <v>9086</v>
      </c>
      <c r="O1913" s="237" t="s">
        <v>9087</v>
      </c>
      <c r="P1913" s="237" t="s">
        <v>7055</v>
      </c>
      <c r="Q1913" s="237" t="s">
        <v>6875</v>
      </c>
      <c r="R1913" s="237" t="s">
        <v>9088</v>
      </c>
      <c r="S1913" s="237" t="s">
        <v>9089</v>
      </c>
      <c r="T1913" s="237" t="s">
        <v>9090</v>
      </c>
      <c r="U1913" s="237" t="s">
        <v>9091</v>
      </c>
      <c r="V1913" s="237" t="s">
        <v>101</v>
      </c>
      <c r="W1913" s="237"/>
      <c r="X1913" s="237"/>
      <c r="Y1913" s="237" t="s">
        <v>9086</v>
      </c>
      <c r="Z1913" s="237" t="s">
        <v>9087</v>
      </c>
      <c r="AA1913" s="237" t="str">
        <f t="shared" si="319"/>
        <v>ホウモンカイゴステーション　スリープラス</v>
      </c>
      <c r="AB1913" s="237" t="s">
        <v>7055</v>
      </c>
      <c r="AC1913" s="237" t="str">
        <f t="shared" si="320"/>
        <v>989</v>
      </c>
      <c r="AD1913" s="237" t="str">
        <f t="shared" si="321"/>
        <v>3126</v>
      </c>
      <c r="AE1913" s="237" t="s">
        <v>6875</v>
      </c>
      <c r="AF1913" s="237" t="s">
        <v>9088</v>
      </c>
      <c r="AG1913" s="237" t="str">
        <f t="shared" si="322"/>
        <v>仙台市青葉区落合一丁目19番５号　第５ジーオンビル302</v>
      </c>
      <c r="AH1913" s="237" t="s">
        <v>9089</v>
      </c>
      <c r="AI1913" s="237" t="s">
        <v>9090</v>
      </c>
      <c r="AJ1913" s="237" t="s">
        <v>260</v>
      </c>
    </row>
    <row r="1914" spans="1:36">
      <c r="A1914" s="237" t="str">
        <f t="shared" si="314"/>
        <v>0415103001居宅介護</v>
      </c>
      <c r="B1914" s="237" t="s">
        <v>9092</v>
      </c>
      <c r="C1914" s="237" t="s">
        <v>9093</v>
      </c>
      <c r="D1914" s="237" t="str">
        <f t="shared" si="315"/>
        <v>ホウエンカブシキガイシャ</v>
      </c>
      <c r="E1914" s="237" t="s">
        <v>7080</v>
      </c>
      <c r="F1914" s="237" t="str">
        <f t="shared" si="316"/>
        <v>980</v>
      </c>
      <c r="G1914" s="237" t="str">
        <f t="shared" si="317"/>
        <v>0871</v>
      </c>
      <c r="H1914" s="237" t="s">
        <v>9094</v>
      </c>
      <c r="I1914" s="237" t="str">
        <f t="shared" si="318"/>
        <v>仙台市青葉区八幡二丁目３番６号　グラシアスはちまん303号室</v>
      </c>
      <c r="J1914" s="237" t="s">
        <v>9095</v>
      </c>
      <c r="K1914" s="237" t="s">
        <v>9096</v>
      </c>
      <c r="L1914" s="237" t="s">
        <v>339</v>
      </c>
      <c r="M1914" s="237" t="s">
        <v>9097</v>
      </c>
      <c r="N1914" s="237" t="s">
        <v>9098</v>
      </c>
      <c r="O1914" s="237" t="s">
        <v>9099</v>
      </c>
      <c r="P1914" s="237" t="s">
        <v>7080</v>
      </c>
      <c r="Q1914" s="237" t="s">
        <v>6875</v>
      </c>
      <c r="R1914" s="237" t="s">
        <v>9100</v>
      </c>
      <c r="S1914" s="237" t="s">
        <v>9101</v>
      </c>
      <c r="T1914" s="237" t="s">
        <v>9096</v>
      </c>
      <c r="U1914" s="237" t="s">
        <v>9102</v>
      </c>
      <c r="V1914" s="237" t="s">
        <v>99</v>
      </c>
      <c r="W1914" s="237"/>
      <c r="X1914" s="237"/>
      <c r="Y1914" s="237" t="s">
        <v>9098</v>
      </c>
      <c r="Z1914" s="237" t="s">
        <v>9099</v>
      </c>
      <c r="AA1914" s="237" t="str">
        <f t="shared" si="319"/>
        <v>ホウモンカイゴジギョウショホウエン（ホウエン）</v>
      </c>
      <c r="AB1914" s="237" t="s">
        <v>7080</v>
      </c>
      <c r="AC1914" s="237" t="str">
        <f t="shared" si="320"/>
        <v>980</v>
      </c>
      <c r="AD1914" s="237" t="str">
        <f t="shared" si="321"/>
        <v>0871</v>
      </c>
      <c r="AE1914" s="237" t="s">
        <v>6875</v>
      </c>
      <c r="AF1914" s="237" t="s">
        <v>9100</v>
      </c>
      <c r="AG1914" s="237" t="str">
        <f t="shared" si="322"/>
        <v>仙台市青葉区八幡一丁目４番22号　裳榮ハイツ405号室</v>
      </c>
      <c r="AH1914" s="237" t="s">
        <v>9101</v>
      </c>
      <c r="AI1914" s="237" t="s">
        <v>9096</v>
      </c>
      <c r="AJ1914" s="237" t="s">
        <v>260</v>
      </c>
    </row>
    <row r="1915" spans="1:36">
      <c r="A1915" s="237" t="str">
        <f t="shared" si="314"/>
        <v>0415103001重度訪問介護</v>
      </c>
      <c r="B1915" s="237" t="s">
        <v>9092</v>
      </c>
      <c r="C1915" s="237" t="s">
        <v>9093</v>
      </c>
      <c r="D1915" s="237" t="str">
        <f t="shared" si="315"/>
        <v>ホウエンカブシキガイシャ</v>
      </c>
      <c r="E1915" s="237" t="s">
        <v>7080</v>
      </c>
      <c r="F1915" s="237" t="str">
        <f t="shared" si="316"/>
        <v>980</v>
      </c>
      <c r="G1915" s="237" t="str">
        <f t="shared" si="317"/>
        <v>0871</v>
      </c>
      <c r="H1915" s="237" t="s">
        <v>9094</v>
      </c>
      <c r="I1915" s="237" t="str">
        <f t="shared" si="318"/>
        <v>仙台市青葉区八幡二丁目３番６号　グラシアスはちまん303号室</v>
      </c>
      <c r="J1915" s="237" t="s">
        <v>9095</v>
      </c>
      <c r="K1915" s="237" t="s">
        <v>9096</v>
      </c>
      <c r="L1915" s="237" t="s">
        <v>339</v>
      </c>
      <c r="M1915" s="237" t="s">
        <v>9097</v>
      </c>
      <c r="N1915" s="237" t="s">
        <v>9098</v>
      </c>
      <c r="O1915" s="237" t="s">
        <v>9099</v>
      </c>
      <c r="P1915" s="237" t="s">
        <v>7080</v>
      </c>
      <c r="Q1915" s="237" t="s">
        <v>6875</v>
      </c>
      <c r="R1915" s="237" t="s">
        <v>9100</v>
      </c>
      <c r="S1915" s="237" t="s">
        <v>9101</v>
      </c>
      <c r="T1915" s="237" t="s">
        <v>9096</v>
      </c>
      <c r="U1915" s="237" t="s">
        <v>9102</v>
      </c>
      <c r="V1915" s="237" t="s">
        <v>101</v>
      </c>
      <c r="W1915" s="237"/>
      <c r="X1915" s="237"/>
      <c r="Y1915" s="237" t="s">
        <v>9098</v>
      </c>
      <c r="Z1915" s="237" t="s">
        <v>9099</v>
      </c>
      <c r="AA1915" s="237" t="str">
        <f t="shared" si="319"/>
        <v>ホウモンカイゴジギョウショホウエン（ホウエン）</v>
      </c>
      <c r="AB1915" s="237" t="s">
        <v>7080</v>
      </c>
      <c r="AC1915" s="237" t="str">
        <f t="shared" si="320"/>
        <v>980</v>
      </c>
      <c r="AD1915" s="237" t="str">
        <f t="shared" si="321"/>
        <v>0871</v>
      </c>
      <c r="AE1915" s="237" t="s">
        <v>6875</v>
      </c>
      <c r="AF1915" s="237" t="s">
        <v>9100</v>
      </c>
      <c r="AG1915" s="237" t="str">
        <f t="shared" si="322"/>
        <v>仙台市青葉区八幡一丁目４番22号　裳榮ハイツ405号室</v>
      </c>
      <c r="AH1915" s="237" t="s">
        <v>9101</v>
      </c>
      <c r="AI1915" s="237" t="s">
        <v>9096</v>
      </c>
      <c r="AJ1915" s="237" t="s">
        <v>260</v>
      </c>
    </row>
    <row r="1916" spans="1:36">
      <c r="A1916" s="237" t="str">
        <f t="shared" si="314"/>
        <v>0415103019就労継続支援Ｂ型</v>
      </c>
      <c r="B1916" s="237" t="s">
        <v>8000</v>
      </c>
      <c r="C1916" s="237" t="s">
        <v>8001</v>
      </c>
      <c r="D1916" s="237" t="str">
        <f t="shared" si="315"/>
        <v>ホットファームカブシキカイシャ</v>
      </c>
      <c r="E1916" s="237" t="s">
        <v>5334</v>
      </c>
      <c r="F1916" s="237" t="str">
        <f t="shared" si="316"/>
        <v>989</v>
      </c>
      <c r="G1916" s="237" t="str">
        <f t="shared" si="317"/>
        <v>1754</v>
      </c>
      <c r="H1916" s="237" t="s">
        <v>5335</v>
      </c>
      <c r="I1916" s="237" t="str">
        <f t="shared" si="318"/>
        <v>柴田郡柴田町槻木白幡二丁目４番１号</v>
      </c>
      <c r="J1916" s="237" t="s">
        <v>5406</v>
      </c>
      <c r="K1916" s="237" t="s">
        <v>8002</v>
      </c>
      <c r="L1916" s="237" t="s">
        <v>339</v>
      </c>
      <c r="M1916" s="237" t="s">
        <v>5380</v>
      </c>
      <c r="N1916" s="237" t="s">
        <v>8206</v>
      </c>
      <c r="O1916" s="237" t="s">
        <v>8207</v>
      </c>
      <c r="P1916" s="237" t="s">
        <v>7055</v>
      </c>
      <c r="Q1916" s="237" t="s">
        <v>6875</v>
      </c>
      <c r="R1916" s="237" t="s">
        <v>8204</v>
      </c>
      <c r="S1916" s="237" t="s">
        <v>8209</v>
      </c>
      <c r="T1916" s="237" t="s">
        <v>5379</v>
      </c>
      <c r="U1916" s="237" t="s">
        <v>9103</v>
      </c>
      <c r="V1916" s="237" t="s">
        <v>111</v>
      </c>
      <c r="W1916" s="237"/>
      <c r="X1916" s="237"/>
      <c r="Y1916" s="237" t="s">
        <v>8206</v>
      </c>
      <c r="Z1916" s="237" t="s">
        <v>8207</v>
      </c>
      <c r="AA1916" s="237" t="str">
        <f t="shared" si="319"/>
        <v>ホットハートセンダイ</v>
      </c>
      <c r="AB1916" s="237" t="s">
        <v>7055</v>
      </c>
      <c r="AC1916" s="237" t="str">
        <f t="shared" si="320"/>
        <v>989</v>
      </c>
      <c r="AD1916" s="237" t="str">
        <f t="shared" si="321"/>
        <v>3126</v>
      </c>
      <c r="AE1916" s="237" t="s">
        <v>6875</v>
      </c>
      <c r="AF1916" s="237" t="s">
        <v>8204</v>
      </c>
      <c r="AG1916" s="237" t="str">
        <f t="shared" si="322"/>
        <v>仙台市青葉区落合二丁目３番29号</v>
      </c>
      <c r="AH1916" s="237" t="s">
        <v>8209</v>
      </c>
      <c r="AI1916" s="237" t="s">
        <v>5379</v>
      </c>
      <c r="AJ1916" s="237" t="s">
        <v>260</v>
      </c>
    </row>
    <row r="1917" spans="1:36">
      <c r="A1917" s="237" t="str">
        <f t="shared" si="314"/>
        <v>0415103027宿泊型自立訓練</v>
      </c>
      <c r="B1917" s="237" t="s">
        <v>9104</v>
      </c>
      <c r="C1917" s="237" t="s">
        <v>9105</v>
      </c>
      <c r="D1917" s="237" t="str">
        <f t="shared" si="315"/>
        <v>カブシキガイシャマナ</v>
      </c>
      <c r="E1917" s="237" t="s">
        <v>8415</v>
      </c>
      <c r="F1917" s="237" t="str">
        <f t="shared" si="316"/>
        <v>989</v>
      </c>
      <c r="G1917" s="237" t="str">
        <f t="shared" si="317"/>
        <v>3431</v>
      </c>
      <c r="H1917" s="237" t="s">
        <v>9106</v>
      </c>
      <c r="I1917" s="237" t="str">
        <f t="shared" si="318"/>
        <v>仙台市青葉区作並字元木２番地の３</v>
      </c>
      <c r="J1917" s="237" t="s">
        <v>9107</v>
      </c>
      <c r="K1917" s="237" t="s">
        <v>9108</v>
      </c>
      <c r="L1917" s="237" t="s">
        <v>339</v>
      </c>
      <c r="M1917" s="237" t="s">
        <v>9109</v>
      </c>
      <c r="N1917" s="237" t="s">
        <v>9110</v>
      </c>
      <c r="O1917" s="237" t="s">
        <v>9111</v>
      </c>
      <c r="P1917" s="237" t="s">
        <v>8415</v>
      </c>
      <c r="Q1917" s="237" t="s">
        <v>6875</v>
      </c>
      <c r="R1917" s="237" t="s">
        <v>9106</v>
      </c>
      <c r="S1917" s="237" t="s">
        <v>9107</v>
      </c>
      <c r="T1917" s="237" t="s">
        <v>9108</v>
      </c>
      <c r="U1917" s="237" t="s">
        <v>9112</v>
      </c>
      <c r="V1917" s="237" t="s">
        <v>4478</v>
      </c>
      <c r="W1917" s="237"/>
      <c r="X1917" s="237"/>
      <c r="Y1917" s="237" t="s">
        <v>9110</v>
      </c>
      <c r="Z1917" s="237" t="s">
        <v>9111</v>
      </c>
      <c r="AA1917" s="237" t="str">
        <f t="shared" si="319"/>
        <v>センダイアオバジリツクンレンセンターサクナミ</v>
      </c>
      <c r="AB1917" s="237" t="s">
        <v>8415</v>
      </c>
      <c r="AC1917" s="237" t="str">
        <f t="shared" si="320"/>
        <v>989</v>
      </c>
      <c r="AD1917" s="237" t="str">
        <f t="shared" si="321"/>
        <v>3431</v>
      </c>
      <c r="AE1917" s="237" t="s">
        <v>6875</v>
      </c>
      <c r="AF1917" s="237" t="s">
        <v>9106</v>
      </c>
      <c r="AG1917" s="237" t="str">
        <f t="shared" si="322"/>
        <v>仙台市青葉区作並字元木２番地の３</v>
      </c>
      <c r="AH1917" s="237" t="s">
        <v>9107</v>
      </c>
      <c r="AI1917" s="237" t="s">
        <v>9108</v>
      </c>
      <c r="AJ1917" s="237" t="s">
        <v>261</v>
      </c>
    </row>
    <row r="1918" spans="1:36">
      <c r="A1918" s="237" t="str">
        <f t="shared" si="314"/>
        <v>0415103027自立訓練（生活訓練）</v>
      </c>
      <c r="B1918" s="237" t="s">
        <v>9104</v>
      </c>
      <c r="C1918" s="237" t="s">
        <v>9105</v>
      </c>
      <c r="D1918" s="237" t="str">
        <f t="shared" si="315"/>
        <v>カブシキガイシャマナ</v>
      </c>
      <c r="E1918" s="237" t="s">
        <v>8415</v>
      </c>
      <c r="F1918" s="237" t="str">
        <f t="shared" si="316"/>
        <v>989</v>
      </c>
      <c r="G1918" s="237" t="str">
        <f t="shared" si="317"/>
        <v>3431</v>
      </c>
      <c r="H1918" s="237" t="s">
        <v>9106</v>
      </c>
      <c r="I1918" s="237" t="str">
        <f t="shared" si="318"/>
        <v>仙台市青葉区作並字元木２番地の３</v>
      </c>
      <c r="J1918" s="237" t="s">
        <v>9107</v>
      </c>
      <c r="K1918" s="237" t="s">
        <v>9108</v>
      </c>
      <c r="L1918" s="237" t="s">
        <v>339</v>
      </c>
      <c r="M1918" s="237" t="s">
        <v>9109</v>
      </c>
      <c r="N1918" s="237" t="s">
        <v>9110</v>
      </c>
      <c r="O1918" s="237" t="s">
        <v>9111</v>
      </c>
      <c r="P1918" s="237" t="s">
        <v>8415</v>
      </c>
      <c r="Q1918" s="237" t="s">
        <v>6875</v>
      </c>
      <c r="R1918" s="237" t="s">
        <v>9106</v>
      </c>
      <c r="S1918" s="237" t="s">
        <v>9107</v>
      </c>
      <c r="T1918" s="237" t="s">
        <v>9108</v>
      </c>
      <c r="U1918" s="237" t="s">
        <v>9112</v>
      </c>
      <c r="V1918" s="237" t="s">
        <v>108</v>
      </c>
      <c r="W1918" s="237"/>
      <c r="X1918" s="237"/>
      <c r="Y1918" s="237" t="s">
        <v>9110</v>
      </c>
      <c r="Z1918" s="237" t="s">
        <v>9111</v>
      </c>
      <c r="AA1918" s="237" t="str">
        <f t="shared" si="319"/>
        <v>センダイアオバジリツクンレンセンターサクナミ</v>
      </c>
      <c r="AB1918" s="237" t="s">
        <v>8415</v>
      </c>
      <c r="AC1918" s="237" t="str">
        <f t="shared" si="320"/>
        <v>989</v>
      </c>
      <c r="AD1918" s="237" t="str">
        <f t="shared" si="321"/>
        <v>3431</v>
      </c>
      <c r="AE1918" s="237" t="s">
        <v>6875</v>
      </c>
      <c r="AF1918" s="237" t="s">
        <v>9106</v>
      </c>
      <c r="AG1918" s="237" t="str">
        <f t="shared" si="322"/>
        <v>仙台市青葉区作並字元木２番地の３</v>
      </c>
      <c r="AH1918" s="237" t="s">
        <v>9107</v>
      </c>
      <c r="AI1918" s="237" t="s">
        <v>9108</v>
      </c>
      <c r="AJ1918" s="237" t="s">
        <v>261</v>
      </c>
    </row>
    <row r="1919" spans="1:36">
      <c r="A1919" s="237" t="str">
        <f t="shared" si="314"/>
        <v>0415103035居宅介護</v>
      </c>
      <c r="B1919" s="237" t="s">
        <v>9113</v>
      </c>
      <c r="C1919" s="237" t="s">
        <v>9114</v>
      </c>
      <c r="D1919" s="237" t="str">
        <f t="shared" si="315"/>
        <v>カブシキカイシャケア２１</v>
      </c>
      <c r="E1919" s="237" t="s">
        <v>9115</v>
      </c>
      <c r="F1919" s="237" t="str">
        <f t="shared" si="316"/>
        <v>530</v>
      </c>
      <c r="G1919" s="237" t="str">
        <f t="shared" si="317"/>
        <v>0003</v>
      </c>
      <c r="H1919" s="237" t="s">
        <v>9116</v>
      </c>
      <c r="I1919" s="237" t="str">
        <f t="shared" si="318"/>
        <v>大阪府大阪市北区堂島二丁目２番２号</v>
      </c>
      <c r="J1919" s="237" t="s">
        <v>9117</v>
      </c>
      <c r="K1919" s="237" t="s">
        <v>9118</v>
      </c>
      <c r="L1919" s="237" t="s">
        <v>339</v>
      </c>
      <c r="M1919" s="237" t="s">
        <v>9119</v>
      </c>
      <c r="N1919" s="237" t="s">
        <v>9120</v>
      </c>
      <c r="O1919" s="237" t="s">
        <v>9121</v>
      </c>
      <c r="P1919" s="237" t="s">
        <v>9122</v>
      </c>
      <c r="Q1919" s="237" t="s">
        <v>6875</v>
      </c>
      <c r="R1919" s="237" t="s">
        <v>9123</v>
      </c>
      <c r="S1919" s="237" t="s">
        <v>9124</v>
      </c>
      <c r="T1919" s="237" t="s">
        <v>9125</v>
      </c>
      <c r="U1919" s="237" t="s">
        <v>9126</v>
      </c>
      <c r="V1919" s="237" t="s">
        <v>99</v>
      </c>
      <c r="W1919" s="237"/>
      <c r="X1919" s="237"/>
      <c r="Y1919" s="237" t="s">
        <v>9120</v>
      </c>
      <c r="Z1919" s="237" t="s">
        <v>9121</v>
      </c>
      <c r="AA1919" s="237" t="str">
        <f t="shared" si="319"/>
        <v>ケアニジュウイチ　センダイアオバ</v>
      </c>
      <c r="AB1919" s="237" t="s">
        <v>9122</v>
      </c>
      <c r="AC1919" s="237" t="str">
        <f t="shared" si="320"/>
        <v>981</v>
      </c>
      <c r="AD1919" s="237" t="str">
        <f t="shared" si="321"/>
        <v>0915</v>
      </c>
      <c r="AE1919" s="237" t="s">
        <v>6875</v>
      </c>
      <c r="AF1919" s="237" t="s">
        <v>9123</v>
      </c>
      <c r="AG1919" s="237" t="str">
        <f t="shared" si="322"/>
        <v>仙台市青葉区通町二丁目13番３号　シティコートブラウンＢ棟１階</v>
      </c>
      <c r="AH1919" s="237" t="s">
        <v>9124</v>
      </c>
      <c r="AI1919" s="237" t="s">
        <v>9125</v>
      </c>
      <c r="AJ1919" s="237" t="s">
        <v>260</v>
      </c>
    </row>
    <row r="1920" spans="1:36">
      <c r="A1920" s="237" t="str">
        <f t="shared" si="314"/>
        <v>0415103035重度訪問介護</v>
      </c>
      <c r="B1920" s="237" t="s">
        <v>9113</v>
      </c>
      <c r="C1920" s="237" t="s">
        <v>9114</v>
      </c>
      <c r="D1920" s="237" t="str">
        <f t="shared" si="315"/>
        <v>カブシキカイシャケア２１</v>
      </c>
      <c r="E1920" s="237" t="s">
        <v>9115</v>
      </c>
      <c r="F1920" s="237" t="str">
        <f t="shared" si="316"/>
        <v>530</v>
      </c>
      <c r="G1920" s="237" t="str">
        <f t="shared" si="317"/>
        <v>0003</v>
      </c>
      <c r="H1920" s="237" t="s">
        <v>9116</v>
      </c>
      <c r="I1920" s="237" t="str">
        <f t="shared" si="318"/>
        <v>大阪府大阪市北区堂島二丁目２番２号</v>
      </c>
      <c r="J1920" s="237" t="s">
        <v>9117</v>
      </c>
      <c r="K1920" s="237" t="s">
        <v>9118</v>
      </c>
      <c r="L1920" s="237" t="s">
        <v>339</v>
      </c>
      <c r="M1920" s="237" t="s">
        <v>9119</v>
      </c>
      <c r="N1920" s="237" t="s">
        <v>9120</v>
      </c>
      <c r="O1920" s="237" t="s">
        <v>9121</v>
      </c>
      <c r="P1920" s="237" t="s">
        <v>9122</v>
      </c>
      <c r="Q1920" s="237" t="s">
        <v>6875</v>
      </c>
      <c r="R1920" s="237" t="s">
        <v>9123</v>
      </c>
      <c r="S1920" s="237" t="s">
        <v>9124</v>
      </c>
      <c r="T1920" s="237" t="s">
        <v>9125</v>
      </c>
      <c r="U1920" s="237" t="s">
        <v>9126</v>
      </c>
      <c r="V1920" s="237" t="s">
        <v>101</v>
      </c>
      <c r="W1920" s="237"/>
      <c r="X1920" s="237"/>
      <c r="Y1920" s="237" t="s">
        <v>9120</v>
      </c>
      <c r="Z1920" s="237" t="s">
        <v>9121</v>
      </c>
      <c r="AA1920" s="237" t="str">
        <f t="shared" si="319"/>
        <v>ケアニジュウイチ　センダイアオバ</v>
      </c>
      <c r="AB1920" s="237" t="s">
        <v>9122</v>
      </c>
      <c r="AC1920" s="237" t="str">
        <f t="shared" si="320"/>
        <v>981</v>
      </c>
      <c r="AD1920" s="237" t="str">
        <f t="shared" si="321"/>
        <v>0915</v>
      </c>
      <c r="AE1920" s="237" t="s">
        <v>6875</v>
      </c>
      <c r="AF1920" s="237" t="s">
        <v>9123</v>
      </c>
      <c r="AG1920" s="237" t="str">
        <f t="shared" si="322"/>
        <v>仙台市青葉区通町二丁目13番３号　シティコートブラウンＢ棟１階</v>
      </c>
      <c r="AH1920" s="237" t="s">
        <v>9124</v>
      </c>
      <c r="AI1920" s="237" t="s">
        <v>9125</v>
      </c>
      <c r="AJ1920" s="237" t="s">
        <v>260</v>
      </c>
    </row>
    <row r="1921" spans="1:36">
      <c r="A1921" s="237" t="str">
        <f t="shared" si="314"/>
        <v>0415103043生活介護</v>
      </c>
      <c r="B1921" s="237" t="s">
        <v>8057</v>
      </c>
      <c r="C1921" s="237" t="s">
        <v>8058</v>
      </c>
      <c r="D1921" s="237" t="str">
        <f t="shared" si="315"/>
        <v>カブシキガイシャナカガワ</v>
      </c>
      <c r="E1921" s="237" t="s">
        <v>608</v>
      </c>
      <c r="F1921" s="237" t="str">
        <f t="shared" si="316"/>
        <v>980</v>
      </c>
      <c r="G1921" s="237" t="str">
        <f t="shared" si="317"/>
        <v>0003</v>
      </c>
      <c r="H1921" s="237" t="s">
        <v>8059</v>
      </c>
      <c r="I1921" s="237" t="str">
        <f t="shared" si="318"/>
        <v>仙台市青葉区小田原四丁目２番18号</v>
      </c>
      <c r="J1921" s="237" t="s">
        <v>8060</v>
      </c>
      <c r="K1921" s="237" t="s">
        <v>8061</v>
      </c>
      <c r="L1921" s="237" t="s">
        <v>339</v>
      </c>
      <c r="M1921" s="237" t="s">
        <v>8062</v>
      </c>
      <c r="N1921" s="237" t="s">
        <v>9127</v>
      </c>
      <c r="O1921" s="237" t="s">
        <v>9128</v>
      </c>
      <c r="P1921" s="237" t="s">
        <v>608</v>
      </c>
      <c r="Q1921" s="237" t="s">
        <v>6875</v>
      </c>
      <c r="R1921" s="237" t="s">
        <v>8059</v>
      </c>
      <c r="S1921" s="237" t="s">
        <v>9129</v>
      </c>
      <c r="T1921" s="237" t="s">
        <v>9130</v>
      </c>
      <c r="U1921" s="237" t="s">
        <v>9131</v>
      </c>
      <c r="V1921" s="237" t="s">
        <v>105</v>
      </c>
      <c r="W1921" s="237"/>
      <c r="X1921" s="237"/>
      <c r="Y1921" s="237" t="s">
        <v>9127</v>
      </c>
      <c r="Z1921" s="237" t="s">
        <v>9128</v>
      </c>
      <c r="AA1921" s="237" t="str">
        <f t="shared" si="319"/>
        <v>ニホンジュウショウシンシンショウガイジシエンキョウカイ　タキノウガタステーション　ノゾミ（ノゾミ）アオバ</v>
      </c>
      <c r="AB1921" s="237" t="s">
        <v>608</v>
      </c>
      <c r="AC1921" s="237" t="str">
        <f t="shared" si="320"/>
        <v>980</v>
      </c>
      <c r="AD1921" s="237" t="str">
        <f t="shared" si="321"/>
        <v>0003</v>
      </c>
      <c r="AE1921" s="237" t="s">
        <v>6875</v>
      </c>
      <c r="AF1921" s="237" t="s">
        <v>8059</v>
      </c>
      <c r="AG1921" s="237" t="str">
        <f t="shared" si="322"/>
        <v>仙台市青葉区小田原四丁目２番18号</v>
      </c>
      <c r="AH1921" s="237" t="s">
        <v>9129</v>
      </c>
      <c r="AI1921" s="237" t="s">
        <v>9130</v>
      </c>
      <c r="AJ1921" s="237" t="s">
        <v>260</v>
      </c>
    </row>
    <row r="1922" spans="1:36">
      <c r="A1922" s="237" t="str">
        <f t="shared" si="314"/>
        <v>0415103050居宅介護</v>
      </c>
      <c r="B1922" s="237" t="s">
        <v>9132</v>
      </c>
      <c r="C1922" s="237" t="s">
        <v>9133</v>
      </c>
      <c r="D1922" s="237" t="str">
        <f t="shared" si="315"/>
        <v>カブシキガイシャシーユーシー・ホスピス</v>
      </c>
      <c r="E1922" s="237" t="s">
        <v>9134</v>
      </c>
      <c r="F1922" s="237" t="str">
        <f t="shared" si="316"/>
        <v>103</v>
      </c>
      <c r="G1922" s="237" t="str">
        <f t="shared" si="317"/>
        <v>0004</v>
      </c>
      <c r="H1922" s="237" t="s">
        <v>9135</v>
      </c>
      <c r="I1922" s="237" t="str">
        <f t="shared" si="318"/>
        <v>東京都中央区東日本橋一丁目１番７号</v>
      </c>
      <c r="J1922" s="237" t="s">
        <v>9136</v>
      </c>
      <c r="K1922" s="237" t="s">
        <v>9137</v>
      </c>
      <c r="L1922" s="237" t="s">
        <v>339</v>
      </c>
      <c r="M1922" s="237" t="s">
        <v>9138</v>
      </c>
      <c r="N1922" s="237" t="s">
        <v>9139</v>
      </c>
      <c r="O1922" s="237" t="s">
        <v>9140</v>
      </c>
      <c r="P1922" s="237" t="s">
        <v>7080</v>
      </c>
      <c r="Q1922" s="237" t="s">
        <v>6875</v>
      </c>
      <c r="R1922" s="237" t="s">
        <v>9141</v>
      </c>
      <c r="S1922" s="237" t="s">
        <v>9142</v>
      </c>
      <c r="T1922" s="237" t="s">
        <v>9143</v>
      </c>
      <c r="U1922" s="237" t="s">
        <v>9144</v>
      </c>
      <c r="V1922" s="237" t="s">
        <v>99</v>
      </c>
      <c r="W1922" s="237"/>
      <c r="X1922" s="237"/>
      <c r="Y1922" s="237" t="s">
        <v>9139</v>
      </c>
      <c r="Z1922" s="237" t="s">
        <v>9140</v>
      </c>
      <c r="AA1922" s="237" t="str">
        <f t="shared" si="319"/>
        <v>カイゴクラークセンダイアオバ</v>
      </c>
      <c r="AB1922" s="237" t="s">
        <v>7080</v>
      </c>
      <c r="AC1922" s="237" t="str">
        <f t="shared" si="320"/>
        <v>980</v>
      </c>
      <c r="AD1922" s="237" t="str">
        <f t="shared" si="321"/>
        <v>0871</v>
      </c>
      <c r="AE1922" s="237" t="s">
        <v>6875</v>
      </c>
      <c r="AF1922" s="237" t="s">
        <v>9141</v>
      </c>
      <c r="AG1922" s="237" t="str">
        <f t="shared" si="322"/>
        <v>仙台市青葉区八幡三丁目10番３号　フォルス八幡101</v>
      </c>
      <c r="AH1922" s="237" t="s">
        <v>9142</v>
      </c>
      <c r="AI1922" s="237" t="s">
        <v>9143</v>
      </c>
      <c r="AJ1922" s="237" t="s">
        <v>260</v>
      </c>
    </row>
    <row r="1923" spans="1:36">
      <c r="A1923" s="237" t="str">
        <f t="shared" si="314"/>
        <v>0415103068就労継続支援Ａ型</v>
      </c>
      <c r="B1923" s="237" t="s">
        <v>9145</v>
      </c>
      <c r="C1923" s="237" t="s">
        <v>9146</v>
      </c>
      <c r="D1923" s="237" t="str">
        <f t="shared" si="315"/>
        <v>ゴウドウガイシャエムズスタイル</v>
      </c>
      <c r="E1923" s="237" t="s">
        <v>7051</v>
      </c>
      <c r="F1923" s="237" t="str">
        <f t="shared" si="316"/>
        <v>981</v>
      </c>
      <c r="G1923" s="237" t="str">
        <f t="shared" si="317"/>
        <v>0913</v>
      </c>
      <c r="H1923" s="237" t="s">
        <v>9147</v>
      </c>
      <c r="I1923" s="237" t="str">
        <f t="shared" si="318"/>
        <v>仙台市青葉区昭和町５-28　ロイヤルオフィス北仙台５階</v>
      </c>
      <c r="J1923" s="237" t="s">
        <v>9148</v>
      </c>
      <c r="K1923" s="237" t="s">
        <v>9149</v>
      </c>
      <c r="L1923" s="237" t="s">
        <v>821</v>
      </c>
      <c r="M1923" s="237" t="s">
        <v>9150</v>
      </c>
      <c r="N1923" s="237" t="s">
        <v>9151</v>
      </c>
      <c r="O1923" s="237" t="s">
        <v>9152</v>
      </c>
      <c r="P1923" s="237" t="s">
        <v>7051</v>
      </c>
      <c r="Q1923" s="237" t="s">
        <v>6875</v>
      </c>
      <c r="R1923" s="237" t="s">
        <v>9153</v>
      </c>
      <c r="S1923" s="237" t="s">
        <v>9148</v>
      </c>
      <c r="T1923" s="237" t="s">
        <v>9149</v>
      </c>
      <c r="U1923" s="237" t="s">
        <v>9154</v>
      </c>
      <c r="V1923" s="237" t="s">
        <v>110</v>
      </c>
      <c r="W1923" s="237"/>
      <c r="X1923" s="237"/>
      <c r="Y1923" s="237" t="s">
        <v>9151</v>
      </c>
      <c r="Z1923" s="237" t="s">
        <v>9152</v>
      </c>
      <c r="AA1923" s="237" t="str">
        <f t="shared" si="319"/>
        <v>エムズスタイル　キタセンダイ</v>
      </c>
      <c r="AB1923" s="237" t="s">
        <v>7051</v>
      </c>
      <c r="AC1923" s="237" t="str">
        <f t="shared" si="320"/>
        <v>981</v>
      </c>
      <c r="AD1923" s="237" t="str">
        <f t="shared" si="321"/>
        <v>0913</v>
      </c>
      <c r="AE1923" s="237" t="s">
        <v>6875</v>
      </c>
      <c r="AF1923" s="237" t="s">
        <v>9153</v>
      </c>
      <c r="AG1923" s="237" t="str">
        <f t="shared" si="322"/>
        <v>仙台市青葉区昭和町５番28号　ロイヤルオフィス北仙台５階</v>
      </c>
      <c r="AH1923" s="237" t="s">
        <v>9148</v>
      </c>
      <c r="AI1923" s="237" t="s">
        <v>9149</v>
      </c>
      <c r="AJ1923" s="237" t="s">
        <v>260</v>
      </c>
    </row>
    <row r="1924" spans="1:36">
      <c r="A1924" s="237" t="str">
        <f t="shared" si="314"/>
        <v>0415103076就労継続支援Ａ型</v>
      </c>
      <c r="B1924" s="237" t="s">
        <v>9155</v>
      </c>
      <c r="C1924" s="237" t="s">
        <v>9156</v>
      </c>
      <c r="D1924" s="237" t="str">
        <f t="shared" si="315"/>
        <v>カブシキカイシャエガオ</v>
      </c>
      <c r="E1924" s="237" t="s">
        <v>4648</v>
      </c>
      <c r="F1924" s="237" t="str">
        <f t="shared" si="316"/>
        <v>981</v>
      </c>
      <c r="G1924" s="237" t="str">
        <f t="shared" si="317"/>
        <v>3203</v>
      </c>
      <c r="H1924" s="237" t="s">
        <v>9157</v>
      </c>
      <c r="I1924" s="237" t="str">
        <f t="shared" si="318"/>
        <v>仙台市泉区高森七丁目４番地の14</v>
      </c>
      <c r="J1924" s="237" t="s">
        <v>9158</v>
      </c>
      <c r="K1924" s="237" t="s">
        <v>9158</v>
      </c>
      <c r="L1924" s="237" t="s">
        <v>339</v>
      </c>
      <c r="M1924" s="237" t="s">
        <v>9159</v>
      </c>
      <c r="N1924" s="237" t="s">
        <v>9160</v>
      </c>
      <c r="O1924" s="237" t="s">
        <v>9161</v>
      </c>
      <c r="P1924" s="237" t="s">
        <v>4898</v>
      </c>
      <c r="Q1924" s="237" t="s">
        <v>6875</v>
      </c>
      <c r="R1924" s="237" t="s">
        <v>9162</v>
      </c>
      <c r="S1924" s="237" t="s">
        <v>9163</v>
      </c>
      <c r="T1924" s="237"/>
      <c r="U1924" s="237" t="s">
        <v>9164</v>
      </c>
      <c r="V1924" s="237" t="s">
        <v>110</v>
      </c>
      <c r="W1924" s="237"/>
      <c r="X1924" s="237"/>
      <c r="Y1924" s="237" t="s">
        <v>9160</v>
      </c>
      <c r="Z1924" s="237" t="s">
        <v>9161</v>
      </c>
      <c r="AA1924" s="237" t="str">
        <f t="shared" si="319"/>
        <v>ムスビット</v>
      </c>
      <c r="AB1924" s="237" t="s">
        <v>4898</v>
      </c>
      <c r="AC1924" s="237" t="str">
        <f t="shared" si="320"/>
        <v>980</v>
      </c>
      <c r="AD1924" s="237" t="str">
        <f t="shared" si="321"/>
        <v>0803</v>
      </c>
      <c r="AE1924" s="237" t="s">
        <v>6875</v>
      </c>
      <c r="AF1924" s="237" t="s">
        <v>9162</v>
      </c>
      <c r="AG1924" s="237" t="str">
        <f t="shared" si="322"/>
        <v>仙台市青葉区国分町三丁目６番11号　アーク仙台ビル205、401A</v>
      </c>
      <c r="AH1924" s="237" t="s">
        <v>9163</v>
      </c>
      <c r="AI1924" s="237"/>
      <c r="AJ1924" s="237" t="s">
        <v>260</v>
      </c>
    </row>
    <row r="1925" spans="1:36">
      <c r="A1925" s="237" t="str">
        <f t="shared" si="314"/>
        <v>0415103076就労継続支援Ｂ型</v>
      </c>
      <c r="B1925" s="237" t="s">
        <v>9155</v>
      </c>
      <c r="C1925" s="237" t="s">
        <v>9156</v>
      </c>
      <c r="D1925" s="237" t="str">
        <f t="shared" si="315"/>
        <v>カブシキカイシャエガオ</v>
      </c>
      <c r="E1925" s="237" t="s">
        <v>4648</v>
      </c>
      <c r="F1925" s="237" t="str">
        <f t="shared" si="316"/>
        <v>981</v>
      </c>
      <c r="G1925" s="237" t="str">
        <f t="shared" si="317"/>
        <v>3203</v>
      </c>
      <c r="H1925" s="237" t="s">
        <v>9157</v>
      </c>
      <c r="I1925" s="237" t="str">
        <f t="shared" si="318"/>
        <v>仙台市泉区高森七丁目４番地の14</v>
      </c>
      <c r="J1925" s="237" t="s">
        <v>9158</v>
      </c>
      <c r="K1925" s="237" t="s">
        <v>9158</v>
      </c>
      <c r="L1925" s="237" t="s">
        <v>339</v>
      </c>
      <c r="M1925" s="237" t="s">
        <v>9159</v>
      </c>
      <c r="N1925" s="237" t="s">
        <v>9160</v>
      </c>
      <c r="O1925" s="237" t="s">
        <v>9161</v>
      </c>
      <c r="P1925" s="237" t="s">
        <v>4898</v>
      </c>
      <c r="Q1925" s="237" t="s">
        <v>6875</v>
      </c>
      <c r="R1925" s="237" t="s">
        <v>9162</v>
      </c>
      <c r="S1925" s="237" t="s">
        <v>9163</v>
      </c>
      <c r="T1925" s="237"/>
      <c r="U1925" s="237" t="s">
        <v>9164</v>
      </c>
      <c r="V1925" s="237" t="s">
        <v>111</v>
      </c>
      <c r="W1925" s="237"/>
      <c r="X1925" s="237"/>
      <c r="Y1925" s="237" t="s">
        <v>9160</v>
      </c>
      <c r="Z1925" s="237" t="s">
        <v>9161</v>
      </c>
      <c r="AA1925" s="237" t="str">
        <f t="shared" si="319"/>
        <v>ムスビット</v>
      </c>
      <c r="AB1925" s="237" t="s">
        <v>4898</v>
      </c>
      <c r="AC1925" s="237" t="str">
        <f t="shared" si="320"/>
        <v>980</v>
      </c>
      <c r="AD1925" s="237" t="str">
        <f t="shared" si="321"/>
        <v>0803</v>
      </c>
      <c r="AE1925" s="237" t="s">
        <v>6875</v>
      </c>
      <c r="AF1925" s="237" t="s">
        <v>9162</v>
      </c>
      <c r="AG1925" s="237" t="str">
        <f t="shared" si="322"/>
        <v>仙台市青葉区国分町三丁目６番11号　アーク仙台ビル205、401A</v>
      </c>
      <c r="AH1925" s="237" t="s">
        <v>9163</v>
      </c>
      <c r="AI1925" s="237"/>
      <c r="AJ1925" s="237" t="s">
        <v>260</v>
      </c>
    </row>
    <row r="1926" spans="1:36">
      <c r="A1926" s="237" t="str">
        <f t="shared" si="314"/>
        <v>0415200013生活介護</v>
      </c>
      <c r="B1926" s="237" t="s">
        <v>6865</v>
      </c>
      <c r="C1926" s="237" t="s">
        <v>6866</v>
      </c>
      <c r="D1926" s="237" t="str">
        <f t="shared" si="315"/>
        <v>センダイシ</v>
      </c>
      <c r="E1926" s="237" t="s">
        <v>6867</v>
      </c>
      <c r="F1926" s="237" t="str">
        <f t="shared" si="316"/>
        <v>980</v>
      </c>
      <c r="G1926" s="237" t="str">
        <f t="shared" si="317"/>
        <v>8671</v>
      </c>
      <c r="H1926" s="237" t="s">
        <v>6868</v>
      </c>
      <c r="I1926" s="237" t="str">
        <f t="shared" si="318"/>
        <v>仙台市青葉区国分町三丁目７番１号</v>
      </c>
      <c r="J1926" s="237" t="s">
        <v>6869</v>
      </c>
      <c r="K1926" s="237" t="s">
        <v>6870</v>
      </c>
      <c r="L1926" s="237" t="s">
        <v>323</v>
      </c>
      <c r="M1926" s="237" t="s">
        <v>6871</v>
      </c>
      <c r="N1926" s="237" t="s">
        <v>9165</v>
      </c>
      <c r="O1926" s="237" t="s">
        <v>9166</v>
      </c>
      <c r="P1926" s="237" t="s">
        <v>9167</v>
      </c>
      <c r="Q1926" s="237" t="s">
        <v>9168</v>
      </c>
      <c r="R1926" s="237" t="s">
        <v>9169</v>
      </c>
      <c r="S1926" s="237" t="s">
        <v>9170</v>
      </c>
      <c r="T1926" s="237" t="s">
        <v>9171</v>
      </c>
      <c r="U1926" s="237" t="s">
        <v>9172</v>
      </c>
      <c r="V1926" s="237" t="s">
        <v>105</v>
      </c>
      <c r="W1926" s="237"/>
      <c r="X1926" s="237"/>
      <c r="Y1926" s="237" t="s">
        <v>9165</v>
      </c>
      <c r="Z1926" s="237" t="s">
        <v>9166</v>
      </c>
      <c r="AA1926" s="237" t="str">
        <f t="shared" si="319"/>
        <v>ミヤギノショウガイシャフクシセンター</v>
      </c>
      <c r="AB1926" s="237" t="s">
        <v>9167</v>
      </c>
      <c r="AC1926" s="237" t="str">
        <f t="shared" si="320"/>
        <v>983</v>
      </c>
      <c r="AD1926" s="237" t="str">
        <f t="shared" si="321"/>
        <v>0835</v>
      </c>
      <c r="AE1926" s="237" t="s">
        <v>9168</v>
      </c>
      <c r="AF1926" s="237" t="s">
        <v>9169</v>
      </c>
      <c r="AG1926" s="237" t="str">
        <f t="shared" si="322"/>
        <v>仙台市宮城野区大梶16-2</v>
      </c>
      <c r="AH1926" s="237" t="s">
        <v>9170</v>
      </c>
      <c r="AI1926" s="237" t="s">
        <v>9171</v>
      </c>
      <c r="AJ1926" s="237" t="s">
        <v>260</v>
      </c>
    </row>
    <row r="1927" spans="1:36">
      <c r="A1927" s="237" t="str">
        <f t="shared" si="314"/>
        <v>0415200013自立訓練（機能訓練）</v>
      </c>
      <c r="B1927" s="237" t="s">
        <v>6865</v>
      </c>
      <c r="C1927" s="237" t="s">
        <v>6866</v>
      </c>
      <c r="D1927" s="237" t="str">
        <f t="shared" si="315"/>
        <v>センダイシ</v>
      </c>
      <c r="E1927" s="237" t="s">
        <v>6867</v>
      </c>
      <c r="F1927" s="237" t="str">
        <f t="shared" si="316"/>
        <v>980</v>
      </c>
      <c r="G1927" s="237" t="str">
        <f t="shared" si="317"/>
        <v>8671</v>
      </c>
      <c r="H1927" s="237" t="s">
        <v>6868</v>
      </c>
      <c r="I1927" s="237" t="str">
        <f t="shared" si="318"/>
        <v>仙台市青葉区国分町三丁目７番１号</v>
      </c>
      <c r="J1927" s="237" t="s">
        <v>6869</v>
      </c>
      <c r="K1927" s="237" t="s">
        <v>6870</v>
      </c>
      <c r="L1927" s="237" t="s">
        <v>323</v>
      </c>
      <c r="M1927" s="237" t="s">
        <v>6871</v>
      </c>
      <c r="N1927" s="237" t="s">
        <v>9165</v>
      </c>
      <c r="O1927" s="237" t="s">
        <v>9166</v>
      </c>
      <c r="P1927" s="237" t="s">
        <v>9167</v>
      </c>
      <c r="Q1927" s="237" t="s">
        <v>9168</v>
      </c>
      <c r="R1927" s="237" t="s">
        <v>9169</v>
      </c>
      <c r="S1927" s="237" t="s">
        <v>9170</v>
      </c>
      <c r="T1927" s="237" t="s">
        <v>9171</v>
      </c>
      <c r="U1927" s="237" t="s">
        <v>9172</v>
      </c>
      <c r="V1927" s="237" t="s">
        <v>189</v>
      </c>
      <c r="W1927" s="237"/>
      <c r="X1927" s="237"/>
      <c r="Y1927" s="237" t="s">
        <v>9165</v>
      </c>
      <c r="Z1927" s="237" t="s">
        <v>9166</v>
      </c>
      <c r="AA1927" s="237" t="str">
        <f t="shared" si="319"/>
        <v>ミヤギノショウガイシャフクシセンター</v>
      </c>
      <c r="AB1927" s="237" t="s">
        <v>9167</v>
      </c>
      <c r="AC1927" s="237" t="str">
        <f t="shared" si="320"/>
        <v>983</v>
      </c>
      <c r="AD1927" s="237" t="str">
        <f t="shared" si="321"/>
        <v>0835</v>
      </c>
      <c r="AE1927" s="237" t="s">
        <v>9168</v>
      </c>
      <c r="AF1927" s="237" t="s">
        <v>9169</v>
      </c>
      <c r="AG1927" s="237" t="str">
        <f t="shared" si="322"/>
        <v>仙台市宮城野区大梶16-2</v>
      </c>
      <c r="AH1927" s="237" t="s">
        <v>9170</v>
      </c>
      <c r="AI1927" s="237" t="s">
        <v>9171</v>
      </c>
      <c r="AJ1927" s="237" t="s">
        <v>260</v>
      </c>
    </row>
    <row r="1928" spans="1:36">
      <c r="A1928" s="237" t="str">
        <f t="shared" si="314"/>
        <v>0415200013自立訓練（生活訓練）</v>
      </c>
      <c r="B1928" s="237" t="s">
        <v>6865</v>
      </c>
      <c r="C1928" s="237" t="s">
        <v>6866</v>
      </c>
      <c r="D1928" s="237" t="str">
        <f t="shared" si="315"/>
        <v>センダイシ</v>
      </c>
      <c r="E1928" s="237" t="s">
        <v>6867</v>
      </c>
      <c r="F1928" s="237" t="str">
        <f t="shared" si="316"/>
        <v>980</v>
      </c>
      <c r="G1928" s="237" t="str">
        <f t="shared" si="317"/>
        <v>8671</v>
      </c>
      <c r="H1928" s="237" t="s">
        <v>6868</v>
      </c>
      <c r="I1928" s="237" t="str">
        <f t="shared" si="318"/>
        <v>仙台市青葉区国分町三丁目７番１号</v>
      </c>
      <c r="J1928" s="237" t="s">
        <v>6869</v>
      </c>
      <c r="K1928" s="237" t="s">
        <v>6870</v>
      </c>
      <c r="L1928" s="237" t="s">
        <v>323</v>
      </c>
      <c r="M1928" s="237" t="s">
        <v>6871</v>
      </c>
      <c r="N1928" s="237" t="s">
        <v>9165</v>
      </c>
      <c r="O1928" s="237" t="s">
        <v>9166</v>
      </c>
      <c r="P1928" s="237" t="s">
        <v>9167</v>
      </c>
      <c r="Q1928" s="237" t="s">
        <v>9168</v>
      </c>
      <c r="R1928" s="237" t="s">
        <v>9169</v>
      </c>
      <c r="S1928" s="237" t="s">
        <v>9170</v>
      </c>
      <c r="T1928" s="237" t="s">
        <v>9171</v>
      </c>
      <c r="U1928" s="237" t="s">
        <v>9172</v>
      </c>
      <c r="V1928" s="237" t="s">
        <v>108</v>
      </c>
      <c r="W1928" s="237"/>
      <c r="X1928" s="237"/>
      <c r="Y1928" s="237" t="s">
        <v>9165</v>
      </c>
      <c r="Z1928" s="237" t="s">
        <v>9166</v>
      </c>
      <c r="AA1928" s="237" t="str">
        <f t="shared" si="319"/>
        <v>ミヤギノショウガイシャフクシセンター</v>
      </c>
      <c r="AB1928" s="237" t="s">
        <v>9167</v>
      </c>
      <c r="AC1928" s="237" t="str">
        <f t="shared" si="320"/>
        <v>983</v>
      </c>
      <c r="AD1928" s="237" t="str">
        <f t="shared" si="321"/>
        <v>0835</v>
      </c>
      <c r="AE1928" s="237" t="s">
        <v>9168</v>
      </c>
      <c r="AF1928" s="237" t="s">
        <v>9169</v>
      </c>
      <c r="AG1928" s="237" t="str">
        <f t="shared" si="322"/>
        <v>仙台市宮城野区大梶16-2</v>
      </c>
      <c r="AH1928" s="237" t="s">
        <v>9170</v>
      </c>
      <c r="AI1928" s="237" t="s">
        <v>9171</v>
      </c>
      <c r="AJ1928" s="237" t="s">
        <v>260</v>
      </c>
    </row>
    <row r="1929" spans="1:36">
      <c r="A1929" s="237" t="str">
        <f t="shared" si="314"/>
        <v>0415200062障害者支援施設：生活介護</v>
      </c>
      <c r="B1929" s="237" t="s">
        <v>9173</v>
      </c>
      <c r="C1929" s="237" t="s">
        <v>9174</v>
      </c>
      <c r="D1929" s="237" t="str">
        <f t="shared" si="315"/>
        <v>シャカイフクシホウジンカテイフクシカイ</v>
      </c>
      <c r="E1929" s="237" t="s">
        <v>9175</v>
      </c>
      <c r="F1929" s="237" t="str">
        <f t="shared" si="316"/>
        <v>983</v>
      </c>
      <c r="G1929" s="237" t="str">
        <f t="shared" si="317"/>
        <v>0838</v>
      </c>
      <c r="H1929" s="237" t="s">
        <v>9176</v>
      </c>
      <c r="I1929" s="237" t="str">
        <f t="shared" si="318"/>
        <v>仙台市宮城野区二の森１４番３号</v>
      </c>
      <c r="J1929" s="237" t="s">
        <v>9177</v>
      </c>
      <c r="K1929" s="237" t="s">
        <v>9178</v>
      </c>
      <c r="L1929" s="237" t="s">
        <v>248</v>
      </c>
      <c r="M1929" s="237" t="s">
        <v>9179</v>
      </c>
      <c r="N1929" s="237" t="s">
        <v>9180</v>
      </c>
      <c r="O1929" s="237" t="s">
        <v>9181</v>
      </c>
      <c r="P1929" s="237" t="s">
        <v>9175</v>
      </c>
      <c r="Q1929" s="237" t="s">
        <v>9168</v>
      </c>
      <c r="R1929" s="237" t="s">
        <v>9176</v>
      </c>
      <c r="S1929" s="237" t="s">
        <v>9177</v>
      </c>
      <c r="T1929" s="237" t="s">
        <v>9178</v>
      </c>
      <c r="U1929" s="237" t="s">
        <v>9182</v>
      </c>
      <c r="V1929" s="237" t="s">
        <v>19065</v>
      </c>
      <c r="W1929" s="237" t="s">
        <v>228</v>
      </c>
      <c r="X1929" s="237"/>
      <c r="Y1929" s="237" t="s">
        <v>9180</v>
      </c>
      <c r="Z1929" s="237" t="s">
        <v>9181</v>
      </c>
      <c r="AA1929" s="237" t="str">
        <f t="shared" si="319"/>
        <v>キボウエン</v>
      </c>
      <c r="AB1929" s="237" t="s">
        <v>9175</v>
      </c>
      <c r="AC1929" s="237" t="str">
        <f t="shared" si="320"/>
        <v>983</v>
      </c>
      <c r="AD1929" s="237" t="str">
        <f t="shared" si="321"/>
        <v>0838</v>
      </c>
      <c r="AE1929" s="237" t="s">
        <v>9168</v>
      </c>
      <c r="AF1929" s="237" t="s">
        <v>9176</v>
      </c>
      <c r="AG1929" s="237" t="str">
        <f t="shared" si="322"/>
        <v>仙台市宮城野区二の森１４番３号</v>
      </c>
      <c r="AH1929" s="237" t="s">
        <v>9177</v>
      </c>
      <c r="AI1929" s="237" t="s">
        <v>9178</v>
      </c>
      <c r="AJ1929" s="237" t="s">
        <v>260</v>
      </c>
    </row>
    <row r="1930" spans="1:36">
      <c r="A1930" s="237" t="str">
        <f t="shared" ref="A1930" si="323">U1930&amp;V1930</f>
        <v>0415200062生活介護</v>
      </c>
      <c r="B1930" s="237" t="s">
        <v>9173</v>
      </c>
      <c r="C1930" s="237" t="s">
        <v>9174</v>
      </c>
      <c r="D1930" s="237" t="str">
        <f t="shared" ref="D1930" si="324">DBCS(C1930)</f>
        <v>シャカイフクシホウジンカテイフクシカイ</v>
      </c>
      <c r="E1930" s="237" t="s">
        <v>9175</v>
      </c>
      <c r="F1930" s="237" t="str">
        <f t="shared" ref="F1930" si="325">LEFT(E1930,3)</f>
        <v>983</v>
      </c>
      <c r="G1930" s="237" t="str">
        <f t="shared" ref="G1930" si="326">RIGHT(E1930,4)</f>
        <v>0838</v>
      </c>
      <c r="H1930" s="237" t="s">
        <v>9176</v>
      </c>
      <c r="I1930" s="237" t="str">
        <f t="shared" ref="I1930" si="327">SUBSTITUTE(H1930,"宮城県","")</f>
        <v>仙台市宮城野区二の森１４番３号</v>
      </c>
      <c r="J1930" s="237" t="s">
        <v>9177</v>
      </c>
      <c r="K1930" s="237" t="s">
        <v>9178</v>
      </c>
      <c r="L1930" s="237" t="s">
        <v>248</v>
      </c>
      <c r="M1930" s="237" t="s">
        <v>9179</v>
      </c>
      <c r="N1930" s="237" t="s">
        <v>9180</v>
      </c>
      <c r="O1930" s="237" t="s">
        <v>9181</v>
      </c>
      <c r="P1930" s="237" t="s">
        <v>9175</v>
      </c>
      <c r="Q1930" s="237" t="s">
        <v>9168</v>
      </c>
      <c r="R1930" s="237" t="s">
        <v>9176</v>
      </c>
      <c r="S1930" s="237" t="s">
        <v>9177</v>
      </c>
      <c r="T1930" s="237" t="s">
        <v>9178</v>
      </c>
      <c r="U1930" s="237" t="s">
        <v>9182</v>
      </c>
      <c r="V1930" s="237" t="s">
        <v>19073</v>
      </c>
      <c r="W1930" s="237"/>
      <c r="X1930" s="237"/>
      <c r="Y1930" s="237" t="s">
        <v>9180</v>
      </c>
      <c r="Z1930" s="237" t="s">
        <v>9181</v>
      </c>
      <c r="AA1930" s="237" t="str">
        <f t="shared" ref="AA1930" si="328">DBCS(Z1930)</f>
        <v>キボウエン</v>
      </c>
      <c r="AB1930" s="237" t="s">
        <v>9175</v>
      </c>
      <c r="AC1930" s="237" t="str">
        <f t="shared" ref="AC1930" si="329">LEFT(AB1930,3)</f>
        <v>983</v>
      </c>
      <c r="AD1930" s="237" t="str">
        <f t="shared" ref="AD1930" si="330">RIGHT(AB1930,4)</f>
        <v>0838</v>
      </c>
      <c r="AE1930" s="237" t="s">
        <v>9168</v>
      </c>
      <c r="AF1930" s="237" t="s">
        <v>9176</v>
      </c>
      <c r="AG1930" s="237" t="str">
        <f t="shared" ref="AG1930" si="331">SUBSTITUTE(AF1930,"宮城県","")</f>
        <v>仙台市宮城野区二の森１４番３号</v>
      </c>
      <c r="AH1930" s="237" t="s">
        <v>9177</v>
      </c>
      <c r="AI1930" s="237" t="s">
        <v>9178</v>
      </c>
      <c r="AJ1930" s="237" t="s">
        <v>260</v>
      </c>
    </row>
    <row r="1931" spans="1:36">
      <c r="A1931" s="237" t="str">
        <f t="shared" ref="A1931:A1995" si="332">U1931&amp;V1931</f>
        <v>0415200062短期入所</v>
      </c>
      <c r="B1931" s="237" t="s">
        <v>9173</v>
      </c>
      <c r="C1931" s="237" t="s">
        <v>9174</v>
      </c>
      <c r="D1931" s="237" t="str">
        <f t="shared" ref="D1931:D1995" si="333">DBCS(C1931)</f>
        <v>シャカイフクシホウジンカテイフクシカイ</v>
      </c>
      <c r="E1931" s="237" t="s">
        <v>9175</v>
      </c>
      <c r="F1931" s="237" t="str">
        <f t="shared" ref="F1931:F1995" si="334">LEFT(E1931,3)</f>
        <v>983</v>
      </c>
      <c r="G1931" s="237" t="str">
        <f t="shared" ref="G1931:G1995" si="335">RIGHT(E1931,4)</f>
        <v>0838</v>
      </c>
      <c r="H1931" s="237" t="s">
        <v>9176</v>
      </c>
      <c r="I1931" s="237" t="str">
        <f t="shared" ref="I1931:I1995" si="336">SUBSTITUTE(H1931,"宮城県","")</f>
        <v>仙台市宮城野区二の森１４番３号</v>
      </c>
      <c r="J1931" s="237" t="s">
        <v>9177</v>
      </c>
      <c r="K1931" s="237" t="s">
        <v>9178</v>
      </c>
      <c r="L1931" s="237" t="s">
        <v>248</v>
      </c>
      <c r="M1931" s="237" t="s">
        <v>9179</v>
      </c>
      <c r="N1931" s="237" t="s">
        <v>9180</v>
      </c>
      <c r="O1931" s="237" t="s">
        <v>9181</v>
      </c>
      <c r="P1931" s="237" t="s">
        <v>9175</v>
      </c>
      <c r="Q1931" s="237" t="s">
        <v>9168</v>
      </c>
      <c r="R1931" s="237" t="s">
        <v>9176</v>
      </c>
      <c r="S1931" s="237" t="s">
        <v>9177</v>
      </c>
      <c r="T1931" s="237" t="s">
        <v>9178</v>
      </c>
      <c r="U1931" s="237" t="s">
        <v>9182</v>
      </c>
      <c r="V1931" s="237" t="s">
        <v>277</v>
      </c>
      <c r="W1931" s="237"/>
      <c r="X1931" s="237"/>
      <c r="Y1931" s="237" t="s">
        <v>9180</v>
      </c>
      <c r="Z1931" s="237" t="s">
        <v>9181</v>
      </c>
      <c r="AA1931" s="237" t="str">
        <f t="shared" ref="AA1931:AA1995" si="337">DBCS(Z1931)</f>
        <v>キボウエン</v>
      </c>
      <c r="AB1931" s="237" t="s">
        <v>9175</v>
      </c>
      <c r="AC1931" s="237" t="str">
        <f t="shared" ref="AC1931:AC1995" si="338">LEFT(AB1931,3)</f>
        <v>983</v>
      </c>
      <c r="AD1931" s="237" t="str">
        <f t="shared" ref="AD1931:AD1995" si="339">RIGHT(AB1931,4)</f>
        <v>0838</v>
      </c>
      <c r="AE1931" s="237" t="s">
        <v>9168</v>
      </c>
      <c r="AF1931" s="237" t="s">
        <v>9176</v>
      </c>
      <c r="AG1931" s="237" t="str">
        <f t="shared" ref="AG1931:AG1995" si="340">SUBSTITUTE(AF1931,"宮城県","")</f>
        <v>仙台市宮城野区二の森１４番３号</v>
      </c>
      <c r="AH1931" s="237" t="s">
        <v>9177</v>
      </c>
      <c r="AI1931" s="237" t="s">
        <v>9178</v>
      </c>
      <c r="AJ1931" s="237" t="s">
        <v>260</v>
      </c>
    </row>
    <row r="1932" spans="1:36">
      <c r="A1932" s="237" t="str">
        <f t="shared" si="332"/>
        <v>0415200062施設入所支援</v>
      </c>
      <c r="B1932" s="237" t="s">
        <v>9173</v>
      </c>
      <c r="C1932" s="237" t="s">
        <v>9174</v>
      </c>
      <c r="D1932" s="237" t="str">
        <f t="shared" si="333"/>
        <v>シャカイフクシホウジンカテイフクシカイ</v>
      </c>
      <c r="E1932" s="237" t="s">
        <v>9175</v>
      </c>
      <c r="F1932" s="237" t="str">
        <f t="shared" si="334"/>
        <v>983</v>
      </c>
      <c r="G1932" s="237" t="str">
        <f t="shared" si="335"/>
        <v>0838</v>
      </c>
      <c r="H1932" s="237" t="s">
        <v>9176</v>
      </c>
      <c r="I1932" s="237" t="str">
        <f t="shared" si="336"/>
        <v>仙台市宮城野区二の森１４番３号</v>
      </c>
      <c r="J1932" s="237" t="s">
        <v>9177</v>
      </c>
      <c r="K1932" s="237" t="s">
        <v>9178</v>
      </c>
      <c r="L1932" s="237" t="s">
        <v>248</v>
      </c>
      <c r="M1932" s="237" t="s">
        <v>9179</v>
      </c>
      <c r="N1932" s="237" t="s">
        <v>9180</v>
      </c>
      <c r="O1932" s="237" t="s">
        <v>9181</v>
      </c>
      <c r="P1932" s="237" t="s">
        <v>9175</v>
      </c>
      <c r="Q1932" s="237" t="s">
        <v>9168</v>
      </c>
      <c r="R1932" s="237" t="s">
        <v>9176</v>
      </c>
      <c r="S1932" s="237" t="s">
        <v>9177</v>
      </c>
      <c r="T1932" s="237" t="s">
        <v>9178</v>
      </c>
      <c r="U1932" s="237" t="s">
        <v>9182</v>
      </c>
      <c r="V1932" s="237" t="s">
        <v>107</v>
      </c>
      <c r="W1932" s="237" t="s">
        <v>228</v>
      </c>
      <c r="X1932" s="237"/>
      <c r="Y1932" s="237" t="s">
        <v>9180</v>
      </c>
      <c r="Z1932" s="237" t="s">
        <v>9181</v>
      </c>
      <c r="AA1932" s="237" t="str">
        <f t="shared" si="337"/>
        <v>キボウエン</v>
      </c>
      <c r="AB1932" s="237" t="s">
        <v>9175</v>
      </c>
      <c r="AC1932" s="237" t="str">
        <f t="shared" si="338"/>
        <v>983</v>
      </c>
      <c r="AD1932" s="237" t="str">
        <f t="shared" si="339"/>
        <v>0838</v>
      </c>
      <c r="AE1932" s="237" t="s">
        <v>9168</v>
      </c>
      <c r="AF1932" s="237" t="s">
        <v>9176</v>
      </c>
      <c r="AG1932" s="237" t="str">
        <f t="shared" si="340"/>
        <v>仙台市宮城野区二の森１４番３号</v>
      </c>
      <c r="AH1932" s="237" t="s">
        <v>9177</v>
      </c>
      <c r="AI1932" s="237" t="s">
        <v>9178</v>
      </c>
      <c r="AJ1932" s="237" t="s">
        <v>260</v>
      </c>
    </row>
    <row r="1933" spans="1:36">
      <c r="A1933" s="237" t="str">
        <f t="shared" ref="A1933" si="341">U1933&amp;V1933</f>
        <v>0415200062就労継続支援Ｂ型</v>
      </c>
      <c r="B1933" s="237" t="s">
        <v>9173</v>
      </c>
      <c r="C1933" s="237" t="s">
        <v>9174</v>
      </c>
      <c r="D1933" s="237" t="str">
        <f t="shared" ref="D1933" si="342">DBCS(C1933)</f>
        <v>シャカイフクシホウジンカテイフクシカイ</v>
      </c>
      <c r="E1933" s="237" t="s">
        <v>9175</v>
      </c>
      <c r="F1933" s="237" t="str">
        <f t="shared" ref="F1933" si="343">LEFT(E1933,3)</f>
        <v>983</v>
      </c>
      <c r="G1933" s="237" t="str">
        <f t="shared" ref="G1933" si="344">RIGHT(E1933,4)</f>
        <v>0838</v>
      </c>
      <c r="H1933" s="237" t="s">
        <v>9176</v>
      </c>
      <c r="I1933" s="237" t="str">
        <f t="shared" ref="I1933" si="345">SUBSTITUTE(H1933,"宮城県","")</f>
        <v>仙台市宮城野区二の森１４番３号</v>
      </c>
      <c r="J1933" s="237" t="s">
        <v>9177</v>
      </c>
      <c r="K1933" s="237" t="s">
        <v>9178</v>
      </c>
      <c r="L1933" s="237" t="s">
        <v>248</v>
      </c>
      <c r="M1933" s="237" t="s">
        <v>9179</v>
      </c>
      <c r="N1933" s="237" t="s">
        <v>9180</v>
      </c>
      <c r="O1933" s="237" t="s">
        <v>9181</v>
      </c>
      <c r="P1933" s="237" t="s">
        <v>9175</v>
      </c>
      <c r="Q1933" s="237" t="s">
        <v>9168</v>
      </c>
      <c r="R1933" s="237" t="s">
        <v>9176</v>
      </c>
      <c r="S1933" s="237" t="s">
        <v>9177</v>
      </c>
      <c r="T1933" s="237" t="s">
        <v>9178</v>
      </c>
      <c r="U1933" s="237" t="s">
        <v>9182</v>
      </c>
      <c r="V1933" s="237" t="s">
        <v>19056</v>
      </c>
      <c r="W1933" s="237"/>
      <c r="X1933" s="237"/>
      <c r="Y1933" s="237" t="s">
        <v>9180</v>
      </c>
      <c r="Z1933" s="237" t="s">
        <v>9181</v>
      </c>
      <c r="AA1933" s="237" t="str">
        <f t="shared" ref="AA1933" si="346">DBCS(Z1933)</f>
        <v>キボウエン</v>
      </c>
      <c r="AB1933" s="237" t="s">
        <v>9175</v>
      </c>
      <c r="AC1933" s="237" t="str">
        <f t="shared" ref="AC1933" si="347">LEFT(AB1933,3)</f>
        <v>983</v>
      </c>
      <c r="AD1933" s="237" t="str">
        <f t="shared" ref="AD1933" si="348">RIGHT(AB1933,4)</f>
        <v>0838</v>
      </c>
      <c r="AE1933" s="237" t="s">
        <v>9168</v>
      </c>
      <c r="AF1933" s="237" t="s">
        <v>9176</v>
      </c>
      <c r="AG1933" s="237" t="str">
        <f t="shared" ref="AG1933" si="349">SUBSTITUTE(AF1933,"宮城県","")</f>
        <v>仙台市宮城野区二の森１４番３号</v>
      </c>
      <c r="AH1933" s="237" t="s">
        <v>9177</v>
      </c>
      <c r="AI1933" s="237" t="s">
        <v>9178</v>
      </c>
      <c r="AJ1933" s="237" t="s">
        <v>260</v>
      </c>
    </row>
    <row r="1934" spans="1:36">
      <c r="A1934" s="237" t="str">
        <f t="shared" si="332"/>
        <v>0415200062障害者支援施設：就労継続支援Ｂ型</v>
      </c>
      <c r="B1934" s="237" t="s">
        <v>9173</v>
      </c>
      <c r="C1934" s="237" t="s">
        <v>9174</v>
      </c>
      <c r="D1934" s="237" t="str">
        <f t="shared" si="333"/>
        <v>シャカイフクシホウジンカテイフクシカイ</v>
      </c>
      <c r="E1934" s="237" t="s">
        <v>9175</v>
      </c>
      <c r="F1934" s="237" t="str">
        <f t="shared" si="334"/>
        <v>983</v>
      </c>
      <c r="G1934" s="237" t="str">
        <f t="shared" si="335"/>
        <v>0838</v>
      </c>
      <c r="H1934" s="237" t="s">
        <v>9176</v>
      </c>
      <c r="I1934" s="237" t="str">
        <f t="shared" si="336"/>
        <v>仙台市宮城野区二の森１４番３号</v>
      </c>
      <c r="J1934" s="237" t="s">
        <v>9177</v>
      </c>
      <c r="K1934" s="237" t="s">
        <v>9178</v>
      </c>
      <c r="L1934" s="237" t="s">
        <v>248</v>
      </c>
      <c r="M1934" s="237" t="s">
        <v>9179</v>
      </c>
      <c r="N1934" s="237" t="s">
        <v>9180</v>
      </c>
      <c r="O1934" s="237" t="s">
        <v>9181</v>
      </c>
      <c r="P1934" s="237" t="s">
        <v>9175</v>
      </c>
      <c r="Q1934" s="237" t="s">
        <v>9168</v>
      </c>
      <c r="R1934" s="237" t="s">
        <v>9176</v>
      </c>
      <c r="S1934" s="237" t="s">
        <v>9177</v>
      </c>
      <c r="T1934" s="237" t="s">
        <v>9178</v>
      </c>
      <c r="U1934" s="237" t="s">
        <v>9182</v>
      </c>
      <c r="V1934" s="237" t="s">
        <v>19066</v>
      </c>
      <c r="W1934" s="237" t="s">
        <v>228</v>
      </c>
      <c r="X1934" s="237"/>
      <c r="Y1934" s="237" t="s">
        <v>9180</v>
      </c>
      <c r="Z1934" s="237" t="s">
        <v>9181</v>
      </c>
      <c r="AA1934" s="237" t="str">
        <f t="shared" si="337"/>
        <v>キボウエン</v>
      </c>
      <c r="AB1934" s="237" t="s">
        <v>9175</v>
      </c>
      <c r="AC1934" s="237" t="str">
        <f t="shared" si="338"/>
        <v>983</v>
      </c>
      <c r="AD1934" s="237" t="str">
        <f t="shared" si="339"/>
        <v>0838</v>
      </c>
      <c r="AE1934" s="237" t="s">
        <v>9168</v>
      </c>
      <c r="AF1934" s="237" t="s">
        <v>9176</v>
      </c>
      <c r="AG1934" s="237" t="str">
        <f t="shared" si="340"/>
        <v>仙台市宮城野区二の森１４番３号</v>
      </c>
      <c r="AH1934" s="237" t="s">
        <v>9177</v>
      </c>
      <c r="AI1934" s="237" t="s">
        <v>9178</v>
      </c>
      <c r="AJ1934" s="237" t="s">
        <v>260</v>
      </c>
    </row>
    <row r="1935" spans="1:36">
      <c r="A1935" s="237" t="str">
        <f t="shared" si="332"/>
        <v>0415200062知的障害者入所更生施設</v>
      </c>
      <c r="B1935" s="237" t="s">
        <v>9173</v>
      </c>
      <c r="C1935" s="237" t="s">
        <v>9174</v>
      </c>
      <c r="D1935" s="237" t="str">
        <f t="shared" si="333"/>
        <v>シャカイフクシホウジンカテイフクシカイ</v>
      </c>
      <c r="E1935" s="237" t="s">
        <v>9175</v>
      </c>
      <c r="F1935" s="237" t="str">
        <f t="shared" si="334"/>
        <v>983</v>
      </c>
      <c r="G1935" s="237" t="str">
        <f t="shared" si="335"/>
        <v>0838</v>
      </c>
      <c r="H1935" s="237" t="s">
        <v>9176</v>
      </c>
      <c r="I1935" s="237" t="str">
        <f t="shared" si="336"/>
        <v>仙台市宮城野区二の森１４番３号</v>
      </c>
      <c r="J1935" s="237" t="s">
        <v>9177</v>
      </c>
      <c r="K1935" s="237" t="s">
        <v>9178</v>
      </c>
      <c r="L1935" s="237" t="s">
        <v>248</v>
      </c>
      <c r="M1935" s="237" t="s">
        <v>9179</v>
      </c>
      <c r="N1935" s="237" t="s">
        <v>9180</v>
      </c>
      <c r="O1935" s="237" t="s">
        <v>9181</v>
      </c>
      <c r="P1935" s="237" t="s">
        <v>9175</v>
      </c>
      <c r="Q1935" s="237" t="s">
        <v>9168</v>
      </c>
      <c r="R1935" s="237" t="s">
        <v>9176</v>
      </c>
      <c r="S1935" s="237" t="s">
        <v>9177</v>
      </c>
      <c r="T1935" s="237" t="s">
        <v>9178</v>
      </c>
      <c r="U1935" s="237" t="s">
        <v>9182</v>
      </c>
      <c r="V1935" s="237" t="s">
        <v>279</v>
      </c>
      <c r="W1935" s="237"/>
      <c r="X1935" s="237"/>
      <c r="Y1935" s="237" t="s">
        <v>9180</v>
      </c>
      <c r="Z1935" s="237" t="s">
        <v>9181</v>
      </c>
      <c r="AA1935" s="237" t="str">
        <f t="shared" si="337"/>
        <v>キボウエン</v>
      </c>
      <c r="AB1935" s="237" t="s">
        <v>9175</v>
      </c>
      <c r="AC1935" s="237" t="str">
        <f t="shared" si="338"/>
        <v>983</v>
      </c>
      <c r="AD1935" s="237" t="str">
        <f t="shared" si="339"/>
        <v>0838</v>
      </c>
      <c r="AE1935" s="237" t="s">
        <v>9168</v>
      </c>
      <c r="AF1935" s="237" t="s">
        <v>9176</v>
      </c>
      <c r="AG1935" s="237" t="str">
        <f t="shared" si="340"/>
        <v>仙台市宮城野区二の森１４番３号</v>
      </c>
      <c r="AH1935" s="237" t="s">
        <v>9177</v>
      </c>
      <c r="AI1935" s="237" t="s">
        <v>9178</v>
      </c>
      <c r="AJ1935" s="237" t="s">
        <v>260</v>
      </c>
    </row>
    <row r="1936" spans="1:36">
      <c r="A1936" s="237" t="str">
        <f t="shared" si="332"/>
        <v>0415200070短期入所</v>
      </c>
      <c r="B1936" s="237" t="s">
        <v>4669</v>
      </c>
      <c r="C1936" s="237" t="s">
        <v>4670</v>
      </c>
      <c r="D1936" s="237" t="str">
        <f t="shared" si="333"/>
        <v>シャカイフクシホウジンミヤギコウセイフクシカイ</v>
      </c>
      <c r="E1936" s="237" t="s">
        <v>4671</v>
      </c>
      <c r="F1936" s="237" t="str">
        <f t="shared" si="334"/>
        <v>983</v>
      </c>
      <c r="G1936" s="237" t="str">
        <f t="shared" si="335"/>
        <v>0021</v>
      </c>
      <c r="H1936" s="237" t="s">
        <v>9183</v>
      </c>
      <c r="I1936" s="237" t="str">
        <f t="shared" si="336"/>
        <v>仙台市宮城野区田子字富里１５３</v>
      </c>
      <c r="J1936" s="237" t="s">
        <v>9184</v>
      </c>
      <c r="K1936" s="237" t="s">
        <v>9185</v>
      </c>
      <c r="L1936" s="237" t="s">
        <v>248</v>
      </c>
      <c r="M1936" s="237" t="s">
        <v>4675</v>
      </c>
      <c r="N1936" s="237" t="s">
        <v>9186</v>
      </c>
      <c r="O1936" s="237" t="s">
        <v>9187</v>
      </c>
      <c r="P1936" s="237" t="s">
        <v>4671</v>
      </c>
      <c r="Q1936" s="237" t="s">
        <v>9168</v>
      </c>
      <c r="R1936" s="237" t="s">
        <v>9188</v>
      </c>
      <c r="S1936" s="237" t="s">
        <v>9189</v>
      </c>
      <c r="T1936" s="237" t="s">
        <v>9190</v>
      </c>
      <c r="U1936" s="237" t="s">
        <v>9191</v>
      </c>
      <c r="V1936" s="237" t="s">
        <v>277</v>
      </c>
      <c r="W1936" s="237"/>
      <c r="X1936" s="237"/>
      <c r="Y1936" s="237" t="s">
        <v>9186</v>
      </c>
      <c r="Z1936" s="237" t="s">
        <v>9187</v>
      </c>
      <c r="AA1936" s="237" t="str">
        <f t="shared" si="337"/>
        <v>タンキニュウショセイカツカイゴシセツフクダマチ</v>
      </c>
      <c r="AB1936" s="237" t="s">
        <v>4671</v>
      </c>
      <c r="AC1936" s="237" t="str">
        <f t="shared" si="338"/>
        <v>983</v>
      </c>
      <c r="AD1936" s="237" t="str">
        <f t="shared" si="339"/>
        <v>0021</v>
      </c>
      <c r="AE1936" s="237" t="s">
        <v>9168</v>
      </c>
      <c r="AF1936" s="237" t="s">
        <v>9188</v>
      </c>
      <c r="AG1936" s="237" t="str">
        <f t="shared" si="340"/>
        <v>仙台市宮城野区田子字富里２２３番地</v>
      </c>
      <c r="AH1936" s="237" t="s">
        <v>9189</v>
      </c>
      <c r="AI1936" s="237" t="s">
        <v>9190</v>
      </c>
      <c r="AJ1936" s="237" t="s">
        <v>332</v>
      </c>
    </row>
    <row r="1937" spans="1:36">
      <c r="A1937" s="237" t="str">
        <f t="shared" si="332"/>
        <v>0415200088児童デイサービス</v>
      </c>
      <c r="B1937" s="237" t="s">
        <v>6865</v>
      </c>
      <c r="C1937" s="237" t="s">
        <v>6866</v>
      </c>
      <c r="D1937" s="237" t="str">
        <f t="shared" si="333"/>
        <v>センダイシ</v>
      </c>
      <c r="E1937" s="237" t="s">
        <v>6867</v>
      </c>
      <c r="F1937" s="237" t="str">
        <f t="shared" si="334"/>
        <v>980</v>
      </c>
      <c r="G1937" s="237" t="str">
        <f t="shared" si="335"/>
        <v>8671</v>
      </c>
      <c r="H1937" s="237" t="s">
        <v>6868</v>
      </c>
      <c r="I1937" s="237" t="str">
        <f t="shared" si="336"/>
        <v>仙台市青葉区国分町三丁目７番１号</v>
      </c>
      <c r="J1937" s="237" t="s">
        <v>6869</v>
      </c>
      <c r="K1937" s="237" t="s">
        <v>6870</v>
      </c>
      <c r="L1937" s="237" t="s">
        <v>323</v>
      </c>
      <c r="M1937" s="237" t="s">
        <v>6871</v>
      </c>
      <c r="N1937" s="237" t="s">
        <v>9192</v>
      </c>
      <c r="O1937" s="237" t="s">
        <v>9193</v>
      </c>
      <c r="P1937" s="237" t="s">
        <v>7832</v>
      </c>
      <c r="Q1937" s="237" t="s">
        <v>9168</v>
      </c>
      <c r="R1937" s="237" t="s">
        <v>9194</v>
      </c>
      <c r="S1937" s="237" t="s">
        <v>9195</v>
      </c>
      <c r="T1937" s="237" t="s">
        <v>9195</v>
      </c>
      <c r="U1937" s="237" t="s">
        <v>9196</v>
      </c>
      <c r="V1937" s="237" t="s">
        <v>331</v>
      </c>
      <c r="W1937" s="237"/>
      <c r="X1937" s="237"/>
      <c r="Y1937" s="237" t="s">
        <v>9192</v>
      </c>
      <c r="Z1937" s="237" t="s">
        <v>9193</v>
      </c>
      <c r="AA1937" s="237" t="str">
        <f t="shared" si="337"/>
        <v>センダイシアオゾラホーム</v>
      </c>
      <c r="AB1937" s="237" t="s">
        <v>7832</v>
      </c>
      <c r="AC1937" s="237" t="str">
        <f t="shared" si="338"/>
        <v>983</v>
      </c>
      <c r="AD1937" s="237" t="str">
        <f t="shared" si="339"/>
        <v>0824</v>
      </c>
      <c r="AE1937" s="237" t="s">
        <v>9168</v>
      </c>
      <c r="AF1937" s="237" t="s">
        <v>9194</v>
      </c>
      <c r="AG1937" s="237" t="str">
        <f t="shared" si="340"/>
        <v>仙台市宮城野区鶴ヶ谷５丁目２２－１</v>
      </c>
      <c r="AH1937" s="237" t="s">
        <v>9195</v>
      </c>
      <c r="AI1937" s="237" t="s">
        <v>9195</v>
      </c>
      <c r="AJ1937" s="237" t="s">
        <v>260</v>
      </c>
    </row>
    <row r="1938" spans="1:36">
      <c r="A1938" s="237" t="str">
        <f t="shared" si="332"/>
        <v>0415200096児童デイサービス</v>
      </c>
      <c r="B1938" s="237" t="s">
        <v>6865</v>
      </c>
      <c r="C1938" s="237" t="s">
        <v>6866</v>
      </c>
      <c r="D1938" s="237" t="str">
        <f t="shared" si="333"/>
        <v>センダイシ</v>
      </c>
      <c r="E1938" s="237" t="s">
        <v>6867</v>
      </c>
      <c r="F1938" s="237" t="str">
        <f t="shared" si="334"/>
        <v>980</v>
      </c>
      <c r="G1938" s="237" t="str">
        <f t="shared" si="335"/>
        <v>8671</v>
      </c>
      <c r="H1938" s="237" t="s">
        <v>6868</v>
      </c>
      <c r="I1938" s="237" t="str">
        <f t="shared" si="336"/>
        <v>仙台市青葉区国分町三丁目７番１号</v>
      </c>
      <c r="J1938" s="237" t="s">
        <v>6869</v>
      </c>
      <c r="K1938" s="237" t="s">
        <v>6870</v>
      </c>
      <c r="L1938" s="237" t="s">
        <v>323</v>
      </c>
      <c r="M1938" s="237" t="s">
        <v>6871</v>
      </c>
      <c r="N1938" s="237" t="s">
        <v>9197</v>
      </c>
      <c r="O1938" s="237" t="s">
        <v>9198</v>
      </c>
      <c r="P1938" s="237" t="s">
        <v>9199</v>
      </c>
      <c r="Q1938" s="237" t="s">
        <v>9168</v>
      </c>
      <c r="R1938" s="237" t="s">
        <v>9200</v>
      </c>
      <c r="S1938" s="237" t="s">
        <v>9201</v>
      </c>
      <c r="T1938" s="237" t="s">
        <v>9201</v>
      </c>
      <c r="U1938" s="237" t="s">
        <v>9202</v>
      </c>
      <c r="V1938" s="237" t="s">
        <v>331</v>
      </c>
      <c r="W1938" s="237"/>
      <c r="X1938" s="237"/>
      <c r="Y1938" s="237" t="s">
        <v>9197</v>
      </c>
      <c r="Z1938" s="237" t="s">
        <v>9198</v>
      </c>
      <c r="AA1938" s="237" t="str">
        <f t="shared" si="337"/>
        <v>センダイシシラトリタンポポホーム</v>
      </c>
      <c r="AB1938" s="237" t="s">
        <v>9199</v>
      </c>
      <c r="AC1938" s="237" t="str">
        <f t="shared" si="338"/>
        <v>983</v>
      </c>
      <c r="AD1938" s="237" t="str">
        <f t="shared" si="339"/>
        <v>0006</v>
      </c>
      <c r="AE1938" s="237" t="s">
        <v>9168</v>
      </c>
      <c r="AF1938" s="237" t="s">
        <v>9200</v>
      </c>
      <c r="AG1938" s="237" t="str">
        <f t="shared" si="340"/>
        <v>仙台市宮城野区白鳥一丁目２３－２８</v>
      </c>
      <c r="AH1938" s="237" t="s">
        <v>9201</v>
      </c>
      <c r="AI1938" s="237" t="s">
        <v>9201</v>
      </c>
      <c r="AJ1938" s="237" t="s">
        <v>260</v>
      </c>
    </row>
    <row r="1939" spans="1:36">
      <c r="A1939" s="237" t="str">
        <f t="shared" si="332"/>
        <v>0415200104居宅介護</v>
      </c>
      <c r="B1939" s="237" t="s">
        <v>9203</v>
      </c>
      <c r="C1939" s="237" t="s">
        <v>9204</v>
      </c>
      <c r="D1939" s="237" t="str">
        <f t="shared" si="333"/>
        <v>カブシキカイシャクラフトコスモス</v>
      </c>
      <c r="E1939" s="237" t="s">
        <v>9205</v>
      </c>
      <c r="F1939" s="237" t="str">
        <f t="shared" si="334"/>
        <v>983</v>
      </c>
      <c r="G1939" s="237" t="str">
        <f t="shared" si="335"/>
        <v>0047</v>
      </c>
      <c r="H1939" s="237" t="s">
        <v>9206</v>
      </c>
      <c r="I1939" s="237" t="str">
        <f t="shared" si="336"/>
        <v>仙台市宮城野区銀杏町３４－２５－１０４</v>
      </c>
      <c r="J1939" s="237" t="s">
        <v>9207</v>
      </c>
      <c r="K1939" s="237" t="s">
        <v>9208</v>
      </c>
      <c r="L1939" s="237" t="s">
        <v>635</v>
      </c>
      <c r="M1939" s="237" t="s">
        <v>9209</v>
      </c>
      <c r="N1939" s="237" t="s">
        <v>9210</v>
      </c>
      <c r="O1939" s="237" t="s">
        <v>9211</v>
      </c>
      <c r="P1939" s="237" t="s">
        <v>9205</v>
      </c>
      <c r="Q1939" s="237" t="s">
        <v>9168</v>
      </c>
      <c r="R1939" s="237" t="s">
        <v>9206</v>
      </c>
      <c r="S1939" s="237" t="s">
        <v>9212</v>
      </c>
      <c r="T1939" s="237" t="s">
        <v>9208</v>
      </c>
      <c r="U1939" s="237" t="s">
        <v>9213</v>
      </c>
      <c r="V1939" s="237" t="s">
        <v>99</v>
      </c>
      <c r="W1939" s="237"/>
      <c r="X1939" s="237"/>
      <c r="Y1939" s="237" t="s">
        <v>9210</v>
      </c>
      <c r="Z1939" s="237" t="s">
        <v>9211</v>
      </c>
      <c r="AA1939" s="237" t="str">
        <f t="shared" si="337"/>
        <v>ケアセンタークラフト</v>
      </c>
      <c r="AB1939" s="237" t="s">
        <v>9205</v>
      </c>
      <c r="AC1939" s="237" t="str">
        <f t="shared" si="338"/>
        <v>983</v>
      </c>
      <c r="AD1939" s="237" t="str">
        <f t="shared" si="339"/>
        <v>0047</v>
      </c>
      <c r="AE1939" s="237" t="s">
        <v>9168</v>
      </c>
      <c r="AF1939" s="237" t="s">
        <v>9206</v>
      </c>
      <c r="AG1939" s="237" t="str">
        <f t="shared" si="340"/>
        <v>仙台市宮城野区銀杏町３４－２５－１０４</v>
      </c>
      <c r="AH1939" s="237" t="s">
        <v>9212</v>
      </c>
      <c r="AI1939" s="237" t="s">
        <v>9208</v>
      </c>
      <c r="AJ1939" s="237" t="s">
        <v>470</v>
      </c>
    </row>
    <row r="1940" spans="1:36">
      <c r="A1940" s="237" t="str">
        <f t="shared" si="332"/>
        <v>0415200104重度訪問介護</v>
      </c>
      <c r="B1940" s="237" t="s">
        <v>9203</v>
      </c>
      <c r="C1940" s="237" t="s">
        <v>9204</v>
      </c>
      <c r="D1940" s="237" t="str">
        <f t="shared" si="333"/>
        <v>カブシキカイシャクラフトコスモス</v>
      </c>
      <c r="E1940" s="237" t="s">
        <v>9205</v>
      </c>
      <c r="F1940" s="237" t="str">
        <f t="shared" si="334"/>
        <v>983</v>
      </c>
      <c r="G1940" s="237" t="str">
        <f t="shared" si="335"/>
        <v>0047</v>
      </c>
      <c r="H1940" s="237" t="s">
        <v>9206</v>
      </c>
      <c r="I1940" s="237" t="str">
        <f t="shared" si="336"/>
        <v>仙台市宮城野区銀杏町３４－２５－１０４</v>
      </c>
      <c r="J1940" s="237" t="s">
        <v>9207</v>
      </c>
      <c r="K1940" s="237" t="s">
        <v>9208</v>
      </c>
      <c r="L1940" s="237" t="s">
        <v>635</v>
      </c>
      <c r="M1940" s="237" t="s">
        <v>9209</v>
      </c>
      <c r="N1940" s="237" t="s">
        <v>9210</v>
      </c>
      <c r="O1940" s="237" t="s">
        <v>9211</v>
      </c>
      <c r="P1940" s="237" t="s">
        <v>9205</v>
      </c>
      <c r="Q1940" s="237" t="s">
        <v>9168</v>
      </c>
      <c r="R1940" s="237" t="s">
        <v>9206</v>
      </c>
      <c r="S1940" s="237" t="s">
        <v>9212</v>
      </c>
      <c r="T1940" s="237" t="s">
        <v>9208</v>
      </c>
      <c r="U1940" s="237" t="s">
        <v>9213</v>
      </c>
      <c r="V1940" s="237" t="s">
        <v>101</v>
      </c>
      <c r="W1940" s="237"/>
      <c r="X1940" s="237"/>
      <c r="Y1940" s="237" t="s">
        <v>9210</v>
      </c>
      <c r="Z1940" s="237" t="s">
        <v>9211</v>
      </c>
      <c r="AA1940" s="237" t="str">
        <f t="shared" si="337"/>
        <v>ケアセンタークラフト</v>
      </c>
      <c r="AB1940" s="237" t="s">
        <v>9205</v>
      </c>
      <c r="AC1940" s="237" t="str">
        <f t="shared" si="338"/>
        <v>983</v>
      </c>
      <c r="AD1940" s="237" t="str">
        <f t="shared" si="339"/>
        <v>0047</v>
      </c>
      <c r="AE1940" s="237" t="s">
        <v>9168</v>
      </c>
      <c r="AF1940" s="237" t="s">
        <v>9206</v>
      </c>
      <c r="AG1940" s="237" t="str">
        <f t="shared" si="340"/>
        <v>仙台市宮城野区銀杏町３４－２５－１０４</v>
      </c>
      <c r="AH1940" s="237" t="s">
        <v>9212</v>
      </c>
      <c r="AI1940" s="237" t="s">
        <v>9208</v>
      </c>
      <c r="AJ1940" s="237" t="s">
        <v>470</v>
      </c>
    </row>
    <row r="1941" spans="1:36">
      <c r="A1941" s="237" t="str">
        <f t="shared" si="332"/>
        <v>0415200104行動援護</v>
      </c>
      <c r="B1941" s="237" t="s">
        <v>9203</v>
      </c>
      <c r="C1941" s="237" t="s">
        <v>9204</v>
      </c>
      <c r="D1941" s="237" t="str">
        <f t="shared" si="333"/>
        <v>カブシキカイシャクラフトコスモス</v>
      </c>
      <c r="E1941" s="237" t="s">
        <v>9205</v>
      </c>
      <c r="F1941" s="237" t="str">
        <f t="shared" si="334"/>
        <v>983</v>
      </c>
      <c r="G1941" s="237" t="str">
        <f t="shared" si="335"/>
        <v>0047</v>
      </c>
      <c r="H1941" s="237" t="s">
        <v>9206</v>
      </c>
      <c r="I1941" s="237" t="str">
        <f t="shared" si="336"/>
        <v>仙台市宮城野区銀杏町３４－２５－１０４</v>
      </c>
      <c r="J1941" s="237" t="s">
        <v>9207</v>
      </c>
      <c r="K1941" s="237" t="s">
        <v>9208</v>
      </c>
      <c r="L1941" s="237" t="s">
        <v>635</v>
      </c>
      <c r="M1941" s="237" t="s">
        <v>9209</v>
      </c>
      <c r="N1941" s="237" t="s">
        <v>9210</v>
      </c>
      <c r="O1941" s="237" t="s">
        <v>9211</v>
      </c>
      <c r="P1941" s="237" t="s">
        <v>9205</v>
      </c>
      <c r="Q1941" s="237" t="s">
        <v>9168</v>
      </c>
      <c r="R1941" s="237" t="s">
        <v>9206</v>
      </c>
      <c r="S1941" s="237" t="s">
        <v>9212</v>
      </c>
      <c r="T1941" s="237" t="s">
        <v>9208</v>
      </c>
      <c r="U1941" s="237" t="s">
        <v>9213</v>
      </c>
      <c r="V1941" s="237" t="s">
        <v>102</v>
      </c>
      <c r="W1941" s="237"/>
      <c r="X1941" s="237"/>
      <c r="Y1941" s="237" t="s">
        <v>9210</v>
      </c>
      <c r="Z1941" s="237" t="s">
        <v>9211</v>
      </c>
      <c r="AA1941" s="237" t="str">
        <f t="shared" si="337"/>
        <v>ケアセンタークラフト</v>
      </c>
      <c r="AB1941" s="237" t="s">
        <v>9205</v>
      </c>
      <c r="AC1941" s="237" t="str">
        <f t="shared" si="338"/>
        <v>983</v>
      </c>
      <c r="AD1941" s="237" t="str">
        <f t="shared" si="339"/>
        <v>0047</v>
      </c>
      <c r="AE1941" s="237" t="s">
        <v>9168</v>
      </c>
      <c r="AF1941" s="237" t="s">
        <v>9206</v>
      </c>
      <c r="AG1941" s="237" t="str">
        <f t="shared" si="340"/>
        <v>仙台市宮城野区銀杏町３４－２５－１０４</v>
      </c>
      <c r="AH1941" s="237" t="s">
        <v>9212</v>
      </c>
      <c r="AI1941" s="237" t="s">
        <v>9208</v>
      </c>
      <c r="AJ1941" s="237" t="s">
        <v>470</v>
      </c>
    </row>
    <row r="1942" spans="1:36">
      <c r="A1942" s="237" t="str">
        <f t="shared" si="332"/>
        <v>0415200112居宅介護</v>
      </c>
      <c r="B1942" s="237" t="s">
        <v>9214</v>
      </c>
      <c r="C1942" s="237" t="s">
        <v>9215</v>
      </c>
      <c r="D1942" s="237" t="str">
        <f t="shared" si="333"/>
        <v>ユウゲンカイシャヒマワリカンゴフカセイフショウカイジョ</v>
      </c>
      <c r="E1942" s="237" t="s">
        <v>9216</v>
      </c>
      <c r="F1942" s="237" t="str">
        <f t="shared" si="334"/>
        <v>983</v>
      </c>
      <c r="G1942" s="237" t="str">
        <f t="shared" si="335"/>
        <v>0803</v>
      </c>
      <c r="H1942" s="237" t="s">
        <v>9217</v>
      </c>
      <c r="I1942" s="237" t="str">
        <f t="shared" si="336"/>
        <v>仙台市宮城野区小田原二丁目４番２０号</v>
      </c>
      <c r="J1942" s="237" t="s">
        <v>9218</v>
      </c>
      <c r="K1942" s="237" t="s">
        <v>9219</v>
      </c>
      <c r="L1942" s="237" t="s">
        <v>2240</v>
      </c>
      <c r="M1942" s="237" t="s">
        <v>9220</v>
      </c>
      <c r="N1942" s="237" t="s">
        <v>9214</v>
      </c>
      <c r="O1942" s="237" t="s">
        <v>9215</v>
      </c>
      <c r="P1942" s="237" t="s">
        <v>9216</v>
      </c>
      <c r="Q1942" s="237" t="s">
        <v>9168</v>
      </c>
      <c r="R1942" s="237" t="s">
        <v>9217</v>
      </c>
      <c r="S1942" s="237" t="s">
        <v>9218</v>
      </c>
      <c r="T1942" s="237" t="s">
        <v>9219</v>
      </c>
      <c r="U1942" s="237" t="s">
        <v>9221</v>
      </c>
      <c r="V1942" s="237" t="s">
        <v>99</v>
      </c>
      <c r="W1942" s="237"/>
      <c r="X1942" s="237"/>
      <c r="Y1942" s="237" t="s">
        <v>9214</v>
      </c>
      <c r="Z1942" s="237" t="s">
        <v>9215</v>
      </c>
      <c r="AA1942" s="237" t="str">
        <f t="shared" si="337"/>
        <v>ユウゲンカイシャヒマワリカンゴフカセイフショウカイジョ</v>
      </c>
      <c r="AB1942" s="237" t="s">
        <v>9216</v>
      </c>
      <c r="AC1942" s="237" t="str">
        <f t="shared" si="338"/>
        <v>983</v>
      </c>
      <c r="AD1942" s="237" t="str">
        <f t="shared" si="339"/>
        <v>0803</v>
      </c>
      <c r="AE1942" s="237" t="s">
        <v>9168</v>
      </c>
      <c r="AF1942" s="237" t="s">
        <v>9217</v>
      </c>
      <c r="AG1942" s="237" t="str">
        <f t="shared" si="340"/>
        <v>仙台市宮城野区小田原二丁目４番２０号</v>
      </c>
      <c r="AH1942" s="237" t="s">
        <v>9218</v>
      </c>
      <c r="AI1942" s="237" t="s">
        <v>9219</v>
      </c>
      <c r="AJ1942" s="237" t="s">
        <v>260</v>
      </c>
    </row>
    <row r="1943" spans="1:36">
      <c r="A1943" s="237" t="str">
        <f t="shared" si="332"/>
        <v>0415200112重度訪問介護</v>
      </c>
      <c r="B1943" s="237" t="s">
        <v>9214</v>
      </c>
      <c r="C1943" s="237" t="s">
        <v>9215</v>
      </c>
      <c r="D1943" s="237" t="str">
        <f t="shared" si="333"/>
        <v>ユウゲンカイシャヒマワリカンゴフカセイフショウカイジョ</v>
      </c>
      <c r="E1943" s="237" t="s">
        <v>9216</v>
      </c>
      <c r="F1943" s="237" t="str">
        <f t="shared" si="334"/>
        <v>983</v>
      </c>
      <c r="G1943" s="237" t="str">
        <f t="shared" si="335"/>
        <v>0803</v>
      </c>
      <c r="H1943" s="237" t="s">
        <v>9217</v>
      </c>
      <c r="I1943" s="237" t="str">
        <f t="shared" si="336"/>
        <v>仙台市宮城野区小田原二丁目４番２０号</v>
      </c>
      <c r="J1943" s="237" t="s">
        <v>9218</v>
      </c>
      <c r="K1943" s="237" t="s">
        <v>9219</v>
      </c>
      <c r="L1943" s="237" t="s">
        <v>2240</v>
      </c>
      <c r="M1943" s="237" t="s">
        <v>9220</v>
      </c>
      <c r="N1943" s="237" t="s">
        <v>9214</v>
      </c>
      <c r="O1943" s="237" t="s">
        <v>9215</v>
      </c>
      <c r="P1943" s="237" t="s">
        <v>9216</v>
      </c>
      <c r="Q1943" s="237" t="s">
        <v>9168</v>
      </c>
      <c r="R1943" s="237" t="s">
        <v>9217</v>
      </c>
      <c r="S1943" s="237" t="s">
        <v>9218</v>
      </c>
      <c r="T1943" s="237" t="s">
        <v>9219</v>
      </c>
      <c r="U1943" s="237" t="s">
        <v>9221</v>
      </c>
      <c r="V1943" s="237" t="s">
        <v>101</v>
      </c>
      <c r="W1943" s="237"/>
      <c r="X1943" s="237"/>
      <c r="Y1943" s="237" t="s">
        <v>9214</v>
      </c>
      <c r="Z1943" s="237" t="s">
        <v>9215</v>
      </c>
      <c r="AA1943" s="237" t="str">
        <f t="shared" si="337"/>
        <v>ユウゲンカイシャヒマワリカンゴフカセイフショウカイジョ</v>
      </c>
      <c r="AB1943" s="237" t="s">
        <v>9216</v>
      </c>
      <c r="AC1943" s="237" t="str">
        <f t="shared" si="338"/>
        <v>983</v>
      </c>
      <c r="AD1943" s="237" t="str">
        <f t="shared" si="339"/>
        <v>0803</v>
      </c>
      <c r="AE1943" s="237" t="s">
        <v>9168</v>
      </c>
      <c r="AF1943" s="237" t="s">
        <v>9217</v>
      </c>
      <c r="AG1943" s="237" t="str">
        <f t="shared" si="340"/>
        <v>仙台市宮城野区小田原二丁目４番２０号</v>
      </c>
      <c r="AH1943" s="237" t="s">
        <v>9218</v>
      </c>
      <c r="AI1943" s="237" t="s">
        <v>9219</v>
      </c>
      <c r="AJ1943" s="237" t="s">
        <v>260</v>
      </c>
    </row>
    <row r="1944" spans="1:36">
      <c r="A1944" s="237" t="str">
        <f t="shared" si="332"/>
        <v>0415200120居宅介護</v>
      </c>
      <c r="B1944" s="237" t="s">
        <v>9222</v>
      </c>
      <c r="C1944" s="237" t="s">
        <v>9223</v>
      </c>
      <c r="D1944" s="237" t="str">
        <f t="shared" si="333"/>
        <v>セイカツキョウドウクミアイアイコープミヤギ</v>
      </c>
      <c r="E1944" s="237" t="s">
        <v>8282</v>
      </c>
      <c r="F1944" s="237" t="str">
        <f t="shared" si="334"/>
        <v>983</v>
      </c>
      <c r="G1944" s="237" t="str">
        <f t="shared" si="335"/>
        <v>0035</v>
      </c>
      <c r="H1944" s="237" t="s">
        <v>9224</v>
      </c>
      <c r="I1944" s="237" t="str">
        <f t="shared" si="336"/>
        <v>仙台市宮城野区日の出町３－４－１７</v>
      </c>
      <c r="J1944" s="237" t="s">
        <v>9225</v>
      </c>
      <c r="K1944" s="237" t="s">
        <v>9226</v>
      </c>
      <c r="L1944" s="237" t="s">
        <v>248</v>
      </c>
      <c r="M1944" s="237" t="s">
        <v>4731</v>
      </c>
      <c r="N1944" s="237" t="s">
        <v>9227</v>
      </c>
      <c r="O1944" s="237" t="s">
        <v>9228</v>
      </c>
      <c r="P1944" s="237" t="s">
        <v>8282</v>
      </c>
      <c r="Q1944" s="237" t="s">
        <v>9168</v>
      </c>
      <c r="R1944" s="237" t="s">
        <v>9229</v>
      </c>
      <c r="S1944" s="237" t="s">
        <v>9230</v>
      </c>
      <c r="T1944" s="237" t="s">
        <v>9231</v>
      </c>
      <c r="U1944" s="237" t="s">
        <v>9232</v>
      </c>
      <c r="V1944" s="237" t="s">
        <v>99</v>
      </c>
      <c r="W1944" s="237"/>
      <c r="X1944" s="237"/>
      <c r="Y1944" s="237" t="s">
        <v>9227</v>
      </c>
      <c r="Z1944" s="237" t="s">
        <v>9228</v>
      </c>
      <c r="AA1944" s="237" t="str">
        <f t="shared" si="337"/>
        <v>ケアグループコモレビ</v>
      </c>
      <c r="AB1944" s="237" t="s">
        <v>8282</v>
      </c>
      <c r="AC1944" s="237" t="str">
        <f t="shared" si="338"/>
        <v>983</v>
      </c>
      <c r="AD1944" s="237" t="str">
        <f t="shared" si="339"/>
        <v>0035</v>
      </c>
      <c r="AE1944" s="237" t="s">
        <v>9168</v>
      </c>
      <c r="AF1944" s="237" t="s">
        <v>9229</v>
      </c>
      <c r="AG1944" s="237" t="str">
        <f t="shared" si="340"/>
        <v>仙台市宮城野区鶴ヶ谷７－２１－２</v>
      </c>
      <c r="AH1944" s="237" t="s">
        <v>9230</v>
      </c>
      <c r="AI1944" s="237" t="s">
        <v>9231</v>
      </c>
      <c r="AJ1944" s="237" t="s">
        <v>470</v>
      </c>
    </row>
    <row r="1945" spans="1:36">
      <c r="A1945" s="237" t="str">
        <f t="shared" si="332"/>
        <v>0415200120重度訪問介護</v>
      </c>
      <c r="B1945" s="237" t="s">
        <v>9222</v>
      </c>
      <c r="C1945" s="237" t="s">
        <v>9223</v>
      </c>
      <c r="D1945" s="237" t="str">
        <f t="shared" si="333"/>
        <v>セイカツキョウドウクミアイアイコープミヤギ</v>
      </c>
      <c r="E1945" s="237" t="s">
        <v>8282</v>
      </c>
      <c r="F1945" s="237" t="str">
        <f t="shared" si="334"/>
        <v>983</v>
      </c>
      <c r="G1945" s="237" t="str">
        <f t="shared" si="335"/>
        <v>0035</v>
      </c>
      <c r="H1945" s="237" t="s">
        <v>9224</v>
      </c>
      <c r="I1945" s="237" t="str">
        <f t="shared" si="336"/>
        <v>仙台市宮城野区日の出町３－４－１７</v>
      </c>
      <c r="J1945" s="237" t="s">
        <v>9225</v>
      </c>
      <c r="K1945" s="237" t="s">
        <v>9226</v>
      </c>
      <c r="L1945" s="237" t="s">
        <v>248</v>
      </c>
      <c r="M1945" s="237" t="s">
        <v>4731</v>
      </c>
      <c r="N1945" s="237" t="s">
        <v>9227</v>
      </c>
      <c r="O1945" s="237" t="s">
        <v>9228</v>
      </c>
      <c r="P1945" s="237" t="s">
        <v>8282</v>
      </c>
      <c r="Q1945" s="237" t="s">
        <v>9168</v>
      </c>
      <c r="R1945" s="237" t="s">
        <v>9229</v>
      </c>
      <c r="S1945" s="237" t="s">
        <v>9230</v>
      </c>
      <c r="T1945" s="237" t="s">
        <v>9231</v>
      </c>
      <c r="U1945" s="237" t="s">
        <v>9232</v>
      </c>
      <c r="V1945" s="237" t="s">
        <v>101</v>
      </c>
      <c r="W1945" s="237"/>
      <c r="X1945" s="237"/>
      <c r="Y1945" s="237" t="s">
        <v>9227</v>
      </c>
      <c r="Z1945" s="237" t="s">
        <v>9228</v>
      </c>
      <c r="AA1945" s="237" t="str">
        <f t="shared" si="337"/>
        <v>ケアグループコモレビ</v>
      </c>
      <c r="AB1945" s="237" t="s">
        <v>8282</v>
      </c>
      <c r="AC1945" s="237" t="str">
        <f t="shared" si="338"/>
        <v>983</v>
      </c>
      <c r="AD1945" s="237" t="str">
        <f t="shared" si="339"/>
        <v>0035</v>
      </c>
      <c r="AE1945" s="237" t="s">
        <v>9168</v>
      </c>
      <c r="AF1945" s="237" t="s">
        <v>9229</v>
      </c>
      <c r="AG1945" s="237" t="str">
        <f t="shared" si="340"/>
        <v>仙台市宮城野区鶴ヶ谷７－２１－２</v>
      </c>
      <c r="AH1945" s="237" t="s">
        <v>9230</v>
      </c>
      <c r="AI1945" s="237" t="s">
        <v>9231</v>
      </c>
      <c r="AJ1945" s="237" t="s">
        <v>470</v>
      </c>
    </row>
    <row r="1946" spans="1:36">
      <c r="A1946" s="237" t="str">
        <f t="shared" si="332"/>
        <v>0415200138居宅介護</v>
      </c>
      <c r="B1946" s="237" t="s">
        <v>9233</v>
      </c>
      <c r="C1946" s="237" t="s">
        <v>9234</v>
      </c>
      <c r="D1946" s="237" t="str">
        <f t="shared" si="333"/>
        <v>コスモスケアカブシキカイシャ</v>
      </c>
      <c r="E1946" s="237" t="s">
        <v>9235</v>
      </c>
      <c r="F1946" s="237" t="str">
        <f t="shared" si="334"/>
        <v>981</v>
      </c>
      <c r="G1946" s="237" t="str">
        <f t="shared" si="335"/>
        <v>3135</v>
      </c>
      <c r="H1946" s="237" t="s">
        <v>9236</v>
      </c>
      <c r="I1946" s="237" t="str">
        <f t="shared" si="336"/>
        <v>仙台市泉区八乙女中央三丁目９番１号</v>
      </c>
      <c r="J1946" s="237" t="s">
        <v>9237</v>
      </c>
      <c r="K1946" s="237" t="s">
        <v>9238</v>
      </c>
      <c r="L1946" s="237" t="s">
        <v>339</v>
      </c>
      <c r="M1946" s="237" t="s">
        <v>9239</v>
      </c>
      <c r="N1946" s="237" t="s">
        <v>9240</v>
      </c>
      <c r="O1946" s="237" t="s">
        <v>9241</v>
      </c>
      <c r="P1946" s="237" t="s">
        <v>9242</v>
      </c>
      <c r="Q1946" s="237" t="s">
        <v>9168</v>
      </c>
      <c r="R1946" s="237" t="s">
        <v>9243</v>
      </c>
      <c r="S1946" s="237" t="s">
        <v>9244</v>
      </c>
      <c r="T1946" s="237" t="s">
        <v>9245</v>
      </c>
      <c r="U1946" s="237" t="s">
        <v>9246</v>
      </c>
      <c r="V1946" s="237" t="s">
        <v>99</v>
      </c>
      <c r="W1946" s="237"/>
      <c r="X1946" s="237"/>
      <c r="Y1946" s="237" t="s">
        <v>9240</v>
      </c>
      <c r="Z1946" s="237" t="s">
        <v>9241</v>
      </c>
      <c r="AA1946" s="237" t="str">
        <f t="shared" si="337"/>
        <v>コスモスツルガヤホームケア</v>
      </c>
      <c r="AB1946" s="237" t="s">
        <v>9242</v>
      </c>
      <c r="AC1946" s="237" t="str">
        <f t="shared" si="338"/>
        <v>983</v>
      </c>
      <c r="AD1946" s="237" t="str">
        <f t="shared" si="339"/>
        <v>0826</v>
      </c>
      <c r="AE1946" s="237" t="s">
        <v>9168</v>
      </c>
      <c r="AF1946" s="237" t="s">
        <v>9243</v>
      </c>
      <c r="AG1946" s="237" t="str">
        <f t="shared" si="340"/>
        <v>仙台市宮城野区鶴ヶ谷東四丁目７番５号</v>
      </c>
      <c r="AH1946" s="237" t="s">
        <v>9244</v>
      </c>
      <c r="AI1946" s="237" t="s">
        <v>9245</v>
      </c>
      <c r="AJ1946" s="237" t="s">
        <v>260</v>
      </c>
    </row>
    <row r="1947" spans="1:36">
      <c r="A1947" s="237" t="str">
        <f t="shared" si="332"/>
        <v>0415200138重度訪問介護</v>
      </c>
      <c r="B1947" s="237" t="s">
        <v>9233</v>
      </c>
      <c r="C1947" s="237" t="s">
        <v>9234</v>
      </c>
      <c r="D1947" s="237" t="str">
        <f t="shared" si="333"/>
        <v>コスモスケアカブシキカイシャ</v>
      </c>
      <c r="E1947" s="237" t="s">
        <v>9235</v>
      </c>
      <c r="F1947" s="237" t="str">
        <f t="shared" si="334"/>
        <v>981</v>
      </c>
      <c r="G1947" s="237" t="str">
        <f t="shared" si="335"/>
        <v>3135</v>
      </c>
      <c r="H1947" s="237" t="s">
        <v>9236</v>
      </c>
      <c r="I1947" s="237" t="str">
        <f t="shared" si="336"/>
        <v>仙台市泉区八乙女中央三丁目９番１号</v>
      </c>
      <c r="J1947" s="237" t="s">
        <v>9237</v>
      </c>
      <c r="K1947" s="237" t="s">
        <v>9238</v>
      </c>
      <c r="L1947" s="237" t="s">
        <v>339</v>
      </c>
      <c r="M1947" s="237" t="s">
        <v>9239</v>
      </c>
      <c r="N1947" s="237" t="s">
        <v>9240</v>
      </c>
      <c r="O1947" s="237" t="s">
        <v>9241</v>
      </c>
      <c r="P1947" s="237" t="s">
        <v>9242</v>
      </c>
      <c r="Q1947" s="237" t="s">
        <v>9168</v>
      </c>
      <c r="R1947" s="237" t="s">
        <v>9243</v>
      </c>
      <c r="S1947" s="237" t="s">
        <v>9244</v>
      </c>
      <c r="T1947" s="237" t="s">
        <v>9245</v>
      </c>
      <c r="U1947" s="237" t="s">
        <v>9246</v>
      </c>
      <c r="V1947" s="237" t="s">
        <v>101</v>
      </c>
      <c r="W1947" s="237"/>
      <c r="X1947" s="237"/>
      <c r="Y1947" s="237" t="s">
        <v>9240</v>
      </c>
      <c r="Z1947" s="237" t="s">
        <v>9241</v>
      </c>
      <c r="AA1947" s="237" t="str">
        <f t="shared" si="337"/>
        <v>コスモスツルガヤホームケア</v>
      </c>
      <c r="AB1947" s="237" t="s">
        <v>9242</v>
      </c>
      <c r="AC1947" s="237" t="str">
        <f t="shared" si="338"/>
        <v>983</v>
      </c>
      <c r="AD1947" s="237" t="str">
        <f t="shared" si="339"/>
        <v>0826</v>
      </c>
      <c r="AE1947" s="237" t="s">
        <v>9168</v>
      </c>
      <c r="AF1947" s="237" t="s">
        <v>9243</v>
      </c>
      <c r="AG1947" s="237" t="str">
        <f t="shared" si="340"/>
        <v>仙台市宮城野区鶴ヶ谷東四丁目７番５号</v>
      </c>
      <c r="AH1947" s="237" t="s">
        <v>9244</v>
      </c>
      <c r="AI1947" s="237" t="s">
        <v>9245</v>
      </c>
      <c r="AJ1947" s="237" t="s">
        <v>260</v>
      </c>
    </row>
    <row r="1948" spans="1:36">
      <c r="A1948" s="237" t="str">
        <f t="shared" si="332"/>
        <v>0415200146居宅介護</v>
      </c>
      <c r="B1948" s="237" t="s">
        <v>9247</v>
      </c>
      <c r="C1948" s="237" t="s">
        <v>9248</v>
      </c>
      <c r="D1948" s="237" t="str">
        <f t="shared" si="333"/>
        <v>ユウゲンカイシャサクラカイゴセンター</v>
      </c>
      <c r="E1948" s="237" t="s">
        <v>1380</v>
      </c>
      <c r="F1948" s="237" t="str">
        <f t="shared" si="334"/>
        <v>983</v>
      </c>
      <c r="G1948" s="237" t="str">
        <f t="shared" si="335"/>
        <v>0833</v>
      </c>
      <c r="H1948" s="237" t="s">
        <v>9249</v>
      </c>
      <c r="I1948" s="237" t="str">
        <f t="shared" si="336"/>
        <v>仙台市宮城野区東仙台一丁目１０－３８</v>
      </c>
      <c r="J1948" s="237" t="s">
        <v>9250</v>
      </c>
      <c r="K1948" s="237" t="s">
        <v>9251</v>
      </c>
      <c r="L1948" s="237" t="s">
        <v>552</v>
      </c>
      <c r="M1948" s="237" t="s">
        <v>9252</v>
      </c>
      <c r="N1948" s="237" t="s">
        <v>9253</v>
      </c>
      <c r="O1948" s="237" t="s">
        <v>9254</v>
      </c>
      <c r="P1948" s="237" t="s">
        <v>1380</v>
      </c>
      <c r="Q1948" s="237" t="s">
        <v>9168</v>
      </c>
      <c r="R1948" s="237" t="s">
        <v>9249</v>
      </c>
      <c r="S1948" s="237" t="s">
        <v>9250</v>
      </c>
      <c r="T1948" s="237" t="s">
        <v>9251</v>
      </c>
      <c r="U1948" s="237" t="s">
        <v>9255</v>
      </c>
      <c r="V1948" s="237" t="s">
        <v>99</v>
      </c>
      <c r="W1948" s="237"/>
      <c r="X1948" s="237"/>
      <c r="Y1948" s="237" t="s">
        <v>9253</v>
      </c>
      <c r="Z1948" s="237" t="s">
        <v>9254</v>
      </c>
      <c r="AA1948" s="237" t="str">
        <f t="shared" si="337"/>
        <v>サクラカイゴセンター</v>
      </c>
      <c r="AB1948" s="237" t="s">
        <v>1380</v>
      </c>
      <c r="AC1948" s="237" t="str">
        <f t="shared" si="338"/>
        <v>983</v>
      </c>
      <c r="AD1948" s="237" t="str">
        <f t="shared" si="339"/>
        <v>0833</v>
      </c>
      <c r="AE1948" s="237" t="s">
        <v>9168</v>
      </c>
      <c r="AF1948" s="237" t="s">
        <v>9249</v>
      </c>
      <c r="AG1948" s="237" t="str">
        <f t="shared" si="340"/>
        <v>仙台市宮城野区東仙台一丁目１０－３８</v>
      </c>
      <c r="AH1948" s="237" t="s">
        <v>9250</v>
      </c>
      <c r="AI1948" s="237" t="s">
        <v>9251</v>
      </c>
      <c r="AJ1948" s="237" t="s">
        <v>332</v>
      </c>
    </row>
    <row r="1949" spans="1:36">
      <c r="A1949" s="237" t="str">
        <f t="shared" si="332"/>
        <v>0415200146重度訪問介護</v>
      </c>
      <c r="B1949" s="237" t="s">
        <v>9247</v>
      </c>
      <c r="C1949" s="237" t="s">
        <v>9248</v>
      </c>
      <c r="D1949" s="237" t="str">
        <f t="shared" si="333"/>
        <v>ユウゲンカイシャサクラカイゴセンター</v>
      </c>
      <c r="E1949" s="237" t="s">
        <v>1380</v>
      </c>
      <c r="F1949" s="237" t="str">
        <f t="shared" si="334"/>
        <v>983</v>
      </c>
      <c r="G1949" s="237" t="str">
        <f t="shared" si="335"/>
        <v>0833</v>
      </c>
      <c r="H1949" s="237" t="s">
        <v>9249</v>
      </c>
      <c r="I1949" s="237" t="str">
        <f t="shared" si="336"/>
        <v>仙台市宮城野区東仙台一丁目１０－３８</v>
      </c>
      <c r="J1949" s="237" t="s">
        <v>9250</v>
      </c>
      <c r="K1949" s="237" t="s">
        <v>9251</v>
      </c>
      <c r="L1949" s="237" t="s">
        <v>552</v>
      </c>
      <c r="M1949" s="237" t="s">
        <v>9252</v>
      </c>
      <c r="N1949" s="237" t="s">
        <v>9253</v>
      </c>
      <c r="O1949" s="237" t="s">
        <v>9254</v>
      </c>
      <c r="P1949" s="237" t="s">
        <v>1380</v>
      </c>
      <c r="Q1949" s="237" t="s">
        <v>9168</v>
      </c>
      <c r="R1949" s="237" t="s">
        <v>9249</v>
      </c>
      <c r="S1949" s="237" t="s">
        <v>9250</v>
      </c>
      <c r="T1949" s="237" t="s">
        <v>9251</v>
      </c>
      <c r="U1949" s="237" t="s">
        <v>9255</v>
      </c>
      <c r="V1949" s="237" t="s">
        <v>101</v>
      </c>
      <c r="W1949" s="237"/>
      <c r="X1949" s="237"/>
      <c r="Y1949" s="237" t="s">
        <v>9253</v>
      </c>
      <c r="Z1949" s="237" t="s">
        <v>9254</v>
      </c>
      <c r="AA1949" s="237" t="str">
        <f t="shared" si="337"/>
        <v>サクラカイゴセンター</v>
      </c>
      <c r="AB1949" s="237" t="s">
        <v>1380</v>
      </c>
      <c r="AC1949" s="237" t="str">
        <f t="shared" si="338"/>
        <v>983</v>
      </c>
      <c r="AD1949" s="237" t="str">
        <f t="shared" si="339"/>
        <v>0833</v>
      </c>
      <c r="AE1949" s="237" t="s">
        <v>9168</v>
      </c>
      <c r="AF1949" s="237" t="s">
        <v>9249</v>
      </c>
      <c r="AG1949" s="237" t="str">
        <f t="shared" si="340"/>
        <v>仙台市宮城野区東仙台一丁目１０－３８</v>
      </c>
      <c r="AH1949" s="237" t="s">
        <v>9250</v>
      </c>
      <c r="AI1949" s="237" t="s">
        <v>9251</v>
      </c>
      <c r="AJ1949" s="237" t="s">
        <v>332</v>
      </c>
    </row>
    <row r="1950" spans="1:36">
      <c r="A1950" s="237" t="str">
        <f t="shared" si="332"/>
        <v>0415200153居宅介護</v>
      </c>
      <c r="B1950" s="237" t="s">
        <v>9256</v>
      </c>
      <c r="C1950" s="237" t="s">
        <v>9257</v>
      </c>
      <c r="D1950" s="237" t="str">
        <f t="shared" si="333"/>
        <v>カブシキカイシャホノカ</v>
      </c>
      <c r="E1950" s="237" t="s">
        <v>9258</v>
      </c>
      <c r="F1950" s="237" t="str">
        <f t="shared" si="334"/>
        <v>983</v>
      </c>
      <c r="G1950" s="237" t="str">
        <f t="shared" si="335"/>
        <v>0011</v>
      </c>
      <c r="H1950" s="237" t="s">
        <v>9259</v>
      </c>
      <c r="I1950" s="237" t="str">
        <f t="shared" si="336"/>
        <v>仙台市宮城野区栄四丁目６番２２号</v>
      </c>
      <c r="J1950" s="237" t="s">
        <v>9260</v>
      </c>
      <c r="K1950" s="237" t="s">
        <v>9261</v>
      </c>
      <c r="L1950" s="237" t="s">
        <v>339</v>
      </c>
      <c r="M1950" s="237" t="s">
        <v>9262</v>
      </c>
      <c r="N1950" s="237" t="s">
        <v>9263</v>
      </c>
      <c r="O1950" s="237" t="s">
        <v>9264</v>
      </c>
      <c r="P1950" s="237" t="s">
        <v>9258</v>
      </c>
      <c r="Q1950" s="237" t="s">
        <v>9168</v>
      </c>
      <c r="R1950" s="237" t="s">
        <v>9259</v>
      </c>
      <c r="S1950" s="237" t="s">
        <v>9260</v>
      </c>
      <c r="T1950" s="237" t="s">
        <v>9261</v>
      </c>
      <c r="U1950" s="237" t="s">
        <v>9265</v>
      </c>
      <c r="V1950" s="237" t="s">
        <v>99</v>
      </c>
      <c r="W1950" s="237"/>
      <c r="X1950" s="237"/>
      <c r="Y1950" s="237" t="s">
        <v>9263</v>
      </c>
      <c r="Z1950" s="237" t="s">
        <v>9264</v>
      </c>
      <c r="AA1950" s="237" t="str">
        <f t="shared" si="337"/>
        <v>ヘルパーステーションホノカ</v>
      </c>
      <c r="AB1950" s="237" t="s">
        <v>9258</v>
      </c>
      <c r="AC1950" s="237" t="str">
        <f t="shared" si="338"/>
        <v>983</v>
      </c>
      <c r="AD1950" s="237" t="str">
        <f t="shared" si="339"/>
        <v>0011</v>
      </c>
      <c r="AE1950" s="237" t="s">
        <v>9168</v>
      </c>
      <c r="AF1950" s="237" t="s">
        <v>9259</v>
      </c>
      <c r="AG1950" s="237" t="str">
        <f t="shared" si="340"/>
        <v>仙台市宮城野区栄四丁目６番２２号</v>
      </c>
      <c r="AH1950" s="237" t="s">
        <v>9260</v>
      </c>
      <c r="AI1950" s="237" t="s">
        <v>9261</v>
      </c>
      <c r="AJ1950" s="237" t="s">
        <v>332</v>
      </c>
    </row>
    <row r="1951" spans="1:36">
      <c r="A1951" s="237" t="str">
        <f t="shared" si="332"/>
        <v>0415200153重度訪問介護</v>
      </c>
      <c r="B1951" s="237" t="s">
        <v>9256</v>
      </c>
      <c r="C1951" s="237" t="s">
        <v>9257</v>
      </c>
      <c r="D1951" s="237" t="str">
        <f t="shared" si="333"/>
        <v>カブシキカイシャホノカ</v>
      </c>
      <c r="E1951" s="237" t="s">
        <v>9258</v>
      </c>
      <c r="F1951" s="237" t="str">
        <f t="shared" si="334"/>
        <v>983</v>
      </c>
      <c r="G1951" s="237" t="str">
        <f t="shared" si="335"/>
        <v>0011</v>
      </c>
      <c r="H1951" s="237" t="s">
        <v>9259</v>
      </c>
      <c r="I1951" s="237" t="str">
        <f t="shared" si="336"/>
        <v>仙台市宮城野区栄四丁目６番２２号</v>
      </c>
      <c r="J1951" s="237" t="s">
        <v>9260</v>
      </c>
      <c r="K1951" s="237" t="s">
        <v>9261</v>
      </c>
      <c r="L1951" s="237" t="s">
        <v>339</v>
      </c>
      <c r="M1951" s="237" t="s">
        <v>9262</v>
      </c>
      <c r="N1951" s="237" t="s">
        <v>9263</v>
      </c>
      <c r="O1951" s="237" t="s">
        <v>9264</v>
      </c>
      <c r="P1951" s="237" t="s">
        <v>9258</v>
      </c>
      <c r="Q1951" s="237" t="s">
        <v>9168</v>
      </c>
      <c r="R1951" s="237" t="s">
        <v>9259</v>
      </c>
      <c r="S1951" s="237" t="s">
        <v>9260</v>
      </c>
      <c r="T1951" s="237" t="s">
        <v>9261</v>
      </c>
      <c r="U1951" s="237" t="s">
        <v>9265</v>
      </c>
      <c r="V1951" s="237" t="s">
        <v>101</v>
      </c>
      <c r="W1951" s="237"/>
      <c r="X1951" s="237"/>
      <c r="Y1951" s="237" t="s">
        <v>9263</v>
      </c>
      <c r="Z1951" s="237" t="s">
        <v>9264</v>
      </c>
      <c r="AA1951" s="237" t="str">
        <f t="shared" si="337"/>
        <v>ヘルパーステーションホノカ</v>
      </c>
      <c r="AB1951" s="237" t="s">
        <v>9258</v>
      </c>
      <c r="AC1951" s="237" t="str">
        <f t="shared" si="338"/>
        <v>983</v>
      </c>
      <c r="AD1951" s="237" t="str">
        <f t="shared" si="339"/>
        <v>0011</v>
      </c>
      <c r="AE1951" s="237" t="s">
        <v>9168</v>
      </c>
      <c r="AF1951" s="237" t="s">
        <v>9259</v>
      </c>
      <c r="AG1951" s="237" t="str">
        <f t="shared" si="340"/>
        <v>仙台市宮城野区栄四丁目６番２２号</v>
      </c>
      <c r="AH1951" s="237" t="s">
        <v>9260</v>
      </c>
      <c r="AI1951" s="237" t="s">
        <v>9261</v>
      </c>
      <c r="AJ1951" s="237" t="s">
        <v>332</v>
      </c>
    </row>
    <row r="1952" spans="1:36">
      <c r="A1952" s="237" t="str">
        <f t="shared" si="332"/>
        <v>0415200161居宅介護</v>
      </c>
      <c r="B1952" s="237" t="s">
        <v>9266</v>
      </c>
      <c r="C1952" s="237" t="s">
        <v>9267</v>
      </c>
      <c r="D1952" s="237" t="str">
        <f t="shared" si="333"/>
        <v>カブシキガイシャセンダイザイタクサービス</v>
      </c>
      <c r="E1952" s="237" t="s">
        <v>1380</v>
      </c>
      <c r="F1952" s="237" t="str">
        <f t="shared" si="334"/>
        <v>983</v>
      </c>
      <c r="G1952" s="237" t="str">
        <f t="shared" si="335"/>
        <v>0833</v>
      </c>
      <c r="H1952" s="237" t="s">
        <v>9268</v>
      </c>
      <c r="I1952" s="237" t="str">
        <f t="shared" si="336"/>
        <v>仙台市宮城野区東仙台四丁目２番７６号渥美ビル２０１号</v>
      </c>
      <c r="J1952" s="237" t="s">
        <v>1382</v>
      </c>
      <c r="K1952" s="237" t="s">
        <v>1383</v>
      </c>
      <c r="L1952" s="237" t="s">
        <v>552</v>
      </c>
      <c r="M1952" s="237" t="s">
        <v>1384</v>
      </c>
      <c r="N1952" s="237" t="s">
        <v>9269</v>
      </c>
      <c r="O1952" s="237" t="s">
        <v>9270</v>
      </c>
      <c r="P1952" s="237" t="s">
        <v>1380</v>
      </c>
      <c r="Q1952" s="237" t="s">
        <v>9168</v>
      </c>
      <c r="R1952" s="237" t="s">
        <v>9268</v>
      </c>
      <c r="S1952" s="237" t="s">
        <v>1382</v>
      </c>
      <c r="T1952" s="237" t="s">
        <v>1383</v>
      </c>
      <c r="U1952" s="237" t="s">
        <v>9271</v>
      </c>
      <c r="V1952" s="237" t="s">
        <v>99</v>
      </c>
      <c r="W1952" s="237"/>
      <c r="X1952" s="237"/>
      <c r="Y1952" s="237" t="s">
        <v>9269</v>
      </c>
      <c r="Z1952" s="237" t="s">
        <v>9270</v>
      </c>
      <c r="AA1952" s="237" t="str">
        <f t="shared" si="337"/>
        <v>センダイザイタクサービス</v>
      </c>
      <c r="AB1952" s="237" t="s">
        <v>1380</v>
      </c>
      <c r="AC1952" s="237" t="str">
        <f t="shared" si="338"/>
        <v>983</v>
      </c>
      <c r="AD1952" s="237" t="str">
        <f t="shared" si="339"/>
        <v>0833</v>
      </c>
      <c r="AE1952" s="237" t="s">
        <v>9168</v>
      </c>
      <c r="AF1952" s="237" t="s">
        <v>9268</v>
      </c>
      <c r="AG1952" s="237" t="str">
        <f t="shared" si="340"/>
        <v>仙台市宮城野区東仙台四丁目２番７６号渥美ビル２０１号</v>
      </c>
      <c r="AH1952" s="237" t="s">
        <v>1382</v>
      </c>
      <c r="AI1952" s="237" t="s">
        <v>1383</v>
      </c>
      <c r="AJ1952" s="237" t="s">
        <v>332</v>
      </c>
    </row>
    <row r="1953" spans="1:36">
      <c r="A1953" s="237" t="str">
        <f t="shared" si="332"/>
        <v>0415200161重度訪問介護</v>
      </c>
      <c r="B1953" s="237" t="s">
        <v>9266</v>
      </c>
      <c r="C1953" s="237" t="s">
        <v>9267</v>
      </c>
      <c r="D1953" s="237" t="str">
        <f t="shared" si="333"/>
        <v>カブシキガイシャセンダイザイタクサービス</v>
      </c>
      <c r="E1953" s="237" t="s">
        <v>1380</v>
      </c>
      <c r="F1953" s="237" t="str">
        <f t="shared" si="334"/>
        <v>983</v>
      </c>
      <c r="G1953" s="237" t="str">
        <f t="shared" si="335"/>
        <v>0833</v>
      </c>
      <c r="H1953" s="237" t="s">
        <v>9268</v>
      </c>
      <c r="I1953" s="237" t="str">
        <f t="shared" si="336"/>
        <v>仙台市宮城野区東仙台四丁目２番７６号渥美ビル２０１号</v>
      </c>
      <c r="J1953" s="237" t="s">
        <v>1382</v>
      </c>
      <c r="K1953" s="237" t="s">
        <v>1383</v>
      </c>
      <c r="L1953" s="237" t="s">
        <v>552</v>
      </c>
      <c r="M1953" s="237" t="s">
        <v>1384</v>
      </c>
      <c r="N1953" s="237" t="s">
        <v>9269</v>
      </c>
      <c r="O1953" s="237" t="s">
        <v>9270</v>
      </c>
      <c r="P1953" s="237" t="s">
        <v>1380</v>
      </c>
      <c r="Q1953" s="237" t="s">
        <v>9168</v>
      </c>
      <c r="R1953" s="237" t="s">
        <v>9268</v>
      </c>
      <c r="S1953" s="237" t="s">
        <v>1382</v>
      </c>
      <c r="T1953" s="237" t="s">
        <v>1383</v>
      </c>
      <c r="U1953" s="237" t="s">
        <v>9271</v>
      </c>
      <c r="V1953" s="237" t="s">
        <v>101</v>
      </c>
      <c r="W1953" s="237"/>
      <c r="X1953" s="237"/>
      <c r="Y1953" s="237" t="s">
        <v>9269</v>
      </c>
      <c r="Z1953" s="237" t="s">
        <v>9270</v>
      </c>
      <c r="AA1953" s="237" t="str">
        <f t="shared" si="337"/>
        <v>センダイザイタクサービス</v>
      </c>
      <c r="AB1953" s="237" t="s">
        <v>1380</v>
      </c>
      <c r="AC1953" s="237" t="str">
        <f t="shared" si="338"/>
        <v>983</v>
      </c>
      <c r="AD1953" s="237" t="str">
        <f t="shared" si="339"/>
        <v>0833</v>
      </c>
      <c r="AE1953" s="237" t="s">
        <v>9168</v>
      </c>
      <c r="AF1953" s="237" t="s">
        <v>9268</v>
      </c>
      <c r="AG1953" s="237" t="str">
        <f t="shared" si="340"/>
        <v>仙台市宮城野区東仙台四丁目２番７６号渥美ビル２０１号</v>
      </c>
      <c r="AH1953" s="237" t="s">
        <v>1382</v>
      </c>
      <c r="AI1953" s="237" t="s">
        <v>1383</v>
      </c>
      <c r="AJ1953" s="237" t="s">
        <v>332</v>
      </c>
    </row>
    <row r="1954" spans="1:36">
      <c r="A1954" s="237" t="str">
        <f t="shared" si="332"/>
        <v>0415200161行動援護</v>
      </c>
      <c r="B1954" s="237" t="s">
        <v>9266</v>
      </c>
      <c r="C1954" s="237" t="s">
        <v>9267</v>
      </c>
      <c r="D1954" s="237" t="str">
        <f t="shared" si="333"/>
        <v>カブシキガイシャセンダイザイタクサービス</v>
      </c>
      <c r="E1954" s="237" t="s">
        <v>1380</v>
      </c>
      <c r="F1954" s="237" t="str">
        <f t="shared" si="334"/>
        <v>983</v>
      </c>
      <c r="G1954" s="237" t="str">
        <f t="shared" si="335"/>
        <v>0833</v>
      </c>
      <c r="H1954" s="237" t="s">
        <v>9268</v>
      </c>
      <c r="I1954" s="237" t="str">
        <f t="shared" si="336"/>
        <v>仙台市宮城野区東仙台四丁目２番７６号渥美ビル２０１号</v>
      </c>
      <c r="J1954" s="237" t="s">
        <v>1382</v>
      </c>
      <c r="K1954" s="237" t="s">
        <v>1383</v>
      </c>
      <c r="L1954" s="237" t="s">
        <v>552</v>
      </c>
      <c r="M1954" s="237" t="s">
        <v>1384</v>
      </c>
      <c r="N1954" s="237" t="s">
        <v>9269</v>
      </c>
      <c r="O1954" s="237" t="s">
        <v>9270</v>
      </c>
      <c r="P1954" s="237" t="s">
        <v>1380</v>
      </c>
      <c r="Q1954" s="237" t="s">
        <v>9168</v>
      </c>
      <c r="R1954" s="237" t="s">
        <v>9268</v>
      </c>
      <c r="S1954" s="237" t="s">
        <v>1382</v>
      </c>
      <c r="T1954" s="237" t="s">
        <v>1383</v>
      </c>
      <c r="U1954" s="237" t="s">
        <v>9271</v>
      </c>
      <c r="V1954" s="237" t="s">
        <v>102</v>
      </c>
      <c r="W1954" s="237"/>
      <c r="X1954" s="237"/>
      <c r="Y1954" s="237" t="s">
        <v>1378</v>
      </c>
      <c r="Z1954" s="237" t="s">
        <v>1379</v>
      </c>
      <c r="AA1954" s="237" t="str">
        <f t="shared" si="337"/>
        <v>ユウゲンガイシャ　センダイザイタクサービス</v>
      </c>
      <c r="AB1954" s="237" t="s">
        <v>1380</v>
      </c>
      <c r="AC1954" s="237" t="str">
        <f t="shared" si="338"/>
        <v>983</v>
      </c>
      <c r="AD1954" s="237" t="str">
        <f t="shared" si="339"/>
        <v>0833</v>
      </c>
      <c r="AE1954" s="237" t="s">
        <v>9168</v>
      </c>
      <c r="AF1954" s="237" t="s">
        <v>1381</v>
      </c>
      <c r="AG1954" s="237" t="str">
        <f t="shared" si="340"/>
        <v>仙台市宮城野区東仙台４丁目2-76　渥美ビル201号</v>
      </c>
      <c r="AH1954" s="237" t="s">
        <v>1382</v>
      </c>
      <c r="AI1954" s="237" t="s">
        <v>1383</v>
      </c>
      <c r="AJ1954" s="237" t="s">
        <v>332</v>
      </c>
    </row>
    <row r="1955" spans="1:36">
      <c r="A1955" s="237" t="str">
        <f t="shared" si="332"/>
        <v>0415200179居宅介護</v>
      </c>
      <c r="B1955" s="237" t="s">
        <v>9272</v>
      </c>
      <c r="C1955" s="237" t="s">
        <v>9273</v>
      </c>
      <c r="D1955" s="237" t="str">
        <f t="shared" si="333"/>
        <v>ユウゲンガイシャヨウコウショウジ</v>
      </c>
      <c r="E1955" s="237" t="s">
        <v>9274</v>
      </c>
      <c r="F1955" s="237" t="str">
        <f t="shared" si="334"/>
        <v>983</v>
      </c>
      <c r="G1955" s="237" t="str">
        <f t="shared" si="335"/>
        <v>0841</v>
      </c>
      <c r="H1955" s="237" t="s">
        <v>9275</v>
      </c>
      <c r="I1955" s="237" t="str">
        <f t="shared" si="336"/>
        <v>仙台市宮城野区原町一丁目３番５０号</v>
      </c>
      <c r="J1955" s="237" t="s">
        <v>9276</v>
      </c>
      <c r="K1955" s="237" t="s">
        <v>9277</v>
      </c>
      <c r="L1955" s="237" t="s">
        <v>339</v>
      </c>
      <c r="M1955" s="237" t="s">
        <v>9278</v>
      </c>
      <c r="N1955" s="237" t="s">
        <v>9279</v>
      </c>
      <c r="O1955" s="237" t="s">
        <v>9280</v>
      </c>
      <c r="P1955" s="237" t="s">
        <v>9274</v>
      </c>
      <c r="Q1955" s="237" t="s">
        <v>9168</v>
      </c>
      <c r="R1955" s="237" t="s">
        <v>9275</v>
      </c>
      <c r="S1955" s="237" t="s">
        <v>9276</v>
      </c>
      <c r="T1955" s="237" t="s">
        <v>9277</v>
      </c>
      <c r="U1955" s="237" t="s">
        <v>9281</v>
      </c>
      <c r="V1955" s="237" t="s">
        <v>99</v>
      </c>
      <c r="W1955" s="237"/>
      <c r="X1955" s="237"/>
      <c r="Y1955" s="237" t="s">
        <v>9279</v>
      </c>
      <c r="Z1955" s="237" t="s">
        <v>9280</v>
      </c>
      <c r="AA1955" s="237" t="str">
        <f t="shared" si="337"/>
        <v>ヨウコウショウジ</v>
      </c>
      <c r="AB1955" s="237" t="s">
        <v>9274</v>
      </c>
      <c r="AC1955" s="237" t="str">
        <f t="shared" si="338"/>
        <v>983</v>
      </c>
      <c r="AD1955" s="237" t="str">
        <f t="shared" si="339"/>
        <v>0841</v>
      </c>
      <c r="AE1955" s="237" t="s">
        <v>9168</v>
      </c>
      <c r="AF1955" s="237" t="s">
        <v>9275</v>
      </c>
      <c r="AG1955" s="237" t="str">
        <f t="shared" si="340"/>
        <v>仙台市宮城野区原町一丁目３番５０号</v>
      </c>
      <c r="AH1955" s="237" t="s">
        <v>9276</v>
      </c>
      <c r="AI1955" s="237" t="s">
        <v>9277</v>
      </c>
      <c r="AJ1955" s="237" t="s">
        <v>332</v>
      </c>
    </row>
    <row r="1956" spans="1:36">
      <c r="A1956" s="237" t="str">
        <f t="shared" si="332"/>
        <v>0415200179重度訪問介護</v>
      </c>
      <c r="B1956" s="237" t="s">
        <v>9272</v>
      </c>
      <c r="C1956" s="237" t="s">
        <v>9273</v>
      </c>
      <c r="D1956" s="237" t="str">
        <f t="shared" si="333"/>
        <v>ユウゲンガイシャヨウコウショウジ</v>
      </c>
      <c r="E1956" s="237" t="s">
        <v>9274</v>
      </c>
      <c r="F1956" s="237" t="str">
        <f t="shared" si="334"/>
        <v>983</v>
      </c>
      <c r="G1956" s="237" t="str">
        <f t="shared" si="335"/>
        <v>0841</v>
      </c>
      <c r="H1956" s="237" t="s">
        <v>9275</v>
      </c>
      <c r="I1956" s="237" t="str">
        <f t="shared" si="336"/>
        <v>仙台市宮城野区原町一丁目３番５０号</v>
      </c>
      <c r="J1956" s="237" t="s">
        <v>9276</v>
      </c>
      <c r="K1956" s="237" t="s">
        <v>9277</v>
      </c>
      <c r="L1956" s="237" t="s">
        <v>339</v>
      </c>
      <c r="M1956" s="237" t="s">
        <v>9278</v>
      </c>
      <c r="N1956" s="237" t="s">
        <v>9279</v>
      </c>
      <c r="O1956" s="237" t="s">
        <v>9280</v>
      </c>
      <c r="P1956" s="237" t="s">
        <v>9274</v>
      </c>
      <c r="Q1956" s="237" t="s">
        <v>9168</v>
      </c>
      <c r="R1956" s="237" t="s">
        <v>9275</v>
      </c>
      <c r="S1956" s="237" t="s">
        <v>9276</v>
      </c>
      <c r="T1956" s="237" t="s">
        <v>9277</v>
      </c>
      <c r="U1956" s="237" t="s">
        <v>9281</v>
      </c>
      <c r="V1956" s="237" t="s">
        <v>101</v>
      </c>
      <c r="W1956" s="237"/>
      <c r="X1956" s="237"/>
      <c r="Y1956" s="237" t="s">
        <v>9279</v>
      </c>
      <c r="Z1956" s="237" t="s">
        <v>9280</v>
      </c>
      <c r="AA1956" s="237" t="str">
        <f t="shared" si="337"/>
        <v>ヨウコウショウジ</v>
      </c>
      <c r="AB1956" s="237" t="s">
        <v>9274</v>
      </c>
      <c r="AC1956" s="237" t="str">
        <f t="shared" si="338"/>
        <v>983</v>
      </c>
      <c r="AD1956" s="237" t="str">
        <f t="shared" si="339"/>
        <v>0841</v>
      </c>
      <c r="AE1956" s="237" t="s">
        <v>9168</v>
      </c>
      <c r="AF1956" s="237" t="s">
        <v>9275</v>
      </c>
      <c r="AG1956" s="237" t="str">
        <f t="shared" si="340"/>
        <v>仙台市宮城野区原町一丁目３番５０号</v>
      </c>
      <c r="AH1956" s="237" t="s">
        <v>9276</v>
      </c>
      <c r="AI1956" s="237" t="s">
        <v>9277</v>
      </c>
      <c r="AJ1956" s="237" t="s">
        <v>332</v>
      </c>
    </row>
    <row r="1957" spans="1:36">
      <c r="A1957" s="237" t="str">
        <f t="shared" si="332"/>
        <v>0415200187居宅介護</v>
      </c>
      <c r="B1957" s="237" t="s">
        <v>9282</v>
      </c>
      <c r="C1957" s="237" t="s">
        <v>9283</v>
      </c>
      <c r="D1957" s="237" t="str">
        <f t="shared" si="333"/>
        <v>カブシキカイシャジョイコム</v>
      </c>
      <c r="E1957" s="237" t="s">
        <v>9284</v>
      </c>
      <c r="F1957" s="237" t="str">
        <f t="shared" si="334"/>
        <v>983</v>
      </c>
      <c r="G1957" s="237" t="str">
        <f t="shared" si="335"/>
        <v>0038</v>
      </c>
      <c r="H1957" s="237" t="s">
        <v>9285</v>
      </c>
      <c r="I1957" s="237" t="str">
        <f t="shared" si="336"/>
        <v>仙台市宮城野区新田一丁目２１番３０号コーポトーセン２０３</v>
      </c>
      <c r="J1957" s="237" t="s">
        <v>9286</v>
      </c>
      <c r="K1957" s="237" t="s">
        <v>9287</v>
      </c>
      <c r="L1957" s="237" t="s">
        <v>339</v>
      </c>
      <c r="M1957" s="237" t="s">
        <v>9288</v>
      </c>
      <c r="N1957" s="237" t="s">
        <v>9289</v>
      </c>
      <c r="O1957" s="237" t="s">
        <v>9290</v>
      </c>
      <c r="P1957" s="237" t="s">
        <v>9284</v>
      </c>
      <c r="Q1957" s="237" t="s">
        <v>9168</v>
      </c>
      <c r="R1957" s="237" t="s">
        <v>9285</v>
      </c>
      <c r="S1957" s="237" t="s">
        <v>9286</v>
      </c>
      <c r="T1957" s="237" t="s">
        <v>9287</v>
      </c>
      <c r="U1957" s="237" t="s">
        <v>9291</v>
      </c>
      <c r="V1957" s="237" t="s">
        <v>99</v>
      </c>
      <c r="W1957" s="237"/>
      <c r="X1957" s="237"/>
      <c r="Y1957" s="237" t="s">
        <v>9289</v>
      </c>
      <c r="Z1957" s="237" t="s">
        <v>9290</v>
      </c>
      <c r="AA1957" s="237" t="str">
        <f t="shared" si="337"/>
        <v>カブシキガイシャジョイコム　マゴノテケアセンター</v>
      </c>
      <c r="AB1957" s="237" t="s">
        <v>9284</v>
      </c>
      <c r="AC1957" s="237" t="str">
        <f t="shared" si="338"/>
        <v>983</v>
      </c>
      <c r="AD1957" s="237" t="str">
        <f t="shared" si="339"/>
        <v>0038</v>
      </c>
      <c r="AE1957" s="237" t="s">
        <v>9168</v>
      </c>
      <c r="AF1957" s="237" t="s">
        <v>9285</v>
      </c>
      <c r="AG1957" s="237" t="str">
        <f t="shared" si="340"/>
        <v>仙台市宮城野区新田一丁目２１番３０号コーポトーセン２０３</v>
      </c>
      <c r="AH1957" s="237" t="s">
        <v>9286</v>
      </c>
      <c r="AI1957" s="237" t="s">
        <v>9287</v>
      </c>
      <c r="AJ1957" s="237" t="s">
        <v>260</v>
      </c>
    </row>
    <row r="1958" spans="1:36">
      <c r="A1958" s="237" t="str">
        <f t="shared" si="332"/>
        <v>0415200187重度訪問介護</v>
      </c>
      <c r="B1958" s="237" t="s">
        <v>9282</v>
      </c>
      <c r="C1958" s="237" t="s">
        <v>9283</v>
      </c>
      <c r="D1958" s="237" t="str">
        <f t="shared" si="333"/>
        <v>カブシキカイシャジョイコム</v>
      </c>
      <c r="E1958" s="237" t="s">
        <v>9284</v>
      </c>
      <c r="F1958" s="237" t="str">
        <f t="shared" si="334"/>
        <v>983</v>
      </c>
      <c r="G1958" s="237" t="str">
        <f t="shared" si="335"/>
        <v>0038</v>
      </c>
      <c r="H1958" s="237" t="s">
        <v>9285</v>
      </c>
      <c r="I1958" s="237" t="str">
        <f t="shared" si="336"/>
        <v>仙台市宮城野区新田一丁目２１番３０号コーポトーセン２０３</v>
      </c>
      <c r="J1958" s="237" t="s">
        <v>9286</v>
      </c>
      <c r="K1958" s="237" t="s">
        <v>9287</v>
      </c>
      <c r="L1958" s="237" t="s">
        <v>339</v>
      </c>
      <c r="M1958" s="237" t="s">
        <v>9288</v>
      </c>
      <c r="N1958" s="237" t="s">
        <v>9289</v>
      </c>
      <c r="O1958" s="237" t="s">
        <v>9290</v>
      </c>
      <c r="P1958" s="237" t="s">
        <v>9284</v>
      </c>
      <c r="Q1958" s="237" t="s">
        <v>9168</v>
      </c>
      <c r="R1958" s="237" t="s">
        <v>9285</v>
      </c>
      <c r="S1958" s="237" t="s">
        <v>9286</v>
      </c>
      <c r="T1958" s="237" t="s">
        <v>9287</v>
      </c>
      <c r="U1958" s="237" t="s">
        <v>9291</v>
      </c>
      <c r="V1958" s="237" t="s">
        <v>101</v>
      </c>
      <c r="W1958" s="237"/>
      <c r="X1958" s="237"/>
      <c r="Y1958" s="237" t="s">
        <v>9289</v>
      </c>
      <c r="Z1958" s="237" t="s">
        <v>9290</v>
      </c>
      <c r="AA1958" s="237" t="str">
        <f t="shared" si="337"/>
        <v>カブシキガイシャジョイコム　マゴノテケアセンター</v>
      </c>
      <c r="AB1958" s="237" t="s">
        <v>9284</v>
      </c>
      <c r="AC1958" s="237" t="str">
        <f t="shared" si="338"/>
        <v>983</v>
      </c>
      <c r="AD1958" s="237" t="str">
        <f t="shared" si="339"/>
        <v>0038</v>
      </c>
      <c r="AE1958" s="237" t="s">
        <v>9168</v>
      </c>
      <c r="AF1958" s="237" t="s">
        <v>9285</v>
      </c>
      <c r="AG1958" s="237" t="str">
        <f t="shared" si="340"/>
        <v>仙台市宮城野区新田一丁目２１番３０号コーポトーセン２０３</v>
      </c>
      <c r="AH1958" s="237" t="s">
        <v>9286</v>
      </c>
      <c r="AI1958" s="237" t="s">
        <v>9287</v>
      </c>
      <c r="AJ1958" s="237" t="s">
        <v>260</v>
      </c>
    </row>
    <row r="1959" spans="1:36">
      <c r="A1959" s="237" t="str">
        <f t="shared" si="332"/>
        <v>0415200195居宅介護</v>
      </c>
      <c r="B1959" s="237" t="s">
        <v>9292</v>
      </c>
      <c r="C1959" s="237" t="s">
        <v>9293</v>
      </c>
      <c r="D1959" s="237" t="str">
        <f t="shared" si="333"/>
        <v>テルウェルヒガシニホンカブシキカイシャ</v>
      </c>
      <c r="E1959" s="237" t="s">
        <v>9294</v>
      </c>
      <c r="F1959" s="237" t="str">
        <f t="shared" si="334"/>
        <v>151</v>
      </c>
      <c r="G1959" s="237" t="str">
        <f t="shared" si="335"/>
        <v>0051</v>
      </c>
      <c r="H1959" s="237" t="s">
        <v>9295</v>
      </c>
      <c r="I1959" s="237" t="str">
        <f t="shared" si="336"/>
        <v>東京都渋谷区千駄ヶ谷五丁目14番9号</v>
      </c>
      <c r="J1959" s="237" t="s">
        <v>9296</v>
      </c>
      <c r="K1959" s="237"/>
      <c r="L1959" s="237" t="s">
        <v>635</v>
      </c>
      <c r="M1959" s="237" t="s">
        <v>9297</v>
      </c>
      <c r="N1959" s="237" t="s">
        <v>9298</v>
      </c>
      <c r="O1959" s="237" t="s">
        <v>9299</v>
      </c>
      <c r="P1959" s="237" t="s">
        <v>923</v>
      </c>
      <c r="Q1959" s="237" t="s">
        <v>9168</v>
      </c>
      <c r="R1959" s="237" t="s">
        <v>9300</v>
      </c>
      <c r="S1959" s="237" t="s">
        <v>9301</v>
      </c>
      <c r="T1959" s="237" t="s">
        <v>9302</v>
      </c>
      <c r="U1959" s="237" t="s">
        <v>9303</v>
      </c>
      <c r="V1959" s="237" t="s">
        <v>99</v>
      </c>
      <c r="W1959" s="237"/>
      <c r="X1959" s="237"/>
      <c r="Y1959" s="237" t="s">
        <v>9298</v>
      </c>
      <c r="Z1959" s="237" t="s">
        <v>9299</v>
      </c>
      <c r="AA1959" s="237" t="str">
        <f t="shared" si="337"/>
        <v>テルウェルヒガシニホンセンダイカイゴセンタ</v>
      </c>
      <c r="AB1959" s="237" t="s">
        <v>923</v>
      </c>
      <c r="AC1959" s="237" t="str">
        <f t="shared" si="338"/>
        <v>983</v>
      </c>
      <c r="AD1959" s="237" t="str">
        <f t="shared" si="339"/>
        <v>0852</v>
      </c>
      <c r="AE1959" s="237" t="s">
        <v>9168</v>
      </c>
      <c r="AF1959" s="237" t="s">
        <v>9300</v>
      </c>
      <c r="AG1959" s="237" t="str">
        <f t="shared" si="340"/>
        <v>仙台市宮城野区榴岡４丁目２－８</v>
      </c>
      <c r="AH1959" s="237" t="s">
        <v>9301</v>
      </c>
      <c r="AI1959" s="237" t="s">
        <v>9302</v>
      </c>
      <c r="AJ1959" s="237" t="s">
        <v>332</v>
      </c>
    </row>
    <row r="1960" spans="1:36">
      <c r="A1960" s="237" t="str">
        <f t="shared" si="332"/>
        <v>0415200195重度訪問介護</v>
      </c>
      <c r="B1960" s="237" t="s">
        <v>9292</v>
      </c>
      <c r="C1960" s="237" t="s">
        <v>9293</v>
      </c>
      <c r="D1960" s="237" t="str">
        <f t="shared" si="333"/>
        <v>テルウェルヒガシニホンカブシキカイシャ</v>
      </c>
      <c r="E1960" s="237" t="s">
        <v>9294</v>
      </c>
      <c r="F1960" s="237" t="str">
        <f t="shared" si="334"/>
        <v>151</v>
      </c>
      <c r="G1960" s="237" t="str">
        <f t="shared" si="335"/>
        <v>0051</v>
      </c>
      <c r="H1960" s="237" t="s">
        <v>9295</v>
      </c>
      <c r="I1960" s="237" t="str">
        <f t="shared" si="336"/>
        <v>東京都渋谷区千駄ヶ谷五丁目14番9号</v>
      </c>
      <c r="J1960" s="237" t="s">
        <v>9296</v>
      </c>
      <c r="K1960" s="237"/>
      <c r="L1960" s="237" t="s">
        <v>635</v>
      </c>
      <c r="M1960" s="237" t="s">
        <v>9297</v>
      </c>
      <c r="N1960" s="237" t="s">
        <v>9298</v>
      </c>
      <c r="O1960" s="237" t="s">
        <v>9299</v>
      </c>
      <c r="P1960" s="237" t="s">
        <v>923</v>
      </c>
      <c r="Q1960" s="237" t="s">
        <v>9168</v>
      </c>
      <c r="R1960" s="237" t="s">
        <v>9300</v>
      </c>
      <c r="S1960" s="237" t="s">
        <v>9301</v>
      </c>
      <c r="T1960" s="237" t="s">
        <v>9302</v>
      </c>
      <c r="U1960" s="237" t="s">
        <v>9303</v>
      </c>
      <c r="V1960" s="237" t="s">
        <v>101</v>
      </c>
      <c r="W1960" s="237"/>
      <c r="X1960" s="237"/>
      <c r="Y1960" s="237" t="s">
        <v>9298</v>
      </c>
      <c r="Z1960" s="237" t="s">
        <v>9299</v>
      </c>
      <c r="AA1960" s="237" t="str">
        <f t="shared" si="337"/>
        <v>テルウェルヒガシニホンセンダイカイゴセンタ</v>
      </c>
      <c r="AB1960" s="237" t="s">
        <v>923</v>
      </c>
      <c r="AC1960" s="237" t="str">
        <f t="shared" si="338"/>
        <v>983</v>
      </c>
      <c r="AD1960" s="237" t="str">
        <f t="shared" si="339"/>
        <v>0852</v>
      </c>
      <c r="AE1960" s="237" t="s">
        <v>9168</v>
      </c>
      <c r="AF1960" s="237" t="s">
        <v>9300</v>
      </c>
      <c r="AG1960" s="237" t="str">
        <f t="shared" si="340"/>
        <v>仙台市宮城野区榴岡４丁目２－８</v>
      </c>
      <c r="AH1960" s="237" t="s">
        <v>9301</v>
      </c>
      <c r="AI1960" s="237" t="s">
        <v>9302</v>
      </c>
      <c r="AJ1960" s="237" t="s">
        <v>332</v>
      </c>
    </row>
    <row r="1961" spans="1:36">
      <c r="A1961" s="237" t="str">
        <f t="shared" si="332"/>
        <v>0415200203居宅介護</v>
      </c>
      <c r="B1961" s="237" t="s">
        <v>9304</v>
      </c>
      <c r="C1961" s="237" t="s">
        <v>9305</v>
      </c>
      <c r="D1961" s="237" t="str">
        <f t="shared" si="333"/>
        <v>ユウゲンカイシャヘルパーステーションホット</v>
      </c>
      <c r="E1961" s="237" t="s">
        <v>7449</v>
      </c>
      <c r="F1961" s="237" t="str">
        <f t="shared" si="334"/>
        <v>981</v>
      </c>
      <c r="G1961" s="237" t="str">
        <f t="shared" si="335"/>
        <v>0922</v>
      </c>
      <c r="H1961" s="237" t="s">
        <v>9306</v>
      </c>
      <c r="I1961" s="237" t="str">
        <f t="shared" si="336"/>
        <v>仙台市青葉区鷺ケ森二丁目19番20号</v>
      </c>
      <c r="J1961" s="237" t="s">
        <v>9307</v>
      </c>
      <c r="K1961" s="237" t="s">
        <v>9308</v>
      </c>
      <c r="L1961" s="237" t="s">
        <v>339</v>
      </c>
      <c r="M1961" s="237" t="s">
        <v>9309</v>
      </c>
      <c r="N1961" s="237" t="s">
        <v>9310</v>
      </c>
      <c r="O1961" s="237" t="s">
        <v>9311</v>
      </c>
      <c r="P1961" s="237" t="s">
        <v>7449</v>
      </c>
      <c r="Q1961" s="237" t="s">
        <v>6875</v>
      </c>
      <c r="R1961" s="237" t="s">
        <v>9306</v>
      </c>
      <c r="S1961" s="237" t="s">
        <v>9307</v>
      </c>
      <c r="T1961" s="237" t="s">
        <v>9308</v>
      </c>
      <c r="U1961" s="237" t="s">
        <v>9312</v>
      </c>
      <c r="V1961" s="237" t="s">
        <v>99</v>
      </c>
      <c r="W1961" s="237"/>
      <c r="X1961" s="237"/>
      <c r="Y1961" s="237" t="s">
        <v>9310</v>
      </c>
      <c r="Z1961" s="237" t="s">
        <v>9311</v>
      </c>
      <c r="AA1961" s="237" t="str">
        <f t="shared" si="337"/>
        <v>ヘルパーステーションホット</v>
      </c>
      <c r="AB1961" s="237" t="s">
        <v>7449</v>
      </c>
      <c r="AC1961" s="237" t="str">
        <f t="shared" si="338"/>
        <v>981</v>
      </c>
      <c r="AD1961" s="237" t="str">
        <f t="shared" si="339"/>
        <v>0922</v>
      </c>
      <c r="AE1961" s="237" t="s">
        <v>6875</v>
      </c>
      <c r="AF1961" s="237" t="s">
        <v>9306</v>
      </c>
      <c r="AG1961" s="237" t="str">
        <f t="shared" si="340"/>
        <v>仙台市青葉区鷺ケ森二丁目19番20号</v>
      </c>
      <c r="AH1961" s="237" t="s">
        <v>9307</v>
      </c>
      <c r="AI1961" s="237" t="s">
        <v>9308</v>
      </c>
      <c r="AJ1961" s="237" t="s">
        <v>260</v>
      </c>
    </row>
    <row r="1962" spans="1:36">
      <c r="A1962" s="237" t="str">
        <f t="shared" si="332"/>
        <v>0415200203重度訪問介護</v>
      </c>
      <c r="B1962" s="237" t="s">
        <v>9304</v>
      </c>
      <c r="C1962" s="237" t="s">
        <v>9305</v>
      </c>
      <c r="D1962" s="237" t="str">
        <f t="shared" si="333"/>
        <v>ユウゲンカイシャヘルパーステーションホット</v>
      </c>
      <c r="E1962" s="237" t="s">
        <v>7449</v>
      </c>
      <c r="F1962" s="237" t="str">
        <f t="shared" si="334"/>
        <v>981</v>
      </c>
      <c r="G1962" s="237" t="str">
        <f t="shared" si="335"/>
        <v>0922</v>
      </c>
      <c r="H1962" s="237" t="s">
        <v>9306</v>
      </c>
      <c r="I1962" s="237" t="str">
        <f t="shared" si="336"/>
        <v>仙台市青葉区鷺ケ森二丁目19番20号</v>
      </c>
      <c r="J1962" s="237" t="s">
        <v>9307</v>
      </c>
      <c r="K1962" s="237" t="s">
        <v>9308</v>
      </c>
      <c r="L1962" s="237" t="s">
        <v>339</v>
      </c>
      <c r="M1962" s="237" t="s">
        <v>9309</v>
      </c>
      <c r="N1962" s="237" t="s">
        <v>9310</v>
      </c>
      <c r="O1962" s="237" t="s">
        <v>9311</v>
      </c>
      <c r="P1962" s="237" t="s">
        <v>7449</v>
      </c>
      <c r="Q1962" s="237" t="s">
        <v>6875</v>
      </c>
      <c r="R1962" s="237" t="s">
        <v>9306</v>
      </c>
      <c r="S1962" s="237" t="s">
        <v>9307</v>
      </c>
      <c r="T1962" s="237" t="s">
        <v>9308</v>
      </c>
      <c r="U1962" s="237" t="s">
        <v>9312</v>
      </c>
      <c r="V1962" s="237" t="s">
        <v>101</v>
      </c>
      <c r="W1962" s="237"/>
      <c r="X1962" s="237"/>
      <c r="Y1962" s="237" t="s">
        <v>9310</v>
      </c>
      <c r="Z1962" s="237" t="s">
        <v>9311</v>
      </c>
      <c r="AA1962" s="237" t="str">
        <f t="shared" si="337"/>
        <v>ヘルパーステーションホット</v>
      </c>
      <c r="AB1962" s="237" t="s">
        <v>9274</v>
      </c>
      <c r="AC1962" s="237" t="str">
        <f t="shared" si="338"/>
        <v>983</v>
      </c>
      <c r="AD1962" s="237" t="str">
        <f t="shared" si="339"/>
        <v>0841</v>
      </c>
      <c r="AE1962" s="237" t="s">
        <v>9168</v>
      </c>
      <c r="AF1962" s="237" t="s">
        <v>9313</v>
      </c>
      <c r="AG1962" s="237" t="str">
        <f t="shared" si="340"/>
        <v>仙台市宮城野区原町二丁目３番58号Ｙ・Ｋビル201</v>
      </c>
      <c r="AH1962" s="237" t="s">
        <v>9314</v>
      </c>
      <c r="AI1962" s="237" t="s">
        <v>9315</v>
      </c>
      <c r="AJ1962" s="237" t="s">
        <v>332</v>
      </c>
    </row>
    <row r="1963" spans="1:36">
      <c r="A1963" s="237" t="str">
        <f t="shared" si="332"/>
        <v>0415200203行動援護</v>
      </c>
      <c r="B1963" s="237" t="s">
        <v>9304</v>
      </c>
      <c r="C1963" s="237" t="s">
        <v>9305</v>
      </c>
      <c r="D1963" s="237" t="str">
        <f t="shared" si="333"/>
        <v>ユウゲンカイシャヘルパーステーションホット</v>
      </c>
      <c r="E1963" s="237" t="s">
        <v>7449</v>
      </c>
      <c r="F1963" s="237" t="str">
        <f t="shared" si="334"/>
        <v>981</v>
      </c>
      <c r="G1963" s="237" t="str">
        <f t="shared" si="335"/>
        <v>0922</v>
      </c>
      <c r="H1963" s="237" t="s">
        <v>9306</v>
      </c>
      <c r="I1963" s="237" t="str">
        <f t="shared" si="336"/>
        <v>仙台市青葉区鷺ケ森二丁目19番20号</v>
      </c>
      <c r="J1963" s="237" t="s">
        <v>9307</v>
      </c>
      <c r="K1963" s="237" t="s">
        <v>9308</v>
      </c>
      <c r="L1963" s="237" t="s">
        <v>339</v>
      </c>
      <c r="M1963" s="237" t="s">
        <v>9309</v>
      </c>
      <c r="N1963" s="237" t="s">
        <v>9310</v>
      </c>
      <c r="O1963" s="237" t="s">
        <v>9311</v>
      </c>
      <c r="P1963" s="237" t="s">
        <v>7449</v>
      </c>
      <c r="Q1963" s="237" t="s">
        <v>6875</v>
      </c>
      <c r="R1963" s="237" t="s">
        <v>9306</v>
      </c>
      <c r="S1963" s="237" t="s">
        <v>9307</v>
      </c>
      <c r="T1963" s="237" t="s">
        <v>9308</v>
      </c>
      <c r="U1963" s="237" t="s">
        <v>9312</v>
      </c>
      <c r="V1963" s="237" t="s">
        <v>102</v>
      </c>
      <c r="W1963" s="237"/>
      <c r="X1963" s="237"/>
      <c r="Y1963" s="237" t="s">
        <v>9310</v>
      </c>
      <c r="Z1963" s="237" t="s">
        <v>9311</v>
      </c>
      <c r="AA1963" s="237" t="str">
        <f t="shared" si="337"/>
        <v>ヘルパーステーションホット</v>
      </c>
      <c r="AB1963" s="237" t="s">
        <v>7449</v>
      </c>
      <c r="AC1963" s="237" t="str">
        <f t="shared" si="338"/>
        <v>981</v>
      </c>
      <c r="AD1963" s="237" t="str">
        <f t="shared" si="339"/>
        <v>0922</v>
      </c>
      <c r="AE1963" s="237" t="s">
        <v>6875</v>
      </c>
      <c r="AF1963" s="237" t="s">
        <v>9306</v>
      </c>
      <c r="AG1963" s="237" t="str">
        <f t="shared" si="340"/>
        <v>仙台市青葉区鷺ケ森二丁目19番20号</v>
      </c>
      <c r="AH1963" s="237" t="s">
        <v>9307</v>
      </c>
      <c r="AI1963" s="237" t="s">
        <v>9308</v>
      </c>
      <c r="AJ1963" s="237" t="s">
        <v>260</v>
      </c>
    </row>
    <row r="1964" spans="1:36">
      <c r="A1964" s="237" t="str">
        <f t="shared" si="332"/>
        <v>0415200203同行援護</v>
      </c>
      <c r="B1964" s="237" t="s">
        <v>9304</v>
      </c>
      <c r="C1964" s="237" t="s">
        <v>9305</v>
      </c>
      <c r="D1964" s="237" t="str">
        <f t="shared" si="333"/>
        <v>ユウゲンカイシャヘルパーステーションホット</v>
      </c>
      <c r="E1964" s="237" t="s">
        <v>7449</v>
      </c>
      <c r="F1964" s="237" t="str">
        <f t="shared" si="334"/>
        <v>981</v>
      </c>
      <c r="G1964" s="237" t="str">
        <f t="shared" si="335"/>
        <v>0922</v>
      </c>
      <c r="H1964" s="237" t="s">
        <v>9306</v>
      </c>
      <c r="I1964" s="237" t="str">
        <f t="shared" si="336"/>
        <v>仙台市青葉区鷺ケ森二丁目19番20号</v>
      </c>
      <c r="J1964" s="237" t="s">
        <v>9307</v>
      </c>
      <c r="K1964" s="237" t="s">
        <v>9308</v>
      </c>
      <c r="L1964" s="237" t="s">
        <v>339</v>
      </c>
      <c r="M1964" s="237" t="s">
        <v>9309</v>
      </c>
      <c r="N1964" s="237" t="s">
        <v>9310</v>
      </c>
      <c r="O1964" s="237" t="s">
        <v>9311</v>
      </c>
      <c r="P1964" s="237" t="s">
        <v>7449</v>
      </c>
      <c r="Q1964" s="237" t="s">
        <v>6875</v>
      </c>
      <c r="R1964" s="237" t="s">
        <v>9306</v>
      </c>
      <c r="S1964" s="237" t="s">
        <v>9307</v>
      </c>
      <c r="T1964" s="237" t="s">
        <v>9308</v>
      </c>
      <c r="U1964" s="237" t="s">
        <v>9312</v>
      </c>
      <c r="V1964" s="237" t="s">
        <v>126</v>
      </c>
      <c r="W1964" s="237"/>
      <c r="X1964" s="237"/>
      <c r="Y1964" s="237" t="s">
        <v>9310</v>
      </c>
      <c r="Z1964" s="237" t="s">
        <v>9311</v>
      </c>
      <c r="AA1964" s="237" t="str">
        <f t="shared" si="337"/>
        <v>ヘルパーステーションホット</v>
      </c>
      <c r="AB1964" s="237" t="s">
        <v>7449</v>
      </c>
      <c r="AC1964" s="237" t="str">
        <f t="shared" si="338"/>
        <v>981</v>
      </c>
      <c r="AD1964" s="237" t="str">
        <f t="shared" si="339"/>
        <v>0922</v>
      </c>
      <c r="AE1964" s="237" t="s">
        <v>6875</v>
      </c>
      <c r="AF1964" s="237" t="s">
        <v>9306</v>
      </c>
      <c r="AG1964" s="237" t="str">
        <f t="shared" si="340"/>
        <v>仙台市青葉区鷺ケ森二丁目19番20号</v>
      </c>
      <c r="AH1964" s="237" t="s">
        <v>9307</v>
      </c>
      <c r="AI1964" s="237" t="s">
        <v>9308</v>
      </c>
      <c r="AJ1964" s="237" t="s">
        <v>260</v>
      </c>
    </row>
    <row r="1965" spans="1:36">
      <c r="A1965" s="237" t="str">
        <f t="shared" si="332"/>
        <v>0415200211居宅介護</v>
      </c>
      <c r="B1965" s="237" t="s">
        <v>7228</v>
      </c>
      <c r="C1965" s="237" t="s">
        <v>7229</v>
      </c>
      <c r="D1965" s="237" t="str">
        <f t="shared" si="333"/>
        <v>シャカイフクシホウジンセンダイフクシサービスキョウカイ</v>
      </c>
      <c r="E1965" s="237" t="s">
        <v>7230</v>
      </c>
      <c r="F1965" s="237" t="str">
        <f t="shared" si="334"/>
        <v>980</v>
      </c>
      <c r="G1965" s="237" t="str">
        <f t="shared" si="335"/>
        <v>0821</v>
      </c>
      <c r="H1965" s="237" t="s">
        <v>7231</v>
      </c>
      <c r="I1965" s="237" t="str">
        <f t="shared" si="336"/>
        <v>仙台市青葉区春日町１１番１５号ヨロズビル３階</v>
      </c>
      <c r="J1965" s="237" t="s">
        <v>7232</v>
      </c>
      <c r="K1965" s="237" t="s">
        <v>7233</v>
      </c>
      <c r="L1965" s="237" t="s">
        <v>248</v>
      </c>
      <c r="M1965" s="237" t="s">
        <v>7234</v>
      </c>
      <c r="N1965" s="237" t="s">
        <v>9316</v>
      </c>
      <c r="O1965" s="237" t="s">
        <v>9317</v>
      </c>
      <c r="P1965" s="237" t="s">
        <v>9318</v>
      </c>
      <c r="Q1965" s="237" t="s">
        <v>9168</v>
      </c>
      <c r="R1965" s="237" t="s">
        <v>9319</v>
      </c>
      <c r="S1965" s="237" t="s">
        <v>9320</v>
      </c>
      <c r="T1965" s="237" t="s">
        <v>9321</v>
      </c>
      <c r="U1965" s="237" t="s">
        <v>9322</v>
      </c>
      <c r="V1965" s="237" t="s">
        <v>99</v>
      </c>
      <c r="W1965" s="237"/>
      <c r="X1965" s="237"/>
      <c r="Y1965" s="237" t="s">
        <v>9316</v>
      </c>
      <c r="Z1965" s="237" t="s">
        <v>9317</v>
      </c>
      <c r="AA1965" s="237" t="str">
        <f t="shared" si="337"/>
        <v>シャカイフクシホウジンセンダイフクシサービスキョウカイミヤギノヘルパーステーション</v>
      </c>
      <c r="AB1965" s="237" t="s">
        <v>9318</v>
      </c>
      <c r="AC1965" s="237" t="str">
        <f t="shared" si="338"/>
        <v>983</v>
      </c>
      <c r="AD1965" s="237" t="str">
        <f t="shared" si="339"/>
        <v>0842</v>
      </c>
      <c r="AE1965" s="237" t="s">
        <v>9168</v>
      </c>
      <c r="AF1965" s="237" t="s">
        <v>9319</v>
      </c>
      <c r="AG1965" s="237" t="str">
        <f t="shared" si="340"/>
        <v>仙台市宮城野区五輪二丁目４番１号五輪近江ビル１階</v>
      </c>
      <c r="AH1965" s="237" t="s">
        <v>9320</v>
      </c>
      <c r="AI1965" s="237" t="s">
        <v>9321</v>
      </c>
      <c r="AJ1965" s="237" t="s">
        <v>260</v>
      </c>
    </row>
    <row r="1966" spans="1:36">
      <c r="A1966" s="237" t="str">
        <f t="shared" si="332"/>
        <v>0415200211重度訪問介護</v>
      </c>
      <c r="B1966" s="237" t="s">
        <v>7228</v>
      </c>
      <c r="C1966" s="237" t="s">
        <v>7229</v>
      </c>
      <c r="D1966" s="237" t="str">
        <f t="shared" si="333"/>
        <v>シャカイフクシホウジンセンダイフクシサービスキョウカイ</v>
      </c>
      <c r="E1966" s="237" t="s">
        <v>7230</v>
      </c>
      <c r="F1966" s="237" t="str">
        <f t="shared" si="334"/>
        <v>980</v>
      </c>
      <c r="G1966" s="237" t="str">
        <f t="shared" si="335"/>
        <v>0821</v>
      </c>
      <c r="H1966" s="237" t="s">
        <v>7231</v>
      </c>
      <c r="I1966" s="237" t="str">
        <f t="shared" si="336"/>
        <v>仙台市青葉区春日町１１番１５号ヨロズビル３階</v>
      </c>
      <c r="J1966" s="237" t="s">
        <v>7232</v>
      </c>
      <c r="K1966" s="237" t="s">
        <v>7233</v>
      </c>
      <c r="L1966" s="237" t="s">
        <v>248</v>
      </c>
      <c r="M1966" s="237" t="s">
        <v>7234</v>
      </c>
      <c r="N1966" s="237" t="s">
        <v>9316</v>
      </c>
      <c r="O1966" s="237" t="s">
        <v>9317</v>
      </c>
      <c r="P1966" s="237" t="s">
        <v>9318</v>
      </c>
      <c r="Q1966" s="237" t="s">
        <v>9168</v>
      </c>
      <c r="R1966" s="237" t="s">
        <v>9319</v>
      </c>
      <c r="S1966" s="237" t="s">
        <v>9320</v>
      </c>
      <c r="T1966" s="237" t="s">
        <v>9321</v>
      </c>
      <c r="U1966" s="237" t="s">
        <v>9322</v>
      </c>
      <c r="V1966" s="237" t="s">
        <v>101</v>
      </c>
      <c r="W1966" s="237"/>
      <c r="X1966" s="237"/>
      <c r="Y1966" s="237" t="s">
        <v>9316</v>
      </c>
      <c r="Z1966" s="237" t="s">
        <v>9317</v>
      </c>
      <c r="AA1966" s="237" t="str">
        <f t="shared" si="337"/>
        <v>シャカイフクシホウジンセンダイフクシサービスキョウカイミヤギノヘルパーステーション</v>
      </c>
      <c r="AB1966" s="237" t="s">
        <v>9318</v>
      </c>
      <c r="AC1966" s="237" t="str">
        <f t="shared" si="338"/>
        <v>983</v>
      </c>
      <c r="AD1966" s="237" t="str">
        <f t="shared" si="339"/>
        <v>0842</v>
      </c>
      <c r="AE1966" s="237" t="s">
        <v>9168</v>
      </c>
      <c r="AF1966" s="237" t="s">
        <v>9319</v>
      </c>
      <c r="AG1966" s="237" t="str">
        <f t="shared" si="340"/>
        <v>仙台市宮城野区五輪二丁目４番１号五輪近江ビル１階</v>
      </c>
      <c r="AH1966" s="237" t="s">
        <v>9320</v>
      </c>
      <c r="AI1966" s="237" t="s">
        <v>9321</v>
      </c>
      <c r="AJ1966" s="237" t="s">
        <v>260</v>
      </c>
    </row>
    <row r="1967" spans="1:36">
      <c r="A1967" s="237" t="str">
        <f t="shared" si="332"/>
        <v>0415200211行動援護</v>
      </c>
      <c r="B1967" s="237" t="s">
        <v>7228</v>
      </c>
      <c r="C1967" s="237" t="s">
        <v>7229</v>
      </c>
      <c r="D1967" s="237" t="str">
        <f t="shared" si="333"/>
        <v>シャカイフクシホウジンセンダイフクシサービスキョウカイ</v>
      </c>
      <c r="E1967" s="237" t="s">
        <v>7230</v>
      </c>
      <c r="F1967" s="237" t="str">
        <f t="shared" si="334"/>
        <v>980</v>
      </c>
      <c r="G1967" s="237" t="str">
        <f t="shared" si="335"/>
        <v>0821</v>
      </c>
      <c r="H1967" s="237" t="s">
        <v>7231</v>
      </c>
      <c r="I1967" s="237" t="str">
        <f t="shared" si="336"/>
        <v>仙台市青葉区春日町１１番１５号ヨロズビル３階</v>
      </c>
      <c r="J1967" s="237" t="s">
        <v>7232</v>
      </c>
      <c r="K1967" s="237" t="s">
        <v>7233</v>
      </c>
      <c r="L1967" s="237" t="s">
        <v>248</v>
      </c>
      <c r="M1967" s="237" t="s">
        <v>7234</v>
      </c>
      <c r="N1967" s="237" t="s">
        <v>9316</v>
      </c>
      <c r="O1967" s="237" t="s">
        <v>9317</v>
      </c>
      <c r="P1967" s="237" t="s">
        <v>9318</v>
      </c>
      <c r="Q1967" s="237" t="s">
        <v>9168</v>
      </c>
      <c r="R1967" s="237" t="s">
        <v>9319</v>
      </c>
      <c r="S1967" s="237" t="s">
        <v>9320</v>
      </c>
      <c r="T1967" s="237" t="s">
        <v>9321</v>
      </c>
      <c r="U1967" s="237" t="s">
        <v>9322</v>
      </c>
      <c r="V1967" s="237" t="s">
        <v>102</v>
      </c>
      <c r="W1967" s="237"/>
      <c r="X1967" s="237"/>
      <c r="Y1967" s="237" t="s">
        <v>9316</v>
      </c>
      <c r="Z1967" s="237" t="s">
        <v>9317</v>
      </c>
      <c r="AA1967" s="237" t="str">
        <f t="shared" si="337"/>
        <v>シャカイフクシホウジンセンダイフクシサービスキョウカイミヤギノヘルパーステーション</v>
      </c>
      <c r="AB1967" s="237" t="s">
        <v>9318</v>
      </c>
      <c r="AC1967" s="237" t="str">
        <f t="shared" si="338"/>
        <v>983</v>
      </c>
      <c r="AD1967" s="237" t="str">
        <f t="shared" si="339"/>
        <v>0842</v>
      </c>
      <c r="AE1967" s="237" t="s">
        <v>9168</v>
      </c>
      <c r="AF1967" s="237" t="s">
        <v>9319</v>
      </c>
      <c r="AG1967" s="237" t="str">
        <f t="shared" si="340"/>
        <v>仙台市宮城野区五輪二丁目４番１号五輪近江ビル１階</v>
      </c>
      <c r="AH1967" s="237" t="s">
        <v>9320</v>
      </c>
      <c r="AI1967" s="237" t="s">
        <v>9321</v>
      </c>
      <c r="AJ1967" s="237" t="s">
        <v>260</v>
      </c>
    </row>
    <row r="1968" spans="1:36">
      <c r="A1968" s="237" t="str">
        <f t="shared" si="332"/>
        <v>0415200211同行援護</v>
      </c>
      <c r="B1968" s="237" t="s">
        <v>7228</v>
      </c>
      <c r="C1968" s="237" t="s">
        <v>7229</v>
      </c>
      <c r="D1968" s="237" t="str">
        <f t="shared" si="333"/>
        <v>シャカイフクシホウジンセンダイフクシサービスキョウカイ</v>
      </c>
      <c r="E1968" s="237" t="s">
        <v>7230</v>
      </c>
      <c r="F1968" s="237" t="str">
        <f t="shared" si="334"/>
        <v>980</v>
      </c>
      <c r="G1968" s="237" t="str">
        <f t="shared" si="335"/>
        <v>0821</v>
      </c>
      <c r="H1968" s="237" t="s">
        <v>7231</v>
      </c>
      <c r="I1968" s="237" t="str">
        <f t="shared" si="336"/>
        <v>仙台市青葉区春日町１１番１５号ヨロズビル３階</v>
      </c>
      <c r="J1968" s="237" t="s">
        <v>7232</v>
      </c>
      <c r="K1968" s="237" t="s">
        <v>7233</v>
      </c>
      <c r="L1968" s="237" t="s">
        <v>248</v>
      </c>
      <c r="M1968" s="237" t="s">
        <v>7234</v>
      </c>
      <c r="N1968" s="237" t="s">
        <v>9316</v>
      </c>
      <c r="O1968" s="237" t="s">
        <v>9317</v>
      </c>
      <c r="P1968" s="237" t="s">
        <v>9318</v>
      </c>
      <c r="Q1968" s="237" t="s">
        <v>9168</v>
      </c>
      <c r="R1968" s="237" t="s">
        <v>9319</v>
      </c>
      <c r="S1968" s="237" t="s">
        <v>9320</v>
      </c>
      <c r="T1968" s="237" t="s">
        <v>9321</v>
      </c>
      <c r="U1968" s="237" t="s">
        <v>9322</v>
      </c>
      <c r="V1968" s="237" t="s">
        <v>126</v>
      </c>
      <c r="W1968" s="237"/>
      <c r="X1968" s="237"/>
      <c r="Y1968" s="237" t="s">
        <v>9316</v>
      </c>
      <c r="Z1968" s="237" t="s">
        <v>9317</v>
      </c>
      <c r="AA1968" s="237" t="str">
        <f t="shared" si="337"/>
        <v>シャカイフクシホウジンセンダイフクシサービスキョウカイミヤギノヘルパーステーション</v>
      </c>
      <c r="AB1968" s="237" t="s">
        <v>9318</v>
      </c>
      <c r="AC1968" s="237" t="str">
        <f t="shared" si="338"/>
        <v>983</v>
      </c>
      <c r="AD1968" s="237" t="str">
        <f t="shared" si="339"/>
        <v>0842</v>
      </c>
      <c r="AE1968" s="237" t="s">
        <v>9168</v>
      </c>
      <c r="AF1968" s="237" t="s">
        <v>9319</v>
      </c>
      <c r="AG1968" s="237" t="str">
        <f t="shared" si="340"/>
        <v>仙台市宮城野区五輪二丁目４番１号五輪近江ビル１階</v>
      </c>
      <c r="AH1968" s="237" t="s">
        <v>9320</v>
      </c>
      <c r="AI1968" s="237" t="s">
        <v>9321</v>
      </c>
      <c r="AJ1968" s="237" t="s">
        <v>260</v>
      </c>
    </row>
    <row r="1969" spans="1:36">
      <c r="A1969" s="237" t="str">
        <f t="shared" si="332"/>
        <v>0415200229居宅介護</v>
      </c>
      <c r="B1969" s="237" t="s">
        <v>471</v>
      </c>
      <c r="C1969" s="237" t="s">
        <v>7247</v>
      </c>
      <c r="D1969" s="237" t="str">
        <f t="shared" si="333"/>
        <v>カブシキガイシャエイチシーエム</v>
      </c>
      <c r="E1969" s="237" t="s">
        <v>473</v>
      </c>
      <c r="F1969" s="237" t="str">
        <f t="shared" si="334"/>
        <v>106</v>
      </c>
      <c r="G1969" s="237" t="str">
        <f t="shared" si="335"/>
        <v>0044</v>
      </c>
      <c r="H1969" s="237" t="s">
        <v>7248</v>
      </c>
      <c r="I1969" s="237" t="str">
        <f t="shared" si="336"/>
        <v>東京都港区東麻布一丁目２８番１３号日通商事麻布ビル５階</v>
      </c>
      <c r="J1969" s="237" t="s">
        <v>475</v>
      </c>
      <c r="K1969" s="237" t="s">
        <v>476</v>
      </c>
      <c r="L1969" s="237" t="s">
        <v>339</v>
      </c>
      <c r="M1969" s="237" t="s">
        <v>477</v>
      </c>
      <c r="N1969" s="237" t="s">
        <v>9323</v>
      </c>
      <c r="O1969" s="237" t="s">
        <v>9324</v>
      </c>
      <c r="P1969" s="237" t="s">
        <v>9325</v>
      </c>
      <c r="Q1969" s="237" t="s">
        <v>9168</v>
      </c>
      <c r="R1969" s="237" t="s">
        <v>9326</v>
      </c>
      <c r="S1969" s="237" t="s">
        <v>9327</v>
      </c>
      <c r="T1969" s="237" t="s">
        <v>6323</v>
      </c>
      <c r="U1969" s="237" t="s">
        <v>9328</v>
      </c>
      <c r="V1969" s="237" t="s">
        <v>99</v>
      </c>
      <c r="W1969" s="237"/>
      <c r="X1969" s="237"/>
      <c r="Y1969" s="237" t="s">
        <v>9323</v>
      </c>
      <c r="Z1969" s="237" t="s">
        <v>9324</v>
      </c>
      <c r="AA1969" s="237" t="str">
        <f t="shared" si="337"/>
        <v>アミカセンダイヒガシカイゴセンター</v>
      </c>
      <c r="AB1969" s="237" t="s">
        <v>9325</v>
      </c>
      <c r="AC1969" s="237" t="str">
        <f t="shared" si="338"/>
        <v>983</v>
      </c>
      <c r="AD1969" s="237" t="str">
        <f t="shared" si="339"/>
        <v>0821</v>
      </c>
      <c r="AE1969" s="237" t="s">
        <v>9168</v>
      </c>
      <c r="AF1969" s="237" t="s">
        <v>9329</v>
      </c>
      <c r="AG1969" s="237" t="str">
        <f t="shared" si="340"/>
        <v>仙台市宮城野区岩切二丁目３番１号カーザディオ１階　</v>
      </c>
      <c r="AH1969" s="237" t="s">
        <v>9327</v>
      </c>
      <c r="AI1969" s="237" t="s">
        <v>6323</v>
      </c>
      <c r="AJ1969" s="237" t="s">
        <v>332</v>
      </c>
    </row>
    <row r="1970" spans="1:36">
      <c r="A1970" s="237" t="str">
        <f t="shared" si="332"/>
        <v>0415200229重度訪問介護</v>
      </c>
      <c r="B1970" s="237" t="s">
        <v>471</v>
      </c>
      <c r="C1970" s="237" t="s">
        <v>7247</v>
      </c>
      <c r="D1970" s="237" t="str">
        <f t="shared" si="333"/>
        <v>カブシキガイシャエイチシーエム</v>
      </c>
      <c r="E1970" s="237" t="s">
        <v>473</v>
      </c>
      <c r="F1970" s="237" t="str">
        <f t="shared" si="334"/>
        <v>106</v>
      </c>
      <c r="G1970" s="237" t="str">
        <f t="shared" si="335"/>
        <v>0044</v>
      </c>
      <c r="H1970" s="237" t="s">
        <v>7248</v>
      </c>
      <c r="I1970" s="237" t="str">
        <f t="shared" si="336"/>
        <v>東京都港区東麻布一丁目２８番１３号日通商事麻布ビル５階</v>
      </c>
      <c r="J1970" s="237" t="s">
        <v>475</v>
      </c>
      <c r="K1970" s="237" t="s">
        <v>476</v>
      </c>
      <c r="L1970" s="237" t="s">
        <v>339</v>
      </c>
      <c r="M1970" s="237" t="s">
        <v>477</v>
      </c>
      <c r="N1970" s="237" t="s">
        <v>9323</v>
      </c>
      <c r="O1970" s="237" t="s">
        <v>9324</v>
      </c>
      <c r="P1970" s="237" t="s">
        <v>9325</v>
      </c>
      <c r="Q1970" s="237" t="s">
        <v>9168</v>
      </c>
      <c r="R1970" s="237" t="s">
        <v>9326</v>
      </c>
      <c r="S1970" s="237" t="s">
        <v>9327</v>
      </c>
      <c r="T1970" s="237" t="s">
        <v>6323</v>
      </c>
      <c r="U1970" s="237" t="s">
        <v>9328</v>
      </c>
      <c r="V1970" s="237" t="s">
        <v>101</v>
      </c>
      <c r="W1970" s="237"/>
      <c r="X1970" s="237"/>
      <c r="Y1970" s="237" t="s">
        <v>9323</v>
      </c>
      <c r="Z1970" s="237" t="s">
        <v>9324</v>
      </c>
      <c r="AA1970" s="237" t="str">
        <f t="shared" si="337"/>
        <v>アミカセンダイヒガシカイゴセンター</v>
      </c>
      <c r="AB1970" s="237" t="s">
        <v>9325</v>
      </c>
      <c r="AC1970" s="237" t="str">
        <f t="shared" si="338"/>
        <v>983</v>
      </c>
      <c r="AD1970" s="237" t="str">
        <f t="shared" si="339"/>
        <v>0821</v>
      </c>
      <c r="AE1970" s="237" t="s">
        <v>9168</v>
      </c>
      <c r="AF1970" s="237" t="s">
        <v>9329</v>
      </c>
      <c r="AG1970" s="237" t="str">
        <f t="shared" si="340"/>
        <v>仙台市宮城野区岩切二丁目３番１号カーザディオ１階　</v>
      </c>
      <c r="AH1970" s="237" t="s">
        <v>9327</v>
      </c>
      <c r="AI1970" s="237" t="s">
        <v>6323</v>
      </c>
      <c r="AJ1970" s="237" t="s">
        <v>332</v>
      </c>
    </row>
    <row r="1971" spans="1:36">
      <c r="A1971" s="237" t="str">
        <f t="shared" si="332"/>
        <v>0415200237居宅介護</v>
      </c>
      <c r="B1971" s="237" t="s">
        <v>484</v>
      </c>
      <c r="C1971" s="237" t="s">
        <v>485</v>
      </c>
      <c r="D1971" s="237" t="str">
        <f t="shared" si="333"/>
        <v>カブシキガイシャコムスン</v>
      </c>
      <c r="E1971" s="237" t="s">
        <v>486</v>
      </c>
      <c r="F1971" s="237" t="str">
        <f t="shared" si="334"/>
        <v>106</v>
      </c>
      <c r="G1971" s="237" t="str">
        <f t="shared" si="335"/>
        <v>6153</v>
      </c>
      <c r="H1971" s="237" t="s">
        <v>487</v>
      </c>
      <c r="I1971" s="237" t="str">
        <f t="shared" si="336"/>
        <v>東京都港区六本木六丁目１０番１号六本木ヒルズ森タワー</v>
      </c>
      <c r="J1971" s="237" t="s">
        <v>488</v>
      </c>
      <c r="K1971" s="237" t="s">
        <v>489</v>
      </c>
      <c r="L1971" s="237" t="s">
        <v>339</v>
      </c>
      <c r="M1971" s="237" t="s">
        <v>490</v>
      </c>
      <c r="N1971" s="237" t="s">
        <v>9330</v>
      </c>
      <c r="O1971" s="237" t="s">
        <v>9331</v>
      </c>
      <c r="P1971" s="237" t="s">
        <v>1380</v>
      </c>
      <c r="Q1971" s="237" t="s">
        <v>9168</v>
      </c>
      <c r="R1971" s="237" t="s">
        <v>9332</v>
      </c>
      <c r="S1971" s="237" t="s">
        <v>9333</v>
      </c>
      <c r="T1971" s="237" t="s">
        <v>9334</v>
      </c>
      <c r="U1971" s="237" t="s">
        <v>9335</v>
      </c>
      <c r="V1971" s="237" t="s">
        <v>99</v>
      </c>
      <c r="W1971" s="237"/>
      <c r="X1971" s="237"/>
      <c r="Y1971" s="237" t="s">
        <v>9330</v>
      </c>
      <c r="Z1971" s="237" t="s">
        <v>9331</v>
      </c>
      <c r="AA1971" s="237" t="str">
        <f t="shared" si="337"/>
        <v>カブシキガイシャコムスン　センダイサポートセンター</v>
      </c>
      <c r="AB1971" s="237" t="s">
        <v>1380</v>
      </c>
      <c r="AC1971" s="237" t="str">
        <f t="shared" si="338"/>
        <v>983</v>
      </c>
      <c r="AD1971" s="237" t="str">
        <f t="shared" si="339"/>
        <v>0833</v>
      </c>
      <c r="AE1971" s="237" t="s">
        <v>9168</v>
      </c>
      <c r="AF1971" s="237" t="s">
        <v>9332</v>
      </c>
      <c r="AG1971" s="237" t="str">
        <f t="shared" si="340"/>
        <v>仙台市宮城野区東仙台２－１７－５ロックスビル２階</v>
      </c>
      <c r="AH1971" s="237" t="s">
        <v>9333</v>
      </c>
      <c r="AI1971" s="237" t="s">
        <v>9334</v>
      </c>
      <c r="AJ1971" s="237" t="s">
        <v>332</v>
      </c>
    </row>
    <row r="1972" spans="1:36">
      <c r="A1972" s="237" t="str">
        <f t="shared" si="332"/>
        <v>0415200237重度訪問介護</v>
      </c>
      <c r="B1972" s="237" t="s">
        <v>484</v>
      </c>
      <c r="C1972" s="237" t="s">
        <v>485</v>
      </c>
      <c r="D1972" s="237" t="str">
        <f t="shared" si="333"/>
        <v>カブシキガイシャコムスン</v>
      </c>
      <c r="E1972" s="237" t="s">
        <v>486</v>
      </c>
      <c r="F1972" s="237" t="str">
        <f t="shared" si="334"/>
        <v>106</v>
      </c>
      <c r="G1972" s="237" t="str">
        <f t="shared" si="335"/>
        <v>6153</v>
      </c>
      <c r="H1972" s="237" t="s">
        <v>487</v>
      </c>
      <c r="I1972" s="237" t="str">
        <f t="shared" si="336"/>
        <v>東京都港区六本木六丁目１０番１号六本木ヒルズ森タワー</v>
      </c>
      <c r="J1972" s="237" t="s">
        <v>488</v>
      </c>
      <c r="K1972" s="237" t="s">
        <v>489</v>
      </c>
      <c r="L1972" s="237" t="s">
        <v>339</v>
      </c>
      <c r="M1972" s="237" t="s">
        <v>490</v>
      </c>
      <c r="N1972" s="237" t="s">
        <v>9330</v>
      </c>
      <c r="O1972" s="237" t="s">
        <v>9331</v>
      </c>
      <c r="P1972" s="237" t="s">
        <v>1380</v>
      </c>
      <c r="Q1972" s="237" t="s">
        <v>9168</v>
      </c>
      <c r="R1972" s="237" t="s">
        <v>9332</v>
      </c>
      <c r="S1972" s="237" t="s">
        <v>9333</v>
      </c>
      <c r="T1972" s="237" t="s">
        <v>9334</v>
      </c>
      <c r="U1972" s="237" t="s">
        <v>9335</v>
      </c>
      <c r="V1972" s="237" t="s">
        <v>101</v>
      </c>
      <c r="W1972" s="237"/>
      <c r="X1972" s="237"/>
      <c r="Y1972" s="237" t="s">
        <v>9330</v>
      </c>
      <c r="Z1972" s="237" t="s">
        <v>9331</v>
      </c>
      <c r="AA1972" s="237" t="str">
        <f t="shared" si="337"/>
        <v>カブシキガイシャコムスン　センダイサポートセンター</v>
      </c>
      <c r="AB1972" s="237" t="s">
        <v>1380</v>
      </c>
      <c r="AC1972" s="237" t="str">
        <f t="shared" si="338"/>
        <v>983</v>
      </c>
      <c r="AD1972" s="237" t="str">
        <f t="shared" si="339"/>
        <v>0833</v>
      </c>
      <c r="AE1972" s="237" t="s">
        <v>9168</v>
      </c>
      <c r="AF1972" s="237" t="s">
        <v>9332</v>
      </c>
      <c r="AG1972" s="237" t="str">
        <f t="shared" si="340"/>
        <v>仙台市宮城野区東仙台２－１７－５ロックスビル２階</v>
      </c>
      <c r="AH1972" s="237" t="s">
        <v>9333</v>
      </c>
      <c r="AI1972" s="237" t="s">
        <v>9334</v>
      </c>
      <c r="AJ1972" s="237" t="s">
        <v>332</v>
      </c>
    </row>
    <row r="1973" spans="1:36">
      <c r="A1973" s="237" t="str">
        <f t="shared" si="332"/>
        <v>0415200237行動援護</v>
      </c>
      <c r="B1973" s="237" t="s">
        <v>484</v>
      </c>
      <c r="C1973" s="237" t="s">
        <v>485</v>
      </c>
      <c r="D1973" s="237" t="str">
        <f t="shared" si="333"/>
        <v>カブシキガイシャコムスン</v>
      </c>
      <c r="E1973" s="237" t="s">
        <v>486</v>
      </c>
      <c r="F1973" s="237" t="str">
        <f t="shared" si="334"/>
        <v>106</v>
      </c>
      <c r="G1973" s="237" t="str">
        <f t="shared" si="335"/>
        <v>6153</v>
      </c>
      <c r="H1973" s="237" t="s">
        <v>487</v>
      </c>
      <c r="I1973" s="237" t="str">
        <f t="shared" si="336"/>
        <v>東京都港区六本木六丁目１０番１号六本木ヒルズ森タワー</v>
      </c>
      <c r="J1973" s="237" t="s">
        <v>488</v>
      </c>
      <c r="K1973" s="237" t="s">
        <v>489</v>
      </c>
      <c r="L1973" s="237" t="s">
        <v>339</v>
      </c>
      <c r="M1973" s="237" t="s">
        <v>490</v>
      </c>
      <c r="N1973" s="237" t="s">
        <v>9330</v>
      </c>
      <c r="O1973" s="237" t="s">
        <v>9331</v>
      </c>
      <c r="P1973" s="237" t="s">
        <v>1380</v>
      </c>
      <c r="Q1973" s="237" t="s">
        <v>9168</v>
      </c>
      <c r="R1973" s="237" t="s">
        <v>9332</v>
      </c>
      <c r="S1973" s="237" t="s">
        <v>9333</v>
      </c>
      <c r="T1973" s="237" t="s">
        <v>9334</v>
      </c>
      <c r="U1973" s="237" t="s">
        <v>9335</v>
      </c>
      <c r="V1973" s="237" t="s">
        <v>102</v>
      </c>
      <c r="W1973" s="237"/>
      <c r="X1973" s="237"/>
      <c r="Y1973" s="237" t="s">
        <v>9330</v>
      </c>
      <c r="Z1973" s="237" t="s">
        <v>9331</v>
      </c>
      <c r="AA1973" s="237" t="str">
        <f t="shared" si="337"/>
        <v>カブシキガイシャコムスン　センダイサポートセンター</v>
      </c>
      <c r="AB1973" s="237" t="s">
        <v>1380</v>
      </c>
      <c r="AC1973" s="237" t="str">
        <f t="shared" si="338"/>
        <v>983</v>
      </c>
      <c r="AD1973" s="237" t="str">
        <f t="shared" si="339"/>
        <v>0833</v>
      </c>
      <c r="AE1973" s="237" t="s">
        <v>9168</v>
      </c>
      <c r="AF1973" s="237" t="s">
        <v>9332</v>
      </c>
      <c r="AG1973" s="237" t="str">
        <f t="shared" si="340"/>
        <v>仙台市宮城野区東仙台２－１７－５ロックスビル２階</v>
      </c>
      <c r="AH1973" s="237" t="s">
        <v>9333</v>
      </c>
      <c r="AI1973" s="237" t="s">
        <v>9334</v>
      </c>
      <c r="AJ1973" s="237" t="s">
        <v>332</v>
      </c>
    </row>
    <row r="1974" spans="1:36">
      <c r="A1974" s="237" t="str">
        <f t="shared" si="332"/>
        <v>0415200245居宅介護</v>
      </c>
      <c r="B1974" s="237" t="s">
        <v>484</v>
      </c>
      <c r="C1974" s="237" t="s">
        <v>485</v>
      </c>
      <c r="D1974" s="237" t="str">
        <f t="shared" si="333"/>
        <v>カブシキガイシャコムスン</v>
      </c>
      <c r="E1974" s="237" t="s">
        <v>486</v>
      </c>
      <c r="F1974" s="237" t="str">
        <f t="shared" si="334"/>
        <v>106</v>
      </c>
      <c r="G1974" s="237" t="str">
        <f t="shared" si="335"/>
        <v>6153</v>
      </c>
      <c r="H1974" s="237" t="s">
        <v>487</v>
      </c>
      <c r="I1974" s="237" t="str">
        <f t="shared" si="336"/>
        <v>東京都港区六本木六丁目１０番１号六本木ヒルズ森タワー</v>
      </c>
      <c r="J1974" s="237" t="s">
        <v>488</v>
      </c>
      <c r="K1974" s="237" t="s">
        <v>489</v>
      </c>
      <c r="L1974" s="237" t="s">
        <v>339</v>
      </c>
      <c r="M1974" s="237" t="s">
        <v>490</v>
      </c>
      <c r="N1974" s="237" t="s">
        <v>9336</v>
      </c>
      <c r="O1974" s="237" t="s">
        <v>9337</v>
      </c>
      <c r="P1974" s="237" t="s">
        <v>7607</v>
      </c>
      <c r="Q1974" s="237" t="s">
        <v>9168</v>
      </c>
      <c r="R1974" s="237" t="s">
        <v>9338</v>
      </c>
      <c r="S1974" s="237" t="s">
        <v>9339</v>
      </c>
      <c r="T1974" s="237" t="s">
        <v>9340</v>
      </c>
      <c r="U1974" s="237" t="s">
        <v>9341</v>
      </c>
      <c r="V1974" s="237" t="s">
        <v>99</v>
      </c>
      <c r="W1974" s="237"/>
      <c r="X1974" s="237"/>
      <c r="Y1974" s="237" t="s">
        <v>9336</v>
      </c>
      <c r="Z1974" s="237" t="s">
        <v>9337</v>
      </c>
      <c r="AA1974" s="237" t="str">
        <f t="shared" si="337"/>
        <v>カブシキガイシャコムスン　センエンケアセンター</v>
      </c>
      <c r="AB1974" s="237" t="s">
        <v>7607</v>
      </c>
      <c r="AC1974" s="237" t="str">
        <f t="shared" si="338"/>
        <v>983</v>
      </c>
      <c r="AD1974" s="237" t="str">
        <f t="shared" si="339"/>
        <v>0012</v>
      </c>
      <c r="AE1974" s="237" t="s">
        <v>9168</v>
      </c>
      <c r="AF1974" s="237" t="s">
        <v>9338</v>
      </c>
      <c r="AG1974" s="237" t="str">
        <f t="shared" si="340"/>
        <v>仙台市宮城野区出花１－９－３ヴューポートオバタ２階-B</v>
      </c>
      <c r="AH1974" s="237" t="s">
        <v>9339</v>
      </c>
      <c r="AI1974" s="237" t="s">
        <v>9340</v>
      </c>
      <c r="AJ1974" s="237" t="s">
        <v>332</v>
      </c>
    </row>
    <row r="1975" spans="1:36">
      <c r="A1975" s="237" t="str">
        <f t="shared" si="332"/>
        <v>0415200245重度訪問介護</v>
      </c>
      <c r="B1975" s="237" t="s">
        <v>484</v>
      </c>
      <c r="C1975" s="237" t="s">
        <v>485</v>
      </c>
      <c r="D1975" s="237" t="str">
        <f t="shared" si="333"/>
        <v>カブシキガイシャコムスン</v>
      </c>
      <c r="E1975" s="237" t="s">
        <v>486</v>
      </c>
      <c r="F1975" s="237" t="str">
        <f t="shared" si="334"/>
        <v>106</v>
      </c>
      <c r="G1975" s="237" t="str">
        <f t="shared" si="335"/>
        <v>6153</v>
      </c>
      <c r="H1975" s="237" t="s">
        <v>487</v>
      </c>
      <c r="I1975" s="237" t="str">
        <f t="shared" si="336"/>
        <v>東京都港区六本木六丁目１０番１号六本木ヒルズ森タワー</v>
      </c>
      <c r="J1975" s="237" t="s">
        <v>488</v>
      </c>
      <c r="K1975" s="237" t="s">
        <v>489</v>
      </c>
      <c r="L1975" s="237" t="s">
        <v>339</v>
      </c>
      <c r="M1975" s="237" t="s">
        <v>490</v>
      </c>
      <c r="N1975" s="237" t="s">
        <v>9336</v>
      </c>
      <c r="O1975" s="237" t="s">
        <v>9337</v>
      </c>
      <c r="P1975" s="237" t="s">
        <v>7607</v>
      </c>
      <c r="Q1975" s="237" t="s">
        <v>9168</v>
      </c>
      <c r="R1975" s="237" t="s">
        <v>9338</v>
      </c>
      <c r="S1975" s="237" t="s">
        <v>9339</v>
      </c>
      <c r="T1975" s="237" t="s">
        <v>9340</v>
      </c>
      <c r="U1975" s="237" t="s">
        <v>9341</v>
      </c>
      <c r="V1975" s="237" t="s">
        <v>101</v>
      </c>
      <c r="W1975" s="237"/>
      <c r="X1975" s="237"/>
      <c r="Y1975" s="237" t="s">
        <v>9336</v>
      </c>
      <c r="Z1975" s="237" t="s">
        <v>9337</v>
      </c>
      <c r="AA1975" s="237" t="str">
        <f t="shared" si="337"/>
        <v>カブシキガイシャコムスン　センエンケアセンター</v>
      </c>
      <c r="AB1975" s="237" t="s">
        <v>7607</v>
      </c>
      <c r="AC1975" s="237" t="str">
        <f t="shared" si="338"/>
        <v>983</v>
      </c>
      <c r="AD1975" s="237" t="str">
        <f t="shared" si="339"/>
        <v>0012</v>
      </c>
      <c r="AE1975" s="237" t="s">
        <v>9168</v>
      </c>
      <c r="AF1975" s="237" t="s">
        <v>9338</v>
      </c>
      <c r="AG1975" s="237" t="str">
        <f t="shared" si="340"/>
        <v>仙台市宮城野区出花１－９－３ヴューポートオバタ２階-B</v>
      </c>
      <c r="AH1975" s="237" t="s">
        <v>9339</v>
      </c>
      <c r="AI1975" s="237" t="s">
        <v>9340</v>
      </c>
      <c r="AJ1975" s="237" t="s">
        <v>332</v>
      </c>
    </row>
    <row r="1976" spans="1:36">
      <c r="A1976" s="237" t="str">
        <f t="shared" si="332"/>
        <v>0415200252居宅介護</v>
      </c>
      <c r="B1976" s="237" t="s">
        <v>7605</v>
      </c>
      <c r="C1976" s="237" t="s">
        <v>7606</v>
      </c>
      <c r="D1976" s="237" t="str">
        <f t="shared" si="333"/>
        <v>カブシキカイシャヤサシイテセンダイ</v>
      </c>
      <c r="E1976" s="237" t="s">
        <v>7607</v>
      </c>
      <c r="F1976" s="237" t="str">
        <f t="shared" si="334"/>
        <v>983</v>
      </c>
      <c r="G1976" s="237" t="str">
        <f t="shared" si="335"/>
        <v>0012</v>
      </c>
      <c r="H1976" s="237" t="s">
        <v>7608</v>
      </c>
      <c r="I1976" s="237" t="str">
        <f t="shared" si="336"/>
        <v>仙台市宮城野区出花二丁目１２番地の５サンハイツビル１０２号</v>
      </c>
      <c r="J1976" s="237" t="s">
        <v>7609</v>
      </c>
      <c r="K1976" s="237" t="s">
        <v>7609</v>
      </c>
      <c r="L1976" s="237" t="s">
        <v>339</v>
      </c>
      <c r="M1976" s="237" t="s">
        <v>7610</v>
      </c>
      <c r="N1976" s="237" t="s">
        <v>9342</v>
      </c>
      <c r="O1976" s="237" t="s">
        <v>9343</v>
      </c>
      <c r="P1976" s="237" t="s">
        <v>7607</v>
      </c>
      <c r="Q1976" s="237" t="s">
        <v>9168</v>
      </c>
      <c r="R1976" s="237" t="s">
        <v>7608</v>
      </c>
      <c r="S1976" s="237" t="s">
        <v>7609</v>
      </c>
      <c r="T1976" s="237" t="s">
        <v>9344</v>
      </c>
      <c r="U1976" s="237" t="s">
        <v>9345</v>
      </c>
      <c r="V1976" s="237" t="s">
        <v>99</v>
      </c>
      <c r="W1976" s="237"/>
      <c r="X1976" s="237"/>
      <c r="Y1976" s="237" t="s">
        <v>9342</v>
      </c>
      <c r="Z1976" s="237" t="s">
        <v>9343</v>
      </c>
      <c r="AA1976" s="237" t="str">
        <f t="shared" si="337"/>
        <v>ヤサシイテセンダイケアセンターミヤギノ</v>
      </c>
      <c r="AB1976" s="237" t="s">
        <v>7607</v>
      </c>
      <c r="AC1976" s="237" t="str">
        <f t="shared" si="338"/>
        <v>983</v>
      </c>
      <c r="AD1976" s="237" t="str">
        <f t="shared" si="339"/>
        <v>0012</v>
      </c>
      <c r="AE1976" s="237" t="s">
        <v>9168</v>
      </c>
      <c r="AF1976" s="237" t="s">
        <v>9346</v>
      </c>
      <c r="AG1976" s="237" t="str">
        <f t="shared" si="340"/>
        <v>仙台市宮城野区出花二丁目12番地の５サンハイツビル102号</v>
      </c>
      <c r="AH1976" s="237" t="s">
        <v>7609</v>
      </c>
      <c r="AI1976" s="237" t="s">
        <v>9344</v>
      </c>
      <c r="AJ1976" s="237" t="s">
        <v>260</v>
      </c>
    </row>
    <row r="1977" spans="1:36">
      <c r="A1977" s="237" t="str">
        <f t="shared" si="332"/>
        <v>0415200252重度訪問介護</v>
      </c>
      <c r="B1977" s="237" t="s">
        <v>7605</v>
      </c>
      <c r="C1977" s="237" t="s">
        <v>7606</v>
      </c>
      <c r="D1977" s="237" t="str">
        <f t="shared" si="333"/>
        <v>カブシキカイシャヤサシイテセンダイ</v>
      </c>
      <c r="E1977" s="237" t="s">
        <v>7607</v>
      </c>
      <c r="F1977" s="237" t="str">
        <f t="shared" si="334"/>
        <v>983</v>
      </c>
      <c r="G1977" s="237" t="str">
        <f t="shared" si="335"/>
        <v>0012</v>
      </c>
      <c r="H1977" s="237" t="s">
        <v>7608</v>
      </c>
      <c r="I1977" s="237" t="str">
        <f t="shared" si="336"/>
        <v>仙台市宮城野区出花二丁目１２番地の５サンハイツビル１０２号</v>
      </c>
      <c r="J1977" s="237" t="s">
        <v>7609</v>
      </c>
      <c r="K1977" s="237" t="s">
        <v>7609</v>
      </c>
      <c r="L1977" s="237" t="s">
        <v>339</v>
      </c>
      <c r="M1977" s="237" t="s">
        <v>7610</v>
      </c>
      <c r="N1977" s="237" t="s">
        <v>9342</v>
      </c>
      <c r="O1977" s="237" t="s">
        <v>9343</v>
      </c>
      <c r="P1977" s="237" t="s">
        <v>7607</v>
      </c>
      <c r="Q1977" s="237" t="s">
        <v>9168</v>
      </c>
      <c r="R1977" s="237" t="s">
        <v>7608</v>
      </c>
      <c r="S1977" s="237" t="s">
        <v>7609</v>
      </c>
      <c r="T1977" s="237" t="s">
        <v>9344</v>
      </c>
      <c r="U1977" s="237" t="s">
        <v>9345</v>
      </c>
      <c r="V1977" s="237" t="s">
        <v>101</v>
      </c>
      <c r="W1977" s="237"/>
      <c r="X1977" s="237"/>
      <c r="Y1977" s="237" t="s">
        <v>9342</v>
      </c>
      <c r="Z1977" s="237" t="s">
        <v>9343</v>
      </c>
      <c r="AA1977" s="237" t="str">
        <f t="shared" si="337"/>
        <v>ヤサシイテセンダイケアセンターミヤギノ</v>
      </c>
      <c r="AB1977" s="237" t="s">
        <v>7607</v>
      </c>
      <c r="AC1977" s="237" t="str">
        <f t="shared" si="338"/>
        <v>983</v>
      </c>
      <c r="AD1977" s="237" t="str">
        <f t="shared" si="339"/>
        <v>0012</v>
      </c>
      <c r="AE1977" s="237" t="s">
        <v>9168</v>
      </c>
      <c r="AF1977" s="237" t="s">
        <v>9346</v>
      </c>
      <c r="AG1977" s="237" t="str">
        <f t="shared" si="340"/>
        <v>仙台市宮城野区出花二丁目12番地の５サンハイツビル102号</v>
      </c>
      <c r="AH1977" s="237" t="s">
        <v>7609</v>
      </c>
      <c r="AI1977" s="237" t="s">
        <v>9344</v>
      </c>
      <c r="AJ1977" s="237" t="s">
        <v>260</v>
      </c>
    </row>
    <row r="1978" spans="1:36">
      <c r="A1978" s="237" t="str">
        <f t="shared" si="332"/>
        <v>0415200252同行援護</v>
      </c>
      <c r="B1978" s="237" t="s">
        <v>7605</v>
      </c>
      <c r="C1978" s="237" t="s">
        <v>7606</v>
      </c>
      <c r="D1978" s="237" t="str">
        <f t="shared" si="333"/>
        <v>カブシキカイシャヤサシイテセンダイ</v>
      </c>
      <c r="E1978" s="237" t="s">
        <v>7607</v>
      </c>
      <c r="F1978" s="237" t="str">
        <f t="shared" si="334"/>
        <v>983</v>
      </c>
      <c r="G1978" s="237" t="str">
        <f t="shared" si="335"/>
        <v>0012</v>
      </c>
      <c r="H1978" s="237" t="s">
        <v>7608</v>
      </c>
      <c r="I1978" s="237" t="str">
        <f t="shared" si="336"/>
        <v>仙台市宮城野区出花二丁目１２番地の５サンハイツビル１０２号</v>
      </c>
      <c r="J1978" s="237" t="s">
        <v>7609</v>
      </c>
      <c r="K1978" s="237" t="s">
        <v>7609</v>
      </c>
      <c r="L1978" s="237" t="s">
        <v>339</v>
      </c>
      <c r="M1978" s="237" t="s">
        <v>7610</v>
      </c>
      <c r="N1978" s="237" t="s">
        <v>9342</v>
      </c>
      <c r="O1978" s="237" t="s">
        <v>9343</v>
      </c>
      <c r="P1978" s="237" t="s">
        <v>7607</v>
      </c>
      <c r="Q1978" s="237" t="s">
        <v>9168</v>
      </c>
      <c r="R1978" s="237" t="s">
        <v>7608</v>
      </c>
      <c r="S1978" s="237" t="s">
        <v>7609</v>
      </c>
      <c r="T1978" s="237" t="s">
        <v>9344</v>
      </c>
      <c r="U1978" s="237" t="s">
        <v>9345</v>
      </c>
      <c r="V1978" s="237" t="s">
        <v>126</v>
      </c>
      <c r="W1978" s="237"/>
      <c r="X1978" s="237"/>
      <c r="Y1978" s="237" t="s">
        <v>9342</v>
      </c>
      <c r="Z1978" s="237" t="s">
        <v>9343</v>
      </c>
      <c r="AA1978" s="237" t="str">
        <f t="shared" si="337"/>
        <v>ヤサシイテセンダイケアセンターミヤギノ</v>
      </c>
      <c r="AB1978" s="237" t="s">
        <v>7607</v>
      </c>
      <c r="AC1978" s="237" t="str">
        <f t="shared" si="338"/>
        <v>983</v>
      </c>
      <c r="AD1978" s="237" t="str">
        <f t="shared" si="339"/>
        <v>0012</v>
      </c>
      <c r="AE1978" s="237" t="s">
        <v>9168</v>
      </c>
      <c r="AF1978" s="237" t="s">
        <v>9346</v>
      </c>
      <c r="AG1978" s="237" t="str">
        <f t="shared" si="340"/>
        <v>仙台市宮城野区出花二丁目12番地の５サンハイツビル102号</v>
      </c>
      <c r="AH1978" s="237" t="s">
        <v>7609</v>
      </c>
      <c r="AI1978" s="237" t="s">
        <v>9344</v>
      </c>
      <c r="AJ1978" s="237" t="s">
        <v>260</v>
      </c>
    </row>
    <row r="1979" spans="1:36">
      <c r="A1979" s="237" t="str">
        <f t="shared" si="332"/>
        <v>0415200260居宅介護</v>
      </c>
      <c r="B1979" s="237" t="s">
        <v>629</v>
      </c>
      <c r="C1979" s="237" t="s">
        <v>630</v>
      </c>
      <c r="D1979" s="237" t="str">
        <f t="shared" si="333"/>
        <v>カブシキガイシャニチイガッカン</v>
      </c>
      <c r="E1979" s="237" t="s">
        <v>631</v>
      </c>
      <c r="F1979" s="237" t="str">
        <f t="shared" si="334"/>
        <v>101</v>
      </c>
      <c r="G1979" s="237" t="str">
        <f t="shared" si="335"/>
        <v>8688</v>
      </c>
      <c r="H1979" s="237" t="s">
        <v>7263</v>
      </c>
      <c r="I1979" s="237" t="str">
        <f t="shared" si="336"/>
        <v>東京都千代田区神田駿河台二丁目９番地</v>
      </c>
      <c r="J1979" s="237" t="s">
        <v>633</v>
      </c>
      <c r="K1979" s="237" t="s">
        <v>634</v>
      </c>
      <c r="L1979" s="237" t="s">
        <v>339</v>
      </c>
      <c r="M1979" s="237" t="s">
        <v>7264</v>
      </c>
      <c r="N1979" s="237" t="s">
        <v>9347</v>
      </c>
      <c r="O1979" s="237" t="s">
        <v>9348</v>
      </c>
      <c r="P1979" s="237" t="s">
        <v>9274</v>
      </c>
      <c r="Q1979" s="237" t="s">
        <v>9168</v>
      </c>
      <c r="R1979" s="237" t="s">
        <v>9349</v>
      </c>
      <c r="S1979" s="237" t="s">
        <v>9350</v>
      </c>
      <c r="T1979" s="237" t="s">
        <v>9351</v>
      </c>
      <c r="U1979" s="237" t="s">
        <v>9352</v>
      </c>
      <c r="V1979" s="237" t="s">
        <v>99</v>
      </c>
      <c r="W1979" s="237"/>
      <c r="X1979" s="237"/>
      <c r="Y1979" s="237" t="s">
        <v>9347</v>
      </c>
      <c r="Z1979" s="237" t="s">
        <v>9353</v>
      </c>
      <c r="AA1979" s="237" t="str">
        <f t="shared" si="337"/>
        <v>ニチイケアセンターハラノマチ</v>
      </c>
      <c r="AB1979" s="237" t="s">
        <v>9274</v>
      </c>
      <c r="AC1979" s="237" t="str">
        <f t="shared" si="338"/>
        <v>983</v>
      </c>
      <c r="AD1979" s="237" t="str">
        <f t="shared" si="339"/>
        <v>0841</v>
      </c>
      <c r="AE1979" s="237" t="s">
        <v>9168</v>
      </c>
      <c r="AF1979" s="237" t="s">
        <v>9349</v>
      </c>
      <c r="AG1979" s="237" t="str">
        <f t="shared" si="340"/>
        <v>仙台市宮城野区原町三丁目７番１４号ビジュアルタワー宮城野４階</v>
      </c>
      <c r="AH1979" s="237" t="s">
        <v>9350</v>
      </c>
      <c r="AI1979" s="237" t="s">
        <v>9351</v>
      </c>
      <c r="AJ1979" s="237" t="s">
        <v>260</v>
      </c>
    </row>
    <row r="1980" spans="1:36">
      <c r="A1980" s="237" t="str">
        <f t="shared" si="332"/>
        <v>0415200260重度訪問介護</v>
      </c>
      <c r="B1980" s="237" t="s">
        <v>629</v>
      </c>
      <c r="C1980" s="237" t="s">
        <v>630</v>
      </c>
      <c r="D1980" s="237" t="str">
        <f t="shared" si="333"/>
        <v>カブシキガイシャニチイガッカン</v>
      </c>
      <c r="E1980" s="237" t="s">
        <v>631</v>
      </c>
      <c r="F1980" s="237" t="str">
        <f t="shared" si="334"/>
        <v>101</v>
      </c>
      <c r="G1980" s="237" t="str">
        <f t="shared" si="335"/>
        <v>8688</v>
      </c>
      <c r="H1980" s="237" t="s">
        <v>7263</v>
      </c>
      <c r="I1980" s="237" t="str">
        <f t="shared" si="336"/>
        <v>東京都千代田区神田駿河台二丁目９番地</v>
      </c>
      <c r="J1980" s="237" t="s">
        <v>633</v>
      </c>
      <c r="K1980" s="237" t="s">
        <v>634</v>
      </c>
      <c r="L1980" s="237" t="s">
        <v>339</v>
      </c>
      <c r="M1980" s="237" t="s">
        <v>7264</v>
      </c>
      <c r="N1980" s="237" t="s">
        <v>9347</v>
      </c>
      <c r="O1980" s="237" t="s">
        <v>9348</v>
      </c>
      <c r="P1980" s="237" t="s">
        <v>9274</v>
      </c>
      <c r="Q1980" s="237" t="s">
        <v>9168</v>
      </c>
      <c r="R1980" s="237" t="s">
        <v>9349</v>
      </c>
      <c r="S1980" s="237" t="s">
        <v>9350</v>
      </c>
      <c r="T1980" s="237" t="s">
        <v>9351</v>
      </c>
      <c r="U1980" s="237" t="s">
        <v>9352</v>
      </c>
      <c r="V1980" s="237" t="s">
        <v>101</v>
      </c>
      <c r="W1980" s="237"/>
      <c r="X1980" s="237"/>
      <c r="Y1980" s="237" t="s">
        <v>9347</v>
      </c>
      <c r="Z1980" s="237" t="s">
        <v>9353</v>
      </c>
      <c r="AA1980" s="237" t="str">
        <f t="shared" si="337"/>
        <v>ニチイケアセンターハラノマチ</v>
      </c>
      <c r="AB1980" s="237" t="s">
        <v>9274</v>
      </c>
      <c r="AC1980" s="237" t="str">
        <f t="shared" si="338"/>
        <v>983</v>
      </c>
      <c r="AD1980" s="237" t="str">
        <f t="shared" si="339"/>
        <v>0841</v>
      </c>
      <c r="AE1980" s="237" t="s">
        <v>9168</v>
      </c>
      <c r="AF1980" s="237" t="s">
        <v>9349</v>
      </c>
      <c r="AG1980" s="237" t="str">
        <f t="shared" si="340"/>
        <v>仙台市宮城野区原町三丁目７番１４号ビジュアルタワー宮城野４階</v>
      </c>
      <c r="AH1980" s="237" t="s">
        <v>9350</v>
      </c>
      <c r="AI1980" s="237" t="s">
        <v>9351</v>
      </c>
      <c r="AJ1980" s="237" t="s">
        <v>260</v>
      </c>
    </row>
    <row r="1981" spans="1:36">
      <c r="A1981" s="237" t="str">
        <f t="shared" si="332"/>
        <v>0415200260同行援護</v>
      </c>
      <c r="B1981" s="237" t="s">
        <v>629</v>
      </c>
      <c r="C1981" s="237" t="s">
        <v>630</v>
      </c>
      <c r="D1981" s="237" t="str">
        <f t="shared" si="333"/>
        <v>カブシキガイシャニチイガッカン</v>
      </c>
      <c r="E1981" s="237" t="s">
        <v>631</v>
      </c>
      <c r="F1981" s="237" t="str">
        <f t="shared" si="334"/>
        <v>101</v>
      </c>
      <c r="G1981" s="237" t="str">
        <f t="shared" si="335"/>
        <v>8688</v>
      </c>
      <c r="H1981" s="237" t="s">
        <v>7263</v>
      </c>
      <c r="I1981" s="237" t="str">
        <f t="shared" si="336"/>
        <v>東京都千代田区神田駿河台二丁目９番地</v>
      </c>
      <c r="J1981" s="237" t="s">
        <v>633</v>
      </c>
      <c r="K1981" s="237" t="s">
        <v>634</v>
      </c>
      <c r="L1981" s="237" t="s">
        <v>339</v>
      </c>
      <c r="M1981" s="237" t="s">
        <v>7264</v>
      </c>
      <c r="N1981" s="237" t="s">
        <v>9347</v>
      </c>
      <c r="O1981" s="237" t="s">
        <v>9348</v>
      </c>
      <c r="P1981" s="237" t="s">
        <v>9274</v>
      </c>
      <c r="Q1981" s="237" t="s">
        <v>9168</v>
      </c>
      <c r="R1981" s="237" t="s">
        <v>9349</v>
      </c>
      <c r="S1981" s="237" t="s">
        <v>9350</v>
      </c>
      <c r="T1981" s="237" t="s">
        <v>9351</v>
      </c>
      <c r="U1981" s="237" t="s">
        <v>9352</v>
      </c>
      <c r="V1981" s="237" t="s">
        <v>126</v>
      </c>
      <c r="W1981" s="237"/>
      <c r="X1981" s="237"/>
      <c r="Y1981" s="237" t="s">
        <v>9347</v>
      </c>
      <c r="Z1981" s="237" t="s">
        <v>9353</v>
      </c>
      <c r="AA1981" s="237" t="str">
        <f t="shared" si="337"/>
        <v>ニチイケアセンターハラノマチ</v>
      </c>
      <c r="AB1981" s="237" t="s">
        <v>9274</v>
      </c>
      <c r="AC1981" s="237" t="str">
        <f t="shared" si="338"/>
        <v>983</v>
      </c>
      <c r="AD1981" s="237" t="str">
        <f t="shared" si="339"/>
        <v>0841</v>
      </c>
      <c r="AE1981" s="237" t="s">
        <v>9168</v>
      </c>
      <c r="AF1981" s="237" t="s">
        <v>9349</v>
      </c>
      <c r="AG1981" s="237" t="str">
        <f t="shared" si="340"/>
        <v>仙台市宮城野区原町三丁目７番１４号ビジュアルタワー宮城野４階</v>
      </c>
      <c r="AH1981" s="237" t="s">
        <v>9350</v>
      </c>
      <c r="AI1981" s="237" t="s">
        <v>9351</v>
      </c>
      <c r="AJ1981" s="237" t="s">
        <v>260</v>
      </c>
    </row>
    <row r="1982" spans="1:36">
      <c r="A1982" s="237" t="str">
        <f t="shared" si="332"/>
        <v>0415200278宿泊型自立訓練</v>
      </c>
      <c r="B1982" s="237" t="s">
        <v>9173</v>
      </c>
      <c r="C1982" s="237" t="s">
        <v>9174</v>
      </c>
      <c r="D1982" s="237" t="str">
        <f t="shared" si="333"/>
        <v>シャカイフクシホウジンカテイフクシカイ</v>
      </c>
      <c r="E1982" s="237" t="s">
        <v>9175</v>
      </c>
      <c r="F1982" s="237" t="str">
        <f t="shared" si="334"/>
        <v>983</v>
      </c>
      <c r="G1982" s="237" t="str">
        <f t="shared" si="335"/>
        <v>0838</v>
      </c>
      <c r="H1982" s="237" t="s">
        <v>9176</v>
      </c>
      <c r="I1982" s="237" t="str">
        <f t="shared" si="336"/>
        <v>仙台市宮城野区二の森１４番３号</v>
      </c>
      <c r="J1982" s="237" t="s">
        <v>9177</v>
      </c>
      <c r="K1982" s="237" t="s">
        <v>9178</v>
      </c>
      <c r="L1982" s="237" t="s">
        <v>248</v>
      </c>
      <c r="M1982" s="237" t="s">
        <v>9179</v>
      </c>
      <c r="N1982" s="237" t="s">
        <v>9354</v>
      </c>
      <c r="O1982" s="237" t="s">
        <v>9355</v>
      </c>
      <c r="P1982" s="237" t="s">
        <v>9175</v>
      </c>
      <c r="Q1982" s="237" t="s">
        <v>9168</v>
      </c>
      <c r="R1982" s="237" t="s">
        <v>9356</v>
      </c>
      <c r="S1982" s="237" t="s">
        <v>9357</v>
      </c>
      <c r="T1982" s="237" t="s">
        <v>9178</v>
      </c>
      <c r="U1982" s="237" t="s">
        <v>9358</v>
      </c>
      <c r="V1982" s="237" t="s">
        <v>4478</v>
      </c>
      <c r="W1982" s="237"/>
      <c r="X1982" s="237"/>
      <c r="Y1982" s="237" t="s">
        <v>9354</v>
      </c>
      <c r="Z1982" s="237" t="s">
        <v>9355</v>
      </c>
      <c r="AA1982" s="237" t="str">
        <f t="shared" si="337"/>
        <v>センダイツウキンリョウ</v>
      </c>
      <c r="AB1982" s="237" t="s">
        <v>9175</v>
      </c>
      <c r="AC1982" s="237" t="str">
        <f t="shared" si="338"/>
        <v>983</v>
      </c>
      <c r="AD1982" s="237" t="str">
        <f t="shared" si="339"/>
        <v>0838</v>
      </c>
      <c r="AE1982" s="237" t="s">
        <v>9168</v>
      </c>
      <c r="AF1982" s="237" t="s">
        <v>9356</v>
      </c>
      <c r="AG1982" s="237" t="str">
        <f t="shared" si="340"/>
        <v>仙台市宮城野区二の森14番３号</v>
      </c>
      <c r="AH1982" s="237" t="s">
        <v>9357</v>
      </c>
      <c r="AI1982" s="237" t="s">
        <v>9178</v>
      </c>
      <c r="AJ1982" s="237" t="s">
        <v>261</v>
      </c>
    </row>
    <row r="1983" spans="1:36">
      <c r="A1983" s="237" t="str">
        <f t="shared" si="332"/>
        <v>0415200278知的障害者通勤寮</v>
      </c>
      <c r="B1983" s="237" t="s">
        <v>9173</v>
      </c>
      <c r="C1983" s="237" t="s">
        <v>9174</v>
      </c>
      <c r="D1983" s="237" t="str">
        <f t="shared" si="333"/>
        <v>シャカイフクシホウジンカテイフクシカイ</v>
      </c>
      <c r="E1983" s="237" t="s">
        <v>9175</v>
      </c>
      <c r="F1983" s="237" t="str">
        <f t="shared" si="334"/>
        <v>983</v>
      </c>
      <c r="G1983" s="237" t="str">
        <f t="shared" si="335"/>
        <v>0838</v>
      </c>
      <c r="H1983" s="237" t="s">
        <v>9176</v>
      </c>
      <c r="I1983" s="237" t="str">
        <f t="shared" si="336"/>
        <v>仙台市宮城野区二の森１４番３号</v>
      </c>
      <c r="J1983" s="237" t="s">
        <v>9177</v>
      </c>
      <c r="K1983" s="237" t="s">
        <v>9178</v>
      </c>
      <c r="L1983" s="237" t="s">
        <v>248</v>
      </c>
      <c r="M1983" s="237" t="s">
        <v>9179</v>
      </c>
      <c r="N1983" s="237" t="s">
        <v>9354</v>
      </c>
      <c r="O1983" s="237" t="s">
        <v>9355</v>
      </c>
      <c r="P1983" s="237" t="s">
        <v>9175</v>
      </c>
      <c r="Q1983" s="237" t="s">
        <v>9168</v>
      </c>
      <c r="R1983" s="237" t="s">
        <v>9356</v>
      </c>
      <c r="S1983" s="237" t="s">
        <v>9357</v>
      </c>
      <c r="T1983" s="237" t="s">
        <v>9178</v>
      </c>
      <c r="U1983" s="237" t="s">
        <v>9358</v>
      </c>
      <c r="V1983" s="237" t="s">
        <v>9359</v>
      </c>
      <c r="W1983" s="237"/>
      <c r="X1983" s="237"/>
      <c r="Y1983" s="237" t="s">
        <v>9354</v>
      </c>
      <c r="Z1983" s="237" t="s">
        <v>9355</v>
      </c>
      <c r="AA1983" s="237" t="str">
        <f t="shared" si="337"/>
        <v>センダイツウキンリョウ</v>
      </c>
      <c r="AB1983" s="237" t="s">
        <v>9175</v>
      </c>
      <c r="AC1983" s="237" t="str">
        <f t="shared" si="338"/>
        <v>983</v>
      </c>
      <c r="AD1983" s="237" t="str">
        <f t="shared" si="339"/>
        <v>0838</v>
      </c>
      <c r="AE1983" s="237" t="s">
        <v>9168</v>
      </c>
      <c r="AF1983" s="237" t="s">
        <v>9360</v>
      </c>
      <c r="AG1983" s="237" t="str">
        <f t="shared" si="340"/>
        <v>仙台市宮城野区二の森１４－３</v>
      </c>
      <c r="AH1983" s="237" t="s">
        <v>9357</v>
      </c>
      <c r="AI1983" s="237" t="s">
        <v>9178</v>
      </c>
      <c r="AJ1983" s="237" t="s">
        <v>260</v>
      </c>
    </row>
    <row r="1984" spans="1:36">
      <c r="A1984" s="237" t="str">
        <f t="shared" si="332"/>
        <v>0415200294生活介護</v>
      </c>
      <c r="B1984" s="237" t="s">
        <v>7668</v>
      </c>
      <c r="C1984" s="237" t="s">
        <v>7669</v>
      </c>
      <c r="D1984" s="237" t="str">
        <f t="shared" si="333"/>
        <v>シャカイフクシホウジンセンダイハゲミノカイ</v>
      </c>
      <c r="E1984" s="237" t="s">
        <v>6965</v>
      </c>
      <c r="F1984" s="237" t="str">
        <f t="shared" si="334"/>
        <v>980</v>
      </c>
      <c r="G1984" s="237" t="str">
        <f t="shared" si="335"/>
        <v>0822</v>
      </c>
      <c r="H1984" s="237" t="s">
        <v>7670</v>
      </c>
      <c r="I1984" s="237" t="str">
        <f t="shared" si="336"/>
        <v>仙台市青葉区立町１８番３号</v>
      </c>
      <c r="J1984" s="237" t="s">
        <v>7671</v>
      </c>
      <c r="K1984" s="237" t="s">
        <v>7671</v>
      </c>
      <c r="L1984" s="237" t="s">
        <v>248</v>
      </c>
      <c r="M1984" s="237" t="s">
        <v>7672</v>
      </c>
      <c r="N1984" s="237" t="s">
        <v>9361</v>
      </c>
      <c r="O1984" s="237" t="s">
        <v>9362</v>
      </c>
      <c r="P1984" s="237" t="s">
        <v>7492</v>
      </c>
      <c r="Q1984" s="237" t="s">
        <v>9168</v>
      </c>
      <c r="R1984" s="237" t="s">
        <v>9363</v>
      </c>
      <c r="S1984" s="237" t="s">
        <v>9364</v>
      </c>
      <c r="T1984" s="237" t="s">
        <v>9364</v>
      </c>
      <c r="U1984" s="237" t="s">
        <v>9365</v>
      </c>
      <c r="V1984" s="237" t="s">
        <v>105</v>
      </c>
      <c r="W1984" s="237"/>
      <c r="X1984" s="237"/>
      <c r="Y1984" s="237" t="s">
        <v>9361</v>
      </c>
      <c r="Z1984" s="237" t="s">
        <v>9362</v>
      </c>
      <c r="AA1984" s="237" t="str">
        <f t="shared" si="337"/>
        <v>タカサゴハゲミホーム</v>
      </c>
      <c r="AB1984" s="237" t="s">
        <v>7492</v>
      </c>
      <c r="AC1984" s="237" t="str">
        <f t="shared" si="338"/>
        <v>983</v>
      </c>
      <c r="AD1984" s="237" t="str">
        <f t="shared" si="339"/>
        <v>0005</v>
      </c>
      <c r="AE1984" s="237" t="s">
        <v>9168</v>
      </c>
      <c r="AF1984" s="237" t="s">
        <v>9363</v>
      </c>
      <c r="AG1984" s="237" t="str">
        <f t="shared" si="340"/>
        <v>仙台市宮城野区福室七丁目8-20</v>
      </c>
      <c r="AH1984" s="237" t="s">
        <v>9364</v>
      </c>
      <c r="AI1984" s="237" t="s">
        <v>9364</v>
      </c>
      <c r="AJ1984" s="237" t="s">
        <v>260</v>
      </c>
    </row>
    <row r="1985" spans="1:36">
      <c r="A1985" s="237" t="str">
        <f t="shared" si="332"/>
        <v>0415200294知的障害者通所更生施設</v>
      </c>
      <c r="B1985" s="237" t="s">
        <v>7668</v>
      </c>
      <c r="C1985" s="237" t="s">
        <v>7669</v>
      </c>
      <c r="D1985" s="237" t="str">
        <f t="shared" si="333"/>
        <v>シャカイフクシホウジンセンダイハゲミノカイ</v>
      </c>
      <c r="E1985" s="237" t="s">
        <v>6965</v>
      </c>
      <c r="F1985" s="237" t="str">
        <f t="shared" si="334"/>
        <v>980</v>
      </c>
      <c r="G1985" s="237" t="str">
        <f t="shared" si="335"/>
        <v>0822</v>
      </c>
      <c r="H1985" s="237" t="s">
        <v>7670</v>
      </c>
      <c r="I1985" s="237" t="str">
        <f t="shared" si="336"/>
        <v>仙台市青葉区立町１８番３号</v>
      </c>
      <c r="J1985" s="237" t="s">
        <v>7671</v>
      </c>
      <c r="K1985" s="237" t="s">
        <v>7671</v>
      </c>
      <c r="L1985" s="237" t="s">
        <v>248</v>
      </c>
      <c r="M1985" s="237" t="s">
        <v>7672</v>
      </c>
      <c r="N1985" s="237" t="s">
        <v>9361</v>
      </c>
      <c r="O1985" s="237" t="s">
        <v>9362</v>
      </c>
      <c r="P1985" s="237" t="s">
        <v>7492</v>
      </c>
      <c r="Q1985" s="237" t="s">
        <v>9168</v>
      </c>
      <c r="R1985" s="237" t="s">
        <v>9363</v>
      </c>
      <c r="S1985" s="237" t="s">
        <v>9364</v>
      </c>
      <c r="T1985" s="237" t="s">
        <v>9364</v>
      </c>
      <c r="U1985" s="237" t="s">
        <v>9365</v>
      </c>
      <c r="V1985" s="237" t="s">
        <v>289</v>
      </c>
      <c r="W1985" s="237"/>
      <c r="X1985" s="237"/>
      <c r="Y1985" s="237" t="s">
        <v>9361</v>
      </c>
      <c r="Z1985" s="237" t="s">
        <v>9362</v>
      </c>
      <c r="AA1985" s="237" t="str">
        <f t="shared" si="337"/>
        <v>タカサゴハゲミホーム</v>
      </c>
      <c r="AB1985" s="237" t="s">
        <v>7492</v>
      </c>
      <c r="AC1985" s="237" t="str">
        <f t="shared" si="338"/>
        <v>983</v>
      </c>
      <c r="AD1985" s="237" t="str">
        <f t="shared" si="339"/>
        <v>0005</v>
      </c>
      <c r="AE1985" s="237" t="s">
        <v>9168</v>
      </c>
      <c r="AF1985" s="237" t="s">
        <v>9363</v>
      </c>
      <c r="AG1985" s="237" t="str">
        <f t="shared" si="340"/>
        <v>仙台市宮城野区福室七丁目8-20</v>
      </c>
      <c r="AH1985" s="237" t="s">
        <v>9364</v>
      </c>
      <c r="AI1985" s="237" t="s">
        <v>9364</v>
      </c>
      <c r="AJ1985" s="237" t="s">
        <v>260</v>
      </c>
    </row>
    <row r="1986" spans="1:36">
      <c r="A1986" s="237" t="str">
        <f t="shared" si="332"/>
        <v>0415200344障害者支援施設：生活介護</v>
      </c>
      <c r="B1986" s="237" t="s">
        <v>1292</v>
      </c>
      <c r="C1986" s="237" t="s">
        <v>1293</v>
      </c>
      <c r="D1986" s="237" t="str">
        <f t="shared" si="333"/>
        <v>シャカイフクシホウジンミヤギケンショウガイシャフクシキョウカイ</v>
      </c>
      <c r="E1986" s="237" t="s">
        <v>1294</v>
      </c>
      <c r="F1986" s="237" t="str">
        <f t="shared" si="334"/>
        <v>983</v>
      </c>
      <c r="G1986" s="237" t="str">
        <f t="shared" si="335"/>
        <v>0836</v>
      </c>
      <c r="H1986" s="237" t="s">
        <v>9366</v>
      </c>
      <c r="I1986" s="237" t="str">
        <f t="shared" si="336"/>
        <v>仙台市宮城野区幸町4-6-2</v>
      </c>
      <c r="J1986" s="237" t="s">
        <v>1296</v>
      </c>
      <c r="K1986" s="237" t="s">
        <v>1297</v>
      </c>
      <c r="L1986" s="237" t="s">
        <v>353</v>
      </c>
      <c r="M1986" s="237" t="s">
        <v>1298</v>
      </c>
      <c r="N1986" s="237" t="s">
        <v>9367</v>
      </c>
      <c r="O1986" s="237" t="s">
        <v>9368</v>
      </c>
      <c r="P1986" s="237" t="s">
        <v>1294</v>
      </c>
      <c r="Q1986" s="237" t="s">
        <v>9168</v>
      </c>
      <c r="R1986" s="237" t="s">
        <v>9369</v>
      </c>
      <c r="S1986" s="237" t="s">
        <v>9370</v>
      </c>
      <c r="T1986" s="237" t="s">
        <v>9371</v>
      </c>
      <c r="U1986" s="237" t="s">
        <v>9372</v>
      </c>
      <c r="V1986" s="237" t="s">
        <v>19065</v>
      </c>
      <c r="W1986" s="237" t="s">
        <v>228</v>
      </c>
      <c r="X1986" s="237"/>
      <c r="Y1986" s="237" t="s">
        <v>9367</v>
      </c>
      <c r="Z1986" s="237" t="s">
        <v>9368</v>
      </c>
      <c r="AA1986" s="237" t="str">
        <f t="shared" si="337"/>
        <v>ケイセイエン</v>
      </c>
      <c r="AB1986" s="237" t="s">
        <v>1294</v>
      </c>
      <c r="AC1986" s="237" t="str">
        <f t="shared" si="338"/>
        <v>983</v>
      </c>
      <c r="AD1986" s="237" t="str">
        <f t="shared" si="339"/>
        <v>0836</v>
      </c>
      <c r="AE1986" s="237" t="s">
        <v>9168</v>
      </c>
      <c r="AF1986" s="237" t="s">
        <v>9369</v>
      </c>
      <c r="AG1986" s="237" t="str">
        <f t="shared" si="340"/>
        <v>仙台市宮城野区幸町４丁目６－２</v>
      </c>
      <c r="AH1986" s="237" t="s">
        <v>9370</v>
      </c>
      <c r="AI1986" s="237" t="s">
        <v>9371</v>
      </c>
      <c r="AJ1986" s="237" t="s">
        <v>260</v>
      </c>
    </row>
    <row r="1987" spans="1:36">
      <c r="A1987" s="237" t="str">
        <f t="shared" si="332"/>
        <v>0415200344短期入所</v>
      </c>
      <c r="B1987" s="237" t="s">
        <v>1292</v>
      </c>
      <c r="C1987" s="237" t="s">
        <v>1293</v>
      </c>
      <c r="D1987" s="237" t="str">
        <f t="shared" si="333"/>
        <v>シャカイフクシホウジンミヤギケンショウガイシャフクシキョウカイ</v>
      </c>
      <c r="E1987" s="237" t="s">
        <v>1294</v>
      </c>
      <c r="F1987" s="237" t="str">
        <f t="shared" si="334"/>
        <v>983</v>
      </c>
      <c r="G1987" s="237" t="str">
        <f t="shared" si="335"/>
        <v>0836</v>
      </c>
      <c r="H1987" s="237" t="s">
        <v>9366</v>
      </c>
      <c r="I1987" s="237" t="str">
        <f t="shared" si="336"/>
        <v>仙台市宮城野区幸町4-6-2</v>
      </c>
      <c r="J1987" s="237" t="s">
        <v>1296</v>
      </c>
      <c r="K1987" s="237" t="s">
        <v>1297</v>
      </c>
      <c r="L1987" s="237" t="s">
        <v>353</v>
      </c>
      <c r="M1987" s="237" t="s">
        <v>1298</v>
      </c>
      <c r="N1987" s="237" t="s">
        <v>9367</v>
      </c>
      <c r="O1987" s="237" t="s">
        <v>9368</v>
      </c>
      <c r="P1987" s="237" t="s">
        <v>1294</v>
      </c>
      <c r="Q1987" s="237" t="s">
        <v>9168</v>
      </c>
      <c r="R1987" s="237" t="s">
        <v>9369</v>
      </c>
      <c r="S1987" s="237" t="s">
        <v>9370</v>
      </c>
      <c r="T1987" s="237" t="s">
        <v>9371</v>
      </c>
      <c r="U1987" s="237" t="s">
        <v>9372</v>
      </c>
      <c r="V1987" s="237" t="s">
        <v>277</v>
      </c>
      <c r="W1987" s="237"/>
      <c r="X1987" s="237"/>
      <c r="Y1987" s="237" t="s">
        <v>9367</v>
      </c>
      <c r="Z1987" s="237" t="s">
        <v>9368</v>
      </c>
      <c r="AA1987" s="237" t="str">
        <f t="shared" si="337"/>
        <v>ケイセイエン</v>
      </c>
      <c r="AB1987" s="237" t="s">
        <v>1294</v>
      </c>
      <c r="AC1987" s="237" t="str">
        <f t="shared" si="338"/>
        <v>983</v>
      </c>
      <c r="AD1987" s="237" t="str">
        <f t="shared" si="339"/>
        <v>0836</v>
      </c>
      <c r="AE1987" s="237" t="s">
        <v>9168</v>
      </c>
      <c r="AF1987" s="237" t="s">
        <v>9369</v>
      </c>
      <c r="AG1987" s="237" t="str">
        <f t="shared" si="340"/>
        <v>仙台市宮城野区幸町４丁目６－２</v>
      </c>
      <c r="AH1987" s="237" t="s">
        <v>9370</v>
      </c>
      <c r="AI1987" s="237" t="s">
        <v>9371</v>
      </c>
      <c r="AJ1987" s="237" t="s">
        <v>260</v>
      </c>
    </row>
    <row r="1988" spans="1:36">
      <c r="A1988" s="237" t="str">
        <f t="shared" si="332"/>
        <v>0415200344施設入所支援</v>
      </c>
      <c r="B1988" s="237" t="s">
        <v>1292</v>
      </c>
      <c r="C1988" s="237" t="s">
        <v>1293</v>
      </c>
      <c r="D1988" s="237" t="str">
        <f t="shared" si="333"/>
        <v>シャカイフクシホウジンミヤギケンショウガイシャフクシキョウカイ</v>
      </c>
      <c r="E1988" s="237" t="s">
        <v>1294</v>
      </c>
      <c r="F1988" s="237" t="str">
        <f t="shared" si="334"/>
        <v>983</v>
      </c>
      <c r="G1988" s="237" t="str">
        <f t="shared" si="335"/>
        <v>0836</v>
      </c>
      <c r="H1988" s="237" t="s">
        <v>9366</v>
      </c>
      <c r="I1988" s="237" t="str">
        <f t="shared" si="336"/>
        <v>仙台市宮城野区幸町4-6-2</v>
      </c>
      <c r="J1988" s="237" t="s">
        <v>1296</v>
      </c>
      <c r="K1988" s="237" t="s">
        <v>1297</v>
      </c>
      <c r="L1988" s="237" t="s">
        <v>353</v>
      </c>
      <c r="M1988" s="237" t="s">
        <v>1298</v>
      </c>
      <c r="N1988" s="237" t="s">
        <v>9367</v>
      </c>
      <c r="O1988" s="237" t="s">
        <v>9368</v>
      </c>
      <c r="P1988" s="237" t="s">
        <v>1294</v>
      </c>
      <c r="Q1988" s="237" t="s">
        <v>9168</v>
      </c>
      <c r="R1988" s="237" t="s">
        <v>9369</v>
      </c>
      <c r="S1988" s="237" t="s">
        <v>9370</v>
      </c>
      <c r="T1988" s="237" t="s">
        <v>9371</v>
      </c>
      <c r="U1988" s="237" t="s">
        <v>9372</v>
      </c>
      <c r="V1988" s="237" t="s">
        <v>107</v>
      </c>
      <c r="W1988" s="237" t="s">
        <v>228</v>
      </c>
      <c r="X1988" s="237"/>
      <c r="Y1988" s="237" t="s">
        <v>9367</v>
      </c>
      <c r="Z1988" s="237" t="s">
        <v>9368</v>
      </c>
      <c r="AA1988" s="237" t="str">
        <f t="shared" si="337"/>
        <v>ケイセイエン</v>
      </c>
      <c r="AB1988" s="237" t="s">
        <v>1294</v>
      </c>
      <c r="AC1988" s="237" t="str">
        <f t="shared" si="338"/>
        <v>983</v>
      </c>
      <c r="AD1988" s="237" t="str">
        <f t="shared" si="339"/>
        <v>0836</v>
      </c>
      <c r="AE1988" s="237" t="s">
        <v>9168</v>
      </c>
      <c r="AF1988" s="237" t="s">
        <v>9369</v>
      </c>
      <c r="AG1988" s="237" t="str">
        <f t="shared" si="340"/>
        <v>仙台市宮城野区幸町４丁目６－２</v>
      </c>
      <c r="AH1988" s="237" t="s">
        <v>9370</v>
      </c>
      <c r="AI1988" s="237" t="s">
        <v>9371</v>
      </c>
      <c r="AJ1988" s="237" t="s">
        <v>260</v>
      </c>
    </row>
    <row r="1989" spans="1:36">
      <c r="A1989" s="237" t="str">
        <f t="shared" si="332"/>
        <v>0415200344身体障害者入所授産施設</v>
      </c>
      <c r="B1989" s="237" t="s">
        <v>1292</v>
      </c>
      <c r="C1989" s="237" t="s">
        <v>1293</v>
      </c>
      <c r="D1989" s="237" t="str">
        <f t="shared" si="333"/>
        <v>シャカイフクシホウジンミヤギケンショウガイシャフクシキョウカイ</v>
      </c>
      <c r="E1989" s="237" t="s">
        <v>1294</v>
      </c>
      <c r="F1989" s="237" t="str">
        <f t="shared" si="334"/>
        <v>983</v>
      </c>
      <c r="G1989" s="237" t="str">
        <f t="shared" si="335"/>
        <v>0836</v>
      </c>
      <c r="H1989" s="237" t="s">
        <v>9366</v>
      </c>
      <c r="I1989" s="237" t="str">
        <f t="shared" si="336"/>
        <v>仙台市宮城野区幸町4-6-2</v>
      </c>
      <c r="J1989" s="237" t="s">
        <v>1296</v>
      </c>
      <c r="K1989" s="237" t="s">
        <v>1297</v>
      </c>
      <c r="L1989" s="237" t="s">
        <v>353</v>
      </c>
      <c r="M1989" s="237" t="s">
        <v>1298</v>
      </c>
      <c r="N1989" s="237" t="s">
        <v>9367</v>
      </c>
      <c r="O1989" s="237" t="s">
        <v>9368</v>
      </c>
      <c r="P1989" s="237" t="s">
        <v>1294</v>
      </c>
      <c r="Q1989" s="237" t="s">
        <v>9168</v>
      </c>
      <c r="R1989" s="237" t="s">
        <v>9369</v>
      </c>
      <c r="S1989" s="237" t="s">
        <v>9370</v>
      </c>
      <c r="T1989" s="237" t="s">
        <v>9371</v>
      </c>
      <c r="U1989" s="237" t="s">
        <v>9372</v>
      </c>
      <c r="V1989" s="237" t="s">
        <v>4503</v>
      </c>
      <c r="W1989" s="237"/>
      <c r="X1989" s="237"/>
      <c r="Y1989" s="237" t="s">
        <v>9367</v>
      </c>
      <c r="Z1989" s="237" t="s">
        <v>9368</v>
      </c>
      <c r="AA1989" s="237" t="str">
        <f t="shared" si="337"/>
        <v>ケイセイエン</v>
      </c>
      <c r="AB1989" s="237" t="s">
        <v>1294</v>
      </c>
      <c r="AC1989" s="237" t="str">
        <f t="shared" si="338"/>
        <v>983</v>
      </c>
      <c r="AD1989" s="237" t="str">
        <f t="shared" si="339"/>
        <v>0836</v>
      </c>
      <c r="AE1989" s="237" t="s">
        <v>9168</v>
      </c>
      <c r="AF1989" s="237" t="s">
        <v>9369</v>
      </c>
      <c r="AG1989" s="237" t="str">
        <f t="shared" si="340"/>
        <v>仙台市宮城野区幸町４丁目６－２</v>
      </c>
      <c r="AH1989" s="237" t="s">
        <v>9370</v>
      </c>
      <c r="AI1989" s="237" t="s">
        <v>9371</v>
      </c>
      <c r="AJ1989" s="237" t="s">
        <v>260</v>
      </c>
    </row>
    <row r="1990" spans="1:36">
      <c r="A1990" s="237" t="str">
        <f t="shared" si="332"/>
        <v>0415200344身体障害者通所授産施設</v>
      </c>
      <c r="B1990" s="237" t="s">
        <v>1292</v>
      </c>
      <c r="C1990" s="237" t="s">
        <v>1293</v>
      </c>
      <c r="D1990" s="237" t="str">
        <f t="shared" si="333"/>
        <v>シャカイフクシホウジンミヤギケンショウガイシャフクシキョウカイ</v>
      </c>
      <c r="E1990" s="237" t="s">
        <v>1294</v>
      </c>
      <c r="F1990" s="237" t="str">
        <f t="shared" si="334"/>
        <v>983</v>
      </c>
      <c r="G1990" s="237" t="str">
        <f t="shared" si="335"/>
        <v>0836</v>
      </c>
      <c r="H1990" s="237" t="s">
        <v>9366</v>
      </c>
      <c r="I1990" s="237" t="str">
        <f t="shared" si="336"/>
        <v>仙台市宮城野区幸町4-6-2</v>
      </c>
      <c r="J1990" s="237" t="s">
        <v>1296</v>
      </c>
      <c r="K1990" s="237" t="s">
        <v>1297</v>
      </c>
      <c r="L1990" s="237" t="s">
        <v>353</v>
      </c>
      <c r="M1990" s="237" t="s">
        <v>1298</v>
      </c>
      <c r="N1990" s="237" t="s">
        <v>9367</v>
      </c>
      <c r="O1990" s="237" t="s">
        <v>9368</v>
      </c>
      <c r="P1990" s="237" t="s">
        <v>1294</v>
      </c>
      <c r="Q1990" s="237" t="s">
        <v>9168</v>
      </c>
      <c r="R1990" s="237" t="s">
        <v>9369</v>
      </c>
      <c r="S1990" s="237" t="s">
        <v>9370</v>
      </c>
      <c r="T1990" s="237" t="s">
        <v>9371</v>
      </c>
      <c r="U1990" s="237" t="s">
        <v>9372</v>
      </c>
      <c r="V1990" s="237" t="s">
        <v>2648</v>
      </c>
      <c r="W1990" s="237"/>
      <c r="X1990" s="237"/>
      <c r="Y1990" s="237" t="s">
        <v>9367</v>
      </c>
      <c r="Z1990" s="237" t="s">
        <v>9368</v>
      </c>
      <c r="AA1990" s="237" t="str">
        <f t="shared" si="337"/>
        <v>ケイセイエン</v>
      </c>
      <c r="AB1990" s="237" t="s">
        <v>1294</v>
      </c>
      <c r="AC1990" s="237" t="str">
        <f t="shared" si="338"/>
        <v>983</v>
      </c>
      <c r="AD1990" s="237" t="str">
        <f t="shared" si="339"/>
        <v>0836</v>
      </c>
      <c r="AE1990" s="237" t="s">
        <v>9168</v>
      </c>
      <c r="AF1990" s="237" t="s">
        <v>9369</v>
      </c>
      <c r="AG1990" s="237" t="str">
        <f t="shared" si="340"/>
        <v>仙台市宮城野区幸町４丁目６－２</v>
      </c>
      <c r="AH1990" s="237" t="s">
        <v>1296</v>
      </c>
      <c r="AI1990" s="237"/>
      <c r="AJ1990" s="237" t="s">
        <v>280</v>
      </c>
    </row>
    <row r="1991" spans="1:36">
      <c r="A1991" s="237" t="str">
        <f t="shared" si="332"/>
        <v>0415200351生活介護</v>
      </c>
      <c r="B1991" s="237" t="s">
        <v>1292</v>
      </c>
      <c r="C1991" s="237" t="s">
        <v>1293</v>
      </c>
      <c r="D1991" s="237" t="str">
        <f t="shared" si="333"/>
        <v>シャカイフクシホウジンミヤギケンショウガイシャフクシキョウカイ</v>
      </c>
      <c r="E1991" s="237" t="s">
        <v>1294</v>
      </c>
      <c r="F1991" s="237" t="str">
        <f t="shared" si="334"/>
        <v>983</v>
      </c>
      <c r="G1991" s="237" t="str">
        <f t="shared" si="335"/>
        <v>0836</v>
      </c>
      <c r="H1991" s="237" t="s">
        <v>9366</v>
      </c>
      <c r="I1991" s="237" t="str">
        <f t="shared" si="336"/>
        <v>仙台市宮城野区幸町4-6-2</v>
      </c>
      <c r="J1991" s="237" t="s">
        <v>1296</v>
      </c>
      <c r="K1991" s="237" t="s">
        <v>1297</v>
      </c>
      <c r="L1991" s="237" t="s">
        <v>353</v>
      </c>
      <c r="M1991" s="237" t="s">
        <v>1298</v>
      </c>
      <c r="N1991" s="237" t="s">
        <v>9373</v>
      </c>
      <c r="O1991" s="237" t="s">
        <v>9374</v>
      </c>
      <c r="P1991" s="237" t="s">
        <v>1294</v>
      </c>
      <c r="Q1991" s="237" t="s">
        <v>9168</v>
      </c>
      <c r="R1991" s="237" t="s">
        <v>9369</v>
      </c>
      <c r="S1991" s="237" t="s">
        <v>9375</v>
      </c>
      <c r="T1991" s="237" t="s">
        <v>9371</v>
      </c>
      <c r="U1991" s="237" t="s">
        <v>9376</v>
      </c>
      <c r="V1991" s="237" t="s">
        <v>105</v>
      </c>
      <c r="W1991" s="237"/>
      <c r="X1991" s="237"/>
      <c r="Y1991" s="237" t="s">
        <v>9373</v>
      </c>
      <c r="Z1991" s="237" t="s">
        <v>9374</v>
      </c>
      <c r="AA1991" s="237" t="str">
        <f t="shared" si="337"/>
        <v>ダイニケイセイエン</v>
      </c>
      <c r="AB1991" s="237" t="s">
        <v>1294</v>
      </c>
      <c r="AC1991" s="237" t="str">
        <f t="shared" si="338"/>
        <v>983</v>
      </c>
      <c r="AD1991" s="237" t="str">
        <f t="shared" si="339"/>
        <v>0836</v>
      </c>
      <c r="AE1991" s="237" t="s">
        <v>9168</v>
      </c>
      <c r="AF1991" s="237" t="s">
        <v>9369</v>
      </c>
      <c r="AG1991" s="237" t="str">
        <f t="shared" si="340"/>
        <v>仙台市宮城野区幸町４丁目６－２</v>
      </c>
      <c r="AH1991" s="237" t="s">
        <v>9375</v>
      </c>
      <c r="AI1991" s="237" t="s">
        <v>9371</v>
      </c>
      <c r="AJ1991" s="237" t="s">
        <v>332</v>
      </c>
    </row>
    <row r="1992" spans="1:36">
      <c r="A1992" s="237" t="str">
        <f t="shared" si="332"/>
        <v>0415200351就労継続支援Ｂ型</v>
      </c>
      <c r="B1992" s="237" t="s">
        <v>1292</v>
      </c>
      <c r="C1992" s="237" t="s">
        <v>1293</v>
      </c>
      <c r="D1992" s="237" t="str">
        <f t="shared" si="333"/>
        <v>シャカイフクシホウジンミヤギケンショウガイシャフクシキョウカイ</v>
      </c>
      <c r="E1992" s="237" t="s">
        <v>1294</v>
      </c>
      <c r="F1992" s="237" t="str">
        <f t="shared" si="334"/>
        <v>983</v>
      </c>
      <c r="G1992" s="237" t="str">
        <f t="shared" si="335"/>
        <v>0836</v>
      </c>
      <c r="H1992" s="237" t="s">
        <v>9366</v>
      </c>
      <c r="I1992" s="237" t="str">
        <f t="shared" si="336"/>
        <v>仙台市宮城野区幸町4-6-2</v>
      </c>
      <c r="J1992" s="237" t="s">
        <v>1296</v>
      </c>
      <c r="K1992" s="237" t="s">
        <v>1297</v>
      </c>
      <c r="L1992" s="237" t="s">
        <v>353</v>
      </c>
      <c r="M1992" s="237" t="s">
        <v>1298</v>
      </c>
      <c r="N1992" s="237" t="s">
        <v>9373</v>
      </c>
      <c r="O1992" s="237" t="s">
        <v>9374</v>
      </c>
      <c r="P1992" s="237" t="s">
        <v>1294</v>
      </c>
      <c r="Q1992" s="237" t="s">
        <v>9168</v>
      </c>
      <c r="R1992" s="237" t="s">
        <v>9369</v>
      </c>
      <c r="S1992" s="237" t="s">
        <v>9375</v>
      </c>
      <c r="T1992" s="237" t="s">
        <v>9371</v>
      </c>
      <c r="U1992" s="237" t="s">
        <v>9376</v>
      </c>
      <c r="V1992" s="237" t="s">
        <v>111</v>
      </c>
      <c r="W1992" s="237"/>
      <c r="X1992" s="237"/>
      <c r="Y1992" s="237" t="s">
        <v>9373</v>
      </c>
      <c r="Z1992" s="237" t="s">
        <v>9374</v>
      </c>
      <c r="AA1992" s="237" t="str">
        <f t="shared" si="337"/>
        <v>ダイニケイセイエン</v>
      </c>
      <c r="AB1992" s="237" t="s">
        <v>1294</v>
      </c>
      <c r="AC1992" s="237" t="str">
        <f t="shared" si="338"/>
        <v>983</v>
      </c>
      <c r="AD1992" s="237" t="str">
        <f t="shared" si="339"/>
        <v>0836</v>
      </c>
      <c r="AE1992" s="237" t="s">
        <v>9168</v>
      </c>
      <c r="AF1992" s="237" t="s">
        <v>9369</v>
      </c>
      <c r="AG1992" s="237" t="str">
        <f t="shared" si="340"/>
        <v>仙台市宮城野区幸町４丁目６－２</v>
      </c>
      <c r="AH1992" s="237" t="s">
        <v>9375</v>
      </c>
      <c r="AI1992" s="237" t="s">
        <v>9371</v>
      </c>
      <c r="AJ1992" s="237" t="s">
        <v>260</v>
      </c>
    </row>
    <row r="1993" spans="1:36">
      <c r="A1993" s="237" t="str">
        <f t="shared" si="332"/>
        <v>0415200351身体障害者通所授産施設</v>
      </c>
      <c r="B1993" s="237" t="s">
        <v>1292</v>
      </c>
      <c r="C1993" s="237" t="s">
        <v>1293</v>
      </c>
      <c r="D1993" s="237" t="str">
        <f t="shared" si="333"/>
        <v>シャカイフクシホウジンミヤギケンショウガイシャフクシキョウカイ</v>
      </c>
      <c r="E1993" s="237" t="s">
        <v>1294</v>
      </c>
      <c r="F1993" s="237" t="str">
        <f t="shared" si="334"/>
        <v>983</v>
      </c>
      <c r="G1993" s="237" t="str">
        <f t="shared" si="335"/>
        <v>0836</v>
      </c>
      <c r="H1993" s="237" t="s">
        <v>9366</v>
      </c>
      <c r="I1993" s="237" t="str">
        <f t="shared" si="336"/>
        <v>仙台市宮城野区幸町4-6-2</v>
      </c>
      <c r="J1993" s="237" t="s">
        <v>1296</v>
      </c>
      <c r="K1993" s="237" t="s">
        <v>1297</v>
      </c>
      <c r="L1993" s="237" t="s">
        <v>353</v>
      </c>
      <c r="M1993" s="237" t="s">
        <v>1298</v>
      </c>
      <c r="N1993" s="237" t="s">
        <v>9373</v>
      </c>
      <c r="O1993" s="237" t="s">
        <v>9374</v>
      </c>
      <c r="P1993" s="237" t="s">
        <v>1294</v>
      </c>
      <c r="Q1993" s="237" t="s">
        <v>9168</v>
      </c>
      <c r="R1993" s="237" t="s">
        <v>9369</v>
      </c>
      <c r="S1993" s="237" t="s">
        <v>9375</v>
      </c>
      <c r="T1993" s="237" t="s">
        <v>9371</v>
      </c>
      <c r="U1993" s="237" t="s">
        <v>9376</v>
      </c>
      <c r="V1993" s="237" t="s">
        <v>2648</v>
      </c>
      <c r="W1993" s="237"/>
      <c r="X1993" s="237"/>
      <c r="Y1993" s="237" t="s">
        <v>9373</v>
      </c>
      <c r="Z1993" s="237" t="s">
        <v>9374</v>
      </c>
      <c r="AA1993" s="237" t="str">
        <f t="shared" si="337"/>
        <v>ダイニケイセイエン</v>
      </c>
      <c r="AB1993" s="237" t="s">
        <v>1294</v>
      </c>
      <c r="AC1993" s="237" t="str">
        <f t="shared" si="338"/>
        <v>983</v>
      </c>
      <c r="AD1993" s="237" t="str">
        <f t="shared" si="339"/>
        <v>0836</v>
      </c>
      <c r="AE1993" s="237" t="s">
        <v>9168</v>
      </c>
      <c r="AF1993" s="237" t="s">
        <v>9369</v>
      </c>
      <c r="AG1993" s="237" t="str">
        <f t="shared" si="340"/>
        <v>仙台市宮城野区幸町４丁目６－２</v>
      </c>
      <c r="AH1993" s="237" t="s">
        <v>1296</v>
      </c>
      <c r="AI1993" s="237" t="s">
        <v>1297</v>
      </c>
      <c r="AJ1993" s="237" t="s">
        <v>280</v>
      </c>
    </row>
    <row r="1994" spans="1:36">
      <c r="A1994" s="237" t="str">
        <f t="shared" si="332"/>
        <v>0415200369生活介護</v>
      </c>
      <c r="B1994" s="237" t="s">
        <v>9377</v>
      </c>
      <c r="C1994" s="237" t="s">
        <v>9378</v>
      </c>
      <c r="D1994" s="237" t="str">
        <f t="shared" si="333"/>
        <v>シャカイフクシホウジンアイセンカイ</v>
      </c>
      <c r="E1994" s="237" t="s">
        <v>9379</v>
      </c>
      <c r="F1994" s="237" t="str">
        <f t="shared" si="334"/>
        <v>981</v>
      </c>
      <c r="G1994" s="237" t="str">
        <f t="shared" si="335"/>
        <v>3126</v>
      </c>
      <c r="H1994" s="237" t="s">
        <v>9380</v>
      </c>
      <c r="I1994" s="237" t="str">
        <f t="shared" si="336"/>
        <v>仙台市泉区泉中央南１５番地</v>
      </c>
      <c r="J1994" s="237" t="s">
        <v>9381</v>
      </c>
      <c r="K1994" s="237" t="s">
        <v>9382</v>
      </c>
      <c r="L1994" s="237" t="s">
        <v>248</v>
      </c>
      <c r="M1994" s="237" t="s">
        <v>9383</v>
      </c>
      <c r="N1994" s="237" t="s">
        <v>9384</v>
      </c>
      <c r="O1994" s="237" t="s">
        <v>9385</v>
      </c>
      <c r="P1994" s="237" t="s">
        <v>9325</v>
      </c>
      <c r="Q1994" s="237" t="s">
        <v>9168</v>
      </c>
      <c r="R1994" s="237" t="s">
        <v>9386</v>
      </c>
      <c r="S1994" s="237" t="s">
        <v>9387</v>
      </c>
      <c r="T1994" s="237" t="s">
        <v>9388</v>
      </c>
      <c r="U1994" s="237" t="s">
        <v>9389</v>
      </c>
      <c r="V1994" s="237" t="s">
        <v>105</v>
      </c>
      <c r="W1994" s="237"/>
      <c r="X1994" s="237"/>
      <c r="Y1994" s="237" t="s">
        <v>9390</v>
      </c>
      <c r="Z1994" s="237" t="s">
        <v>9391</v>
      </c>
      <c r="AA1994" s="237" t="str">
        <f t="shared" si="337"/>
        <v>カムリガクエン</v>
      </c>
      <c r="AB1994" s="237" t="s">
        <v>9325</v>
      </c>
      <c r="AC1994" s="237" t="str">
        <f t="shared" si="338"/>
        <v>983</v>
      </c>
      <c r="AD1994" s="237" t="str">
        <f t="shared" si="339"/>
        <v>0821</v>
      </c>
      <c r="AE1994" s="237" t="s">
        <v>9168</v>
      </c>
      <c r="AF1994" s="237" t="s">
        <v>9386</v>
      </c>
      <c r="AG1994" s="237" t="str">
        <f t="shared" si="340"/>
        <v>仙台市宮城野区岩切字三所南１－１</v>
      </c>
      <c r="AH1994" s="237" t="s">
        <v>9387</v>
      </c>
      <c r="AI1994" s="237" t="s">
        <v>9388</v>
      </c>
      <c r="AJ1994" s="237" t="s">
        <v>260</v>
      </c>
    </row>
    <row r="1995" spans="1:36">
      <c r="A1995" s="237" t="str">
        <f t="shared" si="332"/>
        <v>0415200369知的障害者通所更生施設</v>
      </c>
      <c r="B1995" s="237" t="s">
        <v>9377</v>
      </c>
      <c r="C1995" s="237" t="s">
        <v>9378</v>
      </c>
      <c r="D1995" s="237" t="str">
        <f t="shared" si="333"/>
        <v>シャカイフクシホウジンアイセンカイ</v>
      </c>
      <c r="E1995" s="237" t="s">
        <v>9379</v>
      </c>
      <c r="F1995" s="237" t="str">
        <f t="shared" si="334"/>
        <v>981</v>
      </c>
      <c r="G1995" s="237" t="str">
        <f t="shared" si="335"/>
        <v>3126</v>
      </c>
      <c r="H1995" s="237" t="s">
        <v>9380</v>
      </c>
      <c r="I1995" s="237" t="str">
        <f t="shared" si="336"/>
        <v>仙台市泉区泉中央南１５番地</v>
      </c>
      <c r="J1995" s="237" t="s">
        <v>9381</v>
      </c>
      <c r="K1995" s="237" t="s">
        <v>9382</v>
      </c>
      <c r="L1995" s="237" t="s">
        <v>248</v>
      </c>
      <c r="M1995" s="237" t="s">
        <v>9383</v>
      </c>
      <c r="N1995" s="237" t="s">
        <v>9384</v>
      </c>
      <c r="O1995" s="237" t="s">
        <v>9385</v>
      </c>
      <c r="P1995" s="237" t="s">
        <v>9325</v>
      </c>
      <c r="Q1995" s="237" t="s">
        <v>9168</v>
      </c>
      <c r="R1995" s="237" t="s">
        <v>9386</v>
      </c>
      <c r="S1995" s="237" t="s">
        <v>9387</v>
      </c>
      <c r="T1995" s="237" t="s">
        <v>9388</v>
      </c>
      <c r="U1995" s="237" t="s">
        <v>9389</v>
      </c>
      <c r="V1995" s="237" t="s">
        <v>289</v>
      </c>
      <c r="W1995" s="237"/>
      <c r="X1995" s="237"/>
      <c r="Y1995" s="237" t="s">
        <v>9390</v>
      </c>
      <c r="Z1995" s="237" t="s">
        <v>9391</v>
      </c>
      <c r="AA1995" s="237" t="str">
        <f t="shared" si="337"/>
        <v>カムリガクエン</v>
      </c>
      <c r="AB1995" s="237" t="s">
        <v>9325</v>
      </c>
      <c r="AC1995" s="237" t="str">
        <f t="shared" si="338"/>
        <v>983</v>
      </c>
      <c r="AD1995" s="237" t="str">
        <f t="shared" si="339"/>
        <v>0821</v>
      </c>
      <c r="AE1995" s="237" t="s">
        <v>9168</v>
      </c>
      <c r="AF1995" s="237" t="s">
        <v>9386</v>
      </c>
      <c r="AG1995" s="237" t="str">
        <f t="shared" si="340"/>
        <v>仙台市宮城野区岩切字三所南１－１</v>
      </c>
      <c r="AH1995" s="237" t="s">
        <v>9387</v>
      </c>
      <c r="AI1995" s="237" t="s">
        <v>9388</v>
      </c>
      <c r="AJ1995" s="237" t="s">
        <v>260</v>
      </c>
    </row>
    <row r="1996" spans="1:36">
      <c r="A1996" s="237" t="str">
        <f t="shared" ref="A1996:A2059" si="350">U1996&amp;V1996</f>
        <v>0415200377知的障害者通所授産施設</v>
      </c>
      <c r="B1996" s="237" t="s">
        <v>6865</v>
      </c>
      <c r="C1996" s="237" t="s">
        <v>6866</v>
      </c>
      <c r="D1996" s="237" t="str">
        <f t="shared" ref="D1996:D2059" si="351">DBCS(C1996)</f>
        <v>センダイシ</v>
      </c>
      <c r="E1996" s="237" t="s">
        <v>6867</v>
      </c>
      <c r="F1996" s="237" t="str">
        <f t="shared" ref="F1996:F2059" si="352">LEFT(E1996,3)</f>
        <v>980</v>
      </c>
      <c r="G1996" s="237" t="str">
        <f t="shared" ref="G1996:G2059" si="353">RIGHT(E1996,4)</f>
        <v>8671</v>
      </c>
      <c r="H1996" s="237" t="s">
        <v>6868</v>
      </c>
      <c r="I1996" s="237" t="str">
        <f t="shared" ref="I1996:I2059" si="354">SUBSTITUTE(H1996,"宮城県","")</f>
        <v>仙台市青葉区国分町三丁目７番１号</v>
      </c>
      <c r="J1996" s="237" t="s">
        <v>6869</v>
      </c>
      <c r="K1996" s="237" t="s">
        <v>6870</v>
      </c>
      <c r="L1996" s="237" t="s">
        <v>323</v>
      </c>
      <c r="M1996" s="237" t="s">
        <v>6871</v>
      </c>
      <c r="N1996" s="237" t="s">
        <v>9392</v>
      </c>
      <c r="O1996" s="237" t="s">
        <v>9393</v>
      </c>
      <c r="P1996" s="237" t="s">
        <v>7832</v>
      </c>
      <c r="Q1996" s="237" t="s">
        <v>9168</v>
      </c>
      <c r="R1996" s="237" t="s">
        <v>9394</v>
      </c>
      <c r="S1996" s="237" t="s">
        <v>9395</v>
      </c>
      <c r="T1996" s="237"/>
      <c r="U1996" s="237" t="s">
        <v>9396</v>
      </c>
      <c r="V1996" s="237" t="s">
        <v>561</v>
      </c>
      <c r="W1996" s="237"/>
      <c r="X1996" s="237"/>
      <c r="Y1996" s="237" t="s">
        <v>9392</v>
      </c>
      <c r="Z1996" s="237" t="s">
        <v>9393</v>
      </c>
      <c r="AA1996" s="237" t="str">
        <f t="shared" ref="AA1996:AA2059" si="355">DBCS(Z1996)</f>
        <v>センダイシツルガヤフクシサギョウショ</v>
      </c>
      <c r="AB1996" s="237" t="s">
        <v>7832</v>
      </c>
      <c r="AC1996" s="237" t="str">
        <f t="shared" ref="AC1996:AC2059" si="356">LEFT(AB1996,3)</f>
        <v>983</v>
      </c>
      <c r="AD1996" s="237" t="str">
        <f t="shared" ref="AD1996:AD2059" si="357">RIGHT(AB1996,4)</f>
        <v>0824</v>
      </c>
      <c r="AE1996" s="237" t="s">
        <v>9168</v>
      </c>
      <c r="AF1996" s="237" t="s">
        <v>9394</v>
      </c>
      <c r="AG1996" s="237" t="str">
        <f t="shared" ref="AG1996:AG2059" si="358">SUBSTITUTE(AF1996,"宮城県","")</f>
        <v>仙台市宮城野区鶴ケ谷５丁目２２－１</v>
      </c>
      <c r="AH1996" s="237" t="s">
        <v>9395</v>
      </c>
      <c r="AI1996" s="237"/>
      <c r="AJ1996" s="237" t="s">
        <v>280</v>
      </c>
    </row>
    <row r="1997" spans="1:36">
      <c r="A1997" s="237" t="str">
        <f t="shared" si="350"/>
        <v>0415200385知的障害者通所授産施設</v>
      </c>
      <c r="B1997" s="237" t="s">
        <v>9397</v>
      </c>
      <c r="C1997" s="237" t="s">
        <v>9398</v>
      </c>
      <c r="D1997" s="237" t="str">
        <f t="shared" si="351"/>
        <v>シャカイフクシホウジンアイシフクシカイ</v>
      </c>
      <c r="E1997" s="237" t="s">
        <v>9399</v>
      </c>
      <c r="F1997" s="237" t="str">
        <f t="shared" si="352"/>
        <v>983</v>
      </c>
      <c r="G1997" s="237" t="str">
        <f t="shared" si="353"/>
        <v>0832</v>
      </c>
      <c r="H1997" s="237" t="s">
        <v>9400</v>
      </c>
      <c r="I1997" s="237" t="str">
        <f t="shared" si="354"/>
        <v>仙台市宮城野区安養寺二丁目１番２号</v>
      </c>
      <c r="J1997" s="237" t="s">
        <v>9401</v>
      </c>
      <c r="K1997" s="237" t="s">
        <v>9402</v>
      </c>
      <c r="L1997" s="237" t="s">
        <v>248</v>
      </c>
      <c r="M1997" s="237" t="s">
        <v>9403</v>
      </c>
      <c r="N1997" s="237" t="s">
        <v>9404</v>
      </c>
      <c r="O1997" s="237" t="s">
        <v>9405</v>
      </c>
      <c r="P1997" s="237" t="s">
        <v>9399</v>
      </c>
      <c r="Q1997" s="237" t="s">
        <v>9168</v>
      </c>
      <c r="R1997" s="237" t="s">
        <v>9406</v>
      </c>
      <c r="S1997" s="237" t="s">
        <v>9401</v>
      </c>
      <c r="T1997" s="237" t="s">
        <v>9402</v>
      </c>
      <c r="U1997" s="237" t="s">
        <v>9407</v>
      </c>
      <c r="V1997" s="237" t="s">
        <v>561</v>
      </c>
      <c r="W1997" s="237"/>
      <c r="X1997" s="237"/>
      <c r="Y1997" s="237" t="s">
        <v>9404</v>
      </c>
      <c r="Z1997" s="237" t="s">
        <v>9405</v>
      </c>
      <c r="AA1997" s="237" t="str">
        <f t="shared" si="355"/>
        <v>イズミジュサンジョ</v>
      </c>
      <c r="AB1997" s="237" t="s">
        <v>9399</v>
      </c>
      <c r="AC1997" s="237" t="str">
        <f t="shared" si="356"/>
        <v>983</v>
      </c>
      <c r="AD1997" s="237" t="str">
        <f t="shared" si="357"/>
        <v>0832</v>
      </c>
      <c r="AE1997" s="237" t="s">
        <v>9168</v>
      </c>
      <c r="AF1997" s="237" t="s">
        <v>9406</v>
      </c>
      <c r="AG1997" s="237" t="str">
        <f t="shared" si="358"/>
        <v>仙台市宮城野区安養寺２丁目１－２</v>
      </c>
      <c r="AH1997" s="237" t="s">
        <v>9401</v>
      </c>
      <c r="AI1997" s="237" t="s">
        <v>9402</v>
      </c>
      <c r="AJ1997" s="237" t="s">
        <v>280</v>
      </c>
    </row>
    <row r="1998" spans="1:36">
      <c r="A1998" s="237" t="str">
        <f t="shared" si="350"/>
        <v>0415200393児童デイサービス</v>
      </c>
      <c r="B1998" s="237" t="s">
        <v>7830</v>
      </c>
      <c r="C1998" s="237" t="s">
        <v>7831</v>
      </c>
      <c r="D1998" s="237" t="str">
        <f t="shared" si="351"/>
        <v>トクテイヒエイリカツドウホウジンコスモスクラブ</v>
      </c>
      <c r="E1998" s="237" t="s">
        <v>7832</v>
      </c>
      <c r="F1998" s="237" t="str">
        <f t="shared" si="352"/>
        <v>983</v>
      </c>
      <c r="G1998" s="237" t="str">
        <f t="shared" si="353"/>
        <v>0824</v>
      </c>
      <c r="H1998" s="237" t="s">
        <v>7833</v>
      </c>
      <c r="I1998" s="237" t="str">
        <f t="shared" si="354"/>
        <v>仙台市宮城野区鶴ケ谷三丁目17番地</v>
      </c>
      <c r="J1998" s="237" t="s">
        <v>7834</v>
      </c>
      <c r="K1998" s="237" t="s">
        <v>7835</v>
      </c>
      <c r="L1998" s="237" t="s">
        <v>1466</v>
      </c>
      <c r="M1998" s="237" t="s">
        <v>7836</v>
      </c>
      <c r="N1998" s="237" t="s">
        <v>7830</v>
      </c>
      <c r="O1998" s="237" t="s">
        <v>7831</v>
      </c>
      <c r="P1998" s="237" t="s">
        <v>7832</v>
      </c>
      <c r="Q1998" s="237" t="s">
        <v>9168</v>
      </c>
      <c r="R1998" s="237" t="s">
        <v>9408</v>
      </c>
      <c r="S1998" s="237" t="s">
        <v>7834</v>
      </c>
      <c r="T1998" s="237" t="s">
        <v>7834</v>
      </c>
      <c r="U1998" s="237" t="s">
        <v>9409</v>
      </c>
      <c r="V1998" s="237" t="s">
        <v>331</v>
      </c>
      <c r="W1998" s="237"/>
      <c r="X1998" s="237"/>
      <c r="Y1998" s="237" t="s">
        <v>7830</v>
      </c>
      <c r="Z1998" s="237" t="s">
        <v>7831</v>
      </c>
      <c r="AA1998" s="237" t="str">
        <f t="shared" si="355"/>
        <v>トクテイヒエイリカツドウホウジンコスモスクラブ</v>
      </c>
      <c r="AB1998" s="237" t="s">
        <v>7832</v>
      </c>
      <c r="AC1998" s="237" t="str">
        <f t="shared" si="356"/>
        <v>983</v>
      </c>
      <c r="AD1998" s="237" t="str">
        <f t="shared" si="357"/>
        <v>0824</v>
      </c>
      <c r="AE1998" s="237" t="s">
        <v>9168</v>
      </c>
      <c r="AF1998" s="237" t="s">
        <v>9408</v>
      </c>
      <c r="AG1998" s="237" t="str">
        <f t="shared" si="358"/>
        <v>仙台市宮城野区鶴ケ谷３丁目１７番地</v>
      </c>
      <c r="AH1998" s="237" t="s">
        <v>7834</v>
      </c>
      <c r="AI1998" s="237" t="s">
        <v>7834</v>
      </c>
      <c r="AJ1998" s="237" t="s">
        <v>260</v>
      </c>
    </row>
    <row r="1999" spans="1:36">
      <c r="A1999" s="237" t="str">
        <f t="shared" si="350"/>
        <v>0415200419居宅介護</v>
      </c>
      <c r="B1999" s="237" t="s">
        <v>9410</v>
      </c>
      <c r="C1999" s="237" t="s">
        <v>9411</v>
      </c>
      <c r="D1999" s="237" t="str">
        <f t="shared" si="351"/>
        <v>ココロユウゲンカイシャ</v>
      </c>
      <c r="E1999" s="237" t="s">
        <v>9199</v>
      </c>
      <c r="F1999" s="237" t="str">
        <f t="shared" si="352"/>
        <v>983</v>
      </c>
      <c r="G1999" s="237" t="str">
        <f t="shared" si="353"/>
        <v>0006</v>
      </c>
      <c r="H1999" s="237" t="s">
        <v>9412</v>
      </c>
      <c r="I1999" s="237" t="str">
        <f t="shared" si="354"/>
        <v>仙台市宮城野区白鳥一丁目１番１０号</v>
      </c>
      <c r="J1999" s="237" t="s">
        <v>9413</v>
      </c>
      <c r="K1999" s="237" t="s">
        <v>9414</v>
      </c>
      <c r="L1999" s="237" t="s">
        <v>339</v>
      </c>
      <c r="M1999" s="237" t="s">
        <v>9415</v>
      </c>
      <c r="N1999" s="237" t="s">
        <v>9416</v>
      </c>
      <c r="O1999" s="237" t="s">
        <v>9417</v>
      </c>
      <c r="P1999" s="237" t="s">
        <v>9199</v>
      </c>
      <c r="Q1999" s="237" t="s">
        <v>9168</v>
      </c>
      <c r="R1999" s="237" t="s">
        <v>9412</v>
      </c>
      <c r="S1999" s="237" t="s">
        <v>9413</v>
      </c>
      <c r="T1999" s="237" t="s">
        <v>9414</v>
      </c>
      <c r="U1999" s="237" t="s">
        <v>9418</v>
      </c>
      <c r="V1999" s="237" t="s">
        <v>99</v>
      </c>
      <c r="W1999" s="237"/>
      <c r="X1999" s="237"/>
      <c r="Y1999" s="237" t="s">
        <v>9416</v>
      </c>
      <c r="Z1999" s="237" t="s">
        <v>9417</v>
      </c>
      <c r="AA1999" s="237" t="str">
        <f t="shared" si="355"/>
        <v>ヘルパーステーションココロ</v>
      </c>
      <c r="AB1999" s="237" t="s">
        <v>9199</v>
      </c>
      <c r="AC1999" s="237" t="str">
        <f t="shared" si="356"/>
        <v>983</v>
      </c>
      <c r="AD1999" s="237" t="str">
        <f t="shared" si="357"/>
        <v>0006</v>
      </c>
      <c r="AE1999" s="237" t="s">
        <v>9168</v>
      </c>
      <c r="AF1999" s="237" t="s">
        <v>9412</v>
      </c>
      <c r="AG1999" s="237" t="str">
        <f t="shared" si="358"/>
        <v>仙台市宮城野区白鳥一丁目１番１０号</v>
      </c>
      <c r="AH1999" s="237" t="s">
        <v>9413</v>
      </c>
      <c r="AI1999" s="237" t="s">
        <v>9414</v>
      </c>
      <c r="AJ1999" s="237" t="s">
        <v>332</v>
      </c>
    </row>
    <row r="2000" spans="1:36">
      <c r="A2000" s="237" t="str">
        <f t="shared" si="350"/>
        <v>0415200419重度訪問介護</v>
      </c>
      <c r="B2000" s="237" t="s">
        <v>9410</v>
      </c>
      <c r="C2000" s="237" t="s">
        <v>9411</v>
      </c>
      <c r="D2000" s="237" t="str">
        <f t="shared" si="351"/>
        <v>ココロユウゲンカイシャ</v>
      </c>
      <c r="E2000" s="237" t="s">
        <v>9199</v>
      </c>
      <c r="F2000" s="237" t="str">
        <f t="shared" si="352"/>
        <v>983</v>
      </c>
      <c r="G2000" s="237" t="str">
        <f t="shared" si="353"/>
        <v>0006</v>
      </c>
      <c r="H2000" s="237" t="s">
        <v>9412</v>
      </c>
      <c r="I2000" s="237" t="str">
        <f t="shared" si="354"/>
        <v>仙台市宮城野区白鳥一丁目１番１０号</v>
      </c>
      <c r="J2000" s="237" t="s">
        <v>9413</v>
      </c>
      <c r="K2000" s="237" t="s">
        <v>9414</v>
      </c>
      <c r="L2000" s="237" t="s">
        <v>339</v>
      </c>
      <c r="M2000" s="237" t="s">
        <v>9415</v>
      </c>
      <c r="N2000" s="237" t="s">
        <v>9416</v>
      </c>
      <c r="O2000" s="237" t="s">
        <v>9417</v>
      </c>
      <c r="P2000" s="237" t="s">
        <v>9199</v>
      </c>
      <c r="Q2000" s="237" t="s">
        <v>9168</v>
      </c>
      <c r="R2000" s="237" t="s">
        <v>9412</v>
      </c>
      <c r="S2000" s="237" t="s">
        <v>9413</v>
      </c>
      <c r="T2000" s="237" t="s">
        <v>9414</v>
      </c>
      <c r="U2000" s="237" t="s">
        <v>9418</v>
      </c>
      <c r="V2000" s="237" t="s">
        <v>101</v>
      </c>
      <c r="W2000" s="237"/>
      <c r="X2000" s="237"/>
      <c r="Y2000" s="237" t="s">
        <v>9416</v>
      </c>
      <c r="Z2000" s="237" t="s">
        <v>9417</v>
      </c>
      <c r="AA2000" s="237" t="str">
        <f t="shared" si="355"/>
        <v>ヘルパーステーションココロ</v>
      </c>
      <c r="AB2000" s="237" t="s">
        <v>9199</v>
      </c>
      <c r="AC2000" s="237" t="str">
        <f t="shared" si="356"/>
        <v>983</v>
      </c>
      <c r="AD2000" s="237" t="str">
        <f t="shared" si="357"/>
        <v>0006</v>
      </c>
      <c r="AE2000" s="237" t="s">
        <v>9168</v>
      </c>
      <c r="AF2000" s="237" t="s">
        <v>9412</v>
      </c>
      <c r="AG2000" s="237" t="str">
        <f t="shared" si="358"/>
        <v>仙台市宮城野区白鳥一丁目１番１０号</v>
      </c>
      <c r="AH2000" s="237" t="s">
        <v>9413</v>
      </c>
      <c r="AI2000" s="237" t="s">
        <v>9414</v>
      </c>
      <c r="AJ2000" s="237" t="s">
        <v>332</v>
      </c>
    </row>
    <row r="2001" spans="1:36">
      <c r="A2001" s="237" t="str">
        <f t="shared" si="350"/>
        <v>0415200419同行援護</v>
      </c>
      <c r="B2001" s="237" t="s">
        <v>9410</v>
      </c>
      <c r="C2001" s="237" t="s">
        <v>9411</v>
      </c>
      <c r="D2001" s="237" t="str">
        <f t="shared" si="351"/>
        <v>ココロユウゲンカイシャ</v>
      </c>
      <c r="E2001" s="237" t="s">
        <v>9199</v>
      </c>
      <c r="F2001" s="237" t="str">
        <f t="shared" si="352"/>
        <v>983</v>
      </c>
      <c r="G2001" s="237" t="str">
        <f t="shared" si="353"/>
        <v>0006</v>
      </c>
      <c r="H2001" s="237" t="s">
        <v>9412</v>
      </c>
      <c r="I2001" s="237" t="str">
        <f t="shared" si="354"/>
        <v>仙台市宮城野区白鳥一丁目１番１０号</v>
      </c>
      <c r="J2001" s="237" t="s">
        <v>9413</v>
      </c>
      <c r="K2001" s="237" t="s">
        <v>9414</v>
      </c>
      <c r="L2001" s="237" t="s">
        <v>339</v>
      </c>
      <c r="M2001" s="237" t="s">
        <v>9415</v>
      </c>
      <c r="N2001" s="237" t="s">
        <v>9416</v>
      </c>
      <c r="O2001" s="237" t="s">
        <v>9417</v>
      </c>
      <c r="P2001" s="237" t="s">
        <v>9199</v>
      </c>
      <c r="Q2001" s="237" t="s">
        <v>9168</v>
      </c>
      <c r="R2001" s="237" t="s">
        <v>9412</v>
      </c>
      <c r="S2001" s="237" t="s">
        <v>9413</v>
      </c>
      <c r="T2001" s="237" t="s">
        <v>9414</v>
      </c>
      <c r="U2001" s="237" t="s">
        <v>9418</v>
      </c>
      <c r="V2001" s="237" t="s">
        <v>126</v>
      </c>
      <c r="W2001" s="237"/>
      <c r="X2001" s="237"/>
      <c r="Y2001" s="237" t="s">
        <v>9416</v>
      </c>
      <c r="Z2001" s="237" t="s">
        <v>9417</v>
      </c>
      <c r="AA2001" s="237" t="str">
        <f t="shared" si="355"/>
        <v>ヘルパーステーションココロ</v>
      </c>
      <c r="AB2001" s="237" t="s">
        <v>9199</v>
      </c>
      <c r="AC2001" s="237" t="str">
        <f t="shared" si="356"/>
        <v>983</v>
      </c>
      <c r="AD2001" s="237" t="str">
        <f t="shared" si="357"/>
        <v>0006</v>
      </c>
      <c r="AE2001" s="237" t="s">
        <v>9168</v>
      </c>
      <c r="AF2001" s="237" t="s">
        <v>9412</v>
      </c>
      <c r="AG2001" s="237" t="str">
        <f t="shared" si="358"/>
        <v>仙台市宮城野区白鳥一丁目１番１０号</v>
      </c>
      <c r="AH2001" s="237" t="s">
        <v>9413</v>
      </c>
      <c r="AI2001" s="237" t="s">
        <v>9414</v>
      </c>
      <c r="AJ2001" s="237" t="s">
        <v>332</v>
      </c>
    </row>
    <row r="2002" spans="1:36">
      <c r="A2002" s="237" t="str">
        <f t="shared" si="350"/>
        <v>0415200427生活介護</v>
      </c>
      <c r="B2002" s="237" t="s">
        <v>8629</v>
      </c>
      <c r="C2002" s="237" t="s">
        <v>8630</v>
      </c>
      <c r="D2002" s="237" t="str">
        <f t="shared" si="351"/>
        <v>シャカイフクシホウジンセンダイツルガヤフクシカイ</v>
      </c>
      <c r="E2002" s="237" t="s">
        <v>7832</v>
      </c>
      <c r="F2002" s="237" t="str">
        <f t="shared" si="352"/>
        <v>983</v>
      </c>
      <c r="G2002" s="237" t="str">
        <f t="shared" si="353"/>
        <v>0824</v>
      </c>
      <c r="H2002" s="237" t="s">
        <v>8631</v>
      </c>
      <c r="I2002" s="237" t="str">
        <f t="shared" si="354"/>
        <v>仙台市宮城野区鶴ケ谷五丁目22番地の１</v>
      </c>
      <c r="J2002" s="237" t="s">
        <v>8632</v>
      </c>
      <c r="K2002" s="237" t="s">
        <v>8633</v>
      </c>
      <c r="L2002" s="237" t="s">
        <v>248</v>
      </c>
      <c r="M2002" s="237" t="s">
        <v>8634</v>
      </c>
      <c r="N2002" s="237" t="s">
        <v>9419</v>
      </c>
      <c r="O2002" s="237" t="s">
        <v>9420</v>
      </c>
      <c r="P2002" s="237" t="s">
        <v>7832</v>
      </c>
      <c r="Q2002" s="237" t="s">
        <v>9168</v>
      </c>
      <c r="R2002" s="237" t="s">
        <v>9421</v>
      </c>
      <c r="S2002" s="237" t="s">
        <v>8632</v>
      </c>
      <c r="T2002" s="237" t="s">
        <v>8633</v>
      </c>
      <c r="U2002" s="237" t="s">
        <v>9422</v>
      </c>
      <c r="V2002" s="237" t="s">
        <v>105</v>
      </c>
      <c r="W2002" s="237"/>
      <c r="X2002" s="237"/>
      <c r="Y2002" s="237" t="s">
        <v>9419</v>
      </c>
      <c r="Z2002" s="237" t="s">
        <v>9420</v>
      </c>
      <c r="AA2002" s="237" t="str">
        <f t="shared" si="355"/>
        <v>ワークツルガヤ</v>
      </c>
      <c r="AB2002" s="237" t="s">
        <v>7832</v>
      </c>
      <c r="AC2002" s="237" t="str">
        <f t="shared" si="356"/>
        <v>983</v>
      </c>
      <c r="AD2002" s="237" t="str">
        <f t="shared" si="357"/>
        <v>0824</v>
      </c>
      <c r="AE2002" s="237" t="s">
        <v>9168</v>
      </c>
      <c r="AF2002" s="237" t="s">
        <v>9394</v>
      </c>
      <c r="AG2002" s="237" t="str">
        <f t="shared" si="358"/>
        <v>仙台市宮城野区鶴ケ谷５丁目２２－１</v>
      </c>
      <c r="AH2002" s="237" t="s">
        <v>8632</v>
      </c>
      <c r="AI2002" s="237" t="s">
        <v>8633</v>
      </c>
      <c r="AJ2002" s="237" t="s">
        <v>260</v>
      </c>
    </row>
    <row r="2003" spans="1:36">
      <c r="A2003" s="237" t="str">
        <f t="shared" si="350"/>
        <v>0415200427短期入所</v>
      </c>
      <c r="B2003" s="237" t="s">
        <v>8629</v>
      </c>
      <c r="C2003" s="237" t="s">
        <v>8630</v>
      </c>
      <c r="D2003" s="237" t="str">
        <f t="shared" si="351"/>
        <v>シャカイフクシホウジンセンダイツルガヤフクシカイ</v>
      </c>
      <c r="E2003" s="237" t="s">
        <v>7832</v>
      </c>
      <c r="F2003" s="237" t="str">
        <f t="shared" si="352"/>
        <v>983</v>
      </c>
      <c r="G2003" s="237" t="str">
        <f t="shared" si="353"/>
        <v>0824</v>
      </c>
      <c r="H2003" s="237" t="s">
        <v>8631</v>
      </c>
      <c r="I2003" s="237" t="str">
        <f t="shared" si="354"/>
        <v>仙台市宮城野区鶴ケ谷五丁目22番地の１</v>
      </c>
      <c r="J2003" s="237" t="s">
        <v>8632</v>
      </c>
      <c r="K2003" s="237" t="s">
        <v>8633</v>
      </c>
      <c r="L2003" s="237" t="s">
        <v>248</v>
      </c>
      <c r="M2003" s="237" t="s">
        <v>8634</v>
      </c>
      <c r="N2003" s="237" t="s">
        <v>9419</v>
      </c>
      <c r="O2003" s="237" t="s">
        <v>9420</v>
      </c>
      <c r="P2003" s="237" t="s">
        <v>7832</v>
      </c>
      <c r="Q2003" s="237" t="s">
        <v>9168</v>
      </c>
      <c r="R2003" s="237" t="s">
        <v>9421</v>
      </c>
      <c r="S2003" s="237" t="s">
        <v>8632</v>
      </c>
      <c r="T2003" s="237" t="s">
        <v>8633</v>
      </c>
      <c r="U2003" s="237" t="s">
        <v>9422</v>
      </c>
      <c r="V2003" s="237" t="s">
        <v>277</v>
      </c>
      <c r="W2003" s="237"/>
      <c r="X2003" s="237"/>
      <c r="Y2003" s="237" t="s">
        <v>9419</v>
      </c>
      <c r="Z2003" s="237" t="s">
        <v>9420</v>
      </c>
      <c r="AA2003" s="237" t="str">
        <f t="shared" si="355"/>
        <v>ワークツルガヤ</v>
      </c>
      <c r="AB2003" s="237" t="s">
        <v>7832</v>
      </c>
      <c r="AC2003" s="237" t="str">
        <f t="shared" si="356"/>
        <v>983</v>
      </c>
      <c r="AD2003" s="237" t="str">
        <f t="shared" si="357"/>
        <v>0824</v>
      </c>
      <c r="AE2003" s="237" t="s">
        <v>9168</v>
      </c>
      <c r="AF2003" s="237" t="s">
        <v>9421</v>
      </c>
      <c r="AG2003" s="237" t="str">
        <f t="shared" si="358"/>
        <v>仙台市宮城野区鶴ケ谷五丁目２２番１号</v>
      </c>
      <c r="AH2003" s="237" t="s">
        <v>8632</v>
      </c>
      <c r="AI2003" s="237" t="s">
        <v>8633</v>
      </c>
      <c r="AJ2003" s="237" t="s">
        <v>260</v>
      </c>
    </row>
    <row r="2004" spans="1:36">
      <c r="A2004" s="237" t="str">
        <f t="shared" si="350"/>
        <v>0415200427就労継続支援Ｂ型</v>
      </c>
      <c r="B2004" s="237" t="s">
        <v>8629</v>
      </c>
      <c r="C2004" s="237" t="s">
        <v>8630</v>
      </c>
      <c r="D2004" s="237" t="str">
        <f t="shared" si="351"/>
        <v>シャカイフクシホウジンセンダイツルガヤフクシカイ</v>
      </c>
      <c r="E2004" s="237" t="s">
        <v>7832</v>
      </c>
      <c r="F2004" s="237" t="str">
        <f t="shared" si="352"/>
        <v>983</v>
      </c>
      <c r="G2004" s="237" t="str">
        <f t="shared" si="353"/>
        <v>0824</v>
      </c>
      <c r="H2004" s="237" t="s">
        <v>8631</v>
      </c>
      <c r="I2004" s="237" t="str">
        <f t="shared" si="354"/>
        <v>仙台市宮城野区鶴ケ谷五丁目22番地の１</v>
      </c>
      <c r="J2004" s="237" t="s">
        <v>8632</v>
      </c>
      <c r="K2004" s="237" t="s">
        <v>8633</v>
      </c>
      <c r="L2004" s="237" t="s">
        <v>248</v>
      </c>
      <c r="M2004" s="237" t="s">
        <v>8634</v>
      </c>
      <c r="N2004" s="237" t="s">
        <v>9419</v>
      </c>
      <c r="O2004" s="237" t="s">
        <v>9420</v>
      </c>
      <c r="P2004" s="237" t="s">
        <v>7832</v>
      </c>
      <c r="Q2004" s="237" t="s">
        <v>9168</v>
      </c>
      <c r="R2004" s="237" t="s">
        <v>9421</v>
      </c>
      <c r="S2004" s="237" t="s">
        <v>8632</v>
      </c>
      <c r="T2004" s="237" t="s">
        <v>8633</v>
      </c>
      <c r="U2004" s="237" t="s">
        <v>9422</v>
      </c>
      <c r="V2004" s="237" t="s">
        <v>111</v>
      </c>
      <c r="W2004" s="237"/>
      <c r="X2004" s="237"/>
      <c r="Y2004" s="237" t="s">
        <v>9419</v>
      </c>
      <c r="Z2004" s="237" t="s">
        <v>9420</v>
      </c>
      <c r="AA2004" s="237" t="str">
        <f t="shared" si="355"/>
        <v>ワークツルガヤ</v>
      </c>
      <c r="AB2004" s="237" t="s">
        <v>7832</v>
      </c>
      <c r="AC2004" s="237" t="str">
        <f t="shared" si="356"/>
        <v>983</v>
      </c>
      <c r="AD2004" s="237" t="str">
        <f t="shared" si="357"/>
        <v>0824</v>
      </c>
      <c r="AE2004" s="237" t="s">
        <v>9168</v>
      </c>
      <c r="AF2004" s="237" t="s">
        <v>9394</v>
      </c>
      <c r="AG2004" s="237" t="str">
        <f t="shared" si="358"/>
        <v>仙台市宮城野区鶴ケ谷５丁目２２－１</v>
      </c>
      <c r="AH2004" s="237" t="s">
        <v>8632</v>
      </c>
      <c r="AI2004" s="237" t="s">
        <v>8633</v>
      </c>
      <c r="AJ2004" s="237" t="s">
        <v>260</v>
      </c>
    </row>
    <row r="2005" spans="1:36">
      <c r="A2005" s="237" t="str">
        <f t="shared" si="350"/>
        <v>0415200435自立訓練（生活訓練）</v>
      </c>
      <c r="B2005" s="237" t="s">
        <v>3084</v>
      </c>
      <c r="C2005" s="237" t="s">
        <v>3085</v>
      </c>
      <c r="D2005" s="237" t="str">
        <f t="shared" si="351"/>
        <v>シャカイフクシホウジンユウユウシャ</v>
      </c>
      <c r="E2005" s="237" t="s">
        <v>3086</v>
      </c>
      <c r="F2005" s="237" t="str">
        <f t="shared" si="352"/>
        <v>983</v>
      </c>
      <c r="G2005" s="237" t="str">
        <f t="shared" si="353"/>
        <v>0046</v>
      </c>
      <c r="H2005" s="237" t="s">
        <v>9423</v>
      </c>
      <c r="I2005" s="237" t="str">
        <f t="shared" si="354"/>
        <v>仙台市宮城野区西宮城野10番21号</v>
      </c>
      <c r="J2005" s="237" t="s">
        <v>3088</v>
      </c>
      <c r="K2005" s="237" t="s">
        <v>3089</v>
      </c>
      <c r="L2005" s="237" t="s">
        <v>248</v>
      </c>
      <c r="M2005" s="237" t="s">
        <v>3090</v>
      </c>
      <c r="N2005" s="237" t="s">
        <v>9424</v>
      </c>
      <c r="O2005" s="237" t="s">
        <v>9425</v>
      </c>
      <c r="P2005" s="237" t="s">
        <v>9167</v>
      </c>
      <c r="Q2005" s="237" t="s">
        <v>9168</v>
      </c>
      <c r="R2005" s="237" t="s">
        <v>9426</v>
      </c>
      <c r="S2005" s="237" t="s">
        <v>9170</v>
      </c>
      <c r="T2005" s="237" t="s">
        <v>9171</v>
      </c>
      <c r="U2005" s="237" t="s">
        <v>9427</v>
      </c>
      <c r="V2005" s="237" t="s">
        <v>108</v>
      </c>
      <c r="W2005" s="237"/>
      <c r="X2005" s="237"/>
      <c r="Y2005" s="237" t="s">
        <v>9424</v>
      </c>
      <c r="Z2005" s="237" t="s">
        <v>9425</v>
      </c>
      <c r="AA2005" s="237" t="str">
        <f t="shared" si="355"/>
        <v>パレッタケヤキ</v>
      </c>
      <c r="AB2005" s="237" t="s">
        <v>4814</v>
      </c>
      <c r="AC2005" s="237" t="str">
        <f t="shared" si="356"/>
        <v>984</v>
      </c>
      <c r="AD2005" s="237" t="str">
        <f t="shared" si="357"/>
        <v>0047</v>
      </c>
      <c r="AE2005" s="237" t="s">
        <v>9428</v>
      </c>
      <c r="AF2005" s="237" t="s">
        <v>9429</v>
      </c>
      <c r="AG2005" s="237" t="str">
        <f t="shared" si="358"/>
        <v>仙台市若林区木ノ下２－２－３</v>
      </c>
      <c r="AH2005" s="237" t="s">
        <v>9430</v>
      </c>
      <c r="AI2005" s="237" t="s">
        <v>9430</v>
      </c>
      <c r="AJ2005" s="237" t="s">
        <v>332</v>
      </c>
    </row>
    <row r="2006" spans="1:36">
      <c r="A2006" s="237" t="str">
        <f t="shared" si="350"/>
        <v>0415200435就労移行支援</v>
      </c>
      <c r="B2006" s="237" t="s">
        <v>3084</v>
      </c>
      <c r="C2006" s="237" t="s">
        <v>3085</v>
      </c>
      <c r="D2006" s="237" t="str">
        <f t="shared" si="351"/>
        <v>シャカイフクシホウジンユウユウシャ</v>
      </c>
      <c r="E2006" s="237" t="s">
        <v>3086</v>
      </c>
      <c r="F2006" s="237" t="str">
        <f t="shared" si="352"/>
        <v>983</v>
      </c>
      <c r="G2006" s="237" t="str">
        <f t="shared" si="353"/>
        <v>0046</v>
      </c>
      <c r="H2006" s="237" t="s">
        <v>9423</v>
      </c>
      <c r="I2006" s="237" t="str">
        <f t="shared" si="354"/>
        <v>仙台市宮城野区西宮城野10番21号</v>
      </c>
      <c r="J2006" s="237" t="s">
        <v>3088</v>
      </c>
      <c r="K2006" s="237" t="s">
        <v>3089</v>
      </c>
      <c r="L2006" s="237" t="s">
        <v>248</v>
      </c>
      <c r="M2006" s="237" t="s">
        <v>3090</v>
      </c>
      <c r="N2006" s="237" t="s">
        <v>9424</v>
      </c>
      <c r="O2006" s="237" t="s">
        <v>9425</v>
      </c>
      <c r="P2006" s="237" t="s">
        <v>9167</v>
      </c>
      <c r="Q2006" s="237" t="s">
        <v>9168</v>
      </c>
      <c r="R2006" s="237" t="s">
        <v>9426</v>
      </c>
      <c r="S2006" s="237" t="s">
        <v>9170</v>
      </c>
      <c r="T2006" s="237" t="s">
        <v>9171</v>
      </c>
      <c r="U2006" s="237" t="s">
        <v>9427</v>
      </c>
      <c r="V2006" s="237" t="s">
        <v>109</v>
      </c>
      <c r="W2006" s="237"/>
      <c r="X2006" s="237"/>
      <c r="Y2006" s="237" t="s">
        <v>9424</v>
      </c>
      <c r="Z2006" s="237" t="s">
        <v>9425</v>
      </c>
      <c r="AA2006" s="237" t="str">
        <f t="shared" si="355"/>
        <v>パレッタケヤキ</v>
      </c>
      <c r="AB2006" s="237" t="s">
        <v>9167</v>
      </c>
      <c r="AC2006" s="237" t="str">
        <f t="shared" si="356"/>
        <v>983</v>
      </c>
      <c r="AD2006" s="237" t="str">
        <f t="shared" si="357"/>
        <v>0835</v>
      </c>
      <c r="AE2006" s="237" t="s">
        <v>9168</v>
      </c>
      <c r="AF2006" s="237" t="s">
        <v>9426</v>
      </c>
      <c r="AG2006" s="237" t="str">
        <f t="shared" si="358"/>
        <v>仙台市宮城野区大梶１６－２宮城野障害者福祉センター内</v>
      </c>
      <c r="AH2006" s="237" t="s">
        <v>9170</v>
      </c>
      <c r="AI2006" s="237" t="s">
        <v>9171</v>
      </c>
      <c r="AJ2006" s="237" t="s">
        <v>332</v>
      </c>
    </row>
    <row r="2007" spans="1:36">
      <c r="A2007" s="237" t="str">
        <f t="shared" si="350"/>
        <v>0415200435就労継続支援Ｂ型</v>
      </c>
      <c r="B2007" s="237" t="s">
        <v>3084</v>
      </c>
      <c r="C2007" s="237" t="s">
        <v>3085</v>
      </c>
      <c r="D2007" s="237" t="str">
        <f t="shared" si="351"/>
        <v>シャカイフクシホウジンユウユウシャ</v>
      </c>
      <c r="E2007" s="237" t="s">
        <v>3086</v>
      </c>
      <c r="F2007" s="237" t="str">
        <f t="shared" si="352"/>
        <v>983</v>
      </c>
      <c r="G2007" s="237" t="str">
        <f t="shared" si="353"/>
        <v>0046</v>
      </c>
      <c r="H2007" s="237" t="s">
        <v>9423</v>
      </c>
      <c r="I2007" s="237" t="str">
        <f t="shared" si="354"/>
        <v>仙台市宮城野区西宮城野10番21号</v>
      </c>
      <c r="J2007" s="237" t="s">
        <v>3088</v>
      </c>
      <c r="K2007" s="237" t="s">
        <v>3089</v>
      </c>
      <c r="L2007" s="237" t="s">
        <v>248</v>
      </c>
      <c r="M2007" s="237" t="s">
        <v>3090</v>
      </c>
      <c r="N2007" s="237" t="s">
        <v>9424</v>
      </c>
      <c r="O2007" s="237" t="s">
        <v>9425</v>
      </c>
      <c r="P2007" s="237" t="s">
        <v>9167</v>
      </c>
      <c r="Q2007" s="237" t="s">
        <v>9168</v>
      </c>
      <c r="R2007" s="237" t="s">
        <v>9426</v>
      </c>
      <c r="S2007" s="237" t="s">
        <v>9170</v>
      </c>
      <c r="T2007" s="237" t="s">
        <v>9171</v>
      </c>
      <c r="U2007" s="237" t="s">
        <v>9427</v>
      </c>
      <c r="V2007" s="237" t="s">
        <v>111</v>
      </c>
      <c r="W2007" s="237"/>
      <c r="X2007" s="237"/>
      <c r="Y2007" s="237" t="s">
        <v>9424</v>
      </c>
      <c r="Z2007" s="237" t="s">
        <v>9425</v>
      </c>
      <c r="AA2007" s="237" t="str">
        <f t="shared" si="355"/>
        <v>パレッタケヤキ</v>
      </c>
      <c r="AB2007" s="237" t="s">
        <v>9167</v>
      </c>
      <c r="AC2007" s="237" t="str">
        <f t="shared" si="356"/>
        <v>983</v>
      </c>
      <c r="AD2007" s="237" t="str">
        <f t="shared" si="357"/>
        <v>0835</v>
      </c>
      <c r="AE2007" s="237" t="s">
        <v>9168</v>
      </c>
      <c r="AF2007" s="237" t="s">
        <v>9426</v>
      </c>
      <c r="AG2007" s="237" t="str">
        <f t="shared" si="358"/>
        <v>仙台市宮城野区大梶１６－２宮城野障害者福祉センター内</v>
      </c>
      <c r="AH2007" s="237" t="s">
        <v>9170</v>
      </c>
      <c r="AI2007" s="237" t="s">
        <v>9171</v>
      </c>
      <c r="AJ2007" s="237" t="s">
        <v>260</v>
      </c>
    </row>
    <row r="2008" spans="1:36">
      <c r="A2008" s="237" t="str">
        <f t="shared" si="350"/>
        <v>0415200443居宅介護</v>
      </c>
      <c r="B2008" s="237" t="s">
        <v>484</v>
      </c>
      <c r="C2008" s="237" t="s">
        <v>485</v>
      </c>
      <c r="D2008" s="237" t="str">
        <f t="shared" si="351"/>
        <v>カブシキガイシャコムスン</v>
      </c>
      <c r="E2008" s="237" t="s">
        <v>486</v>
      </c>
      <c r="F2008" s="237" t="str">
        <f t="shared" si="352"/>
        <v>106</v>
      </c>
      <c r="G2008" s="237" t="str">
        <f t="shared" si="353"/>
        <v>6153</v>
      </c>
      <c r="H2008" s="237" t="s">
        <v>487</v>
      </c>
      <c r="I2008" s="237" t="str">
        <f t="shared" si="354"/>
        <v>東京都港区六本木六丁目１０番１号六本木ヒルズ森タワー</v>
      </c>
      <c r="J2008" s="237" t="s">
        <v>488</v>
      </c>
      <c r="K2008" s="237" t="s">
        <v>489</v>
      </c>
      <c r="L2008" s="237" t="s">
        <v>339</v>
      </c>
      <c r="M2008" s="237" t="s">
        <v>490</v>
      </c>
      <c r="N2008" s="237" t="s">
        <v>9431</v>
      </c>
      <c r="O2008" s="237" t="s">
        <v>9432</v>
      </c>
      <c r="P2008" s="237" t="s">
        <v>1380</v>
      </c>
      <c r="Q2008" s="237" t="s">
        <v>9168</v>
      </c>
      <c r="R2008" s="237" t="s">
        <v>9433</v>
      </c>
      <c r="S2008" s="237" t="s">
        <v>9333</v>
      </c>
      <c r="T2008" s="237" t="s">
        <v>9334</v>
      </c>
      <c r="U2008" s="237" t="s">
        <v>9434</v>
      </c>
      <c r="V2008" s="237" t="s">
        <v>99</v>
      </c>
      <c r="W2008" s="237"/>
      <c r="X2008" s="237"/>
      <c r="Y2008" s="237" t="s">
        <v>9431</v>
      </c>
      <c r="Z2008" s="237" t="s">
        <v>9432</v>
      </c>
      <c r="AA2008" s="237" t="str">
        <f t="shared" si="355"/>
        <v>カブシキカイシャコムスンセンダイヒガシケアセンター</v>
      </c>
      <c r="AB2008" s="237" t="s">
        <v>1380</v>
      </c>
      <c r="AC2008" s="237" t="str">
        <f t="shared" si="356"/>
        <v>983</v>
      </c>
      <c r="AD2008" s="237" t="str">
        <f t="shared" si="357"/>
        <v>0833</v>
      </c>
      <c r="AE2008" s="237" t="s">
        <v>9168</v>
      </c>
      <c r="AF2008" s="237" t="s">
        <v>9433</v>
      </c>
      <c r="AG2008" s="237" t="str">
        <f t="shared" si="358"/>
        <v>仙台市宮城野区東仙台２丁目１７－５ロックスビル２階</v>
      </c>
      <c r="AH2008" s="237" t="s">
        <v>9333</v>
      </c>
      <c r="AI2008" s="237" t="s">
        <v>9334</v>
      </c>
      <c r="AJ2008" s="237" t="s">
        <v>332</v>
      </c>
    </row>
    <row r="2009" spans="1:36">
      <c r="A2009" s="237" t="str">
        <f t="shared" si="350"/>
        <v>0415200443重度訪問介護</v>
      </c>
      <c r="B2009" s="237" t="s">
        <v>484</v>
      </c>
      <c r="C2009" s="237" t="s">
        <v>485</v>
      </c>
      <c r="D2009" s="237" t="str">
        <f t="shared" si="351"/>
        <v>カブシキガイシャコムスン</v>
      </c>
      <c r="E2009" s="237" t="s">
        <v>486</v>
      </c>
      <c r="F2009" s="237" t="str">
        <f t="shared" si="352"/>
        <v>106</v>
      </c>
      <c r="G2009" s="237" t="str">
        <f t="shared" si="353"/>
        <v>6153</v>
      </c>
      <c r="H2009" s="237" t="s">
        <v>487</v>
      </c>
      <c r="I2009" s="237" t="str">
        <f t="shared" si="354"/>
        <v>東京都港区六本木六丁目１０番１号六本木ヒルズ森タワー</v>
      </c>
      <c r="J2009" s="237" t="s">
        <v>488</v>
      </c>
      <c r="K2009" s="237" t="s">
        <v>489</v>
      </c>
      <c r="L2009" s="237" t="s">
        <v>339</v>
      </c>
      <c r="M2009" s="237" t="s">
        <v>490</v>
      </c>
      <c r="N2009" s="237" t="s">
        <v>9431</v>
      </c>
      <c r="O2009" s="237" t="s">
        <v>9432</v>
      </c>
      <c r="P2009" s="237" t="s">
        <v>1380</v>
      </c>
      <c r="Q2009" s="237" t="s">
        <v>9168</v>
      </c>
      <c r="R2009" s="237" t="s">
        <v>9433</v>
      </c>
      <c r="S2009" s="237" t="s">
        <v>9333</v>
      </c>
      <c r="T2009" s="237" t="s">
        <v>9334</v>
      </c>
      <c r="U2009" s="237" t="s">
        <v>9434</v>
      </c>
      <c r="V2009" s="237" t="s">
        <v>101</v>
      </c>
      <c r="W2009" s="237"/>
      <c r="X2009" s="237"/>
      <c r="Y2009" s="237" t="s">
        <v>9431</v>
      </c>
      <c r="Z2009" s="237" t="s">
        <v>9432</v>
      </c>
      <c r="AA2009" s="237" t="str">
        <f t="shared" si="355"/>
        <v>カブシキカイシャコムスンセンダイヒガシケアセンター</v>
      </c>
      <c r="AB2009" s="237" t="s">
        <v>1380</v>
      </c>
      <c r="AC2009" s="237" t="str">
        <f t="shared" si="356"/>
        <v>983</v>
      </c>
      <c r="AD2009" s="237" t="str">
        <f t="shared" si="357"/>
        <v>0833</v>
      </c>
      <c r="AE2009" s="237" t="s">
        <v>9168</v>
      </c>
      <c r="AF2009" s="237" t="s">
        <v>9433</v>
      </c>
      <c r="AG2009" s="237" t="str">
        <f t="shared" si="358"/>
        <v>仙台市宮城野区東仙台２丁目１７－５ロックスビル２階</v>
      </c>
      <c r="AH2009" s="237" t="s">
        <v>9333</v>
      </c>
      <c r="AI2009" s="237" t="s">
        <v>9334</v>
      </c>
      <c r="AJ2009" s="237" t="s">
        <v>332</v>
      </c>
    </row>
    <row r="2010" spans="1:36">
      <c r="A2010" s="237" t="str">
        <f t="shared" si="350"/>
        <v>0415200443行動援護</v>
      </c>
      <c r="B2010" s="237" t="s">
        <v>484</v>
      </c>
      <c r="C2010" s="237" t="s">
        <v>485</v>
      </c>
      <c r="D2010" s="237" t="str">
        <f t="shared" si="351"/>
        <v>カブシキガイシャコムスン</v>
      </c>
      <c r="E2010" s="237" t="s">
        <v>486</v>
      </c>
      <c r="F2010" s="237" t="str">
        <f t="shared" si="352"/>
        <v>106</v>
      </c>
      <c r="G2010" s="237" t="str">
        <f t="shared" si="353"/>
        <v>6153</v>
      </c>
      <c r="H2010" s="237" t="s">
        <v>487</v>
      </c>
      <c r="I2010" s="237" t="str">
        <f t="shared" si="354"/>
        <v>東京都港区六本木六丁目１０番１号六本木ヒルズ森タワー</v>
      </c>
      <c r="J2010" s="237" t="s">
        <v>488</v>
      </c>
      <c r="K2010" s="237" t="s">
        <v>489</v>
      </c>
      <c r="L2010" s="237" t="s">
        <v>339</v>
      </c>
      <c r="M2010" s="237" t="s">
        <v>490</v>
      </c>
      <c r="N2010" s="237" t="s">
        <v>9431</v>
      </c>
      <c r="O2010" s="237" t="s">
        <v>9432</v>
      </c>
      <c r="P2010" s="237" t="s">
        <v>1380</v>
      </c>
      <c r="Q2010" s="237" t="s">
        <v>9168</v>
      </c>
      <c r="R2010" s="237" t="s">
        <v>9433</v>
      </c>
      <c r="S2010" s="237" t="s">
        <v>9333</v>
      </c>
      <c r="T2010" s="237" t="s">
        <v>9334</v>
      </c>
      <c r="U2010" s="237" t="s">
        <v>9434</v>
      </c>
      <c r="V2010" s="237" t="s">
        <v>102</v>
      </c>
      <c r="W2010" s="237"/>
      <c r="X2010" s="237"/>
      <c r="Y2010" s="237" t="s">
        <v>9431</v>
      </c>
      <c r="Z2010" s="237" t="s">
        <v>9432</v>
      </c>
      <c r="AA2010" s="237" t="str">
        <f t="shared" si="355"/>
        <v>カブシキカイシャコムスンセンダイヒガシケアセンター</v>
      </c>
      <c r="AB2010" s="237" t="s">
        <v>1380</v>
      </c>
      <c r="AC2010" s="237" t="str">
        <f t="shared" si="356"/>
        <v>983</v>
      </c>
      <c r="AD2010" s="237" t="str">
        <f t="shared" si="357"/>
        <v>0833</v>
      </c>
      <c r="AE2010" s="237" t="s">
        <v>9168</v>
      </c>
      <c r="AF2010" s="237" t="s">
        <v>9433</v>
      </c>
      <c r="AG2010" s="237" t="str">
        <f t="shared" si="358"/>
        <v>仙台市宮城野区東仙台２丁目１７－５ロックスビル２階</v>
      </c>
      <c r="AH2010" s="237" t="s">
        <v>9333</v>
      </c>
      <c r="AI2010" s="237" t="s">
        <v>9334</v>
      </c>
      <c r="AJ2010" s="237" t="s">
        <v>332</v>
      </c>
    </row>
    <row r="2011" spans="1:36">
      <c r="A2011" s="237" t="str">
        <f t="shared" si="350"/>
        <v>0415200450生活介護</v>
      </c>
      <c r="B2011" s="237" t="s">
        <v>6981</v>
      </c>
      <c r="C2011" s="237" t="s">
        <v>6982</v>
      </c>
      <c r="D2011" s="237" t="str">
        <f t="shared" si="351"/>
        <v>シャカイフクシホウジンセンダイシテヲツナグイクセイカイ</v>
      </c>
      <c r="E2011" s="237" t="s">
        <v>6983</v>
      </c>
      <c r="F2011" s="237" t="str">
        <f t="shared" si="352"/>
        <v>980</v>
      </c>
      <c r="G2011" s="237" t="str">
        <f t="shared" si="353"/>
        <v>0022</v>
      </c>
      <c r="H2011" s="237" t="s">
        <v>6984</v>
      </c>
      <c r="I2011" s="237" t="str">
        <f t="shared" si="354"/>
        <v>仙台市青葉区五橋二丁目１２番２号</v>
      </c>
      <c r="J2011" s="237" t="s">
        <v>6985</v>
      </c>
      <c r="K2011" s="237" t="s">
        <v>6986</v>
      </c>
      <c r="L2011" s="237" t="s">
        <v>248</v>
      </c>
      <c r="M2011" s="237" t="s">
        <v>6987</v>
      </c>
      <c r="N2011" s="237" t="s">
        <v>9435</v>
      </c>
      <c r="O2011" s="237" t="s">
        <v>9436</v>
      </c>
      <c r="P2011" s="237" t="s">
        <v>7832</v>
      </c>
      <c r="Q2011" s="237" t="s">
        <v>9168</v>
      </c>
      <c r="R2011" s="237" t="s">
        <v>9437</v>
      </c>
      <c r="S2011" s="237" t="s">
        <v>9438</v>
      </c>
      <c r="T2011" s="237" t="s">
        <v>9439</v>
      </c>
      <c r="U2011" s="237" t="s">
        <v>9440</v>
      </c>
      <c r="V2011" s="237" t="s">
        <v>105</v>
      </c>
      <c r="W2011" s="237"/>
      <c r="X2011" s="237"/>
      <c r="Y2011" s="237" t="s">
        <v>9435</v>
      </c>
      <c r="Z2011" s="237" t="s">
        <v>9436</v>
      </c>
      <c r="AA2011" s="237" t="str">
        <f t="shared" si="355"/>
        <v>ホープスズカケ</v>
      </c>
      <c r="AB2011" s="237" t="s">
        <v>7832</v>
      </c>
      <c r="AC2011" s="237" t="str">
        <f t="shared" si="356"/>
        <v>983</v>
      </c>
      <c r="AD2011" s="237" t="str">
        <f t="shared" si="357"/>
        <v>0824</v>
      </c>
      <c r="AE2011" s="237" t="s">
        <v>9168</v>
      </c>
      <c r="AF2011" s="237" t="s">
        <v>9437</v>
      </c>
      <c r="AG2011" s="237" t="str">
        <f t="shared" si="358"/>
        <v>仙台市宮城野区鶴ケ谷5丁目２２－１</v>
      </c>
      <c r="AH2011" s="237" t="s">
        <v>9438</v>
      </c>
      <c r="AI2011" s="237" t="s">
        <v>9439</v>
      </c>
      <c r="AJ2011" s="237" t="s">
        <v>260</v>
      </c>
    </row>
    <row r="2012" spans="1:36">
      <c r="A2012" s="237" t="str">
        <f t="shared" si="350"/>
        <v>0415200450就労継続支援Ｂ型</v>
      </c>
      <c r="B2012" s="237" t="s">
        <v>6981</v>
      </c>
      <c r="C2012" s="237" t="s">
        <v>6982</v>
      </c>
      <c r="D2012" s="237" t="str">
        <f t="shared" si="351"/>
        <v>シャカイフクシホウジンセンダイシテヲツナグイクセイカイ</v>
      </c>
      <c r="E2012" s="237" t="s">
        <v>6983</v>
      </c>
      <c r="F2012" s="237" t="str">
        <f t="shared" si="352"/>
        <v>980</v>
      </c>
      <c r="G2012" s="237" t="str">
        <f t="shared" si="353"/>
        <v>0022</v>
      </c>
      <c r="H2012" s="237" t="s">
        <v>6984</v>
      </c>
      <c r="I2012" s="237" t="str">
        <f t="shared" si="354"/>
        <v>仙台市青葉区五橋二丁目１２番２号</v>
      </c>
      <c r="J2012" s="237" t="s">
        <v>6985</v>
      </c>
      <c r="K2012" s="237" t="s">
        <v>6986</v>
      </c>
      <c r="L2012" s="237" t="s">
        <v>248</v>
      </c>
      <c r="M2012" s="237" t="s">
        <v>6987</v>
      </c>
      <c r="N2012" s="237" t="s">
        <v>9435</v>
      </c>
      <c r="O2012" s="237" t="s">
        <v>9436</v>
      </c>
      <c r="P2012" s="237" t="s">
        <v>7832</v>
      </c>
      <c r="Q2012" s="237" t="s">
        <v>9168</v>
      </c>
      <c r="R2012" s="237" t="s">
        <v>9437</v>
      </c>
      <c r="S2012" s="237" t="s">
        <v>9438</v>
      </c>
      <c r="T2012" s="237" t="s">
        <v>9439</v>
      </c>
      <c r="U2012" s="237" t="s">
        <v>9440</v>
      </c>
      <c r="V2012" s="237" t="s">
        <v>111</v>
      </c>
      <c r="W2012" s="237"/>
      <c r="X2012" s="237"/>
      <c r="Y2012" s="237" t="s">
        <v>9435</v>
      </c>
      <c r="Z2012" s="237" t="s">
        <v>9436</v>
      </c>
      <c r="AA2012" s="237" t="str">
        <f t="shared" si="355"/>
        <v>ホープスズカケ</v>
      </c>
      <c r="AB2012" s="237" t="s">
        <v>7832</v>
      </c>
      <c r="AC2012" s="237" t="str">
        <f t="shared" si="356"/>
        <v>983</v>
      </c>
      <c r="AD2012" s="237" t="str">
        <f t="shared" si="357"/>
        <v>0824</v>
      </c>
      <c r="AE2012" s="237" t="s">
        <v>9168</v>
      </c>
      <c r="AF2012" s="237" t="s">
        <v>9437</v>
      </c>
      <c r="AG2012" s="237" t="str">
        <f t="shared" si="358"/>
        <v>仙台市宮城野区鶴ケ谷5丁目２２－１</v>
      </c>
      <c r="AH2012" s="237" t="s">
        <v>9438</v>
      </c>
      <c r="AI2012" s="237" t="s">
        <v>9439</v>
      </c>
      <c r="AJ2012" s="237" t="s">
        <v>260</v>
      </c>
    </row>
    <row r="2013" spans="1:36">
      <c r="A2013" s="237" t="str">
        <f t="shared" si="350"/>
        <v>0415200468居宅介護</v>
      </c>
      <c r="B2013" s="237" t="s">
        <v>9441</v>
      </c>
      <c r="C2013" s="237" t="s">
        <v>9442</v>
      </c>
      <c r="D2013" s="237" t="str">
        <f t="shared" si="351"/>
        <v>テルウェルトウホクカブシキガイシャ</v>
      </c>
      <c r="E2013" s="237" t="s">
        <v>923</v>
      </c>
      <c r="F2013" s="237" t="str">
        <f t="shared" si="352"/>
        <v>983</v>
      </c>
      <c r="G2013" s="237" t="str">
        <f t="shared" si="353"/>
        <v>0852</v>
      </c>
      <c r="H2013" s="237" t="s">
        <v>9443</v>
      </c>
      <c r="I2013" s="237" t="str">
        <f t="shared" si="354"/>
        <v>仙台市宮城野区榴岡４丁目２番８号</v>
      </c>
      <c r="J2013" s="237" t="s">
        <v>9444</v>
      </c>
      <c r="K2013" s="237" t="s">
        <v>9445</v>
      </c>
      <c r="L2013" s="237" t="s">
        <v>635</v>
      </c>
      <c r="M2013" s="237" t="s">
        <v>9446</v>
      </c>
      <c r="N2013" s="237" t="s">
        <v>9447</v>
      </c>
      <c r="O2013" s="237" t="s">
        <v>9448</v>
      </c>
      <c r="P2013" s="237" t="s">
        <v>923</v>
      </c>
      <c r="Q2013" s="237" t="s">
        <v>9168</v>
      </c>
      <c r="R2013" s="237" t="s">
        <v>9443</v>
      </c>
      <c r="S2013" s="237" t="s">
        <v>9444</v>
      </c>
      <c r="T2013" s="237" t="s">
        <v>9445</v>
      </c>
      <c r="U2013" s="237" t="s">
        <v>9449</v>
      </c>
      <c r="V2013" s="237" t="s">
        <v>99</v>
      </c>
      <c r="W2013" s="237"/>
      <c r="X2013" s="237"/>
      <c r="Y2013" s="237" t="s">
        <v>9447</v>
      </c>
      <c r="Z2013" s="237" t="s">
        <v>9448</v>
      </c>
      <c r="AA2013" s="237" t="str">
        <f t="shared" si="355"/>
        <v>テルウェルセンダイカイゴセンター</v>
      </c>
      <c r="AB2013" s="237" t="s">
        <v>923</v>
      </c>
      <c r="AC2013" s="237" t="str">
        <f t="shared" si="356"/>
        <v>983</v>
      </c>
      <c r="AD2013" s="237" t="str">
        <f t="shared" si="357"/>
        <v>0852</v>
      </c>
      <c r="AE2013" s="237" t="s">
        <v>9168</v>
      </c>
      <c r="AF2013" s="237" t="s">
        <v>9443</v>
      </c>
      <c r="AG2013" s="237" t="str">
        <f t="shared" si="358"/>
        <v>仙台市宮城野区榴岡４丁目２番８号</v>
      </c>
      <c r="AH2013" s="237" t="s">
        <v>9444</v>
      </c>
      <c r="AI2013" s="237" t="s">
        <v>9445</v>
      </c>
      <c r="AJ2013" s="237" t="s">
        <v>332</v>
      </c>
    </row>
    <row r="2014" spans="1:36">
      <c r="A2014" s="237" t="str">
        <f t="shared" si="350"/>
        <v>0415200468重度訪問介護</v>
      </c>
      <c r="B2014" s="237" t="s">
        <v>9441</v>
      </c>
      <c r="C2014" s="237" t="s">
        <v>9442</v>
      </c>
      <c r="D2014" s="237" t="str">
        <f t="shared" si="351"/>
        <v>テルウェルトウホクカブシキガイシャ</v>
      </c>
      <c r="E2014" s="237" t="s">
        <v>923</v>
      </c>
      <c r="F2014" s="237" t="str">
        <f t="shared" si="352"/>
        <v>983</v>
      </c>
      <c r="G2014" s="237" t="str">
        <f t="shared" si="353"/>
        <v>0852</v>
      </c>
      <c r="H2014" s="237" t="s">
        <v>9443</v>
      </c>
      <c r="I2014" s="237" t="str">
        <f t="shared" si="354"/>
        <v>仙台市宮城野区榴岡４丁目２番８号</v>
      </c>
      <c r="J2014" s="237" t="s">
        <v>9444</v>
      </c>
      <c r="K2014" s="237" t="s">
        <v>9445</v>
      </c>
      <c r="L2014" s="237" t="s">
        <v>635</v>
      </c>
      <c r="M2014" s="237" t="s">
        <v>9446</v>
      </c>
      <c r="N2014" s="237" t="s">
        <v>9447</v>
      </c>
      <c r="O2014" s="237" t="s">
        <v>9448</v>
      </c>
      <c r="P2014" s="237" t="s">
        <v>923</v>
      </c>
      <c r="Q2014" s="237" t="s">
        <v>9168</v>
      </c>
      <c r="R2014" s="237" t="s">
        <v>9443</v>
      </c>
      <c r="S2014" s="237" t="s">
        <v>9444</v>
      </c>
      <c r="T2014" s="237" t="s">
        <v>9445</v>
      </c>
      <c r="U2014" s="237" t="s">
        <v>9449</v>
      </c>
      <c r="V2014" s="237" t="s">
        <v>101</v>
      </c>
      <c r="W2014" s="237"/>
      <c r="X2014" s="237"/>
      <c r="Y2014" s="237" t="s">
        <v>9447</v>
      </c>
      <c r="Z2014" s="237" t="s">
        <v>9448</v>
      </c>
      <c r="AA2014" s="237" t="str">
        <f t="shared" si="355"/>
        <v>テルウェルセンダイカイゴセンター</v>
      </c>
      <c r="AB2014" s="237" t="s">
        <v>923</v>
      </c>
      <c r="AC2014" s="237" t="str">
        <f t="shared" si="356"/>
        <v>983</v>
      </c>
      <c r="AD2014" s="237" t="str">
        <f t="shared" si="357"/>
        <v>0852</v>
      </c>
      <c r="AE2014" s="237" t="s">
        <v>9168</v>
      </c>
      <c r="AF2014" s="237" t="s">
        <v>9443</v>
      </c>
      <c r="AG2014" s="237" t="str">
        <f t="shared" si="358"/>
        <v>仙台市宮城野区榴岡４丁目２番８号</v>
      </c>
      <c r="AH2014" s="237" t="s">
        <v>9444</v>
      </c>
      <c r="AI2014" s="237" t="s">
        <v>9445</v>
      </c>
      <c r="AJ2014" s="237" t="s">
        <v>332</v>
      </c>
    </row>
    <row r="2015" spans="1:36">
      <c r="A2015" s="237" t="str">
        <f t="shared" si="350"/>
        <v>0415200476自立訓練（生活訓練）</v>
      </c>
      <c r="B2015" s="237" t="s">
        <v>4725</v>
      </c>
      <c r="C2015" s="237" t="s">
        <v>4726</v>
      </c>
      <c r="D2015" s="237" t="str">
        <f t="shared" si="351"/>
        <v>シャカイフクシホウジンミンナノワ</v>
      </c>
      <c r="E2015" s="237" t="s">
        <v>4727</v>
      </c>
      <c r="F2015" s="237" t="str">
        <f t="shared" si="352"/>
        <v>981</v>
      </c>
      <c r="G2015" s="237" t="str">
        <f t="shared" si="353"/>
        <v>3602</v>
      </c>
      <c r="H2015" s="237" t="s">
        <v>7866</v>
      </c>
      <c r="I2015" s="237" t="str">
        <f t="shared" si="354"/>
        <v>黒川郡大衡村大衡字鎧沢12番54</v>
      </c>
      <c r="J2015" s="237" t="s">
        <v>6401</v>
      </c>
      <c r="K2015" s="237" t="s">
        <v>6402</v>
      </c>
      <c r="L2015" s="237" t="s">
        <v>248</v>
      </c>
      <c r="M2015" s="237" t="s">
        <v>4731</v>
      </c>
      <c r="N2015" s="237" t="s">
        <v>9450</v>
      </c>
      <c r="O2015" s="237" t="s">
        <v>9451</v>
      </c>
      <c r="P2015" s="237" t="s">
        <v>9452</v>
      </c>
      <c r="Q2015" s="237" t="s">
        <v>9168</v>
      </c>
      <c r="R2015" s="237" t="s">
        <v>9453</v>
      </c>
      <c r="S2015" s="237" t="s">
        <v>4729</v>
      </c>
      <c r="T2015" s="237" t="s">
        <v>4730</v>
      </c>
      <c r="U2015" s="237" t="s">
        <v>9454</v>
      </c>
      <c r="V2015" s="237" t="s">
        <v>108</v>
      </c>
      <c r="W2015" s="237"/>
      <c r="X2015" s="237"/>
      <c r="Y2015" s="237" t="s">
        <v>9450</v>
      </c>
      <c r="Z2015" s="237" t="s">
        <v>9451</v>
      </c>
      <c r="AA2015" s="237" t="str">
        <f t="shared" si="355"/>
        <v>ワ・ハ・ワミヤギノ</v>
      </c>
      <c r="AB2015" s="237" t="s">
        <v>9452</v>
      </c>
      <c r="AC2015" s="237" t="str">
        <f t="shared" si="356"/>
        <v>983</v>
      </c>
      <c r="AD2015" s="237" t="str">
        <f t="shared" si="357"/>
        <v>0823</v>
      </c>
      <c r="AE2015" s="237" t="s">
        <v>9168</v>
      </c>
      <c r="AF2015" s="237" t="s">
        <v>9453</v>
      </c>
      <c r="AG2015" s="237" t="str">
        <f t="shared" si="358"/>
        <v>仙台市宮城野区燕沢３－１－１０</v>
      </c>
      <c r="AH2015" s="237" t="s">
        <v>4729</v>
      </c>
      <c r="AI2015" s="237" t="s">
        <v>4730</v>
      </c>
      <c r="AJ2015" s="237" t="s">
        <v>332</v>
      </c>
    </row>
    <row r="2016" spans="1:36">
      <c r="A2016" s="237" t="str">
        <f t="shared" si="350"/>
        <v>0415200476就労移行支援</v>
      </c>
      <c r="B2016" s="237" t="s">
        <v>4725</v>
      </c>
      <c r="C2016" s="237" t="s">
        <v>4726</v>
      </c>
      <c r="D2016" s="237" t="str">
        <f t="shared" si="351"/>
        <v>シャカイフクシホウジンミンナノワ</v>
      </c>
      <c r="E2016" s="237" t="s">
        <v>4727</v>
      </c>
      <c r="F2016" s="237" t="str">
        <f t="shared" si="352"/>
        <v>981</v>
      </c>
      <c r="G2016" s="237" t="str">
        <f t="shared" si="353"/>
        <v>3602</v>
      </c>
      <c r="H2016" s="237" t="s">
        <v>7866</v>
      </c>
      <c r="I2016" s="237" t="str">
        <f t="shared" si="354"/>
        <v>黒川郡大衡村大衡字鎧沢12番54</v>
      </c>
      <c r="J2016" s="237" t="s">
        <v>6401</v>
      </c>
      <c r="K2016" s="237" t="s">
        <v>6402</v>
      </c>
      <c r="L2016" s="237" t="s">
        <v>248</v>
      </c>
      <c r="M2016" s="237" t="s">
        <v>4731</v>
      </c>
      <c r="N2016" s="237" t="s">
        <v>9450</v>
      </c>
      <c r="O2016" s="237" t="s">
        <v>9451</v>
      </c>
      <c r="P2016" s="237" t="s">
        <v>9452</v>
      </c>
      <c r="Q2016" s="237" t="s">
        <v>9168</v>
      </c>
      <c r="R2016" s="237" t="s">
        <v>9453</v>
      </c>
      <c r="S2016" s="237" t="s">
        <v>4729</v>
      </c>
      <c r="T2016" s="237" t="s">
        <v>4730</v>
      </c>
      <c r="U2016" s="237" t="s">
        <v>9454</v>
      </c>
      <c r="V2016" s="237" t="s">
        <v>109</v>
      </c>
      <c r="W2016" s="237"/>
      <c r="X2016" s="237"/>
      <c r="Y2016" s="237" t="s">
        <v>9450</v>
      </c>
      <c r="Z2016" s="237" t="s">
        <v>9451</v>
      </c>
      <c r="AA2016" s="237" t="str">
        <f t="shared" si="355"/>
        <v>ワ・ハ・ワミヤギノ</v>
      </c>
      <c r="AB2016" s="237" t="s">
        <v>9452</v>
      </c>
      <c r="AC2016" s="237" t="str">
        <f t="shared" si="356"/>
        <v>983</v>
      </c>
      <c r="AD2016" s="237" t="str">
        <f t="shared" si="357"/>
        <v>0823</v>
      </c>
      <c r="AE2016" s="237" t="s">
        <v>9168</v>
      </c>
      <c r="AF2016" s="237" t="s">
        <v>9453</v>
      </c>
      <c r="AG2016" s="237" t="str">
        <f t="shared" si="358"/>
        <v>仙台市宮城野区燕沢３－１－１０</v>
      </c>
      <c r="AH2016" s="237" t="s">
        <v>4729</v>
      </c>
      <c r="AI2016" s="237" t="s">
        <v>4730</v>
      </c>
      <c r="AJ2016" s="237" t="s">
        <v>332</v>
      </c>
    </row>
    <row r="2017" spans="1:36">
      <c r="A2017" s="237" t="str">
        <f t="shared" si="350"/>
        <v>0415200476就労継続支援Ｂ型</v>
      </c>
      <c r="B2017" s="237" t="s">
        <v>4725</v>
      </c>
      <c r="C2017" s="237" t="s">
        <v>4726</v>
      </c>
      <c r="D2017" s="237" t="str">
        <f t="shared" si="351"/>
        <v>シャカイフクシホウジンミンナノワ</v>
      </c>
      <c r="E2017" s="237" t="s">
        <v>4727</v>
      </c>
      <c r="F2017" s="237" t="str">
        <f t="shared" si="352"/>
        <v>981</v>
      </c>
      <c r="G2017" s="237" t="str">
        <f t="shared" si="353"/>
        <v>3602</v>
      </c>
      <c r="H2017" s="237" t="s">
        <v>7866</v>
      </c>
      <c r="I2017" s="237" t="str">
        <f t="shared" si="354"/>
        <v>黒川郡大衡村大衡字鎧沢12番54</v>
      </c>
      <c r="J2017" s="237" t="s">
        <v>6401</v>
      </c>
      <c r="K2017" s="237" t="s">
        <v>6402</v>
      </c>
      <c r="L2017" s="237" t="s">
        <v>248</v>
      </c>
      <c r="M2017" s="237" t="s">
        <v>4731</v>
      </c>
      <c r="N2017" s="237" t="s">
        <v>9450</v>
      </c>
      <c r="O2017" s="237" t="s">
        <v>9451</v>
      </c>
      <c r="P2017" s="237" t="s">
        <v>9452</v>
      </c>
      <c r="Q2017" s="237" t="s">
        <v>9168</v>
      </c>
      <c r="R2017" s="237" t="s">
        <v>9453</v>
      </c>
      <c r="S2017" s="237" t="s">
        <v>4729</v>
      </c>
      <c r="T2017" s="237" t="s">
        <v>4730</v>
      </c>
      <c r="U2017" s="237" t="s">
        <v>9454</v>
      </c>
      <c r="V2017" s="237" t="s">
        <v>111</v>
      </c>
      <c r="W2017" s="237"/>
      <c r="X2017" s="237"/>
      <c r="Y2017" s="237" t="s">
        <v>9450</v>
      </c>
      <c r="Z2017" s="237" t="s">
        <v>9451</v>
      </c>
      <c r="AA2017" s="237" t="str">
        <f t="shared" si="355"/>
        <v>ワ・ハ・ワミヤギノ</v>
      </c>
      <c r="AB2017" s="237" t="s">
        <v>9452</v>
      </c>
      <c r="AC2017" s="237" t="str">
        <f t="shared" si="356"/>
        <v>983</v>
      </c>
      <c r="AD2017" s="237" t="str">
        <f t="shared" si="357"/>
        <v>0823</v>
      </c>
      <c r="AE2017" s="237" t="s">
        <v>9168</v>
      </c>
      <c r="AF2017" s="237" t="s">
        <v>9453</v>
      </c>
      <c r="AG2017" s="237" t="str">
        <f t="shared" si="358"/>
        <v>仙台市宮城野区燕沢３－１－１０</v>
      </c>
      <c r="AH2017" s="237" t="s">
        <v>4729</v>
      </c>
      <c r="AI2017" s="237" t="s">
        <v>4730</v>
      </c>
      <c r="AJ2017" s="237" t="s">
        <v>260</v>
      </c>
    </row>
    <row r="2018" spans="1:36">
      <c r="A2018" s="237" t="str">
        <f t="shared" si="350"/>
        <v>0415200492就労移行支援</v>
      </c>
      <c r="B2018" s="237" t="s">
        <v>9455</v>
      </c>
      <c r="C2018" s="237" t="s">
        <v>9456</v>
      </c>
      <c r="D2018" s="237" t="str">
        <f t="shared" si="351"/>
        <v>トクテイヒエイリカツドウホウジンオンリーワン</v>
      </c>
      <c r="E2018" s="237" t="s">
        <v>7553</v>
      </c>
      <c r="F2018" s="237" t="str">
        <f t="shared" si="352"/>
        <v>981</v>
      </c>
      <c r="G2018" s="237" t="str">
        <f t="shared" si="353"/>
        <v>0906</v>
      </c>
      <c r="H2018" s="237" t="s">
        <v>9457</v>
      </c>
      <c r="I2018" s="237" t="str">
        <f t="shared" si="354"/>
        <v>仙台市青葉区小松島新堤15番地8号</v>
      </c>
      <c r="J2018" s="237" t="s">
        <v>9458</v>
      </c>
      <c r="K2018" s="237" t="s">
        <v>9458</v>
      </c>
      <c r="L2018" s="237" t="s">
        <v>248</v>
      </c>
      <c r="M2018" s="237" t="s">
        <v>9459</v>
      </c>
      <c r="N2018" s="237" t="s">
        <v>9460</v>
      </c>
      <c r="O2018" s="237" t="s">
        <v>9461</v>
      </c>
      <c r="P2018" s="237" t="s">
        <v>9462</v>
      </c>
      <c r="Q2018" s="237" t="s">
        <v>9168</v>
      </c>
      <c r="R2018" s="237" t="s">
        <v>9463</v>
      </c>
      <c r="S2018" s="237" t="s">
        <v>9464</v>
      </c>
      <c r="T2018" s="237" t="s">
        <v>9464</v>
      </c>
      <c r="U2018" s="237" t="s">
        <v>9465</v>
      </c>
      <c r="V2018" s="237" t="s">
        <v>109</v>
      </c>
      <c r="W2018" s="237"/>
      <c r="X2018" s="237"/>
      <c r="Y2018" s="237" t="s">
        <v>9460</v>
      </c>
      <c r="Z2018" s="237" t="s">
        <v>9461</v>
      </c>
      <c r="AA2018" s="237" t="str">
        <f t="shared" si="355"/>
        <v>フルタイム</v>
      </c>
      <c r="AB2018" s="237" t="s">
        <v>9462</v>
      </c>
      <c r="AC2018" s="237" t="str">
        <f t="shared" si="356"/>
        <v>983</v>
      </c>
      <c r="AD2018" s="237" t="str">
        <f t="shared" si="357"/>
        <v>0837</v>
      </c>
      <c r="AE2018" s="237" t="s">
        <v>9168</v>
      </c>
      <c r="AF2018" s="237" t="s">
        <v>9463</v>
      </c>
      <c r="AG2018" s="237" t="str">
        <f t="shared" si="358"/>
        <v>仙台市宮城野区枡江11-8-101，102</v>
      </c>
      <c r="AH2018" s="237" t="s">
        <v>9464</v>
      </c>
      <c r="AI2018" s="237" t="s">
        <v>9464</v>
      </c>
      <c r="AJ2018" s="237" t="s">
        <v>332</v>
      </c>
    </row>
    <row r="2019" spans="1:36">
      <c r="A2019" s="237" t="str">
        <f t="shared" si="350"/>
        <v>0415200492就労継続支援Ａ型</v>
      </c>
      <c r="B2019" s="237" t="s">
        <v>9455</v>
      </c>
      <c r="C2019" s="237" t="s">
        <v>9456</v>
      </c>
      <c r="D2019" s="237" t="str">
        <f t="shared" si="351"/>
        <v>トクテイヒエイリカツドウホウジンオンリーワン</v>
      </c>
      <c r="E2019" s="237" t="s">
        <v>7553</v>
      </c>
      <c r="F2019" s="237" t="str">
        <f t="shared" si="352"/>
        <v>981</v>
      </c>
      <c r="G2019" s="237" t="str">
        <f t="shared" si="353"/>
        <v>0906</v>
      </c>
      <c r="H2019" s="237" t="s">
        <v>9457</v>
      </c>
      <c r="I2019" s="237" t="str">
        <f t="shared" si="354"/>
        <v>仙台市青葉区小松島新堤15番地8号</v>
      </c>
      <c r="J2019" s="237" t="s">
        <v>9458</v>
      </c>
      <c r="K2019" s="237" t="s">
        <v>9458</v>
      </c>
      <c r="L2019" s="237" t="s">
        <v>248</v>
      </c>
      <c r="M2019" s="237" t="s">
        <v>9459</v>
      </c>
      <c r="N2019" s="237" t="s">
        <v>9460</v>
      </c>
      <c r="O2019" s="237" t="s">
        <v>9461</v>
      </c>
      <c r="P2019" s="237" t="s">
        <v>9462</v>
      </c>
      <c r="Q2019" s="237" t="s">
        <v>9168</v>
      </c>
      <c r="R2019" s="237" t="s">
        <v>9463</v>
      </c>
      <c r="S2019" s="237" t="s">
        <v>9464</v>
      </c>
      <c r="T2019" s="237" t="s">
        <v>9464</v>
      </c>
      <c r="U2019" s="237" t="s">
        <v>9465</v>
      </c>
      <c r="V2019" s="237" t="s">
        <v>110</v>
      </c>
      <c r="W2019" s="237"/>
      <c r="X2019" s="237"/>
      <c r="Y2019" s="237" t="s">
        <v>9466</v>
      </c>
      <c r="Z2019" s="237" t="s">
        <v>9467</v>
      </c>
      <c r="AA2019" s="237" t="str">
        <f t="shared" si="355"/>
        <v>フルタイムセンナリヤ</v>
      </c>
      <c r="AB2019" s="237" t="s">
        <v>9462</v>
      </c>
      <c r="AC2019" s="237" t="str">
        <f t="shared" si="356"/>
        <v>983</v>
      </c>
      <c r="AD2019" s="237" t="str">
        <f t="shared" si="357"/>
        <v>0837</v>
      </c>
      <c r="AE2019" s="237" t="s">
        <v>8511</v>
      </c>
      <c r="AF2019" s="237" t="s">
        <v>9468</v>
      </c>
      <c r="AG2019" s="237" t="str">
        <f t="shared" si="358"/>
        <v>仙台市泉区南光台2-15-18</v>
      </c>
      <c r="AH2019" s="237" t="s">
        <v>9464</v>
      </c>
      <c r="AI2019" s="237" t="s">
        <v>9464</v>
      </c>
      <c r="AJ2019" s="237" t="s">
        <v>332</v>
      </c>
    </row>
    <row r="2020" spans="1:36">
      <c r="A2020" s="237" t="str">
        <f t="shared" si="350"/>
        <v>0415200492就労継続支援Ｂ型</v>
      </c>
      <c r="B2020" s="237" t="s">
        <v>9455</v>
      </c>
      <c r="C2020" s="237" t="s">
        <v>9456</v>
      </c>
      <c r="D2020" s="237" t="str">
        <f t="shared" si="351"/>
        <v>トクテイヒエイリカツドウホウジンオンリーワン</v>
      </c>
      <c r="E2020" s="237" t="s">
        <v>7553</v>
      </c>
      <c r="F2020" s="237" t="str">
        <f t="shared" si="352"/>
        <v>981</v>
      </c>
      <c r="G2020" s="237" t="str">
        <f t="shared" si="353"/>
        <v>0906</v>
      </c>
      <c r="H2020" s="237" t="s">
        <v>9457</v>
      </c>
      <c r="I2020" s="237" t="str">
        <f t="shared" si="354"/>
        <v>仙台市青葉区小松島新堤15番地8号</v>
      </c>
      <c r="J2020" s="237" t="s">
        <v>9458</v>
      </c>
      <c r="K2020" s="237" t="s">
        <v>9458</v>
      </c>
      <c r="L2020" s="237" t="s">
        <v>248</v>
      </c>
      <c r="M2020" s="237" t="s">
        <v>9459</v>
      </c>
      <c r="N2020" s="237" t="s">
        <v>9460</v>
      </c>
      <c r="O2020" s="237" t="s">
        <v>9461</v>
      </c>
      <c r="P2020" s="237" t="s">
        <v>9462</v>
      </c>
      <c r="Q2020" s="237" t="s">
        <v>9168</v>
      </c>
      <c r="R2020" s="237" t="s">
        <v>9463</v>
      </c>
      <c r="S2020" s="237" t="s">
        <v>9464</v>
      </c>
      <c r="T2020" s="237" t="s">
        <v>9464</v>
      </c>
      <c r="U2020" s="237" t="s">
        <v>9465</v>
      </c>
      <c r="V2020" s="237" t="s">
        <v>111</v>
      </c>
      <c r="W2020" s="237"/>
      <c r="X2020" s="237"/>
      <c r="Y2020" s="237" t="s">
        <v>9460</v>
      </c>
      <c r="Z2020" s="237" t="s">
        <v>9461</v>
      </c>
      <c r="AA2020" s="237" t="str">
        <f t="shared" si="355"/>
        <v>フルタイム</v>
      </c>
      <c r="AB2020" s="237" t="s">
        <v>9462</v>
      </c>
      <c r="AC2020" s="237" t="str">
        <f t="shared" si="356"/>
        <v>983</v>
      </c>
      <c r="AD2020" s="237" t="str">
        <f t="shared" si="357"/>
        <v>0837</v>
      </c>
      <c r="AE2020" s="237" t="s">
        <v>9168</v>
      </c>
      <c r="AF2020" s="237" t="s">
        <v>9463</v>
      </c>
      <c r="AG2020" s="237" t="str">
        <f t="shared" si="358"/>
        <v>仙台市宮城野区枡江11-8-101，102</v>
      </c>
      <c r="AH2020" s="237" t="s">
        <v>9464</v>
      </c>
      <c r="AI2020" s="237" t="s">
        <v>9464</v>
      </c>
      <c r="AJ2020" s="237" t="s">
        <v>332</v>
      </c>
    </row>
    <row r="2021" spans="1:36">
      <c r="A2021" s="237" t="str">
        <f t="shared" si="350"/>
        <v>0415200500就労移行支援</v>
      </c>
      <c r="B2021" s="237" t="s">
        <v>9469</v>
      </c>
      <c r="C2021" s="237" t="s">
        <v>9470</v>
      </c>
      <c r="D2021" s="237" t="str">
        <f t="shared" si="351"/>
        <v>トクテイヒエイリカツドウホウジンアナタノマチノ「ミカワヤ」サン</v>
      </c>
      <c r="E2021" s="237" t="s">
        <v>7895</v>
      </c>
      <c r="F2021" s="237" t="str">
        <f t="shared" si="352"/>
        <v>982</v>
      </c>
      <c r="G2021" s="237" t="str">
        <f t="shared" si="353"/>
        <v>0222</v>
      </c>
      <c r="H2021" s="237" t="s">
        <v>9471</v>
      </c>
      <c r="I2021" s="237" t="str">
        <f t="shared" si="354"/>
        <v>仙台市太白区人来田三丁目18番18号</v>
      </c>
      <c r="J2021" s="237" t="s">
        <v>9472</v>
      </c>
      <c r="K2021" s="237" t="s">
        <v>9473</v>
      </c>
      <c r="L2021" s="237" t="s">
        <v>248</v>
      </c>
      <c r="M2021" s="237" t="s">
        <v>9474</v>
      </c>
      <c r="N2021" s="237" t="s">
        <v>9460</v>
      </c>
      <c r="O2021" s="237" t="s">
        <v>9461</v>
      </c>
      <c r="P2021" s="237" t="s">
        <v>9462</v>
      </c>
      <c r="Q2021" s="237" t="s">
        <v>9168</v>
      </c>
      <c r="R2021" s="237" t="s">
        <v>9463</v>
      </c>
      <c r="S2021" s="237" t="s">
        <v>9464</v>
      </c>
      <c r="T2021" s="237" t="s">
        <v>9464</v>
      </c>
      <c r="U2021" s="237" t="s">
        <v>9475</v>
      </c>
      <c r="V2021" s="237" t="s">
        <v>109</v>
      </c>
      <c r="W2021" s="237"/>
      <c r="X2021" s="237"/>
      <c r="Y2021" s="237" t="s">
        <v>9460</v>
      </c>
      <c r="Z2021" s="237" t="s">
        <v>9461</v>
      </c>
      <c r="AA2021" s="237" t="str">
        <f t="shared" si="355"/>
        <v>フルタイム</v>
      </c>
      <c r="AB2021" s="237" t="s">
        <v>9462</v>
      </c>
      <c r="AC2021" s="237" t="str">
        <f t="shared" si="356"/>
        <v>983</v>
      </c>
      <c r="AD2021" s="237" t="str">
        <f t="shared" si="357"/>
        <v>0837</v>
      </c>
      <c r="AE2021" s="237" t="s">
        <v>9168</v>
      </c>
      <c r="AF2021" s="237" t="s">
        <v>9463</v>
      </c>
      <c r="AG2021" s="237" t="str">
        <f t="shared" si="358"/>
        <v>仙台市宮城野区枡江11-8-101，102</v>
      </c>
      <c r="AH2021" s="237" t="s">
        <v>9464</v>
      </c>
      <c r="AI2021" s="237" t="s">
        <v>9464</v>
      </c>
      <c r="AJ2021" s="237" t="s">
        <v>332</v>
      </c>
    </row>
    <row r="2022" spans="1:36">
      <c r="A2022" s="237" t="str">
        <f t="shared" si="350"/>
        <v>0415200500就労継続支援Ａ型</v>
      </c>
      <c r="B2022" s="237" t="s">
        <v>9469</v>
      </c>
      <c r="C2022" s="237" t="s">
        <v>9470</v>
      </c>
      <c r="D2022" s="237" t="str">
        <f t="shared" si="351"/>
        <v>トクテイヒエイリカツドウホウジンアナタノマチノ「ミカワヤ」サン</v>
      </c>
      <c r="E2022" s="237" t="s">
        <v>7895</v>
      </c>
      <c r="F2022" s="237" t="str">
        <f t="shared" si="352"/>
        <v>982</v>
      </c>
      <c r="G2022" s="237" t="str">
        <f t="shared" si="353"/>
        <v>0222</v>
      </c>
      <c r="H2022" s="237" t="s">
        <v>9471</v>
      </c>
      <c r="I2022" s="237" t="str">
        <f t="shared" si="354"/>
        <v>仙台市太白区人来田三丁目18番18号</v>
      </c>
      <c r="J2022" s="237" t="s">
        <v>9472</v>
      </c>
      <c r="K2022" s="237" t="s">
        <v>9473</v>
      </c>
      <c r="L2022" s="237" t="s">
        <v>248</v>
      </c>
      <c r="M2022" s="237" t="s">
        <v>9474</v>
      </c>
      <c r="N2022" s="237" t="s">
        <v>9460</v>
      </c>
      <c r="O2022" s="237" t="s">
        <v>9461</v>
      </c>
      <c r="P2022" s="237" t="s">
        <v>9462</v>
      </c>
      <c r="Q2022" s="237" t="s">
        <v>9168</v>
      </c>
      <c r="R2022" s="237" t="s">
        <v>9463</v>
      </c>
      <c r="S2022" s="237" t="s">
        <v>9464</v>
      </c>
      <c r="T2022" s="237" t="s">
        <v>9464</v>
      </c>
      <c r="U2022" s="237" t="s">
        <v>9475</v>
      </c>
      <c r="V2022" s="237" t="s">
        <v>110</v>
      </c>
      <c r="W2022" s="237"/>
      <c r="X2022" s="237"/>
      <c r="Y2022" s="237" t="s">
        <v>9466</v>
      </c>
      <c r="Z2022" s="237" t="s">
        <v>9467</v>
      </c>
      <c r="AA2022" s="237" t="str">
        <f t="shared" si="355"/>
        <v>フルタイムセンナリヤ</v>
      </c>
      <c r="AB2022" s="237" t="s">
        <v>9006</v>
      </c>
      <c r="AC2022" s="237" t="str">
        <f t="shared" si="356"/>
        <v>981</v>
      </c>
      <c r="AD2022" s="237" t="str">
        <f t="shared" si="357"/>
        <v>8003</v>
      </c>
      <c r="AE2022" s="237" t="s">
        <v>8511</v>
      </c>
      <c r="AF2022" s="237" t="s">
        <v>9468</v>
      </c>
      <c r="AG2022" s="237" t="str">
        <f t="shared" si="358"/>
        <v>仙台市泉区南光台2-15-18</v>
      </c>
      <c r="AH2022" s="237" t="s">
        <v>9464</v>
      </c>
      <c r="AI2022" s="237" t="s">
        <v>9464</v>
      </c>
      <c r="AJ2022" s="237" t="s">
        <v>332</v>
      </c>
    </row>
    <row r="2023" spans="1:36">
      <c r="A2023" s="237" t="str">
        <f t="shared" si="350"/>
        <v>0415200500就労継続支援Ｂ型</v>
      </c>
      <c r="B2023" s="237" t="s">
        <v>9469</v>
      </c>
      <c r="C2023" s="237" t="s">
        <v>9470</v>
      </c>
      <c r="D2023" s="237" t="str">
        <f t="shared" si="351"/>
        <v>トクテイヒエイリカツドウホウジンアナタノマチノ「ミカワヤ」サン</v>
      </c>
      <c r="E2023" s="237" t="s">
        <v>7895</v>
      </c>
      <c r="F2023" s="237" t="str">
        <f t="shared" si="352"/>
        <v>982</v>
      </c>
      <c r="G2023" s="237" t="str">
        <f t="shared" si="353"/>
        <v>0222</v>
      </c>
      <c r="H2023" s="237" t="s">
        <v>9471</v>
      </c>
      <c r="I2023" s="237" t="str">
        <f t="shared" si="354"/>
        <v>仙台市太白区人来田三丁目18番18号</v>
      </c>
      <c r="J2023" s="237" t="s">
        <v>9472</v>
      </c>
      <c r="K2023" s="237" t="s">
        <v>9473</v>
      </c>
      <c r="L2023" s="237" t="s">
        <v>248</v>
      </c>
      <c r="M2023" s="237" t="s">
        <v>9474</v>
      </c>
      <c r="N2023" s="237" t="s">
        <v>9460</v>
      </c>
      <c r="O2023" s="237" t="s">
        <v>9461</v>
      </c>
      <c r="P2023" s="237" t="s">
        <v>9462</v>
      </c>
      <c r="Q2023" s="237" t="s">
        <v>9168</v>
      </c>
      <c r="R2023" s="237" t="s">
        <v>9463</v>
      </c>
      <c r="S2023" s="237" t="s">
        <v>9464</v>
      </c>
      <c r="T2023" s="237" t="s">
        <v>9464</v>
      </c>
      <c r="U2023" s="237" t="s">
        <v>9475</v>
      </c>
      <c r="V2023" s="237" t="s">
        <v>111</v>
      </c>
      <c r="W2023" s="237"/>
      <c r="X2023" s="237"/>
      <c r="Y2023" s="237" t="s">
        <v>9460</v>
      </c>
      <c r="Z2023" s="237" t="s">
        <v>9461</v>
      </c>
      <c r="AA2023" s="237" t="str">
        <f t="shared" si="355"/>
        <v>フルタイム</v>
      </c>
      <c r="AB2023" s="237" t="s">
        <v>9462</v>
      </c>
      <c r="AC2023" s="237" t="str">
        <f t="shared" si="356"/>
        <v>983</v>
      </c>
      <c r="AD2023" s="237" t="str">
        <f t="shared" si="357"/>
        <v>0837</v>
      </c>
      <c r="AE2023" s="237" t="s">
        <v>9168</v>
      </c>
      <c r="AF2023" s="237" t="s">
        <v>9463</v>
      </c>
      <c r="AG2023" s="237" t="str">
        <f t="shared" si="358"/>
        <v>仙台市宮城野区枡江11-8-101，102</v>
      </c>
      <c r="AH2023" s="237" t="s">
        <v>9464</v>
      </c>
      <c r="AI2023" s="237" t="s">
        <v>9464</v>
      </c>
      <c r="AJ2023" s="237" t="s">
        <v>332</v>
      </c>
    </row>
    <row r="2024" spans="1:36">
      <c r="A2024" s="237" t="str">
        <f t="shared" si="350"/>
        <v>0415200526居宅介護</v>
      </c>
      <c r="B2024" s="237" t="s">
        <v>644</v>
      </c>
      <c r="C2024" s="237" t="s">
        <v>645</v>
      </c>
      <c r="D2024" s="237" t="str">
        <f t="shared" si="351"/>
        <v>セントケアミヤギカブシキガイシャ</v>
      </c>
      <c r="E2024" s="237" t="s">
        <v>646</v>
      </c>
      <c r="F2024" s="237" t="str">
        <f t="shared" si="352"/>
        <v>980</v>
      </c>
      <c r="G2024" s="237" t="str">
        <f t="shared" si="353"/>
        <v>0014</v>
      </c>
      <c r="H2024" s="237" t="s">
        <v>7500</v>
      </c>
      <c r="I2024" s="237" t="str">
        <f t="shared" si="354"/>
        <v>仙台市青葉区本町一丁目11番11号</v>
      </c>
      <c r="J2024" s="237" t="s">
        <v>648</v>
      </c>
      <c r="K2024" s="237" t="s">
        <v>649</v>
      </c>
      <c r="L2024" s="237" t="s">
        <v>635</v>
      </c>
      <c r="M2024" s="237" t="s">
        <v>7412</v>
      </c>
      <c r="N2024" s="237" t="s">
        <v>9476</v>
      </c>
      <c r="O2024" s="237" t="s">
        <v>9477</v>
      </c>
      <c r="P2024" s="237" t="s">
        <v>1380</v>
      </c>
      <c r="Q2024" s="237" t="s">
        <v>9168</v>
      </c>
      <c r="R2024" s="237" t="s">
        <v>9478</v>
      </c>
      <c r="S2024" s="237" t="s">
        <v>9333</v>
      </c>
      <c r="T2024" s="237" t="s">
        <v>9334</v>
      </c>
      <c r="U2024" s="237" t="s">
        <v>9479</v>
      </c>
      <c r="V2024" s="237" t="s">
        <v>99</v>
      </c>
      <c r="W2024" s="237"/>
      <c r="X2024" s="237"/>
      <c r="Y2024" s="237" t="s">
        <v>9476</v>
      </c>
      <c r="Z2024" s="237" t="s">
        <v>9477</v>
      </c>
      <c r="AA2024" s="237" t="str">
        <f t="shared" si="355"/>
        <v>セントケアセンダイヒガシ</v>
      </c>
      <c r="AB2024" s="237" t="s">
        <v>1380</v>
      </c>
      <c r="AC2024" s="237" t="str">
        <f t="shared" si="356"/>
        <v>983</v>
      </c>
      <c r="AD2024" s="237" t="str">
        <f t="shared" si="357"/>
        <v>0833</v>
      </c>
      <c r="AE2024" s="237" t="s">
        <v>9168</v>
      </c>
      <c r="AF2024" s="237" t="s">
        <v>9478</v>
      </c>
      <c r="AG2024" s="237" t="str">
        <f t="shared" si="358"/>
        <v>仙台市宮城野区東仙台二丁目17番５号　ロックスビル２階</v>
      </c>
      <c r="AH2024" s="237" t="s">
        <v>9333</v>
      </c>
      <c r="AI2024" s="237" t="s">
        <v>9334</v>
      </c>
      <c r="AJ2024" s="237" t="s">
        <v>260</v>
      </c>
    </row>
    <row r="2025" spans="1:36">
      <c r="A2025" s="237" t="str">
        <f t="shared" si="350"/>
        <v>0415200526重度訪問介護</v>
      </c>
      <c r="B2025" s="237" t="s">
        <v>644</v>
      </c>
      <c r="C2025" s="237" t="s">
        <v>645</v>
      </c>
      <c r="D2025" s="237" t="str">
        <f t="shared" si="351"/>
        <v>セントケアミヤギカブシキガイシャ</v>
      </c>
      <c r="E2025" s="237" t="s">
        <v>646</v>
      </c>
      <c r="F2025" s="237" t="str">
        <f t="shared" si="352"/>
        <v>980</v>
      </c>
      <c r="G2025" s="237" t="str">
        <f t="shared" si="353"/>
        <v>0014</v>
      </c>
      <c r="H2025" s="237" t="s">
        <v>7500</v>
      </c>
      <c r="I2025" s="237" t="str">
        <f t="shared" si="354"/>
        <v>仙台市青葉区本町一丁目11番11号</v>
      </c>
      <c r="J2025" s="237" t="s">
        <v>648</v>
      </c>
      <c r="K2025" s="237" t="s">
        <v>649</v>
      </c>
      <c r="L2025" s="237" t="s">
        <v>635</v>
      </c>
      <c r="M2025" s="237" t="s">
        <v>7412</v>
      </c>
      <c r="N2025" s="237" t="s">
        <v>9476</v>
      </c>
      <c r="O2025" s="237" t="s">
        <v>9477</v>
      </c>
      <c r="P2025" s="237" t="s">
        <v>1380</v>
      </c>
      <c r="Q2025" s="237" t="s">
        <v>9168</v>
      </c>
      <c r="R2025" s="237" t="s">
        <v>9478</v>
      </c>
      <c r="S2025" s="237" t="s">
        <v>9333</v>
      </c>
      <c r="T2025" s="237" t="s">
        <v>9334</v>
      </c>
      <c r="U2025" s="237" t="s">
        <v>9479</v>
      </c>
      <c r="V2025" s="237" t="s">
        <v>101</v>
      </c>
      <c r="W2025" s="237"/>
      <c r="X2025" s="237"/>
      <c r="Y2025" s="237" t="s">
        <v>9476</v>
      </c>
      <c r="Z2025" s="237" t="s">
        <v>9477</v>
      </c>
      <c r="AA2025" s="237" t="str">
        <f t="shared" si="355"/>
        <v>セントケアセンダイヒガシ</v>
      </c>
      <c r="AB2025" s="237" t="s">
        <v>1380</v>
      </c>
      <c r="AC2025" s="237" t="str">
        <f t="shared" si="356"/>
        <v>983</v>
      </c>
      <c r="AD2025" s="237" t="str">
        <f t="shared" si="357"/>
        <v>0833</v>
      </c>
      <c r="AE2025" s="237" t="s">
        <v>9168</v>
      </c>
      <c r="AF2025" s="237" t="s">
        <v>9478</v>
      </c>
      <c r="AG2025" s="237" t="str">
        <f t="shared" si="358"/>
        <v>仙台市宮城野区東仙台二丁目17番５号　ロックスビル２階</v>
      </c>
      <c r="AH2025" s="237" t="s">
        <v>9333</v>
      </c>
      <c r="AI2025" s="237" t="s">
        <v>9334</v>
      </c>
      <c r="AJ2025" s="237" t="s">
        <v>260</v>
      </c>
    </row>
    <row r="2026" spans="1:36">
      <c r="A2026" s="237" t="str">
        <f t="shared" si="350"/>
        <v>0415200526行動援護</v>
      </c>
      <c r="B2026" s="237" t="s">
        <v>644</v>
      </c>
      <c r="C2026" s="237" t="s">
        <v>645</v>
      </c>
      <c r="D2026" s="237" t="str">
        <f t="shared" si="351"/>
        <v>セントケアミヤギカブシキガイシャ</v>
      </c>
      <c r="E2026" s="237" t="s">
        <v>646</v>
      </c>
      <c r="F2026" s="237" t="str">
        <f t="shared" si="352"/>
        <v>980</v>
      </c>
      <c r="G2026" s="237" t="str">
        <f t="shared" si="353"/>
        <v>0014</v>
      </c>
      <c r="H2026" s="237" t="s">
        <v>7500</v>
      </c>
      <c r="I2026" s="237" t="str">
        <f t="shared" si="354"/>
        <v>仙台市青葉区本町一丁目11番11号</v>
      </c>
      <c r="J2026" s="237" t="s">
        <v>648</v>
      </c>
      <c r="K2026" s="237" t="s">
        <v>649</v>
      </c>
      <c r="L2026" s="237" t="s">
        <v>635</v>
      </c>
      <c r="M2026" s="237" t="s">
        <v>7412</v>
      </c>
      <c r="N2026" s="237" t="s">
        <v>9476</v>
      </c>
      <c r="O2026" s="237" t="s">
        <v>9477</v>
      </c>
      <c r="P2026" s="237" t="s">
        <v>1380</v>
      </c>
      <c r="Q2026" s="237" t="s">
        <v>9168</v>
      </c>
      <c r="R2026" s="237" t="s">
        <v>9478</v>
      </c>
      <c r="S2026" s="237" t="s">
        <v>9333</v>
      </c>
      <c r="T2026" s="237" t="s">
        <v>9334</v>
      </c>
      <c r="U2026" s="237" t="s">
        <v>9479</v>
      </c>
      <c r="V2026" s="237" t="s">
        <v>102</v>
      </c>
      <c r="W2026" s="237"/>
      <c r="X2026" s="237"/>
      <c r="Y2026" s="237" t="s">
        <v>9476</v>
      </c>
      <c r="Z2026" s="237" t="s">
        <v>9477</v>
      </c>
      <c r="AA2026" s="237" t="str">
        <f t="shared" si="355"/>
        <v>セントケアセンダイヒガシ</v>
      </c>
      <c r="AB2026" s="237" t="s">
        <v>1380</v>
      </c>
      <c r="AC2026" s="237" t="str">
        <f t="shared" si="356"/>
        <v>983</v>
      </c>
      <c r="AD2026" s="237" t="str">
        <f t="shared" si="357"/>
        <v>0833</v>
      </c>
      <c r="AE2026" s="237" t="s">
        <v>9168</v>
      </c>
      <c r="AF2026" s="237" t="s">
        <v>9480</v>
      </c>
      <c r="AG2026" s="237" t="str">
        <f t="shared" si="358"/>
        <v>仙台市宮城野区東仙台２丁目１７番５号　ロックスビル２Ｆ</v>
      </c>
      <c r="AH2026" s="237" t="s">
        <v>9333</v>
      </c>
      <c r="AI2026" s="237" t="s">
        <v>9334</v>
      </c>
      <c r="AJ2026" s="237" t="s">
        <v>332</v>
      </c>
    </row>
    <row r="2027" spans="1:36">
      <c r="A2027" s="237" t="str">
        <f t="shared" si="350"/>
        <v>0415200526同行援護</v>
      </c>
      <c r="B2027" s="237" t="s">
        <v>644</v>
      </c>
      <c r="C2027" s="237" t="s">
        <v>645</v>
      </c>
      <c r="D2027" s="237" t="str">
        <f t="shared" si="351"/>
        <v>セントケアミヤギカブシキガイシャ</v>
      </c>
      <c r="E2027" s="237" t="s">
        <v>646</v>
      </c>
      <c r="F2027" s="237" t="str">
        <f t="shared" si="352"/>
        <v>980</v>
      </c>
      <c r="G2027" s="237" t="str">
        <f t="shared" si="353"/>
        <v>0014</v>
      </c>
      <c r="H2027" s="237" t="s">
        <v>7500</v>
      </c>
      <c r="I2027" s="237" t="str">
        <f t="shared" si="354"/>
        <v>仙台市青葉区本町一丁目11番11号</v>
      </c>
      <c r="J2027" s="237" t="s">
        <v>648</v>
      </c>
      <c r="K2027" s="237" t="s">
        <v>649</v>
      </c>
      <c r="L2027" s="237" t="s">
        <v>635</v>
      </c>
      <c r="M2027" s="237" t="s">
        <v>7412</v>
      </c>
      <c r="N2027" s="237" t="s">
        <v>9476</v>
      </c>
      <c r="O2027" s="237" t="s">
        <v>9477</v>
      </c>
      <c r="P2027" s="237" t="s">
        <v>1380</v>
      </c>
      <c r="Q2027" s="237" t="s">
        <v>9168</v>
      </c>
      <c r="R2027" s="237" t="s">
        <v>9478</v>
      </c>
      <c r="S2027" s="237" t="s">
        <v>9333</v>
      </c>
      <c r="T2027" s="237" t="s">
        <v>9334</v>
      </c>
      <c r="U2027" s="237" t="s">
        <v>9479</v>
      </c>
      <c r="V2027" s="237" t="s">
        <v>126</v>
      </c>
      <c r="W2027" s="237"/>
      <c r="X2027" s="237"/>
      <c r="Y2027" s="237" t="s">
        <v>9476</v>
      </c>
      <c r="Z2027" s="237" t="s">
        <v>9477</v>
      </c>
      <c r="AA2027" s="237" t="str">
        <f t="shared" si="355"/>
        <v>セントケアセンダイヒガシ</v>
      </c>
      <c r="AB2027" s="237" t="s">
        <v>1380</v>
      </c>
      <c r="AC2027" s="237" t="str">
        <f t="shared" si="356"/>
        <v>983</v>
      </c>
      <c r="AD2027" s="237" t="str">
        <f t="shared" si="357"/>
        <v>0833</v>
      </c>
      <c r="AE2027" s="237" t="s">
        <v>9168</v>
      </c>
      <c r="AF2027" s="237" t="s">
        <v>9478</v>
      </c>
      <c r="AG2027" s="237" t="str">
        <f t="shared" si="358"/>
        <v>仙台市宮城野区東仙台二丁目17番５号　ロックスビル２階</v>
      </c>
      <c r="AH2027" s="237" t="s">
        <v>9333</v>
      </c>
      <c r="AI2027" s="237" t="s">
        <v>9334</v>
      </c>
      <c r="AJ2027" s="237" t="s">
        <v>260</v>
      </c>
    </row>
    <row r="2028" spans="1:36">
      <c r="A2028" s="237" t="str">
        <f t="shared" si="350"/>
        <v>0415200534居宅介護</v>
      </c>
      <c r="B2028" s="237" t="s">
        <v>644</v>
      </c>
      <c r="C2028" s="237" t="s">
        <v>645</v>
      </c>
      <c r="D2028" s="237" t="str">
        <f t="shared" si="351"/>
        <v>セントケアミヤギカブシキガイシャ</v>
      </c>
      <c r="E2028" s="237" t="s">
        <v>646</v>
      </c>
      <c r="F2028" s="237" t="str">
        <f t="shared" si="352"/>
        <v>980</v>
      </c>
      <c r="G2028" s="237" t="str">
        <f t="shared" si="353"/>
        <v>0014</v>
      </c>
      <c r="H2028" s="237" t="s">
        <v>7500</v>
      </c>
      <c r="I2028" s="237" t="str">
        <f t="shared" si="354"/>
        <v>仙台市青葉区本町一丁目11番11号</v>
      </c>
      <c r="J2028" s="237" t="s">
        <v>648</v>
      </c>
      <c r="K2028" s="237" t="s">
        <v>649</v>
      </c>
      <c r="L2028" s="237" t="s">
        <v>635</v>
      </c>
      <c r="M2028" s="237" t="s">
        <v>7412</v>
      </c>
      <c r="N2028" s="237" t="s">
        <v>9481</v>
      </c>
      <c r="O2028" s="237" t="s">
        <v>9482</v>
      </c>
      <c r="P2028" s="237" t="s">
        <v>9483</v>
      </c>
      <c r="Q2028" s="237" t="s">
        <v>9168</v>
      </c>
      <c r="R2028" s="237" t="s">
        <v>9484</v>
      </c>
      <c r="S2028" s="237" t="s">
        <v>9339</v>
      </c>
      <c r="T2028" s="237" t="s">
        <v>9485</v>
      </c>
      <c r="U2028" s="237" t="s">
        <v>9486</v>
      </c>
      <c r="V2028" s="237" t="s">
        <v>99</v>
      </c>
      <c r="W2028" s="237"/>
      <c r="X2028" s="237"/>
      <c r="Y2028" s="237" t="s">
        <v>9481</v>
      </c>
      <c r="Z2028" s="237" t="s">
        <v>9482</v>
      </c>
      <c r="AA2028" s="237" t="str">
        <f t="shared" si="355"/>
        <v>セントケアセンエン</v>
      </c>
      <c r="AB2028" s="237" t="s">
        <v>9483</v>
      </c>
      <c r="AC2028" s="237" t="str">
        <f t="shared" si="356"/>
        <v>983</v>
      </c>
      <c r="AD2028" s="237" t="str">
        <f t="shared" si="357"/>
        <v>0023</v>
      </c>
      <c r="AE2028" s="237" t="s">
        <v>9168</v>
      </c>
      <c r="AF2028" s="237" t="s">
        <v>9484</v>
      </c>
      <c r="AG2028" s="237" t="str">
        <f t="shared" si="358"/>
        <v>仙台市宮城野区福田町三丁目７番１号　コートサンライズ１階</v>
      </c>
      <c r="AH2028" s="237" t="s">
        <v>9339</v>
      </c>
      <c r="AI2028" s="237" t="s">
        <v>9485</v>
      </c>
      <c r="AJ2028" s="237" t="s">
        <v>260</v>
      </c>
    </row>
    <row r="2029" spans="1:36">
      <c r="A2029" s="237" t="str">
        <f t="shared" si="350"/>
        <v>0415200534重度訪問介護</v>
      </c>
      <c r="B2029" s="237" t="s">
        <v>644</v>
      </c>
      <c r="C2029" s="237" t="s">
        <v>645</v>
      </c>
      <c r="D2029" s="237" t="str">
        <f t="shared" si="351"/>
        <v>セントケアミヤギカブシキガイシャ</v>
      </c>
      <c r="E2029" s="237" t="s">
        <v>646</v>
      </c>
      <c r="F2029" s="237" t="str">
        <f t="shared" si="352"/>
        <v>980</v>
      </c>
      <c r="G2029" s="237" t="str">
        <f t="shared" si="353"/>
        <v>0014</v>
      </c>
      <c r="H2029" s="237" t="s">
        <v>7500</v>
      </c>
      <c r="I2029" s="237" t="str">
        <f t="shared" si="354"/>
        <v>仙台市青葉区本町一丁目11番11号</v>
      </c>
      <c r="J2029" s="237" t="s">
        <v>648</v>
      </c>
      <c r="K2029" s="237" t="s">
        <v>649</v>
      </c>
      <c r="L2029" s="237" t="s">
        <v>635</v>
      </c>
      <c r="M2029" s="237" t="s">
        <v>7412</v>
      </c>
      <c r="N2029" s="237" t="s">
        <v>9481</v>
      </c>
      <c r="O2029" s="237" t="s">
        <v>9482</v>
      </c>
      <c r="P2029" s="237" t="s">
        <v>9483</v>
      </c>
      <c r="Q2029" s="237" t="s">
        <v>9168</v>
      </c>
      <c r="R2029" s="237" t="s">
        <v>9484</v>
      </c>
      <c r="S2029" s="237" t="s">
        <v>9339</v>
      </c>
      <c r="T2029" s="237" t="s">
        <v>9485</v>
      </c>
      <c r="U2029" s="237" t="s">
        <v>9486</v>
      </c>
      <c r="V2029" s="237" t="s">
        <v>101</v>
      </c>
      <c r="W2029" s="237"/>
      <c r="X2029" s="237"/>
      <c r="Y2029" s="237" t="s">
        <v>9481</v>
      </c>
      <c r="Z2029" s="237" t="s">
        <v>9482</v>
      </c>
      <c r="AA2029" s="237" t="str">
        <f t="shared" si="355"/>
        <v>セントケアセンエン</v>
      </c>
      <c r="AB2029" s="237" t="s">
        <v>9483</v>
      </c>
      <c r="AC2029" s="237" t="str">
        <f t="shared" si="356"/>
        <v>983</v>
      </c>
      <c r="AD2029" s="237" t="str">
        <f t="shared" si="357"/>
        <v>0023</v>
      </c>
      <c r="AE2029" s="237" t="s">
        <v>9168</v>
      </c>
      <c r="AF2029" s="237" t="s">
        <v>9484</v>
      </c>
      <c r="AG2029" s="237" t="str">
        <f t="shared" si="358"/>
        <v>仙台市宮城野区福田町三丁目７番１号　コートサンライズ１階</v>
      </c>
      <c r="AH2029" s="237" t="s">
        <v>9339</v>
      </c>
      <c r="AI2029" s="237" t="s">
        <v>9485</v>
      </c>
      <c r="AJ2029" s="237" t="s">
        <v>260</v>
      </c>
    </row>
    <row r="2030" spans="1:36">
      <c r="A2030" s="237" t="str">
        <f t="shared" si="350"/>
        <v>0415200534同行援護</v>
      </c>
      <c r="B2030" s="237" t="s">
        <v>644</v>
      </c>
      <c r="C2030" s="237" t="s">
        <v>645</v>
      </c>
      <c r="D2030" s="237" t="str">
        <f t="shared" si="351"/>
        <v>セントケアミヤギカブシキガイシャ</v>
      </c>
      <c r="E2030" s="237" t="s">
        <v>646</v>
      </c>
      <c r="F2030" s="237" t="str">
        <f t="shared" si="352"/>
        <v>980</v>
      </c>
      <c r="G2030" s="237" t="str">
        <f t="shared" si="353"/>
        <v>0014</v>
      </c>
      <c r="H2030" s="237" t="s">
        <v>7500</v>
      </c>
      <c r="I2030" s="237" t="str">
        <f t="shared" si="354"/>
        <v>仙台市青葉区本町一丁目11番11号</v>
      </c>
      <c r="J2030" s="237" t="s">
        <v>648</v>
      </c>
      <c r="K2030" s="237" t="s">
        <v>649</v>
      </c>
      <c r="L2030" s="237" t="s">
        <v>635</v>
      </c>
      <c r="M2030" s="237" t="s">
        <v>7412</v>
      </c>
      <c r="N2030" s="237" t="s">
        <v>9481</v>
      </c>
      <c r="O2030" s="237" t="s">
        <v>9482</v>
      </c>
      <c r="P2030" s="237" t="s">
        <v>9483</v>
      </c>
      <c r="Q2030" s="237" t="s">
        <v>9168</v>
      </c>
      <c r="R2030" s="237" t="s">
        <v>9484</v>
      </c>
      <c r="S2030" s="237" t="s">
        <v>9339</v>
      </c>
      <c r="T2030" s="237" t="s">
        <v>9485</v>
      </c>
      <c r="U2030" s="237" t="s">
        <v>9486</v>
      </c>
      <c r="V2030" s="237" t="s">
        <v>126</v>
      </c>
      <c r="W2030" s="237"/>
      <c r="X2030" s="237"/>
      <c r="Y2030" s="237" t="s">
        <v>9481</v>
      </c>
      <c r="Z2030" s="237" t="s">
        <v>9482</v>
      </c>
      <c r="AA2030" s="237" t="str">
        <f t="shared" si="355"/>
        <v>セントケアセンエン</v>
      </c>
      <c r="AB2030" s="237" t="s">
        <v>9483</v>
      </c>
      <c r="AC2030" s="237" t="str">
        <f t="shared" si="356"/>
        <v>983</v>
      </c>
      <c r="AD2030" s="237" t="str">
        <f t="shared" si="357"/>
        <v>0023</v>
      </c>
      <c r="AE2030" s="237" t="s">
        <v>9168</v>
      </c>
      <c r="AF2030" s="237" t="s">
        <v>9484</v>
      </c>
      <c r="AG2030" s="237" t="str">
        <f t="shared" si="358"/>
        <v>仙台市宮城野区福田町三丁目７番１号　コートサンライズ１階</v>
      </c>
      <c r="AH2030" s="237" t="s">
        <v>9339</v>
      </c>
      <c r="AI2030" s="237" t="s">
        <v>9485</v>
      </c>
      <c r="AJ2030" s="237" t="s">
        <v>260</v>
      </c>
    </row>
    <row r="2031" spans="1:36">
      <c r="A2031" s="237" t="str">
        <f t="shared" si="350"/>
        <v>0415200542居宅介護</v>
      </c>
      <c r="B2031" s="237" t="s">
        <v>7605</v>
      </c>
      <c r="C2031" s="237" t="s">
        <v>7606</v>
      </c>
      <c r="D2031" s="237" t="str">
        <f t="shared" si="351"/>
        <v>カブシキカイシャヤサシイテセンダイ</v>
      </c>
      <c r="E2031" s="237" t="s">
        <v>7607</v>
      </c>
      <c r="F2031" s="237" t="str">
        <f t="shared" si="352"/>
        <v>983</v>
      </c>
      <c r="G2031" s="237" t="str">
        <f t="shared" si="353"/>
        <v>0012</v>
      </c>
      <c r="H2031" s="237" t="s">
        <v>7608</v>
      </c>
      <c r="I2031" s="237" t="str">
        <f t="shared" si="354"/>
        <v>仙台市宮城野区出花二丁目１２番地の５サンハイツビル１０２号</v>
      </c>
      <c r="J2031" s="237" t="s">
        <v>7609</v>
      </c>
      <c r="K2031" s="237" t="s">
        <v>7609</v>
      </c>
      <c r="L2031" s="237" t="s">
        <v>339</v>
      </c>
      <c r="M2031" s="237" t="s">
        <v>7610</v>
      </c>
      <c r="N2031" s="237" t="s">
        <v>9487</v>
      </c>
      <c r="O2031" s="237" t="s">
        <v>9488</v>
      </c>
      <c r="P2031" s="237" t="s">
        <v>9167</v>
      </c>
      <c r="Q2031" s="237" t="s">
        <v>9168</v>
      </c>
      <c r="R2031" s="237" t="s">
        <v>9489</v>
      </c>
      <c r="S2031" s="237" t="s">
        <v>9490</v>
      </c>
      <c r="T2031" s="237" t="s">
        <v>9491</v>
      </c>
      <c r="U2031" s="237" t="s">
        <v>9492</v>
      </c>
      <c r="V2031" s="237" t="s">
        <v>99</v>
      </c>
      <c r="W2031" s="237"/>
      <c r="X2031" s="237"/>
      <c r="Y2031" s="237" t="s">
        <v>9487</v>
      </c>
      <c r="Z2031" s="237" t="s">
        <v>9488</v>
      </c>
      <c r="AA2031" s="237" t="str">
        <f t="shared" si="355"/>
        <v>ヤサシイテセンダイケアセンターサイワイチョウ</v>
      </c>
      <c r="AB2031" s="237" t="s">
        <v>9167</v>
      </c>
      <c r="AC2031" s="237" t="str">
        <f t="shared" si="356"/>
        <v>983</v>
      </c>
      <c r="AD2031" s="237" t="str">
        <f t="shared" si="357"/>
        <v>0835</v>
      </c>
      <c r="AE2031" s="237" t="s">
        <v>9168</v>
      </c>
      <c r="AF2031" s="237" t="s">
        <v>9489</v>
      </c>
      <c r="AG2031" s="237" t="str">
        <f t="shared" si="358"/>
        <v>仙台市宮城野区大梶１番３号　２階</v>
      </c>
      <c r="AH2031" s="237" t="s">
        <v>9490</v>
      </c>
      <c r="AI2031" s="237" t="s">
        <v>9491</v>
      </c>
      <c r="AJ2031" s="237" t="s">
        <v>260</v>
      </c>
    </row>
    <row r="2032" spans="1:36">
      <c r="A2032" s="237" t="str">
        <f t="shared" si="350"/>
        <v>0415200542重度訪問介護</v>
      </c>
      <c r="B2032" s="237" t="s">
        <v>7605</v>
      </c>
      <c r="C2032" s="237" t="s">
        <v>7606</v>
      </c>
      <c r="D2032" s="237" t="str">
        <f t="shared" si="351"/>
        <v>カブシキカイシャヤサシイテセンダイ</v>
      </c>
      <c r="E2032" s="237" t="s">
        <v>7607</v>
      </c>
      <c r="F2032" s="237" t="str">
        <f t="shared" si="352"/>
        <v>983</v>
      </c>
      <c r="G2032" s="237" t="str">
        <f t="shared" si="353"/>
        <v>0012</v>
      </c>
      <c r="H2032" s="237" t="s">
        <v>7608</v>
      </c>
      <c r="I2032" s="237" t="str">
        <f t="shared" si="354"/>
        <v>仙台市宮城野区出花二丁目１２番地の５サンハイツビル１０２号</v>
      </c>
      <c r="J2032" s="237" t="s">
        <v>7609</v>
      </c>
      <c r="K2032" s="237" t="s">
        <v>7609</v>
      </c>
      <c r="L2032" s="237" t="s">
        <v>339</v>
      </c>
      <c r="M2032" s="237" t="s">
        <v>7610</v>
      </c>
      <c r="N2032" s="237" t="s">
        <v>9487</v>
      </c>
      <c r="O2032" s="237" t="s">
        <v>9488</v>
      </c>
      <c r="P2032" s="237" t="s">
        <v>9167</v>
      </c>
      <c r="Q2032" s="237" t="s">
        <v>9168</v>
      </c>
      <c r="R2032" s="237" t="s">
        <v>9489</v>
      </c>
      <c r="S2032" s="237" t="s">
        <v>9490</v>
      </c>
      <c r="T2032" s="237" t="s">
        <v>9491</v>
      </c>
      <c r="U2032" s="237" t="s">
        <v>9492</v>
      </c>
      <c r="V2032" s="237" t="s">
        <v>101</v>
      </c>
      <c r="W2032" s="237"/>
      <c r="X2032" s="237"/>
      <c r="Y2032" s="237" t="s">
        <v>9487</v>
      </c>
      <c r="Z2032" s="237" t="s">
        <v>9488</v>
      </c>
      <c r="AA2032" s="237" t="str">
        <f t="shared" si="355"/>
        <v>ヤサシイテセンダイケアセンターサイワイチョウ</v>
      </c>
      <c r="AB2032" s="237" t="s">
        <v>9167</v>
      </c>
      <c r="AC2032" s="237" t="str">
        <f t="shared" si="356"/>
        <v>983</v>
      </c>
      <c r="AD2032" s="237" t="str">
        <f t="shared" si="357"/>
        <v>0835</v>
      </c>
      <c r="AE2032" s="237" t="s">
        <v>9168</v>
      </c>
      <c r="AF2032" s="237" t="s">
        <v>9489</v>
      </c>
      <c r="AG2032" s="237" t="str">
        <f t="shared" si="358"/>
        <v>仙台市宮城野区大梶１番３号　２階</v>
      </c>
      <c r="AH2032" s="237" t="s">
        <v>9490</v>
      </c>
      <c r="AI2032" s="237" t="s">
        <v>9491</v>
      </c>
      <c r="AJ2032" s="237" t="s">
        <v>260</v>
      </c>
    </row>
    <row r="2033" spans="1:36">
      <c r="A2033" s="237" t="str">
        <f t="shared" si="350"/>
        <v>0415200542同行援護</v>
      </c>
      <c r="B2033" s="237" t="s">
        <v>7605</v>
      </c>
      <c r="C2033" s="237" t="s">
        <v>7606</v>
      </c>
      <c r="D2033" s="237" t="str">
        <f t="shared" si="351"/>
        <v>カブシキカイシャヤサシイテセンダイ</v>
      </c>
      <c r="E2033" s="237" t="s">
        <v>7607</v>
      </c>
      <c r="F2033" s="237" t="str">
        <f t="shared" si="352"/>
        <v>983</v>
      </c>
      <c r="G2033" s="237" t="str">
        <f t="shared" si="353"/>
        <v>0012</v>
      </c>
      <c r="H2033" s="237" t="s">
        <v>7608</v>
      </c>
      <c r="I2033" s="237" t="str">
        <f t="shared" si="354"/>
        <v>仙台市宮城野区出花二丁目１２番地の５サンハイツビル１０２号</v>
      </c>
      <c r="J2033" s="237" t="s">
        <v>7609</v>
      </c>
      <c r="K2033" s="237" t="s">
        <v>7609</v>
      </c>
      <c r="L2033" s="237" t="s">
        <v>339</v>
      </c>
      <c r="M2033" s="237" t="s">
        <v>7610</v>
      </c>
      <c r="N2033" s="237" t="s">
        <v>9487</v>
      </c>
      <c r="O2033" s="237" t="s">
        <v>9488</v>
      </c>
      <c r="P2033" s="237" t="s">
        <v>9167</v>
      </c>
      <c r="Q2033" s="237" t="s">
        <v>9168</v>
      </c>
      <c r="R2033" s="237" t="s">
        <v>9489</v>
      </c>
      <c r="S2033" s="237" t="s">
        <v>9490</v>
      </c>
      <c r="T2033" s="237" t="s">
        <v>9491</v>
      </c>
      <c r="U2033" s="237" t="s">
        <v>9492</v>
      </c>
      <c r="V2033" s="237" t="s">
        <v>126</v>
      </c>
      <c r="W2033" s="237"/>
      <c r="X2033" s="237"/>
      <c r="Y2033" s="237" t="s">
        <v>9487</v>
      </c>
      <c r="Z2033" s="237" t="s">
        <v>9488</v>
      </c>
      <c r="AA2033" s="237" t="str">
        <f t="shared" si="355"/>
        <v>ヤサシイテセンダイケアセンターサイワイチョウ</v>
      </c>
      <c r="AB2033" s="237" t="s">
        <v>9167</v>
      </c>
      <c r="AC2033" s="237" t="str">
        <f t="shared" si="356"/>
        <v>983</v>
      </c>
      <c r="AD2033" s="237" t="str">
        <f t="shared" si="357"/>
        <v>0835</v>
      </c>
      <c r="AE2033" s="237" t="s">
        <v>9168</v>
      </c>
      <c r="AF2033" s="237" t="s">
        <v>9489</v>
      </c>
      <c r="AG2033" s="237" t="str">
        <f t="shared" si="358"/>
        <v>仙台市宮城野区大梶１番３号　２階</v>
      </c>
      <c r="AH2033" s="237" t="s">
        <v>9490</v>
      </c>
      <c r="AI2033" s="237" t="s">
        <v>9491</v>
      </c>
      <c r="AJ2033" s="237" t="s">
        <v>260</v>
      </c>
    </row>
    <row r="2034" spans="1:36">
      <c r="A2034" s="237" t="str">
        <f t="shared" si="350"/>
        <v>0415200559居宅介護</v>
      </c>
      <c r="B2034" s="237" t="s">
        <v>9493</v>
      </c>
      <c r="C2034" s="237" t="s">
        <v>9494</v>
      </c>
      <c r="D2034" s="237" t="str">
        <f t="shared" si="351"/>
        <v>ユウゲンカイシャスズメプランニング</v>
      </c>
      <c r="E2034" s="237" t="s">
        <v>9495</v>
      </c>
      <c r="F2034" s="237" t="str">
        <f t="shared" si="352"/>
        <v>178</v>
      </c>
      <c r="G2034" s="237" t="str">
        <f t="shared" si="353"/>
        <v>0063</v>
      </c>
      <c r="H2034" s="237" t="s">
        <v>9496</v>
      </c>
      <c r="I2034" s="237" t="str">
        <f t="shared" si="354"/>
        <v>東京都練馬区東大泉六丁目42番28号　スカイハイツ105</v>
      </c>
      <c r="J2034" s="237" t="s">
        <v>9497</v>
      </c>
      <c r="K2034" s="237" t="s">
        <v>9498</v>
      </c>
      <c r="L2034" s="237" t="s">
        <v>339</v>
      </c>
      <c r="M2034" s="237" t="s">
        <v>9499</v>
      </c>
      <c r="N2034" s="237" t="s">
        <v>9500</v>
      </c>
      <c r="O2034" s="237" t="s">
        <v>9501</v>
      </c>
      <c r="P2034" s="237" t="s">
        <v>9242</v>
      </c>
      <c r="Q2034" s="237" t="s">
        <v>9168</v>
      </c>
      <c r="R2034" s="237" t="s">
        <v>9502</v>
      </c>
      <c r="S2034" s="237" t="s">
        <v>9503</v>
      </c>
      <c r="T2034" s="237" t="s">
        <v>9504</v>
      </c>
      <c r="U2034" s="237" t="s">
        <v>9505</v>
      </c>
      <c r="V2034" s="237" t="s">
        <v>99</v>
      </c>
      <c r="W2034" s="237"/>
      <c r="X2034" s="237"/>
      <c r="Y2034" s="237" t="s">
        <v>9500</v>
      </c>
      <c r="Z2034" s="237" t="s">
        <v>9501</v>
      </c>
      <c r="AA2034" s="237" t="str">
        <f t="shared" si="355"/>
        <v>アンシンセイカツサービスセンダイ</v>
      </c>
      <c r="AB2034" s="237" t="s">
        <v>9242</v>
      </c>
      <c r="AC2034" s="237" t="str">
        <f t="shared" si="356"/>
        <v>983</v>
      </c>
      <c r="AD2034" s="237" t="str">
        <f t="shared" si="357"/>
        <v>0826</v>
      </c>
      <c r="AE2034" s="237" t="s">
        <v>9168</v>
      </c>
      <c r="AF2034" s="237" t="s">
        <v>9502</v>
      </c>
      <c r="AG2034" s="237" t="str">
        <f t="shared" si="358"/>
        <v>仙台市宮城野区鶴ケ谷東二丁目２５番２７号グリーンハイム１０１</v>
      </c>
      <c r="AH2034" s="237" t="s">
        <v>9503</v>
      </c>
      <c r="AI2034" s="237" t="s">
        <v>9504</v>
      </c>
      <c r="AJ2034" s="237" t="s">
        <v>260</v>
      </c>
    </row>
    <row r="2035" spans="1:36">
      <c r="A2035" s="237" t="str">
        <f t="shared" si="350"/>
        <v>0415200559重度訪問介護</v>
      </c>
      <c r="B2035" s="237" t="s">
        <v>9493</v>
      </c>
      <c r="C2035" s="237" t="s">
        <v>9494</v>
      </c>
      <c r="D2035" s="237" t="str">
        <f t="shared" si="351"/>
        <v>ユウゲンカイシャスズメプランニング</v>
      </c>
      <c r="E2035" s="237" t="s">
        <v>9495</v>
      </c>
      <c r="F2035" s="237" t="str">
        <f t="shared" si="352"/>
        <v>178</v>
      </c>
      <c r="G2035" s="237" t="str">
        <f t="shared" si="353"/>
        <v>0063</v>
      </c>
      <c r="H2035" s="237" t="s">
        <v>9496</v>
      </c>
      <c r="I2035" s="237" t="str">
        <f t="shared" si="354"/>
        <v>東京都練馬区東大泉六丁目42番28号　スカイハイツ105</v>
      </c>
      <c r="J2035" s="237" t="s">
        <v>9497</v>
      </c>
      <c r="K2035" s="237" t="s">
        <v>9498</v>
      </c>
      <c r="L2035" s="237" t="s">
        <v>339</v>
      </c>
      <c r="M2035" s="237" t="s">
        <v>9499</v>
      </c>
      <c r="N2035" s="237" t="s">
        <v>9500</v>
      </c>
      <c r="O2035" s="237" t="s">
        <v>9501</v>
      </c>
      <c r="P2035" s="237" t="s">
        <v>9242</v>
      </c>
      <c r="Q2035" s="237" t="s">
        <v>9168</v>
      </c>
      <c r="R2035" s="237" t="s">
        <v>9502</v>
      </c>
      <c r="S2035" s="237" t="s">
        <v>9503</v>
      </c>
      <c r="T2035" s="237" t="s">
        <v>9504</v>
      </c>
      <c r="U2035" s="237" t="s">
        <v>9505</v>
      </c>
      <c r="V2035" s="237" t="s">
        <v>101</v>
      </c>
      <c r="W2035" s="237"/>
      <c r="X2035" s="237"/>
      <c r="Y2035" s="237" t="s">
        <v>9500</v>
      </c>
      <c r="Z2035" s="237" t="s">
        <v>9501</v>
      </c>
      <c r="AA2035" s="237" t="str">
        <f t="shared" si="355"/>
        <v>アンシンセイカツサービスセンダイ</v>
      </c>
      <c r="AB2035" s="237" t="s">
        <v>9242</v>
      </c>
      <c r="AC2035" s="237" t="str">
        <f t="shared" si="356"/>
        <v>983</v>
      </c>
      <c r="AD2035" s="237" t="str">
        <f t="shared" si="357"/>
        <v>0826</v>
      </c>
      <c r="AE2035" s="237" t="s">
        <v>9168</v>
      </c>
      <c r="AF2035" s="237" t="s">
        <v>9502</v>
      </c>
      <c r="AG2035" s="237" t="str">
        <f t="shared" si="358"/>
        <v>仙台市宮城野区鶴ケ谷東二丁目２５番２７号グリーンハイム１０１</v>
      </c>
      <c r="AH2035" s="237" t="s">
        <v>9503</v>
      </c>
      <c r="AI2035" s="237" t="s">
        <v>9504</v>
      </c>
      <c r="AJ2035" s="237" t="s">
        <v>260</v>
      </c>
    </row>
    <row r="2036" spans="1:36">
      <c r="A2036" s="237" t="str">
        <f t="shared" si="350"/>
        <v>0415200559同行援護</v>
      </c>
      <c r="B2036" s="237" t="s">
        <v>9493</v>
      </c>
      <c r="C2036" s="237" t="s">
        <v>9494</v>
      </c>
      <c r="D2036" s="237" t="str">
        <f t="shared" si="351"/>
        <v>ユウゲンカイシャスズメプランニング</v>
      </c>
      <c r="E2036" s="237" t="s">
        <v>9495</v>
      </c>
      <c r="F2036" s="237" t="str">
        <f t="shared" si="352"/>
        <v>178</v>
      </c>
      <c r="G2036" s="237" t="str">
        <f t="shared" si="353"/>
        <v>0063</v>
      </c>
      <c r="H2036" s="237" t="s">
        <v>9496</v>
      </c>
      <c r="I2036" s="237" t="str">
        <f t="shared" si="354"/>
        <v>東京都練馬区東大泉六丁目42番28号　スカイハイツ105</v>
      </c>
      <c r="J2036" s="237" t="s">
        <v>9497</v>
      </c>
      <c r="K2036" s="237" t="s">
        <v>9498</v>
      </c>
      <c r="L2036" s="237" t="s">
        <v>339</v>
      </c>
      <c r="M2036" s="237" t="s">
        <v>9499</v>
      </c>
      <c r="N2036" s="237" t="s">
        <v>9500</v>
      </c>
      <c r="O2036" s="237" t="s">
        <v>9501</v>
      </c>
      <c r="P2036" s="237" t="s">
        <v>9242</v>
      </c>
      <c r="Q2036" s="237" t="s">
        <v>9168</v>
      </c>
      <c r="R2036" s="237" t="s">
        <v>9502</v>
      </c>
      <c r="S2036" s="237" t="s">
        <v>9503</v>
      </c>
      <c r="T2036" s="237" t="s">
        <v>9504</v>
      </c>
      <c r="U2036" s="237" t="s">
        <v>9505</v>
      </c>
      <c r="V2036" s="237" t="s">
        <v>126</v>
      </c>
      <c r="W2036" s="237"/>
      <c r="X2036" s="237"/>
      <c r="Y2036" s="237" t="s">
        <v>9500</v>
      </c>
      <c r="Z2036" s="237" t="s">
        <v>9501</v>
      </c>
      <c r="AA2036" s="237" t="str">
        <f t="shared" si="355"/>
        <v>アンシンセイカツサービスセンダイ</v>
      </c>
      <c r="AB2036" s="237" t="s">
        <v>9242</v>
      </c>
      <c r="AC2036" s="237" t="str">
        <f t="shared" si="356"/>
        <v>983</v>
      </c>
      <c r="AD2036" s="237" t="str">
        <f t="shared" si="357"/>
        <v>0826</v>
      </c>
      <c r="AE2036" s="237" t="s">
        <v>9168</v>
      </c>
      <c r="AF2036" s="237" t="s">
        <v>9502</v>
      </c>
      <c r="AG2036" s="237" t="str">
        <f t="shared" si="358"/>
        <v>仙台市宮城野区鶴ケ谷東二丁目２５番２７号グリーンハイム１０１</v>
      </c>
      <c r="AH2036" s="237" t="s">
        <v>9503</v>
      </c>
      <c r="AI2036" s="237" t="s">
        <v>9504</v>
      </c>
      <c r="AJ2036" s="237" t="s">
        <v>260</v>
      </c>
    </row>
    <row r="2037" spans="1:36">
      <c r="A2037" s="237" t="str">
        <f t="shared" si="350"/>
        <v>0415200567居宅介護</v>
      </c>
      <c r="B2037" s="237" t="s">
        <v>9506</v>
      </c>
      <c r="C2037" s="237" t="s">
        <v>9507</v>
      </c>
      <c r="D2037" s="237" t="str">
        <f t="shared" si="351"/>
        <v>カブシキガイシャホットライフ</v>
      </c>
      <c r="E2037" s="237" t="s">
        <v>7832</v>
      </c>
      <c r="F2037" s="237" t="str">
        <f t="shared" si="352"/>
        <v>983</v>
      </c>
      <c r="G2037" s="237" t="str">
        <f t="shared" si="353"/>
        <v>0824</v>
      </c>
      <c r="H2037" s="237" t="s">
        <v>9508</v>
      </c>
      <c r="I2037" s="237" t="str">
        <f t="shared" si="354"/>
        <v>仙台市宮城野区鶴ケ谷４丁目２番地の２</v>
      </c>
      <c r="J2037" s="237" t="s">
        <v>9509</v>
      </c>
      <c r="K2037" s="237" t="s">
        <v>9510</v>
      </c>
      <c r="L2037" s="237" t="s">
        <v>339</v>
      </c>
      <c r="M2037" s="237" t="s">
        <v>9511</v>
      </c>
      <c r="N2037" s="237" t="s">
        <v>9512</v>
      </c>
      <c r="O2037" s="237" t="s">
        <v>9513</v>
      </c>
      <c r="P2037" s="237" t="s">
        <v>7832</v>
      </c>
      <c r="Q2037" s="237" t="s">
        <v>9168</v>
      </c>
      <c r="R2037" s="237" t="s">
        <v>9508</v>
      </c>
      <c r="S2037" s="237" t="s">
        <v>9509</v>
      </c>
      <c r="T2037" s="237" t="s">
        <v>9510</v>
      </c>
      <c r="U2037" s="237" t="s">
        <v>9514</v>
      </c>
      <c r="V2037" s="237" t="s">
        <v>99</v>
      </c>
      <c r="W2037" s="237"/>
      <c r="X2037" s="237"/>
      <c r="Y2037" s="237" t="s">
        <v>9512</v>
      </c>
      <c r="Z2037" s="237" t="s">
        <v>9513</v>
      </c>
      <c r="AA2037" s="237" t="str">
        <f t="shared" si="355"/>
        <v>ホットヘルパーステーション</v>
      </c>
      <c r="AB2037" s="237" t="s">
        <v>7832</v>
      </c>
      <c r="AC2037" s="237" t="str">
        <f t="shared" si="356"/>
        <v>983</v>
      </c>
      <c r="AD2037" s="237" t="str">
        <f t="shared" si="357"/>
        <v>0824</v>
      </c>
      <c r="AE2037" s="237" t="s">
        <v>9168</v>
      </c>
      <c r="AF2037" s="237" t="s">
        <v>9508</v>
      </c>
      <c r="AG2037" s="237" t="str">
        <f t="shared" si="358"/>
        <v>仙台市宮城野区鶴ケ谷４丁目２番地の２</v>
      </c>
      <c r="AH2037" s="237" t="s">
        <v>9509</v>
      </c>
      <c r="AI2037" s="237" t="s">
        <v>9510</v>
      </c>
      <c r="AJ2037" s="237" t="s">
        <v>332</v>
      </c>
    </row>
    <row r="2038" spans="1:36">
      <c r="A2038" s="237" t="str">
        <f t="shared" si="350"/>
        <v>0415200567重度訪問介護</v>
      </c>
      <c r="B2038" s="237" t="s">
        <v>9506</v>
      </c>
      <c r="C2038" s="237" t="s">
        <v>9507</v>
      </c>
      <c r="D2038" s="237" t="str">
        <f t="shared" si="351"/>
        <v>カブシキガイシャホットライフ</v>
      </c>
      <c r="E2038" s="237" t="s">
        <v>7832</v>
      </c>
      <c r="F2038" s="237" t="str">
        <f t="shared" si="352"/>
        <v>983</v>
      </c>
      <c r="G2038" s="237" t="str">
        <f t="shared" si="353"/>
        <v>0824</v>
      </c>
      <c r="H2038" s="237" t="s">
        <v>9508</v>
      </c>
      <c r="I2038" s="237" t="str">
        <f t="shared" si="354"/>
        <v>仙台市宮城野区鶴ケ谷４丁目２番地の２</v>
      </c>
      <c r="J2038" s="237" t="s">
        <v>9509</v>
      </c>
      <c r="K2038" s="237" t="s">
        <v>9510</v>
      </c>
      <c r="L2038" s="237" t="s">
        <v>339</v>
      </c>
      <c r="M2038" s="237" t="s">
        <v>9511</v>
      </c>
      <c r="N2038" s="237" t="s">
        <v>9512</v>
      </c>
      <c r="O2038" s="237" t="s">
        <v>9513</v>
      </c>
      <c r="P2038" s="237" t="s">
        <v>7832</v>
      </c>
      <c r="Q2038" s="237" t="s">
        <v>9168</v>
      </c>
      <c r="R2038" s="237" t="s">
        <v>9508</v>
      </c>
      <c r="S2038" s="237" t="s">
        <v>9509</v>
      </c>
      <c r="T2038" s="237" t="s">
        <v>9510</v>
      </c>
      <c r="U2038" s="237" t="s">
        <v>9514</v>
      </c>
      <c r="V2038" s="237" t="s">
        <v>101</v>
      </c>
      <c r="W2038" s="237"/>
      <c r="X2038" s="237"/>
      <c r="Y2038" s="237" t="s">
        <v>9512</v>
      </c>
      <c r="Z2038" s="237" t="s">
        <v>9513</v>
      </c>
      <c r="AA2038" s="237" t="str">
        <f t="shared" si="355"/>
        <v>ホットヘルパーステーション</v>
      </c>
      <c r="AB2038" s="237" t="s">
        <v>7832</v>
      </c>
      <c r="AC2038" s="237" t="str">
        <f t="shared" si="356"/>
        <v>983</v>
      </c>
      <c r="AD2038" s="237" t="str">
        <f t="shared" si="357"/>
        <v>0824</v>
      </c>
      <c r="AE2038" s="237" t="s">
        <v>9168</v>
      </c>
      <c r="AF2038" s="237" t="s">
        <v>9508</v>
      </c>
      <c r="AG2038" s="237" t="str">
        <f t="shared" si="358"/>
        <v>仙台市宮城野区鶴ケ谷４丁目２番地の２</v>
      </c>
      <c r="AH2038" s="237" t="s">
        <v>9509</v>
      </c>
      <c r="AI2038" s="237" t="s">
        <v>9510</v>
      </c>
      <c r="AJ2038" s="237" t="s">
        <v>332</v>
      </c>
    </row>
    <row r="2039" spans="1:36">
      <c r="A2039" s="237" t="str">
        <f t="shared" si="350"/>
        <v>0415200567行動援護</v>
      </c>
      <c r="B2039" s="237" t="s">
        <v>9506</v>
      </c>
      <c r="C2039" s="237" t="s">
        <v>9507</v>
      </c>
      <c r="D2039" s="237" t="str">
        <f t="shared" si="351"/>
        <v>カブシキガイシャホットライフ</v>
      </c>
      <c r="E2039" s="237" t="s">
        <v>7832</v>
      </c>
      <c r="F2039" s="237" t="str">
        <f t="shared" si="352"/>
        <v>983</v>
      </c>
      <c r="G2039" s="237" t="str">
        <f t="shared" si="353"/>
        <v>0824</v>
      </c>
      <c r="H2039" s="237" t="s">
        <v>9508</v>
      </c>
      <c r="I2039" s="237" t="str">
        <f t="shared" si="354"/>
        <v>仙台市宮城野区鶴ケ谷４丁目２番地の２</v>
      </c>
      <c r="J2039" s="237" t="s">
        <v>9509</v>
      </c>
      <c r="K2039" s="237" t="s">
        <v>9510</v>
      </c>
      <c r="L2039" s="237" t="s">
        <v>339</v>
      </c>
      <c r="M2039" s="237" t="s">
        <v>9511</v>
      </c>
      <c r="N2039" s="237" t="s">
        <v>9512</v>
      </c>
      <c r="O2039" s="237" t="s">
        <v>9513</v>
      </c>
      <c r="P2039" s="237" t="s">
        <v>7832</v>
      </c>
      <c r="Q2039" s="237" t="s">
        <v>9168</v>
      </c>
      <c r="R2039" s="237" t="s">
        <v>9508</v>
      </c>
      <c r="S2039" s="237" t="s">
        <v>9509</v>
      </c>
      <c r="T2039" s="237" t="s">
        <v>9510</v>
      </c>
      <c r="U2039" s="237" t="s">
        <v>9514</v>
      </c>
      <c r="V2039" s="237" t="s">
        <v>102</v>
      </c>
      <c r="W2039" s="237"/>
      <c r="X2039" s="237"/>
      <c r="Y2039" s="237" t="s">
        <v>9512</v>
      </c>
      <c r="Z2039" s="237" t="s">
        <v>9513</v>
      </c>
      <c r="AA2039" s="237" t="str">
        <f t="shared" si="355"/>
        <v>ホットヘルパーステーション</v>
      </c>
      <c r="AB2039" s="237" t="s">
        <v>7832</v>
      </c>
      <c r="AC2039" s="237" t="str">
        <f t="shared" si="356"/>
        <v>983</v>
      </c>
      <c r="AD2039" s="237" t="str">
        <f t="shared" si="357"/>
        <v>0824</v>
      </c>
      <c r="AE2039" s="237" t="s">
        <v>9168</v>
      </c>
      <c r="AF2039" s="237" t="s">
        <v>9508</v>
      </c>
      <c r="AG2039" s="237" t="str">
        <f t="shared" si="358"/>
        <v>仙台市宮城野区鶴ケ谷４丁目２番地の２</v>
      </c>
      <c r="AH2039" s="237" t="s">
        <v>9509</v>
      </c>
      <c r="AI2039" s="237" t="s">
        <v>9510</v>
      </c>
      <c r="AJ2039" s="237" t="s">
        <v>332</v>
      </c>
    </row>
    <row r="2040" spans="1:36">
      <c r="A2040" s="237" t="str">
        <f t="shared" si="350"/>
        <v>0415200575居宅介護</v>
      </c>
      <c r="B2040" s="237" t="s">
        <v>9515</v>
      </c>
      <c r="C2040" s="237" t="s">
        <v>9516</v>
      </c>
      <c r="D2040" s="237" t="str">
        <f t="shared" si="351"/>
        <v>カブシキガイシャアースワーク</v>
      </c>
      <c r="E2040" s="237" t="s">
        <v>9517</v>
      </c>
      <c r="F2040" s="237" t="str">
        <f t="shared" si="352"/>
        <v>983</v>
      </c>
      <c r="G2040" s="237" t="str">
        <f t="shared" si="353"/>
        <v>0037</v>
      </c>
      <c r="H2040" s="237" t="s">
        <v>9518</v>
      </c>
      <c r="I2040" s="237" t="str">
        <f t="shared" si="354"/>
        <v>仙台市宮城野区平成一丁目３番１５号</v>
      </c>
      <c r="J2040" s="237" t="s">
        <v>9519</v>
      </c>
      <c r="K2040" s="237" t="s">
        <v>9520</v>
      </c>
      <c r="L2040" s="237" t="s">
        <v>339</v>
      </c>
      <c r="M2040" s="237" t="s">
        <v>9521</v>
      </c>
      <c r="N2040" s="237" t="s">
        <v>9522</v>
      </c>
      <c r="O2040" s="237" t="s">
        <v>9523</v>
      </c>
      <c r="P2040" s="237" t="s">
        <v>9517</v>
      </c>
      <c r="Q2040" s="237" t="s">
        <v>9168</v>
      </c>
      <c r="R2040" s="237" t="s">
        <v>9518</v>
      </c>
      <c r="S2040" s="237" t="s">
        <v>9519</v>
      </c>
      <c r="T2040" s="237" t="s">
        <v>9520</v>
      </c>
      <c r="U2040" s="237" t="s">
        <v>9524</v>
      </c>
      <c r="V2040" s="237" t="s">
        <v>99</v>
      </c>
      <c r="W2040" s="237"/>
      <c r="X2040" s="237"/>
      <c r="Y2040" s="237" t="s">
        <v>9522</v>
      </c>
      <c r="Z2040" s="237" t="s">
        <v>9523</v>
      </c>
      <c r="AA2040" s="237" t="str">
        <f t="shared" si="355"/>
        <v>アースワーク</v>
      </c>
      <c r="AB2040" s="237" t="s">
        <v>9517</v>
      </c>
      <c r="AC2040" s="237" t="str">
        <f t="shared" si="356"/>
        <v>983</v>
      </c>
      <c r="AD2040" s="237" t="str">
        <f t="shared" si="357"/>
        <v>0037</v>
      </c>
      <c r="AE2040" s="237" t="s">
        <v>9168</v>
      </c>
      <c r="AF2040" s="237" t="s">
        <v>9518</v>
      </c>
      <c r="AG2040" s="237" t="str">
        <f t="shared" si="358"/>
        <v>仙台市宮城野区平成一丁目３番１５号</v>
      </c>
      <c r="AH2040" s="237" t="s">
        <v>9519</v>
      </c>
      <c r="AI2040" s="237" t="s">
        <v>9520</v>
      </c>
      <c r="AJ2040" s="237" t="s">
        <v>332</v>
      </c>
    </row>
    <row r="2041" spans="1:36">
      <c r="A2041" s="237" t="str">
        <f t="shared" si="350"/>
        <v>0415200575重度訪問介護</v>
      </c>
      <c r="B2041" s="237" t="s">
        <v>9515</v>
      </c>
      <c r="C2041" s="237" t="s">
        <v>9516</v>
      </c>
      <c r="D2041" s="237" t="str">
        <f t="shared" si="351"/>
        <v>カブシキガイシャアースワーク</v>
      </c>
      <c r="E2041" s="237" t="s">
        <v>9517</v>
      </c>
      <c r="F2041" s="237" t="str">
        <f t="shared" si="352"/>
        <v>983</v>
      </c>
      <c r="G2041" s="237" t="str">
        <f t="shared" si="353"/>
        <v>0037</v>
      </c>
      <c r="H2041" s="237" t="s">
        <v>9518</v>
      </c>
      <c r="I2041" s="237" t="str">
        <f t="shared" si="354"/>
        <v>仙台市宮城野区平成一丁目３番１５号</v>
      </c>
      <c r="J2041" s="237" t="s">
        <v>9519</v>
      </c>
      <c r="K2041" s="237" t="s">
        <v>9520</v>
      </c>
      <c r="L2041" s="237" t="s">
        <v>339</v>
      </c>
      <c r="M2041" s="237" t="s">
        <v>9521</v>
      </c>
      <c r="N2041" s="237" t="s">
        <v>9522</v>
      </c>
      <c r="O2041" s="237" t="s">
        <v>9523</v>
      </c>
      <c r="P2041" s="237" t="s">
        <v>9517</v>
      </c>
      <c r="Q2041" s="237" t="s">
        <v>9168</v>
      </c>
      <c r="R2041" s="237" t="s">
        <v>9518</v>
      </c>
      <c r="S2041" s="237" t="s">
        <v>9519</v>
      </c>
      <c r="T2041" s="237" t="s">
        <v>9520</v>
      </c>
      <c r="U2041" s="237" t="s">
        <v>9524</v>
      </c>
      <c r="V2041" s="237" t="s">
        <v>101</v>
      </c>
      <c r="W2041" s="237"/>
      <c r="X2041" s="237"/>
      <c r="Y2041" s="237" t="s">
        <v>9522</v>
      </c>
      <c r="Z2041" s="237" t="s">
        <v>9523</v>
      </c>
      <c r="AA2041" s="237" t="str">
        <f t="shared" si="355"/>
        <v>アースワーク</v>
      </c>
      <c r="AB2041" s="237" t="s">
        <v>9517</v>
      </c>
      <c r="AC2041" s="237" t="str">
        <f t="shared" si="356"/>
        <v>983</v>
      </c>
      <c r="AD2041" s="237" t="str">
        <f t="shared" si="357"/>
        <v>0037</v>
      </c>
      <c r="AE2041" s="237" t="s">
        <v>9168</v>
      </c>
      <c r="AF2041" s="237" t="s">
        <v>9518</v>
      </c>
      <c r="AG2041" s="237" t="str">
        <f t="shared" si="358"/>
        <v>仙台市宮城野区平成一丁目３番１５号</v>
      </c>
      <c r="AH2041" s="237" t="s">
        <v>9519</v>
      </c>
      <c r="AI2041" s="237" t="s">
        <v>9520</v>
      </c>
      <c r="AJ2041" s="237" t="s">
        <v>332</v>
      </c>
    </row>
    <row r="2042" spans="1:36">
      <c r="A2042" s="237" t="str">
        <f t="shared" si="350"/>
        <v>0415200583生活介護</v>
      </c>
      <c r="B2042" s="237" t="s">
        <v>9525</v>
      </c>
      <c r="C2042" s="237" t="s">
        <v>9526</v>
      </c>
      <c r="D2042" s="237" t="str">
        <f t="shared" si="351"/>
        <v>トクテイヒエイリカツドウホウジンフルハウス</v>
      </c>
      <c r="E2042" s="237" t="s">
        <v>9527</v>
      </c>
      <c r="F2042" s="237" t="str">
        <f t="shared" si="352"/>
        <v>981</v>
      </c>
      <c r="G2042" s="237" t="str">
        <f t="shared" si="353"/>
        <v>1101</v>
      </c>
      <c r="H2042" s="237" t="s">
        <v>9528</v>
      </c>
      <c r="I2042" s="237" t="str">
        <f t="shared" si="354"/>
        <v>仙台市太白区四郎丸字前９２番地</v>
      </c>
      <c r="J2042" s="237" t="s">
        <v>9529</v>
      </c>
      <c r="K2042" s="237" t="s">
        <v>9529</v>
      </c>
      <c r="L2042" s="237" t="s">
        <v>901</v>
      </c>
      <c r="M2042" s="237" t="s">
        <v>9530</v>
      </c>
      <c r="N2042" s="237" t="s">
        <v>9531</v>
      </c>
      <c r="O2042" s="237" t="s">
        <v>9532</v>
      </c>
      <c r="P2042" s="237" t="s">
        <v>9533</v>
      </c>
      <c r="Q2042" s="237" t="s">
        <v>9168</v>
      </c>
      <c r="R2042" s="237" t="s">
        <v>9534</v>
      </c>
      <c r="S2042" s="237" t="s">
        <v>9535</v>
      </c>
      <c r="T2042" s="237" t="s">
        <v>9535</v>
      </c>
      <c r="U2042" s="237" t="s">
        <v>9536</v>
      </c>
      <c r="V2042" s="237" t="s">
        <v>105</v>
      </c>
      <c r="W2042" s="237"/>
      <c r="X2042" s="237"/>
      <c r="Y2042" s="237" t="s">
        <v>9537</v>
      </c>
      <c r="Z2042" s="237" t="s">
        <v>9538</v>
      </c>
      <c r="AA2042" s="237" t="str">
        <f t="shared" si="355"/>
        <v>フルハウス</v>
      </c>
      <c r="AB2042" s="237" t="s">
        <v>9539</v>
      </c>
      <c r="AC2042" s="237" t="str">
        <f t="shared" si="356"/>
        <v>981</v>
      </c>
      <c r="AD2042" s="237" t="str">
        <f t="shared" si="357"/>
        <v>8001</v>
      </c>
      <c r="AE2042" s="237" t="s">
        <v>8511</v>
      </c>
      <c r="AF2042" s="237" t="s">
        <v>9540</v>
      </c>
      <c r="AG2042" s="237" t="str">
        <f t="shared" si="358"/>
        <v>仙台市泉区南光台東３丁目１１番３５号</v>
      </c>
      <c r="AH2042" s="237" t="s">
        <v>9541</v>
      </c>
      <c r="AI2042" s="237" t="s">
        <v>9541</v>
      </c>
      <c r="AJ2042" s="237" t="s">
        <v>332</v>
      </c>
    </row>
    <row r="2043" spans="1:36">
      <c r="A2043" s="237" t="str">
        <f t="shared" si="350"/>
        <v>0415200583就労移行支援</v>
      </c>
      <c r="B2043" s="237" t="s">
        <v>9525</v>
      </c>
      <c r="C2043" s="237" t="s">
        <v>9526</v>
      </c>
      <c r="D2043" s="237" t="str">
        <f t="shared" si="351"/>
        <v>トクテイヒエイリカツドウホウジンフルハウス</v>
      </c>
      <c r="E2043" s="237" t="s">
        <v>9527</v>
      </c>
      <c r="F2043" s="237" t="str">
        <f t="shared" si="352"/>
        <v>981</v>
      </c>
      <c r="G2043" s="237" t="str">
        <f t="shared" si="353"/>
        <v>1101</v>
      </c>
      <c r="H2043" s="237" t="s">
        <v>9528</v>
      </c>
      <c r="I2043" s="237" t="str">
        <f t="shared" si="354"/>
        <v>仙台市太白区四郎丸字前９２番地</v>
      </c>
      <c r="J2043" s="237" t="s">
        <v>9529</v>
      </c>
      <c r="K2043" s="237" t="s">
        <v>9529</v>
      </c>
      <c r="L2043" s="237" t="s">
        <v>901</v>
      </c>
      <c r="M2043" s="237" t="s">
        <v>9530</v>
      </c>
      <c r="N2043" s="237" t="s">
        <v>9531</v>
      </c>
      <c r="O2043" s="237" t="s">
        <v>9532</v>
      </c>
      <c r="P2043" s="237" t="s">
        <v>9533</v>
      </c>
      <c r="Q2043" s="237" t="s">
        <v>9168</v>
      </c>
      <c r="R2043" s="237" t="s">
        <v>9534</v>
      </c>
      <c r="S2043" s="237" t="s">
        <v>9535</v>
      </c>
      <c r="T2043" s="237" t="s">
        <v>9535</v>
      </c>
      <c r="U2043" s="237" t="s">
        <v>9536</v>
      </c>
      <c r="V2043" s="237" t="s">
        <v>109</v>
      </c>
      <c r="W2043" s="237"/>
      <c r="X2043" s="237"/>
      <c r="Y2043" s="237" t="s">
        <v>9537</v>
      </c>
      <c r="Z2043" s="237" t="s">
        <v>9538</v>
      </c>
      <c r="AA2043" s="237" t="str">
        <f t="shared" si="355"/>
        <v>フルハウス</v>
      </c>
      <c r="AB2043" s="237" t="s">
        <v>9539</v>
      </c>
      <c r="AC2043" s="237" t="str">
        <f t="shared" si="356"/>
        <v>981</v>
      </c>
      <c r="AD2043" s="237" t="str">
        <f t="shared" si="357"/>
        <v>8001</v>
      </c>
      <c r="AE2043" s="237" t="s">
        <v>8511</v>
      </c>
      <c r="AF2043" s="237" t="s">
        <v>9542</v>
      </c>
      <c r="AG2043" s="237" t="str">
        <f t="shared" si="358"/>
        <v>仙台市泉区南光台東3-11-35</v>
      </c>
      <c r="AH2043" s="237" t="s">
        <v>9541</v>
      </c>
      <c r="AI2043" s="237" t="s">
        <v>9541</v>
      </c>
      <c r="AJ2043" s="237" t="s">
        <v>332</v>
      </c>
    </row>
    <row r="2044" spans="1:36">
      <c r="A2044" s="237" t="str">
        <f t="shared" si="350"/>
        <v>0415200583就労継続支援Ｂ型</v>
      </c>
      <c r="B2044" s="237" t="s">
        <v>9525</v>
      </c>
      <c r="C2044" s="237" t="s">
        <v>9526</v>
      </c>
      <c r="D2044" s="237" t="str">
        <f t="shared" si="351"/>
        <v>トクテイヒエイリカツドウホウジンフルハウス</v>
      </c>
      <c r="E2044" s="237" t="s">
        <v>9527</v>
      </c>
      <c r="F2044" s="237" t="str">
        <f t="shared" si="352"/>
        <v>981</v>
      </c>
      <c r="G2044" s="237" t="str">
        <f t="shared" si="353"/>
        <v>1101</v>
      </c>
      <c r="H2044" s="237" t="s">
        <v>9528</v>
      </c>
      <c r="I2044" s="237" t="str">
        <f t="shared" si="354"/>
        <v>仙台市太白区四郎丸字前９２番地</v>
      </c>
      <c r="J2044" s="237" t="s">
        <v>9529</v>
      </c>
      <c r="K2044" s="237" t="s">
        <v>9529</v>
      </c>
      <c r="L2044" s="237" t="s">
        <v>901</v>
      </c>
      <c r="M2044" s="237" t="s">
        <v>9530</v>
      </c>
      <c r="N2044" s="237" t="s">
        <v>9531</v>
      </c>
      <c r="O2044" s="237" t="s">
        <v>9532</v>
      </c>
      <c r="P2044" s="237" t="s">
        <v>9533</v>
      </c>
      <c r="Q2044" s="237" t="s">
        <v>9168</v>
      </c>
      <c r="R2044" s="237" t="s">
        <v>9534</v>
      </c>
      <c r="S2044" s="237" t="s">
        <v>9535</v>
      </c>
      <c r="T2044" s="237" t="s">
        <v>9535</v>
      </c>
      <c r="U2044" s="237" t="s">
        <v>9536</v>
      </c>
      <c r="V2044" s="237" t="s">
        <v>111</v>
      </c>
      <c r="W2044" s="237"/>
      <c r="X2044" s="237"/>
      <c r="Y2044" s="237" t="s">
        <v>9531</v>
      </c>
      <c r="Z2044" s="237" t="s">
        <v>9532</v>
      </c>
      <c r="AA2044" s="237" t="str">
        <f t="shared" si="355"/>
        <v>コッペ</v>
      </c>
      <c r="AB2044" s="237" t="s">
        <v>9533</v>
      </c>
      <c r="AC2044" s="237" t="str">
        <f t="shared" si="356"/>
        <v>983</v>
      </c>
      <c r="AD2044" s="237" t="str">
        <f t="shared" si="357"/>
        <v>0834</v>
      </c>
      <c r="AE2044" s="237" t="s">
        <v>9168</v>
      </c>
      <c r="AF2044" s="237" t="s">
        <v>9534</v>
      </c>
      <c r="AG2044" s="237" t="str">
        <f t="shared" si="358"/>
        <v>仙台市宮城野区松岡町１７－１</v>
      </c>
      <c r="AH2044" s="237" t="s">
        <v>9543</v>
      </c>
      <c r="AI2044" s="237" t="s">
        <v>9535</v>
      </c>
      <c r="AJ2044" s="237" t="s">
        <v>260</v>
      </c>
    </row>
    <row r="2045" spans="1:36">
      <c r="A2045" s="237" t="str">
        <f t="shared" si="350"/>
        <v>0415200591就労移行支援</v>
      </c>
      <c r="B2045" s="237" t="s">
        <v>9397</v>
      </c>
      <c r="C2045" s="237" t="s">
        <v>9398</v>
      </c>
      <c r="D2045" s="237" t="str">
        <f t="shared" si="351"/>
        <v>シャカイフクシホウジンアイシフクシカイ</v>
      </c>
      <c r="E2045" s="237" t="s">
        <v>9399</v>
      </c>
      <c r="F2045" s="237" t="str">
        <f t="shared" si="352"/>
        <v>983</v>
      </c>
      <c r="G2045" s="237" t="str">
        <f t="shared" si="353"/>
        <v>0832</v>
      </c>
      <c r="H2045" s="237" t="s">
        <v>9400</v>
      </c>
      <c r="I2045" s="237" t="str">
        <f t="shared" si="354"/>
        <v>仙台市宮城野区安養寺二丁目１番２号</v>
      </c>
      <c r="J2045" s="237" t="s">
        <v>9401</v>
      </c>
      <c r="K2045" s="237" t="s">
        <v>9402</v>
      </c>
      <c r="L2045" s="237" t="s">
        <v>248</v>
      </c>
      <c r="M2045" s="237" t="s">
        <v>9403</v>
      </c>
      <c r="N2045" s="237" t="s">
        <v>9404</v>
      </c>
      <c r="O2045" s="237" t="s">
        <v>9405</v>
      </c>
      <c r="P2045" s="237" t="s">
        <v>9399</v>
      </c>
      <c r="Q2045" s="237" t="s">
        <v>9168</v>
      </c>
      <c r="R2045" s="237" t="s">
        <v>9400</v>
      </c>
      <c r="S2045" s="237" t="s">
        <v>9401</v>
      </c>
      <c r="T2045" s="237" t="s">
        <v>9402</v>
      </c>
      <c r="U2045" s="237" t="s">
        <v>9544</v>
      </c>
      <c r="V2045" s="237" t="s">
        <v>109</v>
      </c>
      <c r="W2045" s="237"/>
      <c r="X2045" s="237"/>
      <c r="Y2045" s="237" t="s">
        <v>9404</v>
      </c>
      <c r="Z2045" s="237" t="s">
        <v>9405</v>
      </c>
      <c r="AA2045" s="237" t="str">
        <f t="shared" si="355"/>
        <v>イズミジュサンジョ</v>
      </c>
      <c r="AB2045" s="237" t="s">
        <v>9399</v>
      </c>
      <c r="AC2045" s="237" t="str">
        <f t="shared" si="356"/>
        <v>983</v>
      </c>
      <c r="AD2045" s="237" t="str">
        <f t="shared" si="357"/>
        <v>0832</v>
      </c>
      <c r="AE2045" s="237" t="s">
        <v>9168</v>
      </c>
      <c r="AF2045" s="237" t="s">
        <v>9400</v>
      </c>
      <c r="AG2045" s="237" t="str">
        <f t="shared" si="358"/>
        <v>仙台市宮城野区安養寺二丁目１番２号</v>
      </c>
      <c r="AH2045" s="237" t="s">
        <v>9401</v>
      </c>
      <c r="AI2045" s="237" t="s">
        <v>9402</v>
      </c>
      <c r="AJ2045" s="237" t="s">
        <v>332</v>
      </c>
    </row>
    <row r="2046" spans="1:36">
      <c r="A2046" s="237" t="str">
        <f t="shared" si="350"/>
        <v>0415200591就労継続支援Ｂ型</v>
      </c>
      <c r="B2046" s="237" t="s">
        <v>9397</v>
      </c>
      <c r="C2046" s="237" t="s">
        <v>9398</v>
      </c>
      <c r="D2046" s="237" t="str">
        <f t="shared" si="351"/>
        <v>シャカイフクシホウジンアイシフクシカイ</v>
      </c>
      <c r="E2046" s="237" t="s">
        <v>9399</v>
      </c>
      <c r="F2046" s="237" t="str">
        <f t="shared" si="352"/>
        <v>983</v>
      </c>
      <c r="G2046" s="237" t="str">
        <f t="shared" si="353"/>
        <v>0832</v>
      </c>
      <c r="H2046" s="237" t="s">
        <v>9400</v>
      </c>
      <c r="I2046" s="237" t="str">
        <f t="shared" si="354"/>
        <v>仙台市宮城野区安養寺二丁目１番２号</v>
      </c>
      <c r="J2046" s="237" t="s">
        <v>9401</v>
      </c>
      <c r="K2046" s="237" t="s">
        <v>9402</v>
      </c>
      <c r="L2046" s="237" t="s">
        <v>248</v>
      </c>
      <c r="M2046" s="237" t="s">
        <v>9403</v>
      </c>
      <c r="N2046" s="237" t="s">
        <v>9404</v>
      </c>
      <c r="O2046" s="237" t="s">
        <v>9405</v>
      </c>
      <c r="P2046" s="237" t="s">
        <v>9399</v>
      </c>
      <c r="Q2046" s="237" t="s">
        <v>9168</v>
      </c>
      <c r="R2046" s="237" t="s">
        <v>9400</v>
      </c>
      <c r="S2046" s="237" t="s">
        <v>9401</v>
      </c>
      <c r="T2046" s="237" t="s">
        <v>9402</v>
      </c>
      <c r="U2046" s="237" t="s">
        <v>9544</v>
      </c>
      <c r="V2046" s="237" t="s">
        <v>111</v>
      </c>
      <c r="W2046" s="237"/>
      <c r="X2046" s="237"/>
      <c r="Y2046" s="237" t="s">
        <v>9404</v>
      </c>
      <c r="Z2046" s="237" t="s">
        <v>9405</v>
      </c>
      <c r="AA2046" s="237" t="str">
        <f t="shared" si="355"/>
        <v>イズミジュサンジョ</v>
      </c>
      <c r="AB2046" s="237" t="s">
        <v>9399</v>
      </c>
      <c r="AC2046" s="237" t="str">
        <f t="shared" si="356"/>
        <v>983</v>
      </c>
      <c r="AD2046" s="237" t="str">
        <f t="shared" si="357"/>
        <v>0832</v>
      </c>
      <c r="AE2046" s="237" t="s">
        <v>9168</v>
      </c>
      <c r="AF2046" s="237" t="s">
        <v>9400</v>
      </c>
      <c r="AG2046" s="237" t="str">
        <f t="shared" si="358"/>
        <v>仙台市宮城野区安養寺二丁目１番２号</v>
      </c>
      <c r="AH2046" s="237" t="s">
        <v>9401</v>
      </c>
      <c r="AI2046" s="237" t="s">
        <v>9402</v>
      </c>
      <c r="AJ2046" s="237" t="s">
        <v>260</v>
      </c>
    </row>
    <row r="2047" spans="1:36">
      <c r="A2047" s="237" t="str">
        <f t="shared" si="350"/>
        <v>0415200609居宅介護</v>
      </c>
      <c r="B2047" s="237" t="s">
        <v>9545</v>
      </c>
      <c r="C2047" s="237" t="s">
        <v>9546</v>
      </c>
      <c r="D2047" s="237" t="str">
        <f t="shared" si="351"/>
        <v>カブシキガイシャアルダン</v>
      </c>
      <c r="E2047" s="237" t="s">
        <v>9325</v>
      </c>
      <c r="F2047" s="237" t="str">
        <f t="shared" si="352"/>
        <v>983</v>
      </c>
      <c r="G2047" s="237" t="str">
        <f t="shared" si="353"/>
        <v>0821</v>
      </c>
      <c r="H2047" s="237" t="s">
        <v>9547</v>
      </c>
      <c r="I2047" s="237" t="str">
        <f t="shared" si="354"/>
        <v>仙台市宮城野区岩切字鴻巣１０４－２</v>
      </c>
      <c r="J2047" s="237" t="s">
        <v>9548</v>
      </c>
      <c r="K2047" s="237" t="s">
        <v>9548</v>
      </c>
      <c r="L2047" s="237" t="s">
        <v>339</v>
      </c>
      <c r="M2047" s="237" t="s">
        <v>9549</v>
      </c>
      <c r="N2047" s="237" t="s">
        <v>9550</v>
      </c>
      <c r="O2047" s="237" t="s">
        <v>9551</v>
      </c>
      <c r="P2047" s="237" t="s">
        <v>9517</v>
      </c>
      <c r="Q2047" s="237" t="s">
        <v>9168</v>
      </c>
      <c r="R2047" s="237" t="s">
        <v>9552</v>
      </c>
      <c r="S2047" s="237" t="s">
        <v>9553</v>
      </c>
      <c r="T2047" s="237" t="s">
        <v>9554</v>
      </c>
      <c r="U2047" s="237" t="s">
        <v>9555</v>
      </c>
      <c r="V2047" s="237" t="s">
        <v>99</v>
      </c>
      <c r="W2047" s="237"/>
      <c r="X2047" s="237"/>
      <c r="Y2047" s="237" t="s">
        <v>9550</v>
      </c>
      <c r="Z2047" s="237" t="s">
        <v>9551</v>
      </c>
      <c r="AA2047" s="237" t="str">
        <f t="shared" si="355"/>
        <v>アルダンケアサービス</v>
      </c>
      <c r="AB2047" s="237" t="s">
        <v>9517</v>
      </c>
      <c r="AC2047" s="237" t="str">
        <f t="shared" si="356"/>
        <v>983</v>
      </c>
      <c r="AD2047" s="237" t="str">
        <f t="shared" si="357"/>
        <v>0037</v>
      </c>
      <c r="AE2047" s="237" t="s">
        <v>9168</v>
      </c>
      <c r="AF2047" s="237" t="s">
        <v>9552</v>
      </c>
      <c r="AG2047" s="237" t="str">
        <f t="shared" si="358"/>
        <v>仙台市宮城野区平成２丁目７－３８　高橋ビル１Ｆ</v>
      </c>
      <c r="AH2047" s="237" t="s">
        <v>9553</v>
      </c>
      <c r="AI2047" s="237" t="s">
        <v>9554</v>
      </c>
      <c r="AJ2047" s="237" t="s">
        <v>332</v>
      </c>
    </row>
    <row r="2048" spans="1:36">
      <c r="A2048" s="237" t="str">
        <f t="shared" si="350"/>
        <v>0415200609重度訪問介護</v>
      </c>
      <c r="B2048" s="237" t="s">
        <v>9545</v>
      </c>
      <c r="C2048" s="237" t="s">
        <v>9546</v>
      </c>
      <c r="D2048" s="237" t="str">
        <f t="shared" si="351"/>
        <v>カブシキガイシャアルダン</v>
      </c>
      <c r="E2048" s="237" t="s">
        <v>9325</v>
      </c>
      <c r="F2048" s="237" t="str">
        <f t="shared" si="352"/>
        <v>983</v>
      </c>
      <c r="G2048" s="237" t="str">
        <f t="shared" si="353"/>
        <v>0821</v>
      </c>
      <c r="H2048" s="237" t="s">
        <v>9547</v>
      </c>
      <c r="I2048" s="237" t="str">
        <f t="shared" si="354"/>
        <v>仙台市宮城野区岩切字鴻巣１０４－２</v>
      </c>
      <c r="J2048" s="237" t="s">
        <v>9548</v>
      </c>
      <c r="K2048" s="237" t="s">
        <v>9548</v>
      </c>
      <c r="L2048" s="237" t="s">
        <v>339</v>
      </c>
      <c r="M2048" s="237" t="s">
        <v>9549</v>
      </c>
      <c r="N2048" s="237" t="s">
        <v>9550</v>
      </c>
      <c r="O2048" s="237" t="s">
        <v>9551</v>
      </c>
      <c r="P2048" s="237" t="s">
        <v>9517</v>
      </c>
      <c r="Q2048" s="237" t="s">
        <v>9168</v>
      </c>
      <c r="R2048" s="237" t="s">
        <v>9552</v>
      </c>
      <c r="S2048" s="237" t="s">
        <v>9553</v>
      </c>
      <c r="T2048" s="237" t="s">
        <v>9554</v>
      </c>
      <c r="U2048" s="237" t="s">
        <v>9555</v>
      </c>
      <c r="V2048" s="237" t="s">
        <v>101</v>
      </c>
      <c r="W2048" s="237"/>
      <c r="X2048" s="237"/>
      <c r="Y2048" s="237" t="s">
        <v>9550</v>
      </c>
      <c r="Z2048" s="237" t="s">
        <v>9551</v>
      </c>
      <c r="AA2048" s="237" t="str">
        <f t="shared" si="355"/>
        <v>アルダンケアサービス</v>
      </c>
      <c r="AB2048" s="237" t="s">
        <v>9517</v>
      </c>
      <c r="AC2048" s="237" t="str">
        <f t="shared" si="356"/>
        <v>983</v>
      </c>
      <c r="AD2048" s="237" t="str">
        <f t="shared" si="357"/>
        <v>0037</v>
      </c>
      <c r="AE2048" s="237" t="s">
        <v>9168</v>
      </c>
      <c r="AF2048" s="237" t="s">
        <v>9552</v>
      </c>
      <c r="AG2048" s="237" t="str">
        <f t="shared" si="358"/>
        <v>仙台市宮城野区平成２丁目７－３８　高橋ビル１Ｆ</v>
      </c>
      <c r="AH2048" s="237" t="s">
        <v>9553</v>
      </c>
      <c r="AI2048" s="237" t="s">
        <v>9554</v>
      </c>
      <c r="AJ2048" s="237" t="s">
        <v>332</v>
      </c>
    </row>
    <row r="2049" spans="1:36">
      <c r="A2049" s="237" t="str">
        <f t="shared" si="350"/>
        <v>0415200625児童デイサービス</v>
      </c>
      <c r="B2049" s="237" t="s">
        <v>9556</v>
      </c>
      <c r="C2049" s="237" t="s">
        <v>9557</v>
      </c>
      <c r="D2049" s="237" t="str">
        <f t="shared" si="351"/>
        <v>トクテイヒエイリカツドウホウジンツバメッコ</v>
      </c>
      <c r="E2049" s="237" t="s">
        <v>9558</v>
      </c>
      <c r="F2049" s="237" t="str">
        <f t="shared" si="352"/>
        <v>981</v>
      </c>
      <c r="G2049" s="237" t="str">
        <f t="shared" si="353"/>
        <v>3131</v>
      </c>
      <c r="H2049" s="237" t="s">
        <v>9559</v>
      </c>
      <c r="I2049" s="237" t="str">
        <f t="shared" si="354"/>
        <v>仙台市泉区七北田字日野123番地の９</v>
      </c>
      <c r="J2049" s="237" t="s">
        <v>9560</v>
      </c>
      <c r="K2049" s="237" t="s">
        <v>9561</v>
      </c>
      <c r="L2049" s="237" t="s">
        <v>7444</v>
      </c>
      <c r="M2049" s="237" t="s">
        <v>9562</v>
      </c>
      <c r="N2049" s="237" t="s">
        <v>9563</v>
      </c>
      <c r="O2049" s="237" t="s">
        <v>9564</v>
      </c>
      <c r="P2049" s="237" t="s">
        <v>9258</v>
      </c>
      <c r="Q2049" s="237" t="s">
        <v>9168</v>
      </c>
      <c r="R2049" s="237" t="s">
        <v>9565</v>
      </c>
      <c r="S2049" s="237" t="s">
        <v>9566</v>
      </c>
      <c r="T2049" s="237" t="s">
        <v>9566</v>
      </c>
      <c r="U2049" s="237" t="s">
        <v>9567</v>
      </c>
      <c r="V2049" s="237" t="s">
        <v>331</v>
      </c>
      <c r="W2049" s="237"/>
      <c r="X2049" s="237"/>
      <c r="Y2049" s="237" t="s">
        <v>9563</v>
      </c>
      <c r="Z2049" s="237" t="s">
        <v>9564</v>
      </c>
      <c r="AA2049" s="237" t="str">
        <f t="shared" si="355"/>
        <v>サカエツバメッコ</v>
      </c>
      <c r="AB2049" s="237" t="s">
        <v>9258</v>
      </c>
      <c r="AC2049" s="237" t="str">
        <f t="shared" si="356"/>
        <v>983</v>
      </c>
      <c r="AD2049" s="237" t="str">
        <f t="shared" si="357"/>
        <v>0011</v>
      </c>
      <c r="AE2049" s="237" t="s">
        <v>9168</v>
      </c>
      <c r="AF2049" s="237" t="s">
        <v>9565</v>
      </c>
      <c r="AG2049" s="237" t="str">
        <f t="shared" si="358"/>
        <v>仙台市宮城野区栄2丁目2-19</v>
      </c>
      <c r="AH2049" s="237" t="s">
        <v>9566</v>
      </c>
      <c r="AI2049" s="237" t="s">
        <v>9566</v>
      </c>
      <c r="AJ2049" s="237" t="s">
        <v>260</v>
      </c>
    </row>
    <row r="2050" spans="1:36">
      <c r="A2050" s="237" t="str">
        <f t="shared" si="350"/>
        <v>0415200633居宅介護</v>
      </c>
      <c r="B2050" s="237" t="s">
        <v>9568</v>
      </c>
      <c r="C2050" s="237" t="s">
        <v>9569</v>
      </c>
      <c r="D2050" s="237" t="str">
        <f t="shared" si="351"/>
        <v>ユウゲンカイシャフタバタクシー</v>
      </c>
      <c r="E2050" s="237" t="s">
        <v>8282</v>
      </c>
      <c r="F2050" s="237" t="str">
        <f t="shared" si="352"/>
        <v>983</v>
      </c>
      <c r="G2050" s="237" t="str">
        <f t="shared" si="353"/>
        <v>0035</v>
      </c>
      <c r="H2050" s="237" t="s">
        <v>9570</v>
      </c>
      <c r="I2050" s="237" t="str">
        <f t="shared" si="354"/>
        <v>仙台市宮城野区日の出町二丁目３番18号</v>
      </c>
      <c r="J2050" s="237" t="s">
        <v>9571</v>
      </c>
      <c r="K2050" s="237" t="s">
        <v>9572</v>
      </c>
      <c r="L2050" s="237" t="s">
        <v>339</v>
      </c>
      <c r="M2050" s="237" t="s">
        <v>9573</v>
      </c>
      <c r="N2050" s="237" t="s">
        <v>9568</v>
      </c>
      <c r="O2050" s="237" t="s">
        <v>9569</v>
      </c>
      <c r="P2050" s="237" t="s">
        <v>8282</v>
      </c>
      <c r="Q2050" s="237" t="s">
        <v>9168</v>
      </c>
      <c r="R2050" s="237" t="s">
        <v>9570</v>
      </c>
      <c r="S2050" s="237" t="s">
        <v>9571</v>
      </c>
      <c r="T2050" s="237" t="s">
        <v>9572</v>
      </c>
      <c r="U2050" s="237" t="s">
        <v>9574</v>
      </c>
      <c r="V2050" s="237" t="s">
        <v>99</v>
      </c>
      <c r="W2050" s="237"/>
      <c r="X2050" s="237"/>
      <c r="Y2050" s="237" t="s">
        <v>9568</v>
      </c>
      <c r="Z2050" s="237" t="s">
        <v>9569</v>
      </c>
      <c r="AA2050" s="237" t="str">
        <f t="shared" si="355"/>
        <v>ユウゲンカイシャフタバタクシー</v>
      </c>
      <c r="AB2050" s="237" t="s">
        <v>8282</v>
      </c>
      <c r="AC2050" s="237" t="str">
        <f t="shared" si="356"/>
        <v>983</v>
      </c>
      <c r="AD2050" s="237" t="str">
        <f t="shared" si="357"/>
        <v>0035</v>
      </c>
      <c r="AE2050" s="237" t="s">
        <v>9168</v>
      </c>
      <c r="AF2050" s="237" t="s">
        <v>9570</v>
      </c>
      <c r="AG2050" s="237" t="str">
        <f t="shared" si="358"/>
        <v>仙台市宮城野区日の出町二丁目３番18号</v>
      </c>
      <c r="AH2050" s="237" t="s">
        <v>9571</v>
      </c>
      <c r="AI2050" s="237" t="s">
        <v>9572</v>
      </c>
      <c r="AJ2050" s="237" t="s">
        <v>260</v>
      </c>
    </row>
    <row r="2051" spans="1:36">
      <c r="A2051" s="237" t="str">
        <f t="shared" si="350"/>
        <v>0415200641居宅介護</v>
      </c>
      <c r="B2051" s="237" t="s">
        <v>9575</v>
      </c>
      <c r="C2051" s="237" t="s">
        <v>9576</v>
      </c>
      <c r="D2051" s="237" t="str">
        <f t="shared" si="351"/>
        <v>カブシキガイシャライフミクス</v>
      </c>
      <c r="E2051" s="237" t="s">
        <v>9577</v>
      </c>
      <c r="F2051" s="237" t="str">
        <f t="shared" si="352"/>
        <v>980</v>
      </c>
      <c r="G2051" s="237" t="str">
        <f t="shared" si="353"/>
        <v>6109</v>
      </c>
      <c r="H2051" s="237" t="s">
        <v>9578</v>
      </c>
      <c r="I2051" s="237" t="str">
        <f t="shared" si="354"/>
        <v>仙台市青葉区中央１丁目３番１号アエル９階</v>
      </c>
      <c r="J2051" s="237" t="s">
        <v>9579</v>
      </c>
      <c r="K2051" s="237" t="s">
        <v>9579</v>
      </c>
      <c r="L2051" s="237" t="s">
        <v>339</v>
      </c>
      <c r="M2051" s="237" t="s">
        <v>9580</v>
      </c>
      <c r="N2051" s="237" t="s">
        <v>9581</v>
      </c>
      <c r="O2051" s="237" t="s">
        <v>9582</v>
      </c>
      <c r="P2051" s="237" t="s">
        <v>7492</v>
      </c>
      <c r="Q2051" s="237" t="s">
        <v>9168</v>
      </c>
      <c r="R2051" s="237" t="s">
        <v>9583</v>
      </c>
      <c r="S2051" s="237" t="s">
        <v>9584</v>
      </c>
      <c r="T2051" s="237" t="s">
        <v>9585</v>
      </c>
      <c r="U2051" s="237" t="s">
        <v>9586</v>
      </c>
      <c r="V2051" s="237" t="s">
        <v>99</v>
      </c>
      <c r="W2051" s="237"/>
      <c r="X2051" s="237"/>
      <c r="Y2051" s="237" t="s">
        <v>9581</v>
      </c>
      <c r="Z2051" s="237" t="s">
        <v>9582</v>
      </c>
      <c r="AA2051" s="237" t="str">
        <f t="shared" si="355"/>
        <v>フループフクムロホウモンカイゴ</v>
      </c>
      <c r="AB2051" s="237" t="s">
        <v>7492</v>
      </c>
      <c r="AC2051" s="237" t="str">
        <f t="shared" si="356"/>
        <v>983</v>
      </c>
      <c r="AD2051" s="237" t="str">
        <f t="shared" si="357"/>
        <v>0005</v>
      </c>
      <c r="AE2051" s="237" t="s">
        <v>9168</v>
      </c>
      <c r="AF2051" s="237" t="s">
        <v>9583</v>
      </c>
      <c r="AG2051" s="237" t="str">
        <f t="shared" si="358"/>
        <v>仙台市宮城野区福室七丁目６番１７号</v>
      </c>
      <c r="AH2051" s="237" t="s">
        <v>9584</v>
      </c>
      <c r="AI2051" s="237" t="s">
        <v>9585</v>
      </c>
      <c r="AJ2051" s="237" t="s">
        <v>332</v>
      </c>
    </row>
    <row r="2052" spans="1:36">
      <c r="A2052" s="237" t="str">
        <f t="shared" si="350"/>
        <v>0415200641重度訪問介護</v>
      </c>
      <c r="B2052" s="237" t="s">
        <v>9575</v>
      </c>
      <c r="C2052" s="237" t="s">
        <v>9576</v>
      </c>
      <c r="D2052" s="237" t="str">
        <f t="shared" si="351"/>
        <v>カブシキガイシャライフミクス</v>
      </c>
      <c r="E2052" s="237" t="s">
        <v>9577</v>
      </c>
      <c r="F2052" s="237" t="str">
        <f t="shared" si="352"/>
        <v>980</v>
      </c>
      <c r="G2052" s="237" t="str">
        <f t="shared" si="353"/>
        <v>6109</v>
      </c>
      <c r="H2052" s="237" t="s">
        <v>9578</v>
      </c>
      <c r="I2052" s="237" t="str">
        <f t="shared" si="354"/>
        <v>仙台市青葉区中央１丁目３番１号アエル９階</v>
      </c>
      <c r="J2052" s="237" t="s">
        <v>9579</v>
      </c>
      <c r="K2052" s="237" t="s">
        <v>9579</v>
      </c>
      <c r="L2052" s="237" t="s">
        <v>339</v>
      </c>
      <c r="M2052" s="237" t="s">
        <v>9580</v>
      </c>
      <c r="N2052" s="237" t="s">
        <v>9581</v>
      </c>
      <c r="O2052" s="237" t="s">
        <v>9582</v>
      </c>
      <c r="P2052" s="237" t="s">
        <v>7492</v>
      </c>
      <c r="Q2052" s="237" t="s">
        <v>9168</v>
      </c>
      <c r="R2052" s="237" t="s">
        <v>9583</v>
      </c>
      <c r="S2052" s="237" t="s">
        <v>9584</v>
      </c>
      <c r="T2052" s="237" t="s">
        <v>9585</v>
      </c>
      <c r="U2052" s="237" t="s">
        <v>9586</v>
      </c>
      <c r="V2052" s="237" t="s">
        <v>101</v>
      </c>
      <c r="W2052" s="237"/>
      <c r="X2052" s="237"/>
      <c r="Y2052" s="237" t="s">
        <v>9581</v>
      </c>
      <c r="Z2052" s="237" t="s">
        <v>9582</v>
      </c>
      <c r="AA2052" s="237" t="str">
        <f t="shared" si="355"/>
        <v>フループフクムロホウモンカイゴ</v>
      </c>
      <c r="AB2052" s="237" t="s">
        <v>7492</v>
      </c>
      <c r="AC2052" s="237" t="str">
        <f t="shared" si="356"/>
        <v>983</v>
      </c>
      <c r="AD2052" s="237" t="str">
        <f t="shared" si="357"/>
        <v>0005</v>
      </c>
      <c r="AE2052" s="237" t="s">
        <v>9168</v>
      </c>
      <c r="AF2052" s="237" t="s">
        <v>9583</v>
      </c>
      <c r="AG2052" s="237" t="str">
        <f t="shared" si="358"/>
        <v>仙台市宮城野区福室七丁目６番１７号</v>
      </c>
      <c r="AH2052" s="237" t="s">
        <v>9584</v>
      </c>
      <c r="AI2052" s="237" t="s">
        <v>9585</v>
      </c>
      <c r="AJ2052" s="237" t="s">
        <v>332</v>
      </c>
    </row>
    <row r="2053" spans="1:36">
      <c r="A2053" s="237" t="str">
        <f t="shared" si="350"/>
        <v>0415200658就労移行支援</v>
      </c>
      <c r="B2053" s="237" t="s">
        <v>9587</v>
      </c>
      <c r="C2053" s="237" t="s">
        <v>9588</v>
      </c>
      <c r="D2053" s="237" t="str">
        <f t="shared" si="351"/>
        <v>カブシキガイシャウイングル・ヒューマンサポート</v>
      </c>
      <c r="E2053" s="237" t="s">
        <v>4648</v>
      </c>
      <c r="F2053" s="237" t="str">
        <f t="shared" si="352"/>
        <v>981</v>
      </c>
      <c r="G2053" s="237" t="str">
        <f t="shared" si="353"/>
        <v>3203</v>
      </c>
      <c r="H2053" s="237" t="s">
        <v>9589</v>
      </c>
      <c r="I2053" s="237" t="str">
        <f t="shared" si="354"/>
        <v>仙台市泉区高森2-1-40　21世紀プラザ研究センター３Ｆ</v>
      </c>
      <c r="J2053" s="237" t="s">
        <v>9590</v>
      </c>
      <c r="K2053" s="237" t="s">
        <v>9591</v>
      </c>
      <c r="L2053" s="237" t="s">
        <v>339</v>
      </c>
      <c r="M2053" s="237" t="s">
        <v>9592</v>
      </c>
      <c r="N2053" s="237" t="s">
        <v>9593</v>
      </c>
      <c r="O2053" s="237" t="s">
        <v>9594</v>
      </c>
      <c r="P2053" s="237" t="s">
        <v>923</v>
      </c>
      <c r="Q2053" s="237" t="s">
        <v>9168</v>
      </c>
      <c r="R2053" s="237" t="s">
        <v>9595</v>
      </c>
      <c r="S2053" s="237" t="s">
        <v>9596</v>
      </c>
      <c r="T2053" s="237" t="s">
        <v>9597</v>
      </c>
      <c r="U2053" s="237" t="s">
        <v>9598</v>
      </c>
      <c r="V2053" s="237" t="s">
        <v>109</v>
      </c>
      <c r="W2053" s="237"/>
      <c r="X2053" s="237"/>
      <c r="Y2053" s="237" t="s">
        <v>9593</v>
      </c>
      <c r="Z2053" s="237" t="s">
        <v>9594</v>
      </c>
      <c r="AA2053" s="237" t="str">
        <f t="shared" si="355"/>
        <v>シュウロウシエンセンター　ウイングル・ヒューマンサポートミヤギノ</v>
      </c>
      <c r="AB2053" s="237" t="s">
        <v>923</v>
      </c>
      <c r="AC2053" s="237" t="str">
        <f t="shared" si="356"/>
        <v>983</v>
      </c>
      <c r="AD2053" s="237" t="str">
        <f t="shared" si="357"/>
        <v>0852</v>
      </c>
      <c r="AE2053" s="237" t="s">
        <v>9168</v>
      </c>
      <c r="AF2053" s="237" t="s">
        <v>9595</v>
      </c>
      <c r="AG2053" s="237" t="str">
        <f t="shared" si="358"/>
        <v>仙台市宮城野区榴岡五丁目1-23　仙台Kビル1階</v>
      </c>
      <c r="AH2053" s="237" t="s">
        <v>9596</v>
      </c>
      <c r="AI2053" s="237" t="s">
        <v>9597</v>
      </c>
      <c r="AJ2053" s="237" t="s">
        <v>332</v>
      </c>
    </row>
    <row r="2054" spans="1:36">
      <c r="A2054" s="237" t="str">
        <f t="shared" si="350"/>
        <v>0415200666居宅介護</v>
      </c>
      <c r="B2054" s="237" t="s">
        <v>9599</v>
      </c>
      <c r="C2054" s="237" t="s">
        <v>9600</v>
      </c>
      <c r="D2054" s="237" t="str">
        <f t="shared" si="351"/>
        <v>カブシキガイシャ　アーネストケアサービス</v>
      </c>
      <c r="E2054" s="237" t="s">
        <v>7775</v>
      </c>
      <c r="F2054" s="237" t="str">
        <f t="shared" si="352"/>
        <v>981</v>
      </c>
      <c r="G2054" s="237" t="str">
        <f t="shared" si="353"/>
        <v>0911</v>
      </c>
      <c r="H2054" s="237" t="s">
        <v>9601</v>
      </c>
      <c r="I2054" s="237" t="str">
        <f t="shared" si="354"/>
        <v>仙台市青葉区台原四丁目１５番４－６０３号</v>
      </c>
      <c r="J2054" s="237" t="s">
        <v>9602</v>
      </c>
      <c r="K2054" s="237" t="s">
        <v>9603</v>
      </c>
      <c r="L2054" s="237" t="s">
        <v>339</v>
      </c>
      <c r="M2054" s="237" t="s">
        <v>9604</v>
      </c>
      <c r="N2054" s="237" t="s">
        <v>9605</v>
      </c>
      <c r="O2054" s="237" t="s">
        <v>9606</v>
      </c>
      <c r="P2054" s="237" t="s">
        <v>7832</v>
      </c>
      <c r="Q2054" s="237" t="s">
        <v>9168</v>
      </c>
      <c r="R2054" s="237" t="s">
        <v>9607</v>
      </c>
      <c r="S2054" s="237" t="s">
        <v>9608</v>
      </c>
      <c r="T2054" s="237" t="s">
        <v>9603</v>
      </c>
      <c r="U2054" s="237" t="s">
        <v>9609</v>
      </c>
      <c r="V2054" s="237" t="s">
        <v>99</v>
      </c>
      <c r="W2054" s="237"/>
      <c r="X2054" s="237"/>
      <c r="Y2054" s="237" t="s">
        <v>9605</v>
      </c>
      <c r="Z2054" s="237" t="s">
        <v>9606</v>
      </c>
      <c r="AA2054" s="237" t="str">
        <f t="shared" si="355"/>
        <v>アーネストケアサービス</v>
      </c>
      <c r="AB2054" s="237" t="s">
        <v>7832</v>
      </c>
      <c r="AC2054" s="237" t="str">
        <f t="shared" si="356"/>
        <v>983</v>
      </c>
      <c r="AD2054" s="237" t="str">
        <f t="shared" si="357"/>
        <v>0824</v>
      </c>
      <c r="AE2054" s="237" t="s">
        <v>9168</v>
      </c>
      <c r="AF2054" s="237" t="s">
        <v>9607</v>
      </c>
      <c r="AG2054" s="237" t="str">
        <f t="shared" si="358"/>
        <v>仙台市宮城野区鶴ケ谷二丁目８番地の１鶴ケ谷プラザビル５６号</v>
      </c>
      <c r="AH2054" s="237" t="s">
        <v>9608</v>
      </c>
      <c r="AI2054" s="237" t="s">
        <v>9603</v>
      </c>
      <c r="AJ2054" s="237" t="s">
        <v>260</v>
      </c>
    </row>
    <row r="2055" spans="1:36">
      <c r="A2055" s="237" t="str">
        <f t="shared" si="350"/>
        <v>0415200666重度訪問介護</v>
      </c>
      <c r="B2055" s="237" t="s">
        <v>9599</v>
      </c>
      <c r="C2055" s="237" t="s">
        <v>9600</v>
      </c>
      <c r="D2055" s="237" t="str">
        <f t="shared" si="351"/>
        <v>カブシキガイシャ　アーネストケアサービス</v>
      </c>
      <c r="E2055" s="237" t="s">
        <v>7775</v>
      </c>
      <c r="F2055" s="237" t="str">
        <f t="shared" si="352"/>
        <v>981</v>
      </c>
      <c r="G2055" s="237" t="str">
        <f t="shared" si="353"/>
        <v>0911</v>
      </c>
      <c r="H2055" s="237" t="s">
        <v>9601</v>
      </c>
      <c r="I2055" s="237" t="str">
        <f t="shared" si="354"/>
        <v>仙台市青葉区台原四丁目１５番４－６０３号</v>
      </c>
      <c r="J2055" s="237" t="s">
        <v>9602</v>
      </c>
      <c r="K2055" s="237" t="s">
        <v>9603</v>
      </c>
      <c r="L2055" s="237" t="s">
        <v>339</v>
      </c>
      <c r="M2055" s="237" t="s">
        <v>9604</v>
      </c>
      <c r="N2055" s="237" t="s">
        <v>9605</v>
      </c>
      <c r="O2055" s="237" t="s">
        <v>9606</v>
      </c>
      <c r="P2055" s="237" t="s">
        <v>7832</v>
      </c>
      <c r="Q2055" s="237" t="s">
        <v>9168</v>
      </c>
      <c r="R2055" s="237" t="s">
        <v>9607</v>
      </c>
      <c r="S2055" s="237" t="s">
        <v>9608</v>
      </c>
      <c r="T2055" s="237" t="s">
        <v>9603</v>
      </c>
      <c r="U2055" s="237" t="s">
        <v>9609</v>
      </c>
      <c r="V2055" s="237" t="s">
        <v>101</v>
      </c>
      <c r="W2055" s="237"/>
      <c r="X2055" s="237"/>
      <c r="Y2055" s="237" t="s">
        <v>9605</v>
      </c>
      <c r="Z2055" s="237" t="s">
        <v>9606</v>
      </c>
      <c r="AA2055" s="237" t="str">
        <f t="shared" si="355"/>
        <v>アーネストケアサービス</v>
      </c>
      <c r="AB2055" s="237" t="s">
        <v>7832</v>
      </c>
      <c r="AC2055" s="237" t="str">
        <f t="shared" si="356"/>
        <v>983</v>
      </c>
      <c r="AD2055" s="237" t="str">
        <f t="shared" si="357"/>
        <v>0824</v>
      </c>
      <c r="AE2055" s="237" t="s">
        <v>9168</v>
      </c>
      <c r="AF2055" s="237" t="s">
        <v>9607</v>
      </c>
      <c r="AG2055" s="237" t="str">
        <f t="shared" si="358"/>
        <v>仙台市宮城野区鶴ケ谷二丁目８番地の１鶴ケ谷プラザビル５６号</v>
      </c>
      <c r="AH2055" s="237" t="s">
        <v>9608</v>
      </c>
      <c r="AI2055" s="237" t="s">
        <v>9603</v>
      </c>
      <c r="AJ2055" s="237" t="s">
        <v>260</v>
      </c>
    </row>
    <row r="2056" spans="1:36">
      <c r="A2056" s="237" t="str">
        <f t="shared" si="350"/>
        <v>0415200682居宅介護</v>
      </c>
      <c r="B2056" s="237" t="s">
        <v>9610</v>
      </c>
      <c r="C2056" s="237" t="s">
        <v>9611</v>
      </c>
      <c r="D2056" s="237" t="str">
        <f t="shared" si="351"/>
        <v>カブシキガイシャ　カイゴサービスファミリーハンド</v>
      </c>
      <c r="E2056" s="237" t="s">
        <v>9175</v>
      </c>
      <c r="F2056" s="237" t="str">
        <f t="shared" si="352"/>
        <v>983</v>
      </c>
      <c r="G2056" s="237" t="str">
        <f t="shared" si="353"/>
        <v>0838</v>
      </c>
      <c r="H2056" s="237" t="s">
        <v>9612</v>
      </c>
      <c r="I2056" s="237" t="str">
        <f t="shared" si="354"/>
        <v>仙台市宮城野区二の森10番22号</v>
      </c>
      <c r="J2056" s="237" t="s">
        <v>9613</v>
      </c>
      <c r="K2056" s="237" t="s">
        <v>9614</v>
      </c>
      <c r="L2056" s="237" t="s">
        <v>339</v>
      </c>
      <c r="M2056" s="237" t="s">
        <v>9615</v>
      </c>
      <c r="N2056" s="237" t="s">
        <v>9616</v>
      </c>
      <c r="O2056" s="237" t="s">
        <v>9617</v>
      </c>
      <c r="P2056" s="237" t="s">
        <v>9175</v>
      </c>
      <c r="Q2056" s="237" t="s">
        <v>9168</v>
      </c>
      <c r="R2056" s="237" t="s">
        <v>9612</v>
      </c>
      <c r="S2056" s="237" t="s">
        <v>9613</v>
      </c>
      <c r="T2056" s="237" t="s">
        <v>9614</v>
      </c>
      <c r="U2056" s="237" t="s">
        <v>9618</v>
      </c>
      <c r="V2056" s="237" t="s">
        <v>99</v>
      </c>
      <c r="W2056" s="237"/>
      <c r="X2056" s="237"/>
      <c r="Y2056" s="237" t="s">
        <v>9616</v>
      </c>
      <c r="Z2056" s="237" t="s">
        <v>9617</v>
      </c>
      <c r="AA2056" s="237" t="str">
        <f t="shared" si="355"/>
        <v>カイゴサービスファミリーハンド</v>
      </c>
      <c r="AB2056" s="237" t="s">
        <v>9175</v>
      </c>
      <c r="AC2056" s="237" t="str">
        <f t="shared" si="356"/>
        <v>983</v>
      </c>
      <c r="AD2056" s="237" t="str">
        <f t="shared" si="357"/>
        <v>0838</v>
      </c>
      <c r="AE2056" s="237" t="s">
        <v>9168</v>
      </c>
      <c r="AF2056" s="237" t="s">
        <v>9612</v>
      </c>
      <c r="AG2056" s="237" t="str">
        <f t="shared" si="358"/>
        <v>仙台市宮城野区二の森10番22号</v>
      </c>
      <c r="AH2056" s="237" t="s">
        <v>9613</v>
      </c>
      <c r="AI2056" s="237" t="s">
        <v>9614</v>
      </c>
      <c r="AJ2056" s="237" t="s">
        <v>260</v>
      </c>
    </row>
    <row r="2057" spans="1:36">
      <c r="A2057" s="237" t="str">
        <f t="shared" si="350"/>
        <v>0415200682重度訪問介護</v>
      </c>
      <c r="B2057" s="237" t="s">
        <v>9610</v>
      </c>
      <c r="C2057" s="237" t="s">
        <v>9611</v>
      </c>
      <c r="D2057" s="237" t="str">
        <f t="shared" si="351"/>
        <v>カブシキガイシャ　カイゴサービスファミリーハンド</v>
      </c>
      <c r="E2057" s="237" t="s">
        <v>9175</v>
      </c>
      <c r="F2057" s="237" t="str">
        <f t="shared" si="352"/>
        <v>983</v>
      </c>
      <c r="G2057" s="237" t="str">
        <f t="shared" si="353"/>
        <v>0838</v>
      </c>
      <c r="H2057" s="237" t="s">
        <v>9612</v>
      </c>
      <c r="I2057" s="237" t="str">
        <f t="shared" si="354"/>
        <v>仙台市宮城野区二の森10番22号</v>
      </c>
      <c r="J2057" s="237" t="s">
        <v>9613</v>
      </c>
      <c r="K2057" s="237" t="s">
        <v>9614</v>
      </c>
      <c r="L2057" s="237" t="s">
        <v>339</v>
      </c>
      <c r="M2057" s="237" t="s">
        <v>9615</v>
      </c>
      <c r="N2057" s="237" t="s">
        <v>9616</v>
      </c>
      <c r="O2057" s="237" t="s">
        <v>9617</v>
      </c>
      <c r="P2057" s="237" t="s">
        <v>9175</v>
      </c>
      <c r="Q2057" s="237" t="s">
        <v>9168</v>
      </c>
      <c r="R2057" s="237" t="s">
        <v>9612</v>
      </c>
      <c r="S2057" s="237" t="s">
        <v>9613</v>
      </c>
      <c r="T2057" s="237" t="s">
        <v>9614</v>
      </c>
      <c r="U2057" s="237" t="s">
        <v>9618</v>
      </c>
      <c r="V2057" s="237" t="s">
        <v>101</v>
      </c>
      <c r="W2057" s="237"/>
      <c r="X2057" s="237"/>
      <c r="Y2057" s="237" t="s">
        <v>9616</v>
      </c>
      <c r="Z2057" s="237" t="s">
        <v>9617</v>
      </c>
      <c r="AA2057" s="237" t="str">
        <f t="shared" si="355"/>
        <v>カイゴサービスファミリーハンド</v>
      </c>
      <c r="AB2057" s="237" t="s">
        <v>9175</v>
      </c>
      <c r="AC2057" s="237" t="str">
        <f t="shared" si="356"/>
        <v>983</v>
      </c>
      <c r="AD2057" s="237" t="str">
        <f t="shared" si="357"/>
        <v>0838</v>
      </c>
      <c r="AE2057" s="237" t="s">
        <v>9168</v>
      </c>
      <c r="AF2057" s="237" t="s">
        <v>9612</v>
      </c>
      <c r="AG2057" s="237" t="str">
        <f t="shared" si="358"/>
        <v>仙台市宮城野区二の森10番22号</v>
      </c>
      <c r="AH2057" s="237" t="s">
        <v>9613</v>
      </c>
      <c r="AI2057" s="237" t="s">
        <v>9614</v>
      </c>
      <c r="AJ2057" s="237" t="s">
        <v>470</v>
      </c>
    </row>
    <row r="2058" spans="1:36">
      <c r="A2058" s="237" t="str">
        <f t="shared" si="350"/>
        <v>0415200690就労移行支援</v>
      </c>
      <c r="B2058" s="237" t="s">
        <v>5878</v>
      </c>
      <c r="C2058" s="237" t="s">
        <v>5879</v>
      </c>
      <c r="D2058" s="237" t="str">
        <f t="shared" si="351"/>
        <v>カブシキガイシャエコ　ライフ</v>
      </c>
      <c r="E2058" s="237" t="s">
        <v>5880</v>
      </c>
      <c r="F2058" s="237" t="str">
        <f t="shared" si="352"/>
        <v>989</v>
      </c>
      <c r="G2058" s="237" t="str">
        <f t="shared" si="353"/>
        <v>3121</v>
      </c>
      <c r="H2058" s="237" t="s">
        <v>5881</v>
      </c>
      <c r="I2058" s="237" t="str">
        <f t="shared" si="354"/>
        <v>仙台市青葉区郷六字葛岡下49番地の1広瀬の杜9番館214</v>
      </c>
      <c r="J2058" s="237" t="s">
        <v>5882</v>
      </c>
      <c r="K2058" s="237" t="s">
        <v>5882</v>
      </c>
      <c r="L2058" s="237" t="s">
        <v>339</v>
      </c>
      <c r="M2058" s="237" t="s">
        <v>5883</v>
      </c>
      <c r="N2058" s="237" t="s">
        <v>9619</v>
      </c>
      <c r="O2058" s="237" t="s">
        <v>9620</v>
      </c>
      <c r="P2058" s="237" t="s">
        <v>9621</v>
      </c>
      <c r="Q2058" s="237" t="s">
        <v>9168</v>
      </c>
      <c r="R2058" s="237" t="s">
        <v>9622</v>
      </c>
      <c r="S2058" s="237" t="s">
        <v>9623</v>
      </c>
      <c r="T2058" s="237" t="s">
        <v>9624</v>
      </c>
      <c r="U2058" s="237" t="s">
        <v>9625</v>
      </c>
      <c r="V2058" s="237" t="s">
        <v>109</v>
      </c>
      <c r="W2058" s="237"/>
      <c r="X2058" s="237"/>
      <c r="Y2058" s="237" t="s">
        <v>9619</v>
      </c>
      <c r="Z2058" s="237" t="s">
        <v>9620</v>
      </c>
      <c r="AA2058" s="237" t="str">
        <f t="shared" si="355"/>
        <v>シュウロウシエンセンター　バンビノモリ</v>
      </c>
      <c r="AB2058" s="237" t="s">
        <v>9621</v>
      </c>
      <c r="AC2058" s="237" t="str">
        <f t="shared" si="356"/>
        <v>983</v>
      </c>
      <c r="AD2058" s="237" t="str">
        <f t="shared" si="357"/>
        <v>0043</v>
      </c>
      <c r="AE2058" s="237" t="s">
        <v>9168</v>
      </c>
      <c r="AF2058" s="237" t="s">
        <v>9622</v>
      </c>
      <c r="AG2058" s="237" t="str">
        <f t="shared" si="358"/>
        <v>仙台市宮城野区萩野町2-11-2</v>
      </c>
      <c r="AH2058" s="237" t="s">
        <v>9626</v>
      </c>
      <c r="AI2058" s="237" t="s">
        <v>9624</v>
      </c>
      <c r="AJ2058" s="237" t="s">
        <v>2348</v>
      </c>
    </row>
    <row r="2059" spans="1:36">
      <c r="A2059" s="237" t="str">
        <f t="shared" si="350"/>
        <v>0415200708就労継続支援Ａ型</v>
      </c>
      <c r="B2059" s="237" t="s">
        <v>7580</v>
      </c>
      <c r="C2059" s="237" t="s">
        <v>7581</v>
      </c>
      <c r="D2059" s="237" t="str">
        <f t="shared" si="351"/>
        <v>トクテイヒエイリカツドウホウジンクワノキ</v>
      </c>
      <c r="E2059" s="237" t="s">
        <v>5418</v>
      </c>
      <c r="F2059" s="237" t="str">
        <f t="shared" si="352"/>
        <v>980</v>
      </c>
      <c r="G2059" s="237" t="str">
        <f t="shared" si="353"/>
        <v>0004</v>
      </c>
      <c r="H2059" s="237" t="s">
        <v>7582</v>
      </c>
      <c r="I2059" s="237" t="str">
        <f t="shared" si="354"/>
        <v>仙台市青葉区宮町四丁目２番22号</v>
      </c>
      <c r="J2059" s="237" t="s">
        <v>7583</v>
      </c>
      <c r="K2059" s="237" t="s">
        <v>7584</v>
      </c>
      <c r="L2059" s="237" t="s">
        <v>248</v>
      </c>
      <c r="M2059" s="237" t="s">
        <v>7585</v>
      </c>
      <c r="N2059" s="237" t="s">
        <v>8022</v>
      </c>
      <c r="O2059" s="237" t="s">
        <v>8023</v>
      </c>
      <c r="P2059" s="237" t="s">
        <v>9517</v>
      </c>
      <c r="Q2059" s="237" t="s">
        <v>9168</v>
      </c>
      <c r="R2059" s="237" t="s">
        <v>9627</v>
      </c>
      <c r="S2059" s="237" t="s">
        <v>9628</v>
      </c>
      <c r="T2059" s="237"/>
      <c r="U2059" s="237" t="s">
        <v>9629</v>
      </c>
      <c r="V2059" s="237" t="s">
        <v>110</v>
      </c>
      <c r="W2059" s="237"/>
      <c r="X2059" s="237"/>
      <c r="Y2059" s="237" t="s">
        <v>8022</v>
      </c>
      <c r="Z2059" s="237" t="s">
        <v>8023</v>
      </c>
      <c r="AA2059" s="237" t="str">
        <f t="shared" si="355"/>
        <v>クワノキ</v>
      </c>
      <c r="AB2059" s="237" t="s">
        <v>9517</v>
      </c>
      <c r="AC2059" s="237" t="str">
        <f t="shared" si="356"/>
        <v>983</v>
      </c>
      <c r="AD2059" s="237" t="str">
        <f t="shared" si="357"/>
        <v>0037</v>
      </c>
      <c r="AE2059" s="237" t="s">
        <v>9168</v>
      </c>
      <c r="AF2059" s="237" t="s">
        <v>9627</v>
      </c>
      <c r="AG2059" s="237" t="str">
        <f t="shared" si="358"/>
        <v>仙台市宮城野区平成２丁目15番地の１</v>
      </c>
      <c r="AH2059" s="237" t="s">
        <v>9628</v>
      </c>
      <c r="AI2059" s="237"/>
      <c r="AJ2059" s="237" t="s">
        <v>332</v>
      </c>
    </row>
    <row r="2060" spans="1:36">
      <c r="A2060" s="237" t="str">
        <f t="shared" ref="A2060:A2123" si="359">U2060&amp;V2060</f>
        <v>0415200716就労移行支援</v>
      </c>
      <c r="B2060" s="237" t="s">
        <v>7906</v>
      </c>
      <c r="C2060" s="237" t="s">
        <v>7907</v>
      </c>
      <c r="D2060" s="237" t="str">
        <f t="shared" ref="D2060:D2123" si="360">DBCS(C2060)</f>
        <v>カブシキガイシャリタリコパートナーズ</v>
      </c>
      <c r="E2060" s="237" t="s">
        <v>7908</v>
      </c>
      <c r="F2060" s="237" t="str">
        <f t="shared" ref="F2060:F2123" si="361">LEFT(E2060,3)</f>
        <v>153</v>
      </c>
      <c r="G2060" s="237" t="str">
        <f t="shared" ref="G2060:G2123" si="362">RIGHT(E2060,4)</f>
        <v>0051</v>
      </c>
      <c r="H2060" s="237" t="s">
        <v>7909</v>
      </c>
      <c r="I2060" s="237" t="str">
        <f t="shared" ref="I2060:I2123" si="363">SUBSTITUTE(H2060,"宮城県","")</f>
        <v>東京都目黒区上目黒二丁目１番１号</v>
      </c>
      <c r="J2060" s="237" t="s">
        <v>7910</v>
      </c>
      <c r="K2060" s="237" t="s">
        <v>7911</v>
      </c>
      <c r="L2060" s="237" t="s">
        <v>339</v>
      </c>
      <c r="M2060" s="237" t="s">
        <v>7912</v>
      </c>
      <c r="N2060" s="237" t="s">
        <v>9630</v>
      </c>
      <c r="O2060" s="237" t="s">
        <v>9631</v>
      </c>
      <c r="P2060" s="237" t="s">
        <v>923</v>
      </c>
      <c r="Q2060" s="237" t="s">
        <v>9168</v>
      </c>
      <c r="R2060" s="237" t="s">
        <v>9632</v>
      </c>
      <c r="S2060" s="237" t="s">
        <v>9596</v>
      </c>
      <c r="T2060" s="237" t="s">
        <v>9597</v>
      </c>
      <c r="U2060" s="237" t="s">
        <v>9633</v>
      </c>
      <c r="V2060" s="237" t="s">
        <v>109</v>
      </c>
      <c r="W2060" s="237"/>
      <c r="X2060" s="237"/>
      <c r="Y2060" s="237" t="s">
        <v>9630</v>
      </c>
      <c r="Z2060" s="237" t="s">
        <v>9631</v>
      </c>
      <c r="AA2060" s="237" t="str">
        <f t="shared" ref="AA2060:AA2123" si="364">DBCS(Z2060)</f>
        <v>ウイングルセンダイミヤギノセンター</v>
      </c>
      <c r="AB2060" s="237" t="s">
        <v>923</v>
      </c>
      <c r="AC2060" s="237" t="str">
        <f t="shared" ref="AC2060:AC2123" si="365">LEFT(AB2060,3)</f>
        <v>983</v>
      </c>
      <c r="AD2060" s="237" t="str">
        <f t="shared" ref="AD2060:AD2123" si="366">RIGHT(AB2060,4)</f>
        <v>0852</v>
      </c>
      <c r="AE2060" s="237" t="s">
        <v>9168</v>
      </c>
      <c r="AF2060" s="237" t="s">
        <v>9632</v>
      </c>
      <c r="AG2060" s="237" t="str">
        <f t="shared" ref="AG2060:AG2123" si="367">SUBSTITUTE(AF2060,"宮城県","")</f>
        <v>仙台市宮城野区榴岡5-1-23 仙台Kビル1F</v>
      </c>
      <c r="AH2060" s="237" t="s">
        <v>9596</v>
      </c>
      <c r="AI2060" s="237" t="s">
        <v>9597</v>
      </c>
      <c r="AJ2060" s="237" t="s">
        <v>332</v>
      </c>
    </row>
    <row r="2061" spans="1:36">
      <c r="A2061" s="237" t="str">
        <f t="shared" si="359"/>
        <v>0415200732短期入所</v>
      </c>
      <c r="B2061" s="237" t="s">
        <v>7490</v>
      </c>
      <c r="C2061" s="237" t="s">
        <v>7491</v>
      </c>
      <c r="D2061" s="237" t="str">
        <f t="shared" si="360"/>
        <v>トクテイヒエイリカツドウホウジンショウキボタキノウガタセイカツシエンシツエポック</v>
      </c>
      <c r="E2061" s="237" t="s">
        <v>7492</v>
      </c>
      <c r="F2061" s="237" t="str">
        <f t="shared" si="361"/>
        <v>983</v>
      </c>
      <c r="G2061" s="237" t="str">
        <f t="shared" si="362"/>
        <v>0005</v>
      </c>
      <c r="H2061" s="237" t="s">
        <v>7493</v>
      </c>
      <c r="I2061" s="237" t="str">
        <f t="shared" si="363"/>
        <v>仙台市宮城野区福室７丁目１５－１６</v>
      </c>
      <c r="J2061" s="237" t="s">
        <v>7494</v>
      </c>
      <c r="K2061" s="237" t="s">
        <v>7494</v>
      </c>
      <c r="L2061" s="237" t="s">
        <v>248</v>
      </c>
      <c r="M2061" s="237" t="s">
        <v>7495</v>
      </c>
      <c r="N2061" s="237" t="s">
        <v>9634</v>
      </c>
      <c r="O2061" s="237" t="s">
        <v>9635</v>
      </c>
      <c r="P2061" s="237" t="s">
        <v>9399</v>
      </c>
      <c r="Q2061" s="237" t="s">
        <v>9168</v>
      </c>
      <c r="R2061" s="237" t="s">
        <v>9636</v>
      </c>
      <c r="S2061" s="237" t="s">
        <v>9637</v>
      </c>
      <c r="T2061" s="237"/>
      <c r="U2061" s="237" t="s">
        <v>9638</v>
      </c>
      <c r="V2061" s="237" t="s">
        <v>277</v>
      </c>
      <c r="W2061" s="237"/>
      <c r="X2061" s="237"/>
      <c r="Y2061" s="237" t="s">
        <v>9634</v>
      </c>
      <c r="Z2061" s="237" t="s">
        <v>9635</v>
      </c>
      <c r="AA2061" s="237" t="str">
        <f t="shared" si="364"/>
        <v>エポック</v>
      </c>
      <c r="AB2061" s="237" t="s">
        <v>9399</v>
      </c>
      <c r="AC2061" s="237" t="str">
        <f t="shared" si="365"/>
        <v>983</v>
      </c>
      <c r="AD2061" s="237" t="str">
        <f t="shared" si="366"/>
        <v>0832</v>
      </c>
      <c r="AE2061" s="237" t="s">
        <v>9168</v>
      </c>
      <c r="AF2061" s="237" t="s">
        <v>9636</v>
      </c>
      <c r="AG2061" s="237" t="str">
        <f t="shared" si="367"/>
        <v>仙台市宮城野区安養寺１丁目１１－７</v>
      </c>
      <c r="AH2061" s="237" t="s">
        <v>9637</v>
      </c>
      <c r="AI2061" s="237"/>
      <c r="AJ2061" s="237" t="s">
        <v>332</v>
      </c>
    </row>
    <row r="2062" spans="1:36">
      <c r="A2062" s="237" t="str">
        <f t="shared" si="359"/>
        <v>0415200740居宅介護</v>
      </c>
      <c r="B2062" s="237" t="s">
        <v>9639</v>
      </c>
      <c r="C2062" s="237" t="s">
        <v>9640</v>
      </c>
      <c r="D2062" s="237" t="str">
        <f t="shared" si="360"/>
        <v>センダイチュウオウタクシーカブシキガイシャ</v>
      </c>
      <c r="E2062" s="237" t="s">
        <v>9641</v>
      </c>
      <c r="F2062" s="237" t="str">
        <f t="shared" si="361"/>
        <v>983</v>
      </c>
      <c r="G2062" s="237" t="str">
        <f t="shared" si="362"/>
        <v>0034</v>
      </c>
      <c r="H2062" s="237" t="s">
        <v>9642</v>
      </c>
      <c r="I2062" s="237" t="str">
        <f t="shared" si="363"/>
        <v>仙台市宮城野区扇町五丁目５番２０号</v>
      </c>
      <c r="J2062" s="237" t="s">
        <v>9643</v>
      </c>
      <c r="K2062" s="237" t="s">
        <v>9644</v>
      </c>
      <c r="L2062" s="237" t="s">
        <v>635</v>
      </c>
      <c r="M2062" s="237" t="s">
        <v>9645</v>
      </c>
      <c r="N2062" s="237" t="s">
        <v>9646</v>
      </c>
      <c r="O2062" s="237" t="s">
        <v>9647</v>
      </c>
      <c r="P2062" s="237" t="s">
        <v>9641</v>
      </c>
      <c r="Q2062" s="237" t="s">
        <v>9168</v>
      </c>
      <c r="R2062" s="237" t="s">
        <v>9642</v>
      </c>
      <c r="S2062" s="237" t="s">
        <v>9643</v>
      </c>
      <c r="T2062" s="237" t="s">
        <v>9644</v>
      </c>
      <c r="U2062" s="237" t="s">
        <v>9648</v>
      </c>
      <c r="V2062" s="237" t="s">
        <v>99</v>
      </c>
      <c r="W2062" s="237"/>
      <c r="X2062" s="237"/>
      <c r="Y2062" s="237" t="s">
        <v>9646</v>
      </c>
      <c r="Z2062" s="237" t="s">
        <v>9647</v>
      </c>
      <c r="AA2062" s="237" t="str">
        <f t="shared" si="364"/>
        <v>センダイチュウオウカイゴタクシー</v>
      </c>
      <c r="AB2062" s="237" t="s">
        <v>9641</v>
      </c>
      <c r="AC2062" s="237" t="str">
        <f t="shared" si="365"/>
        <v>983</v>
      </c>
      <c r="AD2062" s="237" t="str">
        <f t="shared" si="366"/>
        <v>0034</v>
      </c>
      <c r="AE2062" s="237" t="s">
        <v>9168</v>
      </c>
      <c r="AF2062" s="237" t="s">
        <v>9642</v>
      </c>
      <c r="AG2062" s="237" t="str">
        <f t="shared" si="367"/>
        <v>仙台市宮城野区扇町五丁目５番２０号</v>
      </c>
      <c r="AH2062" s="237" t="s">
        <v>9649</v>
      </c>
      <c r="AI2062" s="237" t="s">
        <v>9644</v>
      </c>
      <c r="AJ2062" s="237" t="s">
        <v>332</v>
      </c>
    </row>
    <row r="2063" spans="1:36">
      <c r="A2063" s="237" t="str">
        <f t="shared" si="359"/>
        <v>0415200740重度訪問介護</v>
      </c>
      <c r="B2063" s="237" t="s">
        <v>9639</v>
      </c>
      <c r="C2063" s="237" t="s">
        <v>9640</v>
      </c>
      <c r="D2063" s="237" t="str">
        <f t="shared" si="360"/>
        <v>センダイチュウオウタクシーカブシキガイシャ</v>
      </c>
      <c r="E2063" s="237" t="s">
        <v>9641</v>
      </c>
      <c r="F2063" s="237" t="str">
        <f t="shared" si="361"/>
        <v>983</v>
      </c>
      <c r="G2063" s="237" t="str">
        <f t="shared" si="362"/>
        <v>0034</v>
      </c>
      <c r="H2063" s="237" t="s">
        <v>9642</v>
      </c>
      <c r="I2063" s="237" t="str">
        <f t="shared" si="363"/>
        <v>仙台市宮城野区扇町五丁目５番２０号</v>
      </c>
      <c r="J2063" s="237" t="s">
        <v>9643</v>
      </c>
      <c r="K2063" s="237" t="s">
        <v>9644</v>
      </c>
      <c r="L2063" s="237" t="s">
        <v>635</v>
      </c>
      <c r="M2063" s="237" t="s">
        <v>9645</v>
      </c>
      <c r="N2063" s="237" t="s">
        <v>9646</v>
      </c>
      <c r="O2063" s="237" t="s">
        <v>9647</v>
      </c>
      <c r="P2063" s="237" t="s">
        <v>9641</v>
      </c>
      <c r="Q2063" s="237" t="s">
        <v>9168</v>
      </c>
      <c r="R2063" s="237" t="s">
        <v>9642</v>
      </c>
      <c r="S2063" s="237" t="s">
        <v>9643</v>
      </c>
      <c r="T2063" s="237" t="s">
        <v>9644</v>
      </c>
      <c r="U2063" s="237" t="s">
        <v>9648</v>
      </c>
      <c r="V2063" s="237" t="s">
        <v>101</v>
      </c>
      <c r="W2063" s="237"/>
      <c r="X2063" s="237"/>
      <c r="Y2063" s="237" t="s">
        <v>9646</v>
      </c>
      <c r="Z2063" s="237" t="s">
        <v>9647</v>
      </c>
      <c r="AA2063" s="237" t="str">
        <f t="shared" si="364"/>
        <v>センダイチュウオウカイゴタクシー</v>
      </c>
      <c r="AB2063" s="237" t="s">
        <v>9641</v>
      </c>
      <c r="AC2063" s="237" t="str">
        <f t="shared" si="365"/>
        <v>983</v>
      </c>
      <c r="AD2063" s="237" t="str">
        <f t="shared" si="366"/>
        <v>0034</v>
      </c>
      <c r="AE2063" s="237" t="s">
        <v>9168</v>
      </c>
      <c r="AF2063" s="237" t="s">
        <v>9642</v>
      </c>
      <c r="AG2063" s="237" t="str">
        <f t="shared" si="367"/>
        <v>仙台市宮城野区扇町五丁目５番２０号</v>
      </c>
      <c r="AH2063" s="237" t="s">
        <v>9649</v>
      </c>
      <c r="AI2063" s="237" t="s">
        <v>9644</v>
      </c>
      <c r="AJ2063" s="237" t="s">
        <v>332</v>
      </c>
    </row>
    <row r="2064" spans="1:36">
      <c r="A2064" s="237" t="str">
        <f t="shared" si="359"/>
        <v>0415200757居宅介護</v>
      </c>
      <c r="B2064" s="237" t="s">
        <v>9650</v>
      </c>
      <c r="C2064" s="237" t="s">
        <v>9651</v>
      </c>
      <c r="D2064" s="237" t="str">
        <f t="shared" si="360"/>
        <v>トクテイヒエイリカツドウホウジンユウアンドアイ</v>
      </c>
      <c r="E2064" s="237" t="s">
        <v>9274</v>
      </c>
      <c r="F2064" s="237" t="str">
        <f t="shared" si="361"/>
        <v>983</v>
      </c>
      <c r="G2064" s="237" t="str">
        <f t="shared" si="362"/>
        <v>0841</v>
      </c>
      <c r="H2064" s="237" t="s">
        <v>9652</v>
      </c>
      <c r="I2064" s="237" t="str">
        <f t="shared" si="363"/>
        <v>仙台市宮城野区原町二丁目１番５３号原町の長屋</v>
      </c>
      <c r="J2064" s="237" t="s">
        <v>9653</v>
      </c>
      <c r="K2064" s="237" t="s">
        <v>9654</v>
      </c>
      <c r="L2064" s="237" t="s">
        <v>248</v>
      </c>
      <c r="M2064" s="237" t="s">
        <v>9655</v>
      </c>
      <c r="N2064" s="237" t="s">
        <v>9650</v>
      </c>
      <c r="O2064" s="237" t="s">
        <v>9651</v>
      </c>
      <c r="P2064" s="237" t="s">
        <v>923</v>
      </c>
      <c r="Q2064" s="237" t="s">
        <v>9168</v>
      </c>
      <c r="R2064" s="237" t="s">
        <v>9656</v>
      </c>
      <c r="S2064" s="237" t="s">
        <v>9657</v>
      </c>
      <c r="T2064" s="237" t="s">
        <v>9658</v>
      </c>
      <c r="U2064" s="237" t="s">
        <v>9659</v>
      </c>
      <c r="V2064" s="237" t="s">
        <v>99</v>
      </c>
      <c r="W2064" s="237"/>
      <c r="X2064" s="237"/>
      <c r="Y2064" s="237" t="s">
        <v>9650</v>
      </c>
      <c r="Z2064" s="237" t="s">
        <v>9651</v>
      </c>
      <c r="AA2064" s="237" t="str">
        <f t="shared" si="364"/>
        <v>トクテイヒエイリカツドウホウジンユウアンドアイ</v>
      </c>
      <c r="AB2064" s="237" t="s">
        <v>923</v>
      </c>
      <c r="AC2064" s="237" t="str">
        <f t="shared" si="365"/>
        <v>983</v>
      </c>
      <c r="AD2064" s="237" t="str">
        <f t="shared" si="366"/>
        <v>0852</v>
      </c>
      <c r="AE2064" s="237" t="s">
        <v>9168</v>
      </c>
      <c r="AF2064" s="237" t="s">
        <v>9656</v>
      </c>
      <c r="AG2064" s="237" t="str">
        <f t="shared" si="367"/>
        <v>仙台市宮城野区榴岡五丁目13番18号リラ榴岡１階</v>
      </c>
      <c r="AH2064" s="237" t="s">
        <v>9657</v>
      </c>
      <c r="AI2064" s="237" t="s">
        <v>9658</v>
      </c>
      <c r="AJ2064" s="237" t="s">
        <v>332</v>
      </c>
    </row>
    <row r="2065" spans="1:36">
      <c r="A2065" s="237" t="str">
        <f t="shared" si="359"/>
        <v>0415200757重度訪問介護</v>
      </c>
      <c r="B2065" s="237" t="s">
        <v>9650</v>
      </c>
      <c r="C2065" s="237" t="s">
        <v>9651</v>
      </c>
      <c r="D2065" s="237" t="str">
        <f t="shared" si="360"/>
        <v>トクテイヒエイリカツドウホウジンユウアンドアイ</v>
      </c>
      <c r="E2065" s="237" t="s">
        <v>9274</v>
      </c>
      <c r="F2065" s="237" t="str">
        <f t="shared" si="361"/>
        <v>983</v>
      </c>
      <c r="G2065" s="237" t="str">
        <f t="shared" si="362"/>
        <v>0841</v>
      </c>
      <c r="H2065" s="237" t="s">
        <v>9652</v>
      </c>
      <c r="I2065" s="237" t="str">
        <f t="shared" si="363"/>
        <v>仙台市宮城野区原町二丁目１番５３号原町の長屋</v>
      </c>
      <c r="J2065" s="237" t="s">
        <v>9653</v>
      </c>
      <c r="K2065" s="237" t="s">
        <v>9654</v>
      </c>
      <c r="L2065" s="237" t="s">
        <v>248</v>
      </c>
      <c r="M2065" s="237" t="s">
        <v>9655</v>
      </c>
      <c r="N2065" s="237" t="s">
        <v>9650</v>
      </c>
      <c r="O2065" s="237" t="s">
        <v>9651</v>
      </c>
      <c r="P2065" s="237" t="s">
        <v>923</v>
      </c>
      <c r="Q2065" s="237" t="s">
        <v>9168</v>
      </c>
      <c r="R2065" s="237" t="s">
        <v>9656</v>
      </c>
      <c r="S2065" s="237" t="s">
        <v>9657</v>
      </c>
      <c r="T2065" s="237" t="s">
        <v>9658</v>
      </c>
      <c r="U2065" s="237" t="s">
        <v>9659</v>
      </c>
      <c r="V2065" s="237" t="s">
        <v>101</v>
      </c>
      <c r="W2065" s="237"/>
      <c r="X2065" s="237"/>
      <c r="Y2065" s="237" t="s">
        <v>9650</v>
      </c>
      <c r="Z2065" s="237" t="s">
        <v>9651</v>
      </c>
      <c r="AA2065" s="237" t="str">
        <f t="shared" si="364"/>
        <v>トクテイヒエイリカツドウホウジンユウアンドアイ</v>
      </c>
      <c r="AB2065" s="237" t="s">
        <v>923</v>
      </c>
      <c r="AC2065" s="237" t="str">
        <f t="shared" si="365"/>
        <v>983</v>
      </c>
      <c r="AD2065" s="237" t="str">
        <f t="shared" si="366"/>
        <v>0852</v>
      </c>
      <c r="AE2065" s="237" t="s">
        <v>9168</v>
      </c>
      <c r="AF2065" s="237" t="s">
        <v>9656</v>
      </c>
      <c r="AG2065" s="237" t="str">
        <f t="shared" si="367"/>
        <v>仙台市宮城野区榴岡五丁目13番18号リラ榴岡１階</v>
      </c>
      <c r="AH2065" s="237" t="s">
        <v>9657</v>
      </c>
      <c r="AI2065" s="237" t="s">
        <v>9658</v>
      </c>
      <c r="AJ2065" s="237" t="s">
        <v>332</v>
      </c>
    </row>
    <row r="2066" spans="1:36">
      <c r="A2066" s="237" t="str">
        <f t="shared" si="359"/>
        <v>0415200765就労移行支援</v>
      </c>
      <c r="B2066" s="237" t="s">
        <v>5878</v>
      </c>
      <c r="C2066" s="237" t="s">
        <v>5879</v>
      </c>
      <c r="D2066" s="237" t="str">
        <f t="shared" si="360"/>
        <v>カブシキガイシャエコ　ライフ</v>
      </c>
      <c r="E2066" s="237" t="s">
        <v>5880</v>
      </c>
      <c r="F2066" s="237" t="str">
        <f t="shared" si="361"/>
        <v>989</v>
      </c>
      <c r="G2066" s="237" t="str">
        <f t="shared" si="362"/>
        <v>3121</v>
      </c>
      <c r="H2066" s="237" t="s">
        <v>5881</v>
      </c>
      <c r="I2066" s="237" t="str">
        <f t="shared" si="363"/>
        <v>仙台市青葉区郷六字葛岡下49番地の1広瀬の杜9番館214</v>
      </c>
      <c r="J2066" s="237" t="s">
        <v>5882</v>
      </c>
      <c r="K2066" s="237" t="s">
        <v>5882</v>
      </c>
      <c r="L2066" s="237" t="s">
        <v>339</v>
      </c>
      <c r="M2066" s="237" t="s">
        <v>5883</v>
      </c>
      <c r="N2066" s="237" t="s">
        <v>9660</v>
      </c>
      <c r="O2066" s="237" t="s">
        <v>9661</v>
      </c>
      <c r="P2066" s="237" t="s">
        <v>9662</v>
      </c>
      <c r="Q2066" s="237" t="s">
        <v>9168</v>
      </c>
      <c r="R2066" s="237" t="s">
        <v>9663</v>
      </c>
      <c r="S2066" s="237" t="s">
        <v>9664</v>
      </c>
      <c r="T2066" s="237" t="s">
        <v>9665</v>
      </c>
      <c r="U2066" s="237" t="s">
        <v>9666</v>
      </c>
      <c r="V2066" s="237" t="s">
        <v>109</v>
      </c>
      <c r="W2066" s="237"/>
      <c r="X2066" s="237"/>
      <c r="Y2066" s="237" t="s">
        <v>9660</v>
      </c>
      <c r="Z2066" s="237" t="s">
        <v>9661</v>
      </c>
      <c r="AA2066" s="237" t="str">
        <f t="shared" si="364"/>
        <v>バンビノモリガモウ</v>
      </c>
      <c r="AB2066" s="237" t="s">
        <v>9662</v>
      </c>
      <c r="AC2066" s="237" t="str">
        <f t="shared" si="365"/>
        <v>983</v>
      </c>
      <c r="AD2066" s="237" t="str">
        <f t="shared" si="366"/>
        <v>0002</v>
      </c>
      <c r="AE2066" s="237" t="s">
        <v>9168</v>
      </c>
      <c r="AF2066" s="237" t="s">
        <v>9663</v>
      </c>
      <c r="AG2066" s="237" t="str">
        <f t="shared" si="367"/>
        <v>仙台市宮城野区蒲生字二本木127-5</v>
      </c>
      <c r="AH2066" s="237" t="s">
        <v>9664</v>
      </c>
      <c r="AI2066" s="237" t="s">
        <v>9665</v>
      </c>
      <c r="AJ2066" s="237" t="s">
        <v>2348</v>
      </c>
    </row>
    <row r="2067" spans="1:36">
      <c r="A2067" s="237" t="str">
        <f t="shared" si="359"/>
        <v>0415200765就労継続支援Ａ型</v>
      </c>
      <c r="B2067" s="237" t="s">
        <v>5878</v>
      </c>
      <c r="C2067" s="237" t="s">
        <v>5879</v>
      </c>
      <c r="D2067" s="237" t="str">
        <f t="shared" si="360"/>
        <v>カブシキガイシャエコ　ライフ</v>
      </c>
      <c r="E2067" s="237" t="s">
        <v>5880</v>
      </c>
      <c r="F2067" s="237" t="str">
        <f t="shared" si="361"/>
        <v>989</v>
      </c>
      <c r="G2067" s="237" t="str">
        <f t="shared" si="362"/>
        <v>3121</v>
      </c>
      <c r="H2067" s="237" t="s">
        <v>5881</v>
      </c>
      <c r="I2067" s="237" t="str">
        <f t="shared" si="363"/>
        <v>仙台市青葉区郷六字葛岡下49番地の1広瀬の杜9番館214</v>
      </c>
      <c r="J2067" s="237" t="s">
        <v>5882</v>
      </c>
      <c r="K2067" s="237" t="s">
        <v>5882</v>
      </c>
      <c r="L2067" s="237" t="s">
        <v>339</v>
      </c>
      <c r="M2067" s="237" t="s">
        <v>5883</v>
      </c>
      <c r="N2067" s="237" t="s">
        <v>9660</v>
      </c>
      <c r="O2067" s="237" t="s">
        <v>9661</v>
      </c>
      <c r="P2067" s="237" t="s">
        <v>9662</v>
      </c>
      <c r="Q2067" s="237" t="s">
        <v>9168</v>
      </c>
      <c r="R2067" s="237" t="s">
        <v>9663</v>
      </c>
      <c r="S2067" s="237" t="s">
        <v>9664</v>
      </c>
      <c r="T2067" s="237" t="s">
        <v>9665</v>
      </c>
      <c r="U2067" s="237" t="s">
        <v>9666</v>
      </c>
      <c r="V2067" s="237" t="s">
        <v>110</v>
      </c>
      <c r="W2067" s="237"/>
      <c r="X2067" s="237"/>
      <c r="Y2067" s="237" t="s">
        <v>9660</v>
      </c>
      <c r="Z2067" s="237" t="s">
        <v>9661</v>
      </c>
      <c r="AA2067" s="237" t="str">
        <f t="shared" si="364"/>
        <v>バンビノモリガモウ</v>
      </c>
      <c r="AB2067" s="237" t="s">
        <v>9662</v>
      </c>
      <c r="AC2067" s="237" t="str">
        <f t="shared" si="365"/>
        <v>983</v>
      </c>
      <c r="AD2067" s="237" t="str">
        <f t="shared" si="366"/>
        <v>0002</v>
      </c>
      <c r="AE2067" s="237" t="s">
        <v>9168</v>
      </c>
      <c r="AF2067" s="237" t="s">
        <v>9663</v>
      </c>
      <c r="AG2067" s="237" t="str">
        <f t="shared" si="367"/>
        <v>仙台市宮城野区蒲生字二本木127-5</v>
      </c>
      <c r="AH2067" s="237" t="s">
        <v>9664</v>
      </c>
      <c r="AI2067" s="237" t="s">
        <v>9665</v>
      </c>
      <c r="AJ2067" s="237" t="s">
        <v>2348</v>
      </c>
    </row>
    <row r="2068" spans="1:36">
      <c r="A2068" s="237" t="str">
        <f t="shared" si="359"/>
        <v>0415200773居宅介護</v>
      </c>
      <c r="B2068" s="237" t="s">
        <v>9667</v>
      </c>
      <c r="C2068" s="237" t="s">
        <v>9668</v>
      </c>
      <c r="D2068" s="237" t="str">
        <f t="shared" si="360"/>
        <v>ゴウドウガイシャ　シンライサポート</v>
      </c>
      <c r="E2068" s="237" t="s">
        <v>9216</v>
      </c>
      <c r="F2068" s="237" t="str">
        <f t="shared" si="361"/>
        <v>983</v>
      </c>
      <c r="G2068" s="237" t="str">
        <f t="shared" si="362"/>
        <v>0803</v>
      </c>
      <c r="H2068" s="237" t="s">
        <v>9669</v>
      </c>
      <c r="I2068" s="237" t="str">
        <f t="shared" si="363"/>
        <v>仙台市宮城野区小田原一丁目７－２４東邦ビル２A</v>
      </c>
      <c r="J2068" s="237" t="s">
        <v>9670</v>
      </c>
      <c r="K2068" s="237" t="s">
        <v>9671</v>
      </c>
      <c r="L2068" s="237" t="s">
        <v>9672</v>
      </c>
      <c r="M2068" s="237" t="s">
        <v>9673</v>
      </c>
      <c r="N2068" s="237" t="s">
        <v>9674</v>
      </c>
      <c r="O2068" s="237" t="s">
        <v>9675</v>
      </c>
      <c r="P2068" s="237" t="s">
        <v>9216</v>
      </c>
      <c r="Q2068" s="237" t="s">
        <v>9168</v>
      </c>
      <c r="R2068" s="237" t="s">
        <v>9669</v>
      </c>
      <c r="S2068" s="237" t="s">
        <v>9670</v>
      </c>
      <c r="T2068" s="237" t="s">
        <v>9671</v>
      </c>
      <c r="U2068" s="237" t="s">
        <v>9676</v>
      </c>
      <c r="V2068" s="237" t="s">
        <v>99</v>
      </c>
      <c r="W2068" s="237"/>
      <c r="X2068" s="237"/>
      <c r="Y2068" s="237" t="s">
        <v>9674</v>
      </c>
      <c r="Z2068" s="237" t="s">
        <v>9675</v>
      </c>
      <c r="AA2068" s="237" t="str">
        <f t="shared" si="364"/>
        <v>ホウモンカイゴステーション　シンライ</v>
      </c>
      <c r="AB2068" s="237" t="s">
        <v>9216</v>
      </c>
      <c r="AC2068" s="237" t="str">
        <f t="shared" si="365"/>
        <v>983</v>
      </c>
      <c r="AD2068" s="237" t="str">
        <f t="shared" si="366"/>
        <v>0803</v>
      </c>
      <c r="AE2068" s="237" t="s">
        <v>9168</v>
      </c>
      <c r="AF2068" s="237" t="s">
        <v>9669</v>
      </c>
      <c r="AG2068" s="237" t="str">
        <f t="shared" si="367"/>
        <v>仙台市宮城野区小田原一丁目７－２４東邦ビル２A</v>
      </c>
      <c r="AH2068" s="237" t="s">
        <v>9670</v>
      </c>
      <c r="AI2068" s="237" t="s">
        <v>9671</v>
      </c>
      <c r="AJ2068" s="237" t="s">
        <v>470</v>
      </c>
    </row>
    <row r="2069" spans="1:36">
      <c r="A2069" s="237" t="str">
        <f t="shared" si="359"/>
        <v>0415200773重度訪問介護</v>
      </c>
      <c r="B2069" s="237" t="s">
        <v>9667</v>
      </c>
      <c r="C2069" s="237" t="s">
        <v>9668</v>
      </c>
      <c r="D2069" s="237" t="str">
        <f t="shared" si="360"/>
        <v>ゴウドウガイシャ　シンライサポート</v>
      </c>
      <c r="E2069" s="237" t="s">
        <v>9216</v>
      </c>
      <c r="F2069" s="237" t="str">
        <f t="shared" si="361"/>
        <v>983</v>
      </c>
      <c r="G2069" s="237" t="str">
        <f t="shared" si="362"/>
        <v>0803</v>
      </c>
      <c r="H2069" s="237" t="s">
        <v>9669</v>
      </c>
      <c r="I2069" s="237" t="str">
        <f t="shared" si="363"/>
        <v>仙台市宮城野区小田原一丁目７－２４東邦ビル２A</v>
      </c>
      <c r="J2069" s="237" t="s">
        <v>9670</v>
      </c>
      <c r="K2069" s="237" t="s">
        <v>9671</v>
      </c>
      <c r="L2069" s="237" t="s">
        <v>9672</v>
      </c>
      <c r="M2069" s="237" t="s">
        <v>9673</v>
      </c>
      <c r="N2069" s="237" t="s">
        <v>9674</v>
      </c>
      <c r="O2069" s="237" t="s">
        <v>9675</v>
      </c>
      <c r="P2069" s="237" t="s">
        <v>9216</v>
      </c>
      <c r="Q2069" s="237" t="s">
        <v>9168</v>
      </c>
      <c r="R2069" s="237" t="s">
        <v>9669</v>
      </c>
      <c r="S2069" s="237" t="s">
        <v>9670</v>
      </c>
      <c r="T2069" s="237" t="s">
        <v>9671</v>
      </c>
      <c r="U2069" s="237" t="s">
        <v>9676</v>
      </c>
      <c r="V2069" s="237" t="s">
        <v>101</v>
      </c>
      <c r="W2069" s="237"/>
      <c r="X2069" s="237"/>
      <c r="Y2069" s="237" t="s">
        <v>9674</v>
      </c>
      <c r="Z2069" s="237" t="s">
        <v>9675</v>
      </c>
      <c r="AA2069" s="237" t="str">
        <f t="shared" si="364"/>
        <v>ホウモンカイゴステーション　シンライ</v>
      </c>
      <c r="AB2069" s="237" t="s">
        <v>9216</v>
      </c>
      <c r="AC2069" s="237" t="str">
        <f t="shared" si="365"/>
        <v>983</v>
      </c>
      <c r="AD2069" s="237" t="str">
        <f t="shared" si="366"/>
        <v>0803</v>
      </c>
      <c r="AE2069" s="237" t="s">
        <v>9168</v>
      </c>
      <c r="AF2069" s="237" t="s">
        <v>9669</v>
      </c>
      <c r="AG2069" s="237" t="str">
        <f t="shared" si="367"/>
        <v>仙台市宮城野区小田原一丁目７－２４東邦ビル２A</v>
      </c>
      <c r="AH2069" s="237" t="s">
        <v>9670</v>
      </c>
      <c r="AI2069" s="237" t="s">
        <v>9671</v>
      </c>
      <c r="AJ2069" s="237" t="s">
        <v>470</v>
      </c>
    </row>
    <row r="2070" spans="1:36">
      <c r="A2070" s="237" t="str">
        <f t="shared" si="359"/>
        <v>0415200781児童デイサービス</v>
      </c>
      <c r="B2070" s="237" t="s">
        <v>9677</v>
      </c>
      <c r="C2070" s="237" t="s">
        <v>9678</v>
      </c>
      <c r="D2070" s="237" t="str">
        <f t="shared" si="360"/>
        <v>トクテイヒエイリカツドウホウジンアンシンドウフクシカイ</v>
      </c>
      <c r="E2070" s="237" t="s">
        <v>3150</v>
      </c>
      <c r="F2070" s="237" t="str">
        <f t="shared" si="361"/>
        <v>984</v>
      </c>
      <c r="G2070" s="237" t="str">
        <f t="shared" si="362"/>
        <v>0821</v>
      </c>
      <c r="H2070" s="237" t="s">
        <v>9679</v>
      </c>
      <c r="I2070" s="237" t="str">
        <f t="shared" si="363"/>
        <v>仙台市若林区中倉１丁目１５番１号</v>
      </c>
      <c r="J2070" s="237" t="s">
        <v>9680</v>
      </c>
      <c r="K2070" s="237" t="s">
        <v>9681</v>
      </c>
      <c r="L2070" s="237" t="s">
        <v>248</v>
      </c>
      <c r="M2070" s="237" t="s">
        <v>9682</v>
      </c>
      <c r="N2070" s="237" t="s">
        <v>9683</v>
      </c>
      <c r="O2070" s="237" t="s">
        <v>9684</v>
      </c>
      <c r="P2070" s="237" t="s">
        <v>9205</v>
      </c>
      <c r="Q2070" s="237" t="s">
        <v>9168</v>
      </c>
      <c r="R2070" s="237" t="s">
        <v>9685</v>
      </c>
      <c r="S2070" s="237" t="s">
        <v>9686</v>
      </c>
      <c r="T2070" s="237" t="s">
        <v>9687</v>
      </c>
      <c r="U2070" s="237" t="s">
        <v>9688</v>
      </c>
      <c r="V2070" s="237" t="s">
        <v>331</v>
      </c>
      <c r="W2070" s="237"/>
      <c r="X2070" s="237"/>
      <c r="Y2070" s="237" t="s">
        <v>9683</v>
      </c>
      <c r="Z2070" s="237" t="s">
        <v>9684</v>
      </c>
      <c r="AA2070" s="237" t="str">
        <f t="shared" si="364"/>
        <v>アフタークラブアオゾラミヤギノ</v>
      </c>
      <c r="AB2070" s="237" t="s">
        <v>9205</v>
      </c>
      <c r="AC2070" s="237" t="str">
        <f t="shared" si="365"/>
        <v>983</v>
      </c>
      <c r="AD2070" s="237" t="str">
        <f t="shared" si="366"/>
        <v>0047</v>
      </c>
      <c r="AE2070" s="237" t="s">
        <v>9168</v>
      </c>
      <c r="AF2070" s="237" t="s">
        <v>9685</v>
      </c>
      <c r="AG2070" s="237" t="str">
        <f t="shared" si="367"/>
        <v>仙台市宮城野区銀杏町２０番１号</v>
      </c>
      <c r="AH2070" s="237" t="s">
        <v>9686</v>
      </c>
      <c r="AI2070" s="237" t="s">
        <v>9687</v>
      </c>
      <c r="AJ2070" s="237" t="s">
        <v>260</v>
      </c>
    </row>
    <row r="2071" spans="1:36">
      <c r="A2071" s="237" t="str">
        <f t="shared" si="359"/>
        <v>0415200799児童デイサービス</v>
      </c>
      <c r="B2071" s="237" t="s">
        <v>7830</v>
      </c>
      <c r="C2071" s="237" t="s">
        <v>7831</v>
      </c>
      <c r="D2071" s="237" t="str">
        <f t="shared" si="360"/>
        <v>トクテイヒエイリカツドウホウジンコスモスクラブ</v>
      </c>
      <c r="E2071" s="237" t="s">
        <v>7832</v>
      </c>
      <c r="F2071" s="237" t="str">
        <f t="shared" si="361"/>
        <v>983</v>
      </c>
      <c r="G2071" s="237" t="str">
        <f t="shared" si="362"/>
        <v>0824</v>
      </c>
      <c r="H2071" s="237" t="s">
        <v>7833</v>
      </c>
      <c r="I2071" s="237" t="str">
        <f t="shared" si="363"/>
        <v>仙台市宮城野区鶴ケ谷三丁目17番地</v>
      </c>
      <c r="J2071" s="237" t="s">
        <v>7834</v>
      </c>
      <c r="K2071" s="237" t="s">
        <v>7835</v>
      </c>
      <c r="L2071" s="237" t="s">
        <v>1466</v>
      </c>
      <c r="M2071" s="237" t="s">
        <v>7836</v>
      </c>
      <c r="N2071" s="237" t="s">
        <v>9689</v>
      </c>
      <c r="O2071" s="237" t="s">
        <v>9690</v>
      </c>
      <c r="P2071" s="237" t="s">
        <v>9325</v>
      </c>
      <c r="Q2071" s="237" t="s">
        <v>9168</v>
      </c>
      <c r="R2071" s="237" t="s">
        <v>9691</v>
      </c>
      <c r="S2071" s="237"/>
      <c r="T2071" s="237"/>
      <c r="U2071" s="237" t="s">
        <v>9692</v>
      </c>
      <c r="V2071" s="237" t="s">
        <v>331</v>
      </c>
      <c r="W2071" s="237"/>
      <c r="X2071" s="237"/>
      <c r="Y2071" s="237" t="s">
        <v>9689</v>
      </c>
      <c r="Z2071" s="237" t="s">
        <v>9690</v>
      </c>
      <c r="AA2071" s="237" t="str">
        <f t="shared" si="364"/>
        <v>トクテイヒエイリカツドウホウジンコスモスクラブドングリ</v>
      </c>
      <c r="AB2071" s="237" t="s">
        <v>9325</v>
      </c>
      <c r="AC2071" s="237" t="str">
        <f t="shared" si="365"/>
        <v>983</v>
      </c>
      <c r="AD2071" s="237" t="str">
        <f t="shared" si="366"/>
        <v>0821</v>
      </c>
      <c r="AE2071" s="237" t="s">
        <v>9168</v>
      </c>
      <c r="AF2071" s="237" t="s">
        <v>9691</v>
      </c>
      <c r="AG2071" s="237" t="str">
        <f t="shared" si="367"/>
        <v>仙台市宮城野区岩切入山83-92</v>
      </c>
      <c r="AH2071" s="237" t="s">
        <v>7834</v>
      </c>
      <c r="AI2071" s="237"/>
      <c r="AJ2071" s="237" t="s">
        <v>260</v>
      </c>
    </row>
    <row r="2072" spans="1:36">
      <c r="A2072" s="237" t="str">
        <f t="shared" si="359"/>
        <v>0415200807居宅介護</v>
      </c>
      <c r="B2072" s="237" t="s">
        <v>2802</v>
      </c>
      <c r="C2072" s="237" t="s">
        <v>2803</v>
      </c>
      <c r="D2072" s="237" t="str">
        <f t="shared" si="360"/>
        <v>カブシキガイシャジャパンケアサービス</v>
      </c>
      <c r="E2072" s="237" t="s">
        <v>2804</v>
      </c>
      <c r="F2072" s="237" t="str">
        <f t="shared" si="361"/>
        <v>140</v>
      </c>
      <c r="G2072" s="237" t="str">
        <f t="shared" si="362"/>
        <v>0002</v>
      </c>
      <c r="H2072" s="237" t="s">
        <v>9693</v>
      </c>
      <c r="I2072" s="237" t="str">
        <f t="shared" si="363"/>
        <v>東京都品川区東品川４－１２－８</v>
      </c>
      <c r="J2072" s="237" t="s">
        <v>2806</v>
      </c>
      <c r="K2072" s="237" t="s">
        <v>2807</v>
      </c>
      <c r="L2072" s="237" t="s">
        <v>635</v>
      </c>
      <c r="M2072" s="237" t="s">
        <v>9694</v>
      </c>
      <c r="N2072" s="237" t="s">
        <v>9695</v>
      </c>
      <c r="O2072" s="237" t="s">
        <v>9696</v>
      </c>
      <c r="P2072" s="237" t="s">
        <v>9621</v>
      </c>
      <c r="Q2072" s="237" t="s">
        <v>9168</v>
      </c>
      <c r="R2072" s="237" t="s">
        <v>9697</v>
      </c>
      <c r="S2072" s="237" t="s">
        <v>9698</v>
      </c>
      <c r="T2072" s="237" t="s">
        <v>9699</v>
      </c>
      <c r="U2072" s="237" t="s">
        <v>9700</v>
      </c>
      <c r="V2072" s="237" t="s">
        <v>99</v>
      </c>
      <c r="W2072" s="237"/>
      <c r="X2072" s="237"/>
      <c r="Y2072" s="237" t="s">
        <v>9695</v>
      </c>
      <c r="Z2072" s="237" t="s">
        <v>9696</v>
      </c>
      <c r="AA2072" s="237" t="str">
        <f t="shared" si="364"/>
        <v>ジャパンケアセンダイハギノマチ</v>
      </c>
      <c r="AB2072" s="237" t="s">
        <v>9621</v>
      </c>
      <c r="AC2072" s="237" t="str">
        <f t="shared" si="365"/>
        <v>983</v>
      </c>
      <c r="AD2072" s="237" t="str">
        <f t="shared" si="366"/>
        <v>0043</v>
      </c>
      <c r="AE2072" s="237" t="s">
        <v>9168</v>
      </c>
      <c r="AF2072" s="237" t="s">
        <v>9697</v>
      </c>
      <c r="AG2072" s="237" t="str">
        <f t="shared" si="367"/>
        <v>仙台市宮城野区萩野町三丁目１２番１号</v>
      </c>
      <c r="AH2072" s="237" t="s">
        <v>9698</v>
      </c>
      <c r="AI2072" s="237" t="s">
        <v>9699</v>
      </c>
      <c r="AJ2072" s="237" t="s">
        <v>332</v>
      </c>
    </row>
    <row r="2073" spans="1:36">
      <c r="A2073" s="237" t="str">
        <f t="shared" si="359"/>
        <v>0415200807重度訪問介護</v>
      </c>
      <c r="B2073" s="237" t="s">
        <v>2802</v>
      </c>
      <c r="C2073" s="237" t="s">
        <v>2803</v>
      </c>
      <c r="D2073" s="237" t="str">
        <f t="shared" si="360"/>
        <v>カブシキガイシャジャパンケアサービス</v>
      </c>
      <c r="E2073" s="237" t="s">
        <v>2804</v>
      </c>
      <c r="F2073" s="237" t="str">
        <f t="shared" si="361"/>
        <v>140</v>
      </c>
      <c r="G2073" s="237" t="str">
        <f t="shared" si="362"/>
        <v>0002</v>
      </c>
      <c r="H2073" s="237" t="s">
        <v>9693</v>
      </c>
      <c r="I2073" s="237" t="str">
        <f t="shared" si="363"/>
        <v>東京都品川区東品川４－１２－８</v>
      </c>
      <c r="J2073" s="237" t="s">
        <v>2806</v>
      </c>
      <c r="K2073" s="237" t="s">
        <v>2807</v>
      </c>
      <c r="L2073" s="237" t="s">
        <v>635</v>
      </c>
      <c r="M2073" s="237" t="s">
        <v>9694</v>
      </c>
      <c r="N2073" s="237" t="s">
        <v>9695</v>
      </c>
      <c r="O2073" s="237" t="s">
        <v>9696</v>
      </c>
      <c r="P2073" s="237" t="s">
        <v>9621</v>
      </c>
      <c r="Q2073" s="237" t="s">
        <v>9168</v>
      </c>
      <c r="R2073" s="237" t="s">
        <v>9697</v>
      </c>
      <c r="S2073" s="237" t="s">
        <v>9698</v>
      </c>
      <c r="T2073" s="237" t="s">
        <v>9699</v>
      </c>
      <c r="U2073" s="237" t="s">
        <v>9700</v>
      </c>
      <c r="V2073" s="237" t="s">
        <v>101</v>
      </c>
      <c r="W2073" s="237"/>
      <c r="X2073" s="237"/>
      <c r="Y2073" s="237" t="s">
        <v>9695</v>
      </c>
      <c r="Z2073" s="237" t="s">
        <v>9696</v>
      </c>
      <c r="AA2073" s="237" t="str">
        <f t="shared" si="364"/>
        <v>ジャパンケアセンダイハギノマチ</v>
      </c>
      <c r="AB2073" s="237" t="s">
        <v>9621</v>
      </c>
      <c r="AC2073" s="237" t="str">
        <f t="shared" si="365"/>
        <v>983</v>
      </c>
      <c r="AD2073" s="237" t="str">
        <f t="shared" si="366"/>
        <v>0043</v>
      </c>
      <c r="AE2073" s="237" t="s">
        <v>9168</v>
      </c>
      <c r="AF2073" s="237" t="s">
        <v>9697</v>
      </c>
      <c r="AG2073" s="237" t="str">
        <f t="shared" si="367"/>
        <v>仙台市宮城野区萩野町三丁目１２番１号</v>
      </c>
      <c r="AH2073" s="237" t="s">
        <v>9698</v>
      </c>
      <c r="AI2073" s="237" t="s">
        <v>9699</v>
      </c>
      <c r="AJ2073" s="237" t="s">
        <v>332</v>
      </c>
    </row>
    <row r="2074" spans="1:36">
      <c r="A2074" s="237" t="str">
        <f t="shared" si="359"/>
        <v>0415200823自立訓練（生活訓練）</v>
      </c>
      <c r="B2074" s="237" t="s">
        <v>921</v>
      </c>
      <c r="C2074" s="237" t="s">
        <v>9701</v>
      </c>
      <c r="D2074" s="237" t="str">
        <f t="shared" si="360"/>
        <v>トクテイヒエイリカツドウホウジンスイッチ</v>
      </c>
      <c r="E2074" s="237" t="s">
        <v>923</v>
      </c>
      <c r="F2074" s="237" t="str">
        <f t="shared" si="361"/>
        <v>983</v>
      </c>
      <c r="G2074" s="237" t="str">
        <f t="shared" si="362"/>
        <v>0852</v>
      </c>
      <c r="H2074" s="237" t="s">
        <v>9702</v>
      </c>
      <c r="I2074" s="237" t="str">
        <f t="shared" si="363"/>
        <v>仙台市宮城野区榴岡1丁目6番3号 602</v>
      </c>
      <c r="J2074" s="237" t="s">
        <v>925</v>
      </c>
      <c r="K2074" s="237" t="s">
        <v>926</v>
      </c>
      <c r="L2074" s="237" t="s">
        <v>248</v>
      </c>
      <c r="M2074" s="237" t="s">
        <v>9703</v>
      </c>
      <c r="N2074" s="237" t="s">
        <v>9704</v>
      </c>
      <c r="O2074" s="237" t="s">
        <v>9705</v>
      </c>
      <c r="P2074" s="237" t="s">
        <v>923</v>
      </c>
      <c r="Q2074" s="237" t="s">
        <v>9168</v>
      </c>
      <c r="R2074" s="237" t="s">
        <v>9702</v>
      </c>
      <c r="S2074" s="237" t="s">
        <v>925</v>
      </c>
      <c r="T2074" s="237" t="s">
        <v>926</v>
      </c>
      <c r="U2074" s="237" t="s">
        <v>9706</v>
      </c>
      <c r="V2074" s="237" t="s">
        <v>108</v>
      </c>
      <c r="W2074" s="237"/>
      <c r="X2074" s="237"/>
      <c r="Y2074" s="237" t="s">
        <v>9704</v>
      </c>
      <c r="Z2074" s="237" t="s">
        <v>9705</v>
      </c>
      <c r="AA2074" s="237" t="str">
        <f t="shared" si="364"/>
        <v>スイッチ・センダイ</v>
      </c>
      <c r="AB2074" s="237" t="s">
        <v>923</v>
      </c>
      <c r="AC2074" s="237" t="str">
        <f t="shared" si="365"/>
        <v>983</v>
      </c>
      <c r="AD2074" s="237" t="str">
        <f t="shared" si="366"/>
        <v>0852</v>
      </c>
      <c r="AE2074" s="237" t="s">
        <v>9168</v>
      </c>
      <c r="AF2074" s="237" t="s">
        <v>9702</v>
      </c>
      <c r="AG2074" s="237" t="str">
        <f t="shared" si="367"/>
        <v>仙台市宮城野区榴岡1丁目6番3号 602</v>
      </c>
      <c r="AH2074" s="237" t="s">
        <v>925</v>
      </c>
      <c r="AI2074" s="237" t="s">
        <v>926</v>
      </c>
      <c r="AJ2074" s="237" t="s">
        <v>332</v>
      </c>
    </row>
    <row r="2075" spans="1:36">
      <c r="A2075" s="237" t="str">
        <f t="shared" si="359"/>
        <v>0415200823就労移行支援</v>
      </c>
      <c r="B2075" s="237" t="s">
        <v>921</v>
      </c>
      <c r="C2075" s="237" t="s">
        <v>9701</v>
      </c>
      <c r="D2075" s="237" t="str">
        <f t="shared" si="360"/>
        <v>トクテイヒエイリカツドウホウジンスイッチ</v>
      </c>
      <c r="E2075" s="237" t="s">
        <v>923</v>
      </c>
      <c r="F2075" s="237" t="str">
        <f t="shared" si="361"/>
        <v>983</v>
      </c>
      <c r="G2075" s="237" t="str">
        <f t="shared" si="362"/>
        <v>0852</v>
      </c>
      <c r="H2075" s="237" t="s">
        <v>9702</v>
      </c>
      <c r="I2075" s="237" t="str">
        <f t="shared" si="363"/>
        <v>仙台市宮城野区榴岡1丁目6番3号 602</v>
      </c>
      <c r="J2075" s="237" t="s">
        <v>925</v>
      </c>
      <c r="K2075" s="237" t="s">
        <v>926</v>
      </c>
      <c r="L2075" s="237" t="s">
        <v>248</v>
      </c>
      <c r="M2075" s="237" t="s">
        <v>9703</v>
      </c>
      <c r="N2075" s="237" t="s">
        <v>9704</v>
      </c>
      <c r="O2075" s="237" t="s">
        <v>9705</v>
      </c>
      <c r="P2075" s="237" t="s">
        <v>923</v>
      </c>
      <c r="Q2075" s="237" t="s">
        <v>9168</v>
      </c>
      <c r="R2075" s="237" t="s">
        <v>9702</v>
      </c>
      <c r="S2075" s="237" t="s">
        <v>925</v>
      </c>
      <c r="T2075" s="237" t="s">
        <v>926</v>
      </c>
      <c r="U2075" s="237" t="s">
        <v>9706</v>
      </c>
      <c r="V2075" s="237" t="s">
        <v>109</v>
      </c>
      <c r="W2075" s="237"/>
      <c r="X2075" s="237"/>
      <c r="Y2075" s="237" t="s">
        <v>9704</v>
      </c>
      <c r="Z2075" s="237" t="s">
        <v>9705</v>
      </c>
      <c r="AA2075" s="237" t="str">
        <f t="shared" si="364"/>
        <v>スイッチ・センダイ</v>
      </c>
      <c r="AB2075" s="237" t="s">
        <v>923</v>
      </c>
      <c r="AC2075" s="237" t="str">
        <f t="shared" si="365"/>
        <v>983</v>
      </c>
      <c r="AD2075" s="237" t="str">
        <f t="shared" si="366"/>
        <v>0852</v>
      </c>
      <c r="AE2075" s="237" t="s">
        <v>9168</v>
      </c>
      <c r="AF2075" s="237" t="s">
        <v>9702</v>
      </c>
      <c r="AG2075" s="237" t="str">
        <f t="shared" si="367"/>
        <v>仙台市宮城野区榴岡1丁目6番3号 602</v>
      </c>
      <c r="AH2075" s="237" t="s">
        <v>925</v>
      </c>
      <c r="AI2075" s="237" t="s">
        <v>926</v>
      </c>
      <c r="AJ2075" s="237" t="s">
        <v>260</v>
      </c>
    </row>
    <row r="2076" spans="1:36">
      <c r="A2076" s="237" t="str">
        <f t="shared" si="359"/>
        <v>0415200823就労定着支援</v>
      </c>
      <c r="B2076" s="237" t="s">
        <v>921</v>
      </c>
      <c r="C2076" s="237" t="s">
        <v>9701</v>
      </c>
      <c r="D2076" s="237" t="str">
        <f t="shared" si="360"/>
        <v>トクテイヒエイリカツドウホウジンスイッチ</v>
      </c>
      <c r="E2076" s="237" t="s">
        <v>923</v>
      </c>
      <c r="F2076" s="237" t="str">
        <f t="shared" si="361"/>
        <v>983</v>
      </c>
      <c r="G2076" s="237" t="str">
        <f t="shared" si="362"/>
        <v>0852</v>
      </c>
      <c r="H2076" s="237" t="s">
        <v>9702</v>
      </c>
      <c r="I2076" s="237" t="str">
        <f t="shared" si="363"/>
        <v>仙台市宮城野区榴岡1丁目6番3号 602</v>
      </c>
      <c r="J2076" s="237" t="s">
        <v>925</v>
      </c>
      <c r="K2076" s="237" t="s">
        <v>926</v>
      </c>
      <c r="L2076" s="237" t="s">
        <v>248</v>
      </c>
      <c r="M2076" s="237" t="s">
        <v>9703</v>
      </c>
      <c r="N2076" s="237" t="s">
        <v>9704</v>
      </c>
      <c r="O2076" s="237" t="s">
        <v>9705</v>
      </c>
      <c r="P2076" s="237" t="s">
        <v>923</v>
      </c>
      <c r="Q2076" s="237" t="s">
        <v>9168</v>
      </c>
      <c r="R2076" s="237" t="s">
        <v>9702</v>
      </c>
      <c r="S2076" s="237" t="s">
        <v>925</v>
      </c>
      <c r="T2076" s="237" t="s">
        <v>926</v>
      </c>
      <c r="U2076" s="237" t="s">
        <v>9706</v>
      </c>
      <c r="V2076" s="237" t="s">
        <v>789</v>
      </c>
      <c r="W2076" s="237"/>
      <c r="X2076" s="237"/>
      <c r="Y2076" s="237" t="s">
        <v>9707</v>
      </c>
      <c r="Z2076" s="237" t="s">
        <v>9708</v>
      </c>
      <c r="AA2076" s="237" t="str">
        <f t="shared" si="364"/>
        <v>シュウロウテイチャクシエンスイッチ</v>
      </c>
      <c r="AB2076" s="237" t="s">
        <v>923</v>
      </c>
      <c r="AC2076" s="237" t="str">
        <f t="shared" si="365"/>
        <v>983</v>
      </c>
      <c r="AD2076" s="237" t="str">
        <f t="shared" si="366"/>
        <v>0852</v>
      </c>
      <c r="AE2076" s="237" t="s">
        <v>9168</v>
      </c>
      <c r="AF2076" s="237" t="s">
        <v>924</v>
      </c>
      <c r="AG2076" s="237" t="str">
        <f t="shared" si="367"/>
        <v>仙台市宮城野区榴岡1丁目6番3号－602</v>
      </c>
      <c r="AH2076" s="237" t="s">
        <v>925</v>
      </c>
      <c r="AI2076" s="237" t="s">
        <v>926</v>
      </c>
      <c r="AJ2076" s="237" t="s">
        <v>260</v>
      </c>
    </row>
    <row r="2077" spans="1:36">
      <c r="A2077" s="237" t="str">
        <f t="shared" si="359"/>
        <v>0415200831就労移行支援</v>
      </c>
      <c r="B2077" s="237" t="s">
        <v>8193</v>
      </c>
      <c r="C2077" s="237" t="s">
        <v>8194</v>
      </c>
      <c r="D2077" s="237" t="str">
        <f t="shared" si="360"/>
        <v>カブシキガイシャ　アイエスエフネットライフ</v>
      </c>
      <c r="E2077" s="237" t="s">
        <v>5935</v>
      </c>
      <c r="F2077" s="237" t="str">
        <f t="shared" si="361"/>
        <v>107</v>
      </c>
      <c r="G2077" s="237" t="str">
        <f t="shared" si="362"/>
        <v>0052</v>
      </c>
      <c r="H2077" s="237" t="s">
        <v>8195</v>
      </c>
      <c r="I2077" s="237" t="str">
        <f t="shared" si="363"/>
        <v>東京都港区赤坂七丁目１番16号オーク赤坂ビル２階</v>
      </c>
      <c r="J2077" s="237" t="s">
        <v>5937</v>
      </c>
      <c r="K2077" s="237" t="s">
        <v>5938</v>
      </c>
      <c r="L2077" s="237" t="s">
        <v>339</v>
      </c>
      <c r="M2077" s="237" t="s">
        <v>5939</v>
      </c>
      <c r="N2077" s="237" t="s">
        <v>9709</v>
      </c>
      <c r="O2077" s="237" t="s">
        <v>9710</v>
      </c>
      <c r="P2077" s="237" t="s">
        <v>923</v>
      </c>
      <c r="Q2077" s="237" t="s">
        <v>9168</v>
      </c>
      <c r="R2077" s="237" t="s">
        <v>9711</v>
      </c>
      <c r="S2077" s="237" t="s">
        <v>9712</v>
      </c>
      <c r="T2077" s="237" t="s">
        <v>9713</v>
      </c>
      <c r="U2077" s="237" t="s">
        <v>9714</v>
      </c>
      <c r="V2077" s="237" t="s">
        <v>109</v>
      </c>
      <c r="W2077" s="237"/>
      <c r="X2077" s="237"/>
      <c r="Y2077" s="237" t="s">
        <v>9709</v>
      </c>
      <c r="Z2077" s="237" t="s">
        <v>9710</v>
      </c>
      <c r="AA2077" s="237" t="str">
        <f t="shared" si="364"/>
        <v>アイエスエフネットライフセンダイ</v>
      </c>
      <c r="AB2077" s="237" t="s">
        <v>923</v>
      </c>
      <c r="AC2077" s="237" t="str">
        <f t="shared" si="365"/>
        <v>983</v>
      </c>
      <c r="AD2077" s="237" t="str">
        <f t="shared" si="366"/>
        <v>0852</v>
      </c>
      <c r="AE2077" s="237" t="s">
        <v>9168</v>
      </c>
      <c r="AF2077" s="237" t="s">
        <v>9711</v>
      </c>
      <c r="AG2077" s="237" t="str">
        <f t="shared" si="367"/>
        <v>仙台市宮城野区榴岡４丁目１－８パルシティ仙台３階</v>
      </c>
      <c r="AH2077" s="237" t="s">
        <v>9712</v>
      </c>
      <c r="AI2077" s="237" t="s">
        <v>9713</v>
      </c>
      <c r="AJ2077" s="237" t="s">
        <v>332</v>
      </c>
    </row>
    <row r="2078" spans="1:36">
      <c r="A2078" s="237" t="str">
        <f t="shared" si="359"/>
        <v>0415200831就労継続支援Ａ型</v>
      </c>
      <c r="B2078" s="237" t="s">
        <v>8193</v>
      </c>
      <c r="C2078" s="237" t="s">
        <v>8194</v>
      </c>
      <c r="D2078" s="237" t="str">
        <f t="shared" si="360"/>
        <v>カブシキガイシャ　アイエスエフネットライフ</v>
      </c>
      <c r="E2078" s="237" t="s">
        <v>5935</v>
      </c>
      <c r="F2078" s="237" t="str">
        <f t="shared" si="361"/>
        <v>107</v>
      </c>
      <c r="G2078" s="237" t="str">
        <f t="shared" si="362"/>
        <v>0052</v>
      </c>
      <c r="H2078" s="237" t="s">
        <v>8195</v>
      </c>
      <c r="I2078" s="237" t="str">
        <f t="shared" si="363"/>
        <v>東京都港区赤坂七丁目１番16号オーク赤坂ビル２階</v>
      </c>
      <c r="J2078" s="237" t="s">
        <v>5937</v>
      </c>
      <c r="K2078" s="237" t="s">
        <v>5938</v>
      </c>
      <c r="L2078" s="237" t="s">
        <v>339</v>
      </c>
      <c r="M2078" s="237" t="s">
        <v>5939</v>
      </c>
      <c r="N2078" s="237" t="s">
        <v>9709</v>
      </c>
      <c r="O2078" s="237" t="s">
        <v>9710</v>
      </c>
      <c r="P2078" s="237" t="s">
        <v>923</v>
      </c>
      <c r="Q2078" s="237" t="s">
        <v>9168</v>
      </c>
      <c r="R2078" s="237" t="s">
        <v>9711</v>
      </c>
      <c r="S2078" s="237" t="s">
        <v>9712</v>
      </c>
      <c r="T2078" s="237" t="s">
        <v>9713</v>
      </c>
      <c r="U2078" s="237" t="s">
        <v>9714</v>
      </c>
      <c r="V2078" s="237" t="s">
        <v>110</v>
      </c>
      <c r="W2078" s="237"/>
      <c r="X2078" s="237"/>
      <c r="Y2078" s="237" t="s">
        <v>9709</v>
      </c>
      <c r="Z2078" s="237" t="s">
        <v>9710</v>
      </c>
      <c r="AA2078" s="237" t="str">
        <f t="shared" si="364"/>
        <v>アイエスエフネットライフセンダイ</v>
      </c>
      <c r="AB2078" s="237" t="s">
        <v>923</v>
      </c>
      <c r="AC2078" s="237" t="str">
        <f t="shared" si="365"/>
        <v>983</v>
      </c>
      <c r="AD2078" s="237" t="str">
        <f t="shared" si="366"/>
        <v>0852</v>
      </c>
      <c r="AE2078" s="237" t="s">
        <v>9168</v>
      </c>
      <c r="AF2078" s="237" t="s">
        <v>9711</v>
      </c>
      <c r="AG2078" s="237" t="str">
        <f t="shared" si="367"/>
        <v>仙台市宮城野区榴岡４丁目１－８パルシティ仙台３階</v>
      </c>
      <c r="AH2078" s="237" t="s">
        <v>9712</v>
      </c>
      <c r="AI2078" s="237" t="s">
        <v>9713</v>
      </c>
      <c r="AJ2078" s="237" t="s">
        <v>332</v>
      </c>
    </row>
    <row r="2079" spans="1:36">
      <c r="A2079" s="237" t="str">
        <f t="shared" si="359"/>
        <v>0415200849就労継続支援Ｂ型</v>
      </c>
      <c r="B2079" s="237" t="s">
        <v>9715</v>
      </c>
      <c r="C2079" s="237" t="s">
        <v>6049</v>
      </c>
      <c r="D2079" s="237" t="str">
        <f t="shared" si="360"/>
        <v>トクテイヒエイリカツドウホウジン　クロカワココロノオウエンダン</v>
      </c>
      <c r="E2079" s="237" t="s">
        <v>4347</v>
      </c>
      <c r="F2079" s="237" t="str">
        <f t="shared" si="361"/>
        <v>981</v>
      </c>
      <c r="G2079" s="237" t="str">
        <f t="shared" si="362"/>
        <v>3621</v>
      </c>
      <c r="H2079" s="237" t="s">
        <v>6057</v>
      </c>
      <c r="I2079" s="237" t="str">
        <f t="shared" si="363"/>
        <v>黒川郡大和町吉岡字館下４７</v>
      </c>
      <c r="J2079" s="237" t="s">
        <v>6051</v>
      </c>
      <c r="K2079" s="237" t="s">
        <v>6052</v>
      </c>
      <c r="L2079" s="237" t="s">
        <v>248</v>
      </c>
      <c r="M2079" s="237" t="s">
        <v>6053</v>
      </c>
      <c r="N2079" s="237" t="s">
        <v>9716</v>
      </c>
      <c r="O2079" s="237" t="s">
        <v>9717</v>
      </c>
      <c r="P2079" s="237" t="s">
        <v>9621</v>
      </c>
      <c r="Q2079" s="237" t="s">
        <v>9168</v>
      </c>
      <c r="R2079" s="237" t="s">
        <v>9718</v>
      </c>
      <c r="S2079" s="237" t="s">
        <v>9719</v>
      </c>
      <c r="T2079" s="237" t="s">
        <v>9719</v>
      </c>
      <c r="U2079" s="237" t="s">
        <v>9720</v>
      </c>
      <c r="V2079" s="237" t="s">
        <v>111</v>
      </c>
      <c r="W2079" s="237"/>
      <c r="X2079" s="237"/>
      <c r="Y2079" s="237" t="s">
        <v>9716</v>
      </c>
      <c r="Z2079" s="237" t="s">
        <v>9717</v>
      </c>
      <c r="AA2079" s="237" t="str">
        <f t="shared" si="364"/>
        <v>シュウロウケイゾクシエンｂガタジギョウショサヲリコウボウカオス</v>
      </c>
      <c r="AB2079" s="237" t="s">
        <v>9621</v>
      </c>
      <c r="AC2079" s="237" t="str">
        <f t="shared" si="365"/>
        <v>983</v>
      </c>
      <c r="AD2079" s="237" t="str">
        <f t="shared" si="366"/>
        <v>0043</v>
      </c>
      <c r="AE2079" s="237" t="s">
        <v>9168</v>
      </c>
      <c r="AF2079" s="237" t="s">
        <v>9718</v>
      </c>
      <c r="AG2079" s="237" t="str">
        <f t="shared" si="367"/>
        <v>仙台市宮城野区萩野町１丁目２２－１０</v>
      </c>
      <c r="AH2079" s="237" t="s">
        <v>9719</v>
      </c>
      <c r="AI2079" s="237" t="s">
        <v>9719</v>
      </c>
      <c r="AJ2079" s="237" t="s">
        <v>332</v>
      </c>
    </row>
    <row r="2080" spans="1:36">
      <c r="A2080" s="237" t="str">
        <f t="shared" si="359"/>
        <v>0415200856居宅介護</v>
      </c>
      <c r="B2080" s="237" t="s">
        <v>9721</v>
      </c>
      <c r="C2080" s="237" t="s">
        <v>9722</v>
      </c>
      <c r="D2080" s="237" t="str">
        <f t="shared" si="360"/>
        <v>ミタショウコウカブシキガイシャ</v>
      </c>
      <c r="E2080" s="237" t="s">
        <v>9621</v>
      </c>
      <c r="F2080" s="237" t="str">
        <f t="shared" si="361"/>
        <v>983</v>
      </c>
      <c r="G2080" s="237" t="str">
        <f t="shared" si="362"/>
        <v>0043</v>
      </c>
      <c r="H2080" s="237" t="s">
        <v>9723</v>
      </c>
      <c r="I2080" s="237" t="str">
        <f t="shared" si="363"/>
        <v>仙台市宮城野区萩野町三丁目１８番１４号　４階</v>
      </c>
      <c r="J2080" s="237" t="s">
        <v>9724</v>
      </c>
      <c r="K2080" s="237" t="s">
        <v>9725</v>
      </c>
      <c r="L2080" s="237" t="s">
        <v>339</v>
      </c>
      <c r="M2080" s="237" t="s">
        <v>9726</v>
      </c>
      <c r="N2080" s="237" t="s">
        <v>9727</v>
      </c>
      <c r="O2080" s="237" t="s">
        <v>9728</v>
      </c>
      <c r="P2080" s="237" t="s">
        <v>9621</v>
      </c>
      <c r="Q2080" s="237" t="s">
        <v>9168</v>
      </c>
      <c r="R2080" s="237" t="s">
        <v>9723</v>
      </c>
      <c r="S2080" s="237" t="s">
        <v>9724</v>
      </c>
      <c r="T2080" s="237" t="s">
        <v>9725</v>
      </c>
      <c r="U2080" s="237" t="s">
        <v>9729</v>
      </c>
      <c r="V2080" s="237" t="s">
        <v>99</v>
      </c>
      <c r="W2080" s="237"/>
      <c r="X2080" s="237"/>
      <c r="Y2080" s="237" t="s">
        <v>9727</v>
      </c>
      <c r="Z2080" s="237" t="s">
        <v>9728</v>
      </c>
      <c r="AA2080" s="237" t="str">
        <f t="shared" si="364"/>
        <v>タマサンカイゴセンター</v>
      </c>
      <c r="AB2080" s="237" t="s">
        <v>9621</v>
      </c>
      <c r="AC2080" s="237" t="str">
        <f t="shared" si="365"/>
        <v>983</v>
      </c>
      <c r="AD2080" s="237" t="str">
        <f t="shared" si="366"/>
        <v>0043</v>
      </c>
      <c r="AE2080" s="237" t="s">
        <v>9168</v>
      </c>
      <c r="AF2080" s="237" t="s">
        <v>9723</v>
      </c>
      <c r="AG2080" s="237" t="str">
        <f t="shared" si="367"/>
        <v>仙台市宮城野区萩野町三丁目１８番１４号　４階</v>
      </c>
      <c r="AH2080" s="237" t="s">
        <v>9724</v>
      </c>
      <c r="AI2080" s="237" t="s">
        <v>9725</v>
      </c>
      <c r="AJ2080" s="237" t="s">
        <v>332</v>
      </c>
    </row>
    <row r="2081" spans="1:36">
      <c r="A2081" s="237" t="str">
        <f t="shared" si="359"/>
        <v>0415200856重度訪問介護</v>
      </c>
      <c r="B2081" s="237" t="s">
        <v>9721</v>
      </c>
      <c r="C2081" s="237" t="s">
        <v>9722</v>
      </c>
      <c r="D2081" s="237" t="str">
        <f t="shared" si="360"/>
        <v>ミタショウコウカブシキガイシャ</v>
      </c>
      <c r="E2081" s="237" t="s">
        <v>9621</v>
      </c>
      <c r="F2081" s="237" t="str">
        <f t="shared" si="361"/>
        <v>983</v>
      </c>
      <c r="G2081" s="237" t="str">
        <f t="shared" si="362"/>
        <v>0043</v>
      </c>
      <c r="H2081" s="237" t="s">
        <v>9723</v>
      </c>
      <c r="I2081" s="237" t="str">
        <f t="shared" si="363"/>
        <v>仙台市宮城野区萩野町三丁目１８番１４号　４階</v>
      </c>
      <c r="J2081" s="237" t="s">
        <v>9724</v>
      </c>
      <c r="K2081" s="237" t="s">
        <v>9725</v>
      </c>
      <c r="L2081" s="237" t="s">
        <v>339</v>
      </c>
      <c r="M2081" s="237" t="s">
        <v>9726</v>
      </c>
      <c r="N2081" s="237" t="s">
        <v>9727</v>
      </c>
      <c r="O2081" s="237" t="s">
        <v>9728</v>
      </c>
      <c r="P2081" s="237" t="s">
        <v>9621</v>
      </c>
      <c r="Q2081" s="237" t="s">
        <v>9168</v>
      </c>
      <c r="R2081" s="237" t="s">
        <v>9723</v>
      </c>
      <c r="S2081" s="237" t="s">
        <v>9724</v>
      </c>
      <c r="T2081" s="237" t="s">
        <v>9725</v>
      </c>
      <c r="U2081" s="237" t="s">
        <v>9729</v>
      </c>
      <c r="V2081" s="237" t="s">
        <v>101</v>
      </c>
      <c r="W2081" s="237"/>
      <c r="X2081" s="237"/>
      <c r="Y2081" s="237" t="s">
        <v>9727</v>
      </c>
      <c r="Z2081" s="237" t="s">
        <v>9728</v>
      </c>
      <c r="AA2081" s="237" t="str">
        <f t="shared" si="364"/>
        <v>タマサンカイゴセンター</v>
      </c>
      <c r="AB2081" s="237" t="s">
        <v>9621</v>
      </c>
      <c r="AC2081" s="237" t="str">
        <f t="shared" si="365"/>
        <v>983</v>
      </c>
      <c r="AD2081" s="237" t="str">
        <f t="shared" si="366"/>
        <v>0043</v>
      </c>
      <c r="AE2081" s="237" t="s">
        <v>9168</v>
      </c>
      <c r="AF2081" s="237" t="s">
        <v>9723</v>
      </c>
      <c r="AG2081" s="237" t="str">
        <f t="shared" si="367"/>
        <v>仙台市宮城野区萩野町三丁目１８番１４号　４階</v>
      </c>
      <c r="AH2081" s="237" t="s">
        <v>9724</v>
      </c>
      <c r="AI2081" s="237" t="s">
        <v>9725</v>
      </c>
      <c r="AJ2081" s="237" t="s">
        <v>332</v>
      </c>
    </row>
    <row r="2082" spans="1:36">
      <c r="A2082" s="237" t="str">
        <f t="shared" si="359"/>
        <v>0415200864児童デイサービス</v>
      </c>
      <c r="B2082" s="237" t="s">
        <v>9556</v>
      </c>
      <c r="C2082" s="237" t="s">
        <v>9557</v>
      </c>
      <c r="D2082" s="237" t="str">
        <f t="shared" si="360"/>
        <v>トクテイヒエイリカツドウホウジンツバメッコ</v>
      </c>
      <c r="E2082" s="237" t="s">
        <v>9558</v>
      </c>
      <c r="F2082" s="237" t="str">
        <f t="shared" si="361"/>
        <v>981</v>
      </c>
      <c r="G2082" s="237" t="str">
        <f t="shared" si="362"/>
        <v>3131</v>
      </c>
      <c r="H2082" s="237" t="s">
        <v>9559</v>
      </c>
      <c r="I2082" s="237" t="str">
        <f t="shared" si="363"/>
        <v>仙台市泉区七北田字日野123番地の９</v>
      </c>
      <c r="J2082" s="237" t="s">
        <v>9560</v>
      </c>
      <c r="K2082" s="237" t="s">
        <v>9561</v>
      </c>
      <c r="L2082" s="237" t="s">
        <v>7444</v>
      </c>
      <c r="M2082" s="237" t="s">
        <v>9562</v>
      </c>
      <c r="N2082" s="237" t="s">
        <v>9730</v>
      </c>
      <c r="O2082" s="237" t="s">
        <v>9731</v>
      </c>
      <c r="P2082" s="237" t="s">
        <v>7492</v>
      </c>
      <c r="Q2082" s="237" t="s">
        <v>9168</v>
      </c>
      <c r="R2082" s="237" t="s">
        <v>9732</v>
      </c>
      <c r="S2082" s="237" t="s">
        <v>9566</v>
      </c>
      <c r="T2082" s="237" t="s">
        <v>9566</v>
      </c>
      <c r="U2082" s="237" t="s">
        <v>9733</v>
      </c>
      <c r="V2082" s="237" t="s">
        <v>331</v>
      </c>
      <c r="W2082" s="237"/>
      <c r="X2082" s="237"/>
      <c r="Y2082" s="237" t="s">
        <v>9730</v>
      </c>
      <c r="Z2082" s="237" t="s">
        <v>9731</v>
      </c>
      <c r="AA2082" s="237" t="str">
        <f t="shared" si="364"/>
        <v>フクムロツバメッコ</v>
      </c>
      <c r="AB2082" s="237" t="s">
        <v>7492</v>
      </c>
      <c r="AC2082" s="237" t="str">
        <f t="shared" si="365"/>
        <v>983</v>
      </c>
      <c r="AD2082" s="237" t="str">
        <f t="shared" si="366"/>
        <v>0005</v>
      </c>
      <c r="AE2082" s="237" t="s">
        <v>9168</v>
      </c>
      <c r="AF2082" s="237" t="s">
        <v>9732</v>
      </c>
      <c r="AG2082" s="237" t="str">
        <f t="shared" si="367"/>
        <v>仙台市宮城野区福室7丁目6-44</v>
      </c>
      <c r="AH2082" s="237" t="s">
        <v>9734</v>
      </c>
      <c r="AI2082" s="237" t="s">
        <v>9566</v>
      </c>
      <c r="AJ2082" s="237" t="s">
        <v>260</v>
      </c>
    </row>
    <row r="2083" spans="1:36">
      <c r="A2083" s="237" t="str">
        <f t="shared" si="359"/>
        <v>0415200872児童デイサービス</v>
      </c>
      <c r="B2083" s="237" t="s">
        <v>7830</v>
      </c>
      <c r="C2083" s="237" t="s">
        <v>7831</v>
      </c>
      <c r="D2083" s="237" t="str">
        <f t="shared" si="360"/>
        <v>トクテイヒエイリカツドウホウジンコスモスクラブ</v>
      </c>
      <c r="E2083" s="237" t="s">
        <v>7832</v>
      </c>
      <c r="F2083" s="237" t="str">
        <f t="shared" si="361"/>
        <v>983</v>
      </c>
      <c r="G2083" s="237" t="str">
        <f t="shared" si="362"/>
        <v>0824</v>
      </c>
      <c r="H2083" s="237" t="s">
        <v>7833</v>
      </c>
      <c r="I2083" s="237" t="str">
        <f t="shared" si="363"/>
        <v>仙台市宮城野区鶴ケ谷三丁目17番地</v>
      </c>
      <c r="J2083" s="237" t="s">
        <v>7834</v>
      </c>
      <c r="K2083" s="237" t="s">
        <v>7835</v>
      </c>
      <c r="L2083" s="237" t="s">
        <v>1466</v>
      </c>
      <c r="M2083" s="237" t="s">
        <v>7836</v>
      </c>
      <c r="N2083" s="237" t="s">
        <v>9735</v>
      </c>
      <c r="O2083" s="237" t="s">
        <v>9736</v>
      </c>
      <c r="P2083" s="237" t="s">
        <v>7832</v>
      </c>
      <c r="Q2083" s="237" t="s">
        <v>9168</v>
      </c>
      <c r="R2083" s="237" t="s">
        <v>9737</v>
      </c>
      <c r="S2083" s="237" t="s">
        <v>9738</v>
      </c>
      <c r="T2083" s="237" t="s">
        <v>9738</v>
      </c>
      <c r="U2083" s="237" t="s">
        <v>9739</v>
      </c>
      <c r="V2083" s="237" t="s">
        <v>331</v>
      </c>
      <c r="W2083" s="237"/>
      <c r="X2083" s="237"/>
      <c r="Y2083" s="237" t="s">
        <v>9735</v>
      </c>
      <c r="Z2083" s="237" t="s">
        <v>9736</v>
      </c>
      <c r="AA2083" s="237" t="str">
        <f t="shared" si="364"/>
        <v>トクテイヒエイリカツドウホウジンコスモスクラブニコニコノイエ</v>
      </c>
      <c r="AB2083" s="237" t="s">
        <v>7832</v>
      </c>
      <c r="AC2083" s="237" t="str">
        <f t="shared" si="365"/>
        <v>983</v>
      </c>
      <c r="AD2083" s="237" t="str">
        <f t="shared" si="366"/>
        <v>0824</v>
      </c>
      <c r="AE2083" s="237" t="s">
        <v>9168</v>
      </c>
      <c r="AF2083" s="237" t="s">
        <v>9737</v>
      </c>
      <c r="AG2083" s="237" t="str">
        <f t="shared" si="367"/>
        <v>仙台市宮城野区鶴ケ谷7丁目21-1</v>
      </c>
      <c r="AH2083" s="237" t="s">
        <v>9738</v>
      </c>
      <c r="AI2083" s="237" t="s">
        <v>9738</v>
      </c>
      <c r="AJ2083" s="237" t="s">
        <v>260</v>
      </c>
    </row>
    <row r="2084" spans="1:36">
      <c r="A2084" s="237" t="str">
        <f t="shared" si="359"/>
        <v>0415200880居宅介護</v>
      </c>
      <c r="B2084" s="237" t="s">
        <v>4725</v>
      </c>
      <c r="C2084" s="237" t="s">
        <v>4726</v>
      </c>
      <c r="D2084" s="237" t="str">
        <f t="shared" si="360"/>
        <v>シャカイフクシホウジンミンナノワ</v>
      </c>
      <c r="E2084" s="237" t="s">
        <v>4727</v>
      </c>
      <c r="F2084" s="237" t="str">
        <f t="shared" si="361"/>
        <v>981</v>
      </c>
      <c r="G2084" s="237" t="str">
        <f t="shared" si="362"/>
        <v>3602</v>
      </c>
      <c r="H2084" s="237" t="s">
        <v>7866</v>
      </c>
      <c r="I2084" s="237" t="str">
        <f t="shared" si="363"/>
        <v>黒川郡大衡村大衡字鎧沢12番54</v>
      </c>
      <c r="J2084" s="237" t="s">
        <v>6401</v>
      </c>
      <c r="K2084" s="237" t="s">
        <v>6402</v>
      </c>
      <c r="L2084" s="237" t="s">
        <v>248</v>
      </c>
      <c r="M2084" s="237" t="s">
        <v>4731</v>
      </c>
      <c r="N2084" s="237" t="s">
        <v>9227</v>
      </c>
      <c r="O2084" s="237" t="s">
        <v>9740</v>
      </c>
      <c r="P2084" s="237" t="s">
        <v>7832</v>
      </c>
      <c r="Q2084" s="237" t="s">
        <v>9168</v>
      </c>
      <c r="R2084" s="237" t="s">
        <v>9741</v>
      </c>
      <c r="S2084" s="237" t="s">
        <v>9230</v>
      </c>
      <c r="T2084" s="237" t="s">
        <v>9231</v>
      </c>
      <c r="U2084" s="237" t="s">
        <v>9742</v>
      </c>
      <c r="V2084" s="237" t="s">
        <v>99</v>
      </c>
      <c r="W2084" s="237"/>
      <c r="X2084" s="237"/>
      <c r="Y2084" s="237" t="s">
        <v>9227</v>
      </c>
      <c r="Z2084" s="237" t="s">
        <v>9740</v>
      </c>
      <c r="AA2084" s="237" t="str">
        <f t="shared" si="364"/>
        <v>ケアグループキモレビ</v>
      </c>
      <c r="AB2084" s="237" t="s">
        <v>7832</v>
      </c>
      <c r="AC2084" s="237" t="str">
        <f t="shared" si="365"/>
        <v>983</v>
      </c>
      <c r="AD2084" s="237" t="str">
        <f t="shared" si="366"/>
        <v>0824</v>
      </c>
      <c r="AE2084" s="237" t="s">
        <v>9168</v>
      </c>
      <c r="AF2084" s="237" t="s">
        <v>9741</v>
      </c>
      <c r="AG2084" s="237" t="str">
        <f t="shared" si="367"/>
        <v>仙台市宮城野区鶴ケ谷七丁目２１番２号</v>
      </c>
      <c r="AH2084" s="237" t="s">
        <v>9230</v>
      </c>
      <c r="AI2084" s="237" t="s">
        <v>9231</v>
      </c>
      <c r="AJ2084" s="237" t="s">
        <v>332</v>
      </c>
    </row>
    <row r="2085" spans="1:36">
      <c r="A2085" s="237" t="str">
        <f t="shared" si="359"/>
        <v>0415200880重度訪問介護</v>
      </c>
      <c r="B2085" s="237" t="s">
        <v>4725</v>
      </c>
      <c r="C2085" s="237" t="s">
        <v>4726</v>
      </c>
      <c r="D2085" s="237" t="str">
        <f t="shared" si="360"/>
        <v>シャカイフクシホウジンミンナノワ</v>
      </c>
      <c r="E2085" s="237" t="s">
        <v>4727</v>
      </c>
      <c r="F2085" s="237" t="str">
        <f t="shared" si="361"/>
        <v>981</v>
      </c>
      <c r="G2085" s="237" t="str">
        <f t="shared" si="362"/>
        <v>3602</v>
      </c>
      <c r="H2085" s="237" t="s">
        <v>7866</v>
      </c>
      <c r="I2085" s="237" t="str">
        <f t="shared" si="363"/>
        <v>黒川郡大衡村大衡字鎧沢12番54</v>
      </c>
      <c r="J2085" s="237" t="s">
        <v>6401</v>
      </c>
      <c r="K2085" s="237" t="s">
        <v>6402</v>
      </c>
      <c r="L2085" s="237" t="s">
        <v>248</v>
      </c>
      <c r="M2085" s="237" t="s">
        <v>4731</v>
      </c>
      <c r="N2085" s="237" t="s">
        <v>9227</v>
      </c>
      <c r="O2085" s="237" t="s">
        <v>9740</v>
      </c>
      <c r="P2085" s="237" t="s">
        <v>7832</v>
      </c>
      <c r="Q2085" s="237" t="s">
        <v>9168</v>
      </c>
      <c r="R2085" s="237" t="s">
        <v>9741</v>
      </c>
      <c r="S2085" s="237" t="s">
        <v>9230</v>
      </c>
      <c r="T2085" s="237" t="s">
        <v>9231</v>
      </c>
      <c r="U2085" s="237" t="s">
        <v>9742</v>
      </c>
      <c r="V2085" s="237" t="s">
        <v>101</v>
      </c>
      <c r="W2085" s="237"/>
      <c r="X2085" s="237"/>
      <c r="Y2085" s="237" t="s">
        <v>9227</v>
      </c>
      <c r="Z2085" s="237" t="s">
        <v>9740</v>
      </c>
      <c r="AA2085" s="237" t="str">
        <f t="shared" si="364"/>
        <v>ケアグループキモレビ</v>
      </c>
      <c r="AB2085" s="237" t="s">
        <v>7832</v>
      </c>
      <c r="AC2085" s="237" t="str">
        <f t="shared" si="365"/>
        <v>983</v>
      </c>
      <c r="AD2085" s="237" t="str">
        <f t="shared" si="366"/>
        <v>0824</v>
      </c>
      <c r="AE2085" s="237" t="s">
        <v>9168</v>
      </c>
      <c r="AF2085" s="237" t="s">
        <v>9741</v>
      </c>
      <c r="AG2085" s="237" t="str">
        <f t="shared" si="367"/>
        <v>仙台市宮城野区鶴ケ谷七丁目２１番２号</v>
      </c>
      <c r="AH2085" s="237" t="s">
        <v>9230</v>
      </c>
      <c r="AI2085" s="237" t="s">
        <v>9231</v>
      </c>
      <c r="AJ2085" s="237" t="s">
        <v>332</v>
      </c>
    </row>
    <row r="2086" spans="1:36">
      <c r="A2086" s="237" t="str">
        <f t="shared" si="359"/>
        <v>0415200880同行援護</v>
      </c>
      <c r="B2086" s="237" t="s">
        <v>4725</v>
      </c>
      <c r="C2086" s="237" t="s">
        <v>4726</v>
      </c>
      <c r="D2086" s="237" t="str">
        <f t="shared" si="360"/>
        <v>シャカイフクシホウジンミンナノワ</v>
      </c>
      <c r="E2086" s="237" t="s">
        <v>4727</v>
      </c>
      <c r="F2086" s="237" t="str">
        <f t="shared" si="361"/>
        <v>981</v>
      </c>
      <c r="G2086" s="237" t="str">
        <f t="shared" si="362"/>
        <v>3602</v>
      </c>
      <c r="H2086" s="237" t="s">
        <v>7866</v>
      </c>
      <c r="I2086" s="237" t="str">
        <f t="shared" si="363"/>
        <v>黒川郡大衡村大衡字鎧沢12番54</v>
      </c>
      <c r="J2086" s="237" t="s">
        <v>6401</v>
      </c>
      <c r="K2086" s="237" t="s">
        <v>6402</v>
      </c>
      <c r="L2086" s="237" t="s">
        <v>248</v>
      </c>
      <c r="M2086" s="237" t="s">
        <v>4731</v>
      </c>
      <c r="N2086" s="237" t="s">
        <v>9227</v>
      </c>
      <c r="O2086" s="237" t="s">
        <v>9740</v>
      </c>
      <c r="P2086" s="237" t="s">
        <v>7832</v>
      </c>
      <c r="Q2086" s="237" t="s">
        <v>9168</v>
      </c>
      <c r="R2086" s="237" t="s">
        <v>9741</v>
      </c>
      <c r="S2086" s="237" t="s">
        <v>9230</v>
      </c>
      <c r="T2086" s="237" t="s">
        <v>9231</v>
      </c>
      <c r="U2086" s="237" t="s">
        <v>9742</v>
      </c>
      <c r="V2086" s="237" t="s">
        <v>126</v>
      </c>
      <c r="W2086" s="237"/>
      <c r="X2086" s="237"/>
      <c r="Y2086" s="237" t="s">
        <v>9227</v>
      </c>
      <c r="Z2086" s="237" t="s">
        <v>9740</v>
      </c>
      <c r="AA2086" s="237" t="str">
        <f t="shared" si="364"/>
        <v>ケアグループキモレビ</v>
      </c>
      <c r="AB2086" s="237" t="s">
        <v>7832</v>
      </c>
      <c r="AC2086" s="237" t="str">
        <f t="shared" si="365"/>
        <v>983</v>
      </c>
      <c r="AD2086" s="237" t="str">
        <f t="shared" si="366"/>
        <v>0824</v>
      </c>
      <c r="AE2086" s="237" t="s">
        <v>9168</v>
      </c>
      <c r="AF2086" s="237" t="s">
        <v>9741</v>
      </c>
      <c r="AG2086" s="237" t="str">
        <f t="shared" si="367"/>
        <v>仙台市宮城野区鶴ケ谷七丁目２１番２号</v>
      </c>
      <c r="AH2086" s="237" t="s">
        <v>9230</v>
      </c>
      <c r="AI2086" s="237" t="s">
        <v>9231</v>
      </c>
      <c r="AJ2086" s="237" t="s">
        <v>332</v>
      </c>
    </row>
    <row r="2087" spans="1:36">
      <c r="A2087" s="237" t="str">
        <f t="shared" si="359"/>
        <v>0415200898居宅介護</v>
      </c>
      <c r="B2087" s="237" t="s">
        <v>471</v>
      </c>
      <c r="C2087" s="237" t="s">
        <v>7247</v>
      </c>
      <c r="D2087" s="237" t="str">
        <f t="shared" si="360"/>
        <v>カブシキガイシャエイチシーエム</v>
      </c>
      <c r="E2087" s="237" t="s">
        <v>473</v>
      </c>
      <c r="F2087" s="237" t="str">
        <f t="shared" si="361"/>
        <v>106</v>
      </c>
      <c r="G2087" s="237" t="str">
        <f t="shared" si="362"/>
        <v>0044</v>
      </c>
      <c r="H2087" s="237" t="s">
        <v>7248</v>
      </c>
      <c r="I2087" s="237" t="str">
        <f t="shared" si="363"/>
        <v>東京都港区東麻布一丁目２８番１３号日通商事麻布ビル５階</v>
      </c>
      <c r="J2087" s="237" t="s">
        <v>475</v>
      </c>
      <c r="K2087" s="237" t="s">
        <v>476</v>
      </c>
      <c r="L2087" s="237" t="s">
        <v>339</v>
      </c>
      <c r="M2087" s="237" t="s">
        <v>477</v>
      </c>
      <c r="N2087" s="237" t="s">
        <v>9743</v>
      </c>
      <c r="O2087" s="237" t="s">
        <v>9744</v>
      </c>
      <c r="P2087" s="237" t="s">
        <v>9483</v>
      </c>
      <c r="Q2087" s="237" t="s">
        <v>9168</v>
      </c>
      <c r="R2087" s="237" t="s">
        <v>9745</v>
      </c>
      <c r="S2087" s="237" t="s">
        <v>9746</v>
      </c>
      <c r="T2087" s="237" t="s">
        <v>9747</v>
      </c>
      <c r="U2087" s="237" t="s">
        <v>9748</v>
      </c>
      <c r="V2087" s="237" t="s">
        <v>99</v>
      </c>
      <c r="W2087" s="237"/>
      <c r="X2087" s="237"/>
      <c r="Y2087" s="237" t="s">
        <v>9743</v>
      </c>
      <c r="Z2087" s="237" t="s">
        <v>9744</v>
      </c>
      <c r="AA2087" s="237" t="str">
        <f t="shared" si="364"/>
        <v>アミカセンダイミヤギノカイゴセンター</v>
      </c>
      <c r="AB2087" s="237" t="s">
        <v>9483</v>
      </c>
      <c r="AC2087" s="237" t="str">
        <f t="shared" si="365"/>
        <v>983</v>
      </c>
      <c r="AD2087" s="237" t="str">
        <f t="shared" si="366"/>
        <v>0023</v>
      </c>
      <c r="AE2087" s="237" t="s">
        <v>9168</v>
      </c>
      <c r="AF2087" s="237" t="s">
        <v>9745</v>
      </c>
      <c r="AG2087" s="237" t="str">
        <f t="shared" si="367"/>
        <v>仙台市宮城野区福田町１－１－１０</v>
      </c>
      <c r="AH2087" s="237" t="s">
        <v>9746</v>
      </c>
      <c r="AI2087" s="237" t="s">
        <v>9747</v>
      </c>
      <c r="AJ2087" s="237" t="s">
        <v>332</v>
      </c>
    </row>
    <row r="2088" spans="1:36">
      <c r="A2088" s="237" t="str">
        <f t="shared" si="359"/>
        <v>0415200898重度訪問介護</v>
      </c>
      <c r="B2088" s="237" t="s">
        <v>471</v>
      </c>
      <c r="C2088" s="237" t="s">
        <v>7247</v>
      </c>
      <c r="D2088" s="237" t="str">
        <f t="shared" si="360"/>
        <v>カブシキガイシャエイチシーエム</v>
      </c>
      <c r="E2088" s="237" t="s">
        <v>473</v>
      </c>
      <c r="F2088" s="237" t="str">
        <f t="shared" si="361"/>
        <v>106</v>
      </c>
      <c r="G2088" s="237" t="str">
        <f t="shared" si="362"/>
        <v>0044</v>
      </c>
      <c r="H2088" s="237" t="s">
        <v>7248</v>
      </c>
      <c r="I2088" s="237" t="str">
        <f t="shared" si="363"/>
        <v>東京都港区東麻布一丁目２８番１３号日通商事麻布ビル５階</v>
      </c>
      <c r="J2088" s="237" t="s">
        <v>475</v>
      </c>
      <c r="K2088" s="237" t="s">
        <v>476</v>
      </c>
      <c r="L2088" s="237" t="s">
        <v>339</v>
      </c>
      <c r="M2088" s="237" t="s">
        <v>477</v>
      </c>
      <c r="N2088" s="237" t="s">
        <v>9743</v>
      </c>
      <c r="O2088" s="237" t="s">
        <v>9744</v>
      </c>
      <c r="P2088" s="237" t="s">
        <v>9483</v>
      </c>
      <c r="Q2088" s="237" t="s">
        <v>9168</v>
      </c>
      <c r="R2088" s="237" t="s">
        <v>9745</v>
      </c>
      <c r="S2088" s="237" t="s">
        <v>9746</v>
      </c>
      <c r="T2088" s="237" t="s">
        <v>9747</v>
      </c>
      <c r="U2088" s="237" t="s">
        <v>9748</v>
      </c>
      <c r="V2088" s="237" t="s">
        <v>101</v>
      </c>
      <c r="W2088" s="237"/>
      <c r="X2088" s="237"/>
      <c r="Y2088" s="237" t="s">
        <v>9743</v>
      </c>
      <c r="Z2088" s="237" t="s">
        <v>9744</v>
      </c>
      <c r="AA2088" s="237" t="str">
        <f t="shared" si="364"/>
        <v>アミカセンダイミヤギノカイゴセンター</v>
      </c>
      <c r="AB2088" s="237" t="s">
        <v>9483</v>
      </c>
      <c r="AC2088" s="237" t="str">
        <f t="shared" si="365"/>
        <v>983</v>
      </c>
      <c r="AD2088" s="237" t="str">
        <f t="shared" si="366"/>
        <v>0023</v>
      </c>
      <c r="AE2088" s="237" t="s">
        <v>9168</v>
      </c>
      <c r="AF2088" s="237" t="s">
        <v>9745</v>
      </c>
      <c r="AG2088" s="237" t="str">
        <f t="shared" si="367"/>
        <v>仙台市宮城野区福田町１－１－１０</v>
      </c>
      <c r="AH2088" s="237" t="s">
        <v>9746</v>
      </c>
      <c r="AI2088" s="237" t="s">
        <v>9747</v>
      </c>
      <c r="AJ2088" s="237" t="s">
        <v>332</v>
      </c>
    </row>
    <row r="2089" spans="1:36">
      <c r="A2089" s="237" t="str">
        <f t="shared" si="359"/>
        <v>0415200906居宅介護</v>
      </c>
      <c r="B2089" s="237" t="s">
        <v>7830</v>
      </c>
      <c r="C2089" s="237" t="s">
        <v>7831</v>
      </c>
      <c r="D2089" s="237" t="str">
        <f t="shared" si="360"/>
        <v>トクテイヒエイリカツドウホウジンコスモスクラブ</v>
      </c>
      <c r="E2089" s="237" t="s">
        <v>7832</v>
      </c>
      <c r="F2089" s="237" t="str">
        <f t="shared" si="361"/>
        <v>983</v>
      </c>
      <c r="G2089" s="237" t="str">
        <f t="shared" si="362"/>
        <v>0824</v>
      </c>
      <c r="H2089" s="237" t="s">
        <v>7833</v>
      </c>
      <c r="I2089" s="237" t="str">
        <f t="shared" si="363"/>
        <v>仙台市宮城野区鶴ケ谷三丁目17番地</v>
      </c>
      <c r="J2089" s="237" t="s">
        <v>7834</v>
      </c>
      <c r="K2089" s="237" t="s">
        <v>7835</v>
      </c>
      <c r="L2089" s="237" t="s">
        <v>1466</v>
      </c>
      <c r="M2089" s="237" t="s">
        <v>7836</v>
      </c>
      <c r="N2089" s="237" t="s">
        <v>9749</v>
      </c>
      <c r="O2089" s="237" t="s">
        <v>9750</v>
      </c>
      <c r="P2089" s="237" t="s">
        <v>7832</v>
      </c>
      <c r="Q2089" s="237" t="s">
        <v>9168</v>
      </c>
      <c r="R2089" s="237" t="s">
        <v>9408</v>
      </c>
      <c r="S2089" s="237" t="s">
        <v>7834</v>
      </c>
      <c r="T2089" s="237" t="s">
        <v>7834</v>
      </c>
      <c r="U2089" s="237" t="s">
        <v>9751</v>
      </c>
      <c r="V2089" s="237" t="s">
        <v>99</v>
      </c>
      <c r="W2089" s="237"/>
      <c r="X2089" s="237"/>
      <c r="Y2089" s="237" t="s">
        <v>9749</v>
      </c>
      <c r="Z2089" s="237" t="s">
        <v>9750</v>
      </c>
      <c r="AA2089" s="237" t="str">
        <f t="shared" si="364"/>
        <v>トクテイヒエイリカツドウホウジンコスモスクラブヘルパーステーションリボン</v>
      </c>
      <c r="AB2089" s="237" t="s">
        <v>7832</v>
      </c>
      <c r="AC2089" s="237" t="str">
        <f t="shared" si="365"/>
        <v>983</v>
      </c>
      <c r="AD2089" s="237" t="str">
        <f t="shared" si="366"/>
        <v>0824</v>
      </c>
      <c r="AE2089" s="237" t="s">
        <v>9168</v>
      </c>
      <c r="AF2089" s="237" t="s">
        <v>9408</v>
      </c>
      <c r="AG2089" s="237" t="str">
        <f t="shared" si="367"/>
        <v>仙台市宮城野区鶴ケ谷３丁目１７番地</v>
      </c>
      <c r="AH2089" s="237" t="s">
        <v>7834</v>
      </c>
      <c r="AI2089" s="237" t="s">
        <v>7834</v>
      </c>
      <c r="AJ2089" s="237" t="s">
        <v>260</v>
      </c>
    </row>
    <row r="2090" spans="1:36">
      <c r="A2090" s="237" t="str">
        <f t="shared" si="359"/>
        <v>0415200906重度訪問介護</v>
      </c>
      <c r="B2090" s="237" t="s">
        <v>7830</v>
      </c>
      <c r="C2090" s="237" t="s">
        <v>7831</v>
      </c>
      <c r="D2090" s="237" t="str">
        <f t="shared" si="360"/>
        <v>トクテイヒエイリカツドウホウジンコスモスクラブ</v>
      </c>
      <c r="E2090" s="237" t="s">
        <v>7832</v>
      </c>
      <c r="F2090" s="237" t="str">
        <f t="shared" si="361"/>
        <v>983</v>
      </c>
      <c r="G2090" s="237" t="str">
        <f t="shared" si="362"/>
        <v>0824</v>
      </c>
      <c r="H2090" s="237" t="s">
        <v>7833</v>
      </c>
      <c r="I2090" s="237" t="str">
        <f t="shared" si="363"/>
        <v>仙台市宮城野区鶴ケ谷三丁目17番地</v>
      </c>
      <c r="J2090" s="237" t="s">
        <v>7834</v>
      </c>
      <c r="K2090" s="237" t="s">
        <v>7835</v>
      </c>
      <c r="L2090" s="237" t="s">
        <v>1466</v>
      </c>
      <c r="M2090" s="237" t="s">
        <v>7836</v>
      </c>
      <c r="N2090" s="237" t="s">
        <v>9749</v>
      </c>
      <c r="O2090" s="237" t="s">
        <v>9750</v>
      </c>
      <c r="P2090" s="237" t="s">
        <v>7832</v>
      </c>
      <c r="Q2090" s="237" t="s">
        <v>9168</v>
      </c>
      <c r="R2090" s="237" t="s">
        <v>9408</v>
      </c>
      <c r="S2090" s="237" t="s">
        <v>7834</v>
      </c>
      <c r="T2090" s="237" t="s">
        <v>7834</v>
      </c>
      <c r="U2090" s="237" t="s">
        <v>9751</v>
      </c>
      <c r="V2090" s="237" t="s">
        <v>101</v>
      </c>
      <c r="W2090" s="237"/>
      <c r="X2090" s="237"/>
      <c r="Y2090" s="237" t="s">
        <v>9749</v>
      </c>
      <c r="Z2090" s="237" t="s">
        <v>9750</v>
      </c>
      <c r="AA2090" s="237" t="str">
        <f t="shared" si="364"/>
        <v>トクテイヒエイリカツドウホウジンコスモスクラブヘルパーステーションリボン</v>
      </c>
      <c r="AB2090" s="237" t="s">
        <v>7832</v>
      </c>
      <c r="AC2090" s="237" t="str">
        <f t="shared" si="365"/>
        <v>983</v>
      </c>
      <c r="AD2090" s="237" t="str">
        <f t="shared" si="366"/>
        <v>0824</v>
      </c>
      <c r="AE2090" s="237" t="s">
        <v>9168</v>
      </c>
      <c r="AF2090" s="237" t="s">
        <v>9408</v>
      </c>
      <c r="AG2090" s="237" t="str">
        <f t="shared" si="367"/>
        <v>仙台市宮城野区鶴ケ谷３丁目１７番地</v>
      </c>
      <c r="AH2090" s="237" t="s">
        <v>7834</v>
      </c>
      <c r="AI2090" s="237" t="s">
        <v>7834</v>
      </c>
      <c r="AJ2090" s="237" t="s">
        <v>260</v>
      </c>
    </row>
    <row r="2091" spans="1:36">
      <c r="A2091" s="237" t="str">
        <f t="shared" si="359"/>
        <v>0415200906行動援護</v>
      </c>
      <c r="B2091" s="237" t="s">
        <v>7830</v>
      </c>
      <c r="C2091" s="237" t="s">
        <v>7831</v>
      </c>
      <c r="D2091" s="237" t="str">
        <f t="shared" si="360"/>
        <v>トクテイヒエイリカツドウホウジンコスモスクラブ</v>
      </c>
      <c r="E2091" s="237" t="s">
        <v>7832</v>
      </c>
      <c r="F2091" s="237" t="str">
        <f t="shared" si="361"/>
        <v>983</v>
      </c>
      <c r="G2091" s="237" t="str">
        <f t="shared" si="362"/>
        <v>0824</v>
      </c>
      <c r="H2091" s="237" t="s">
        <v>7833</v>
      </c>
      <c r="I2091" s="237" t="str">
        <f t="shared" si="363"/>
        <v>仙台市宮城野区鶴ケ谷三丁目17番地</v>
      </c>
      <c r="J2091" s="237" t="s">
        <v>7834</v>
      </c>
      <c r="K2091" s="237" t="s">
        <v>7835</v>
      </c>
      <c r="L2091" s="237" t="s">
        <v>1466</v>
      </c>
      <c r="M2091" s="237" t="s">
        <v>7836</v>
      </c>
      <c r="N2091" s="237" t="s">
        <v>9749</v>
      </c>
      <c r="O2091" s="237" t="s">
        <v>9750</v>
      </c>
      <c r="P2091" s="237" t="s">
        <v>7832</v>
      </c>
      <c r="Q2091" s="237" t="s">
        <v>9168</v>
      </c>
      <c r="R2091" s="237" t="s">
        <v>9408</v>
      </c>
      <c r="S2091" s="237" t="s">
        <v>7834</v>
      </c>
      <c r="T2091" s="237" t="s">
        <v>7834</v>
      </c>
      <c r="U2091" s="237" t="s">
        <v>9751</v>
      </c>
      <c r="V2091" s="237" t="s">
        <v>102</v>
      </c>
      <c r="W2091" s="237"/>
      <c r="X2091" s="237"/>
      <c r="Y2091" s="237" t="s">
        <v>9749</v>
      </c>
      <c r="Z2091" s="237" t="s">
        <v>9750</v>
      </c>
      <c r="AA2091" s="237" t="str">
        <f t="shared" si="364"/>
        <v>トクテイヒエイリカツドウホウジンコスモスクラブヘルパーステーションリボン</v>
      </c>
      <c r="AB2091" s="237" t="s">
        <v>7832</v>
      </c>
      <c r="AC2091" s="237" t="str">
        <f t="shared" si="365"/>
        <v>983</v>
      </c>
      <c r="AD2091" s="237" t="str">
        <f t="shared" si="366"/>
        <v>0824</v>
      </c>
      <c r="AE2091" s="237" t="s">
        <v>9168</v>
      </c>
      <c r="AF2091" s="237" t="s">
        <v>9408</v>
      </c>
      <c r="AG2091" s="237" t="str">
        <f t="shared" si="367"/>
        <v>仙台市宮城野区鶴ケ谷３丁目１７番地</v>
      </c>
      <c r="AH2091" s="237" t="s">
        <v>7834</v>
      </c>
      <c r="AI2091" s="237" t="s">
        <v>7834</v>
      </c>
      <c r="AJ2091" s="237" t="s">
        <v>260</v>
      </c>
    </row>
    <row r="2092" spans="1:36">
      <c r="A2092" s="237" t="str">
        <f t="shared" si="359"/>
        <v>0415200914居宅介護</v>
      </c>
      <c r="B2092" s="237" t="s">
        <v>7764</v>
      </c>
      <c r="C2092" s="237" t="s">
        <v>7765</v>
      </c>
      <c r="D2092" s="237" t="str">
        <f t="shared" si="360"/>
        <v>イッパンシャダンホウジンヒューマンサポート</v>
      </c>
      <c r="E2092" s="237" t="s">
        <v>1505</v>
      </c>
      <c r="F2092" s="237" t="str">
        <f t="shared" si="361"/>
        <v>981</v>
      </c>
      <c r="G2092" s="237" t="str">
        <f t="shared" si="362"/>
        <v>3217</v>
      </c>
      <c r="H2092" s="237" t="s">
        <v>1506</v>
      </c>
      <c r="I2092" s="237" t="str">
        <f t="shared" si="363"/>
        <v>仙台市泉区実沢字男生山9-14</v>
      </c>
      <c r="J2092" s="237" t="s">
        <v>1507</v>
      </c>
      <c r="K2092" s="237" t="s">
        <v>1508</v>
      </c>
      <c r="L2092" s="237" t="s">
        <v>901</v>
      </c>
      <c r="M2092" s="237" t="s">
        <v>7766</v>
      </c>
      <c r="N2092" s="237" t="s">
        <v>9752</v>
      </c>
      <c r="O2092" s="237" t="s">
        <v>9753</v>
      </c>
      <c r="P2092" s="237" t="s">
        <v>9754</v>
      </c>
      <c r="Q2092" s="237" t="s">
        <v>9168</v>
      </c>
      <c r="R2092" s="237" t="s">
        <v>9755</v>
      </c>
      <c r="S2092" s="237" t="s">
        <v>9756</v>
      </c>
      <c r="T2092" s="237" t="s">
        <v>9756</v>
      </c>
      <c r="U2092" s="237" t="s">
        <v>9757</v>
      </c>
      <c r="V2092" s="237" t="s">
        <v>99</v>
      </c>
      <c r="W2092" s="237"/>
      <c r="X2092" s="237"/>
      <c r="Y2092" s="237" t="s">
        <v>9752</v>
      </c>
      <c r="Z2092" s="237" t="s">
        <v>9753</v>
      </c>
      <c r="AA2092" s="237" t="str">
        <f t="shared" si="364"/>
        <v>サポートセンターツルマキ</v>
      </c>
      <c r="AB2092" s="237" t="s">
        <v>9754</v>
      </c>
      <c r="AC2092" s="237" t="str">
        <f t="shared" si="365"/>
        <v>983</v>
      </c>
      <c r="AD2092" s="237" t="str">
        <f t="shared" si="366"/>
        <v>0024</v>
      </c>
      <c r="AE2092" s="237" t="s">
        <v>9168</v>
      </c>
      <c r="AF2092" s="237" t="s">
        <v>9755</v>
      </c>
      <c r="AG2092" s="237" t="str">
        <f t="shared" si="367"/>
        <v>仙台市宮城野区鶴巻二丁目２番２８号</v>
      </c>
      <c r="AH2092" s="237" t="s">
        <v>9756</v>
      </c>
      <c r="AI2092" s="237" t="s">
        <v>9756</v>
      </c>
      <c r="AJ2092" s="237" t="s">
        <v>332</v>
      </c>
    </row>
    <row r="2093" spans="1:36">
      <c r="A2093" s="237" t="str">
        <f t="shared" si="359"/>
        <v>0415200914重度訪問介護</v>
      </c>
      <c r="B2093" s="237" t="s">
        <v>7764</v>
      </c>
      <c r="C2093" s="237" t="s">
        <v>7765</v>
      </c>
      <c r="D2093" s="237" t="str">
        <f t="shared" si="360"/>
        <v>イッパンシャダンホウジンヒューマンサポート</v>
      </c>
      <c r="E2093" s="237" t="s">
        <v>1505</v>
      </c>
      <c r="F2093" s="237" t="str">
        <f t="shared" si="361"/>
        <v>981</v>
      </c>
      <c r="G2093" s="237" t="str">
        <f t="shared" si="362"/>
        <v>3217</v>
      </c>
      <c r="H2093" s="237" t="s">
        <v>1506</v>
      </c>
      <c r="I2093" s="237" t="str">
        <f t="shared" si="363"/>
        <v>仙台市泉区実沢字男生山9-14</v>
      </c>
      <c r="J2093" s="237" t="s">
        <v>1507</v>
      </c>
      <c r="K2093" s="237" t="s">
        <v>1508</v>
      </c>
      <c r="L2093" s="237" t="s">
        <v>901</v>
      </c>
      <c r="M2093" s="237" t="s">
        <v>7766</v>
      </c>
      <c r="N2093" s="237" t="s">
        <v>9752</v>
      </c>
      <c r="O2093" s="237" t="s">
        <v>9753</v>
      </c>
      <c r="P2093" s="237" t="s">
        <v>9754</v>
      </c>
      <c r="Q2093" s="237" t="s">
        <v>9168</v>
      </c>
      <c r="R2093" s="237" t="s">
        <v>9755</v>
      </c>
      <c r="S2093" s="237" t="s">
        <v>9756</v>
      </c>
      <c r="T2093" s="237" t="s">
        <v>9756</v>
      </c>
      <c r="U2093" s="237" t="s">
        <v>9757</v>
      </c>
      <c r="V2093" s="237" t="s">
        <v>101</v>
      </c>
      <c r="W2093" s="237"/>
      <c r="X2093" s="237"/>
      <c r="Y2093" s="237" t="s">
        <v>9752</v>
      </c>
      <c r="Z2093" s="237" t="s">
        <v>9753</v>
      </c>
      <c r="AA2093" s="237" t="str">
        <f t="shared" si="364"/>
        <v>サポートセンターツルマキ</v>
      </c>
      <c r="AB2093" s="237" t="s">
        <v>9754</v>
      </c>
      <c r="AC2093" s="237" t="str">
        <f t="shared" si="365"/>
        <v>983</v>
      </c>
      <c r="AD2093" s="237" t="str">
        <f t="shared" si="366"/>
        <v>0024</v>
      </c>
      <c r="AE2093" s="237" t="s">
        <v>9168</v>
      </c>
      <c r="AF2093" s="237" t="s">
        <v>9755</v>
      </c>
      <c r="AG2093" s="237" t="str">
        <f t="shared" si="367"/>
        <v>仙台市宮城野区鶴巻二丁目２番２８号</v>
      </c>
      <c r="AH2093" s="237" t="s">
        <v>9756</v>
      </c>
      <c r="AI2093" s="237" t="s">
        <v>9756</v>
      </c>
      <c r="AJ2093" s="237" t="s">
        <v>332</v>
      </c>
    </row>
    <row r="2094" spans="1:36">
      <c r="A2094" s="237" t="str">
        <f t="shared" si="359"/>
        <v>0415200922居宅介護</v>
      </c>
      <c r="B2094" s="237" t="s">
        <v>9292</v>
      </c>
      <c r="C2094" s="237" t="s">
        <v>9293</v>
      </c>
      <c r="D2094" s="237" t="str">
        <f t="shared" si="360"/>
        <v>テルウェルヒガシニホンカブシキカイシャ</v>
      </c>
      <c r="E2094" s="237" t="s">
        <v>9294</v>
      </c>
      <c r="F2094" s="237" t="str">
        <f t="shared" si="361"/>
        <v>151</v>
      </c>
      <c r="G2094" s="237" t="str">
        <f t="shared" si="362"/>
        <v>0051</v>
      </c>
      <c r="H2094" s="237" t="s">
        <v>9295</v>
      </c>
      <c r="I2094" s="237" t="str">
        <f t="shared" si="363"/>
        <v>東京都渋谷区千駄ヶ谷五丁目14番9号</v>
      </c>
      <c r="J2094" s="237" t="s">
        <v>9296</v>
      </c>
      <c r="K2094" s="237"/>
      <c r="L2094" s="237" t="s">
        <v>635</v>
      </c>
      <c r="M2094" s="237" t="s">
        <v>9297</v>
      </c>
      <c r="N2094" s="237" t="s">
        <v>9447</v>
      </c>
      <c r="O2094" s="237" t="s">
        <v>9448</v>
      </c>
      <c r="P2094" s="237" t="s">
        <v>9758</v>
      </c>
      <c r="Q2094" s="237" t="s">
        <v>9168</v>
      </c>
      <c r="R2094" s="237" t="s">
        <v>9759</v>
      </c>
      <c r="S2094" s="237" t="s">
        <v>9301</v>
      </c>
      <c r="T2094" s="237" t="s">
        <v>9302</v>
      </c>
      <c r="U2094" s="237" t="s">
        <v>9760</v>
      </c>
      <c r="V2094" s="237" t="s">
        <v>99</v>
      </c>
      <c r="W2094" s="237"/>
      <c r="X2094" s="237"/>
      <c r="Y2094" s="237" t="s">
        <v>9447</v>
      </c>
      <c r="Z2094" s="237" t="s">
        <v>9448</v>
      </c>
      <c r="AA2094" s="237" t="str">
        <f t="shared" si="364"/>
        <v>テルウェルセンダイカイゴセンター</v>
      </c>
      <c r="AB2094" s="237" t="s">
        <v>9758</v>
      </c>
      <c r="AC2094" s="237" t="str">
        <f t="shared" si="365"/>
        <v>983</v>
      </c>
      <c r="AD2094" s="237" t="str">
        <f t="shared" si="366"/>
        <v>8586</v>
      </c>
      <c r="AE2094" s="237" t="s">
        <v>9168</v>
      </c>
      <c r="AF2094" s="237" t="s">
        <v>9759</v>
      </c>
      <c r="AG2094" s="237" t="str">
        <f t="shared" si="367"/>
        <v>仙台市宮城野区榴岡四丁目２番８号</v>
      </c>
      <c r="AH2094" s="237" t="s">
        <v>9301</v>
      </c>
      <c r="AI2094" s="237" t="s">
        <v>9302</v>
      </c>
      <c r="AJ2094" s="237" t="s">
        <v>260</v>
      </c>
    </row>
    <row r="2095" spans="1:36">
      <c r="A2095" s="237" t="str">
        <f t="shared" si="359"/>
        <v>0415200922重度訪問介護</v>
      </c>
      <c r="B2095" s="237" t="s">
        <v>9292</v>
      </c>
      <c r="C2095" s="237" t="s">
        <v>9293</v>
      </c>
      <c r="D2095" s="237" t="str">
        <f t="shared" si="360"/>
        <v>テルウェルヒガシニホンカブシキカイシャ</v>
      </c>
      <c r="E2095" s="237" t="s">
        <v>9294</v>
      </c>
      <c r="F2095" s="237" t="str">
        <f t="shared" si="361"/>
        <v>151</v>
      </c>
      <c r="G2095" s="237" t="str">
        <f t="shared" si="362"/>
        <v>0051</v>
      </c>
      <c r="H2095" s="237" t="s">
        <v>9295</v>
      </c>
      <c r="I2095" s="237" t="str">
        <f t="shared" si="363"/>
        <v>東京都渋谷区千駄ヶ谷五丁目14番9号</v>
      </c>
      <c r="J2095" s="237" t="s">
        <v>9296</v>
      </c>
      <c r="K2095" s="237"/>
      <c r="L2095" s="237" t="s">
        <v>635</v>
      </c>
      <c r="M2095" s="237" t="s">
        <v>9297</v>
      </c>
      <c r="N2095" s="237" t="s">
        <v>9447</v>
      </c>
      <c r="O2095" s="237" t="s">
        <v>9448</v>
      </c>
      <c r="P2095" s="237" t="s">
        <v>9758</v>
      </c>
      <c r="Q2095" s="237" t="s">
        <v>9168</v>
      </c>
      <c r="R2095" s="237" t="s">
        <v>9759</v>
      </c>
      <c r="S2095" s="237" t="s">
        <v>9301</v>
      </c>
      <c r="T2095" s="237" t="s">
        <v>9302</v>
      </c>
      <c r="U2095" s="237" t="s">
        <v>9760</v>
      </c>
      <c r="V2095" s="237" t="s">
        <v>101</v>
      </c>
      <c r="W2095" s="237"/>
      <c r="X2095" s="237"/>
      <c r="Y2095" s="237" t="s">
        <v>9447</v>
      </c>
      <c r="Z2095" s="237" t="s">
        <v>9448</v>
      </c>
      <c r="AA2095" s="237" t="str">
        <f t="shared" si="364"/>
        <v>テルウェルセンダイカイゴセンター</v>
      </c>
      <c r="AB2095" s="237" t="s">
        <v>9758</v>
      </c>
      <c r="AC2095" s="237" t="str">
        <f t="shared" si="365"/>
        <v>983</v>
      </c>
      <c r="AD2095" s="237" t="str">
        <f t="shared" si="366"/>
        <v>8586</v>
      </c>
      <c r="AE2095" s="237" t="s">
        <v>9168</v>
      </c>
      <c r="AF2095" s="237" t="s">
        <v>9759</v>
      </c>
      <c r="AG2095" s="237" t="str">
        <f t="shared" si="367"/>
        <v>仙台市宮城野区榴岡四丁目２番８号</v>
      </c>
      <c r="AH2095" s="237" t="s">
        <v>9301</v>
      </c>
      <c r="AI2095" s="237" t="s">
        <v>9302</v>
      </c>
      <c r="AJ2095" s="237" t="s">
        <v>332</v>
      </c>
    </row>
    <row r="2096" spans="1:36">
      <c r="A2096" s="237" t="str">
        <f t="shared" si="359"/>
        <v>0415200930居宅介護</v>
      </c>
      <c r="B2096" s="237" t="s">
        <v>9761</v>
      </c>
      <c r="C2096" s="237" t="s">
        <v>9762</v>
      </c>
      <c r="D2096" s="237" t="str">
        <f t="shared" si="360"/>
        <v>チェンピーライフサービスユウゲンガイシャ</v>
      </c>
      <c r="E2096" s="237" t="s">
        <v>923</v>
      </c>
      <c r="F2096" s="237" t="str">
        <f t="shared" si="361"/>
        <v>983</v>
      </c>
      <c r="G2096" s="237" t="str">
        <f t="shared" si="362"/>
        <v>0852</v>
      </c>
      <c r="H2096" s="237" t="s">
        <v>9763</v>
      </c>
      <c r="I2096" s="237" t="str">
        <f t="shared" si="363"/>
        <v>仙台市宮城野区榴岡３丁目５番２８号チェンピー榴岡Ⅱ</v>
      </c>
      <c r="J2096" s="237" t="s">
        <v>9764</v>
      </c>
      <c r="K2096" s="237" t="s">
        <v>9765</v>
      </c>
      <c r="L2096" s="237" t="s">
        <v>339</v>
      </c>
      <c r="M2096" s="237" t="s">
        <v>9766</v>
      </c>
      <c r="N2096" s="237" t="s">
        <v>9767</v>
      </c>
      <c r="O2096" s="237" t="s">
        <v>9768</v>
      </c>
      <c r="P2096" s="237" t="s">
        <v>923</v>
      </c>
      <c r="Q2096" s="237" t="s">
        <v>9168</v>
      </c>
      <c r="R2096" s="237" t="s">
        <v>9769</v>
      </c>
      <c r="S2096" s="237" t="s">
        <v>9770</v>
      </c>
      <c r="T2096" s="237" t="s">
        <v>9765</v>
      </c>
      <c r="U2096" s="237" t="s">
        <v>9771</v>
      </c>
      <c r="V2096" s="237" t="s">
        <v>99</v>
      </c>
      <c r="W2096" s="237"/>
      <c r="X2096" s="237"/>
      <c r="Y2096" s="237" t="s">
        <v>9767</v>
      </c>
      <c r="Z2096" s="237" t="s">
        <v>9768</v>
      </c>
      <c r="AA2096" s="237" t="str">
        <f t="shared" si="364"/>
        <v>ヘルパーステーションスマイル</v>
      </c>
      <c r="AB2096" s="237" t="s">
        <v>923</v>
      </c>
      <c r="AC2096" s="237" t="str">
        <f t="shared" si="365"/>
        <v>983</v>
      </c>
      <c r="AD2096" s="237" t="str">
        <f t="shared" si="366"/>
        <v>0852</v>
      </c>
      <c r="AE2096" s="237" t="s">
        <v>9168</v>
      </c>
      <c r="AF2096" s="237" t="s">
        <v>9769</v>
      </c>
      <c r="AG2096" s="237" t="str">
        <f t="shared" si="367"/>
        <v>仙台市宮城野区榴岡３丁目６番１８号チェンピー榴岡Ⅲ</v>
      </c>
      <c r="AH2096" s="237" t="s">
        <v>9770</v>
      </c>
      <c r="AI2096" s="237" t="s">
        <v>9765</v>
      </c>
      <c r="AJ2096" s="237" t="s">
        <v>332</v>
      </c>
    </row>
    <row r="2097" spans="1:36">
      <c r="A2097" s="237" t="str">
        <f t="shared" si="359"/>
        <v>0415200930重度訪問介護</v>
      </c>
      <c r="B2097" s="237" t="s">
        <v>9761</v>
      </c>
      <c r="C2097" s="237" t="s">
        <v>9762</v>
      </c>
      <c r="D2097" s="237" t="str">
        <f t="shared" si="360"/>
        <v>チェンピーライフサービスユウゲンガイシャ</v>
      </c>
      <c r="E2097" s="237" t="s">
        <v>923</v>
      </c>
      <c r="F2097" s="237" t="str">
        <f t="shared" si="361"/>
        <v>983</v>
      </c>
      <c r="G2097" s="237" t="str">
        <f t="shared" si="362"/>
        <v>0852</v>
      </c>
      <c r="H2097" s="237" t="s">
        <v>9763</v>
      </c>
      <c r="I2097" s="237" t="str">
        <f t="shared" si="363"/>
        <v>仙台市宮城野区榴岡３丁目５番２８号チェンピー榴岡Ⅱ</v>
      </c>
      <c r="J2097" s="237" t="s">
        <v>9764</v>
      </c>
      <c r="K2097" s="237" t="s">
        <v>9765</v>
      </c>
      <c r="L2097" s="237" t="s">
        <v>339</v>
      </c>
      <c r="M2097" s="237" t="s">
        <v>9766</v>
      </c>
      <c r="N2097" s="237" t="s">
        <v>9767</v>
      </c>
      <c r="O2097" s="237" t="s">
        <v>9768</v>
      </c>
      <c r="P2097" s="237" t="s">
        <v>923</v>
      </c>
      <c r="Q2097" s="237" t="s">
        <v>9168</v>
      </c>
      <c r="R2097" s="237" t="s">
        <v>9769</v>
      </c>
      <c r="S2097" s="237" t="s">
        <v>9770</v>
      </c>
      <c r="T2097" s="237" t="s">
        <v>9765</v>
      </c>
      <c r="U2097" s="237" t="s">
        <v>9771</v>
      </c>
      <c r="V2097" s="237" t="s">
        <v>101</v>
      </c>
      <c r="W2097" s="237"/>
      <c r="X2097" s="237"/>
      <c r="Y2097" s="237" t="s">
        <v>9767</v>
      </c>
      <c r="Z2097" s="237" t="s">
        <v>9768</v>
      </c>
      <c r="AA2097" s="237" t="str">
        <f t="shared" si="364"/>
        <v>ヘルパーステーションスマイル</v>
      </c>
      <c r="AB2097" s="237" t="s">
        <v>923</v>
      </c>
      <c r="AC2097" s="237" t="str">
        <f t="shared" si="365"/>
        <v>983</v>
      </c>
      <c r="AD2097" s="237" t="str">
        <f t="shared" si="366"/>
        <v>0852</v>
      </c>
      <c r="AE2097" s="237" t="s">
        <v>9168</v>
      </c>
      <c r="AF2097" s="237" t="s">
        <v>9769</v>
      </c>
      <c r="AG2097" s="237" t="str">
        <f t="shared" si="367"/>
        <v>仙台市宮城野区榴岡３丁目６番１８号チェンピー榴岡Ⅲ</v>
      </c>
      <c r="AH2097" s="237" t="s">
        <v>9770</v>
      </c>
      <c r="AI2097" s="237" t="s">
        <v>9765</v>
      </c>
      <c r="AJ2097" s="237" t="s">
        <v>332</v>
      </c>
    </row>
    <row r="2098" spans="1:36">
      <c r="A2098" s="237" t="str">
        <f t="shared" si="359"/>
        <v>0415200948就労継続支援Ｂ型</v>
      </c>
      <c r="B2098" s="237" t="s">
        <v>9772</v>
      </c>
      <c r="C2098" s="237" t="s">
        <v>9773</v>
      </c>
      <c r="D2098" s="237" t="str">
        <f t="shared" si="360"/>
        <v>カブシキカイシャジェー・シー・アイ</v>
      </c>
      <c r="E2098" s="237" t="s">
        <v>9641</v>
      </c>
      <c r="F2098" s="237" t="str">
        <f t="shared" si="361"/>
        <v>983</v>
      </c>
      <c r="G2098" s="237" t="str">
        <f t="shared" si="362"/>
        <v>0034</v>
      </c>
      <c r="H2098" s="237" t="s">
        <v>9774</v>
      </c>
      <c r="I2098" s="237" t="str">
        <f t="shared" si="363"/>
        <v>仙台市宮城野区扇町５丁目３－３８</v>
      </c>
      <c r="J2098" s="237" t="s">
        <v>9775</v>
      </c>
      <c r="K2098" s="237" t="s">
        <v>9776</v>
      </c>
      <c r="L2098" s="237" t="s">
        <v>635</v>
      </c>
      <c r="M2098" s="237" t="s">
        <v>9777</v>
      </c>
      <c r="N2098" s="237" t="s">
        <v>9778</v>
      </c>
      <c r="O2098" s="237" t="s">
        <v>9779</v>
      </c>
      <c r="P2098" s="237" t="s">
        <v>9641</v>
      </c>
      <c r="Q2098" s="237" t="s">
        <v>9168</v>
      </c>
      <c r="R2098" s="237" t="s">
        <v>9774</v>
      </c>
      <c r="S2098" s="237" t="s">
        <v>9780</v>
      </c>
      <c r="T2098" s="237" t="s">
        <v>9781</v>
      </c>
      <c r="U2098" s="237" t="s">
        <v>9782</v>
      </c>
      <c r="V2098" s="237" t="s">
        <v>111</v>
      </c>
      <c r="W2098" s="237"/>
      <c r="X2098" s="237"/>
      <c r="Y2098" s="237" t="s">
        <v>9778</v>
      </c>
      <c r="Z2098" s="237" t="s">
        <v>9779</v>
      </c>
      <c r="AA2098" s="237" t="str">
        <f t="shared" si="364"/>
        <v>セルフサポートセンターオオギ</v>
      </c>
      <c r="AB2098" s="237" t="s">
        <v>9641</v>
      </c>
      <c r="AC2098" s="237" t="str">
        <f t="shared" si="365"/>
        <v>983</v>
      </c>
      <c r="AD2098" s="237" t="str">
        <f t="shared" si="366"/>
        <v>0034</v>
      </c>
      <c r="AE2098" s="237" t="s">
        <v>9168</v>
      </c>
      <c r="AF2098" s="237" t="s">
        <v>9774</v>
      </c>
      <c r="AG2098" s="237" t="str">
        <f t="shared" si="367"/>
        <v>仙台市宮城野区扇町５丁目３－３８</v>
      </c>
      <c r="AH2098" s="237" t="s">
        <v>9780</v>
      </c>
      <c r="AI2098" s="237" t="s">
        <v>9781</v>
      </c>
      <c r="AJ2098" s="237" t="s">
        <v>260</v>
      </c>
    </row>
    <row r="2099" spans="1:36">
      <c r="A2099" s="237" t="str">
        <f t="shared" si="359"/>
        <v>0415200955居宅介護</v>
      </c>
      <c r="B2099" s="237" t="s">
        <v>9783</v>
      </c>
      <c r="C2099" s="237" t="s">
        <v>9784</v>
      </c>
      <c r="D2099" s="237" t="str">
        <f t="shared" si="360"/>
        <v>カブシキガイシャティジェイシー</v>
      </c>
      <c r="E2099" s="237" t="s">
        <v>9785</v>
      </c>
      <c r="F2099" s="237" t="str">
        <f t="shared" si="361"/>
        <v>983</v>
      </c>
      <c r="G2099" s="237" t="str">
        <f t="shared" si="362"/>
        <v>0816</v>
      </c>
      <c r="H2099" s="237" t="s">
        <v>9786</v>
      </c>
      <c r="I2099" s="237" t="str">
        <f t="shared" si="363"/>
        <v>仙台市宮城野区小田原金剛院丁７８番地の２金剛院丁ＳＳビル２階</v>
      </c>
      <c r="J2099" s="237" t="s">
        <v>9787</v>
      </c>
      <c r="K2099" s="237" t="s">
        <v>9788</v>
      </c>
      <c r="L2099" s="237" t="s">
        <v>339</v>
      </c>
      <c r="M2099" s="237" t="s">
        <v>9789</v>
      </c>
      <c r="N2099" s="237" t="s">
        <v>9783</v>
      </c>
      <c r="O2099" s="237" t="s">
        <v>9784</v>
      </c>
      <c r="P2099" s="237" t="s">
        <v>9785</v>
      </c>
      <c r="Q2099" s="237" t="s">
        <v>9168</v>
      </c>
      <c r="R2099" s="237" t="s">
        <v>9786</v>
      </c>
      <c r="S2099" s="237" t="s">
        <v>9787</v>
      </c>
      <c r="T2099" s="237" t="s">
        <v>9788</v>
      </c>
      <c r="U2099" s="237" t="s">
        <v>9790</v>
      </c>
      <c r="V2099" s="237" t="s">
        <v>99</v>
      </c>
      <c r="W2099" s="237"/>
      <c r="X2099" s="237"/>
      <c r="Y2099" s="237" t="s">
        <v>9783</v>
      </c>
      <c r="Z2099" s="237" t="s">
        <v>9784</v>
      </c>
      <c r="AA2099" s="237" t="str">
        <f t="shared" si="364"/>
        <v>カブシキガイシャティジェイシー</v>
      </c>
      <c r="AB2099" s="237" t="s">
        <v>9785</v>
      </c>
      <c r="AC2099" s="237" t="str">
        <f t="shared" si="365"/>
        <v>983</v>
      </c>
      <c r="AD2099" s="237" t="str">
        <f t="shared" si="366"/>
        <v>0816</v>
      </c>
      <c r="AE2099" s="237" t="s">
        <v>9168</v>
      </c>
      <c r="AF2099" s="237" t="s">
        <v>9786</v>
      </c>
      <c r="AG2099" s="237" t="str">
        <f t="shared" si="367"/>
        <v>仙台市宮城野区小田原金剛院丁７８番地の２金剛院丁ＳＳビル２階</v>
      </c>
      <c r="AH2099" s="237" t="s">
        <v>9787</v>
      </c>
      <c r="AI2099" s="237" t="s">
        <v>9788</v>
      </c>
      <c r="AJ2099" s="237" t="s">
        <v>332</v>
      </c>
    </row>
    <row r="2100" spans="1:36">
      <c r="A2100" s="237" t="str">
        <f t="shared" si="359"/>
        <v>0415200955重度訪問介護</v>
      </c>
      <c r="B2100" s="237" t="s">
        <v>9783</v>
      </c>
      <c r="C2100" s="237" t="s">
        <v>9784</v>
      </c>
      <c r="D2100" s="237" t="str">
        <f t="shared" si="360"/>
        <v>カブシキガイシャティジェイシー</v>
      </c>
      <c r="E2100" s="237" t="s">
        <v>9785</v>
      </c>
      <c r="F2100" s="237" t="str">
        <f t="shared" si="361"/>
        <v>983</v>
      </c>
      <c r="G2100" s="237" t="str">
        <f t="shared" si="362"/>
        <v>0816</v>
      </c>
      <c r="H2100" s="237" t="s">
        <v>9786</v>
      </c>
      <c r="I2100" s="237" t="str">
        <f t="shared" si="363"/>
        <v>仙台市宮城野区小田原金剛院丁７８番地の２金剛院丁ＳＳビル２階</v>
      </c>
      <c r="J2100" s="237" t="s">
        <v>9787</v>
      </c>
      <c r="K2100" s="237" t="s">
        <v>9788</v>
      </c>
      <c r="L2100" s="237" t="s">
        <v>339</v>
      </c>
      <c r="M2100" s="237" t="s">
        <v>9789</v>
      </c>
      <c r="N2100" s="237" t="s">
        <v>9783</v>
      </c>
      <c r="O2100" s="237" t="s">
        <v>9784</v>
      </c>
      <c r="P2100" s="237" t="s">
        <v>9785</v>
      </c>
      <c r="Q2100" s="237" t="s">
        <v>9168</v>
      </c>
      <c r="R2100" s="237" t="s">
        <v>9786</v>
      </c>
      <c r="S2100" s="237" t="s">
        <v>9787</v>
      </c>
      <c r="T2100" s="237" t="s">
        <v>9788</v>
      </c>
      <c r="U2100" s="237" t="s">
        <v>9790</v>
      </c>
      <c r="V2100" s="237" t="s">
        <v>101</v>
      </c>
      <c r="W2100" s="237"/>
      <c r="X2100" s="237"/>
      <c r="Y2100" s="237" t="s">
        <v>9783</v>
      </c>
      <c r="Z2100" s="237" t="s">
        <v>9784</v>
      </c>
      <c r="AA2100" s="237" t="str">
        <f t="shared" si="364"/>
        <v>カブシキガイシャティジェイシー</v>
      </c>
      <c r="AB2100" s="237" t="s">
        <v>9785</v>
      </c>
      <c r="AC2100" s="237" t="str">
        <f t="shared" si="365"/>
        <v>983</v>
      </c>
      <c r="AD2100" s="237" t="str">
        <f t="shared" si="366"/>
        <v>0816</v>
      </c>
      <c r="AE2100" s="237" t="s">
        <v>9168</v>
      </c>
      <c r="AF2100" s="237" t="s">
        <v>9786</v>
      </c>
      <c r="AG2100" s="237" t="str">
        <f t="shared" si="367"/>
        <v>仙台市宮城野区小田原金剛院丁７８番地の２金剛院丁ＳＳビル２階</v>
      </c>
      <c r="AH2100" s="237" t="s">
        <v>9787</v>
      </c>
      <c r="AI2100" s="237" t="s">
        <v>9788</v>
      </c>
      <c r="AJ2100" s="237" t="s">
        <v>332</v>
      </c>
    </row>
    <row r="2101" spans="1:36">
      <c r="A2101" s="237" t="str">
        <f t="shared" si="359"/>
        <v>0415200963生活介護</v>
      </c>
      <c r="B2101" s="237" t="s">
        <v>7580</v>
      </c>
      <c r="C2101" s="237" t="s">
        <v>7581</v>
      </c>
      <c r="D2101" s="237" t="str">
        <f t="shared" si="360"/>
        <v>トクテイヒエイリカツドウホウジンクワノキ</v>
      </c>
      <c r="E2101" s="237" t="s">
        <v>5418</v>
      </c>
      <c r="F2101" s="237" t="str">
        <f t="shared" si="361"/>
        <v>980</v>
      </c>
      <c r="G2101" s="237" t="str">
        <f t="shared" si="362"/>
        <v>0004</v>
      </c>
      <c r="H2101" s="237" t="s">
        <v>7582</v>
      </c>
      <c r="I2101" s="237" t="str">
        <f t="shared" si="363"/>
        <v>仙台市青葉区宮町四丁目２番22号</v>
      </c>
      <c r="J2101" s="237" t="s">
        <v>7583</v>
      </c>
      <c r="K2101" s="237" t="s">
        <v>7584</v>
      </c>
      <c r="L2101" s="237" t="s">
        <v>248</v>
      </c>
      <c r="M2101" s="237" t="s">
        <v>7585</v>
      </c>
      <c r="N2101" s="237" t="s">
        <v>9791</v>
      </c>
      <c r="O2101" s="237" t="s">
        <v>9792</v>
      </c>
      <c r="P2101" s="237" t="s">
        <v>5418</v>
      </c>
      <c r="Q2101" s="237" t="s">
        <v>6875</v>
      </c>
      <c r="R2101" s="237" t="s">
        <v>9793</v>
      </c>
      <c r="S2101" s="237" t="s">
        <v>9794</v>
      </c>
      <c r="T2101" s="237" t="s">
        <v>9795</v>
      </c>
      <c r="U2101" s="237" t="s">
        <v>9796</v>
      </c>
      <c r="V2101" s="237" t="s">
        <v>105</v>
      </c>
      <c r="W2101" s="237"/>
      <c r="X2101" s="237"/>
      <c r="Y2101" s="237" t="s">
        <v>9791</v>
      </c>
      <c r="Z2101" s="237" t="s">
        <v>9792</v>
      </c>
      <c r="AA2101" s="237" t="str">
        <f t="shared" si="364"/>
        <v>ループ</v>
      </c>
      <c r="AB2101" s="237" t="s">
        <v>5418</v>
      </c>
      <c r="AC2101" s="237" t="str">
        <f t="shared" si="365"/>
        <v>980</v>
      </c>
      <c r="AD2101" s="237" t="str">
        <f t="shared" si="366"/>
        <v>0004</v>
      </c>
      <c r="AE2101" s="237" t="s">
        <v>6875</v>
      </c>
      <c r="AF2101" s="237" t="s">
        <v>9793</v>
      </c>
      <c r="AG2101" s="237" t="str">
        <f t="shared" si="367"/>
        <v>仙台市青葉区宮町4丁目2番22号　2階</v>
      </c>
      <c r="AH2101" s="237" t="s">
        <v>9794</v>
      </c>
      <c r="AI2101" s="237" t="s">
        <v>9795</v>
      </c>
      <c r="AJ2101" s="237" t="s">
        <v>260</v>
      </c>
    </row>
    <row r="2102" spans="1:36">
      <c r="A2102" s="237" t="str">
        <f t="shared" si="359"/>
        <v>0415200989居宅介護</v>
      </c>
      <c r="B2102" s="237" t="s">
        <v>9797</v>
      </c>
      <c r="C2102" s="237" t="s">
        <v>9798</v>
      </c>
      <c r="D2102" s="237" t="str">
        <f t="shared" si="360"/>
        <v>イッパンシャダンホウジンカナメ</v>
      </c>
      <c r="E2102" s="237" t="s">
        <v>7832</v>
      </c>
      <c r="F2102" s="237" t="str">
        <f t="shared" si="361"/>
        <v>983</v>
      </c>
      <c r="G2102" s="237" t="str">
        <f t="shared" si="362"/>
        <v>0824</v>
      </c>
      <c r="H2102" s="237" t="s">
        <v>9799</v>
      </c>
      <c r="I2102" s="237" t="str">
        <f t="shared" si="363"/>
        <v>仙台市宮城野区鶴ケ谷六丁目25番地の６</v>
      </c>
      <c r="J2102" s="237" t="s">
        <v>9800</v>
      </c>
      <c r="K2102" s="237" t="s">
        <v>9800</v>
      </c>
      <c r="L2102" s="237" t="s">
        <v>901</v>
      </c>
      <c r="M2102" s="237" t="s">
        <v>9801</v>
      </c>
      <c r="N2102" s="237" t="s">
        <v>9802</v>
      </c>
      <c r="O2102" s="237" t="s">
        <v>9803</v>
      </c>
      <c r="P2102" s="237" t="s">
        <v>7832</v>
      </c>
      <c r="Q2102" s="237" t="s">
        <v>9168</v>
      </c>
      <c r="R2102" s="237" t="s">
        <v>9799</v>
      </c>
      <c r="S2102" s="237" t="s">
        <v>9800</v>
      </c>
      <c r="T2102" s="237" t="s">
        <v>9800</v>
      </c>
      <c r="U2102" s="237" t="s">
        <v>9804</v>
      </c>
      <c r="V2102" s="237" t="s">
        <v>99</v>
      </c>
      <c r="W2102" s="237"/>
      <c r="X2102" s="237"/>
      <c r="Y2102" s="237" t="s">
        <v>9802</v>
      </c>
      <c r="Z2102" s="237" t="s">
        <v>9803</v>
      </c>
      <c r="AA2102" s="237" t="str">
        <f t="shared" si="364"/>
        <v>キョタクカイゴジギョウカナメ</v>
      </c>
      <c r="AB2102" s="237" t="s">
        <v>7832</v>
      </c>
      <c r="AC2102" s="237" t="str">
        <f t="shared" si="365"/>
        <v>983</v>
      </c>
      <c r="AD2102" s="237" t="str">
        <f t="shared" si="366"/>
        <v>0824</v>
      </c>
      <c r="AE2102" s="237" t="s">
        <v>9168</v>
      </c>
      <c r="AF2102" s="237" t="s">
        <v>9799</v>
      </c>
      <c r="AG2102" s="237" t="str">
        <f t="shared" si="367"/>
        <v>仙台市宮城野区鶴ケ谷六丁目25番地の６</v>
      </c>
      <c r="AH2102" s="237" t="s">
        <v>9800</v>
      </c>
      <c r="AI2102" s="237" t="s">
        <v>9800</v>
      </c>
      <c r="AJ2102" s="237" t="s">
        <v>260</v>
      </c>
    </row>
    <row r="2103" spans="1:36">
      <c r="A2103" s="237" t="str">
        <f t="shared" si="359"/>
        <v>0415200989行動援護</v>
      </c>
      <c r="B2103" s="237" t="s">
        <v>9797</v>
      </c>
      <c r="C2103" s="237" t="s">
        <v>9798</v>
      </c>
      <c r="D2103" s="237" t="str">
        <f t="shared" si="360"/>
        <v>イッパンシャダンホウジンカナメ</v>
      </c>
      <c r="E2103" s="237" t="s">
        <v>7832</v>
      </c>
      <c r="F2103" s="237" t="str">
        <f t="shared" si="361"/>
        <v>983</v>
      </c>
      <c r="G2103" s="237" t="str">
        <f t="shared" si="362"/>
        <v>0824</v>
      </c>
      <c r="H2103" s="237" t="s">
        <v>9799</v>
      </c>
      <c r="I2103" s="237" t="str">
        <f t="shared" si="363"/>
        <v>仙台市宮城野区鶴ケ谷六丁目25番地の６</v>
      </c>
      <c r="J2103" s="237" t="s">
        <v>9800</v>
      </c>
      <c r="K2103" s="237" t="s">
        <v>9800</v>
      </c>
      <c r="L2103" s="237" t="s">
        <v>901</v>
      </c>
      <c r="M2103" s="237" t="s">
        <v>9801</v>
      </c>
      <c r="N2103" s="237" t="s">
        <v>9802</v>
      </c>
      <c r="O2103" s="237" t="s">
        <v>9803</v>
      </c>
      <c r="P2103" s="237" t="s">
        <v>7832</v>
      </c>
      <c r="Q2103" s="237" t="s">
        <v>9168</v>
      </c>
      <c r="R2103" s="237" t="s">
        <v>9799</v>
      </c>
      <c r="S2103" s="237" t="s">
        <v>9800</v>
      </c>
      <c r="T2103" s="237" t="s">
        <v>9800</v>
      </c>
      <c r="U2103" s="237" t="s">
        <v>9804</v>
      </c>
      <c r="V2103" s="237" t="s">
        <v>102</v>
      </c>
      <c r="W2103" s="237"/>
      <c r="X2103" s="237"/>
      <c r="Y2103" s="237" t="s">
        <v>9802</v>
      </c>
      <c r="Z2103" s="237" t="s">
        <v>9803</v>
      </c>
      <c r="AA2103" s="237" t="str">
        <f t="shared" si="364"/>
        <v>キョタクカイゴジギョウカナメ</v>
      </c>
      <c r="AB2103" s="237" t="s">
        <v>7832</v>
      </c>
      <c r="AC2103" s="237" t="str">
        <f t="shared" si="365"/>
        <v>983</v>
      </c>
      <c r="AD2103" s="237" t="str">
        <f t="shared" si="366"/>
        <v>0824</v>
      </c>
      <c r="AE2103" s="237" t="s">
        <v>9168</v>
      </c>
      <c r="AF2103" s="237" t="s">
        <v>9799</v>
      </c>
      <c r="AG2103" s="237" t="str">
        <f t="shared" si="367"/>
        <v>仙台市宮城野区鶴ケ谷六丁目25番地の６</v>
      </c>
      <c r="AH2103" s="237" t="s">
        <v>9800</v>
      </c>
      <c r="AI2103" s="237"/>
      <c r="AJ2103" s="237" t="s">
        <v>260</v>
      </c>
    </row>
    <row r="2104" spans="1:36">
      <c r="A2104" s="237" t="str">
        <f t="shared" si="359"/>
        <v>0415200989同行援護</v>
      </c>
      <c r="B2104" s="237" t="s">
        <v>9797</v>
      </c>
      <c r="C2104" s="237" t="s">
        <v>9798</v>
      </c>
      <c r="D2104" s="237" t="str">
        <f t="shared" si="360"/>
        <v>イッパンシャダンホウジンカナメ</v>
      </c>
      <c r="E2104" s="237" t="s">
        <v>7832</v>
      </c>
      <c r="F2104" s="237" t="str">
        <f t="shared" si="361"/>
        <v>983</v>
      </c>
      <c r="G2104" s="237" t="str">
        <f t="shared" si="362"/>
        <v>0824</v>
      </c>
      <c r="H2104" s="237" t="s">
        <v>9799</v>
      </c>
      <c r="I2104" s="237" t="str">
        <f t="shared" si="363"/>
        <v>仙台市宮城野区鶴ケ谷六丁目25番地の６</v>
      </c>
      <c r="J2104" s="237" t="s">
        <v>9800</v>
      </c>
      <c r="K2104" s="237" t="s">
        <v>9800</v>
      </c>
      <c r="L2104" s="237" t="s">
        <v>901</v>
      </c>
      <c r="M2104" s="237" t="s">
        <v>9801</v>
      </c>
      <c r="N2104" s="237" t="s">
        <v>9802</v>
      </c>
      <c r="O2104" s="237" t="s">
        <v>9803</v>
      </c>
      <c r="P2104" s="237" t="s">
        <v>7832</v>
      </c>
      <c r="Q2104" s="237" t="s">
        <v>9168</v>
      </c>
      <c r="R2104" s="237" t="s">
        <v>9799</v>
      </c>
      <c r="S2104" s="237" t="s">
        <v>9800</v>
      </c>
      <c r="T2104" s="237" t="s">
        <v>9800</v>
      </c>
      <c r="U2104" s="237" t="s">
        <v>9804</v>
      </c>
      <c r="V2104" s="237" t="s">
        <v>126</v>
      </c>
      <c r="W2104" s="237"/>
      <c r="X2104" s="237"/>
      <c r="Y2104" s="237" t="s">
        <v>9802</v>
      </c>
      <c r="Z2104" s="237" t="s">
        <v>9803</v>
      </c>
      <c r="AA2104" s="237" t="str">
        <f t="shared" si="364"/>
        <v>キョタクカイゴジギョウカナメ</v>
      </c>
      <c r="AB2104" s="237" t="s">
        <v>7832</v>
      </c>
      <c r="AC2104" s="237" t="str">
        <f t="shared" si="365"/>
        <v>983</v>
      </c>
      <c r="AD2104" s="237" t="str">
        <f t="shared" si="366"/>
        <v>0824</v>
      </c>
      <c r="AE2104" s="237" t="s">
        <v>9168</v>
      </c>
      <c r="AF2104" s="237" t="s">
        <v>9799</v>
      </c>
      <c r="AG2104" s="237" t="str">
        <f t="shared" si="367"/>
        <v>仙台市宮城野区鶴ケ谷六丁目25番地の６</v>
      </c>
      <c r="AH2104" s="237" t="s">
        <v>9800</v>
      </c>
      <c r="AI2104" s="237" t="s">
        <v>9805</v>
      </c>
      <c r="AJ2104" s="237" t="s">
        <v>260</v>
      </c>
    </row>
    <row r="2105" spans="1:36">
      <c r="A2105" s="237" t="str">
        <f t="shared" si="359"/>
        <v>0415200997生活介護</v>
      </c>
      <c r="B2105" s="237" t="s">
        <v>7559</v>
      </c>
      <c r="C2105" s="237" t="s">
        <v>7560</v>
      </c>
      <c r="D2105" s="237" t="str">
        <f t="shared" si="360"/>
        <v>トクテイヒエイリカツドウホウジンセイカツシエンキョウドウシャ</v>
      </c>
      <c r="E2105" s="237" t="s">
        <v>1294</v>
      </c>
      <c r="F2105" s="237" t="str">
        <f t="shared" si="361"/>
        <v>983</v>
      </c>
      <c r="G2105" s="237" t="str">
        <f t="shared" si="362"/>
        <v>0836</v>
      </c>
      <c r="H2105" s="237" t="s">
        <v>7561</v>
      </c>
      <c r="I2105" s="237" t="str">
        <f t="shared" si="363"/>
        <v>仙台市宮城野区幸町３－４－１５サンライフ高嶺T105号室</v>
      </c>
      <c r="J2105" s="237" t="s">
        <v>7562</v>
      </c>
      <c r="K2105" s="237" t="s">
        <v>7563</v>
      </c>
      <c r="L2105" s="237" t="s">
        <v>901</v>
      </c>
      <c r="M2105" s="237" t="s">
        <v>7564</v>
      </c>
      <c r="N2105" s="237" t="s">
        <v>9806</v>
      </c>
      <c r="O2105" s="237" t="s">
        <v>9807</v>
      </c>
      <c r="P2105" s="237" t="s">
        <v>1380</v>
      </c>
      <c r="Q2105" s="237" t="s">
        <v>9168</v>
      </c>
      <c r="R2105" s="237" t="s">
        <v>9808</v>
      </c>
      <c r="S2105" s="237" t="s">
        <v>9809</v>
      </c>
      <c r="T2105" s="237" t="s">
        <v>9809</v>
      </c>
      <c r="U2105" s="237" t="s">
        <v>9810</v>
      </c>
      <c r="V2105" s="237" t="s">
        <v>105</v>
      </c>
      <c r="W2105" s="237"/>
      <c r="X2105" s="237"/>
      <c r="Y2105" s="237" t="s">
        <v>9806</v>
      </c>
      <c r="Z2105" s="237" t="s">
        <v>9807</v>
      </c>
      <c r="AA2105" s="237" t="str">
        <f t="shared" si="364"/>
        <v>シジュウカラａｔ　ｗｏｒｋ</v>
      </c>
      <c r="AB2105" s="237" t="s">
        <v>1380</v>
      </c>
      <c r="AC2105" s="237" t="str">
        <f t="shared" si="365"/>
        <v>983</v>
      </c>
      <c r="AD2105" s="237" t="str">
        <f t="shared" si="366"/>
        <v>0833</v>
      </c>
      <c r="AE2105" s="237" t="s">
        <v>9168</v>
      </c>
      <c r="AF2105" s="237" t="s">
        <v>9808</v>
      </c>
      <c r="AG2105" s="237" t="str">
        <f t="shared" si="367"/>
        <v>仙台市宮城野区東仙台二丁目18番60号</v>
      </c>
      <c r="AH2105" s="237" t="s">
        <v>9809</v>
      </c>
      <c r="AI2105" s="237" t="s">
        <v>9809</v>
      </c>
      <c r="AJ2105" s="237" t="s">
        <v>260</v>
      </c>
    </row>
    <row r="2106" spans="1:36">
      <c r="A2106" s="237" t="str">
        <f t="shared" si="359"/>
        <v>0415200997就労継続支援Ｂ型</v>
      </c>
      <c r="B2106" s="237" t="s">
        <v>7559</v>
      </c>
      <c r="C2106" s="237" t="s">
        <v>7560</v>
      </c>
      <c r="D2106" s="237" t="str">
        <f t="shared" si="360"/>
        <v>トクテイヒエイリカツドウホウジンセイカツシエンキョウドウシャ</v>
      </c>
      <c r="E2106" s="237" t="s">
        <v>1294</v>
      </c>
      <c r="F2106" s="237" t="str">
        <f t="shared" si="361"/>
        <v>983</v>
      </c>
      <c r="G2106" s="237" t="str">
        <f t="shared" si="362"/>
        <v>0836</v>
      </c>
      <c r="H2106" s="237" t="s">
        <v>7561</v>
      </c>
      <c r="I2106" s="237" t="str">
        <f t="shared" si="363"/>
        <v>仙台市宮城野区幸町３－４－１５サンライフ高嶺T105号室</v>
      </c>
      <c r="J2106" s="237" t="s">
        <v>7562</v>
      </c>
      <c r="K2106" s="237" t="s">
        <v>7563</v>
      </c>
      <c r="L2106" s="237" t="s">
        <v>901</v>
      </c>
      <c r="M2106" s="237" t="s">
        <v>7564</v>
      </c>
      <c r="N2106" s="237" t="s">
        <v>9806</v>
      </c>
      <c r="O2106" s="237" t="s">
        <v>9807</v>
      </c>
      <c r="P2106" s="237" t="s">
        <v>1380</v>
      </c>
      <c r="Q2106" s="237" t="s">
        <v>9168</v>
      </c>
      <c r="R2106" s="237" t="s">
        <v>9808</v>
      </c>
      <c r="S2106" s="237" t="s">
        <v>9809</v>
      </c>
      <c r="T2106" s="237" t="s">
        <v>9809</v>
      </c>
      <c r="U2106" s="237" t="s">
        <v>9810</v>
      </c>
      <c r="V2106" s="237" t="s">
        <v>111</v>
      </c>
      <c r="W2106" s="237"/>
      <c r="X2106" s="237"/>
      <c r="Y2106" s="237" t="s">
        <v>9806</v>
      </c>
      <c r="Z2106" s="237" t="s">
        <v>9807</v>
      </c>
      <c r="AA2106" s="237" t="str">
        <f t="shared" si="364"/>
        <v>シジュウカラａｔ　ｗｏｒｋ</v>
      </c>
      <c r="AB2106" s="237" t="s">
        <v>1380</v>
      </c>
      <c r="AC2106" s="237" t="str">
        <f t="shared" si="365"/>
        <v>983</v>
      </c>
      <c r="AD2106" s="237" t="str">
        <f t="shared" si="366"/>
        <v>0833</v>
      </c>
      <c r="AE2106" s="237" t="s">
        <v>9168</v>
      </c>
      <c r="AF2106" s="237" t="s">
        <v>9808</v>
      </c>
      <c r="AG2106" s="237" t="str">
        <f t="shared" si="367"/>
        <v>仙台市宮城野区東仙台二丁目18番60号</v>
      </c>
      <c r="AH2106" s="237" t="s">
        <v>9809</v>
      </c>
      <c r="AI2106" s="237" t="s">
        <v>9809</v>
      </c>
      <c r="AJ2106" s="237" t="s">
        <v>260</v>
      </c>
    </row>
    <row r="2107" spans="1:36">
      <c r="A2107" s="237" t="str">
        <f t="shared" si="359"/>
        <v>0415201003生活介護</v>
      </c>
      <c r="B2107" s="237" t="s">
        <v>7277</v>
      </c>
      <c r="C2107" s="237" t="s">
        <v>7278</v>
      </c>
      <c r="D2107" s="237" t="str">
        <f t="shared" si="360"/>
        <v>シャカイフクシホウジンツドイノイエ</v>
      </c>
      <c r="E2107" s="237" t="s">
        <v>7279</v>
      </c>
      <c r="F2107" s="237" t="str">
        <f t="shared" si="361"/>
        <v>984</v>
      </c>
      <c r="G2107" s="237" t="str">
        <f t="shared" si="362"/>
        <v>0838</v>
      </c>
      <c r="H2107" s="237" t="s">
        <v>7280</v>
      </c>
      <c r="I2107" s="237" t="str">
        <f t="shared" si="363"/>
        <v>仙台市若林区上飯田一丁目１７番５８号</v>
      </c>
      <c r="J2107" s="237" t="s">
        <v>7281</v>
      </c>
      <c r="K2107" s="237" t="s">
        <v>7282</v>
      </c>
      <c r="L2107" s="237" t="s">
        <v>248</v>
      </c>
      <c r="M2107" s="237" t="s">
        <v>7283</v>
      </c>
      <c r="N2107" s="237" t="s">
        <v>9811</v>
      </c>
      <c r="O2107" s="237" t="s">
        <v>9812</v>
      </c>
      <c r="P2107" s="237" t="s">
        <v>1294</v>
      </c>
      <c r="Q2107" s="237" t="s">
        <v>9168</v>
      </c>
      <c r="R2107" s="237" t="s">
        <v>9813</v>
      </c>
      <c r="S2107" s="237" t="s">
        <v>9814</v>
      </c>
      <c r="T2107" s="237" t="s">
        <v>9815</v>
      </c>
      <c r="U2107" s="237" t="s">
        <v>9816</v>
      </c>
      <c r="V2107" s="237" t="s">
        <v>105</v>
      </c>
      <c r="W2107" s="237"/>
      <c r="X2107" s="237"/>
      <c r="Y2107" s="237" t="s">
        <v>9811</v>
      </c>
      <c r="Z2107" s="237" t="s">
        <v>9812</v>
      </c>
      <c r="AA2107" s="237" t="str">
        <f t="shared" si="364"/>
        <v>センダイツドイノイエ</v>
      </c>
      <c r="AB2107" s="237" t="s">
        <v>1294</v>
      </c>
      <c r="AC2107" s="237" t="str">
        <f t="shared" si="365"/>
        <v>983</v>
      </c>
      <c r="AD2107" s="237" t="str">
        <f t="shared" si="366"/>
        <v>0836</v>
      </c>
      <c r="AE2107" s="237" t="s">
        <v>9168</v>
      </c>
      <c r="AF2107" s="237" t="s">
        <v>9813</v>
      </c>
      <c r="AG2107" s="237" t="str">
        <f t="shared" si="367"/>
        <v>仙台市宮城野区幸町三丁目12番16号</v>
      </c>
      <c r="AH2107" s="237" t="s">
        <v>9814</v>
      </c>
      <c r="AI2107" s="237" t="s">
        <v>9815</v>
      </c>
      <c r="AJ2107" s="237" t="s">
        <v>260</v>
      </c>
    </row>
    <row r="2108" spans="1:36">
      <c r="A2108" s="237" t="str">
        <f t="shared" si="359"/>
        <v>0415201011生活介護</v>
      </c>
      <c r="B2108" s="237" t="s">
        <v>7277</v>
      </c>
      <c r="C2108" s="237" t="s">
        <v>7278</v>
      </c>
      <c r="D2108" s="237" t="str">
        <f t="shared" si="360"/>
        <v>シャカイフクシホウジンツドイノイエ</v>
      </c>
      <c r="E2108" s="237" t="s">
        <v>7279</v>
      </c>
      <c r="F2108" s="237" t="str">
        <f t="shared" si="361"/>
        <v>984</v>
      </c>
      <c r="G2108" s="237" t="str">
        <f t="shared" si="362"/>
        <v>0838</v>
      </c>
      <c r="H2108" s="237" t="s">
        <v>7280</v>
      </c>
      <c r="I2108" s="237" t="str">
        <f t="shared" si="363"/>
        <v>仙台市若林区上飯田一丁目１７番５８号</v>
      </c>
      <c r="J2108" s="237" t="s">
        <v>7281</v>
      </c>
      <c r="K2108" s="237" t="s">
        <v>7282</v>
      </c>
      <c r="L2108" s="237" t="s">
        <v>248</v>
      </c>
      <c r="M2108" s="237" t="s">
        <v>7283</v>
      </c>
      <c r="N2108" s="237" t="s">
        <v>9817</v>
      </c>
      <c r="O2108" s="237" t="s">
        <v>9818</v>
      </c>
      <c r="P2108" s="237" t="s">
        <v>1294</v>
      </c>
      <c r="Q2108" s="237" t="s">
        <v>9168</v>
      </c>
      <c r="R2108" s="237" t="s">
        <v>9813</v>
      </c>
      <c r="S2108" s="237" t="s">
        <v>9814</v>
      </c>
      <c r="T2108" s="237" t="s">
        <v>9815</v>
      </c>
      <c r="U2108" s="237" t="s">
        <v>9819</v>
      </c>
      <c r="V2108" s="237" t="s">
        <v>105</v>
      </c>
      <c r="W2108" s="237"/>
      <c r="X2108" s="237"/>
      <c r="Y2108" s="237" t="s">
        <v>9817</v>
      </c>
      <c r="Z2108" s="237" t="s">
        <v>9818</v>
      </c>
      <c r="AA2108" s="237" t="str">
        <f t="shared" si="364"/>
        <v>サンショ</v>
      </c>
      <c r="AB2108" s="237" t="s">
        <v>1294</v>
      </c>
      <c r="AC2108" s="237" t="str">
        <f t="shared" si="365"/>
        <v>983</v>
      </c>
      <c r="AD2108" s="237" t="str">
        <f t="shared" si="366"/>
        <v>0836</v>
      </c>
      <c r="AE2108" s="237" t="s">
        <v>9168</v>
      </c>
      <c r="AF2108" s="237" t="s">
        <v>9813</v>
      </c>
      <c r="AG2108" s="237" t="str">
        <f t="shared" si="367"/>
        <v>仙台市宮城野区幸町三丁目12番16号</v>
      </c>
      <c r="AH2108" s="237" t="s">
        <v>9814</v>
      </c>
      <c r="AI2108" s="237" t="s">
        <v>9815</v>
      </c>
      <c r="AJ2108" s="237" t="s">
        <v>260</v>
      </c>
    </row>
    <row r="2109" spans="1:36">
      <c r="A2109" s="237" t="str">
        <f t="shared" si="359"/>
        <v>0415201037就労継続支援Ｂ型</v>
      </c>
      <c r="B2109" s="237" t="s">
        <v>9820</v>
      </c>
      <c r="C2109" s="237" t="s">
        <v>9821</v>
      </c>
      <c r="D2109" s="237" t="str">
        <f t="shared" si="360"/>
        <v>トクテイヒエイリカツドウホウジンカガヤキノカイ</v>
      </c>
      <c r="E2109" s="237" t="s">
        <v>9284</v>
      </c>
      <c r="F2109" s="237" t="str">
        <f t="shared" si="361"/>
        <v>983</v>
      </c>
      <c r="G2109" s="237" t="str">
        <f t="shared" si="362"/>
        <v>0038</v>
      </c>
      <c r="H2109" s="237" t="s">
        <v>9822</v>
      </c>
      <c r="I2109" s="237" t="str">
        <f t="shared" si="363"/>
        <v>仙台市宮城野区新田一丁目５番44号ベルトピア仙台14-１階</v>
      </c>
      <c r="J2109" s="237" t="s">
        <v>9823</v>
      </c>
      <c r="K2109" s="237" t="s">
        <v>9824</v>
      </c>
      <c r="L2109" s="237" t="s">
        <v>248</v>
      </c>
      <c r="M2109" s="237" t="s">
        <v>9825</v>
      </c>
      <c r="N2109" s="237" t="s">
        <v>9826</v>
      </c>
      <c r="O2109" s="237" t="s">
        <v>9827</v>
      </c>
      <c r="P2109" s="237" t="s">
        <v>9284</v>
      </c>
      <c r="Q2109" s="237" t="s">
        <v>9168</v>
      </c>
      <c r="R2109" s="237" t="s">
        <v>9822</v>
      </c>
      <c r="S2109" s="237" t="s">
        <v>9823</v>
      </c>
      <c r="T2109" s="237" t="s">
        <v>9824</v>
      </c>
      <c r="U2109" s="237" t="s">
        <v>9828</v>
      </c>
      <c r="V2109" s="237" t="s">
        <v>111</v>
      </c>
      <c r="W2109" s="237"/>
      <c r="X2109" s="237"/>
      <c r="Y2109" s="237" t="s">
        <v>9826</v>
      </c>
      <c r="Z2109" s="237" t="s">
        <v>9827</v>
      </c>
      <c r="AA2109" s="237" t="str">
        <f t="shared" si="364"/>
        <v>コウボウスピカ</v>
      </c>
      <c r="AB2109" s="237" t="s">
        <v>9284</v>
      </c>
      <c r="AC2109" s="237" t="str">
        <f t="shared" si="365"/>
        <v>983</v>
      </c>
      <c r="AD2109" s="237" t="str">
        <f t="shared" si="366"/>
        <v>0038</v>
      </c>
      <c r="AE2109" s="237" t="s">
        <v>9168</v>
      </c>
      <c r="AF2109" s="237" t="s">
        <v>9822</v>
      </c>
      <c r="AG2109" s="237" t="str">
        <f t="shared" si="367"/>
        <v>仙台市宮城野区新田一丁目５番44号ベルトピア仙台14-１階</v>
      </c>
      <c r="AH2109" s="237" t="s">
        <v>9823</v>
      </c>
      <c r="AI2109" s="237" t="s">
        <v>9824</v>
      </c>
      <c r="AJ2109" s="237" t="s">
        <v>260</v>
      </c>
    </row>
    <row r="2110" spans="1:36">
      <c r="A2110" s="237" t="str">
        <f t="shared" si="359"/>
        <v>0415201045居宅介護</v>
      </c>
      <c r="B2110" s="237" t="s">
        <v>9113</v>
      </c>
      <c r="C2110" s="237" t="s">
        <v>9114</v>
      </c>
      <c r="D2110" s="237" t="str">
        <f t="shared" si="360"/>
        <v>カブシキカイシャケア２１</v>
      </c>
      <c r="E2110" s="237" t="s">
        <v>9115</v>
      </c>
      <c r="F2110" s="237" t="str">
        <f t="shared" si="361"/>
        <v>530</v>
      </c>
      <c r="G2110" s="237" t="str">
        <f t="shared" si="362"/>
        <v>0003</v>
      </c>
      <c r="H2110" s="237" t="s">
        <v>9116</v>
      </c>
      <c r="I2110" s="237" t="str">
        <f t="shared" si="363"/>
        <v>大阪府大阪市北区堂島二丁目２番２号</v>
      </c>
      <c r="J2110" s="237" t="s">
        <v>9117</v>
      </c>
      <c r="K2110" s="237" t="s">
        <v>9118</v>
      </c>
      <c r="L2110" s="237" t="s">
        <v>339</v>
      </c>
      <c r="M2110" s="237" t="s">
        <v>9119</v>
      </c>
      <c r="N2110" s="237" t="s">
        <v>9829</v>
      </c>
      <c r="O2110" s="237" t="s">
        <v>9830</v>
      </c>
      <c r="P2110" s="237" t="s">
        <v>9517</v>
      </c>
      <c r="Q2110" s="237" t="s">
        <v>9168</v>
      </c>
      <c r="R2110" s="237" t="s">
        <v>9831</v>
      </c>
      <c r="S2110" s="237" t="s">
        <v>9832</v>
      </c>
      <c r="T2110" s="237" t="s">
        <v>9833</v>
      </c>
      <c r="U2110" s="237" t="s">
        <v>9834</v>
      </c>
      <c r="V2110" s="237" t="s">
        <v>99</v>
      </c>
      <c r="W2110" s="237"/>
      <c r="X2110" s="237"/>
      <c r="Y2110" s="237" t="s">
        <v>9829</v>
      </c>
      <c r="Z2110" s="237" t="s">
        <v>9830</v>
      </c>
      <c r="AA2110" s="237" t="str">
        <f t="shared" si="364"/>
        <v>ケア２１　ニガタケ</v>
      </c>
      <c r="AB2110" s="237" t="s">
        <v>9517</v>
      </c>
      <c r="AC2110" s="237" t="str">
        <f t="shared" si="365"/>
        <v>983</v>
      </c>
      <c r="AD2110" s="237" t="str">
        <f t="shared" si="366"/>
        <v>0037</v>
      </c>
      <c r="AE2110" s="237" t="s">
        <v>9168</v>
      </c>
      <c r="AF2110" s="237" t="s">
        <v>9831</v>
      </c>
      <c r="AG2110" s="237" t="str">
        <f t="shared" si="367"/>
        <v>仙台市宮城野区平成一丁目５番19号　ホープ・ワン貸事務所１階</v>
      </c>
      <c r="AH2110" s="237" t="s">
        <v>9832</v>
      </c>
      <c r="AI2110" s="237" t="s">
        <v>9833</v>
      </c>
      <c r="AJ2110" s="237" t="s">
        <v>260</v>
      </c>
    </row>
    <row r="2111" spans="1:36">
      <c r="A2111" s="237" t="str">
        <f t="shared" si="359"/>
        <v>0415201045重度訪問介護</v>
      </c>
      <c r="B2111" s="237" t="s">
        <v>9113</v>
      </c>
      <c r="C2111" s="237" t="s">
        <v>9114</v>
      </c>
      <c r="D2111" s="237" t="str">
        <f t="shared" si="360"/>
        <v>カブシキカイシャケア２１</v>
      </c>
      <c r="E2111" s="237" t="s">
        <v>9115</v>
      </c>
      <c r="F2111" s="237" t="str">
        <f t="shared" si="361"/>
        <v>530</v>
      </c>
      <c r="G2111" s="237" t="str">
        <f t="shared" si="362"/>
        <v>0003</v>
      </c>
      <c r="H2111" s="237" t="s">
        <v>9116</v>
      </c>
      <c r="I2111" s="237" t="str">
        <f t="shared" si="363"/>
        <v>大阪府大阪市北区堂島二丁目２番２号</v>
      </c>
      <c r="J2111" s="237" t="s">
        <v>9117</v>
      </c>
      <c r="K2111" s="237" t="s">
        <v>9118</v>
      </c>
      <c r="L2111" s="237" t="s">
        <v>339</v>
      </c>
      <c r="M2111" s="237" t="s">
        <v>9119</v>
      </c>
      <c r="N2111" s="237" t="s">
        <v>9829</v>
      </c>
      <c r="O2111" s="237" t="s">
        <v>9830</v>
      </c>
      <c r="P2111" s="237" t="s">
        <v>9517</v>
      </c>
      <c r="Q2111" s="237" t="s">
        <v>9168</v>
      </c>
      <c r="R2111" s="237" t="s">
        <v>9831</v>
      </c>
      <c r="S2111" s="237" t="s">
        <v>9832</v>
      </c>
      <c r="T2111" s="237" t="s">
        <v>9833</v>
      </c>
      <c r="U2111" s="237" t="s">
        <v>9834</v>
      </c>
      <c r="V2111" s="237" t="s">
        <v>101</v>
      </c>
      <c r="W2111" s="237"/>
      <c r="X2111" s="237"/>
      <c r="Y2111" s="237" t="s">
        <v>9829</v>
      </c>
      <c r="Z2111" s="237" t="s">
        <v>9830</v>
      </c>
      <c r="AA2111" s="237" t="str">
        <f t="shared" si="364"/>
        <v>ケア２１　ニガタケ</v>
      </c>
      <c r="AB2111" s="237" t="s">
        <v>9517</v>
      </c>
      <c r="AC2111" s="237" t="str">
        <f t="shared" si="365"/>
        <v>983</v>
      </c>
      <c r="AD2111" s="237" t="str">
        <f t="shared" si="366"/>
        <v>0037</v>
      </c>
      <c r="AE2111" s="237" t="s">
        <v>9168</v>
      </c>
      <c r="AF2111" s="237" t="s">
        <v>9831</v>
      </c>
      <c r="AG2111" s="237" t="str">
        <f t="shared" si="367"/>
        <v>仙台市宮城野区平成一丁目５番19号　ホープ・ワン貸事務所１階</v>
      </c>
      <c r="AH2111" s="237" t="s">
        <v>9832</v>
      </c>
      <c r="AI2111" s="237" t="s">
        <v>9833</v>
      </c>
      <c r="AJ2111" s="237" t="s">
        <v>260</v>
      </c>
    </row>
    <row r="2112" spans="1:36">
      <c r="A2112" s="237" t="str">
        <f t="shared" si="359"/>
        <v>0415201045同行援護</v>
      </c>
      <c r="B2112" s="237" t="s">
        <v>9113</v>
      </c>
      <c r="C2112" s="237" t="s">
        <v>9114</v>
      </c>
      <c r="D2112" s="237" t="str">
        <f t="shared" si="360"/>
        <v>カブシキカイシャケア２１</v>
      </c>
      <c r="E2112" s="237" t="s">
        <v>9115</v>
      </c>
      <c r="F2112" s="237" t="str">
        <f t="shared" si="361"/>
        <v>530</v>
      </c>
      <c r="G2112" s="237" t="str">
        <f t="shared" si="362"/>
        <v>0003</v>
      </c>
      <c r="H2112" s="237" t="s">
        <v>9116</v>
      </c>
      <c r="I2112" s="237" t="str">
        <f t="shared" si="363"/>
        <v>大阪府大阪市北区堂島二丁目２番２号</v>
      </c>
      <c r="J2112" s="237" t="s">
        <v>9117</v>
      </c>
      <c r="K2112" s="237" t="s">
        <v>9118</v>
      </c>
      <c r="L2112" s="237" t="s">
        <v>339</v>
      </c>
      <c r="M2112" s="237" t="s">
        <v>9119</v>
      </c>
      <c r="N2112" s="237" t="s">
        <v>9829</v>
      </c>
      <c r="O2112" s="237" t="s">
        <v>9830</v>
      </c>
      <c r="P2112" s="237" t="s">
        <v>9517</v>
      </c>
      <c r="Q2112" s="237" t="s">
        <v>9168</v>
      </c>
      <c r="R2112" s="237" t="s">
        <v>9831</v>
      </c>
      <c r="S2112" s="237" t="s">
        <v>9832</v>
      </c>
      <c r="T2112" s="237" t="s">
        <v>9833</v>
      </c>
      <c r="U2112" s="237" t="s">
        <v>9834</v>
      </c>
      <c r="V2112" s="237" t="s">
        <v>126</v>
      </c>
      <c r="W2112" s="237"/>
      <c r="X2112" s="237"/>
      <c r="Y2112" s="237" t="s">
        <v>9829</v>
      </c>
      <c r="Z2112" s="237" t="s">
        <v>9830</v>
      </c>
      <c r="AA2112" s="237" t="str">
        <f t="shared" si="364"/>
        <v>ケア２１　ニガタケ</v>
      </c>
      <c r="AB2112" s="237" t="s">
        <v>9517</v>
      </c>
      <c r="AC2112" s="237" t="str">
        <f t="shared" si="365"/>
        <v>983</v>
      </c>
      <c r="AD2112" s="237" t="str">
        <f t="shared" si="366"/>
        <v>0037</v>
      </c>
      <c r="AE2112" s="237" t="s">
        <v>9168</v>
      </c>
      <c r="AF2112" s="237" t="s">
        <v>9831</v>
      </c>
      <c r="AG2112" s="237" t="str">
        <f t="shared" si="367"/>
        <v>仙台市宮城野区平成一丁目５番19号　ホープ・ワン貸事務所１階</v>
      </c>
      <c r="AH2112" s="237" t="s">
        <v>9832</v>
      </c>
      <c r="AI2112" s="237" t="s">
        <v>9833</v>
      </c>
      <c r="AJ2112" s="237" t="s">
        <v>332</v>
      </c>
    </row>
    <row r="2113" spans="1:36">
      <c r="A2113" s="237" t="str">
        <f t="shared" si="359"/>
        <v>0415201078居宅介護</v>
      </c>
      <c r="B2113" s="237" t="s">
        <v>9233</v>
      </c>
      <c r="C2113" s="237" t="s">
        <v>9234</v>
      </c>
      <c r="D2113" s="237" t="str">
        <f t="shared" si="360"/>
        <v>コスモスケアカブシキカイシャ</v>
      </c>
      <c r="E2113" s="237" t="s">
        <v>9235</v>
      </c>
      <c r="F2113" s="237" t="str">
        <f t="shared" si="361"/>
        <v>981</v>
      </c>
      <c r="G2113" s="237" t="str">
        <f t="shared" si="362"/>
        <v>3135</v>
      </c>
      <c r="H2113" s="237" t="s">
        <v>9236</v>
      </c>
      <c r="I2113" s="237" t="str">
        <f t="shared" si="363"/>
        <v>仙台市泉区八乙女中央三丁目９番１号</v>
      </c>
      <c r="J2113" s="237" t="s">
        <v>9237</v>
      </c>
      <c r="K2113" s="237" t="s">
        <v>9238</v>
      </c>
      <c r="L2113" s="237" t="s">
        <v>339</v>
      </c>
      <c r="M2113" s="237" t="s">
        <v>9239</v>
      </c>
      <c r="N2113" s="237" t="s">
        <v>9835</v>
      </c>
      <c r="O2113" s="237" t="s">
        <v>9836</v>
      </c>
      <c r="P2113" s="237" t="s">
        <v>7607</v>
      </c>
      <c r="Q2113" s="237" t="s">
        <v>9168</v>
      </c>
      <c r="R2113" s="237" t="s">
        <v>9837</v>
      </c>
      <c r="S2113" s="237" t="s">
        <v>9838</v>
      </c>
      <c r="T2113" s="237" t="s">
        <v>9839</v>
      </c>
      <c r="U2113" s="237" t="s">
        <v>9840</v>
      </c>
      <c r="V2113" s="237" t="s">
        <v>99</v>
      </c>
      <c r="W2113" s="237"/>
      <c r="X2113" s="237"/>
      <c r="Y2113" s="237" t="s">
        <v>9835</v>
      </c>
      <c r="Z2113" s="237" t="s">
        <v>9836</v>
      </c>
      <c r="AA2113" s="237" t="str">
        <f t="shared" si="364"/>
        <v>コスモスナカノサカエホームケア</v>
      </c>
      <c r="AB2113" s="237" t="s">
        <v>7607</v>
      </c>
      <c r="AC2113" s="237" t="str">
        <f t="shared" si="365"/>
        <v>983</v>
      </c>
      <c r="AD2113" s="237" t="str">
        <f t="shared" si="366"/>
        <v>0012</v>
      </c>
      <c r="AE2113" s="237" t="s">
        <v>9168</v>
      </c>
      <c r="AF2113" s="237" t="s">
        <v>9837</v>
      </c>
      <c r="AG2113" s="237" t="str">
        <f t="shared" si="367"/>
        <v>仙台市宮城野区出花二丁目11番地の5</v>
      </c>
      <c r="AH2113" s="237" t="s">
        <v>9838</v>
      </c>
      <c r="AI2113" s="237" t="s">
        <v>9839</v>
      </c>
      <c r="AJ2113" s="237" t="s">
        <v>260</v>
      </c>
    </row>
    <row r="2114" spans="1:36">
      <c r="A2114" s="237" t="str">
        <f t="shared" si="359"/>
        <v>0415201078重度訪問介護</v>
      </c>
      <c r="B2114" s="237" t="s">
        <v>9233</v>
      </c>
      <c r="C2114" s="237" t="s">
        <v>9234</v>
      </c>
      <c r="D2114" s="237" t="str">
        <f t="shared" si="360"/>
        <v>コスモスケアカブシキカイシャ</v>
      </c>
      <c r="E2114" s="237" t="s">
        <v>9235</v>
      </c>
      <c r="F2114" s="237" t="str">
        <f t="shared" si="361"/>
        <v>981</v>
      </c>
      <c r="G2114" s="237" t="str">
        <f t="shared" si="362"/>
        <v>3135</v>
      </c>
      <c r="H2114" s="237" t="s">
        <v>9236</v>
      </c>
      <c r="I2114" s="237" t="str">
        <f t="shared" si="363"/>
        <v>仙台市泉区八乙女中央三丁目９番１号</v>
      </c>
      <c r="J2114" s="237" t="s">
        <v>9237</v>
      </c>
      <c r="K2114" s="237" t="s">
        <v>9238</v>
      </c>
      <c r="L2114" s="237" t="s">
        <v>339</v>
      </c>
      <c r="M2114" s="237" t="s">
        <v>9239</v>
      </c>
      <c r="N2114" s="237" t="s">
        <v>9835</v>
      </c>
      <c r="O2114" s="237" t="s">
        <v>9836</v>
      </c>
      <c r="P2114" s="237" t="s">
        <v>7607</v>
      </c>
      <c r="Q2114" s="237" t="s">
        <v>9168</v>
      </c>
      <c r="R2114" s="237" t="s">
        <v>9837</v>
      </c>
      <c r="S2114" s="237" t="s">
        <v>9838</v>
      </c>
      <c r="T2114" s="237" t="s">
        <v>9839</v>
      </c>
      <c r="U2114" s="237" t="s">
        <v>9840</v>
      </c>
      <c r="V2114" s="237" t="s">
        <v>101</v>
      </c>
      <c r="W2114" s="237"/>
      <c r="X2114" s="237"/>
      <c r="Y2114" s="237" t="s">
        <v>9835</v>
      </c>
      <c r="Z2114" s="237" t="s">
        <v>9836</v>
      </c>
      <c r="AA2114" s="237" t="str">
        <f t="shared" si="364"/>
        <v>コスモスナカノサカエホームケア</v>
      </c>
      <c r="AB2114" s="237" t="s">
        <v>7607</v>
      </c>
      <c r="AC2114" s="237" t="str">
        <f t="shared" si="365"/>
        <v>983</v>
      </c>
      <c r="AD2114" s="237" t="str">
        <f t="shared" si="366"/>
        <v>0012</v>
      </c>
      <c r="AE2114" s="237" t="s">
        <v>9168</v>
      </c>
      <c r="AF2114" s="237" t="s">
        <v>9837</v>
      </c>
      <c r="AG2114" s="237" t="str">
        <f t="shared" si="367"/>
        <v>仙台市宮城野区出花二丁目11番地の5</v>
      </c>
      <c r="AH2114" s="237" t="s">
        <v>9838</v>
      </c>
      <c r="AI2114" s="237" t="s">
        <v>9839</v>
      </c>
      <c r="AJ2114" s="237" t="s">
        <v>260</v>
      </c>
    </row>
    <row r="2115" spans="1:36">
      <c r="A2115" s="237" t="str">
        <f t="shared" si="359"/>
        <v>0415201078同行援護</v>
      </c>
      <c r="B2115" s="237" t="s">
        <v>9233</v>
      </c>
      <c r="C2115" s="237" t="s">
        <v>9234</v>
      </c>
      <c r="D2115" s="237" t="str">
        <f t="shared" si="360"/>
        <v>コスモスケアカブシキカイシャ</v>
      </c>
      <c r="E2115" s="237" t="s">
        <v>9235</v>
      </c>
      <c r="F2115" s="237" t="str">
        <f t="shared" si="361"/>
        <v>981</v>
      </c>
      <c r="G2115" s="237" t="str">
        <f t="shared" si="362"/>
        <v>3135</v>
      </c>
      <c r="H2115" s="237" t="s">
        <v>9236</v>
      </c>
      <c r="I2115" s="237" t="str">
        <f t="shared" si="363"/>
        <v>仙台市泉区八乙女中央三丁目９番１号</v>
      </c>
      <c r="J2115" s="237" t="s">
        <v>9237</v>
      </c>
      <c r="K2115" s="237" t="s">
        <v>9238</v>
      </c>
      <c r="L2115" s="237" t="s">
        <v>339</v>
      </c>
      <c r="M2115" s="237" t="s">
        <v>9239</v>
      </c>
      <c r="N2115" s="237" t="s">
        <v>9835</v>
      </c>
      <c r="O2115" s="237" t="s">
        <v>9836</v>
      </c>
      <c r="P2115" s="237" t="s">
        <v>7607</v>
      </c>
      <c r="Q2115" s="237" t="s">
        <v>9168</v>
      </c>
      <c r="R2115" s="237" t="s">
        <v>9837</v>
      </c>
      <c r="S2115" s="237" t="s">
        <v>9838</v>
      </c>
      <c r="T2115" s="237" t="s">
        <v>9839</v>
      </c>
      <c r="U2115" s="237" t="s">
        <v>9840</v>
      </c>
      <c r="V2115" s="237" t="s">
        <v>126</v>
      </c>
      <c r="W2115" s="237"/>
      <c r="X2115" s="237"/>
      <c r="Y2115" s="237" t="s">
        <v>9841</v>
      </c>
      <c r="Z2115" s="237" t="s">
        <v>9842</v>
      </c>
      <c r="AA2115" s="237" t="str">
        <f t="shared" si="364"/>
        <v>ナカノサカエヘルパーステーション</v>
      </c>
      <c r="AB2115" s="237" t="s">
        <v>7607</v>
      </c>
      <c r="AC2115" s="237" t="str">
        <f t="shared" si="365"/>
        <v>983</v>
      </c>
      <c r="AD2115" s="237" t="str">
        <f t="shared" si="366"/>
        <v>0012</v>
      </c>
      <c r="AE2115" s="237" t="s">
        <v>9168</v>
      </c>
      <c r="AF2115" s="237" t="s">
        <v>9837</v>
      </c>
      <c r="AG2115" s="237" t="str">
        <f t="shared" si="367"/>
        <v>仙台市宮城野区出花二丁目11番地の5</v>
      </c>
      <c r="AH2115" s="237" t="s">
        <v>9838</v>
      </c>
      <c r="AI2115" s="237" t="s">
        <v>9839</v>
      </c>
      <c r="AJ2115" s="237" t="s">
        <v>332</v>
      </c>
    </row>
    <row r="2116" spans="1:36">
      <c r="A2116" s="237" t="str">
        <f t="shared" si="359"/>
        <v>0415201086居宅介護</v>
      </c>
      <c r="B2116" s="237" t="s">
        <v>9843</v>
      </c>
      <c r="C2116" s="237" t="s">
        <v>9844</v>
      </c>
      <c r="D2116" s="237" t="str">
        <f t="shared" si="360"/>
        <v>ユウゲンガイシャアベリア</v>
      </c>
      <c r="E2116" s="237" t="s">
        <v>9325</v>
      </c>
      <c r="F2116" s="237" t="str">
        <f t="shared" si="361"/>
        <v>983</v>
      </c>
      <c r="G2116" s="237" t="str">
        <f t="shared" si="362"/>
        <v>0821</v>
      </c>
      <c r="H2116" s="237" t="s">
        <v>9845</v>
      </c>
      <c r="I2116" s="237" t="str">
        <f t="shared" si="363"/>
        <v>仙台市宮城野区岩切一丁目3番14号</v>
      </c>
      <c r="J2116" s="237" t="s">
        <v>9846</v>
      </c>
      <c r="K2116" s="237" t="s">
        <v>9847</v>
      </c>
      <c r="L2116" s="237" t="s">
        <v>339</v>
      </c>
      <c r="M2116" s="237" t="s">
        <v>9848</v>
      </c>
      <c r="N2116" s="237" t="s">
        <v>9849</v>
      </c>
      <c r="O2116" s="237" t="s">
        <v>9850</v>
      </c>
      <c r="P2116" s="237" t="s">
        <v>9325</v>
      </c>
      <c r="Q2116" s="237" t="s">
        <v>9168</v>
      </c>
      <c r="R2116" s="237" t="s">
        <v>9851</v>
      </c>
      <c r="S2116" s="237" t="s">
        <v>9846</v>
      </c>
      <c r="T2116" s="237" t="s">
        <v>9847</v>
      </c>
      <c r="U2116" s="237" t="s">
        <v>9852</v>
      </c>
      <c r="V2116" s="237" t="s">
        <v>99</v>
      </c>
      <c r="W2116" s="237"/>
      <c r="X2116" s="237"/>
      <c r="Y2116" s="237" t="s">
        <v>9849</v>
      </c>
      <c r="Z2116" s="237" t="s">
        <v>9850</v>
      </c>
      <c r="AA2116" s="237" t="str">
        <f t="shared" si="364"/>
        <v>ヘルパーステーション　クローバー</v>
      </c>
      <c r="AB2116" s="237" t="s">
        <v>9325</v>
      </c>
      <c r="AC2116" s="237" t="str">
        <f t="shared" si="365"/>
        <v>983</v>
      </c>
      <c r="AD2116" s="237" t="str">
        <f t="shared" si="366"/>
        <v>0821</v>
      </c>
      <c r="AE2116" s="237" t="s">
        <v>9168</v>
      </c>
      <c r="AF2116" s="237" t="s">
        <v>9851</v>
      </c>
      <c r="AG2116" s="237" t="str">
        <f t="shared" si="367"/>
        <v>仙台市宮城野区岩切一丁目３番14号</v>
      </c>
      <c r="AH2116" s="237" t="s">
        <v>9846</v>
      </c>
      <c r="AI2116" s="237" t="s">
        <v>9847</v>
      </c>
      <c r="AJ2116" s="237" t="s">
        <v>332</v>
      </c>
    </row>
    <row r="2117" spans="1:36">
      <c r="A2117" s="237" t="str">
        <f t="shared" si="359"/>
        <v>0415201086重度訪問介護</v>
      </c>
      <c r="B2117" s="237" t="s">
        <v>9843</v>
      </c>
      <c r="C2117" s="237" t="s">
        <v>9844</v>
      </c>
      <c r="D2117" s="237" t="str">
        <f t="shared" si="360"/>
        <v>ユウゲンガイシャアベリア</v>
      </c>
      <c r="E2117" s="237" t="s">
        <v>9325</v>
      </c>
      <c r="F2117" s="237" t="str">
        <f t="shared" si="361"/>
        <v>983</v>
      </c>
      <c r="G2117" s="237" t="str">
        <f t="shared" si="362"/>
        <v>0821</v>
      </c>
      <c r="H2117" s="237" t="s">
        <v>9845</v>
      </c>
      <c r="I2117" s="237" t="str">
        <f t="shared" si="363"/>
        <v>仙台市宮城野区岩切一丁目3番14号</v>
      </c>
      <c r="J2117" s="237" t="s">
        <v>9846</v>
      </c>
      <c r="K2117" s="237" t="s">
        <v>9847</v>
      </c>
      <c r="L2117" s="237" t="s">
        <v>339</v>
      </c>
      <c r="M2117" s="237" t="s">
        <v>9848</v>
      </c>
      <c r="N2117" s="237" t="s">
        <v>9849</v>
      </c>
      <c r="O2117" s="237" t="s">
        <v>9850</v>
      </c>
      <c r="P2117" s="237" t="s">
        <v>9325</v>
      </c>
      <c r="Q2117" s="237" t="s">
        <v>9168</v>
      </c>
      <c r="R2117" s="237" t="s">
        <v>9851</v>
      </c>
      <c r="S2117" s="237" t="s">
        <v>9846</v>
      </c>
      <c r="T2117" s="237" t="s">
        <v>9847</v>
      </c>
      <c r="U2117" s="237" t="s">
        <v>9852</v>
      </c>
      <c r="V2117" s="237" t="s">
        <v>101</v>
      </c>
      <c r="W2117" s="237"/>
      <c r="X2117" s="237"/>
      <c r="Y2117" s="237" t="s">
        <v>9849</v>
      </c>
      <c r="Z2117" s="237" t="s">
        <v>9850</v>
      </c>
      <c r="AA2117" s="237" t="str">
        <f t="shared" si="364"/>
        <v>ヘルパーステーション　クローバー</v>
      </c>
      <c r="AB2117" s="237" t="s">
        <v>9325</v>
      </c>
      <c r="AC2117" s="237" t="str">
        <f t="shared" si="365"/>
        <v>983</v>
      </c>
      <c r="AD2117" s="237" t="str">
        <f t="shared" si="366"/>
        <v>0821</v>
      </c>
      <c r="AE2117" s="237" t="s">
        <v>9168</v>
      </c>
      <c r="AF2117" s="237" t="s">
        <v>9851</v>
      </c>
      <c r="AG2117" s="237" t="str">
        <f t="shared" si="367"/>
        <v>仙台市宮城野区岩切一丁目３番14号</v>
      </c>
      <c r="AH2117" s="237" t="s">
        <v>9846</v>
      </c>
      <c r="AI2117" s="237" t="s">
        <v>9847</v>
      </c>
      <c r="AJ2117" s="237" t="s">
        <v>332</v>
      </c>
    </row>
    <row r="2118" spans="1:36">
      <c r="A2118" s="237" t="str">
        <f t="shared" si="359"/>
        <v>0415201094就労継続支援Ｂ型</v>
      </c>
      <c r="B2118" s="237" t="s">
        <v>3084</v>
      </c>
      <c r="C2118" s="237" t="s">
        <v>3085</v>
      </c>
      <c r="D2118" s="237" t="str">
        <f t="shared" si="360"/>
        <v>シャカイフクシホウジンユウユウシャ</v>
      </c>
      <c r="E2118" s="237" t="s">
        <v>3086</v>
      </c>
      <c r="F2118" s="237" t="str">
        <f t="shared" si="361"/>
        <v>983</v>
      </c>
      <c r="G2118" s="237" t="str">
        <f t="shared" si="362"/>
        <v>0046</v>
      </c>
      <c r="H2118" s="237" t="s">
        <v>9423</v>
      </c>
      <c r="I2118" s="237" t="str">
        <f t="shared" si="363"/>
        <v>仙台市宮城野区西宮城野10番21号</v>
      </c>
      <c r="J2118" s="237" t="s">
        <v>3088</v>
      </c>
      <c r="K2118" s="237" t="s">
        <v>3089</v>
      </c>
      <c r="L2118" s="237" t="s">
        <v>248</v>
      </c>
      <c r="M2118" s="237" t="s">
        <v>3090</v>
      </c>
      <c r="N2118" s="237" t="s">
        <v>9853</v>
      </c>
      <c r="O2118" s="237" t="s">
        <v>9854</v>
      </c>
      <c r="P2118" s="237" t="s">
        <v>3086</v>
      </c>
      <c r="Q2118" s="237" t="s">
        <v>9168</v>
      </c>
      <c r="R2118" s="237" t="s">
        <v>9855</v>
      </c>
      <c r="S2118" s="237" t="s">
        <v>3088</v>
      </c>
      <c r="T2118" s="237" t="s">
        <v>3088</v>
      </c>
      <c r="U2118" s="237" t="s">
        <v>9856</v>
      </c>
      <c r="V2118" s="237" t="s">
        <v>111</v>
      </c>
      <c r="W2118" s="237"/>
      <c r="X2118" s="237"/>
      <c r="Y2118" s="237" t="s">
        <v>9853</v>
      </c>
      <c r="Z2118" s="237" t="s">
        <v>9854</v>
      </c>
      <c r="AA2118" s="237" t="str">
        <f t="shared" si="364"/>
        <v>パレッタ・ケヤキミヤギノ</v>
      </c>
      <c r="AB2118" s="237" t="s">
        <v>3086</v>
      </c>
      <c r="AC2118" s="237" t="str">
        <f t="shared" si="365"/>
        <v>983</v>
      </c>
      <c r="AD2118" s="237" t="str">
        <f t="shared" si="366"/>
        <v>0046</v>
      </c>
      <c r="AE2118" s="237" t="s">
        <v>9168</v>
      </c>
      <c r="AF2118" s="237" t="s">
        <v>9855</v>
      </c>
      <c r="AG2118" s="237" t="str">
        <f t="shared" si="367"/>
        <v>仙台市宮城野区西宮城野10番５号ソフィア宮城野１－Ａ</v>
      </c>
      <c r="AH2118" s="237" t="s">
        <v>3088</v>
      </c>
      <c r="AI2118" s="237" t="s">
        <v>3088</v>
      </c>
      <c r="AJ2118" s="237" t="s">
        <v>260</v>
      </c>
    </row>
    <row r="2119" spans="1:36">
      <c r="A2119" s="237" t="str">
        <f t="shared" si="359"/>
        <v>0415201102居宅介護</v>
      </c>
      <c r="B2119" s="237" t="s">
        <v>8057</v>
      </c>
      <c r="C2119" s="237" t="s">
        <v>8058</v>
      </c>
      <c r="D2119" s="237" t="str">
        <f t="shared" si="360"/>
        <v>カブシキガイシャナカガワ</v>
      </c>
      <c r="E2119" s="237" t="s">
        <v>608</v>
      </c>
      <c r="F2119" s="237" t="str">
        <f t="shared" si="361"/>
        <v>980</v>
      </c>
      <c r="G2119" s="237" t="str">
        <f t="shared" si="362"/>
        <v>0003</v>
      </c>
      <c r="H2119" s="237" t="s">
        <v>8059</v>
      </c>
      <c r="I2119" s="237" t="str">
        <f t="shared" si="363"/>
        <v>仙台市青葉区小田原四丁目２番18号</v>
      </c>
      <c r="J2119" s="237" t="s">
        <v>8060</v>
      </c>
      <c r="K2119" s="237" t="s">
        <v>8061</v>
      </c>
      <c r="L2119" s="237" t="s">
        <v>339</v>
      </c>
      <c r="M2119" s="237" t="s">
        <v>8062</v>
      </c>
      <c r="N2119" s="237" t="s">
        <v>8063</v>
      </c>
      <c r="O2119" s="237" t="s">
        <v>8064</v>
      </c>
      <c r="P2119" s="237" t="s">
        <v>9857</v>
      </c>
      <c r="Q2119" s="237" t="s">
        <v>9168</v>
      </c>
      <c r="R2119" s="237" t="s">
        <v>9858</v>
      </c>
      <c r="S2119" s="237" t="s">
        <v>8065</v>
      </c>
      <c r="T2119" s="237" t="s">
        <v>8066</v>
      </c>
      <c r="U2119" s="237" t="s">
        <v>9859</v>
      </c>
      <c r="V2119" s="237" t="s">
        <v>99</v>
      </c>
      <c r="W2119" s="237"/>
      <c r="X2119" s="237"/>
      <c r="Y2119" s="237" t="s">
        <v>8063</v>
      </c>
      <c r="Z2119" s="237" t="s">
        <v>8064</v>
      </c>
      <c r="AA2119" s="237" t="str">
        <f t="shared" si="364"/>
        <v>ヘルパーステーションナカガワ</v>
      </c>
      <c r="AB2119" s="237" t="s">
        <v>9857</v>
      </c>
      <c r="AC2119" s="237" t="str">
        <f t="shared" si="365"/>
        <v>983</v>
      </c>
      <c r="AD2119" s="237" t="str">
        <f t="shared" si="366"/>
        <v>0861</v>
      </c>
      <c r="AE2119" s="237" t="s">
        <v>9168</v>
      </c>
      <c r="AF2119" s="237" t="s">
        <v>9858</v>
      </c>
      <c r="AG2119" s="237" t="str">
        <f t="shared" si="367"/>
        <v>仙台市宮城野区鉄砲町166番地　プラザ和光ビル１Ｆ</v>
      </c>
      <c r="AH2119" s="237" t="s">
        <v>8065</v>
      </c>
      <c r="AI2119" s="237" t="s">
        <v>8066</v>
      </c>
      <c r="AJ2119" s="237" t="s">
        <v>332</v>
      </c>
    </row>
    <row r="2120" spans="1:36">
      <c r="A2120" s="237" t="str">
        <f t="shared" si="359"/>
        <v>0415201102重度訪問介護</v>
      </c>
      <c r="B2120" s="237" t="s">
        <v>8057</v>
      </c>
      <c r="C2120" s="237" t="s">
        <v>8058</v>
      </c>
      <c r="D2120" s="237" t="str">
        <f t="shared" si="360"/>
        <v>カブシキガイシャナカガワ</v>
      </c>
      <c r="E2120" s="237" t="s">
        <v>608</v>
      </c>
      <c r="F2120" s="237" t="str">
        <f t="shared" si="361"/>
        <v>980</v>
      </c>
      <c r="G2120" s="237" t="str">
        <f t="shared" si="362"/>
        <v>0003</v>
      </c>
      <c r="H2120" s="237" t="s">
        <v>8059</v>
      </c>
      <c r="I2120" s="237" t="str">
        <f t="shared" si="363"/>
        <v>仙台市青葉区小田原四丁目２番18号</v>
      </c>
      <c r="J2120" s="237" t="s">
        <v>8060</v>
      </c>
      <c r="K2120" s="237" t="s">
        <v>8061</v>
      </c>
      <c r="L2120" s="237" t="s">
        <v>339</v>
      </c>
      <c r="M2120" s="237" t="s">
        <v>8062</v>
      </c>
      <c r="N2120" s="237" t="s">
        <v>8063</v>
      </c>
      <c r="O2120" s="237" t="s">
        <v>8064</v>
      </c>
      <c r="P2120" s="237" t="s">
        <v>9857</v>
      </c>
      <c r="Q2120" s="237" t="s">
        <v>9168</v>
      </c>
      <c r="R2120" s="237" t="s">
        <v>9858</v>
      </c>
      <c r="S2120" s="237" t="s">
        <v>8065</v>
      </c>
      <c r="T2120" s="237" t="s">
        <v>8066</v>
      </c>
      <c r="U2120" s="237" t="s">
        <v>9859</v>
      </c>
      <c r="V2120" s="237" t="s">
        <v>101</v>
      </c>
      <c r="W2120" s="237"/>
      <c r="X2120" s="237"/>
      <c r="Y2120" s="237" t="s">
        <v>8063</v>
      </c>
      <c r="Z2120" s="237" t="s">
        <v>8064</v>
      </c>
      <c r="AA2120" s="237" t="str">
        <f t="shared" si="364"/>
        <v>ヘルパーステーションナカガワ</v>
      </c>
      <c r="AB2120" s="237" t="s">
        <v>9857</v>
      </c>
      <c r="AC2120" s="237" t="str">
        <f t="shared" si="365"/>
        <v>983</v>
      </c>
      <c r="AD2120" s="237" t="str">
        <f t="shared" si="366"/>
        <v>0861</v>
      </c>
      <c r="AE2120" s="237" t="s">
        <v>9168</v>
      </c>
      <c r="AF2120" s="237" t="s">
        <v>9858</v>
      </c>
      <c r="AG2120" s="237" t="str">
        <f t="shared" si="367"/>
        <v>仙台市宮城野区鉄砲町166番地　プラザ和光ビル１Ｆ</v>
      </c>
      <c r="AH2120" s="237" t="s">
        <v>8065</v>
      </c>
      <c r="AI2120" s="237" t="s">
        <v>8066</v>
      </c>
      <c r="AJ2120" s="237" t="s">
        <v>332</v>
      </c>
    </row>
    <row r="2121" spans="1:36">
      <c r="A2121" s="237" t="str">
        <f t="shared" si="359"/>
        <v>0415201136就労移行支援</v>
      </c>
      <c r="B2121" s="237" t="s">
        <v>7594</v>
      </c>
      <c r="C2121" s="237" t="s">
        <v>7595</v>
      </c>
      <c r="D2121" s="237" t="str">
        <f t="shared" si="360"/>
        <v>カブシキガイシャチャレンジドジャパン</v>
      </c>
      <c r="E2121" s="237" t="s">
        <v>923</v>
      </c>
      <c r="F2121" s="237" t="str">
        <f t="shared" si="361"/>
        <v>983</v>
      </c>
      <c r="G2121" s="237" t="str">
        <f t="shared" si="362"/>
        <v>0852</v>
      </c>
      <c r="H2121" s="237" t="s">
        <v>7596</v>
      </c>
      <c r="I2121" s="237" t="str">
        <f t="shared" si="363"/>
        <v>仙台市宮城野区榴岡1-1-1ＪＲ仙台イーストゲートビル6階</v>
      </c>
      <c r="J2121" s="237" t="s">
        <v>7597</v>
      </c>
      <c r="K2121" s="237" t="s">
        <v>7598</v>
      </c>
      <c r="L2121" s="237" t="s">
        <v>339</v>
      </c>
      <c r="M2121" s="237" t="s">
        <v>4652</v>
      </c>
      <c r="N2121" s="237" t="s">
        <v>9860</v>
      </c>
      <c r="O2121" s="237" t="s">
        <v>9861</v>
      </c>
      <c r="P2121" s="237" t="s">
        <v>923</v>
      </c>
      <c r="Q2121" s="237" t="s">
        <v>9168</v>
      </c>
      <c r="R2121" s="237" t="s">
        <v>9862</v>
      </c>
      <c r="S2121" s="237" t="s">
        <v>9863</v>
      </c>
      <c r="T2121" s="237" t="s">
        <v>9864</v>
      </c>
      <c r="U2121" s="237" t="s">
        <v>9865</v>
      </c>
      <c r="V2121" s="237" t="s">
        <v>109</v>
      </c>
      <c r="W2121" s="237"/>
      <c r="X2121" s="237"/>
      <c r="Y2121" s="237" t="s">
        <v>9860</v>
      </c>
      <c r="Z2121" s="237" t="s">
        <v>9861</v>
      </c>
      <c r="AA2121" s="237" t="str">
        <f t="shared" si="364"/>
        <v>チャレンジドジャパンセンダイチュウオウセンター</v>
      </c>
      <c r="AB2121" s="237" t="s">
        <v>923</v>
      </c>
      <c r="AC2121" s="237" t="str">
        <f t="shared" si="365"/>
        <v>983</v>
      </c>
      <c r="AD2121" s="237" t="str">
        <f t="shared" si="366"/>
        <v>0852</v>
      </c>
      <c r="AE2121" s="237" t="s">
        <v>9168</v>
      </c>
      <c r="AF2121" s="237" t="s">
        <v>9862</v>
      </c>
      <c r="AG2121" s="237" t="str">
        <f t="shared" si="367"/>
        <v>仙台市宮城野区榴岡四丁目12番12号L.Biz仙台３階</v>
      </c>
      <c r="AH2121" s="237" t="s">
        <v>9863</v>
      </c>
      <c r="AI2121" s="237" t="s">
        <v>9864</v>
      </c>
      <c r="AJ2121" s="237" t="s">
        <v>260</v>
      </c>
    </row>
    <row r="2122" spans="1:36">
      <c r="A2122" s="237" t="str">
        <f t="shared" si="359"/>
        <v>0415201136就労定着支援</v>
      </c>
      <c r="B2122" s="237" t="s">
        <v>7594</v>
      </c>
      <c r="C2122" s="237" t="s">
        <v>7595</v>
      </c>
      <c r="D2122" s="237" t="str">
        <f t="shared" si="360"/>
        <v>カブシキガイシャチャレンジドジャパン</v>
      </c>
      <c r="E2122" s="237" t="s">
        <v>923</v>
      </c>
      <c r="F2122" s="237" t="str">
        <f t="shared" si="361"/>
        <v>983</v>
      </c>
      <c r="G2122" s="237" t="str">
        <f t="shared" si="362"/>
        <v>0852</v>
      </c>
      <c r="H2122" s="237" t="s">
        <v>7596</v>
      </c>
      <c r="I2122" s="237" t="str">
        <f t="shared" si="363"/>
        <v>仙台市宮城野区榴岡1-1-1ＪＲ仙台イーストゲートビル6階</v>
      </c>
      <c r="J2122" s="237" t="s">
        <v>7597</v>
      </c>
      <c r="K2122" s="237" t="s">
        <v>7598</v>
      </c>
      <c r="L2122" s="237" t="s">
        <v>339</v>
      </c>
      <c r="M2122" s="237" t="s">
        <v>4652</v>
      </c>
      <c r="N2122" s="237" t="s">
        <v>9860</v>
      </c>
      <c r="O2122" s="237" t="s">
        <v>9861</v>
      </c>
      <c r="P2122" s="237" t="s">
        <v>923</v>
      </c>
      <c r="Q2122" s="237" t="s">
        <v>9168</v>
      </c>
      <c r="R2122" s="237" t="s">
        <v>9862</v>
      </c>
      <c r="S2122" s="237" t="s">
        <v>9863</v>
      </c>
      <c r="T2122" s="237" t="s">
        <v>9864</v>
      </c>
      <c r="U2122" s="237" t="s">
        <v>9865</v>
      </c>
      <c r="V2122" s="237" t="s">
        <v>789</v>
      </c>
      <c r="W2122" s="237"/>
      <c r="X2122" s="237"/>
      <c r="Y2122" s="237" t="s">
        <v>9860</v>
      </c>
      <c r="Z2122" s="237" t="s">
        <v>9861</v>
      </c>
      <c r="AA2122" s="237" t="str">
        <f t="shared" si="364"/>
        <v>チャレンジドジャパンセンダイチュウオウセンター</v>
      </c>
      <c r="AB2122" s="237" t="s">
        <v>923</v>
      </c>
      <c r="AC2122" s="237" t="str">
        <f t="shared" si="365"/>
        <v>983</v>
      </c>
      <c r="AD2122" s="237" t="str">
        <f t="shared" si="366"/>
        <v>0852</v>
      </c>
      <c r="AE2122" s="237" t="s">
        <v>9168</v>
      </c>
      <c r="AF2122" s="237" t="s">
        <v>9862</v>
      </c>
      <c r="AG2122" s="237" t="str">
        <f t="shared" si="367"/>
        <v>仙台市宮城野区榴岡四丁目12番12号L.Biz仙台３階</v>
      </c>
      <c r="AH2122" s="237" t="s">
        <v>9863</v>
      </c>
      <c r="AI2122" s="237" t="s">
        <v>9864</v>
      </c>
      <c r="AJ2122" s="237" t="s">
        <v>260</v>
      </c>
    </row>
    <row r="2123" spans="1:36">
      <c r="A2123" s="237" t="str">
        <f t="shared" si="359"/>
        <v>0415201144居宅介護</v>
      </c>
      <c r="B2123" s="237" t="s">
        <v>9866</v>
      </c>
      <c r="C2123" s="237" t="s">
        <v>9867</v>
      </c>
      <c r="D2123" s="237" t="str">
        <f t="shared" si="360"/>
        <v>カブシキガイシャクオレコーポレーション</v>
      </c>
      <c r="E2123" s="237" t="s">
        <v>7492</v>
      </c>
      <c r="F2123" s="237" t="str">
        <f t="shared" si="361"/>
        <v>983</v>
      </c>
      <c r="G2123" s="237" t="str">
        <f t="shared" si="362"/>
        <v>0005</v>
      </c>
      <c r="H2123" s="237" t="s">
        <v>9868</v>
      </c>
      <c r="I2123" s="237" t="str">
        <f t="shared" si="363"/>
        <v>仙台市宮城野区福室五丁目９番22号</v>
      </c>
      <c r="J2123" s="237" t="s">
        <v>9869</v>
      </c>
      <c r="K2123" s="237" t="s">
        <v>9870</v>
      </c>
      <c r="L2123" s="237" t="s">
        <v>339</v>
      </c>
      <c r="M2123" s="237" t="s">
        <v>9871</v>
      </c>
      <c r="N2123" s="237" t="s">
        <v>9872</v>
      </c>
      <c r="O2123" s="237" t="s">
        <v>9873</v>
      </c>
      <c r="P2123" s="237" t="s">
        <v>9754</v>
      </c>
      <c r="Q2123" s="237" t="s">
        <v>9168</v>
      </c>
      <c r="R2123" s="237" t="s">
        <v>9874</v>
      </c>
      <c r="S2123" s="237" t="s">
        <v>9869</v>
      </c>
      <c r="T2123" s="237" t="s">
        <v>9870</v>
      </c>
      <c r="U2123" s="237" t="s">
        <v>9875</v>
      </c>
      <c r="V2123" s="237" t="s">
        <v>99</v>
      </c>
      <c r="W2123" s="237"/>
      <c r="X2123" s="237"/>
      <c r="Y2123" s="237" t="s">
        <v>9872</v>
      </c>
      <c r="Z2123" s="237" t="s">
        <v>9873</v>
      </c>
      <c r="AA2123" s="237" t="str">
        <f t="shared" si="364"/>
        <v>ヘルパーステーション　クオレ</v>
      </c>
      <c r="AB2123" s="237" t="s">
        <v>9754</v>
      </c>
      <c r="AC2123" s="237" t="str">
        <f t="shared" si="365"/>
        <v>983</v>
      </c>
      <c r="AD2123" s="237" t="str">
        <f t="shared" si="366"/>
        <v>0024</v>
      </c>
      <c r="AE2123" s="237" t="s">
        <v>9168</v>
      </c>
      <c r="AF2123" s="237" t="s">
        <v>9874</v>
      </c>
      <c r="AG2123" s="237" t="str">
        <f t="shared" si="367"/>
        <v>仙台市宮城野区鶴巻一丁目14番18号</v>
      </c>
      <c r="AH2123" s="237" t="s">
        <v>9869</v>
      </c>
      <c r="AI2123" s="237" t="s">
        <v>9870</v>
      </c>
      <c r="AJ2123" s="237" t="s">
        <v>260</v>
      </c>
    </row>
    <row r="2124" spans="1:36">
      <c r="A2124" s="237" t="str">
        <f t="shared" ref="A2124:A2187" si="368">U2124&amp;V2124</f>
        <v>0415201144重度訪問介護</v>
      </c>
      <c r="B2124" s="237" t="s">
        <v>9866</v>
      </c>
      <c r="C2124" s="237" t="s">
        <v>9867</v>
      </c>
      <c r="D2124" s="237" t="str">
        <f t="shared" ref="D2124:D2187" si="369">DBCS(C2124)</f>
        <v>カブシキガイシャクオレコーポレーション</v>
      </c>
      <c r="E2124" s="237" t="s">
        <v>7492</v>
      </c>
      <c r="F2124" s="237" t="str">
        <f t="shared" ref="F2124:F2187" si="370">LEFT(E2124,3)</f>
        <v>983</v>
      </c>
      <c r="G2124" s="237" t="str">
        <f t="shared" ref="G2124:G2187" si="371">RIGHT(E2124,4)</f>
        <v>0005</v>
      </c>
      <c r="H2124" s="237" t="s">
        <v>9868</v>
      </c>
      <c r="I2124" s="237" t="str">
        <f t="shared" ref="I2124:I2187" si="372">SUBSTITUTE(H2124,"宮城県","")</f>
        <v>仙台市宮城野区福室五丁目９番22号</v>
      </c>
      <c r="J2124" s="237" t="s">
        <v>9869</v>
      </c>
      <c r="K2124" s="237" t="s">
        <v>9870</v>
      </c>
      <c r="L2124" s="237" t="s">
        <v>339</v>
      </c>
      <c r="M2124" s="237" t="s">
        <v>9871</v>
      </c>
      <c r="N2124" s="237" t="s">
        <v>9872</v>
      </c>
      <c r="O2124" s="237" t="s">
        <v>9873</v>
      </c>
      <c r="P2124" s="237" t="s">
        <v>9754</v>
      </c>
      <c r="Q2124" s="237" t="s">
        <v>9168</v>
      </c>
      <c r="R2124" s="237" t="s">
        <v>9874</v>
      </c>
      <c r="S2124" s="237" t="s">
        <v>9869</v>
      </c>
      <c r="T2124" s="237" t="s">
        <v>9870</v>
      </c>
      <c r="U2124" s="237" t="s">
        <v>9875</v>
      </c>
      <c r="V2124" s="237" t="s">
        <v>101</v>
      </c>
      <c r="W2124" s="237"/>
      <c r="X2124" s="237"/>
      <c r="Y2124" s="237" t="s">
        <v>9872</v>
      </c>
      <c r="Z2124" s="237" t="s">
        <v>9873</v>
      </c>
      <c r="AA2124" s="237" t="str">
        <f t="shared" ref="AA2124:AA2187" si="373">DBCS(Z2124)</f>
        <v>ヘルパーステーション　クオレ</v>
      </c>
      <c r="AB2124" s="237" t="s">
        <v>9754</v>
      </c>
      <c r="AC2124" s="237" t="str">
        <f t="shared" ref="AC2124:AC2187" si="374">LEFT(AB2124,3)</f>
        <v>983</v>
      </c>
      <c r="AD2124" s="237" t="str">
        <f t="shared" ref="AD2124:AD2187" si="375">RIGHT(AB2124,4)</f>
        <v>0024</v>
      </c>
      <c r="AE2124" s="237" t="s">
        <v>9168</v>
      </c>
      <c r="AF2124" s="237" t="s">
        <v>9874</v>
      </c>
      <c r="AG2124" s="237" t="str">
        <f t="shared" ref="AG2124:AG2187" si="376">SUBSTITUTE(AF2124,"宮城県","")</f>
        <v>仙台市宮城野区鶴巻一丁目14番18号</v>
      </c>
      <c r="AH2124" s="237" t="s">
        <v>9869</v>
      </c>
      <c r="AI2124" s="237" t="s">
        <v>9870</v>
      </c>
      <c r="AJ2124" s="237" t="s">
        <v>260</v>
      </c>
    </row>
    <row r="2125" spans="1:36">
      <c r="A2125" s="237" t="str">
        <f t="shared" si="368"/>
        <v>0415201144同行援護</v>
      </c>
      <c r="B2125" s="237" t="s">
        <v>9866</v>
      </c>
      <c r="C2125" s="237" t="s">
        <v>9867</v>
      </c>
      <c r="D2125" s="237" t="str">
        <f t="shared" si="369"/>
        <v>カブシキガイシャクオレコーポレーション</v>
      </c>
      <c r="E2125" s="237" t="s">
        <v>7492</v>
      </c>
      <c r="F2125" s="237" t="str">
        <f t="shared" si="370"/>
        <v>983</v>
      </c>
      <c r="G2125" s="237" t="str">
        <f t="shared" si="371"/>
        <v>0005</v>
      </c>
      <c r="H2125" s="237" t="s">
        <v>9868</v>
      </c>
      <c r="I2125" s="237" t="str">
        <f t="shared" si="372"/>
        <v>仙台市宮城野区福室五丁目９番22号</v>
      </c>
      <c r="J2125" s="237" t="s">
        <v>9869</v>
      </c>
      <c r="K2125" s="237" t="s">
        <v>9870</v>
      </c>
      <c r="L2125" s="237" t="s">
        <v>339</v>
      </c>
      <c r="M2125" s="237" t="s">
        <v>9871</v>
      </c>
      <c r="N2125" s="237" t="s">
        <v>9872</v>
      </c>
      <c r="O2125" s="237" t="s">
        <v>9873</v>
      </c>
      <c r="P2125" s="237" t="s">
        <v>9754</v>
      </c>
      <c r="Q2125" s="237" t="s">
        <v>9168</v>
      </c>
      <c r="R2125" s="237" t="s">
        <v>9874</v>
      </c>
      <c r="S2125" s="237" t="s">
        <v>9869</v>
      </c>
      <c r="T2125" s="237" t="s">
        <v>9870</v>
      </c>
      <c r="U2125" s="237" t="s">
        <v>9875</v>
      </c>
      <c r="V2125" s="237" t="s">
        <v>126</v>
      </c>
      <c r="W2125" s="237"/>
      <c r="X2125" s="237"/>
      <c r="Y2125" s="237" t="s">
        <v>9872</v>
      </c>
      <c r="Z2125" s="237" t="s">
        <v>9873</v>
      </c>
      <c r="AA2125" s="237" t="str">
        <f t="shared" si="373"/>
        <v>ヘルパーステーション　クオレ</v>
      </c>
      <c r="AB2125" s="237" t="s">
        <v>9754</v>
      </c>
      <c r="AC2125" s="237" t="str">
        <f t="shared" si="374"/>
        <v>983</v>
      </c>
      <c r="AD2125" s="237" t="str">
        <f t="shared" si="375"/>
        <v>0024</v>
      </c>
      <c r="AE2125" s="237" t="s">
        <v>9168</v>
      </c>
      <c r="AF2125" s="237" t="s">
        <v>9874</v>
      </c>
      <c r="AG2125" s="237" t="str">
        <f t="shared" si="376"/>
        <v>仙台市宮城野区鶴巻一丁目14番18号</v>
      </c>
      <c r="AH2125" s="237" t="s">
        <v>9869</v>
      </c>
      <c r="AI2125" s="237" t="s">
        <v>9870</v>
      </c>
      <c r="AJ2125" s="237" t="s">
        <v>260</v>
      </c>
    </row>
    <row r="2126" spans="1:36">
      <c r="A2126" s="237" t="str">
        <f t="shared" si="368"/>
        <v>0415201151就労移行支援</v>
      </c>
      <c r="B2126" s="237" t="s">
        <v>8280</v>
      </c>
      <c r="C2126" s="237" t="s">
        <v>8281</v>
      </c>
      <c r="D2126" s="237" t="str">
        <f t="shared" si="369"/>
        <v>シャカイフクシホウジンセンハギノモリ</v>
      </c>
      <c r="E2126" s="237" t="s">
        <v>8282</v>
      </c>
      <c r="F2126" s="237" t="str">
        <f t="shared" si="370"/>
        <v>983</v>
      </c>
      <c r="G2126" s="237" t="str">
        <f t="shared" si="371"/>
        <v>0035</v>
      </c>
      <c r="H2126" s="237" t="s">
        <v>8283</v>
      </c>
      <c r="I2126" s="237" t="str">
        <f t="shared" si="372"/>
        <v>仙台市宮城野区日の出町一丁目５番３０号</v>
      </c>
      <c r="J2126" s="237" t="s">
        <v>8284</v>
      </c>
      <c r="K2126" s="237" t="s">
        <v>8285</v>
      </c>
      <c r="L2126" s="237" t="s">
        <v>248</v>
      </c>
      <c r="M2126" s="237" t="s">
        <v>8286</v>
      </c>
      <c r="N2126" s="237" t="s">
        <v>9876</v>
      </c>
      <c r="O2126" s="237" t="s">
        <v>9877</v>
      </c>
      <c r="P2126" s="237" t="s">
        <v>8282</v>
      </c>
      <c r="Q2126" s="237" t="s">
        <v>9168</v>
      </c>
      <c r="R2126" s="237" t="s">
        <v>8283</v>
      </c>
      <c r="S2126" s="237" t="s">
        <v>8284</v>
      </c>
      <c r="T2126" s="237" t="s">
        <v>8285</v>
      </c>
      <c r="U2126" s="237" t="s">
        <v>9878</v>
      </c>
      <c r="V2126" s="237" t="s">
        <v>109</v>
      </c>
      <c r="W2126" s="237"/>
      <c r="X2126" s="237"/>
      <c r="Y2126" s="237" t="s">
        <v>9876</v>
      </c>
      <c r="Z2126" s="237" t="s">
        <v>9877</v>
      </c>
      <c r="AA2126" s="237" t="str">
        <f t="shared" si="373"/>
        <v>ピァ</v>
      </c>
      <c r="AB2126" s="237" t="s">
        <v>8282</v>
      </c>
      <c r="AC2126" s="237" t="str">
        <f t="shared" si="374"/>
        <v>983</v>
      </c>
      <c r="AD2126" s="237" t="str">
        <f t="shared" si="375"/>
        <v>0035</v>
      </c>
      <c r="AE2126" s="237" t="s">
        <v>9168</v>
      </c>
      <c r="AF2126" s="237" t="s">
        <v>8283</v>
      </c>
      <c r="AG2126" s="237" t="str">
        <f t="shared" si="376"/>
        <v>仙台市宮城野区日の出町一丁目５番３０号</v>
      </c>
      <c r="AH2126" s="237" t="s">
        <v>8284</v>
      </c>
      <c r="AI2126" s="237" t="s">
        <v>8285</v>
      </c>
      <c r="AJ2126" s="237" t="s">
        <v>332</v>
      </c>
    </row>
    <row r="2127" spans="1:36">
      <c r="A2127" s="237" t="str">
        <f t="shared" si="368"/>
        <v>0415201151就労継続支援Ａ型</v>
      </c>
      <c r="B2127" s="237" t="s">
        <v>8280</v>
      </c>
      <c r="C2127" s="237" t="s">
        <v>8281</v>
      </c>
      <c r="D2127" s="237" t="str">
        <f t="shared" si="369"/>
        <v>シャカイフクシホウジンセンハギノモリ</v>
      </c>
      <c r="E2127" s="237" t="s">
        <v>8282</v>
      </c>
      <c r="F2127" s="237" t="str">
        <f t="shared" si="370"/>
        <v>983</v>
      </c>
      <c r="G2127" s="237" t="str">
        <f t="shared" si="371"/>
        <v>0035</v>
      </c>
      <c r="H2127" s="237" t="s">
        <v>8283</v>
      </c>
      <c r="I2127" s="237" t="str">
        <f t="shared" si="372"/>
        <v>仙台市宮城野区日の出町一丁目５番３０号</v>
      </c>
      <c r="J2127" s="237" t="s">
        <v>8284</v>
      </c>
      <c r="K2127" s="237" t="s">
        <v>8285</v>
      </c>
      <c r="L2127" s="237" t="s">
        <v>248</v>
      </c>
      <c r="M2127" s="237" t="s">
        <v>8286</v>
      </c>
      <c r="N2127" s="237" t="s">
        <v>9876</v>
      </c>
      <c r="O2127" s="237" t="s">
        <v>9877</v>
      </c>
      <c r="P2127" s="237" t="s">
        <v>8282</v>
      </c>
      <c r="Q2127" s="237" t="s">
        <v>9168</v>
      </c>
      <c r="R2127" s="237" t="s">
        <v>8283</v>
      </c>
      <c r="S2127" s="237" t="s">
        <v>8284</v>
      </c>
      <c r="T2127" s="237" t="s">
        <v>8285</v>
      </c>
      <c r="U2127" s="237" t="s">
        <v>9878</v>
      </c>
      <c r="V2127" s="237" t="s">
        <v>110</v>
      </c>
      <c r="W2127" s="237"/>
      <c r="X2127" s="237"/>
      <c r="Y2127" s="237" t="s">
        <v>9876</v>
      </c>
      <c r="Z2127" s="237" t="s">
        <v>9877</v>
      </c>
      <c r="AA2127" s="237" t="str">
        <f t="shared" si="373"/>
        <v>ピァ</v>
      </c>
      <c r="AB2127" s="237" t="s">
        <v>8282</v>
      </c>
      <c r="AC2127" s="237" t="str">
        <f t="shared" si="374"/>
        <v>983</v>
      </c>
      <c r="AD2127" s="237" t="str">
        <f t="shared" si="375"/>
        <v>0035</v>
      </c>
      <c r="AE2127" s="237" t="s">
        <v>9168</v>
      </c>
      <c r="AF2127" s="237" t="s">
        <v>8283</v>
      </c>
      <c r="AG2127" s="237" t="str">
        <f t="shared" si="376"/>
        <v>仙台市宮城野区日の出町一丁目５番３０号</v>
      </c>
      <c r="AH2127" s="237" t="s">
        <v>8284</v>
      </c>
      <c r="AI2127" s="237" t="s">
        <v>8285</v>
      </c>
      <c r="AJ2127" s="237" t="s">
        <v>332</v>
      </c>
    </row>
    <row r="2128" spans="1:36">
      <c r="A2128" s="237" t="str">
        <f t="shared" si="368"/>
        <v>0415201151就労継続支援Ｂ型</v>
      </c>
      <c r="B2128" s="237" t="s">
        <v>8280</v>
      </c>
      <c r="C2128" s="237" t="s">
        <v>8281</v>
      </c>
      <c r="D2128" s="237" t="str">
        <f t="shared" si="369"/>
        <v>シャカイフクシホウジンセンハギノモリ</v>
      </c>
      <c r="E2128" s="237" t="s">
        <v>8282</v>
      </c>
      <c r="F2128" s="237" t="str">
        <f t="shared" si="370"/>
        <v>983</v>
      </c>
      <c r="G2128" s="237" t="str">
        <f t="shared" si="371"/>
        <v>0035</v>
      </c>
      <c r="H2128" s="237" t="s">
        <v>8283</v>
      </c>
      <c r="I2128" s="237" t="str">
        <f t="shared" si="372"/>
        <v>仙台市宮城野区日の出町一丁目５番３０号</v>
      </c>
      <c r="J2128" s="237" t="s">
        <v>8284</v>
      </c>
      <c r="K2128" s="237" t="s">
        <v>8285</v>
      </c>
      <c r="L2128" s="237" t="s">
        <v>248</v>
      </c>
      <c r="M2128" s="237" t="s">
        <v>8286</v>
      </c>
      <c r="N2128" s="237" t="s">
        <v>9876</v>
      </c>
      <c r="O2128" s="237" t="s">
        <v>9877</v>
      </c>
      <c r="P2128" s="237" t="s">
        <v>8282</v>
      </c>
      <c r="Q2128" s="237" t="s">
        <v>9168</v>
      </c>
      <c r="R2128" s="237" t="s">
        <v>8283</v>
      </c>
      <c r="S2128" s="237" t="s">
        <v>8284</v>
      </c>
      <c r="T2128" s="237" t="s">
        <v>8285</v>
      </c>
      <c r="U2128" s="237" t="s">
        <v>9878</v>
      </c>
      <c r="V2128" s="237" t="s">
        <v>111</v>
      </c>
      <c r="W2128" s="237"/>
      <c r="X2128" s="237"/>
      <c r="Y2128" s="237" t="s">
        <v>9876</v>
      </c>
      <c r="Z2128" s="237" t="s">
        <v>9877</v>
      </c>
      <c r="AA2128" s="237" t="str">
        <f t="shared" si="373"/>
        <v>ピァ</v>
      </c>
      <c r="AB2128" s="237" t="s">
        <v>8282</v>
      </c>
      <c r="AC2128" s="237" t="str">
        <f t="shared" si="374"/>
        <v>983</v>
      </c>
      <c r="AD2128" s="237" t="str">
        <f t="shared" si="375"/>
        <v>0035</v>
      </c>
      <c r="AE2128" s="237" t="s">
        <v>9168</v>
      </c>
      <c r="AF2128" s="237" t="s">
        <v>8283</v>
      </c>
      <c r="AG2128" s="237" t="str">
        <f t="shared" si="376"/>
        <v>仙台市宮城野区日の出町一丁目５番３０号</v>
      </c>
      <c r="AH2128" s="237" t="s">
        <v>8284</v>
      </c>
      <c r="AI2128" s="237" t="s">
        <v>8285</v>
      </c>
      <c r="AJ2128" s="237" t="s">
        <v>260</v>
      </c>
    </row>
    <row r="2129" spans="1:36">
      <c r="A2129" s="237" t="str">
        <f t="shared" si="368"/>
        <v>0415201169居宅介護</v>
      </c>
      <c r="B2129" s="237" t="s">
        <v>726</v>
      </c>
      <c r="C2129" s="237" t="s">
        <v>727</v>
      </c>
      <c r="D2129" s="237" t="str">
        <f t="shared" si="369"/>
        <v>アースサポートカブシキガイシャ</v>
      </c>
      <c r="E2129" s="237" t="s">
        <v>728</v>
      </c>
      <c r="F2129" s="237" t="str">
        <f t="shared" si="370"/>
        <v>151</v>
      </c>
      <c r="G2129" s="237" t="str">
        <f t="shared" si="371"/>
        <v>0071</v>
      </c>
      <c r="H2129" s="237" t="s">
        <v>7201</v>
      </c>
      <c r="I2129" s="237" t="str">
        <f t="shared" si="372"/>
        <v>東京都渋谷区本町一丁目４番１４号</v>
      </c>
      <c r="J2129" s="237" t="s">
        <v>730</v>
      </c>
      <c r="K2129" s="237" t="s">
        <v>731</v>
      </c>
      <c r="L2129" s="237" t="s">
        <v>339</v>
      </c>
      <c r="M2129" s="237" t="s">
        <v>732</v>
      </c>
      <c r="N2129" s="237" t="s">
        <v>9879</v>
      </c>
      <c r="O2129" s="237" t="s">
        <v>9880</v>
      </c>
      <c r="P2129" s="237" t="s">
        <v>7492</v>
      </c>
      <c r="Q2129" s="237" t="s">
        <v>9168</v>
      </c>
      <c r="R2129" s="237" t="s">
        <v>9881</v>
      </c>
      <c r="S2129" s="237" t="s">
        <v>9882</v>
      </c>
      <c r="T2129" s="237" t="s">
        <v>9883</v>
      </c>
      <c r="U2129" s="237" t="s">
        <v>9884</v>
      </c>
      <c r="V2129" s="237" t="s">
        <v>99</v>
      </c>
      <c r="W2129" s="237"/>
      <c r="X2129" s="237"/>
      <c r="Y2129" s="237" t="s">
        <v>9879</v>
      </c>
      <c r="Z2129" s="237" t="s">
        <v>9880</v>
      </c>
      <c r="AA2129" s="237" t="str">
        <f t="shared" si="373"/>
        <v>アースサポートセンダイタカサゴ</v>
      </c>
      <c r="AB2129" s="237" t="s">
        <v>7492</v>
      </c>
      <c r="AC2129" s="237" t="str">
        <f t="shared" si="374"/>
        <v>983</v>
      </c>
      <c r="AD2129" s="237" t="str">
        <f t="shared" si="375"/>
        <v>0005</v>
      </c>
      <c r="AE2129" s="237" t="s">
        <v>9168</v>
      </c>
      <c r="AF2129" s="237" t="s">
        <v>9881</v>
      </c>
      <c r="AG2129" s="237" t="str">
        <f t="shared" si="376"/>
        <v>仙台市宮城野区福室三丁目24番18号</v>
      </c>
      <c r="AH2129" s="237" t="s">
        <v>9882</v>
      </c>
      <c r="AI2129" s="237" t="s">
        <v>9883</v>
      </c>
      <c r="AJ2129" s="237" t="s">
        <v>260</v>
      </c>
    </row>
    <row r="2130" spans="1:36">
      <c r="A2130" s="237" t="str">
        <f t="shared" si="368"/>
        <v>0415201169重度訪問介護</v>
      </c>
      <c r="B2130" s="237" t="s">
        <v>726</v>
      </c>
      <c r="C2130" s="237" t="s">
        <v>727</v>
      </c>
      <c r="D2130" s="237" t="str">
        <f t="shared" si="369"/>
        <v>アースサポートカブシキガイシャ</v>
      </c>
      <c r="E2130" s="237" t="s">
        <v>728</v>
      </c>
      <c r="F2130" s="237" t="str">
        <f t="shared" si="370"/>
        <v>151</v>
      </c>
      <c r="G2130" s="237" t="str">
        <f t="shared" si="371"/>
        <v>0071</v>
      </c>
      <c r="H2130" s="237" t="s">
        <v>7201</v>
      </c>
      <c r="I2130" s="237" t="str">
        <f t="shared" si="372"/>
        <v>東京都渋谷区本町一丁目４番１４号</v>
      </c>
      <c r="J2130" s="237" t="s">
        <v>730</v>
      </c>
      <c r="K2130" s="237" t="s">
        <v>731</v>
      </c>
      <c r="L2130" s="237" t="s">
        <v>339</v>
      </c>
      <c r="M2130" s="237" t="s">
        <v>732</v>
      </c>
      <c r="N2130" s="237" t="s">
        <v>9879</v>
      </c>
      <c r="O2130" s="237" t="s">
        <v>9880</v>
      </c>
      <c r="P2130" s="237" t="s">
        <v>7492</v>
      </c>
      <c r="Q2130" s="237" t="s">
        <v>9168</v>
      </c>
      <c r="R2130" s="237" t="s">
        <v>9881</v>
      </c>
      <c r="S2130" s="237" t="s">
        <v>9882</v>
      </c>
      <c r="T2130" s="237" t="s">
        <v>9883</v>
      </c>
      <c r="U2130" s="237" t="s">
        <v>9884</v>
      </c>
      <c r="V2130" s="237" t="s">
        <v>101</v>
      </c>
      <c r="W2130" s="237"/>
      <c r="X2130" s="237"/>
      <c r="Y2130" s="237" t="s">
        <v>9879</v>
      </c>
      <c r="Z2130" s="237" t="s">
        <v>9880</v>
      </c>
      <c r="AA2130" s="237" t="str">
        <f t="shared" si="373"/>
        <v>アースサポートセンダイタカサゴ</v>
      </c>
      <c r="AB2130" s="237" t="s">
        <v>7492</v>
      </c>
      <c r="AC2130" s="237" t="str">
        <f t="shared" si="374"/>
        <v>983</v>
      </c>
      <c r="AD2130" s="237" t="str">
        <f t="shared" si="375"/>
        <v>0005</v>
      </c>
      <c r="AE2130" s="237" t="s">
        <v>9168</v>
      </c>
      <c r="AF2130" s="237" t="s">
        <v>9881</v>
      </c>
      <c r="AG2130" s="237" t="str">
        <f t="shared" si="376"/>
        <v>仙台市宮城野区福室三丁目24番18号</v>
      </c>
      <c r="AH2130" s="237" t="s">
        <v>9882</v>
      </c>
      <c r="AI2130" s="237" t="s">
        <v>9883</v>
      </c>
      <c r="AJ2130" s="237" t="s">
        <v>260</v>
      </c>
    </row>
    <row r="2131" spans="1:36">
      <c r="A2131" s="237" t="str">
        <f t="shared" si="368"/>
        <v>0415201177就労移行支援</v>
      </c>
      <c r="B2131" s="237" t="s">
        <v>9885</v>
      </c>
      <c r="C2131" s="237" t="s">
        <v>9886</v>
      </c>
      <c r="D2131" s="237" t="str">
        <f t="shared" si="369"/>
        <v>カブシキカイシャユニークアイ</v>
      </c>
      <c r="E2131" s="237" t="s">
        <v>4814</v>
      </c>
      <c r="F2131" s="237" t="str">
        <f t="shared" si="370"/>
        <v>984</v>
      </c>
      <c r="G2131" s="237" t="str">
        <f t="shared" si="371"/>
        <v>0047</v>
      </c>
      <c r="H2131" s="237" t="s">
        <v>9887</v>
      </c>
      <c r="I2131" s="237" t="str">
        <f t="shared" si="372"/>
        <v>仙台市若林区木ノ下四丁目７番10号</v>
      </c>
      <c r="J2131" s="237" t="s">
        <v>9888</v>
      </c>
      <c r="K2131" s="237" t="s">
        <v>9889</v>
      </c>
      <c r="L2131" s="237" t="s">
        <v>339</v>
      </c>
      <c r="M2131" s="237" t="s">
        <v>8542</v>
      </c>
      <c r="N2131" s="237" t="s">
        <v>9890</v>
      </c>
      <c r="O2131" s="237" t="s">
        <v>9891</v>
      </c>
      <c r="P2131" s="237" t="s">
        <v>923</v>
      </c>
      <c r="Q2131" s="237" t="s">
        <v>9168</v>
      </c>
      <c r="R2131" s="237" t="s">
        <v>9892</v>
      </c>
      <c r="S2131" s="237" t="s">
        <v>9888</v>
      </c>
      <c r="T2131" s="237" t="s">
        <v>9889</v>
      </c>
      <c r="U2131" s="237" t="s">
        <v>9893</v>
      </c>
      <c r="V2131" s="237" t="s">
        <v>109</v>
      </c>
      <c r="W2131" s="237"/>
      <c r="X2131" s="237"/>
      <c r="Y2131" s="237" t="s">
        <v>9890</v>
      </c>
      <c r="Z2131" s="237" t="s">
        <v>9891</v>
      </c>
      <c r="AA2131" s="237" t="str">
        <f t="shared" si="373"/>
        <v>マナビセンダイエキマエジギョウショ</v>
      </c>
      <c r="AB2131" s="237" t="s">
        <v>923</v>
      </c>
      <c r="AC2131" s="237" t="str">
        <f t="shared" si="374"/>
        <v>983</v>
      </c>
      <c r="AD2131" s="237" t="str">
        <f t="shared" si="375"/>
        <v>0852</v>
      </c>
      <c r="AE2131" s="237" t="s">
        <v>9168</v>
      </c>
      <c r="AF2131" s="237" t="s">
        <v>9892</v>
      </c>
      <c r="AG2131" s="237" t="str">
        <f t="shared" si="376"/>
        <v>仙台市宮城野区榴岡一丁目６番30号ディーグランツ仙台ビル７階</v>
      </c>
      <c r="AH2131" s="237" t="s">
        <v>9888</v>
      </c>
      <c r="AI2131" s="237" t="s">
        <v>9889</v>
      </c>
      <c r="AJ2131" s="237" t="s">
        <v>332</v>
      </c>
    </row>
    <row r="2132" spans="1:36">
      <c r="A2132" s="237" t="str">
        <f t="shared" si="368"/>
        <v>0415201185居宅介護</v>
      </c>
      <c r="B2132" s="237" t="s">
        <v>9894</v>
      </c>
      <c r="C2132" s="237" t="s">
        <v>9895</v>
      </c>
      <c r="D2132" s="237" t="str">
        <f t="shared" si="369"/>
        <v>カブシキガイシャイーエーテクノセンダイ</v>
      </c>
      <c r="E2132" s="237" t="s">
        <v>9325</v>
      </c>
      <c r="F2132" s="237" t="str">
        <f t="shared" si="370"/>
        <v>983</v>
      </c>
      <c r="G2132" s="237" t="str">
        <f t="shared" si="371"/>
        <v>0821</v>
      </c>
      <c r="H2132" s="237" t="s">
        <v>9896</v>
      </c>
      <c r="I2132" s="237" t="str">
        <f t="shared" si="372"/>
        <v>仙台市宮城野区岩切1丁目10番5号2号室</v>
      </c>
      <c r="J2132" s="237" t="s">
        <v>9897</v>
      </c>
      <c r="K2132" s="237" t="s">
        <v>9898</v>
      </c>
      <c r="L2132" s="237" t="s">
        <v>339</v>
      </c>
      <c r="M2132" s="237" t="s">
        <v>9899</v>
      </c>
      <c r="N2132" s="237" t="s">
        <v>9900</v>
      </c>
      <c r="O2132" s="237" t="s">
        <v>9901</v>
      </c>
      <c r="P2132" s="237" t="s">
        <v>9325</v>
      </c>
      <c r="Q2132" s="237" t="s">
        <v>9168</v>
      </c>
      <c r="R2132" s="237" t="s">
        <v>9902</v>
      </c>
      <c r="S2132" s="237" t="s">
        <v>9897</v>
      </c>
      <c r="T2132" s="237" t="s">
        <v>9898</v>
      </c>
      <c r="U2132" s="237" t="s">
        <v>9903</v>
      </c>
      <c r="V2132" s="237" t="s">
        <v>99</v>
      </c>
      <c r="W2132" s="237"/>
      <c r="X2132" s="237"/>
      <c r="Y2132" s="237" t="s">
        <v>9900</v>
      </c>
      <c r="Z2132" s="237" t="s">
        <v>9901</v>
      </c>
      <c r="AA2132" s="237" t="str">
        <f t="shared" si="373"/>
        <v>アユミノモリ　ホウモンカイゴサービス</v>
      </c>
      <c r="AB2132" s="237" t="s">
        <v>9325</v>
      </c>
      <c r="AC2132" s="237" t="str">
        <f t="shared" si="374"/>
        <v>983</v>
      </c>
      <c r="AD2132" s="237" t="str">
        <f t="shared" si="375"/>
        <v>0821</v>
      </c>
      <c r="AE2132" s="237" t="s">
        <v>9168</v>
      </c>
      <c r="AF2132" s="237" t="s">
        <v>9902</v>
      </c>
      <c r="AG2132" s="237" t="str">
        <f t="shared" si="376"/>
        <v>仙台市宮城野区岩切一丁目10番5号</v>
      </c>
      <c r="AH2132" s="237" t="s">
        <v>9897</v>
      </c>
      <c r="AI2132" s="237" t="s">
        <v>9898</v>
      </c>
      <c r="AJ2132" s="237" t="s">
        <v>260</v>
      </c>
    </row>
    <row r="2133" spans="1:36">
      <c r="A2133" s="237" t="str">
        <f t="shared" si="368"/>
        <v>0415201185重度訪問介護</v>
      </c>
      <c r="B2133" s="237" t="s">
        <v>9894</v>
      </c>
      <c r="C2133" s="237" t="s">
        <v>9895</v>
      </c>
      <c r="D2133" s="237" t="str">
        <f t="shared" si="369"/>
        <v>カブシキガイシャイーエーテクノセンダイ</v>
      </c>
      <c r="E2133" s="237" t="s">
        <v>9325</v>
      </c>
      <c r="F2133" s="237" t="str">
        <f t="shared" si="370"/>
        <v>983</v>
      </c>
      <c r="G2133" s="237" t="str">
        <f t="shared" si="371"/>
        <v>0821</v>
      </c>
      <c r="H2133" s="237" t="s">
        <v>9896</v>
      </c>
      <c r="I2133" s="237" t="str">
        <f t="shared" si="372"/>
        <v>仙台市宮城野区岩切1丁目10番5号2号室</v>
      </c>
      <c r="J2133" s="237" t="s">
        <v>9897</v>
      </c>
      <c r="K2133" s="237" t="s">
        <v>9898</v>
      </c>
      <c r="L2133" s="237" t="s">
        <v>339</v>
      </c>
      <c r="M2133" s="237" t="s">
        <v>9899</v>
      </c>
      <c r="N2133" s="237" t="s">
        <v>9900</v>
      </c>
      <c r="O2133" s="237" t="s">
        <v>9901</v>
      </c>
      <c r="P2133" s="237" t="s">
        <v>9325</v>
      </c>
      <c r="Q2133" s="237" t="s">
        <v>9168</v>
      </c>
      <c r="R2133" s="237" t="s">
        <v>9902</v>
      </c>
      <c r="S2133" s="237" t="s">
        <v>9897</v>
      </c>
      <c r="T2133" s="237" t="s">
        <v>9898</v>
      </c>
      <c r="U2133" s="237" t="s">
        <v>9903</v>
      </c>
      <c r="V2133" s="237" t="s">
        <v>101</v>
      </c>
      <c r="W2133" s="237"/>
      <c r="X2133" s="237"/>
      <c r="Y2133" s="237" t="s">
        <v>9900</v>
      </c>
      <c r="Z2133" s="237" t="s">
        <v>9901</v>
      </c>
      <c r="AA2133" s="237" t="str">
        <f t="shared" si="373"/>
        <v>アユミノモリ　ホウモンカイゴサービス</v>
      </c>
      <c r="AB2133" s="237" t="s">
        <v>9325</v>
      </c>
      <c r="AC2133" s="237" t="str">
        <f t="shared" si="374"/>
        <v>983</v>
      </c>
      <c r="AD2133" s="237" t="str">
        <f t="shared" si="375"/>
        <v>0821</v>
      </c>
      <c r="AE2133" s="237" t="s">
        <v>9168</v>
      </c>
      <c r="AF2133" s="237" t="s">
        <v>9902</v>
      </c>
      <c r="AG2133" s="237" t="str">
        <f t="shared" si="376"/>
        <v>仙台市宮城野区岩切一丁目10番5号</v>
      </c>
      <c r="AH2133" s="237" t="s">
        <v>9897</v>
      </c>
      <c r="AI2133" s="237" t="s">
        <v>9898</v>
      </c>
      <c r="AJ2133" s="237" t="s">
        <v>260</v>
      </c>
    </row>
    <row r="2134" spans="1:36">
      <c r="A2134" s="237" t="str">
        <f t="shared" si="368"/>
        <v>0415201185同行援護</v>
      </c>
      <c r="B2134" s="237" t="s">
        <v>9894</v>
      </c>
      <c r="C2134" s="237" t="s">
        <v>9895</v>
      </c>
      <c r="D2134" s="237" t="str">
        <f t="shared" si="369"/>
        <v>カブシキガイシャイーエーテクノセンダイ</v>
      </c>
      <c r="E2134" s="237" t="s">
        <v>9325</v>
      </c>
      <c r="F2134" s="237" t="str">
        <f t="shared" si="370"/>
        <v>983</v>
      </c>
      <c r="G2134" s="237" t="str">
        <f t="shared" si="371"/>
        <v>0821</v>
      </c>
      <c r="H2134" s="237" t="s">
        <v>9896</v>
      </c>
      <c r="I2134" s="237" t="str">
        <f t="shared" si="372"/>
        <v>仙台市宮城野区岩切1丁目10番5号2号室</v>
      </c>
      <c r="J2134" s="237" t="s">
        <v>9897</v>
      </c>
      <c r="K2134" s="237" t="s">
        <v>9898</v>
      </c>
      <c r="L2134" s="237" t="s">
        <v>339</v>
      </c>
      <c r="M2134" s="237" t="s">
        <v>9899</v>
      </c>
      <c r="N2134" s="237" t="s">
        <v>9900</v>
      </c>
      <c r="O2134" s="237" t="s">
        <v>9901</v>
      </c>
      <c r="P2134" s="237" t="s">
        <v>9325</v>
      </c>
      <c r="Q2134" s="237" t="s">
        <v>9168</v>
      </c>
      <c r="R2134" s="237" t="s">
        <v>9902</v>
      </c>
      <c r="S2134" s="237" t="s">
        <v>9897</v>
      </c>
      <c r="T2134" s="237" t="s">
        <v>9898</v>
      </c>
      <c r="U2134" s="237" t="s">
        <v>9903</v>
      </c>
      <c r="V2134" s="237" t="s">
        <v>126</v>
      </c>
      <c r="W2134" s="237"/>
      <c r="X2134" s="237"/>
      <c r="Y2134" s="237" t="s">
        <v>9900</v>
      </c>
      <c r="Z2134" s="237" t="s">
        <v>9901</v>
      </c>
      <c r="AA2134" s="237" t="str">
        <f t="shared" si="373"/>
        <v>アユミノモリ　ホウモンカイゴサービス</v>
      </c>
      <c r="AB2134" s="237" t="s">
        <v>9325</v>
      </c>
      <c r="AC2134" s="237" t="str">
        <f t="shared" si="374"/>
        <v>983</v>
      </c>
      <c r="AD2134" s="237" t="str">
        <f t="shared" si="375"/>
        <v>0821</v>
      </c>
      <c r="AE2134" s="237" t="s">
        <v>9168</v>
      </c>
      <c r="AF2134" s="237" t="s">
        <v>9902</v>
      </c>
      <c r="AG2134" s="237" t="str">
        <f t="shared" si="376"/>
        <v>仙台市宮城野区岩切一丁目10番5号</v>
      </c>
      <c r="AH2134" s="237" t="s">
        <v>9897</v>
      </c>
      <c r="AI2134" s="237" t="s">
        <v>9898</v>
      </c>
      <c r="AJ2134" s="237" t="s">
        <v>260</v>
      </c>
    </row>
    <row r="2135" spans="1:36">
      <c r="A2135" s="237" t="str">
        <f t="shared" si="368"/>
        <v>0415201193就労継続支援Ａ型</v>
      </c>
      <c r="B2135" s="237" t="s">
        <v>7852</v>
      </c>
      <c r="C2135" s="237" t="s">
        <v>7853</v>
      </c>
      <c r="D2135" s="237" t="str">
        <f t="shared" si="369"/>
        <v>カブシキガイシャマユラ</v>
      </c>
      <c r="E2135" s="237" t="s">
        <v>7854</v>
      </c>
      <c r="F2135" s="237" t="str">
        <f t="shared" si="370"/>
        <v>989</v>
      </c>
      <c r="G2135" s="237" t="str">
        <f t="shared" si="371"/>
        <v>3127</v>
      </c>
      <c r="H2135" s="237" t="s">
        <v>7855</v>
      </c>
      <c r="I2135" s="237" t="str">
        <f t="shared" si="372"/>
        <v>仙台市青葉区愛子東一丁目１番10号</v>
      </c>
      <c r="J2135" s="237" t="s">
        <v>7856</v>
      </c>
      <c r="K2135" s="237" t="s">
        <v>7857</v>
      </c>
      <c r="L2135" s="237" t="s">
        <v>339</v>
      </c>
      <c r="M2135" s="237" t="s">
        <v>7858</v>
      </c>
      <c r="N2135" s="237" t="s">
        <v>9904</v>
      </c>
      <c r="O2135" s="237" t="s">
        <v>9905</v>
      </c>
      <c r="P2135" s="237" t="s">
        <v>9906</v>
      </c>
      <c r="Q2135" s="237" t="s">
        <v>9168</v>
      </c>
      <c r="R2135" s="237" t="s">
        <v>9907</v>
      </c>
      <c r="S2135" s="237" t="s">
        <v>9908</v>
      </c>
      <c r="T2135" s="237" t="s">
        <v>9908</v>
      </c>
      <c r="U2135" s="237" t="s">
        <v>9909</v>
      </c>
      <c r="V2135" s="237" t="s">
        <v>110</v>
      </c>
      <c r="W2135" s="237"/>
      <c r="X2135" s="237"/>
      <c r="Y2135" s="237" t="s">
        <v>9904</v>
      </c>
      <c r="Z2135" s="237" t="s">
        <v>9905</v>
      </c>
      <c r="AA2135" s="237" t="str">
        <f t="shared" si="373"/>
        <v>ユメマルゴト</v>
      </c>
      <c r="AB2135" s="237" t="s">
        <v>9906</v>
      </c>
      <c r="AC2135" s="237" t="str">
        <f t="shared" si="374"/>
        <v>983</v>
      </c>
      <c r="AD2135" s="237" t="str">
        <f t="shared" si="375"/>
        <v>0001</v>
      </c>
      <c r="AE2135" s="237" t="s">
        <v>9168</v>
      </c>
      <c r="AF2135" s="237" t="s">
        <v>9907</v>
      </c>
      <c r="AG2135" s="237" t="str">
        <f t="shared" si="376"/>
        <v>仙台市宮城野区港三丁目１番７号みやぎ産業交流センター（夢メッセみやぎ）会議棟１階</v>
      </c>
      <c r="AH2135" s="237" t="s">
        <v>9908</v>
      </c>
      <c r="AI2135" s="237" t="s">
        <v>9908</v>
      </c>
      <c r="AJ2135" s="237" t="s">
        <v>332</v>
      </c>
    </row>
    <row r="2136" spans="1:36">
      <c r="A2136" s="237" t="str">
        <f t="shared" si="368"/>
        <v>0415201201居宅介護</v>
      </c>
      <c r="B2136" s="237" t="s">
        <v>9910</v>
      </c>
      <c r="C2136" s="237" t="s">
        <v>9911</v>
      </c>
      <c r="D2136" s="237" t="str">
        <f t="shared" si="369"/>
        <v>ツキヒカリゴウドウガイシャ</v>
      </c>
      <c r="E2136" s="237" t="s">
        <v>7832</v>
      </c>
      <c r="F2136" s="237" t="str">
        <f t="shared" si="370"/>
        <v>983</v>
      </c>
      <c r="G2136" s="237" t="str">
        <f t="shared" si="371"/>
        <v>0824</v>
      </c>
      <c r="H2136" s="237" t="s">
        <v>9912</v>
      </c>
      <c r="I2136" s="237" t="str">
        <f t="shared" si="372"/>
        <v>仙台市宮城野区鶴ケ谷四丁目14番２号</v>
      </c>
      <c r="J2136" s="237" t="s">
        <v>9913</v>
      </c>
      <c r="K2136" s="237" t="s">
        <v>9914</v>
      </c>
      <c r="L2136" s="237" t="s">
        <v>821</v>
      </c>
      <c r="M2136" s="237" t="s">
        <v>9915</v>
      </c>
      <c r="N2136" s="237" t="s">
        <v>9916</v>
      </c>
      <c r="O2136" s="237" t="s">
        <v>9917</v>
      </c>
      <c r="P2136" s="237" t="s">
        <v>7832</v>
      </c>
      <c r="Q2136" s="237" t="s">
        <v>9168</v>
      </c>
      <c r="R2136" s="237" t="s">
        <v>9912</v>
      </c>
      <c r="S2136" s="237" t="s">
        <v>9913</v>
      </c>
      <c r="T2136" s="237" t="s">
        <v>9914</v>
      </c>
      <c r="U2136" s="237" t="s">
        <v>9918</v>
      </c>
      <c r="V2136" s="237" t="s">
        <v>99</v>
      </c>
      <c r="W2136" s="237"/>
      <c r="X2136" s="237"/>
      <c r="Y2136" s="237" t="s">
        <v>9916</v>
      </c>
      <c r="Z2136" s="237" t="s">
        <v>9917</v>
      </c>
      <c r="AA2136" s="237" t="str">
        <f t="shared" si="373"/>
        <v>ホウモンカイゴ　マル</v>
      </c>
      <c r="AB2136" s="237" t="s">
        <v>7832</v>
      </c>
      <c r="AC2136" s="237" t="str">
        <f t="shared" si="374"/>
        <v>983</v>
      </c>
      <c r="AD2136" s="237" t="str">
        <f t="shared" si="375"/>
        <v>0824</v>
      </c>
      <c r="AE2136" s="237" t="s">
        <v>9168</v>
      </c>
      <c r="AF2136" s="237" t="s">
        <v>9912</v>
      </c>
      <c r="AG2136" s="237" t="str">
        <f t="shared" si="376"/>
        <v>仙台市宮城野区鶴ケ谷四丁目14番２号</v>
      </c>
      <c r="AH2136" s="237" t="s">
        <v>9913</v>
      </c>
      <c r="AI2136" s="237" t="s">
        <v>9914</v>
      </c>
      <c r="AJ2136" s="237" t="s">
        <v>260</v>
      </c>
    </row>
    <row r="2137" spans="1:36">
      <c r="A2137" s="237" t="str">
        <f t="shared" si="368"/>
        <v>0415201219短期入所</v>
      </c>
      <c r="B2137" s="237" t="s">
        <v>9919</v>
      </c>
      <c r="C2137" s="237" t="s">
        <v>9920</v>
      </c>
      <c r="D2137" s="237" t="str">
        <f t="shared" si="369"/>
        <v>イッパンザイダンホウジンヒカリガオカアイセイカイ</v>
      </c>
      <c r="E2137" s="237" t="s">
        <v>1380</v>
      </c>
      <c r="F2137" s="237" t="str">
        <f t="shared" si="370"/>
        <v>983</v>
      </c>
      <c r="G2137" s="237" t="str">
        <f t="shared" si="371"/>
        <v>0833</v>
      </c>
      <c r="H2137" s="237" t="s">
        <v>9921</v>
      </c>
      <c r="I2137" s="237" t="str">
        <f t="shared" si="372"/>
        <v>仙台市宮城野区東仙台六丁目７番１号</v>
      </c>
      <c r="J2137" s="237" t="s">
        <v>9922</v>
      </c>
      <c r="K2137" s="237" t="s">
        <v>9923</v>
      </c>
      <c r="L2137" s="237" t="s">
        <v>901</v>
      </c>
      <c r="M2137" s="237" t="s">
        <v>9924</v>
      </c>
      <c r="N2137" s="237" t="s">
        <v>9925</v>
      </c>
      <c r="O2137" s="237" t="s">
        <v>9926</v>
      </c>
      <c r="P2137" s="237" t="s">
        <v>1380</v>
      </c>
      <c r="Q2137" s="237" t="s">
        <v>9168</v>
      </c>
      <c r="R2137" s="237" t="s">
        <v>9921</v>
      </c>
      <c r="S2137" s="237" t="s">
        <v>9922</v>
      </c>
      <c r="T2137" s="237" t="s">
        <v>9923</v>
      </c>
      <c r="U2137" s="237" t="s">
        <v>9927</v>
      </c>
      <c r="V2137" s="237" t="s">
        <v>277</v>
      </c>
      <c r="W2137" s="237"/>
      <c r="X2137" s="237"/>
      <c r="Y2137" s="237" t="s">
        <v>9925</v>
      </c>
      <c r="Z2137" s="237" t="s">
        <v>9926</v>
      </c>
      <c r="AA2137" s="237" t="str">
        <f t="shared" si="373"/>
        <v>ヒカリガオカスペルマンビョウイン</v>
      </c>
      <c r="AB2137" s="237" t="s">
        <v>1380</v>
      </c>
      <c r="AC2137" s="237" t="str">
        <f t="shared" si="374"/>
        <v>983</v>
      </c>
      <c r="AD2137" s="237" t="str">
        <f t="shared" si="375"/>
        <v>0833</v>
      </c>
      <c r="AE2137" s="237" t="s">
        <v>9168</v>
      </c>
      <c r="AF2137" s="237" t="s">
        <v>9921</v>
      </c>
      <c r="AG2137" s="237" t="str">
        <f t="shared" si="376"/>
        <v>仙台市宮城野区東仙台六丁目７番１号</v>
      </c>
      <c r="AH2137" s="237" t="s">
        <v>9922</v>
      </c>
      <c r="AI2137" s="237" t="s">
        <v>9923</v>
      </c>
      <c r="AJ2137" s="237" t="s">
        <v>260</v>
      </c>
    </row>
    <row r="2138" spans="1:36">
      <c r="A2138" s="237" t="str">
        <f t="shared" si="368"/>
        <v>0415201227就労移行支援</v>
      </c>
      <c r="B2138" s="237" t="s">
        <v>1146</v>
      </c>
      <c r="C2138" s="237" t="s">
        <v>8538</v>
      </c>
      <c r="D2138" s="237" t="str">
        <f t="shared" si="369"/>
        <v>カブシキガイシャマナビ</v>
      </c>
      <c r="E2138" s="237" t="s">
        <v>923</v>
      </c>
      <c r="F2138" s="237" t="str">
        <f t="shared" si="370"/>
        <v>983</v>
      </c>
      <c r="G2138" s="237" t="str">
        <f t="shared" si="371"/>
        <v>0852</v>
      </c>
      <c r="H2138" s="237" t="s">
        <v>8539</v>
      </c>
      <c r="I2138" s="237" t="str">
        <f t="shared" si="372"/>
        <v>仙台市宮城野区榴岡一丁目６番30号ディーグランツ仙台ビル5階</v>
      </c>
      <c r="J2138" s="237" t="s">
        <v>8540</v>
      </c>
      <c r="K2138" s="237" t="s">
        <v>8541</v>
      </c>
      <c r="L2138" s="237" t="s">
        <v>339</v>
      </c>
      <c r="M2138" s="237" t="s">
        <v>8542</v>
      </c>
      <c r="N2138" s="237" t="s">
        <v>9928</v>
      </c>
      <c r="O2138" s="237" t="s">
        <v>9891</v>
      </c>
      <c r="P2138" s="237" t="s">
        <v>923</v>
      </c>
      <c r="Q2138" s="237" t="s">
        <v>9168</v>
      </c>
      <c r="R2138" s="237" t="s">
        <v>9892</v>
      </c>
      <c r="S2138" s="237" t="s">
        <v>1149</v>
      </c>
      <c r="T2138" s="237" t="s">
        <v>9929</v>
      </c>
      <c r="U2138" s="237" t="s">
        <v>9930</v>
      </c>
      <c r="V2138" s="237" t="s">
        <v>109</v>
      </c>
      <c r="W2138" s="237"/>
      <c r="X2138" s="237"/>
      <c r="Y2138" s="237" t="s">
        <v>9928</v>
      </c>
      <c r="Z2138" s="237" t="s">
        <v>9891</v>
      </c>
      <c r="AA2138" s="237" t="str">
        <f t="shared" si="373"/>
        <v>マナビセンダイエキマエジギョウショ</v>
      </c>
      <c r="AB2138" s="237" t="s">
        <v>923</v>
      </c>
      <c r="AC2138" s="237" t="str">
        <f t="shared" si="374"/>
        <v>983</v>
      </c>
      <c r="AD2138" s="237" t="str">
        <f t="shared" si="375"/>
        <v>0852</v>
      </c>
      <c r="AE2138" s="237" t="s">
        <v>9168</v>
      </c>
      <c r="AF2138" s="237" t="s">
        <v>9892</v>
      </c>
      <c r="AG2138" s="237" t="str">
        <f t="shared" si="376"/>
        <v>仙台市宮城野区榴岡一丁目６番30号ディーグランツ仙台ビル７階</v>
      </c>
      <c r="AH2138" s="237" t="s">
        <v>1149</v>
      </c>
      <c r="AI2138" s="237" t="s">
        <v>9929</v>
      </c>
      <c r="AJ2138" s="237" t="s">
        <v>260</v>
      </c>
    </row>
    <row r="2139" spans="1:36">
      <c r="A2139" s="237" t="str">
        <f t="shared" si="368"/>
        <v>0415201243居宅介護</v>
      </c>
      <c r="B2139" s="237" t="s">
        <v>2250</v>
      </c>
      <c r="C2139" s="237" t="s">
        <v>9931</v>
      </c>
      <c r="D2139" s="237" t="str">
        <f t="shared" si="369"/>
        <v>トクテイヒエイリカツドウホウジンドリームゲート</v>
      </c>
      <c r="E2139" s="237" t="s">
        <v>2163</v>
      </c>
      <c r="F2139" s="237" t="str">
        <f t="shared" si="370"/>
        <v>981</v>
      </c>
      <c r="G2139" s="237" t="str">
        <f t="shared" si="371"/>
        <v>1232</v>
      </c>
      <c r="H2139" s="237" t="s">
        <v>9932</v>
      </c>
      <c r="I2139" s="237" t="str">
        <f t="shared" si="372"/>
        <v>名取市大手町二丁目１番３号ひまわりビル101号室</v>
      </c>
      <c r="J2139" s="237" t="s">
        <v>2253</v>
      </c>
      <c r="K2139" s="237" t="s">
        <v>2254</v>
      </c>
      <c r="L2139" s="237" t="s">
        <v>248</v>
      </c>
      <c r="M2139" s="237" t="s">
        <v>9933</v>
      </c>
      <c r="N2139" s="237" t="s">
        <v>9934</v>
      </c>
      <c r="O2139" s="237" t="s">
        <v>9935</v>
      </c>
      <c r="P2139" s="237" t="s">
        <v>9936</v>
      </c>
      <c r="Q2139" s="237" t="s">
        <v>9168</v>
      </c>
      <c r="R2139" s="237" t="s">
        <v>9937</v>
      </c>
      <c r="S2139" s="237" t="s">
        <v>9938</v>
      </c>
      <c r="T2139" s="237" t="s">
        <v>9939</v>
      </c>
      <c r="U2139" s="237" t="s">
        <v>9940</v>
      </c>
      <c r="V2139" s="237" t="s">
        <v>99</v>
      </c>
      <c r="W2139" s="237"/>
      <c r="X2139" s="237"/>
      <c r="Y2139" s="237" t="s">
        <v>9934</v>
      </c>
      <c r="Z2139" s="237" t="s">
        <v>9935</v>
      </c>
      <c r="AA2139" s="237" t="str">
        <f t="shared" si="373"/>
        <v>サポートクラブミライミヤギノ</v>
      </c>
      <c r="AB2139" s="237" t="s">
        <v>9936</v>
      </c>
      <c r="AC2139" s="237" t="str">
        <f t="shared" si="374"/>
        <v>983</v>
      </c>
      <c r="AD2139" s="237" t="str">
        <f t="shared" si="375"/>
        <v>0013</v>
      </c>
      <c r="AE2139" s="237" t="s">
        <v>9168</v>
      </c>
      <c r="AF2139" s="237" t="s">
        <v>9937</v>
      </c>
      <c r="AG2139" s="237" t="str">
        <f t="shared" si="376"/>
        <v>仙台市宮城野区中野字新明101番地の３</v>
      </c>
      <c r="AH2139" s="237" t="s">
        <v>9938</v>
      </c>
      <c r="AI2139" s="237" t="s">
        <v>9939</v>
      </c>
      <c r="AJ2139" s="237" t="s">
        <v>260</v>
      </c>
    </row>
    <row r="2140" spans="1:36">
      <c r="A2140" s="237" t="str">
        <f t="shared" si="368"/>
        <v>0415201243重度訪問介護</v>
      </c>
      <c r="B2140" s="237" t="s">
        <v>2250</v>
      </c>
      <c r="C2140" s="237" t="s">
        <v>9931</v>
      </c>
      <c r="D2140" s="237" t="str">
        <f t="shared" si="369"/>
        <v>トクテイヒエイリカツドウホウジンドリームゲート</v>
      </c>
      <c r="E2140" s="237" t="s">
        <v>2163</v>
      </c>
      <c r="F2140" s="237" t="str">
        <f t="shared" si="370"/>
        <v>981</v>
      </c>
      <c r="G2140" s="237" t="str">
        <f t="shared" si="371"/>
        <v>1232</v>
      </c>
      <c r="H2140" s="237" t="s">
        <v>9932</v>
      </c>
      <c r="I2140" s="237" t="str">
        <f t="shared" si="372"/>
        <v>名取市大手町二丁目１番３号ひまわりビル101号室</v>
      </c>
      <c r="J2140" s="237" t="s">
        <v>2253</v>
      </c>
      <c r="K2140" s="237" t="s">
        <v>2254</v>
      </c>
      <c r="L2140" s="237" t="s">
        <v>248</v>
      </c>
      <c r="M2140" s="237" t="s">
        <v>9933</v>
      </c>
      <c r="N2140" s="237" t="s">
        <v>9934</v>
      </c>
      <c r="O2140" s="237" t="s">
        <v>9935</v>
      </c>
      <c r="P2140" s="237" t="s">
        <v>9936</v>
      </c>
      <c r="Q2140" s="237" t="s">
        <v>9168</v>
      </c>
      <c r="R2140" s="237" t="s">
        <v>9937</v>
      </c>
      <c r="S2140" s="237" t="s">
        <v>9938</v>
      </c>
      <c r="T2140" s="237" t="s">
        <v>9939</v>
      </c>
      <c r="U2140" s="237" t="s">
        <v>9940</v>
      </c>
      <c r="V2140" s="237" t="s">
        <v>101</v>
      </c>
      <c r="W2140" s="237"/>
      <c r="X2140" s="237"/>
      <c r="Y2140" s="237" t="s">
        <v>9934</v>
      </c>
      <c r="Z2140" s="237" t="s">
        <v>9935</v>
      </c>
      <c r="AA2140" s="237" t="str">
        <f t="shared" si="373"/>
        <v>サポートクラブミライミヤギノ</v>
      </c>
      <c r="AB2140" s="237" t="s">
        <v>9936</v>
      </c>
      <c r="AC2140" s="237" t="str">
        <f t="shared" si="374"/>
        <v>983</v>
      </c>
      <c r="AD2140" s="237" t="str">
        <f t="shared" si="375"/>
        <v>0013</v>
      </c>
      <c r="AE2140" s="237" t="s">
        <v>9168</v>
      </c>
      <c r="AF2140" s="237" t="s">
        <v>9937</v>
      </c>
      <c r="AG2140" s="237" t="str">
        <f t="shared" si="376"/>
        <v>仙台市宮城野区中野字新明101番地の３</v>
      </c>
      <c r="AH2140" s="237" t="s">
        <v>9938</v>
      </c>
      <c r="AI2140" s="237" t="s">
        <v>9939</v>
      </c>
      <c r="AJ2140" s="237" t="s">
        <v>260</v>
      </c>
    </row>
    <row r="2141" spans="1:36">
      <c r="A2141" s="237" t="str">
        <f t="shared" si="368"/>
        <v>0415201250生活介護</v>
      </c>
      <c r="B2141" s="237" t="s">
        <v>9377</v>
      </c>
      <c r="C2141" s="237" t="s">
        <v>9378</v>
      </c>
      <c r="D2141" s="237" t="str">
        <f t="shared" si="369"/>
        <v>シャカイフクシホウジンアイセンカイ</v>
      </c>
      <c r="E2141" s="237" t="s">
        <v>9379</v>
      </c>
      <c r="F2141" s="237" t="str">
        <f t="shared" si="370"/>
        <v>981</v>
      </c>
      <c r="G2141" s="237" t="str">
        <f t="shared" si="371"/>
        <v>3126</v>
      </c>
      <c r="H2141" s="237" t="s">
        <v>9380</v>
      </c>
      <c r="I2141" s="237" t="str">
        <f t="shared" si="372"/>
        <v>仙台市泉区泉中央南１５番地</v>
      </c>
      <c r="J2141" s="237" t="s">
        <v>9381</v>
      </c>
      <c r="K2141" s="237" t="s">
        <v>9382</v>
      </c>
      <c r="L2141" s="237" t="s">
        <v>248</v>
      </c>
      <c r="M2141" s="237" t="s">
        <v>9383</v>
      </c>
      <c r="N2141" s="237" t="s">
        <v>9941</v>
      </c>
      <c r="O2141" s="237" t="s">
        <v>9942</v>
      </c>
      <c r="P2141" s="237" t="s">
        <v>7832</v>
      </c>
      <c r="Q2141" s="237" t="s">
        <v>9168</v>
      </c>
      <c r="R2141" s="237" t="s">
        <v>9943</v>
      </c>
      <c r="S2141" s="237" t="s">
        <v>9944</v>
      </c>
      <c r="T2141" s="237" t="s">
        <v>9945</v>
      </c>
      <c r="U2141" s="237" t="s">
        <v>9946</v>
      </c>
      <c r="V2141" s="237" t="s">
        <v>105</v>
      </c>
      <c r="W2141" s="237"/>
      <c r="X2141" s="237"/>
      <c r="Y2141" s="237" t="s">
        <v>9941</v>
      </c>
      <c r="Z2141" s="237" t="s">
        <v>9942</v>
      </c>
      <c r="AA2141" s="237" t="str">
        <f t="shared" si="373"/>
        <v>ショウガイシャニッチュウカツドウシエンシセツ　アイムツルガヤ</v>
      </c>
      <c r="AB2141" s="237" t="s">
        <v>7832</v>
      </c>
      <c r="AC2141" s="237" t="str">
        <f t="shared" si="374"/>
        <v>983</v>
      </c>
      <c r="AD2141" s="237" t="str">
        <f t="shared" si="375"/>
        <v>0824</v>
      </c>
      <c r="AE2141" s="237" t="s">
        <v>9168</v>
      </c>
      <c r="AF2141" s="237" t="s">
        <v>9943</v>
      </c>
      <c r="AG2141" s="237" t="str">
        <f t="shared" si="376"/>
        <v>仙台市宮城野区鶴ケ谷二丁目１番地の11</v>
      </c>
      <c r="AH2141" s="237" t="s">
        <v>9944</v>
      </c>
      <c r="AI2141" s="237" t="s">
        <v>9945</v>
      </c>
      <c r="AJ2141" s="237" t="s">
        <v>260</v>
      </c>
    </row>
    <row r="2142" spans="1:36">
      <c r="A2142" s="237" t="str">
        <f t="shared" si="368"/>
        <v>0415201276就労移行支援</v>
      </c>
      <c r="B2142" s="237" t="s">
        <v>7906</v>
      </c>
      <c r="C2142" s="237" t="s">
        <v>7907</v>
      </c>
      <c r="D2142" s="237" t="str">
        <f t="shared" si="369"/>
        <v>カブシキガイシャリタリコパートナーズ</v>
      </c>
      <c r="E2142" s="237" t="s">
        <v>7908</v>
      </c>
      <c r="F2142" s="237" t="str">
        <f t="shared" si="370"/>
        <v>153</v>
      </c>
      <c r="G2142" s="237" t="str">
        <f t="shared" si="371"/>
        <v>0051</v>
      </c>
      <c r="H2142" s="237" t="s">
        <v>7909</v>
      </c>
      <c r="I2142" s="237" t="str">
        <f t="shared" si="372"/>
        <v>東京都目黒区上目黒二丁目１番１号</v>
      </c>
      <c r="J2142" s="237" t="s">
        <v>7910</v>
      </c>
      <c r="K2142" s="237" t="s">
        <v>7911</v>
      </c>
      <c r="L2142" s="237" t="s">
        <v>339</v>
      </c>
      <c r="M2142" s="237" t="s">
        <v>7912</v>
      </c>
      <c r="N2142" s="237" t="s">
        <v>9947</v>
      </c>
      <c r="O2142" s="237" t="s">
        <v>9948</v>
      </c>
      <c r="P2142" s="237" t="s">
        <v>923</v>
      </c>
      <c r="Q2142" s="237" t="s">
        <v>9168</v>
      </c>
      <c r="R2142" s="237" t="s">
        <v>9949</v>
      </c>
      <c r="S2142" s="237" t="s">
        <v>9950</v>
      </c>
      <c r="T2142" s="237" t="s">
        <v>9951</v>
      </c>
      <c r="U2142" s="237" t="s">
        <v>9952</v>
      </c>
      <c r="V2142" s="237" t="s">
        <v>109</v>
      </c>
      <c r="W2142" s="237"/>
      <c r="X2142" s="237"/>
      <c r="Y2142" s="237" t="s">
        <v>9947</v>
      </c>
      <c r="Z2142" s="237" t="s">
        <v>9948</v>
      </c>
      <c r="AA2142" s="237" t="str">
        <f t="shared" si="373"/>
        <v>ＬＩＴＡＬＩＣＯワークスセンダイヒガシグチ</v>
      </c>
      <c r="AB2142" s="237" t="s">
        <v>923</v>
      </c>
      <c r="AC2142" s="237" t="str">
        <f t="shared" si="374"/>
        <v>983</v>
      </c>
      <c r="AD2142" s="237" t="str">
        <f t="shared" si="375"/>
        <v>0852</v>
      </c>
      <c r="AE2142" s="237" t="s">
        <v>9168</v>
      </c>
      <c r="AF2142" s="237" t="s">
        <v>9949</v>
      </c>
      <c r="AG2142" s="237" t="str">
        <f t="shared" si="376"/>
        <v>仙台市宮城野区榴岡二丁目３番15号花本ビル２階</v>
      </c>
      <c r="AH2142" s="237" t="s">
        <v>9950</v>
      </c>
      <c r="AI2142" s="237" t="s">
        <v>9951</v>
      </c>
      <c r="AJ2142" s="237" t="s">
        <v>260</v>
      </c>
    </row>
    <row r="2143" spans="1:36">
      <c r="A2143" s="237" t="str">
        <f t="shared" si="368"/>
        <v>0415201276就労定着支援</v>
      </c>
      <c r="B2143" s="237" t="s">
        <v>7906</v>
      </c>
      <c r="C2143" s="237" t="s">
        <v>7907</v>
      </c>
      <c r="D2143" s="237" t="str">
        <f t="shared" si="369"/>
        <v>カブシキガイシャリタリコパートナーズ</v>
      </c>
      <c r="E2143" s="237" t="s">
        <v>7908</v>
      </c>
      <c r="F2143" s="237" t="str">
        <f t="shared" si="370"/>
        <v>153</v>
      </c>
      <c r="G2143" s="237" t="str">
        <f t="shared" si="371"/>
        <v>0051</v>
      </c>
      <c r="H2143" s="237" t="s">
        <v>7909</v>
      </c>
      <c r="I2143" s="237" t="str">
        <f t="shared" si="372"/>
        <v>東京都目黒区上目黒二丁目１番１号</v>
      </c>
      <c r="J2143" s="237" t="s">
        <v>7910</v>
      </c>
      <c r="K2143" s="237" t="s">
        <v>7911</v>
      </c>
      <c r="L2143" s="237" t="s">
        <v>339</v>
      </c>
      <c r="M2143" s="237" t="s">
        <v>7912</v>
      </c>
      <c r="N2143" s="237" t="s">
        <v>9947</v>
      </c>
      <c r="O2143" s="237" t="s">
        <v>9948</v>
      </c>
      <c r="P2143" s="237" t="s">
        <v>923</v>
      </c>
      <c r="Q2143" s="237" t="s">
        <v>9168</v>
      </c>
      <c r="R2143" s="237" t="s">
        <v>9949</v>
      </c>
      <c r="S2143" s="237" t="s">
        <v>9950</v>
      </c>
      <c r="T2143" s="237" t="s">
        <v>9951</v>
      </c>
      <c r="U2143" s="237" t="s">
        <v>9952</v>
      </c>
      <c r="V2143" s="237" t="s">
        <v>789</v>
      </c>
      <c r="W2143" s="237"/>
      <c r="X2143" s="237"/>
      <c r="Y2143" s="237" t="s">
        <v>9947</v>
      </c>
      <c r="Z2143" s="237" t="s">
        <v>9948</v>
      </c>
      <c r="AA2143" s="237" t="str">
        <f t="shared" si="373"/>
        <v>ＬＩＴＡＬＩＣＯワークスセンダイヒガシグチ</v>
      </c>
      <c r="AB2143" s="237" t="s">
        <v>923</v>
      </c>
      <c r="AC2143" s="237" t="str">
        <f t="shared" si="374"/>
        <v>983</v>
      </c>
      <c r="AD2143" s="237" t="str">
        <f t="shared" si="375"/>
        <v>0852</v>
      </c>
      <c r="AE2143" s="237" t="s">
        <v>9168</v>
      </c>
      <c r="AF2143" s="237" t="s">
        <v>9949</v>
      </c>
      <c r="AG2143" s="237" t="str">
        <f t="shared" si="376"/>
        <v>仙台市宮城野区榴岡二丁目３番15号花本ビル２階</v>
      </c>
      <c r="AH2143" s="237" t="s">
        <v>9950</v>
      </c>
      <c r="AI2143" s="237" t="s">
        <v>9951</v>
      </c>
      <c r="AJ2143" s="237" t="s">
        <v>260</v>
      </c>
    </row>
    <row r="2144" spans="1:36">
      <c r="A2144" s="237" t="str">
        <f t="shared" si="368"/>
        <v>0415201284居宅介護</v>
      </c>
      <c r="B2144" s="237" t="s">
        <v>9953</v>
      </c>
      <c r="C2144" s="237" t="s">
        <v>9954</v>
      </c>
      <c r="D2144" s="237" t="str">
        <f t="shared" si="369"/>
        <v>カブシキガイシャモリノトビラ</v>
      </c>
      <c r="E2144" s="237" t="s">
        <v>9539</v>
      </c>
      <c r="F2144" s="237" t="str">
        <f t="shared" si="370"/>
        <v>981</v>
      </c>
      <c r="G2144" s="237" t="str">
        <f t="shared" si="371"/>
        <v>8001</v>
      </c>
      <c r="H2144" s="237" t="s">
        <v>9955</v>
      </c>
      <c r="I2144" s="237" t="str">
        <f t="shared" si="372"/>
        <v>仙台市泉区南光台東一丁目2-26南光台ビル201</v>
      </c>
      <c r="J2144" s="237" t="s">
        <v>9956</v>
      </c>
      <c r="K2144" s="237" t="s">
        <v>9957</v>
      </c>
      <c r="L2144" s="237" t="s">
        <v>339</v>
      </c>
      <c r="M2144" s="237" t="s">
        <v>9958</v>
      </c>
      <c r="N2144" s="237" t="s">
        <v>9959</v>
      </c>
      <c r="O2144" s="237" t="s">
        <v>9960</v>
      </c>
      <c r="P2144" s="237" t="s">
        <v>9539</v>
      </c>
      <c r="Q2144" s="237" t="s">
        <v>8511</v>
      </c>
      <c r="R2144" s="237" t="s">
        <v>9961</v>
      </c>
      <c r="S2144" s="237" t="s">
        <v>9956</v>
      </c>
      <c r="T2144" s="237" t="s">
        <v>9957</v>
      </c>
      <c r="U2144" s="237" t="s">
        <v>9962</v>
      </c>
      <c r="V2144" s="237" t="s">
        <v>99</v>
      </c>
      <c r="W2144" s="237"/>
      <c r="X2144" s="237"/>
      <c r="Y2144" s="237" t="s">
        <v>9959</v>
      </c>
      <c r="Z2144" s="237" t="s">
        <v>9960</v>
      </c>
      <c r="AA2144" s="237" t="str">
        <f t="shared" si="373"/>
        <v>ホウモンカンゴステーション　モリノトビラ</v>
      </c>
      <c r="AB2144" s="237" t="s">
        <v>9539</v>
      </c>
      <c r="AC2144" s="237" t="str">
        <f t="shared" si="374"/>
        <v>981</v>
      </c>
      <c r="AD2144" s="237" t="str">
        <f t="shared" si="375"/>
        <v>8001</v>
      </c>
      <c r="AE2144" s="237" t="s">
        <v>8511</v>
      </c>
      <c r="AF2144" s="237" t="s">
        <v>9963</v>
      </c>
      <c r="AG2144" s="237" t="str">
        <f t="shared" si="376"/>
        <v>仙台市泉区南光台東一丁目2番26号南光台ビル201</v>
      </c>
      <c r="AH2144" s="237" t="s">
        <v>9956</v>
      </c>
      <c r="AI2144" s="237" t="s">
        <v>9957</v>
      </c>
      <c r="AJ2144" s="237" t="s">
        <v>260</v>
      </c>
    </row>
    <row r="2145" spans="1:36">
      <c r="A2145" s="237" t="str">
        <f t="shared" si="368"/>
        <v>0415201284重度訪問介護</v>
      </c>
      <c r="B2145" s="237" t="s">
        <v>9953</v>
      </c>
      <c r="C2145" s="237" t="s">
        <v>9954</v>
      </c>
      <c r="D2145" s="237" t="str">
        <f t="shared" si="369"/>
        <v>カブシキガイシャモリノトビラ</v>
      </c>
      <c r="E2145" s="237" t="s">
        <v>9539</v>
      </c>
      <c r="F2145" s="237" t="str">
        <f t="shared" si="370"/>
        <v>981</v>
      </c>
      <c r="G2145" s="237" t="str">
        <f t="shared" si="371"/>
        <v>8001</v>
      </c>
      <c r="H2145" s="237" t="s">
        <v>9955</v>
      </c>
      <c r="I2145" s="237" t="str">
        <f t="shared" si="372"/>
        <v>仙台市泉区南光台東一丁目2-26南光台ビル201</v>
      </c>
      <c r="J2145" s="237" t="s">
        <v>9956</v>
      </c>
      <c r="K2145" s="237" t="s">
        <v>9957</v>
      </c>
      <c r="L2145" s="237" t="s">
        <v>339</v>
      </c>
      <c r="M2145" s="237" t="s">
        <v>9958</v>
      </c>
      <c r="N2145" s="237" t="s">
        <v>9959</v>
      </c>
      <c r="O2145" s="237" t="s">
        <v>9960</v>
      </c>
      <c r="P2145" s="237" t="s">
        <v>9539</v>
      </c>
      <c r="Q2145" s="237" t="s">
        <v>8511</v>
      </c>
      <c r="R2145" s="237" t="s">
        <v>9961</v>
      </c>
      <c r="S2145" s="237" t="s">
        <v>9956</v>
      </c>
      <c r="T2145" s="237" t="s">
        <v>9957</v>
      </c>
      <c r="U2145" s="237" t="s">
        <v>9962</v>
      </c>
      <c r="V2145" s="237" t="s">
        <v>101</v>
      </c>
      <c r="W2145" s="237"/>
      <c r="X2145" s="237"/>
      <c r="Y2145" s="237" t="s">
        <v>9959</v>
      </c>
      <c r="Z2145" s="237" t="s">
        <v>9960</v>
      </c>
      <c r="AA2145" s="237" t="str">
        <f t="shared" si="373"/>
        <v>ホウモンカンゴステーション　モリノトビラ</v>
      </c>
      <c r="AB2145" s="237" t="s">
        <v>9539</v>
      </c>
      <c r="AC2145" s="237" t="str">
        <f t="shared" si="374"/>
        <v>981</v>
      </c>
      <c r="AD2145" s="237" t="str">
        <f t="shared" si="375"/>
        <v>8001</v>
      </c>
      <c r="AE2145" s="237" t="s">
        <v>8511</v>
      </c>
      <c r="AF2145" s="237" t="s">
        <v>9963</v>
      </c>
      <c r="AG2145" s="237" t="str">
        <f t="shared" si="376"/>
        <v>仙台市泉区南光台東一丁目2番26号南光台ビル201</v>
      </c>
      <c r="AH2145" s="237" t="s">
        <v>9956</v>
      </c>
      <c r="AI2145" s="237" t="s">
        <v>9957</v>
      </c>
      <c r="AJ2145" s="237" t="s">
        <v>260</v>
      </c>
    </row>
    <row r="2146" spans="1:36">
      <c r="A2146" s="237" t="str">
        <f t="shared" si="368"/>
        <v>0415201292就労移行支援</v>
      </c>
      <c r="B2146" s="237" t="s">
        <v>9017</v>
      </c>
      <c r="C2146" s="237" t="s">
        <v>9018</v>
      </c>
      <c r="D2146" s="237" t="str">
        <f t="shared" si="369"/>
        <v>ウェルビーカブシキカイシャ</v>
      </c>
      <c r="E2146" s="237" t="s">
        <v>9019</v>
      </c>
      <c r="F2146" s="237" t="str">
        <f t="shared" si="370"/>
        <v>104</v>
      </c>
      <c r="G2146" s="237" t="str">
        <f t="shared" si="371"/>
        <v>0061</v>
      </c>
      <c r="H2146" s="237" t="s">
        <v>9020</v>
      </c>
      <c r="I2146" s="237" t="str">
        <f t="shared" si="372"/>
        <v>東京都中央区銀座二丁目３番６号</v>
      </c>
      <c r="J2146" s="237" t="s">
        <v>9021</v>
      </c>
      <c r="K2146" s="237" t="s">
        <v>9022</v>
      </c>
      <c r="L2146" s="237" t="s">
        <v>339</v>
      </c>
      <c r="M2146" s="237" t="s">
        <v>9023</v>
      </c>
      <c r="N2146" s="237" t="s">
        <v>9964</v>
      </c>
      <c r="O2146" s="237" t="s">
        <v>9965</v>
      </c>
      <c r="P2146" s="237" t="s">
        <v>923</v>
      </c>
      <c r="Q2146" s="237" t="s">
        <v>9168</v>
      </c>
      <c r="R2146" s="237" t="s">
        <v>9966</v>
      </c>
      <c r="S2146" s="237" t="s">
        <v>9967</v>
      </c>
      <c r="T2146" s="237" t="s">
        <v>9968</v>
      </c>
      <c r="U2146" s="237" t="s">
        <v>9969</v>
      </c>
      <c r="V2146" s="237" t="s">
        <v>109</v>
      </c>
      <c r="W2146" s="237"/>
      <c r="X2146" s="237"/>
      <c r="Y2146" s="237" t="s">
        <v>9964</v>
      </c>
      <c r="Z2146" s="237" t="s">
        <v>9965</v>
      </c>
      <c r="AA2146" s="237" t="str">
        <f t="shared" si="373"/>
        <v>ウェルビーセンダイエキマエセンター</v>
      </c>
      <c r="AB2146" s="237" t="s">
        <v>923</v>
      </c>
      <c r="AC2146" s="237" t="str">
        <f t="shared" si="374"/>
        <v>983</v>
      </c>
      <c r="AD2146" s="237" t="str">
        <f t="shared" si="375"/>
        <v>0852</v>
      </c>
      <c r="AE2146" s="237" t="s">
        <v>9168</v>
      </c>
      <c r="AF2146" s="237" t="s">
        <v>9966</v>
      </c>
      <c r="AG2146" s="237" t="str">
        <f t="shared" si="376"/>
        <v>仙台市宮城野区榴岡四丁目１番８号　パルシティ仙台３-Ⅾ</v>
      </c>
      <c r="AH2146" s="237" t="s">
        <v>9967</v>
      </c>
      <c r="AI2146" s="237" t="s">
        <v>9968</v>
      </c>
      <c r="AJ2146" s="237" t="s">
        <v>260</v>
      </c>
    </row>
    <row r="2147" spans="1:36">
      <c r="A2147" s="237" t="str">
        <f t="shared" si="368"/>
        <v>0415201292就労定着支援</v>
      </c>
      <c r="B2147" s="237" t="s">
        <v>9017</v>
      </c>
      <c r="C2147" s="237" t="s">
        <v>9018</v>
      </c>
      <c r="D2147" s="237" t="str">
        <f t="shared" si="369"/>
        <v>ウェルビーカブシキカイシャ</v>
      </c>
      <c r="E2147" s="237" t="s">
        <v>9019</v>
      </c>
      <c r="F2147" s="237" t="str">
        <f t="shared" si="370"/>
        <v>104</v>
      </c>
      <c r="G2147" s="237" t="str">
        <f t="shared" si="371"/>
        <v>0061</v>
      </c>
      <c r="H2147" s="237" t="s">
        <v>9020</v>
      </c>
      <c r="I2147" s="237" t="str">
        <f t="shared" si="372"/>
        <v>東京都中央区銀座二丁目３番６号</v>
      </c>
      <c r="J2147" s="237" t="s">
        <v>9021</v>
      </c>
      <c r="K2147" s="237" t="s">
        <v>9022</v>
      </c>
      <c r="L2147" s="237" t="s">
        <v>339</v>
      </c>
      <c r="M2147" s="237" t="s">
        <v>9023</v>
      </c>
      <c r="N2147" s="237" t="s">
        <v>9964</v>
      </c>
      <c r="O2147" s="237" t="s">
        <v>9965</v>
      </c>
      <c r="P2147" s="237" t="s">
        <v>923</v>
      </c>
      <c r="Q2147" s="237" t="s">
        <v>9168</v>
      </c>
      <c r="R2147" s="237" t="s">
        <v>9966</v>
      </c>
      <c r="S2147" s="237" t="s">
        <v>9967</v>
      </c>
      <c r="T2147" s="237" t="s">
        <v>9968</v>
      </c>
      <c r="U2147" s="237" t="s">
        <v>9969</v>
      </c>
      <c r="V2147" s="237" t="s">
        <v>789</v>
      </c>
      <c r="W2147" s="237"/>
      <c r="X2147" s="237"/>
      <c r="Y2147" s="237" t="s">
        <v>9970</v>
      </c>
      <c r="Z2147" s="237" t="s">
        <v>9971</v>
      </c>
      <c r="AA2147" s="237" t="str">
        <f t="shared" si="373"/>
        <v>シュウロウテイチャクシエンジギョウショ　ウェルビーセンダイエキマエセンター</v>
      </c>
      <c r="AB2147" s="237" t="s">
        <v>923</v>
      </c>
      <c r="AC2147" s="237" t="str">
        <f t="shared" si="374"/>
        <v>983</v>
      </c>
      <c r="AD2147" s="237" t="str">
        <f t="shared" si="375"/>
        <v>0852</v>
      </c>
      <c r="AE2147" s="237" t="s">
        <v>9168</v>
      </c>
      <c r="AF2147" s="237" t="s">
        <v>9966</v>
      </c>
      <c r="AG2147" s="237" t="str">
        <f t="shared" si="376"/>
        <v>仙台市宮城野区榴岡四丁目１番８号　パルシティ仙台３-Ⅾ</v>
      </c>
      <c r="AH2147" s="237" t="s">
        <v>9967</v>
      </c>
      <c r="AI2147" s="237" t="s">
        <v>9968</v>
      </c>
      <c r="AJ2147" s="237" t="s">
        <v>260</v>
      </c>
    </row>
    <row r="2148" spans="1:36">
      <c r="A2148" s="237" t="str">
        <f t="shared" si="368"/>
        <v>0415201300居宅介護</v>
      </c>
      <c r="B2148" s="237" t="s">
        <v>2991</v>
      </c>
      <c r="C2148" s="237" t="s">
        <v>9972</v>
      </c>
      <c r="D2148" s="237" t="str">
        <f t="shared" si="369"/>
        <v>ソンポケアカブシキガイシャ</v>
      </c>
      <c r="E2148" s="237" t="s">
        <v>2804</v>
      </c>
      <c r="F2148" s="237" t="str">
        <f t="shared" si="370"/>
        <v>140</v>
      </c>
      <c r="G2148" s="237" t="str">
        <f t="shared" si="371"/>
        <v>0002</v>
      </c>
      <c r="H2148" s="237" t="s">
        <v>9973</v>
      </c>
      <c r="I2148" s="237" t="str">
        <f t="shared" si="372"/>
        <v>東京都品川区東品川四丁目12番８号</v>
      </c>
      <c r="J2148" s="237" t="s">
        <v>9974</v>
      </c>
      <c r="K2148" s="237" t="s">
        <v>9975</v>
      </c>
      <c r="L2148" s="237" t="s">
        <v>339</v>
      </c>
      <c r="M2148" s="237" t="s">
        <v>2996</v>
      </c>
      <c r="N2148" s="237" t="s">
        <v>9976</v>
      </c>
      <c r="O2148" s="237" t="s">
        <v>9977</v>
      </c>
      <c r="P2148" s="237" t="s">
        <v>9621</v>
      </c>
      <c r="Q2148" s="237" t="s">
        <v>9168</v>
      </c>
      <c r="R2148" s="237" t="s">
        <v>9978</v>
      </c>
      <c r="S2148" s="237" t="s">
        <v>9698</v>
      </c>
      <c r="T2148" s="237" t="s">
        <v>9699</v>
      </c>
      <c r="U2148" s="237" t="s">
        <v>9979</v>
      </c>
      <c r="V2148" s="237" t="s">
        <v>99</v>
      </c>
      <c r="W2148" s="237"/>
      <c r="X2148" s="237"/>
      <c r="Y2148" s="237" t="s">
        <v>9976</v>
      </c>
      <c r="Z2148" s="237" t="s">
        <v>9977</v>
      </c>
      <c r="AA2148" s="237" t="str">
        <f t="shared" si="373"/>
        <v>ソンポケアセンダイハギノマチホウモンカイゴ</v>
      </c>
      <c r="AB2148" s="237" t="s">
        <v>9621</v>
      </c>
      <c r="AC2148" s="237" t="str">
        <f t="shared" si="374"/>
        <v>983</v>
      </c>
      <c r="AD2148" s="237" t="str">
        <f t="shared" si="375"/>
        <v>0043</v>
      </c>
      <c r="AE2148" s="237" t="s">
        <v>9168</v>
      </c>
      <c r="AF2148" s="237" t="s">
        <v>9978</v>
      </c>
      <c r="AG2148" s="237" t="str">
        <f t="shared" si="376"/>
        <v>仙台市宮城野区萩野町三丁目12番１号</v>
      </c>
      <c r="AH2148" s="237" t="s">
        <v>9698</v>
      </c>
      <c r="AI2148" s="237" t="s">
        <v>9699</v>
      </c>
      <c r="AJ2148" s="237" t="s">
        <v>260</v>
      </c>
    </row>
    <row r="2149" spans="1:36">
      <c r="A2149" s="237" t="str">
        <f t="shared" si="368"/>
        <v>0415201300重度訪問介護</v>
      </c>
      <c r="B2149" s="237" t="s">
        <v>2991</v>
      </c>
      <c r="C2149" s="237" t="s">
        <v>9972</v>
      </c>
      <c r="D2149" s="237" t="str">
        <f t="shared" si="369"/>
        <v>ソンポケアカブシキガイシャ</v>
      </c>
      <c r="E2149" s="237" t="s">
        <v>2804</v>
      </c>
      <c r="F2149" s="237" t="str">
        <f t="shared" si="370"/>
        <v>140</v>
      </c>
      <c r="G2149" s="237" t="str">
        <f t="shared" si="371"/>
        <v>0002</v>
      </c>
      <c r="H2149" s="237" t="s">
        <v>9973</v>
      </c>
      <c r="I2149" s="237" t="str">
        <f t="shared" si="372"/>
        <v>東京都品川区東品川四丁目12番８号</v>
      </c>
      <c r="J2149" s="237" t="s">
        <v>9974</v>
      </c>
      <c r="K2149" s="237" t="s">
        <v>9975</v>
      </c>
      <c r="L2149" s="237" t="s">
        <v>339</v>
      </c>
      <c r="M2149" s="237" t="s">
        <v>2996</v>
      </c>
      <c r="N2149" s="237" t="s">
        <v>9976</v>
      </c>
      <c r="O2149" s="237" t="s">
        <v>9977</v>
      </c>
      <c r="P2149" s="237" t="s">
        <v>9621</v>
      </c>
      <c r="Q2149" s="237" t="s">
        <v>9168</v>
      </c>
      <c r="R2149" s="237" t="s">
        <v>9978</v>
      </c>
      <c r="S2149" s="237" t="s">
        <v>9698</v>
      </c>
      <c r="T2149" s="237" t="s">
        <v>9699</v>
      </c>
      <c r="U2149" s="237" t="s">
        <v>9979</v>
      </c>
      <c r="V2149" s="237" t="s">
        <v>101</v>
      </c>
      <c r="W2149" s="237"/>
      <c r="X2149" s="237"/>
      <c r="Y2149" s="237" t="s">
        <v>9976</v>
      </c>
      <c r="Z2149" s="237" t="s">
        <v>9977</v>
      </c>
      <c r="AA2149" s="237" t="str">
        <f t="shared" si="373"/>
        <v>ソンポケアセンダイハギノマチホウモンカイゴ</v>
      </c>
      <c r="AB2149" s="237" t="s">
        <v>9621</v>
      </c>
      <c r="AC2149" s="237" t="str">
        <f t="shared" si="374"/>
        <v>983</v>
      </c>
      <c r="AD2149" s="237" t="str">
        <f t="shared" si="375"/>
        <v>0043</v>
      </c>
      <c r="AE2149" s="237" t="s">
        <v>9168</v>
      </c>
      <c r="AF2149" s="237" t="s">
        <v>9978</v>
      </c>
      <c r="AG2149" s="237" t="str">
        <f t="shared" si="376"/>
        <v>仙台市宮城野区萩野町三丁目12番１号</v>
      </c>
      <c r="AH2149" s="237" t="s">
        <v>9698</v>
      </c>
      <c r="AI2149" s="237" t="s">
        <v>9699</v>
      </c>
      <c r="AJ2149" s="237" t="s">
        <v>260</v>
      </c>
    </row>
    <row r="2150" spans="1:36">
      <c r="A2150" s="237" t="str">
        <f t="shared" si="368"/>
        <v>0415201318就労移行支援</v>
      </c>
      <c r="B2150" s="237" t="s">
        <v>9980</v>
      </c>
      <c r="C2150" s="237" t="s">
        <v>9981</v>
      </c>
      <c r="D2150" s="237" t="str">
        <f t="shared" si="369"/>
        <v>カブシキカイシャチャレジョブ</v>
      </c>
      <c r="E2150" s="237" t="s">
        <v>9982</v>
      </c>
      <c r="F2150" s="237" t="str">
        <f t="shared" si="370"/>
        <v>330</v>
      </c>
      <c r="G2150" s="237" t="str">
        <f t="shared" si="371"/>
        <v>0074</v>
      </c>
      <c r="H2150" s="237" t="s">
        <v>9983</v>
      </c>
      <c r="I2150" s="237" t="str">
        <f t="shared" si="372"/>
        <v>埼玉県さいたま市浦和区北浦和四丁目３番４　オキナヤ北浦和ビル１階</v>
      </c>
      <c r="J2150" s="237" t="s">
        <v>9984</v>
      </c>
      <c r="K2150" s="237" t="s">
        <v>9985</v>
      </c>
      <c r="L2150" s="237" t="s">
        <v>339</v>
      </c>
      <c r="M2150" s="237" t="s">
        <v>9986</v>
      </c>
      <c r="N2150" s="237" t="s">
        <v>9987</v>
      </c>
      <c r="O2150" s="237" t="s">
        <v>9988</v>
      </c>
      <c r="P2150" s="237" t="s">
        <v>923</v>
      </c>
      <c r="Q2150" s="237" t="s">
        <v>9168</v>
      </c>
      <c r="R2150" s="237" t="s">
        <v>9989</v>
      </c>
      <c r="S2150" s="237" t="s">
        <v>9990</v>
      </c>
      <c r="T2150" s="237" t="s">
        <v>9991</v>
      </c>
      <c r="U2150" s="237" t="s">
        <v>9992</v>
      </c>
      <c r="V2150" s="237" t="s">
        <v>109</v>
      </c>
      <c r="W2150" s="237"/>
      <c r="X2150" s="237"/>
      <c r="Y2150" s="237" t="s">
        <v>9987</v>
      </c>
      <c r="Z2150" s="237" t="s">
        <v>9988</v>
      </c>
      <c r="AA2150" s="237" t="str">
        <f t="shared" si="373"/>
        <v>チャレジョブセンターセンダイ</v>
      </c>
      <c r="AB2150" s="237" t="s">
        <v>923</v>
      </c>
      <c r="AC2150" s="237" t="str">
        <f t="shared" si="374"/>
        <v>983</v>
      </c>
      <c r="AD2150" s="237" t="str">
        <f t="shared" si="375"/>
        <v>0852</v>
      </c>
      <c r="AE2150" s="237" t="s">
        <v>9168</v>
      </c>
      <c r="AF2150" s="237" t="s">
        <v>9989</v>
      </c>
      <c r="AG2150" s="237" t="str">
        <f t="shared" si="376"/>
        <v>仙台市宮城野区榴岡四丁目１番８号　パルシティ仙台３-B2</v>
      </c>
      <c r="AH2150" s="237" t="s">
        <v>9990</v>
      </c>
      <c r="AI2150" s="237" t="s">
        <v>9991</v>
      </c>
      <c r="AJ2150" s="237" t="s">
        <v>332</v>
      </c>
    </row>
    <row r="2151" spans="1:36">
      <c r="A2151" s="237" t="str">
        <f t="shared" si="368"/>
        <v>0415201326生活介護</v>
      </c>
      <c r="B2151" s="237" t="s">
        <v>8057</v>
      </c>
      <c r="C2151" s="237" t="s">
        <v>8058</v>
      </c>
      <c r="D2151" s="237" t="str">
        <f t="shared" si="369"/>
        <v>カブシキガイシャナカガワ</v>
      </c>
      <c r="E2151" s="237" t="s">
        <v>608</v>
      </c>
      <c r="F2151" s="237" t="str">
        <f t="shared" si="370"/>
        <v>980</v>
      </c>
      <c r="G2151" s="237" t="str">
        <f t="shared" si="371"/>
        <v>0003</v>
      </c>
      <c r="H2151" s="237" t="s">
        <v>8059</v>
      </c>
      <c r="I2151" s="237" t="str">
        <f t="shared" si="372"/>
        <v>仙台市青葉区小田原四丁目２番18号</v>
      </c>
      <c r="J2151" s="237" t="s">
        <v>8060</v>
      </c>
      <c r="K2151" s="237" t="s">
        <v>8061</v>
      </c>
      <c r="L2151" s="237" t="s">
        <v>339</v>
      </c>
      <c r="M2151" s="237" t="s">
        <v>8062</v>
      </c>
      <c r="N2151" s="237" t="s">
        <v>9993</v>
      </c>
      <c r="O2151" s="237" t="s">
        <v>9994</v>
      </c>
      <c r="P2151" s="237" t="s">
        <v>9857</v>
      </c>
      <c r="Q2151" s="237" t="s">
        <v>9168</v>
      </c>
      <c r="R2151" s="237" t="s">
        <v>9995</v>
      </c>
      <c r="S2151" s="237" t="s">
        <v>9996</v>
      </c>
      <c r="T2151" s="237" t="s">
        <v>9997</v>
      </c>
      <c r="U2151" s="237" t="s">
        <v>9998</v>
      </c>
      <c r="V2151" s="237" t="s">
        <v>105</v>
      </c>
      <c r="W2151" s="237"/>
      <c r="X2151" s="237"/>
      <c r="Y2151" s="237" t="s">
        <v>9993</v>
      </c>
      <c r="Z2151" s="237" t="s">
        <v>9994</v>
      </c>
      <c r="AA2151" s="237" t="str">
        <f t="shared" si="373"/>
        <v>デイサービスナカガワ</v>
      </c>
      <c r="AB2151" s="237" t="s">
        <v>9857</v>
      </c>
      <c r="AC2151" s="237" t="str">
        <f t="shared" si="374"/>
        <v>983</v>
      </c>
      <c r="AD2151" s="237" t="str">
        <f t="shared" si="375"/>
        <v>0861</v>
      </c>
      <c r="AE2151" s="237" t="s">
        <v>9168</v>
      </c>
      <c r="AF2151" s="237" t="s">
        <v>9995</v>
      </c>
      <c r="AG2151" s="237" t="str">
        <f t="shared" si="376"/>
        <v>仙台市宮城野区鉄砲町中３番地の４プラザ和光ビル１階</v>
      </c>
      <c r="AH2151" s="237" t="s">
        <v>9996</v>
      </c>
      <c r="AI2151" s="237" t="s">
        <v>9997</v>
      </c>
      <c r="AJ2151" s="237" t="s">
        <v>260</v>
      </c>
    </row>
    <row r="2152" spans="1:36">
      <c r="A2152" s="237" t="str">
        <f t="shared" si="368"/>
        <v>0415201326自立訓練（機能訓練）</v>
      </c>
      <c r="B2152" s="237" t="s">
        <v>8057</v>
      </c>
      <c r="C2152" s="237" t="s">
        <v>8058</v>
      </c>
      <c r="D2152" s="237" t="str">
        <f t="shared" si="369"/>
        <v>カブシキガイシャナカガワ</v>
      </c>
      <c r="E2152" s="237" t="s">
        <v>608</v>
      </c>
      <c r="F2152" s="237" t="str">
        <f t="shared" si="370"/>
        <v>980</v>
      </c>
      <c r="G2152" s="237" t="str">
        <f t="shared" si="371"/>
        <v>0003</v>
      </c>
      <c r="H2152" s="237" t="s">
        <v>8059</v>
      </c>
      <c r="I2152" s="237" t="str">
        <f t="shared" si="372"/>
        <v>仙台市青葉区小田原四丁目２番18号</v>
      </c>
      <c r="J2152" s="237" t="s">
        <v>8060</v>
      </c>
      <c r="K2152" s="237" t="s">
        <v>8061</v>
      </c>
      <c r="L2152" s="237" t="s">
        <v>339</v>
      </c>
      <c r="M2152" s="237" t="s">
        <v>8062</v>
      </c>
      <c r="N2152" s="237" t="s">
        <v>9993</v>
      </c>
      <c r="O2152" s="237" t="s">
        <v>9994</v>
      </c>
      <c r="P2152" s="237" t="s">
        <v>9857</v>
      </c>
      <c r="Q2152" s="237" t="s">
        <v>9168</v>
      </c>
      <c r="R2152" s="237" t="s">
        <v>9995</v>
      </c>
      <c r="S2152" s="237" t="s">
        <v>9996</v>
      </c>
      <c r="T2152" s="237" t="s">
        <v>9997</v>
      </c>
      <c r="U2152" s="237" t="s">
        <v>9998</v>
      </c>
      <c r="V2152" s="237" t="s">
        <v>189</v>
      </c>
      <c r="W2152" s="237"/>
      <c r="X2152" s="237"/>
      <c r="Y2152" s="237" t="s">
        <v>9993</v>
      </c>
      <c r="Z2152" s="237" t="s">
        <v>9994</v>
      </c>
      <c r="AA2152" s="237" t="str">
        <f t="shared" si="373"/>
        <v>デイサービスナカガワ</v>
      </c>
      <c r="AB2152" s="237" t="s">
        <v>9857</v>
      </c>
      <c r="AC2152" s="237" t="str">
        <f t="shared" si="374"/>
        <v>983</v>
      </c>
      <c r="AD2152" s="237" t="str">
        <f t="shared" si="375"/>
        <v>0861</v>
      </c>
      <c r="AE2152" s="237" t="s">
        <v>9168</v>
      </c>
      <c r="AF2152" s="237" t="s">
        <v>9995</v>
      </c>
      <c r="AG2152" s="237" t="str">
        <f t="shared" si="376"/>
        <v>仙台市宮城野区鉄砲町中３番地の４プラザ和光ビル１階</v>
      </c>
      <c r="AH2152" s="237" t="s">
        <v>9996</v>
      </c>
      <c r="AI2152" s="237" t="s">
        <v>9997</v>
      </c>
      <c r="AJ2152" s="237" t="s">
        <v>260</v>
      </c>
    </row>
    <row r="2153" spans="1:36">
      <c r="A2153" s="237" t="str">
        <f t="shared" si="368"/>
        <v>0415201326自立訓練（生活訓練）</v>
      </c>
      <c r="B2153" s="237" t="s">
        <v>8057</v>
      </c>
      <c r="C2153" s="237" t="s">
        <v>8058</v>
      </c>
      <c r="D2153" s="237" t="str">
        <f t="shared" si="369"/>
        <v>カブシキガイシャナカガワ</v>
      </c>
      <c r="E2153" s="237" t="s">
        <v>608</v>
      </c>
      <c r="F2153" s="237" t="str">
        <f t="shared" si="370"/>
        <v>980</v>
      </c>
      <c r="G2153" s="237" t="str">
        <f t="shared" si="371"/>
        <v>0003</v>
      </c>
      <c r="H2153" s="237" t="s">
        <v>8059</v>
      </c>
      <c r="I2153" s="237" t="str">
        <f t="shared" si="372"/>
        <v>仙台市青葉区小田原四丁目２番18号</v>
      </c>
      <c r="J2153" s="237" t="s">
        <v>8060</v>
      </c>
      <c r="K2153" s="237" t="s">
        <v>8061</v>
      </c>
      <c r="L2153" s="237" t="s">
        <v>339</v>
      </c>
      <c r="M2153" s="237" t="s">
        <v>8062</v>
      </c>
      <c r="N2153" s="237" t="s">
        <v>9993</v>
      </c>
      <c r="O2153" s="237" t="s">
        <v>9994</v>
      </c>
      <c r="P2153" s="237" t="s">
        <v>9857</v>
      </c>
      <c r="Q2153" s="237" t="s">
        <v>9168</v>
      </c>
      <c r="R2153" s="237" t="s">
        <v>9995</v>
      </c>
      <c r="S2153" s="237" t="s">
        <v>9996</v>
      </c>
      <c r="T2153" s="237" t="s">
        <v>9997</v>
      </c>
      <c r="U2153" s="237" t="s">
        <v>9998</v>
      </c>
      <c r="V2153" s="237" t="s">
        <v>108</v>
      </c>
      <c r="W2153" s="237"/>
      <c r="X2153" s="237"/>
      <c r="Y2153" s="237" t="s">
        <v>9993</v>
      </c>
      <c r="Z2153" s="237" t="s">
        <v>9994</v>
      </c>
      <c r="AA2153" s="237" t="str">
        <f t="shared" si="373"/>
        <v>デイサービスナカガワ</v>
      </c>
      <c r="AB2153" s="237" t="s">
        <v>9857</v>
      </c>
      <c r="AC2153" s="237" t="str">
        <f t="shared" si="374"/>
        <v>983</v>
      </c>
      <c r="AD2153" s="237" t="str">
        <f t="shared" si="375"/>
        <v>0861</v>
      </c>
      <c r="AE2153" s="237" t="s">
        <v>9168</v>
      </c>
      <c r="AF2153" s="237" t="s">
        <v>9995</v>
      </c>
      <c r="AG2153" s="237" t="str">
        <f t="shared" si="376"/>
        <v>仙台市宮城野区鉄砲町中３番地の４プラザ和光ビル１階</v>
      </c>
      <c r="AH2153" s="237" t="s">
        <v>9996</v>
      </c>
      <c r="AI2153" s="237" t="s">
        <v>9997</v>
      </c>
      <c r="AJ2153" s="237" t="s">
        <v>260</v>
      </c>
    </row>
    <row r="2154" spans="1:36">
      <c r="A2154" s="237" t="str">
        <f t="shared" si="368"/>
        <v>0415201334居宅介護</v>
      </c>
      <c r="B2154" s="237" t="s">
        <v>9999</v>
      </c>
      <c r="C2154" s="237" t="s">
        <v>10000</v>
      </c>
      <c r="D2154" s="237" t="str">
        <f t="shared" si="369"/>
        <v>カブシキガイシャソウイズミメディカルケア</v>
      </c>
      <c r="E2154" s="237" t="s">
        <v>10001</v>
      </c>
      <c r="F2154" s="237" t="str">
        <f t="shared" si="370"/>
        <v>130</v>
      </c>
      <c r="G2154" s="237" t="str">
        <f t="shared" si="371"/>
        <v>0013</v>
      </c>
      <c r="H2154" s="237" t="s">
        <v>10002</v>
      </c>
      <c r="I2154" s="237" t="str">
        <f t="shared" si="372"/>
        <v>東京都墨田区錦糸一丁目１番５号</v>
      </c>
      <c r="J2154" s="237" t="s">
        <v>10003</v>
      </c>
      <c r="K2154" s="237" t="s">
        <v>10004</v>
      </c>
      <c r="L2154" s="237" t="s">
        <v>339</v>
      </c>
      <c r="M2154" s="237" t="s">
        <v>10005</v>
      </c>
      <c r="N2154" s="237" t="s">
        <v>10006</v>
      </c>
      <c r="O2154" s="237" t="s">
        <v>10007</v>
      </c>
      <c r="P2154" s="237" t="s">
        <v>9284</v>
      </c>
      <c r="Q2154" s="237" t="s">
        <v>9168</v>
      </c>
      <c r="R2154" s="237" t="s">
        <v>10008</v>
      </c>
      <c r="S2154" s="237" t="s">
        <v>10009</v>
      </c>
      <c r="T2154" s="237" t="s">
        <v>10010</v>
      </c>
      <c r="U2154" s="237" t="s">
        <v>10011</v>
      </c>
      <c r="V2154" s="237" t="s">
        <v>99</v>
      </c>
      <c r="W2154" s="237"/>
      <c r="X2154" s="237"/>
      <c r="Y2154" s="237" t="s">
        <v>10006</v>
      </c>
      <c r="Z2154" s="237" t="s">
        <v>10007</v>
      </c>
      <c r="AA2154" s="237" t="str">
        <f t="shared" si="373"/>
        <v>アクトケア　センダイ</v>
      </c>
      <c r="AB2154" s="237" t="s">
        <v>9284</v>
      </c>
      <c r="AC2154" s="237" t="str">
        <f t="shared" si="374"/>
        <v>983</v>
      </c>
      <c r="AD2154" s="237" t="str">
        <f t="shared" si="375"/>
        <v>0038</v>
      </c>
      <c r="AE2154" s="237" t="s">
        <v>9168</v>
      </c>
      <c r="AF2154" s="237" t="s">
        <v>10008</v>
      </c>
      <c r="AG2154" s="237" t="str">
        <f t="shared" si="376"/>
        <v>仙台市宮城野区新田四丁目28番65号</v>
      </c>
      <c r="AH2154" s="237" t="s">
        <v>10009</v>
      </c>
      <c r="AI2154" s="237" t="s">
        <v>10010</v>
      </c>
      <c r="AJ2154" s="237" t="s">
        <v>260</v>
      </c>
    </row>
    <row r="2155" spans="1:36">
      <c r="A2155" s="237" t="str">
        <f t="shared" si="368"/>
        <v>0415201334重度訪問介護</v>
      </c>
      <c r="B2155" s="237" t="s">
        <v>9999</v>
      </c>
      <c r="C2155" s="237" t="s">
        <v>10000</v>
      </c>
      <c r="D2155" s="237" t="str">
        <f t="shared" si="369"/>
        <v>カブシキガイシャソウイズミメディカルケア</v>
      </c>
      <c r="E2155" s="237" t="s">
        <v>10001</v>
      </c>
      <c r="F2155" s="237" t="str">
        <f t="shared" si="370"/>
        <v>130</v>
      </c>
      <c r="G2155" s="237" t="str">
        <f t="shared" si="371"/>
        <v>0013</v>
      </c>
      <c r="H2155" s="237" t="s">
        <v>10002</v>
      </c>
      <c r="I2155" s="237" t="str">
        <f t="shared" si="372"/>
        <v>東京都墨田区錦糸一丁目１番５号</v>
      </c>
      <c r="J2155" s="237" t="s">
        <v>10003</v>
      </c>
      <c r="K2155" s="237" t="s">
        <v>10004</v>
      </c>
      <c r="L2155" s="237" t="s">
        <v>339</v>
      </c>
      <c r="M2155" s="237" t="s">
        <v>10005</v>
      </c>
      <c r="N2155" s="237" t="s">
        <v>10006</v>
      </c>
      <c r="O2155" s="237" t="s">
        <v>10007</v>
      </c>
      <c r="P2155" s="237" t="s">
        <v>9284</v>
      </c>
      <c r="Q2155" s="237" t="s">
        <v>9168</v>
      </c>
      <c r="R2155" s="237" t="s">
        <v>10008</v>
      </c>
      <c r="S2155" s="237" t="s">
        <v>10009</v>
      </c>
      <c r="T2155" s="237" t="s">
        <v>10010</v>
      </c>
      <c r="U2155" s="237" t="s">
        <v>10011</v>
      </c>
      <c r="V2155" s="237" t="s">
        <v>101</v>
      </c>
      <c r="W2155" s="237"/>
      <c r="X2155" s="237"/>
      <c r="Y2155" s="237" t="s">
        <v>10006</v>
      </c>
      <c r="Z2155" s="237" t="s">
        <v>10007</v>
      </c>
      <c r="AA2155" s="237" t="str">
        <f t="shared" si="373"/>
        <v>アクトケア　センダイ</v>
      </c>
      <c r="AB2155" s="237" t="s">
        <v>9284</v>
      </c>
      <c r="AC2155" s="237" t="str">
        <f t="shared" si="374"/>
        <v>983</v>
      </c>
      <c r="AD2155" s="237" t="str">
        <f t="shared" si="375"/>
        <v>0038</v>
      </c>
      <c r="AE2155" s="237" t="s">
        <v>9168</v>
      </c>
      <c r="AF2155" s="237" t="s">
        <v>10008</v>
      </c>
      <c r="AG2155" s="237" t="str">
        <f t="shared" si="376"/>
        <v>仙台市宮城野区新田四丁目28番65号</v>
      </c>
      <c r="AH2155" s="237" t="s">
        <v>10009</v>
      </c>
      <c r="AI2155" s="237" t="s">
        <v>10010</v>
      </c>
      <c r="AJ2155" s="237" t="s">
        <v>260</v>
      </c>
    </row>
    <row r="2156" spans="1:36">
      <c r="A2156" s="237" t="str">
        <f t="shared" si="368"/>
        <v>0415201342居宅介護</v>
      </c>
      <c r="B2156" s="237" t="s">
        <v>10012</v>
      </c>
      <c r="C2156" s="237" t="s">
        <v>10013</v>
      </c>
      <c r="D2156" s="237" t="str">
        <f t="shared" si="369"/>
        <v>カブシキガイシャケアステーションジェイアンドジェイ</v>
      </c>
      <c r="E2156" s="237" t="s">
        <v>10014</v>
      </c>
      <c r="F2156" s="237" t="str">
        <f t="shared" si="370"/>
        <v>983</v>
      </c>
      <c r="G2156" s="237" t="str">
        <f t="shared" si="371"/>
        <v>0869</v>
      </c>
      <c r="H2156" s="237" t="s">
        <v>10015</v>
      </c>
      <c r="I2156" s="237" t="str">
        <f t="shared" si="372"/>
        <v>仙台市宮城野区鉄砲町西２番地の４ダイアパレス榴岡Ⅱ1002</v>
      </c>
      <c r="J2156" s="237" t="s">
        <v>10016</v>
      </c>
      <c r="K2156" s="237" t="s">
        <v>10017</v>
      </c>
      <c r="L2156" s="237" t="s">
        <v>339</v>
      </c>
      <c r="M2156" s="237" t="s">
        <v>10018</v>
      </c>
      <c r="N2156" s="237" t="s">
        <v>10019</v>
      </c>
      <c r="O2156" s="237" t="s">
        <v>10020</v>
      </c>
      <c r="P2156" s="237" t="s">
        <v>10014</v>
      </c>
      <c r="Q2156" s="237" t="s">
        <v>9168</v>
      </c>
      <c r="R2156" s="237" t="s">
        <v>10015</v>
      </c>
      <c r="S2156" s="237" t="s">
        <v>10016</v>
      </c>
      <c r="T2156" s="237" t="s">
        <v>10017</v>
      </c>
      <c r="U2156" s="237" t="s">
        <v>10021</v>
      </c>
      <c r="V2156" s="237" t="s">
        <v>99</v>
      </c>
      <c r="W2156" s="237"/>
      <c r="X2156" s="237"/>
      <c r="Y2156" s="237" t="s">
        <v>10019</v>
      </c>
      <c r="Z2156" s="237" t="s">
        <v>10020</v>
      </c>
      <c r="AA2156" s="237" t="str">
        <f t="shared" si="373"/>
        <v>ケアステーションジェイアンドジェイ</v>
      </c>
      <c r="AB2156" s="237" t="s">
        <v>10014</v>
      </c>
      <c r="AC2156" s="237" t="str">
        <f t="shared" si="374"/>
        <v>983</v>
      </c>
      <c r="AD2156" s="237" t="str">
        <f t="shared" si="375"/>
        <v>0869</v>
      </c>
      <c r="AE2156" s="237" t="s">
        <v>9168</v>
      </c>
      <c r="AF2156" s="237" t="s">
        <v>10015</v>
      </c>
      <c r="AG2156" s="237" t="str">
        <f t="shared" si="376"/>
        <v>仙台市宮城野区鉄砲町西２番地の４ダイアパレス榴岡Ⅱ1002</v>
      </c>
      <c r="AH2156" s="237" t="s">
        <v>10016</v>
      </c>
      <c r="AI2156" s="237" t="s">
        <v>10017</v>
      </c>
      <c r="AJ2156" s="237" t="s">
        <v>260</v>
      </c>
    </row>
    <row r="2157" spans="1:36">
      <c r="A2157" s="237" t="str">
        <f t="shared" si="368"/>
        <v>0415201342重度訪問介護</v>
      </c>
      <c r="B2157" s="237" t="s">
        <v>10012</v>
      </c>
      <c r="C2157" s="237" t="s">
        <v>10013</v>
      </c>
      <c r="D2157" s="237" t="str">
        <f t="shared" si="369"/>
        <v>カブシキガイシャケアステーションジェイアンドジェイ</v>
      </c>
      <c r="E2157" s="237" t="s">
        <v>10014</v>
      </c>
      <c r="F2157" s="237" t="str">
        <f t="shared" si="370"/>
        <v>983</v>
      </c>
      <c r="G2157" s="237" t="str">
        <f t="shared" si="371"/>
        <v>0869</v>
      </c>
      <c r="H2157" s="237" t="s">
        <v>10015</v>
      </c>
      <c r="I2157" s="237" t="str">
        <f t="shared" si="372"/>
        <v>仙台市宮城野区鉄砲町西２番地の４ダイアパレス榴岡Ⅱ1002</v>
      </c>
      <c r="J2157" s="237" t="s">
        <v>10016</v>
      </c>
      <c r="K2157" s="237" t="s">
        <v>10017</v>
      </c>
      <c r="L2157" s="237" t="s">
        <v>339</v>
      </c>
      <c r="M2157" s="237" t="s">
        <v>10018</v>
      </c>
      <c r="N2157" s="237" t="s">
        <v>10019</v>
      </c>
      <c r="O2157" s="237" t="s">
        <v>10020</v>
      </c>
      <c r="P2157" s="237" t="s">
        <v>10014</v>
      </c>
      <c r="Q2157" s="237" t="s">
        <v>9168</v>
      </c>
      <c r="R2157" s="237" t="s">
        <v>10015</v>
      </c>
      <c r="S2157" s="237" t="s">
        <v>10016</v>
      </c>
      <c r="T2157" s="237" t="s">
        <v>10017</v>
      </c>
      <c r="U2157" s="237" t="s">
        <v>10021</v>
      </c>
      <c r="V2157" s="237" t="s">
        <v>101</v>
      </c>
      <c r="W2157" s="237"/>
      <c r="X2157" s="237"/>
      <c r="Y2157" s="237" t="s">
        <v>10019</v>
      </c>
      <c r="Z2157" s="237" t="s">
        <v>10020</v>
      </c>
      <c r="AA2157" s="237" t="str">
        <f t="shared" si="373"/>
        <v>ケアステーションジェイアンドジェイ</v>
      </c>
      <c r="AB2157" s="237" t="s">
        <v>10014</v>
      </c>
      <c r="AC2157" s="237" t="str">
        <f t="shared" si="374"/>
        <v>983</v>
      </c>
      <c r="AD2157" s="237" t="str">
        <f t="shared" si="375"/>
        <v>0869</v>
      </c>
      <c r="AE2157" s="237" t="s">
        <v>9168</v>
      </c>
      <c r="AF2157" s="237" t="s">
        <v>10015</v>
      </c>
      <c r="AG2157" s="237" t="str">
        <f t="shared" si="376"/>
        <v>仙台市宮城野区鉄砲町西２番地の４ダイアパレス榴岡Ⅱ1002</v>
      </c>
      <c r="AH2157" s="237" t="s">
        <v>10016</v>
      </c>
      <c r="AI2157" s="237" t="s">
        <v>10017</v>
      </c>
      <c r="AJ2157" s="237" t="s">
        <v>260</v>
      </c>
    </row>
    <row r="2158" spans="1:36">
      <c r="A2158" s="237" t="str">
        <f t="shared" si="368"/>
        <v>0415201359短期入所</v>
      </c>
      <c r="B2158" s="237" t="s">
        <v>7668</v>
      </c>
      <c r="C2158" s="237" t="s">
        <v>7669</v>
      </c>
      <c r="D2158" s="237" t="str">
        <f t="shared" si="369"/>
        <v>シャカイフクシホウジンセンダイハゲミノカイ</v>
      </c>
      <c r="E2158" s="237" t="s">
        <v>6965</v>
      </c>
      <c r="F2158" s="237" t="str">
        <f t="shared" si="370"/>
        <v>980</v>
      </c>
      <c r="G2158" s="237" t="str">
        <f t="shared" si="371"/>
        <v>0822</v>
      </c>
      <c r="H2158" s="237" t="s">
        <v>7670</v>
      </c>
      <c r="I2158" s="237" t="str">
        <f t="shared" si="372"/>
        <v>仙台市青葉区立町１８番３号</v>
      </c>
      <c r="J2158" s="237" t="s">
        <v>7671</v>
      </c>
      <c r="K2158" s="237" t="s">
        <v>7671</v>
      </c>
      <c r="L2158" s="237" t="s">
        <v>248</v>
      </c>
      <c r="M2158" s="237" t="s">
        <v>7672</v>
      </c>
      <c r="N2158" s="237" t="s">
        <v>10022</v>
      </c>
      <c r="O2158" s="237" t="s">
        <v>10023</v>
      </c>
      <c r="P2158" s="237" t="s">
        <v>10024</v>
      </c>
      <c r="Q2158" s="237" t="s">
        <v>9168</v>
      </c>
      <c r="R2158" s="237" t="s">
        <v>10025</v>
      </c>
      <c r="S2158" s="237" t="s">
        <v>10026</v>
      </c>
      <c r="T2158" s="237" t="s">
        <v>10027</v>
      </c>
      <c r="U2158" s="237" t="s">
        <v>10028</v>
      </c>
      <c r="V2158" s="237" t="s">
        <v>277</v>
      </c>
      <c r="W2158" s="237"/>
      <c r="X2158" s="237"/>
      <c r="Y2158" s="237" t="s">
        <v>10022</v>
      </c>
      <c r="Z2158" s="237" t="s">
        <v>10023</v>
      </c>
      <c r="AA2158" s="237" t="str">
        <f t="shared" si="373"/>
        <v>Ｔａｇｏｍａｒｕステイ</v>
      </c>
      <c r="AB2158" s="237" t="s">
        <v>10024</v>
      </c>
      <c r="AC2158" s="237" t="str">
        <f t="shared" si="374"/>
        <v>983</v>
      </c>
      <c r="AD2158" s="237" t="str">
        <f t="shared" si="375"/>
        <v>0026</v>
      </c>
      <c r="AE2158" s="237" t="s">
        <v>9168</v>
      </c>
      <c r="AF2158" s="237" t="s">
        <v>10025</v>
      </c>
      <c r="AG2158" s="237" t="str">
        <f t="shared" si="376"/>
        <v>仙台市宮城野区田子西一丁目12番地３</v>
      </c>
      <c r="AH2158" s="237" t="s">
        <v>10026</v>
      </c>
      <c r="AI2158" s="237" t="s">
        <v>10027</v>
      </c>
      <c r="AJ2158" s="237" t="s">
        <v>260</v>
      </c>
    </row>
    <row r="2159" spans="1:36">
      <c r="A2159" s="237" t="str">
        <f t="shared" si="368"/>
        <v>0415201375就労継続支援Ａ型</v>
      </c>
      <c r="B2159" s="237" t="s">
        <v>7505</v>
      </c>
      <c r="C2159" s="237" t="s">
        <v>7506</v>
      </c>
      <c r="D2159" s="237" t="str">
        <f t="shared" si="369"/>
        <v>トクテイヒエイリカツドウホウジン　ホップノモリ</v>
      </c>
      <c r="E2159" s="237" t="s">
        <v>646</v>
      </c>
      <c r="F2159" s="237" t="str">
        <f t="shared" si="370"/>
        <v>980</v>
      </c>
      <c r="G2159" s="237" t="str">
        <f t="shared" si="371"/>
        <v>0014</v>
      </c>
      <c r="H2159" s="237" t="s">
        <v>7507</v>
      </c>
      <c r="I2159" s="237" t="str">
        <f t="shared" si="372"/>
        <v>仙台市青葉区本町一丁目2番5号第3志ら梅ビル4階</v>
      </c>
      <c r="J2159" s="237" t="s">
        <v>7442</v>
      </c>
      <c r="K2159" s="237" t="s">
        <v>7443</v>
      </c>
      <c r="L2159" s="237" t="s">
        <v>7508</v>
      </c>
      <c r="M2159" s="237" t="s">
        <v>7509</v>
      </c>
      <c r="N2159" s="237" t="s">
        <v>10029</v>
      </c>
      <c r="O2159" s="237" t="s">
        <v>10030</v>
      </c>
      <c r="P2159" s="237" t="s">
        <v>923</v>
      </c>
      <c r="Q2159" s="237" t="s">
        <v>9168</v>
      </c>
      <c r="R2159" s="237" t="s">
        <v>10031</v>
      </c>
      <c r="S2159" s="237" t="s">
        <v>10032</v>
      </c>
      <c r="T2159" s="237" t="s">
        <v>10033</v>
      </c>
      <c r="U2159" s="237" t="s">
        <v>10034</v>
      </c>
      <c r="V2159" s="237" t="s">
        <v>110</v>
      </c>
      <c r="W2159" s="237"/>
      <c r="X2159" s="237"/>
      <c r="Y2159" s="237" t="s">
        <v>10029</v>
      </c>
      <c r="Z2159" s="237" t="s">
        <v>10030</v>
      </c>
      <c r="AA2159" s="237" t="str">
        <f t="shared" si="373"/>
        <v>ティーエフユーカフェテリアオリーブ</v>
      </c>
      <c r="AB2159" s="237" t="s">
        <v>923</v>
      </c>
      <c r="AC2159" s="237" t="str">
        <f t="shared" si="374"/>
        <v>983</v>
      </c>
      <c r="AD2159" s="237" t="str">
        <f t="shared" si="375"/>
        <v>0852</v>
      </c>
      <c r="AE2159" s="237" t="s">
        <v>9168</v>
      </c>
      <c r="AF2159" s="237" t="s">
        <v>10031</v>
      </c>
      <c r="AG2159" s="237" t="str">
        <f t="shared" si="376"/>
        <v>仙台市宮城野区榴岡二丁目５番26号東北福祉大学仙台駅東口キャンパス１Ｆ・Ｂ１</v>
      </c>
      <c r="AH2159" s="237" t="s">
        <v>10032</v>
      </c>
      <c r="AI2159" s="237" t="s">
        <v>10033</v>
      </c>
      <c r="AJ2159" s="237" t="s">
        <v>260</v>
      </c>
    </row>
    <row r="2160" spans="1:36">
      <c r="A2160" s="237" t="str">
        <f t="shared" si="368"/>
        <v>0415201391居宅介護</v>
      </c>
      <c r="B2160" s="237" t="s">
        <v>7668</v>
      </c>
      <c r="C2160" s="237" t="s">
        <v>7669</v>
      </c>
      <c r="D2160" s="237" t="str">
        <f t="shared" si="369"/>
        <v>シャカイフクシホウジンセンダイハゲミノカイ</v>
      </c>
      <c r="E2160" s="237" t="s">
        <v>6965</v>
      </c>
      <c r="F2160" s="237" t="str">
        <f t="shared" si="370"/>
        <v>980</v>
      </c>
      <c r="G2160" s="237" t="str">
        <f t="shared" si="371"/>
        <v>0822</v>
      </c>
      <c r="H2160" s="237" t="s">
        <v>7670</v>
      </c>
      <c r="I2160" s="237" t="str">
        <f t="shared" si="372"/>
        <v>仙台市青葉区立町１８番３号</v>
      </c>
      <c r="J2160" s="237" t="s">
        <v>7671</v>
      </c>
      <c r="K2160" s="237" t="s">
        <v>7671</v>
      </c>
      <c r="L2160" s="237" t="s">
        <v>248</v>
      </c>
      <c r="M2160" s="237" t="s">
        <v>7672</v>
      </c>
      <c r="N2160" s="237" t="s">
        <v>10035</v>
      </c>
      <c r="O2160" s="237" t="s">
        <v>10036</v>
      </c>
      <c r="P2160" s="237" t="s">
        <v>10024</v>
      </c>
      <c r="Q2160" s="237" t="s">
        <v>9168</v>
      </c>
      <c r="R2160" s="237" t="s">
        <v>10037</v>
      </c>
      <c r="S2160" s="237" t="s">
        <v>10026</v>
      </c>
      <c r="T2160" s="237" t="s">
        <v>10027</v>
      </c>
      <c r="U2160" s="237" t="s">
        <v>10038</v>
      </c>
      <c r="V2160" s="237" t="s">
        <v>99</v>
      </c>
      <c r="W2160" s="237"/>
      <c r="X2160" s="237"/>
      <c r="Y2160" s="237" t="s">
        <v>10035</v>
      </c>
      <c r="Z2160" s="237" t="s">
        <v>10036</v>
      </c>
      <c r="AA2160" s="237" t="str">
        <f t="shared" si="373"/>
        <v>Ｔａｇｏｍａｒｕヘルパーズ</v>
      </c>
      <c r="AB2160" s="237" t="s">
        <v>10024</v>
      </c>
      <c r="AC2160" s="237" t="str">
        <f t="shared" si="374"/>
        <v>983</v>
      </c>
      <c r="AD2160" s="237" t="str">
        <f t="shared" si="375"/>
        <v>0026</v>
      </c>
      <c r="AE2160" s="237" t="s">
        <v>9168</v>
      </c>
      <c r="AF2160" s="237" t="s">
        <v>10037</v>
      </c>
      <c r="AG2160" s="237" t="str">
        <f t="shared" si="376"/>
        <v>仙台市宮城野区田子西一丁目12番地の３</v>
      </c>
      <c r="AH2160" s="237" t="s">
        <v>10026</v>
      </c>
      <c r="AI2160" s="237" t="s">
        <v>10027</v>
      </c>
      <c r="AJ2160" s="237" t="s">
        <v>260</v>
      </c>
    </row>
    <row r="2161" spans="1:36">
      <c r="A2161" s="237" t="str">
        <f t="shared" si="368"/>
        <v>0415201409居宅介護</v>
      </c>
      <c r="B2161" s="237" t="s">
        <v>10039</v>
      </c>
      <c r="C2161" s="237" t="s">
        <v>10040</v>
      </c>
      <c r="D2161" s="237" t="str">
        <f t="shared" si="369"/>
        <v>カブシキカイシャフルパワー</v>
      </c>
      <c r="E2161" s="237" t="s">
        <v>9284</v>
      </c>
      <c r="F2161" s="237" t="str">
        <f t="shared" si="370"/>
        <v>983</v>
      </c>
      <c r="G2161" s="237" t="str">
        <f t="shared" si="371"/>
        <v>0038</v>
      </c>
      <c r="H2161" s="237" t="s">
        <v>10041</v>
      </c>
      <c r="I2161" s="237" t="str">
        <f t="shared" si="372"/>
        <v>仙台市宮城野区新田一丁目10番56号</v>
      </c>
      <c r="J2161" s="237" t="s">
        <v>10042</v>
      </c>
      <c r="K2161" s="237" t="s">
        <v>10043</v>
      </c>
      <c r="L2161" s="237" t="s">
        <v>339</v>
      </c>
      <c r="M2161" s="237" t="s">
        <v>10044</v>
      </c>
      <c r="N2161" s="237" t="s">
        <v>10045</v>
      </c>
      <c r="O2161" s="237" t="s">
        <v>10046</v>
      </c>
      <c r="P2161" s="237" t="s">
        <v>9284</v>
      </c>
      <c r="Q2161" s="237" t="s">
        <v>9168</v>
      </c>
      <c r="R2161" s="237" t="s">
        <v>10041</v>
      </c>
      <c r="S2161" s="237" t="s">
        <v>10042</v>
      </c>
      <c r="T2161" s="237" t="s">
        <v>10043</v>
      </c>
      <c r="U2161" s="237" t="s">
        <v>10047</v>
      </c>
      <c r="V2161" s="237" t="s">
        <v>99</v>
      </c>
      <c r="W2161" s="237"/>
      <c r="X2161" s="237"/>
      <c r="Y2161" s="237" t="s">
        <v>10045</v>
      </c>
      <c r="Z2161" s="237" t="s">
        <v>10046</v>
      </c>
      <c r="AA2161" s="237" t="str">
        <f t="shared" si="373"/>
        <v>ヨロズホウモンカイゴ　ヒビゼンリョク</v>
      </c>
      <c r="AB2161" s="237" t="s">
        <v>9284</v>
      </c>
      <c r="AC2161" s="237" t="str">
        <f t="shared" si="374"/>
        <v>983</v>
      </c>
      <c r="AD2161" s="237" t="str">
        <f t="shared" si="375"/>
        <v>0038</v>
      </c>
      <c r="AE2161" s="237" t="s">
        <v>9168</v>
      </c>
      <c r="AF2161" s="237" t="s">
        <v>10041</v>
      </c>
      <c r="AG2161" s="237" t="str">
        <f t="shared" si="376"/>
        <v>仙台市宮城野区新田一丁目10番56号</v>
      </c>
      <c r="AH2161" s="237" t="s">
        <v>10042</v>
      </c>
      <c r="AI2161" s="237" t="s">
        <v>10043</v>
      </c>
      <c r="AJ2161" s="237" t="s">
        <v>260</v>
      </c>
    </row>
    <row r="2162" spans="1:36">
      <c r="A2162" s="237" t="str">
        <f t="shared" si="368"/>
        <v>0415201409重度訪問介護</v>
      </c>
      <c r="B2162" s="237" t="s">
        <v>10039</v>
      </c>
      <c r="C2162" s="237" t="s">
        <v>10040</v>
      </c>
      <c r="D2162" s="237" t="str">
        <f t="shared" si="369"/>
        <v>カブシキカイシャフルパワー</v>
      </c>
      <c r="E2162" s="237" t="s">
        <v>9284</v>
      </c>
      <c r="F2162" s="237" t="str">
        <f t="shared" si="370"/>
        <v>983</v>
      </c>
      <c r="G2162" s="237" t="str">
        <f t="shared" si="371"/>
        <v>0038</v>
      </c>
      <c r="H2162" s="237" t="s">
        <v>10041</v>
      </c>
      <c r="I2162" s="237" t="str">
        <f t="shared" si="372"/>
        <v>仙台市宮城野区新田一丁目10番56号</v>
      </c>
      <c r="J2162" s="237" t="s">
        <v>10042</v>
      </c>
      <c r="K2162" s="237" t="s">
        <v>10043</v>
      </c>
      <c r="L2162" s="237" t="s">
        <v>339</v>
      </c>
      <c r="M2162" s="237" t="s">
        <v>10044</v>
      </c>
      <c r="N2162" s="237" t="s">
        <v>10045</v>
      </c>
      <c r="O2162" s="237" t="s">
        <v>10046</v>
      </c>
      <c r="P2162" s="237" t="s">
        <v>9284</v>
      </c>
      <c r="Q2162" s="237" t="s">
        <v>9168</v>
      </c>
      <c r="R2162" s="237" t="s">
        <v>10041</v>
      </c>
      <c r="S2162" s="237" t="s">
        <v>10042</v>
      </c>
      <c r="T2162" s="237" t="s">
        <v>10043</v>
      </c>
      <c r="U2162" s="237" t="s">
        <v>10047</v>
      </c>
      <c r="V2162" s="237" t="s">
        <v>101</v>
      </c>
      <c r="W2162" s="237"/>
      <c r="X2162" s="237"/>
      <c r="Y2162" s="237" t="s">
        <v>10045</v>
      </c>
      <c r="Z2162" s="237" t="s">
        <v>10046</v>
      </c>
      <c r="AA2162" s="237" t="str">
        <f t="shared" si="373"/>
        <v>ヨロズホウモンカイゴ　ヒビゼンリョク</v>
      </c>
      <c r="AB2162" s="237" t="s">
        <v>9284</v>
      </c>
      <c r="AC2162" s="237" t="str">
        <f t="shared" si="374"/>
        <v>983</v>
      </c>
      <c r="AD2162" s="237" t="str">
        <f t="shared" si="375"/>
        <v>0038</v>
      </c>
      <c r="AE2162" s="237" t="s">
        <v>9168</v>
      </c>
      <c r="AF2162" s="237" t="s">
        <v>10041</v>
      </c>
      <c r="AG2162" s="237" t="str">
        <f t="shared" si="376"/>
        <v>仙台市宮城野区新田一丁目10番56号</v>
      </c>
      <c r="AH2162" s="237" t="s">
        <v>10042</v>
      </c>
      <c r="AI2162" s="237" t="s">
        <v>10043</v>
      </c>
      <c r="AJ2162" s="237" t="s">
        <v>260</v>
      </c>
    </row>
    <row r="2163" spans="1:36">
      <c r="A2163" s="237" t="str">
        <f t="shared" si="368"/>
        <v>0415201409同行援護</v>
      </c>
      <c r="B2163" s="237" t="s">
        <v>10039</v>
      </c>
      <c r="C2163" s="237" t="s">
        <v>10040</v>
      </c>
      <c r="D2163" s="237" t="str">
        <f t="shared" si="369"/>
        <v>カブシキカイシャフルパワー</v>
      </c>
      <c r="E2163" s="237" t="s">
        <v>9284</v>
      </c>
      <c r="F2163" s="237" t="str">
        <f t="shared" si="370"/>
        <v>983</v>
      </c>
      <c r="G2163" s="237" t="str">
        <f t="shared" si="371"/>
        <v>0038</v>
      </c>
      <c r="H2163" s="237" t="s">
        <v>10041</v>
      </c>
      <c r="I2163" s="237" t="str">
        <f t="shared" si="372"/>
        <v>仙台市宮城野区新田一丁目10番56号</v>
      </c>
      <c r="J2163" s="237" t="s">
        <v>10042</v>
      </c>
      <c r="K2163" s="237" t="s">
        <v>10043</v>
      </c>
      <c r="L2163" s="237" t="s">
        <v>339</v>
      </c>
      <c r="M2163" s="237" t="s">
        <v>10044</v>
      </c>
      <c r="N2163" s="237" t="s">
        <v>10045</v>
      </c>
      <c r="O2163" s="237" t="s">
        <v>10046</v>
      </c>
      <c r="P2163" s="237" t="s">
        <v>9284</v>
      </c>
      <c r="Q2163" s="237" t="s">
        <v>9168</v>
      </c>
      <c r="R2163" s="237" t="s">
        <v>10041</v>
      </c>
      <c r="S2163" s="237" t="s">
        <v>10042</v>
      </c>
      <c r="T2163" s="237" t="s">
        <v>10043</v>
      </c>
      <c r="U2163" s="237" t="s">
        <v>10047</v>
      </c>
      <c r="V2163" s="237" t="s">
        <v>126</v>
      </c>
      <c r="W2163" s="237"/>
      <c r="X2163" s="237"/>
      <c r="Y2163" s="237" t="s">
        <v>10045</v>
      </c>
      <c r="Z2163" s="237" t="s">
        <v>10046</v>
      </c>
      <c r="AA2163" s="237" t="str">
        <f t="shared" si="373"/>
        <v>ヨロズホウモンカイゴ　ヒビゼンリョク</v>
      </c>
      <c r="AB2163" s="237" t="s">
        <v>9284</v>
      </c>
      <c r="AC2163" s="237" t="str">
        <f t="shared" si="374"/>
        <v>983</v>
      </c>
      <c r="AD2163" s="237" t="str">
        <f t="shared" si="375"/>
        <v>0038</v>
      </c>
      <c r="AE2163" s="237" t="s">
        <v>9168</v>
      </c>
      <c r="AF2163" s="237" t="s">
        <v>10041</v>
      </c>
      <c r="AG2163" s="237" t="str">
        <f t="shared" si="376"/>
        <v>仙台市宮城野区新田一丁目10番56号</v>
      </c>
      <c r="AH2163" s="237" t="s">
        <v>10042</v>
      </c>
      <c r="AI2163" s="237" t="s">
        <v>10043</v>
      </c>
      <c r="AJ2163" s="237" t="s">
        <v>260</v>
      </c>
    </row>
    <row r="2164" spans="1:36">
      <c r="A2164" s="237" t="str">
        <f t="shared" si="368"/>
        <v>0415201417居宅介護</v>
      </c>
      <c r="B2164" s="237" t="s">
        <v>10048</v>
      </c>
      <c r="C2164" s="237" t="s">
        <v>10049</v>
      </c>
      <c r="D2164" s="237" t="str">
        <f t="shared" si="369"/>
        <v>カブシキカイシャＦｏｒ　ａｌｌ</v>
      </c>
      <c r="E2164" s="237" t="s">
        <v>10050</v>
      </c>
      <c r="F2164" s="237" t="str">
        <f t="shared" si="370"/>
        <v>981</v>
      </c>
      <c r="G2164" s="237" t="str">
        <f t="shared" si="371"/>
        <v>3106</v>
      </c>
      <c r="H2164" s="237" t="s">
        <v>10051</v>
      </c>
      <c r="I2164" s="237" t="str">
        <f t="shared" si="372"/>
        <v>仙台市泉区歩坂町19番７号</v>
      </c>
      <c r="J2164" s="237" t="s">
        <v>10052</v>
      </c>
      <c r="K2164" s="237"/>
      <c r="L2164" s="237" t="s">
        <v>339</v>
      </c>
      <c r="M2164" s="237" t="s">
        <v>10053</v>
      </c>
      <c r="N2164" s="237" t="s">
        <v>10054</v>
      </c>
      <c r="O2164" s="237" t="s">
        <v>10055</v>
      </c>
      <c r="P2164" s="237" t="s">
        <v>7193</v>
      </c>
      <c r="Q2164" s="237" t="s">
        <v>6875</v>
      </c>
      <c r="R2164" s="237" t="s">
        <v>10056</v>
      </c>
      <c r="S2164" s="237" t="s">
        <v>10057</v>
      </c>
      <c r="T2164" s="237" t="s">
        <v>10058</v>
      </c>
      <c r="U2164" s="237" t="s">
        <v>10059</v>
      </c>
      <c r="V2164" s="237" t="s">
        <v>99</v>
      </c>
      <c r="W2164" s="237"/>
      <c r="X2164" s="237"/>
      <c r="Y2164" s="237" t="s">
        <v>10054</v>
      </c>
      <c r="Z2164" s="237" t="s">
        <v>10055</v>
      </c>
      <c r="AA2164" s="237" t="str">
        <f t="shared" si="373"/>
        <v>ハヤサカホウモンカイゴケンキュウジョ</v>
      </c>
      <c r="AB2164" s="237" t="s">
        <v>7193</v>
      </c>
      <c r="AC2164" s="237" t="str">
        <f t="shared" si="374"/>
        <v>981</v>
      </c>
      <c r="AD2164" s="237" t="str">
        <f t="shared" si="375"/>
        <v>0905</v>
      </c>
      <c r="AE2164" s="237" t="s">
        <v>6875</v>
      </c>
      <c r="AF2164" s="237" t="s">
        <v>10056</v>
      </c>
      <c r="AG2164" s="237" t="str">
        <f t="shared" si="376"/>
        <v>仙台市青葉区小松島四丁目23番14号</v>
      </c>
      <c r="AH2164" s="237" t="s">
        <v>10057</v>
      </c>
      <c r="AI2164" s="237" t="s">
        <v>10058</v>
      </c>
      <c r="AJ2164" s="237" t="s">
        <v>260</v>
      </c>
    </row>
    <row r="2165" spans="1:36">
      <c r="A2165" s="237" t="str">
        <f t="shared" si="368"/>
        <v>0415201417重度訪問介護</v>
      </c>
      <c r="B2165" s="237" t="s">
        <v>10048</v>
      </c>
      <c r="C2165" s="237" t="s">
        <v>10049</v>
      </c>
      <c r="D2165" s="237" t="str">
        <f t="shared" si="369"/>
        <v>カブシキカイシャＦｏｒ　ａｌｌ</v>
      </c>
      <c r="E2165" s="237" t="s">
        <v>10050</v>
      </c>
      <c r="F2165" s="237" t="str">
        <f t="shared" si="370"/>
        <v>981</v>
      </c>
      <c r="G2165" s="237" t="str">
        <f t="shared" si="371"/>
        <v>3106</v>
      </c>
      <c r="H2165" s="237" t="s">
        <v>10051</v>
      </c>
      <c r="I2165" s="237" t="str">
        <f t="shared" si="372"/>
        <v>仙台市泉区歩坂町19番７号</v>
      </c>
      <c r="J2165" s="237" t="s">
        <v>10052</v>
      </c>
      <c r="K2165" s="237"/>
      <c r="L2165" s="237" t="s">
        <v>339</v>
      </c>
      <c r="M2165" s="237" t="s">
        <v>10053</v>
      </c>
      <c r="N2165" s="237" t="s">
        <v>10054</v>
      </c>
      <c r="O2165" s="237" t="s">
        <v>10055</v>
      </c>
      <c r="P2165" s="237" t="s">
        <v>7193</v>
      </c>
      <c r="Q2165" s="237" t="s">
        <v>6875</v>
      </c>
      <c r="R2165" s="237" t="s">
        <v>10056</v>
      </c>
      <c r="S2165" s="237" t="s">
        <v>10057</v>
      </c>
      <c r="T2165" s="237" t="s">
        <v>10058</v>
      </c>
      <c r="U2165" s="237" t="s">
        <v>10059</v>
      </c>
      <c r="V2165" s="237" t="s">
        <v>101</v>
      </c>
      <c r="W2165" s="237"/>
      <c r="X2165" s="237"/>
      <c r="Y2165" s="237" t="s">
        <v>10054</v>
      </c>
      <c r="Z2165" s="237" t="s">
        <v>10055</v>
      </c>
      <c r="AA2165" s="237" t="str">
        <f t="shared" si="373"/>
        <v>ハヤサカホウモンカイゴケンキュウジョ</v>
      </c>
      <c r="AB2165" s="237" t="s">
        <v>7193</v>
      </c>
      <c r="AC2165" s="237" t="str">
        <f t="shared" si="374"/>
        <v>981</v>
      </c>
      <c r="AD2165" s="237" t="str">
        <f t="shared" si="375"/>
        <v>0905</v>
      </c>
      <c r="AE2165" s="237" t="s">
        <v>6875</v>
      </c>
      <c r="AF2165" s="237" t="s">
        <v>10056</v>
      </c>
      <c r="AG2165" s="237" t="str">
        <f t="shared" si="376"/>
        <v>仙台市青葉区小松島四丁目23番14号</v>
      </c>
      <c r="AH2165" s="237" t="s">
        <v>10057</v>
      </c>
      <c r="AI2165" s="237" t="s">
        <v>10058</v>
      </c>
      <c r="AJ2165" s="237" t="s">
        <v>260</v>
      </c>
    </row>
    <row r="2166" spans="1:36">
      <c r="A2166" s="237" t="str">
        <f t="shared" si="368"/>
        <v>0415201425居宅介護</v>
      </c>
      <c r="B2166" s="237" t="s">
        <v>10060</v>
      </c>
      <c r="C2166" s="237" t="s">
        <v>10061</v>
      </c>
      <c r="D2166" s="237" t="str">
        <f t="shared" si="369"/>
        <v>カブシキカイシャケアラインズ</v>
      </c>
      <c r="E2166" s="237" t="s">
        <v>9274</v>
      </c>
      <c r="F2166" s="237" t="str">
        <f t="shared" si="370"/>
        <v>983</v>
      </c>
      <c r="G2166" s="237" t="str">
        <f t="shared" si="371"/>
        <v>0841</v>
      </c>
      <c r="H2166" s="237" t="s">
        <v>10062</v>
      </c>
      <c r="I2166" s="237" t="str">
        <f t="shared" si="372"/>
        <v>仙台市宮城野区原町五丁目３番44-201号</v>
      </c>
      <c r="J2166" s="237" t="s">
        <v>10063</v>
      </c>
      <c r="K2166" s="237" t="s">
        <v>10064</v>
      </c>
      <c r="L2166" s="237" t="s">
        <v>339</v>
      </c>
      <c r="M2166" s="237" t="s">
        <v>10065</v>
      </c>
      <c r="N2166" s="237" t="s">
        <v>10066</v>
      </c>
      <c r="O2166" s="237" t="s">
        <v>10067</v>
      </c>
      <c r="P2166" s="237" t="s">
        <v>9274</v>
      </c>
      <c r="Q2166" s="237" t="s">
        <v>9168</v>
      </c>
      <c r="R2166" s="237" t="s">
        <v>10062</v>
      </c>
      <c r="S2166" s="237" t="s">
        <v>10063</v>
      </c>
      <c r="T2166" s="237" t="s">
        <v>10064</v>
      </c>
      <c r="U2166" s="237" t="s">
        <v>10068</v>
      </c>
      <c r="V2166" s="237" t="s">
        <v>99</v>
      </c>
      <c r="W2166" s="237"/>
      <c r="X2166" s="237"/>
      <c r="Y2166" s="237" t="s">
        <v>10066</v>
      </c>
      <c r="Z2166" s="237" t="s">
        <v>10067</v>
      </c>
      <c r="AA2166" s="237" t="str">
        <f t="shared" si="373"/>
        <v>ケアラインズ</v>
      </c>
      <c r="AB2166" s="237" t="s">
        <v>9274</v>
      </c>
      <c r="AC2166" s="237" t="str">
        <f t="shared" si="374"/>
        <v>983</v>
      </c>
      <c r="AD2166" s="237" t="str">
        <f t="shared" si="375"/>
        <v>0841</v>
      </c>
      <c r="AE2166" s="237" t="s">
        <v>9168</v>
      </c>
      <c r="AF2166" s="237" t="s">
        <v>10062</v>
      </c>
      <c r="AG2166" s="237" t="str">
        <f t="shared" si="376"/>
        <v>仙台市宮城野区原町五丁目３番44-201号</v>
      </c>
      <c r="AH2166" s="237" t="s">
        <v>10063</v>
      </c>
      <c r="AI2166" s="237" t="s">
        <v>10064</v>
      </c>
      <c r="AJ2166" s="237" t="s">
        <v>260</v>
      </c>
    </row>
    <row r="2167" spans="1:36">
      <c r="A2167" s="237" t="str">
        <f t="shared" si="368"/>
        <v>0415201425重度訪問介護</v>
      </c>
      <c r="B2167" s="237" t="s">
        <v>10060</v>
      </c>
      <c r="C2167" s="237" t="s">
        <v>10061</v>
      </c>
      <c r="D2167" s="237" t="str">
        <f t="shared" si="369"/>
        <v>カブシキカイシャケアラインズ</v>
      </c>
      <c r="E2167" s="237" t="s">
        <v>9274</v>
      </c>
      <c r="F2167" s="237" t="str">
        <f t="shared" si="370"/>
        <v>983</v>
      </c>
      <c r="G2167" s="237" t="str">
        <f t="shared" si="371"/>
        <v>0841</v>
      </c>
      <c r="H2167" s="237" t="s">
        <v>10062</v>
      </c>
      <c r="I2167" s="237" t="str">
        <f t="shared" si="372"/>
        <v>仙台市宮城野区原町五丁目３番44-201号</v>
      </c>
      <c r="J2167" s="237" t="s">
        <v>10063</v>
      </c>
      <c r="K2167" s="237" t="s">
        <v>10064</v>
      </c>
      <c r="L2167" s="237" t="s">
        <v>339</v>
      </c>
      <c r="M2167" s="237" t="s">
        <v>10065</v>
      </c>
      <c r="N2167" s="237" t="s">
        <v>10066</v>
      </c>
      <c r="O2167" s="237" t="s">
        <v>10067</v>
      </c>
      <c r="P2167" s="237" t="s">
        <v>9274</v>
      </c>
      <c r="Q2167" s="237" t="s">
        <v>9168</v>
      </c>
      <c r="R2167" s="237" t="s">
        <v>10062</v>
      </c>
      <c r="S2167" s="237" t="s">
        <v>10063</v>
      </c>
      <c r="T2167" s="237" t="s">
        <v>10064</v>
      </c>
      <c r="U2167" s="237" t="s">
        <v>10068</v>
      </c>
      <c r="V2167" s="237" t="s">
        <v>101</v>
      </c>
      <c r="W2167" s="237"/>
      <c r="X2167" s="237"/>
      <c r="Y2167" s="237" t="s">
        <v>10066</v>
      </c>
      <c r="Z2167" s="237" t="s">
        <v>10067</v>
      </c>
      <c r="AA2167" s="237" t="str">
        <f t="shared" si="373"/>
        <v>ケアラインズ</v>
      </c>
      <c r="AB2167" s="237" t="s">
        <v>9274</v>
      </c>
      <c r="AC2167" s="237" t="str">
        <f t="shared" si="374"/>
        <v>983</v>
      </c>
      <c r="AD2167" s="237" t="str">
        <f t="shared" si="375"/>
        <v>0841</v>
      </c>
      <c r="AE2167" s="237" t="s">
        <v>9168</v>
      </c>
      <c r="AF2167" s="237" t="s">
        <v>10062</v>
      </c>
      <c r="AG2167" s="237" t="str">
        <f t="shared" si="376"/>
        <v>仙台市宮城野区原町五丁目３番44-201号</v>
      </c>
      <c r="AH2167" s="237" t="s">
        <v>10063</v>
      </c>
      <c r="AI2167" s="237" t="s">
        <v>10064</v>
      </c>
      <c r="AJ2167" s="237" t="s">
        <v>260</v>
      </c>
    </row>
    <row r="2168" spans="1:36">
      <c r="A2168" s="237" t="str">
        <f t="shared" si="368"/>
        <v>0415201433就労継続支援Ｂ型</v>
      </c>
      <c r="B2168" s="237" t="s">
        <v>10069</v>
      </c>
      <c r="C2168" s="237" t="s">
        <v>10070</v>
      </c>
      <c r="D2168" s="237" t="str">
        <f t="shared" si="369"/>
        <v>トクテイヒエイリカツドウホウジンシャロームノカイ</v>
      </c>
      <c r="E2168" s="237" t="s">
        <v>923</v>
      </c>
      <c r="F2168" s="237" t="str">
        <f t="shared" si="370"/>
        <v>983</v>
      </c>
      <c r="G2168" s="237" t="str">
        <f t="shared" si="371"/>
        <v>0852</v>
      </c>
      <c r="H2168" s="237" t="s">
        <v>10071</v>
      </c>
      <c r="I2168" s="237" t="str">
        <f t="shared" si="372"/>
        <v>仙台市宮城野区榴岡三丁目９番15－305号</v>
      </c>
      <c r="J2168" s="237" t="s">
        <v>10072</v>
      </c>
      <c r="K2168" s="237" t="s">
        <v>10073</v>
      </c>
      <c r="L2168" s="237" t="s">
        <v>248</v>
      </c>
      <c r="M2168" s="237" t="s">
        <v>10074</v>
      </c>
      <c r="N2168" s="237" t="s">
        <v>10075</v>
      </c>
      <c r="O2168" s="237" t="s">
        <v>10076</v>
      </c>
      <c r="P2168" s="237" t="s">
        <v>3086</v>
      </c>
      <c r="Q2168" s="237" t="s">
        <v>9168</v>
      </c>
      <c r="R2168" s="237" t="s">
        <v>10077</v>
      </c>
      <c r="S2168" s="237" t="s">
        <v>10078</v>
      </c>
      <c r="T2168" s="237" t="s">
        <v>10078</v>
      </c>
      <c r="U2168" s="237" t="s">
        <v>10079</v>
      </c>
      <c r="V2168" s="237" t="s">
        <v>111</v>
      </c>
      <c r="W2168" s="237"/>
      <c r="X2168" s="237"/>
      <c r="Y2168" s="237" t="s">
        <v>10075</v>
      </c>
      <c r="Z2168" s="237" t="s">
        <v>10076</v>
      </c>
      <c r="AA2168" s="237" t="str">
        <f t="shared" si="373"/>
        <v>オリーブノミ</v>
      </c>
      <c r="AB2168" s="237" t="s">
        <v>3086</v>
      </c>
      <c r="AC2168" s="237" t="str">
        <f t="shared" si="374"/>
        <v>983</v>
      </c>
      <c r="AD2168" s="237" t="str">
        <f t="shared" si="375"/>
        <v>0046</v>
      </c>
      <c r="AE2168" s="237" t="s">
        <v>9168</v>
      </c>
      <c r="AF2168" s="237" t="s">
        <v>10077</v>
      </c>
      <c r="AG2168" s="237" t="str">
        <f t="shared" si="376"/>
        <v>仙台市宮城野区西宮城野９番16号パレフビル１階</v>
      </c>
      <c r="AH2168" s="237" t="s">
        <v>10078</v>
      </c>
      <c r="AI2168" s="237" t="s">
        <v>10078</v>
      </c>
      <c r="AJ2168" s="237" t="s">
        <v>260</v>
      </c>
    </row>
    <row r="2169" spans="1:36">
      <c r="A2169" s="237" t="str">
        <f t="shared" si="368"/>
        <v>0415201441就労継続支援Ａ型</v>
      </c>
      <c r="B2169" s="237" t="s">
        <v>10080</v>
      </c>
      <c r="C2169" s="237" t="s">
        <v>10081</v>
      </c>
      <c r="D2169" s="237" t="str">
        <f t="shared" si="369"/>
        <v>カブシキガイシャセンジュ</v>
      </c>
      <c r="E2169" s="237" t="s">
        <v>10082</v>
      </c>
      <c r="F2169" s="237" t="str">
        <f t="shared" si="370"/>
        <v>222</v>
      </c>
      <c r="G2169" s="237" t="str">
        <f t="shared" si="371"/>
        <v>0033</v>
      </c>
      <c r="H2169" s="237" t="s">
        <v>10083</v>
      </c>
      <c r="I2169" s="237" t="str">
        <f t="shared" si="372"/>
        <v>神奈川県横浜市港北区新横浜二丁目２番地１５パレアナビル８０７</v>
      </c>
      <c r="J2169" s="237" t="s">
        <v>10084</v>
      </c>
      <c r="K2169" s="237" t="s">
        <v>10085</v>
      </c>
      <c r="L2169" s="237" t="s">
        <v>339</v>
      </c>
      <c r="M2169" s="237" t="s">
        <v>10086</v>
      </c>
      <c r="N2169" s="237" t="s">
        <v>10087</v>
      </c>
      <c r="O2169" s="237" t="s">
        <v>10088</v>
      </c>
      <c r="P2169" s="237" t="s">
        <v>923</v>
      </c>
      <c r="Q2169" s="237" t="s">
        <v>9168</v>
      </c>
      <c r="R2169" s="237" t="s">
        <v>10089</v>
      </c>
      <c r="S2169" s="237" t="s">
        <v>10090</v>
      </c>
      <c r="T2169" s="237" t="s">
        <v>10091</v>
      </c>
      <c r="U2169" s="237" t="s">
        <v>10092</v>
      </c>
      <c r="V2169" s="237" t="s">
        <v>110</v>
      </c>
      <c r="W2169" s="237"/>
      <c r="X2169" s="237"/>
      <c r="Y2169" s="237" t="s">
        <v>10087</v>
      </c>
      <c r="Z2169" s="237" t="s">
        <v>10088</v>
      </c>
      <c r="AA2169" s="237" t="str">
        <f t="shared" si="373"/>
        <v>パレスト</v>
      </c>
      <c r="AB2169" s="237" t="s">
        <v>923</v>
      </c>
      <c r="AC2169" s="237" t="str">
        <f t="shared" si="374"/>
        <v>983</v>
      </c>
      <c r="AD2169" s="237" t="str">
        <f t="shared" si="375"/>
        <v>0852</v>
      </c>
      <c r="AE2169" s="237" t="s">
        <v>9168</v>
      </c>
      <c r="AF2169" s="237" t="s">
        <v>10089</v>
      </c>
      <c r="AG2169" s="237" t="str">
        <f t="shared" si="376"/>
        <v>仙台市宮城野区榴岡一丁目７番１５号サニービル２０７</v>
      </c>
      <c r="AH2169" s="237" t="s">
        <v>10090</v>
      </c>
      <c r="AI2169" s="237" t="s">
        <v>10091</v>
      </c>
      <c r="AJ2169" s="237" t="s">
        <v>260</v>
      </c>
    </row>
    <row r="2170" spans="1:36">
      <c r="A2170" s="237" t="str">
        <f t="shared" si="368"/>
        <v>0415201458居宅介護</v>
      </c>
      <c r="B2170" s="237" t="s">
        <v>1582</v>
      </c>
      <c r="C2170" s="237" t="s">
        <v>1583</v>
      </c>
      <c r="D2170" s="237" t="str">
        <f t="shared" si="369"/>
        <v>アルソックカイゴカブシキガイシャ</v>
      </c>
      <c r="E2170" s="237" t="s">
        <v>1584</v>
      </c>
      <c r="F2170" s="237" t="str">
        <f t="shared" si="370"/>
        <v>330</v>
      </c>
      <c r="G2170" s="237" t="str">
        <f t="shared" si="371"/>
        <v>0856</v>
      </c>
      <c r="H2170" s="237" t="s">
        <v>8827</v>
      </c>
      <c r="I2170" s="237" t="str">
        <f t="shared" si="372"/>
        <v>埼玉県さいたま市大宮区三橋二丁目795番地</v>
      </c>
      <c r="J2170" s="237" t="s">
        <v>1586</v>
      </c>
      <c r="K2170" s="237" t="s">
        <v>8828</v>
      </c>
      <c r="L2170" s="237" t="s">
        <v>339</v>
      </c>
      <c r="M2170" s="237" t="s">
        <v>1587</v>
      </c>
      <c r="N2170" s="237" t="s">
        <v>9743</v>
      </c>
      <c r="O2170" s="237" t="s">
        <v>9744</v>
      </c>
      <c r="P2170" s="237" t="s">
        <v>9483</v>
      </c>
      <c r="Q2170" s="237" t="s">
        <v>9168</v>
      </c>
      <c r="R2170" s="237" t="s">
        <v>10093</v>
      </c>
      <c r="S2170" s="237" t="s">
        <v>9746</v>
      </c>
      <c r="T2170" s="237" t="s">
        <v>9747</v>
      </c>
      <c r="U2170" s="237" t="s">
        <v>10094</v>
      </c>
      <c r="V2170" s="237" t="s">
        <v>99</v>
      </c>
      <c r="W2170" s="237"/>
      <c r="X2170" s="237"/>
      <c r="Y2170" s="237" t="s">
        <v>9743</v>
      </c>
      <c r="Z2170" s="237" t="s">
        <v>9744</v>
      </c>
      <c r="AA2170" s="237" t="str">
        <f t="shared" si="373"/>
        <v>アミカセンダイミヤギノカイゴセンター</v>
      </c>
      <c r="AB2170" s="237" t="s">
        <v>9483</v>
      </c>
      <c r="AC2170" s="237" t="str">
        <f t="shared" si="374"/>
        <v>983</v>
      </c>
      <c r="AD2170" s="237" t="str">
        <f t="shared" si="375"/>
        <v>0023</v>
      </c>
      <c r="AE2170" s="237" t="s">
        <v>9168</v>
      </c>
      <c r="AF2170" s="237" t="s">
        <v>10093</v>
      </c>
      <c r="AG2170" s="237" t="str">
        <f t="shared" si="376"/>
        <v>仙台市宮城野区福田町一丁目１番10号</v>
      </c>
      <c r="AH2170" s="237" t="s">
        <v>9746</v>
      </c>
      <c r="AI2170" s="237" t="s">
        <v>9747</v>
      </c>
      <c r="AJ2170" s="237" t="s">
        <v>332</v>
      </c>
    </row>
    <row r="2171" spans="1:36">
      <c r="A2171" s="237" t="str">
        <f t="shared" si="368"/>
        <v>0415201458重度訪問介護</v>
      </c>
      <c r="B2171" s="237" t="s">
        <v>1582</v>
      </c>
      <c r="C2171" s="237" t="s">
        <v>1583</v>
      </c>
      <c r="D2171" s="237" t="str">
        <f t="shared" si="369"/>
        <v>アルソックカイゴカブシキガイシャ</v>
      </c>
      <c r="E2171" s="237" t="s">
        <v>1584</v>
      </c>
      <c r="F2171" s="237" t="str">
        <f t="shared" si="370"/>
        <v>330</v>
      </c>
      <c r="G2171" s="237" t="str">
        <f t="shared" si="371"/>
        <v>0856</v>
      </c>
      <c r="H2171" s="237" t="s">
        <v>8827</v>
      </c>
      <c r="I2171" s="237" t="str">
        <f t="shared" si="372"/>
        <v>埼玉県さいたま市大宮区三橋二丁目795番地</v>
      </c>
      <c r="J2171" s="237" t="s">
        <v>1586</v>
      </c>
      <c r="K2171" s="237" t="s">
        <v>8828</v>
      </c>
      <c r="L2171" s="237" t="s">
        <v>339</v>
      </c>
      <c r="M2171" s="237" t="s">
        <v>1587</v>
      </c>
      <c r="N2171" s="237" t="s">
        <v>9743</v>
      </c>
      <c r="O2171" s="237" t="s">
        <v>9744</v>
      </c>
      <c r="P2171" s="237" t="s">
        <v>9483</v>
      </c>
      <c r="Q2171" s="237" t="s">
        <v>9168</v>
      </c>
      <c r="R2171" s="237" t="s">
        <v>10093</v>
      </c>
      <c r="S2171" s="237" t="s">
        <v>9746</v>
      </c>
      <c r="T2171" s="237" t="s">
        <v>9747</v>
      </c>
      <c r="U2171" s="237" t="s">
        <v>10094</v>
      </c>
      <c r="V2171" s="237" t="s">
        <v>101</v>
      </c>
      <c r="W2171" s="237"/>
      <c r="X2171" s="237"/>
      <c r="Y2171" s="237" t="s">
        <v>9743</v>
      </c>
      <c r="Z2171" s="237" t="s">
        <v>9744</v>
      </c>
      <c r="AA2171" s="237" t="str">
        <f t="shared" si="373"/>
        <v>アミカセンダイミヤギノカイゴセンター</v>
      </c>
      <c r="AB2171" s="237" t="s">
        <v>9483</v>
      </c>
      <c r="AC2171" s="237" t="str">
        <f t="shared" si="374"/>
        <v>983</v>
      </c>
      <c r="AD2171" s="237" t="str">
        <f t="shared" si="375"/>
        <v>0023</v>
      </c>
      <c r="AE2171" s="237" t="s">
        <v>9168</v>
      </c>
      <c r="AF2171" s="237" t="s">
        <v>10093</v>
      </c>
      <c r="AG2171" s="237" t="str">
        <f t="shared" si="376"/>
        <v>仙台市宮城野区福田町一丁目１番10号</v>
      </c>
      <c r="AH2171" s="237" t="s">
        <v>9746</v>
      </c>
      <c r="AI2171" s="237" t="s">
        <v>9747</v>
      </c>
      <c r="AJ2171" s="237" t="s">
        <v>332</v>
      </c>
    </row>
    <row r="2172" spans="1:36">
      <c r="A2172" s="237" t="str">
        <f t="shared" si="368"/>
        <v>0415201466居宅介護</v>
      </c>
      <c r="B2172" s="237" t="s">
        <v>1582</v>
      </c>
      <c r="C2172" s="237" t="s">
        <v>1583</v>
      </c>
      <c r="D2172" s="237" t="str">
        <f t="shared" si="369"/>
        <v>アルソックカイゴカブシキガイシャ</v>
      </c>
      <c r="E2172" s="237" t="s">
        <v>1584</v>
      </c>
      <c r="F2172" s="237" t="str">
        <f t="shared" si="370"/>
        <v>330</v>
      </c>
      <c r="G2172" s="237" t="str">
        <f t="shared" si="371"/>
        <v>0856</v>
      </c>
      <c r="H2172" s="237" t="s">
        <v>8827</v>
      </c>
      <c r="I2172" s="237" t="str">
        <f t="shared" si="372"/>
        <v>埼玉県さいたま市大宮区三橋二丁目795番地</v>
      </c>
      <c r="J2172" s="237" t="s">
        <v>1586</v>
      </c>
      <c r="K2172" s="237" t="s">
        <v>8828</v>
      </c>
      <c r="L2172" s="237" t="s">
        <v>339</v>
      </c>
      <c r="M2172" s="237" t="s">
        <v>1587</v>
      </c>
      <c r="N2172" s="237" t="s">
        <v>9323</v>
      </c>
      <c r="O2172" s="237" t="s">
        <v>9324</v>
      </c>
      <c r="P2172" s="237" t="s">
        <v>9325</v>
      </c>
      <c r="Q2172" s="237" t="s">
        <v>9168</v>
      </c>
      <c r="R2172" s="237" t="s">
        <v>10095</v>
      </c>
      <c r="S2172" s="237" t="s">
        <v>9327</v>
      </c>
      <c r="T2172" s="237" t="s">
        <v>6323</v>
      </c>
      <c r="U2172" s="237" t="s">
        <v>10096</v>
      </c>
      <c r="V2172" s="237" t="s">
        <v>99</v>
      </c>
      <c r="W2172" s="237"/>
      <c r="X2172" s="237"/>
      <c r="Y2172" s="237" t="s">
        <v>9323</v>
      </c>
      <c r="Z2172" s="237" t="s">
        <v>9324</v>
      </c>
      <c r="AA2172" s="237" t="str">
        <f t="shared" si="373"/>
        <v>アミカセンダイヒガシカイゴセンター</v>
      </c>
      <c r="AB2172" s="237" t="s">
        <v>9325</v>
      </c>
      <c r="AC2172" s="237" t="str">
        <f t="shared" si="374"/>
        <v>983</v>
      </c>
      <c r="AD2172" s="237" t="str">
        <f t="shared" si="375"/>
        <v>0821</v>
      </c>
      <c r="AE2172" s="237" t="s">
        <v>9168</v>
      </c>
      <c r="AF2172" s="237" t="s">
        <v>10095</v>
      </c>
      <c r="AG2172" s="237" t="str">
        <f t="shared" si="376"/>
        <v>仙台市宮城野区岩切二丁目３番１号カーザＤｉｏ１階</v>
      </c>
      <c r="AH2172" s="237" t="s">
        <v>9327</v>
      </c>
      <c r="AI2172" s="237" t="s">
        <v>6323</v>
      </c>
      <c r="AJ2172" s="237" t="s">
        <v>260</v>
      </c>
    </row>
    <row r="2173" spans="1:36">
      <c r="A2173" s="237" t="str">
        <f t="shared" si="368"/>
        <v>0415201466重度訪問介護</v>
      </c>
      <c r="B2173" s="237" t="s">
        <v>1582</v>
      </c>
      <c r="C2173" s="237" t="s">
        <v>1583</v>
      </c>
      <c r="D2173" s="237" t="str">
        <f t="shared" si="369"/>
        <v>アルソックカイゴカブシキガイシャ</v>
      </c>
      <c r="E2173" s="237" t="s">
        <v>1584</v>
      </c>
      <c r="F2173" s="237" t="str">
        <f t="shared" si="370"/>
        <v>330</v>
      </c>
      <c r="G2173" s="237" t="str">
        <f t="shared" si="371"/>
        <v>0856</v>
      </c>
      <c r="H2173" s="237" t="s">
        <v>8827</v>
      </c>
      <c r="I2173" s="237" t="str">
        <f t="shared" si="372"/>
        <v>埼玉県さいたま市大宮区三橋二丁目795番地</v>
      </c>
      <c r="J2173" s="237" t="s">
        <v>1586</v>
      </c>
      <c r="K2173" s="237" t="s">
        <v>8828</v>
      </c>
      <c r="L2173" s="237" t="s">
        <v>339</v>
      </c>
      <c r="M2173" s="237" t="s">
        <v>1587</v>
      </c>
      <c r="N2173" s="237" t="s">
        <v>9323</v>
      </c>
      <c r="O2173" s="237" t="s">
        <v>9324</v>
      </c>
      <c r="P2173" s="237" t="s">
        <v>9325</v>
      </c>
      <c r="Q2173" s="237" t="s">
        <v>9168</v>
      </c>
      <c r="R2173" s="237" t="s">
        <v>10095</v>
      </c>
      <c r="S2173" s="237" t="s">
        <v>9327</v>
      </c>
      <c r="T2173" s="237" t="s">
        <v>6323</v>
      </c>
      <c r="U2173" s="237" t="s">
        <v>10096</v>
      </c>
      <c r="V2173" s="237" t="s">
        <v>101</v>
      </c>
      <c r="W2173" s="237"/>
      <c r="X2173" s="237"/>
      <c r="Y2173" s="237" t="s">
        <v>9323</v>
      </c>
      <c r="Z2173" s="237" t="s">
        <v>9324</v>
      </c>
      <c r="AA2173" s="237" t="str">
        <f t="shared" si="373"/>
        <v>アミカセンダイヒガシカイゴセンター</v>
      </c>
      <c r="AB2173" s="237" t="s">
        <v>9325</v>
      </c>
      <c r="AC2173" s="237" t="str">
        <f t="shared" si="374"/>
        <v>983</v>
      </c>
      <c r="AD2173" s="237" t="str">
        <f t="shared" si="375"/>
        <v>0821</v>
      </c>
      <c r="AE2173" s="237" t="s">
        <v>9168</v>
      </c>
      <c r="AF2173" s="237" t="s">
        <v>10095</v>
      </c>
      <c r="AG2173" s="237" t="str">
        <f t="shared" si="376"/>
        <v>仙台市宮城野区岩切二丁目３番１号カーザＤｉｏ１階</v>
      </c>
      <c r="AH2173" s="237" t="s">
        <v>9327</v>
      </c>
      <c r="AI2173" s="237" t="s">
        <v>6323</v>
      </c>
      <c r="AJ2173" s="237" t="s">
        <v>260</v>
      </c>
    </row>
    <row r="2174" spans="1:36">
      <c r="A2174" s="237" t="str">
        <f t="shared" si="368"/>
        <v>0415201474就労移行支援</v>
      </c>
      <c r="B2174" s="237" t="s">
        <v>7906</v>
      </c>
      <c r="C2174" s="237" t="s">
        <v>7907</v>
      </c>
      <c r="D2174" s="237" t="str">
        <f t="shared" si="369"/>
        <v>カブシキガイシャリタリコパートナーズ</v>
      </c>
      <c r="E2174" s="237" t="s">
        <v>7908</v>
      </c>
      <c r="F2174" s="237" t="str">
        <f t="shared" si="370"/>
        <v>153</v>
      </c>
      <c r="G2174" s="237" t="str">
        <f t="shared" si="371"/>
        <v>0051</v>
      </c>
      <c r="H2174" s="237" t="s">
        <v>7909</v>
      </c>
      <c r="I2174" s="237" t="str">
        <f t="shared" si="372"/>
        <v>東京都目黒区上目黒二丁目１番１号</v>
      </c>
      <c r="J2174" s="237" t="s">
        <v>7910</v>
      </c>
      <c r="K2174" s="237" t="s">
        <v>7911</v>
      </c>
      <c r="L2174" s="237" t="s">
        <v>339</v>
      </c>
      <c r="M2174" s="237" t="s">
        <v>7912</v>
      </c>
      <c r="N2174" s="237" t="s">
        <v>10097</v>
      </c>
      <c r="O2174" s="237" t="s">
        <v>10098</v>
      </c>
      <c r="P2174" s="237" t="s">
        <v>923</v>
      </c>
      <c r="Q2174" s="237" t="s">
        <v>9168</v>
      </c>
      <c r="R2174" s="237" t="s">
        <v>10099</v>
      </c>
      <c r="S2174" s="237" t="s">
        <v>10100</v>
      </c>
      <c r="T2174" s="237" t="s">
        <v>10101</v>
      </c>
      <c r="U2174" s="237" t="s">
        <v>10102</v>
      </c>
      <c r="V2174" s="237" t="s">
        <v>109</v>
      </c>
      <c r="W2174" s="237"/>
      <c r="X2174" s="237"/>
      <c r="Y2174" s="237" t="s">
        <v>10097</v>
      </c>
      <c r="Z2174" s="237" t="s">
        <v>10103</v>
      </c>
      <c r="AA2174" s="237" t="str">
        <f t="shared" si="373"/>
        <v>ＬＩＴＡＬＩＣＯワークスセンダイミヤギノ</v>
      </c>
      <c r="AB2174" s="237" t="s">
        <v>923</v>
      </c>
      <c r="AC2174" s="237" t="str">
        <f t="shared" si="374"/>
        <v>983</v>
      </c>
      <c r="AD2174" s="237" t="str">
        <f t="shared" si="375"/>
        <v>0852</v>
      </c>
      <c r="AE2174" s="237" t="s">
        <v>9168</v>
      </c>
      <c r="AF2174" s="237" t="s">
        <v>10104</v>
      </c>
      <c r="AG2174" s="237" t="str">
        <f t="shared" si="376"/>
        <v>仙台市宮城野区榴岡二丁目2番23号名掛丁パルス熊林ビル3階</v>
      </c>
      <c r="AH2174" s="237" t="s">
        <v>10100</v>
      </c>
      <c r="AI2174" s="237" t="s">
        <v>10101</v>
      </c>
      <c r="AJ2174" s="237" t="s">
        <v>260</v>
      </c>
    </row>
    <row r="2175" spans="1:36">
      <c r="A2175" s="237" t="str">
        <f t="shared" si="368"/>
        <v>0415201474就労定着支援</v>
      </c>
      <c r="B2175" s="237" t="s">
        <v>7906</v>
      </c>
      <c r="C2175" s="237" t="s">
        <v>7907</v>
      </c>
      <c r="D2175" s="237" t="str">
        <f t="shared" si="369"/>
        <v>カブシキガイシャリタリコパートナーズ</v>
      </c>
      <c r="E2175" s="237" t="s">
        <v>7908</v>
      </c>
      <c r="F2175" s="237" t="str">
        <f t="shared" si="370"/>
        <v>153</v>
      </c>
      <c r="G2175" s="237" t="str">
        <f t="shared" si="371"/>
        <v>0051</v>
      </c>
      <c r="H2175" s="237" t="s">
        <v>7909</v>
      </c>
      <c r="I2175" s="237" t="str">
        <f t="shared" si="372"/>
        <v>東京都目黒区上目黒二丁目１番１号</v>
      </c>
      <c r="J2175" s="237" t="s">
        <v>7910</v>
      </c>
      <c r="K2175" s="237" t="s">
        <v>7911</v>
      </c>
      <c r="L2175" s="237" t="s">
        <v>339</v>
      </c>
      <c r="M2175" s="237" t="s">
        <v>7912</v>
      </c>
      <c r="N2175" s="237" t="s">
        <v>10097</v>
      </c>
      <c r="O2175" s="237" t="s">
        <v>10098</v>
      </c>
      <c r="P2175" s="237" t="s">
        <v>923</v>
      </c>
      <c r="Q2175" s="237" t="s">
        <v>9168</v>
      </c>
      <c r="R2175" s="237" t="s">
        <v>10099</v>
      </c>
      <c r="S2175" s="237" t="s">
        <v>10100</v>
      </c>
      <c r="T2175" s="237" t="s">
        <v>10101</v>
      </c>
      <c r="U2175" s="237" t="s">
        <v>10102</v>
      </c>
      <c r="V2175" s="237" t="s">
        <v>789</v>
      </c>
      <c r="W2175" s="237"/>
      <c r="X2175" s="237"/>
      <c r="Y2175" s="237" t="s">
        <v>10097</v>
      </c>
      <c r="Z2175" s="237" t="s">
        <v>10098</v>
      </c>
      <c r="AA2175" s="237" t="str">
        <f t="shared" si="373"/>
        <v>リタリコワークスセンダイミヤギノ</v>
      </c>
      <c r="AB2175" s="237" t="s">
        <v>923</v>
      </c>
      <c r="AC2175" s="237" t="str">
        <f t="shared" si="374"/>
        <v>983</v>
      </c>
      <c r="AD2175" s="237" t="str">
        <f t="shared" si="375"/>
        <v>0852</v>
      </c>
      <c r="AE2175" s="237" t="s">
        <v>9168</v>
      </c>
      <c r="AF2175" s="237" t="s">
        <v>10099</v>
      </c>
      <c r="AG2175" s="237" t="str">
        <f t="shared" si="376"/>
        <v>仙台市宮城野区榴岡二丁目2番23号　名掛丁パルス熊林ビル3階</v>
      </c>
      <c r="AH2175" s="237" t="s">
        <v>10100</v>
      </c>
      <c r="AI2175" s="237" t="s">
        <v>10101</v>
      </c>
      <c r="AJ2175" s="237" t="s">
        <v>260</v>
      </c>
    </row>
    <row r="2176" spans="1:36">
      <c r="A2176" s="237" t="str">
        <f t="shared" si="368"/>
        <v>0415201482就労継続支援Ｂ型</v>
      </c>
      <c r="B2176" s="237" t="s">
        <v>10105</v>
      </c>
      <c r="C2176" s="237" t="s">
        <v>10106</v>
      </c>
      <c r="D2176" s="237" t="str">
        <f t="shared" si="369"/>
        <v>カブシキガイシャエフリング</v>
      </c>
      <c r="E2176" s="237" t="s">
        <v>10107</v>
      </c>
      <c r="F2176" s="237" t="str">
        <f t="shared" si="370"/>
        <v>003</v>
      </c>
      <c r="G2176" s="237" t="str">
        <f t="shared" si="371"/>
        <v>0026</v>
      </c>
      <c r="H2176" s="237" t="s">
        <v>10108</v>
      </c>
      <c r="I2176" s="237" t="str">
        <f t="shared" si="372"/>
        <v>北海道札幌市白石区本通六丁目南１番８号</v>
      </c>
      <c r="J2176" s="237" t="s">
        <v>10109</v>
      </c>
      <c r="K2176" s="237" t="s">
        <v>10109</v>
      </c>
      <c r="L2176" s="237" t="s">
        <v>339</v>
      </c>
      <c r="M2176" s="237" t="s">
        <v>10110</v>
      </c>
      <c r="N2176" s="237" t="s">
        <v>10111</v>
      </c>
      <c r="O2176" s="237" t="s">
        <v>10112</v>
      </c>
      <c r="P2176" s="237" t="s">
        <v>1380</v>
      </c>
      <c r="Q2176" s="237" t="s">
        <v>9168</v>
      </c>
      <c r="R2176" s="237" t="s">
        <v>10113</v>
      </c>
      <c r="S2176" s="237" t="s">
        <v>10114</v>
      </c>
      <c r="T2176" s="237" t="s">
        <v>10115</v>
      </c>
      <c r="U2176" s="237" t="s">
        <v>10116</v>
      </c>
      <c r="V2176" s="237" t="s">
        <v>111</v>
      </c>
      <c r="W2176" s="237"/>
      <c r="X2176" s="237"/>
      <c r="Y2176" s="237" t="s">
        <v>10111</v>
      </c>
      <c r="Z2176" s="237" t="s">
        <v>10112</v>
      </c>
      <c r="AA2176" s="237" t="str">
        <f t="shared" si="373"/>
        <v>ジョブタスヒガシセンダイジギョウショ</v>
      </c>
      <c r="AB2176" s="237" t="s">
        <v>1380</v>
      </c>
      <c r="AC2176" s="237" t="str">
        <f t="shared" si="374"/>
        <v>983</v>
      </c>
      <c r="AD2176" s="237" t="str">
        <f t="shared" si="375"/>
        <v>0833</v>
      </c>
      <c r="AE2176" s="237" t="s">
        <v>9168</v>
      </c>
      <c r="AF2176" s="237" t="s">
        <v>10113</v>
      </c>
      <c r="AG2176" s="237" t="str">
        <f t="shared" si="376"/>
        <v>仙台市宮城野区東仙台一丁目７番１号　１Ｆ-Ｃ</v>
      </c>
      <c r="AH2176" s="237" t="s">
        <v>10114</v>
      </c>
      <c r="AI2176" s="237" t="s">
        <v>10115</v>
      </c>
      <c r="AJ2176" s="237" t="s">
        <v>260</v>
      </c>
    </row>
    <row r="2177" spans="1:36">
      <c r="A2177" s="237" t="str">
        <f t="shared" si="368"/>
        <v>0415201490就労継続支援Ｂ型</v>
      </c>
      <c r="B2177" s="237" t="s">
        <v>2955</v>
      </c>
      <c r="C2177" s="237" t="s">
        <v>2956</v>
      </c>
      <c r="D2177" s="237" t="str">
        <f t="shared" si="369"/>
        <v>イッパンシャダンホウジンＣＯＭＳ</v>
      </c>
      <c r="E2177" s="237" t="s">
        <v>6019</v>
      </c>
      <c r="F2177" s="237" t="str">
        <f t="shared" si="370"/>
        <v>985</v>
      </c>
      <c r="G2177" s="237" t="str">
        <f t="shared" si="371"/>
        <v>0821</v>
      </c>
      <c r="H2177" s="237" t="s">
        <v>10117</v>
      </c>
      <c r="I2177" s="237" t="str">
        <f t="shared" si="372"/>
        <v>宮城郡七ケ浜町汐見台一丁目１番17号</v>
      </c>
      <c r="J2177" s="237" t="s">
        <v>10118</v>
      </c>
      <c r="K2177" s="237" t="s">
        <v>10118</v>
      </c>
      <c r="L2177" s="237" t="s">
        <v>901</v>
      </c>
      <c r="M2177" s="237" t="s">
        <v>10119</v>
      </c>
      <c r="N2177" s="237" t="s">
        <v>2960</v>
      </c>
      <c r="O2177" s="237" t="s">
        <v>10120</v>
      </c>
      <c r="P2177" s="237" t="s">
        <v>4671</v>
      </c>
      <c r="Q2177" s="237" t="s">
        <v>9168</v>
      </c>
      <c r="R2177" s="237" t="s">
        <v>10121</v>
      </c>
      <c r="S2177" s="237" t="s">
        <v>10122</v>
      </c>
      <c r="T2177" s="237" t="s">
        <v>10122</v>
      </c>
      <c r="U2177" s="237" t="s">
        <v>10123</v>
      </c>
      <c r="V2177" s="237" t="s">
        <v>111</v>
      </c>
      <c r="W2177" s="237"/>
      <c r="X2177" s="237"/>
      <c r="Y2177" s="237" t="s">
        <v>2960</v>
      </c>
      <c r="Z2177" s="237" t="s">
        <v>2965</v>
      </c>
      <c r="AA2177" s="237" t="str">
        <f t="shared" si="373"/>
        <v>コムズ</v>
      </c>
      <c r="AB2177" s="237" t="s">
        <v>4671</v>
      </c>
      <c r="AC2177" s="237" t="str">
        <f t="shared" si="374"/>
        <v>983</v>
      </c>
      <c r="AD2177" s="237" t="str">
        <f t="shared" si="375"/>
        <v>0021</v>
      </c>
      <c r="AE2177" s="237" t="s">
        <v>9168</v>
      </c>
      <c r="AF2177" s="237" t="s">
        <v>10121</v>
      </c>
      <c r="AG2177" s="237" t="str">
        <f t="shared" si="376"/>
        <v>仙台市宮城野区田子一丁目26番５号</v>
      </c>
      <c r="AH2177" s="237" t="s">
        <v>10122</v>
      </c>
      <c r="AI2177" s="237" t="s">
        <v>10122</v>
      </c>
      <c r="AJ2177" s="237" t="s">
        <v>260</v>
      </c>
    </row>
    <row r="2178" spans="1:36">
      <c r="A2178" s="237" t="str">
        <f t="shared" si="368"/>
        <v>0415201508居宅介護</v>
      </c>
      <c r="B2178" s="237" t="s">
        <v>10124</v>
      </c>
      <c r="C2178" s="237" t="s">
        <v>10125</v>
      </c>
      <c r="D2178" s="237" t="str">
        <f t="shared" si="369"/>
        <v>カブシキガイシャユウセンカイ</v>
      </c>
      <c r="E2178" s="237" t="s">
        <v>7883</v>
      </c>
      <c r="F2178" s="237" t="str">
        <f t="shared" si="370"/>
        <v>981</v>
      </c>
      <c r="G2178" s="237" t="str">
        <f t="shared" si="371"/>
        <v>3132</v>
      </c>
      <c r="H2178" s="237" t="s">
        <v>10126</v>
      </c>
      <c r="I2178" s="237" t="str">
        <f t="shared" si="372"/>
        <v>仙台市泉区将監五丁目７番８号</v>
      </c>
      <c r="J2178" s="237" t="s">
        <v>10127</v>
      </c>
      <c r="K2178" s="237" t="s">
        <v>10128</v>
      </c>
      <c r="L2178" s="237" t="s">
        <v>339</v>
      </c>
      <c r="M2178" s="237" t="s">
        <v>9848</v>
      </c>
      <c r="N2178" s="237" t="s">
        <v>9849</v>
      </c>
      <c r="O2178" s="237" t="s">
        <v>9850</v>
      </c>
      <c r="P2178" s="237" t="s">
        <v>9325</v>
      </c>
      <c r="Q2178" s="237" t="s">
        <v>9168</v>
      </c>
      <c r="R2178" s="237" t="s">
        <v>9851</v>
      </c>
      <c r="S2178" s="237" t="s">
        <v>9846</v>
      </c>
      <c r="T2178" s="237" t="s">
        <v>9847</v>
      </c>
      <c r="U2178" s="237" t="s">
        <v>10129</v>
      </c>
      <c r="V2178" s="237" t="s">
        <v>99</v>
      </c>
      <c r="W2178" s="237"/>
      <c r="X2178" s="237"/>
      <c r="Y2178" s="237" t="s">
        <v>9849</v>
      </c>
      <c r="Z2178" s="237" t="s">
        <v>9850</v>
      </c>
      <c r="AA2178" s="237" t="str">
        <f t="shared" si="373"/>
        <v>ヘルパーステーション　クローバー</v>
      </c>
      <c r="AB2178" s="237" t="s">
        <v>9325</v>
      </c>
      <c r="AC2178" s="237" t="str">
        <f t="shared" si="374"/>
        <v>983</v>
      </c>
      <c r="AD2178" s="237" t="str">
        <f t="shared" si="375"/>
        <v>0821</v>
      </c>
      <c r="AE2178" s="237" t="s">
        <v>9168</v>
      </c>
      <c r="AF2178" s="237" t="s">
        <v>9851</v>
      </c>
      <c r="AG2178" s="237" t="str">
        <f t="shared" si="376"/>
        <v>仙台市宮城野区岩切一丁目３番14号</v>
      </c>
      <c r="AH2178" s="237" t="s">
        <v>9846</v>
      </c>
      <c r="AI2178" s="237" t="s">
        <v>9847</v>
      </c>
      <c r="AJ2178" s="237" t="s">
        <v>260</v>
      </c>
    </row>
    <row r="2179" spans="1:36">
      <c r="A2179" s="237" t="str">
        <f t="shared" si="368"/>
        <v>0415201508重度訪問介護</v>
      </c>
      <c r="B2179" s="237" t="s">
        <v>10124</v>
      </c>
      <c r="C2179" s="237" t="s">
        <v>10125</v>
      </c>
      <c r="D2179" s="237" t="str">
        <f t="shared" si="369"/>
        <v>カブシキガイシャユウセンカイ</v>
      </c>
      <c r="E2179" s="237" t="s">
        <v>7883</v>
      </c>
      <c r="F2179" s="237" t="str">
        <f t="shared" si="370"/>
        <v>981</v>
      </c>
      <c r="G2179" s="237" t="str">
        <f t="shared" si="371"/>
        <v>3132</v>
      </c>
      <c r="H2179" s="237" t="s">
        <v>10126</v>
      </c>
      <c r="I2179" s="237" t="str">
        <f t="shared" si="372"/>
        <v>仙台市泉区将監五丁目７番８号</v>
      </c>
      <c r="J2179" s="237" t="s">
        <v>10127</v>
      </c>
      <c r="K2179" s="237" t="s">
        <v>10128</v>
      </c>
      <c r="L2179" s="237" t="s">
        <v>339</v>
      </c>
      <c r="M2179" s="237" t="s">
        <v>9848</v>
      </c>
      <c r="N2179" s="237" t="s">
        <v>9849</v>
      </c>
      <c r="O2179" s="237" t="s">
        <v>9850</v>
      </c>
      <c r="P2179" s="237" t="s">
        <v>9325</v>
      </c>
      <c r="Q2179" s="237" t="s">
        <v>9168</v>
      </c>
      <c r="R2179" s="237" t="s">
        <v>9851</v>
      </c>
      <c r="S2179" s="237" t="s">
        <v>9846</v>
      </c>
      <c r="T2179" s="237" t="s">
        <v>9847</v>
      </c>
      <c r="U2179" s="237" t="s">
        <v>10129</v>
      </c>
      <c r="V2179" s="237" t="s">
        <v>101</v>
      </c>
      <c r="W2179" s="237"/>
      <c r="X2179" s="237"/>
      <c r="Y2179" s="237" t="s">
        <v>9849</v>
      </c>
      <c r="Z2179" s="237" t="s">
        <v>9850</v>
      </c>
      <c r="AA2179" s="237" t="str">
        <f t="shared" si="373"/>
        <v>ヘルパーステーション　クローバー</v>
      </c>
      <c r="AB2179" s="237" t="s">
        <v>9325</v>
      </c>
      <c r="AC2179" s="237" t="str">
        <f t="shared" si="374"/>
        <v>983</v>
      </c>
      <c r="AD2179" s="237" t="str">
        <f t="shared" si="375"/>
        <v>0821</v>
      </c>
      <c r="AE2179" s="237" t="s">
        <v>9168</v>
      </c>
      <c r="AF2179" s="237" t="s">
        <v>9851</v>
      </c>
      <c r="AG2179" s="237" t="str">
        <f t="shared" si="376"/>
        <v>仙台市宮城野区岩切一丁目３番14号</v>
      </c>
      <c r="AH2179" s="237" t="s">
        <v>9846</v>
      </c>
      <c r="AI2179" s="237" t="s">
        <v>9847</v>
      </c>
      <c r="AJ2179" s="237" t="s">
        <v>260</v>
      </c>
    </row>
    <row r="2180" spans="1:36">
      <c r="A2180" s="237" t="str">
        <f t="shared" si="368"/>
        <v>0415201516居宅介護</v>
      </c>
      <c r="B2180" s="237" t="s">
        <v>10130</v>
      </c>
      <c r="C2180" s="237" t="s">
        <v>10131</v>
      </c>
      <c r="D2180" s="237" t="str">
        <f t="shared" si="369"/>
        <v>カブシキガイシャウィンズ</v>
      </c>
      <c r="E2180" s="237" t="s">
        <v>7099</v>
      </c>
      <c r="F2180" s="237" t="str">
        <f t="shared" si="370"/>
        <v>984</v>
      </c>
      <c r="G2180" s="237" t="str">
        <f t="shared" si="371"/>
        <v>0042</v>
      </c>
      <c r="H2180" s="237" t="s">
        <v>10132</v>
      </c>
      <c r="I2180" s="237" t="str">
        <f t="shared" si="372"/>
        <v>仙台市若林区大和町一丁目22番45号</v>
      </c>
      <c r="J2180" s="237" t="s">
        <v>10133</v>
      </c>
      <c r="K2180" s="237" t="s">
        <v>10134</v>
      </c>
      <c r="L2180" s="237" t="s">
        <v>339</v>
      </c>
      <c r="M2180" s="237" t="s">
        <v>10135</v>
      </c>
      <c r="N2180" s="237" t="s">
        <v>10136</v>
      </c>
      <c r="O2180" s="237" t="s">
        <v>10137</v>
      </c>
      <c r="P2180" s="237" t="s">
        <v>7099</v>
      </c>
      <c r="Q2180" s="237" t="s">
        <v>9428</v>
      </c>
      <c r="R2180" s="237" t="s">
        <v>10138</v>
      </c>
      <c r="S2180" s="237" t="s">
        <v>10139</v>
      </c>
      <c r="T2180" s="237" t="s">
        <v>10134</v>
      </c>
      <c r="U2180" s="237" t="s">
        <v>10140</v>
      </c>
      <c r="V2180" s="237" t="s">
        <v>99</v>
      </c>
      <c r="W2180" s="237"/>
      <c r="X2180" s="237"/>
      <c r="Y2180" s="237" t="s">
        <v>10136</v>
      </c>
      <c r="Z2180" s="237" t="s">
        <v>10137</v>
      </c>
      <c r="AA2180" s="237" t="str">
        <f t="shared" si="373"/>
        <v>ウィンズノモリヘルパーステーション</v>
      </c>
      <c r="AB2180" s="237" t="s">
        <v>7099</v>
      </c>
      <c r="AC2180" s="237" t="str">
        <f t="shared" si="374"/>
        <v>984</v>
      </c>
      <c r="AD2180" s="237" t="str">
        <f t="shared" si="375"/>
        <v>0042</v>
      </c>
      <c r="AE2180" s="237" t="s">
        <v>9428</v>
      </c>
      <c r="AF2180" s="237" t="s">
        <v>10138</v>
      </c>
      <c r="AG2180" s="237" t="str">
        <f t="shared" si="376"/>
        <v>仙台市若林区大和町一丁目22番45号　２階</v>
      </c>
      <c r="AH2180" s="237" t="s">
        <v>10139</v>
      </c>
      <c r="AI2180" s="237" t="s">
        <v>10134</v>
      </c>
      <c r="AJ2180" s="237" t="s">
        <v>260</v>
      </c>
    </row>
    <row r="2181" spans="1:36">
      <c r="A2181" s="237" t="str">
        <f t="shared" si="368"/>
        <v>0415201516重度訪問介護</v>
      </c>
      <c r="B2181" s="237" t="s">
        <v>10130</v>
      </c>
      <c r="C2181" s="237" t="s">
        <v>10131</v>
      </c>
      <c r="D2181" s="237" t="str">
        <f t="shared" si="369"/>
        <v>カブシキガイシャウィンズ</v>
      </c>
      <c r="E2181" s="237" t="s">
        <v>7099</v>
      </c>
      <c r="F2181" s="237" t="str">
        <f t="shared" si="370"/>
        <v>984</v>
      </c>
      <c r="G2181" s="237" t="str">
        <f t="shared" si="371"/>
        <v>0042</v>
      </c>
      <c r="H2181" s="237" t="s">
        <v>10132</v>
      </c>
      <c r="I2181" s="237" t="str">
        <f t="shared" si="372"/>
        <v>仙台市若林区大和町一丁目22番45号</v>
      </c>
      <c r="J2181" s="237" t="s">
        <v>10133</v>
      </c>
      <c r="K2181" s="237" t="s">
        <v>10134</v>
      </c>
      <c r="L2181" s="237" t="s">
        <v>339</v>
      </c>
      <c r="M2181" s="237" t="s">
        <v>10135</v>
      </c>
      <c r="N2181" s="237" t="s">
        <v>10136</v>
      </c>
      <c r="O2181" s="237" t="s">
        <v>10137</v>
      </c>
      <c r="P2181" s="237" t="s">
        <v>7099</v>
      </c>
      <c r="Q2181" s="237" t="s">
        <v>9428</v>
      </c>
      <c r="R2181" s="237" t="s">
        <v>10138</v>
      </c>
      <c r="S2181" s="237" t="s">
        <v>10139</v>
      </c>
      <c r="T2181" s="237" t="s">
        <v>10134</v>
      </c>
      <c r="U2181" s="237" t="s">
        <v>10140</v>
      </c>
      <c r="V2181" s="237" t="s">
        <v>101</v>
      </c>
      <c r="W2181" s="237"/>
      <c r="X2181" s="237"/>
      <c r="Y2181" s="237" t="s">
        <v>10136</v>
      </c>
      <c r="Z2181" s="237" t="s">
        <v>10137</v>
      </c>
      <c r="AA2181" s="237" t="str">
        <f t="shared" si="373"/>
        <v>ウィンズノモリヘルパーステーション</v>
      </c>
      <c r="AB2181" s="237" t="s">
        <v>7099</v>
      </c>
      <c r="AC2181" s="237" t="str">
        <f t="shared" si="374"/>
        <v>984</v>
      </c>
      <c r="AD2181" s="237" t="str">
        <f t="shared" si="375"/>
        <v>0042</v>
      </c>
      <c r="AE2181" s="237" t="s">
        <v>9428</v>
      </c>
      <c r="AF2181" s="237" t="s">
        <v>10138</v>
      </c>
      <c r="AG2181" s="237" t="str">
        <f t="shared" si="376"/>
        <v>仙台市若林区大和町一丁目22番45号　２階</v>
      </c>
      <c r="AH2181" s="237" t="s">
        <v>10139</v>
      </c>
      <c r="AI2181" s="237" t="s">
        <v>10134</v>
      </c>
      <c r="AJ2181" s="237" t="s">
        <v>260</v>
      </c>
    </row>
    <row r="2182" spans="1:36">
      <c r="A2182" s="237" t="str">
        <f t="shared" si="368"/>
        <v>0415201524就労継続支援Ｂ型</v>
      </c>
      <c r="B2182" s="237" t="s">
        <v>10141</v>
      </c>
      <c r="C2182" s="237" t="s">
        <v>10142</v>
      </c>
      <c r="D2182" s="237" t="str">
        <f t="shared" si="369"/>
        <v>リュウセイシャカブシキガイシャ</v>
      </c>
      <c r="E2182" s="237" t="s">
        <v>10143</v>
      </c>
      <c r="F2182" s="237" t="str">
        <f t="shared" si="370"/>
        <v>983</v>
      </c>
      <c r="G2182" s="237" t="str">
        <f t="shared" si="371"/>
        <v>0044</v>
      </c>
      <c r="H2182" s="237" t="s">
        <v>10144</v>
      </c>
      <c r="I2182" s="237" t="str">
        <f t="shared" si="372"/>
        <v>仙台市宮城野区宮千代一丁目11-７</v>
      </c>
      <c r="J2182" s="237" t="s">
        <v>10145</v>
      </c>
      <c r="K2182" s="237" t="s">
        <v>10146</v>
      </c>
      <c r="L2182" s="237" t="s">
        <v>339</v>
      </c>
      <c r="M2182" s="237" t="s">
        <v>10147</v>
      </c>
      <c r="N2182" s="237" t="s">
        <v>10148</v>
      </c>
      <c r="O2182" s="237" t="s">
        <v>10149</v>
      </c>
      <c r="P2182" s="237" t="s">
        <v>10143</v>
      </c>
      <c r="Q2182" s="237" t="s">
        <v>9168</v>
      </c>
      <c r="R2182" s="237" t="s">
        <v>10150</v>
      </c>
      <c r="S2182" s="237" t="s">
        <v>10145</v>
      </c>
      <c r="T2182" s="237" t="s">
        <v>10146</v>
      </c>
      <c r="U2182" s="237" t="s">
        <v>10151</v>
      </c>
      <c r="V2182" s="237" t="s">
        <v>111</v>
      </c>
      <c r="W2182" s="237"/>
      <c r="X2182" s="237"/>
      <c r="Y2182" s="237" t="s">
        <v>10148</v>
      </c>
      <c r="Z2182" s="237" t="s">
        <v>10149</v>
      </c>
      <c r="AA2182" s="237" t="str">
        <f t="shared" si="373"/>
        <v>ジョブタスセンダイヤクシドウジギョウショ</v>
      </c>
      <c r="AB2182" s="237" t="s">
        <v>10143</v>
      </c>
      <c r="AC2182" s="237" t="str">
        <f t="shared" si="374"/>
        <v>983</v>
      </c>
      <c r="AD2182" s="237" t="str">
        <f t="shared" si="375"/>
        <v>0044</v>
      </c>
      <c r="AE2182" s="237" t="s">
        <v>9168</v>
      </c>
      <c r="AF2182" s="237" t="s">
        <v>10150</v>
      </c>
      <c r="AG2182" s="237" t="str">
        <f t="shared" si="376"/>
        <v>仙台市宮城野区宮千代一丁目11番地の７</v>
      </c>
      <c r="AH2182" s="237" t="s">
        <v>10145</v>
      </c>
      <c r="AI2182" s="237" t="s">
        <v>10146</v>
      </c>
      <c r="AJ2182" s="237" t="s">
        <v>260</v>
      </c>
    </row>
    <row r="2183" spans="1:36">
      <c r="A2183" s="237" t="str">
        <f t="shared" si="368"/>
        <v>0415201532就労移行支援</v>
      </c>
      <c r="B2183" s="237" t="s">
        <v>10152</v>
      </c>
      <c r="C2183" s="237" t="s">
        <v>10153</v>
      </c>
      <c r="D2183" s="237" t="str">
        <f t="shared" si="369"/>
        <v>カブシキカイシャソーシャルライズ</v>
      </c>
      <c r="E2183" s="237" t="s">
        <v>923</v>
      </c>
      <c r="F2183" s="237" t="str">
        <f t="shared" si="370"/>
        <v>983</v>
      </c>
      <c r="G2183" s="237" t="str">
        <f t="shared" si="371"/>
        <v>0852</v>
      </c>
      <c r="H2183" s="237" t="s">
        <v>10154</v>
      </c>
      <c r="I2183" s="237" t="str">
        <f t="shared" si="372"/>
        <v>仙台市宮城野区榴岡五丁目10番20－２号</v>
      </c>
      <c r="J2183" s="237" t="s">
        <v>10155</v>
      </c>
      <c r="K2183" s="237" t="s">
        <v>10156</v>
      </c>
      <c r="L2183" s="237" t="s">
        <v>339</v>
      </c>
      <c r="M2183" s="237" t="s">
        <v>10157</v>
      </c>
      <c r="N2183" s="237" t="s">
        <v>10158</v>
      </c>
      <c r="O2183" s="237" t="s">
        <v>10159</v>
      </c>
      <c r="P2183" s="237" t="s">
        <v>9205</v>
      </c>
      <c r="Q2183" s="237" t="s">
        <v>9168</v>
      </c>
      <c r="R2183" s="237" t="s">
        <v>10160</v>
      </c>
      <c r="S2183" s="237" t="s">
        <v>10161</v>
      </c>
      <c r="T2183" s="237" t="s">
        <v>10162</v>
      </c>
      <c r="U2183" s="237" t="s">
        <v>10163</v>
      </c>
      <c r="V2183" s="237" t="s">
        <v>109</v>
      </c>
      <c r="W2183" s="237"/>
      <c r="X2183" s="237"/>
      <c r="Y2183" s="237" t="s">
        <v>10158</v>
      </c>
      <c r="Z2183" s="237" t="s">
        <v>10159</v>
      </c>
      <c r="AA2183" s="237" t="str">
        <f t="shared" si="373"/>
        <v>ライズワークミヤギノ</v>
      </c>
      <c r="AB2183" s="237" t="s">
        <v>9205</v>
      </c>
      <c r="AC2183" s="237" t="str">
        <f t="shared" si="374"/>
        <v>983</v>
      </c>
      <c r="AD2183" s="237" t="str">
        <f t="shared" si="375"/>
        <v>0047</v>
      </c>
      <c r="AE2183" s="237" t="s">
        <v>9168</v>
      </c>
      <c r="AF2183" s="237" t="s">
        <v>10160</v>
      </c>
      <c r="AG2183" s="237" t="str">
        <f t="shared" si="376"/>
        <v>仙台市宮城野区銀杏町13番８号　セトル銀杏101・102号室</v>
      </c>
      <c r="AH2183" s="237" t="s">
        <v>10161</v>
      </c>
      <c r="AI2183" s="237" t="s">
        <v>10162</v>
      </c>
      <c r="AJ2183" s="237" t="s">
        <v>260</v>
      </c>
    </row>
    <row r="2184" spans="1:36">
      <c r="A2184" s="237" t="str">
        <f t="shared" si="368"/>
        <v>0415201532就労継続支援Ｂ型</v>
      </c>
      <c r="B2184" s="237" t="s">
        <v>10152</v>
      </c>
      <c r="C2184" s="237" t="s">
        <v>10153</v>
      </c>
      <c r="D2184" s="237" t="str">
        <f t="shared" si="369"/>
        <v>カブシキカイシャソーシャルライズ</v>
      </c>
      <c r="E2184" s="237" t="s">
        <v>923</v>
      </c>
      <c r="F2184" s="237" t="str">
        <f t="shared" si="370"/>
        <v>983</v>
      </c>
      <c r="G2184" s="237" t="str">
        <f t="shared" si="371"/>
        <v>0852</v>
      </c>
      <c r="H2184" s="237" t="s">
        <v>10154</v>
      </c>
      <c r="I2184" s="237" t="str">
        <f t="shared" si="372"/>
        <v>仙台市宮城野区榴岡五丁目10番20－２号</v>
      </c>
      <c r="J2184" s="237" t="s">
        <v>10155</v>
      </c>
      <c r="K2184" s="237" t="s">
        <v>10156</v>
      </c>
      <c r="L2184" s="237" t="s">
        <v>339</v>
      </c>
      <c r="M2184" s="237" t="s">
        <v>10157</v>
      </c>
      <c r="N2184" s="237" t="s">
        <v>10158</v>
      </c>
      <c r="O2184" s="237" t="s">
        <v>10159</v>
      </c>
      <c r="P2184" s="237" t="s">
        <v>9205</v>
      </c>
      <c r="Q2184" s="237" t="s">
        <v>9168</v>
      </c>
      <c r="R2184" s="237" t="s">
        <v>10160</v>
      </c>
      <c r="S2184" s="237" t="s">
        <v>10161</v>
      </c>
      <c r="T2184" s="237" t="s">
        <v>10162</v>
      </c>
      <c r="U2184" s="237" t="s">
        <v>10163</v>
      </c>
      <c r="V2184" s="237" t="s">
        <v>111</v>
      </c>
      <c r="W2184" s="237"/>
      <c r="X2184" s="237"/>
      <c r="Y2184" s="237" t="s">
        <v>10164</v>
      </c>
      <c r="Z2184" s="237" t="s">
        <v>10165</v>
      </c>
      <c r="AA2184" s="237" t="str">
        <f t="shared" si="373"/>
        <v>カボウ　ポミエ</v>
      </c>
      <c r="AB2184" s="237" t="s">
        <v>923</v>
      </c>
      <c r="AC2184" s="237" t="str">
        <f t="shared" si="374"/>
        <v>983</v>
      </c>
      <c r="AD2184" s="237" t="str">
        <f t="shared" si="375"/>
        <v>0852</v>
      </c>
      <c r="AE2184" s="237" t="s">
        <v>9168</v>
      </c>
      <c r="AF2184" s="237" t="s">
        <v>10154</v>
      </c>
      <c r="AG2184" s="237" t="str">
        <f t="shared" si="376"/>
        <v>仙台市宮城野区榴岡五丁目10番20－２号</v>
      </c>
      <c r="AH2184" s="237" t="s">
        <v>10166</v>
      </c>
      <c r="AI2184" s="237" t="s">
        <v>10167</v>
      </c>
      <c r="AJ2184" s="237" t="s">
        <v>260</v>
      </c>
    </row>
    <row r="2185" spans="1:36">
      <c r="A2185" s="237" t="str">
        <f t="shared" si="368"/>
        <v>0415201540居宅介護</v>
      </c>
      <c r="B2185" s="237" t="s">
        <v>10168</v>
      </c>
      <c r="C2185" s="237" t="s">
        <v>10169</v>
      </c>
      <c r="D2185" s="237" t="str">
        <f t="shared" si="369"/>
        <v>カブシキガイシャヤワラ</v>
      </c>
      <c r="E2185" s="237" t="s">
        <v>9167</v>
      </c>
      <c r="F2185" s="237" t="str">
        <f t="shared" si="370"/>
        <v>983</v>
      </c>
      <c r="G2185" s="237" t="str">
        <f t="shared" si="371"/>
        <v>0835</v>
      </c>
      <c r="H2185" s="237" t="s">
        <v>10170</v>
      </c>
      <c r="I2185" s="237" t="str">
        <f t="shared" si="372"/>
        <v>仙台市宮城野区大梶13番19号</v>
      </c>
      <c r="J2185" s="237" t="s">
        <v>10171</v>
      </c>
      <c r="K2185" s="237" t="s">
        <v>10172</v>
      </c>
      <c r="L2185" s="237" t="s">
        <v>339</v>
      </c>
      <c r="M2185" s="237" t="s">
        <v>10173</v>
      </c>
      <c r="N2185" s="237" t="s">
        <v>10174</v>
      </c>
      <c r="O2185" s="237" t="s">
        <v>10175</v>
      </c>
      <c r="P2185" s="237" t="s">
        <v>9167</v>
      </c>
      <c r="Q2185" s="237" t="s">
        <v>9168</v>
      </c>
      <c r="R2185" s="237" t="s">
        <v>10170</v>
      </c>
      <c r="S2185" s="237" t="s">
        <v>10176</v>
      </c>
      <c r="T2185" s="237" t="s">
        <v>10176</v>
      </c>
      <c r="U2185" s="237" t="s">
        <v>10177</v>
      </c>
      <c r="V2185" s="237" t="s">
        <v>99</v>
      </c>
      <c r="W2185" s="237"/>
      <c r="X2185" s="237"/>
      <c r="Y2185" s="237" t="s">
        <v>10174</v>
      </c>
      <c r="Z2185" s="237" t="s">
        <v>10175</v>
      </c>
      <c r="AA2185" s="237" t="str">
        <f t="shared" si="373"/>
        <v>ヘルパーステーションソラ</v>
      </c>
      <c r="AB2185" s="237" t="s">
        <v>9167</v>
      </c>
      <c r="AC2185" s="237" t="str">
        <f t="shared" si="374"/>
        <v>983</v>
      </c>
      <c r="AD2185" s="237" t="str">
        <f t="shared" si="375"/>
        <v>0835</v>
      </c>
      <c r="AE2185" s="237" t="s">
        <v>9168</v>
      </c>
      <c r="AF2185" s="237" t="s">
        <v>10170</v>
      </c>
      <c r="AG2185" s="237" t="str">
        <f t="shared" si="376"/>
        <v>仙台市宮城野区大梶13番19号</v>
      </c>
      <c r="AH2185" s="237" t="s">
        <v>10176</v>
      </c>
      <c r="AI2185" s="237" t="s">
        <v>10176</v>
      </c>
      <c r="AJ2185" s="237" t="s">
        <v>260</v>
      </c>
    </row>
    <row r="2186" spans="1:36">
      <c r="A2186" s="237" t="str">
        <f t="shared" si="368"/>
        <v>0415201540重度訪問介護</v>
      </c>
      <c r="B2186" s="237" t="s">
        <v>10168</v>
      </c>
      <c r="C2186" s="237" t="s">
        <v>10169</v>
      </c>
      <c r="D2186" s="237" t="str">
        <f t="shared" si="369"/>
        <v>カブシキガイシャヤワラ</v>
      </c>
      <c r="E2186" s="237" t="s">
        <v>9167</v>
      </c>
      <c r="F2186" s="237" t="str">
        <f t="shared" si="370"/>
        <v>983</v>
      </c>
      <c r="G2186" s="237" t="str">
        <f t="shared" si="371"/>
        <v>0835</v>
      </c>
      <c r="H2186" s="237" t="s">
        <v>10170</v>
      </c>
      <c r="I2186" s="237" t="str">
        <f t="shared" si="372"/>
        <v>仙台市宮城野区大梶13番19号</v>
      </c>
      <c r="J2186" s="237" t="s">
        <v>10171</v>
      </c>
      <c r="K2186" s="237" t="s">
        <v>10172</v>
      </c>
      <c r="L2186" s="237" t="s">
        <v>339</v>
      </c>
      <c r="M2186" s="237" t="s">
        <v>10173</v>
      </c>
      <c r="N2186" s="237" t="s">
        <v>10174</v>
      </c>
      <c r="O2186" s="237" t="s">
        <v>10175</v>
      </c>
      <c r="P2186" s="237" t="s">
        <v>9167</v>
      </c>
      <c r="Q2186" s="237" t="s">
        <v>9168</v>
      </c>
      <c r="R2186" s="237" t="s">
        <v>10170</v>
      </c>
      <c r="S2186" s="237" t="s">
        <v>10176</v>
      </c>
      <c r="T2186" s="237" t="s">
        <v>10176</v>
      </c>
      <c r="U2186" s="237" t="s">
        <v>10177</v>
      </c>
      <c r="V2186" s="237" t="s">
        <v>101</v>
      </c>
      <c r="W2186" s="237"/>
      <c r="X2186" s="237"/>
      <c r="Y2186" s="237" t="s">
        <v>10174</v>
      </c>
      <c r="Z2186" s="237" t="s">
        <v>10175</v>
      </c>
      <c r="AA2186" s="237" t="str">
        <f t="shared" si="373"/>
        <v>ヘルパーステーションソラ</v>
      </c>
      <c r="AB2186" s="237" t="s">
        <v>9167</v>
      </c>
      <c r="AC2186" s="237" t="str">
        <f t="shared" si="374"/>
        <v>983</v>
      </c>
      <c r="AD2186" s="237" t="str">
        <f t="shared" si="375"/>
        <v>0835</v>
      </c>
      <c r="AE2186" s="237" t="s">
        <v>9168</v>
      </c>
      <c r="AF2186" s="237" t="s">
        <v>10170</v>
      </c>
      <c r="AG2186" s="237" t="str">
        <f t="shared" si="376"/>
        <v>仙台市宮城野区大梶13番19号</v>
      </c>
      <c r="AH2186" s="237" t="s">
        <v>10176</v>
      </c>
      <c r="AI2186" s="237" t="s">
        <v>10176</v>
      </c>
      <c r="AJ2186" s="237" t="s">
        <v>260</v>
      </c>
    </row>
    <row r="2187" spans="1:36">
      <c r="A2187" s="237" t="str">
        <f t="shared" si="368"/>
        <v>0415201540同行援護</v>
      </c>
      <c r="B2187" s="237" t="s">
        <v>10168</v>
      </c>
      <c r="C2187" s="237" t="s">
        <v>10169</v>
      </c>
      <c r="D2187" s="237" t="str">
        <f t="shared" si="369"/>
        <v>カブシキガイシャヤワラ</v>
      </c>
      <c r="E2187" s="237" t="s">
        <v>9167</v>
      </c>
      <c r="F2187" s="237" t="str">
        <f t="shared" si="370"/>
        <v>983</v>
      </c>
      <c r="G2187" s="237" t="str">
        <f t="shared" si="371"/>
        <v>0835</v>
      </c>
      <c r="H2187" s="237" t="s">
        <v>10170</v>
      </c>
      <c r="I2187" s="237" t="str">
        <f t="shared" si="372"/>
        <v>仙台市宮城野区大梶13番19号</v>
      </c>
      <c r="J2187" s="237" t="s">
        <v>10171</v>
      </c>
      <c r="K2187" s="237" t="s">
        <v>10172</v>
      </c>
      <c r="L2187" s="237" t="s">
        <v>339</v>
      </c>
      <c r="M2187" s="237" t="s">
        <v>10173</v>
      </c>
      <c r="N2187" s="237" t="s">
        <v>10174</v>
      </c>
      <c r="O2187" s="237" t="s">
        <v>10175</v>
      </c>
      <c r="P2187" s="237" t="s">
        <v>9167</v>
      </c>
      <c r="Q2187" s="237" t="s">
        <v>9168</v>
      </c>
      <c r="R2187" s="237" t="s">
        <v>10170</v>
      </c>
      <c r="S2187" s="237" t="s">
        <v>10176</v>
      </c>
      <c r="T2187" s="237" t="s">
        <v>10176</v>
      </c>
      <c r="U2187" s="237" t="s">
        <v>10177</v>
      </c>
      <c r="V2187" s="237" t="s">
        <v>126</v>
      </c>
      <c r="W2187" s="237"/>
      <c r="X2187" s="237"/>
      <c r="Y2187" s="237" t="s">
        <v>10174</v>
      </c>
      <c r="Z2187" s="237" t="s">
        <v>10175</v>
      </c>
      <c r="AA2187" s="237" t="str">
        <f t="shared" si="373"/>
        <v>ヘルパーステーションソラ</v>
      </c>
      <c r="AB2187" s="237" t="s">
        <v>9167</v>
      </c>
      <c r="AC2187" s="237" t="str">
        <f t="shared" si="374"/>
        <v>983</v>
      </c>
      <c r="AD2187" s="237" t="str">
        <f t="shared" si="375"/>
        <v>0835</v>
      </c>
      <c r="AE2187" s="237" t="s">
        <v>9168</v>
      </c>
      <c r="AF2187" s="237" t="s">
        <v>10170</v>
      </c>
      <c r="AG2187" s="237" t="str">
        <f t="shared" si="376"/>
        <v>仙台市宮城野区大梶13番19号</v>
      </c>
      <c r="AH2187" s="237" t="s">
        <v>10176</v>
      </c>
      <c r="AI2187" s="237" t="s">
        <v>10178</v>
      </c>
      <c r="AJ2187" s="237" t="s">
        <v>260</v>
      </c>
    </row>
    <row r="2188" spans="1:36">
      <c r="A2188" s="237" t="str">
        <f t="shared" ref="A2188:A2251" si="377">U2188&amp;V2188</f>
        <v>0415201557就労継続支援Ｂ型</v>
      </c>
      <c r="B2188" s="237" t="s">
        <v>10179</v>
      </c>
      <c r="C2188" s="237" t="s">
        <v>10180</v>
      </c>
      <c r="D2188" s="237" t="str">
        <f t="shared" ref="D2188:D2251" si="378">DBCS(C2188)</f>
        <v>サクラカブシキガイシャ</v>
      </c>
      <c r="E2188" s="237" t="s">
        <v>7492</v>
      </c>
      <c r="F2188" s="237" t="str">
        <f t="shared" ref="F2188:F2251" si="379">LEFT(E2188,3)</f>
        <v>983</v>
      </c>
      <c r="G2188" s="237" t="str">
        <f t="shared" ref="G2188:G2251" si="380">RIGHT(E2188,4)</f>
        <v>0005</v>
      </c>
      <c r="H2188" s="237" t="s">
        <v>10181</v>
      </c>
      <c r="I2188" s="237" t="str">
        <f t="shared" ref="I2188:I2251" si="381">SUBSTITUTE(H2188,"宮城県","")</f>
        <v>仙台市宮城野区福室二丁目８番17号</v>
      </c>
      <c r="J2188" s="237" t="s">
        <v>10182</v>
      </c>
      <c r="K2188" s="237" t="s">
        <v>10183</v>
      </c>
      <c r="L2188" s="237" t="s">
        <v>339</v>
      </c>
      <c r="M2188" s="237" t="s">
        <v>10184</v>
      </c>
      <c r="N2188" s="237" t="s">
        <v>10185</v>
      </c>
      <c r="O2188" s="237" t="s">
        <v>10186</v>
      </c>
      <c r="P2188" s="237" t="s">
        <v>7492</v>
      </c>
      <c r="Q2188" s="237" t="s">
        <v>9168</v>
      </c>
      <c r="R2188" s="237" t="s">
        <v>10187</v>
      </c>
      <c r="S2188" s="237" t="s">
        <v>10182</v>
      </c>
      <c r="T2188" s="237" t="s">
        <v>10183</v>
      </c>
      <c r="U2188" s="237" t="s">
        <v>10188</v>
      </c>
      <c r="V2188" s="237" t="s">
        <v>111</v>
      </c>
      <c r="W2188" s="237"/>
      <c r="X2188" s="237"/>
      <c r="Y2188" s="237" t="s">
        <v>10185</v>
      </c>
      <c r="Z2188" s="237" t="s">
        <v>10186</v>
      </c>
      <c r="AA2188" s="237" t="str">
        <f t="shared" ref="AA2188:AA2251" si="382">DBCS(Z2188)</f>
        <v>ジョブタスセンダイフクムロジギョウショ</v>
      </c>
      <c r="AB2188" s="237" t="s">
        <v>7492</v>
      </c>
      <c r="AC2188" s="237" t="str">
        <f t="shared" ref="AC2188:AC2251" si="383">LEFT(AB2188,3)</f>
        <v>983</v>
      </c>
      <c r="AD2188" s="237" t="str">
        <f t="shared" ref="AD2188:AD2251" si="384">RIGHT(AB2188,4)</f>
        <v>0005</v>
      </c>
      <c r="AE2188" s="237" t="s">
        <v>9168</v>
      </c>
      <c r="AF2188" s="237" t="s">
        <v>10187</v>
      </c>
      <c r="AG2188" s="237" t="str">
        <f t="shared" ref="AG2188:AG2251" si="385">SUBSTITUTE(AF2188,"宮城県","")</f>
        <v>仙台市宮城野区福室二丁目８番17号　福室マンション207A</v>
      </c>
      <c r="AH2188" s="237" t="s">
        <v>10182</v>
      </c>
      <c r="AI2188" s="237" t="s">
        <v>10183</v>
      </c>
      <c r="AJ2188" s="237" t="s">
        <v>260</v>
      </c>
    </row>
    <row r="2189" spans="1:36">
      <c r="A2189" s="237" t="str">
        <f t="shared" si="377"/>
        <v>0415201565就労継続支援Ｂ型</v>
      </c>
      <c r="B2189" s="237" t="s">
        <v>10189</v>
      </c>
      <c r="C2189" s="237" t="s">
        <v>10190</v>
      </c>
      <c r="D2189" s="237" t="str">
        <f t="shared" si="378"/>
        <v>イッパンシャダンホウジンミライトウホク</v>
      </c>
      <c r="E2189" s="237" t="s">
        <v>923</v>
      </c>
      <c r="F2189" s="237" t="str">
        <f t="shared" si="379"/>
        <v>983</v>
      </c>
      <c r="G2189" s="237" t="str">
        <f t="shared" si="380"/>
        <v>0852</v>
      </c>
      <c r="H2189" s="237" t="s">
        <v>10191</v>
      </c>
      <c r="I2189" s="237" t="str">
        <f t="shared" si="381"/>
        <v>仙台市宮城野区榴岡三丁目６番30号　エクセレントエイト１階102</v>
      </c>
      <c r="J2189" s="237" t="s">
        <v>10192</v>
      </c>
      <c r="K2189" s="237" t="s">
        <v>10193</v>
      </c>
      <c r="L2189" s="237" t="s">
        <v>901</v>
      </c>
      <c r="M2189" s="237" t="s">
        <v>10194</v>
      </c>
      <c r="N2189" s="237" t="s">
        <v>10195</v>
      </c>
      <c r="O2189" s="237" t="s">
        <v>10196</v>
      </c>
      <c r="P2189" s="237" t="s">
        <v>923</v>
      </c>
      <c r="Q2189" s="237" t="s">
        <v>9168</v>
      </c>
      <c r="R2189" s="237" t="s">
        <v>10191</v>
      </c>
      <c r="S2189" s="237" t="s">
        <v>10192</v>
      </c>
      <c r="T2189" s="237" t="s">
        <v>10193</v>
      </c>
      <c r="U2189" s="237" t="s">
        <v>10197</v>
      </c>
      <c r="V2189" s="237" t="s">
        <v>111</v>
      </c>
      <c r="W2189" s="237"/>
      <c r="X2189" s="237"/>
      <c r="Y2189" s="237" t="s">
        <v>10195</v>
      </c>
      <c r="Z2189" s="237" t="s">
        <v>10196</v>
      </c>
      <c r="AA2189" s="237" t="str">
        <f t="shared" si="382"/>
        <v>アスカゼ</v>
      </c>
      <c r="AB2189" s="237" t="s">
        <v>923</v>
      </c>
      <c r="AC2189" s="237" t="str">
        <f t="shared" si="383"/>
        <v>983</v>
      </c>
      <c r="AD2189" s="237" t="str">
        <f t="shared" si="384"/>
        <v>0852</v>
      </c>
      <c r="AE2189" s="237" t="s">
        <v>9168</v>
      </c>
      <c r="AF2189" s="237" t="s">
        <v>10191</v>
      </c>
      <c r="AG2189" s="237" t="str">
        <f t="shared" si="385"/>
        <v>仙台市宮城野区榴岡三丁目６番30号　エクセレントエイト１階102</v>
      </c>
      <c r="AH2189" s="237" t="s">
        <v>10192</v>
      </c>
      <c r="AI2189" s="237" t="s">
        <v>10193</v>
      </c>
      <c r="AJ2189" s="237" t="s">
        <v>260</v>
      </c>
    </row>
    <row r="2190" spans="1:36">
      <c r="A2190" s="237" t="str">
        <f t="shared" si="377"/>
        <v>0415201573就労継続支援Ａ型</v>
      </c>
      <c r="B2190" s="237" t="s">
        <v>10198</v>
      </c>
      <c r="C2190" s="237" t="s">
        <v>10199</v>
      </c>
      <c r="D2190" s="237" t="str">
        <f t="shared" si="378"/>
        <v>カブシキガイシャリンクワークス</v>
      </c>
      <c r="E2190" s="237" t="s">
        <v>923</v>
      </c>
      <c r="F2190" s="237" t="str">
        <f t="shared" si="379"/>
        <v>983</v>
      </c>
      <c r="G2190" s="237" t="str">
        <f t="shared" si="380"/>
        <v>0852</v>
      </c>
      <c r="H2190" s="237" t="s">
        <v>10200</v>
      </c>
      <c r="I2190" s="237" t="str">
        <f t="shared" si="381"/>
        <v>仙台市宮城野区榴岡四丁目１番８号</v>
      </c>
      <c r="J2190" s="237" t="s">
        <v>10201</v>
      </c>
      <c r="K2190" s="237" t="s">
        <v>10202</v>
      </c>
      <c r="L2190" s="237" t="s">
        <v>339</v>
      </c>
      <c r="M2190" s="237" t="s">
        <v>10203</v>
      </c>
      <c r="N2190" s="237" t="s">
        <v>10204</v>
      </c>
      <c r="O2190" s="237" t="s">
        <v>10205</v>
      </c>
      <c r="P2190" s="237" t="s">
        <v>923</v>
      </c>
      <c r="Q2190" s="237" t="s">
        <v>9168</v>
      </c>
      <c r="R2190" s="237" t="s">
        <v>10206</v>
      </c>
      <c r="S2190" s="237" t="s">
        <v>10201</v>
      </c>
      <c r="T2190" s="237" t="s">
        <v>10202</v>
      </c>
      <c r="U2190" s="237" t="s">
        <v>10207</v>
      </c>
      <c r="V2190" s="237" t="s">
        <v>110</v>
      </c>
      <c r="W2190" s="237"/>
      <c r="X2190" s="237"/>
      <c r="Y2190" s="237" t="s">
        <v>10204</v>
      </c>
      <c r="Z2190" s="237" t="s">
        <v>10205</v>
      </c>
      <c r="AA2190" s="237" t="str">
        <f t="shared" si="382"/>
        <v>リンクワークス　センダイエキヒガシグチ</v>
      </c>
      <c r="AB2190" s="237" t="s">
        <v>923</v>
      </c>
      <c r="AC2190" s="237" t="str">
        <f t="shared" si="383"/>
        <v>983</v>
      </c>
      <c r="AD2190" s="237" t="str">
        <f t="shared" si="384"/>
        <v>0852</v>
      </c>
      <c r="AE2190" s="237" t="s">
        <v>9168</v>
      </c>
      <c r="AF2190" s="237" t="s">
        <v>10206</v>
      </c>
      <c r="AG2190" s="237" t="str">
        <f t="shared" si="385"/>
        <v>仙台市宮城野区榴岡四丁目１番８号　パルシティ仙台１階</v>
      </c>
      <c r="AH2190" s="237" t="s">
        <v>10201</v>
      </c>
      <c r="AI2190" s="237" t="s">
        <v>10202</v>
      </c>
      <c r="AJ2190" s="237" t="s">
        <v>260</v>
      </c>
    </row>
    <row r="2191" spans="1:36">
      <c r="A2191" s="237" t="str">
        <f t="shared" si="377"/>
        <v>0415201581居宅介護</v>
      </c>
      <c r="B2191" s="237" t="s">
        <v>10208</v>
      </c>
      <c r="C2191" s="237" t="s">
        <v>10209</v>
      </c>
      <c r="D2191" s="237" t="str">
        <f t="shared" si="378"/>
        <v>カブシキガイシャビジュアルビジョン</v>
      </c>
      <c r="E2191" s="237" t="s">
        <v>10210</v>
      </c>
      <c r="F2191" s="237" t="str">
        <f t="shared" si="379"/>
        <v>362</v>
      </c>
      <c r="G2191" s="237" t="str">
        <f t="shared" si="380"/>
        <v>0037</v>
      </c>
      <c r="H2191" s="237" t="s">
        <v>10211</v>
      </c>
      <c r="I2191" s="237" t="str">
        <f t="shared" si="381"/>
        <v>埼玉県上尾市上町一丁目１番14号</v>
      </c>
      <c r="J2191" s="237" t="s">
        <v>10212</v>
      </c>
      <c r="K2191" s="237" t="s">
        <v>10213</v>
      </c>
      <c r="L2191" s="237" t="s">
        <v>339</v>
      </c>
      <c r="M2191" s="237" t="s">
        <v>10214</v>
      </c>
      <c r="N2191" s="237" t="s">
        <v>10215</v>
      </c>
      <c r="O2191" s="237" t="s">
        <v>10216</v>
      </c>
      <c r="P2191" s="237" t="s">
        <v>9621</v>
      </c>
      <c r="Q2191" s="237" t="s">
        <v>9168</v>
      </c>
      <c r="R2191" s="237" t="s">
        <v>10217</v>
      </c>
      <c r="S2191" s="237" t="s">
        <v>10218</v>
      </c>
      <c r="T2191" s="237" t="s">
        <v>10219</v>
      </c>
      <c r="U2191" s="237" t="s">
        <v>10220</v>
      </c>
      <c r="V2191" s="237" t="s">
        <v>99</v>
      </c>
      <c r="W2191" s="237"/>
      <c r="X2191" s="237"/>
      <c r="Y2191" s="237" t="s">
        <v>10215</v>
      </c>
      <c r="Z2191" s="237" t="s">
        <v>10216</v>
      </c>
      <c r="AA2191" s="237" t="str">
        <f t="shared" si="382"/>
        <v>ケアビジョンホームセンダイハギノマチホウモンカイゴ</v>
      </c>
      <c r="AB2191" s="237" t="s">
        <v>9621</v>
      </c>
      <c r="AC2191" s="237" t="str">
        <f t="shared" si="383"/>
        <v>983</v>
      </c>
      <c r="AD2191" s="237" t="str">
        <f t="shared" si="384"/>
        <v>0043</v>
      </c>
      <c r="AE2191" s="237" t="s">
        <v>9168</v>
      </c>
      <c r="AF2191" s="237" t="s">
        <v>10217</v>
      </c>
      <c r="AG2191" s="237" t="str">
        <f t="shared" si="385"/>
        <v>仙台市宮城野区萩野町四丁目３番50号</v>
      </c>
      <c r="AH2191" s="237" t="s">
        <v>10218</v>
      </c>
      <c r="AI2191" s="237" t="s">
        <v>10219</v>
      </c>
      <c r="AJ2191" s="237" t="s">
        <v>260</v>
      </c>
    </row>
    <row r="2192" spans="1:36">
      <c r="A2192" s="237" t="str">
        <f t="shared" si="377"/>
        <v>0415201599生活介護</v>
      </c>
      <c r="B2192" s="237" t="s">
        <v>7830</v>
      </c>
      <c r="C2192" s="237" t="s">
        <v>7831</v>
      </c>
      <c r="D2192" s="237" t="str">
        <f t="shared" si="378"/>
        <v>トクテイヒエイリカツドウホウジンコスモスクラブ</v>
      </c>
      <c r="E2192" s="237" t="s">
        <v>7832</v>
      </c>
      <c r="F2192" s="237" t="str">
        <f t="shared" si="379"/>
        <v>983</v>
      </c>
      <c r="G2192" s="237" t="str">
        <f t="shared" si="380"/>
        <v>0824</v>
      </c>
      <c r="H2192" s="237" t="s">
        <v>7833</v>
      </c>
      <c r="I2192" s="237" t="str">
        <f t="shared" si="381"/>
        <v>仙台市宮城野区鶴ケ谷三丁目17番地</v>
      </c>
      <c r="J2192" s="237" t="s">
        <v>7834</v>
      </c>
      <c r="K2192" s="237" t="s">
        <v>7835</v>
      </c>
      <c r="L2192" s="237" t="s">
        <v>1466</v>
      </c>
      <c r="M2192" s="237" t="s">
        <v>7836</v>
      </c>
      <c r="N2192" s="237" t="s">
        <v>10221</v>
      </c>
      <c r="O2192" s="237" t="s">
        <v>10222</v>
      </c>
      <c r="P2192" s="237" t="s">
        <v>9242</v>
      </c>
      <c r="Q2192" s="237" t="s">
        <v>9168</v>
      </c>
      <c r="R2192" s="237" t="s">
        <v>10223</v>
      </c>
      <c r="S2192" s="237" t="s">
        <v>10224</v>
      </c>
      <c r="T2192" s="237" t="s">
        <v>10224</v>
      </c>
      <c r="U2192" s="237" t="s">
        <v>10225</v>
      </c>
      <c r="V2192" s="237" t="s">
        <v>105</v>
      </c>
      <c r="W2192" s="237"/>
      <c r="X2192" s="237"/>
      <c r="Y2192" s="237" t="s">
        <v>10221</v>
      </c>
      <c r="Z2192" s="237" t="s">
        <v>10222</v>
      </c>
      <c r="AA2192" s="237" t="str">
        <f t="shared" si="382"/>
        <v>ホホエミ</v>
      </c>
      <c r="AB2192" s="237" t="s">
        <v>9242</v>
      </c>
      <c r="AC2192" s="237" t="str">
        <f t="shared" si="383"/>
        <v>983</v>
      </c>
      <c r="AD2192" s="237" t="str">
        <f t="shared" si="384"/>
        <v>0826</v>
      </c>
      <c r="AE2192" s="237" t="s">
        <v>9168</v>
      </c>
      <c r="AF2192" s="237" t="s">
        <v>10223</v>
      </c>
      <c r="AG2192" s="237" t="str">
        <f t="shared" si="385"/>
        <v>仙台市宮城野区鶴ケ谷東四丁目17番31号</v>
      </c>
      <c r="AH2192" s="237" t="s">
        <v>10224</v>
      </c>
      <c r="AI2192" s="237" t="s">
        <v>10224</v>
      </c>
      <c r="AJ2192" s="237" t="s">
        <v>260</v>
      </c>
    </row>
    <row r="2193" spans="1:36">
      <c r="A2193" s="237" t="str">
        <f t="shared" si="377"/>
        <v>0415201607短期入所</v>
      </c>
      <c r="B2193" s="237" t="s">
        <v>8629</v>
      </c>
      <c r="C2193" s="237" t="s">
        <v>8630</v>
      </c>
      <c r="D2193" s="237" t="str">
        <f t="shared" si="378"/>
        <v>シャカイフクシホウジンセンダイツルガヤフクシカイ</v>
      </c>
      <c r="E2193" s="237" t="s">
        <v>7832</v>
      </c>
      <c r="F2193" s="237" t="str">
        <f t="shared" si="379"/>
        <v>983</v>
      </c>
      <c r="G2193" s="237" t="str">
        <f t="shared" si="380"/>
        <v>0824</v>
      </c>
      <c r="H2193" s="237" t="s">
        <v>8631</v>
      </c>
      <c r="I2193" s="237" t="str">
        <f t="shared" si="381"/>
        <v>仙台市宮城野区鶴ケ谷五丁目22番地の１</v>
      </c>
      <c r="J2193" s="237" t="s">
        <v>8632</v>
      </c>
      <c r="K2193" s="237" t="s">
        <v>8633</v>
      </c>
      <c r="L2193" s="237" t="s">
        <v>248</v>
      </c>
      <c r="M2193" s="237" t="s">
        <v>8634</v>
      </c>
      <c r="N2193" s="237" t="s">
        <v>10226</v>
      </c>
      <c r="O2193" s="237" t="s">
        <v>10227</v>
      </c>
      <c r="P2193" s="237" t="s">
        <v>7832</v>
      </c>
      <c r="Q2193" s="237" t="s">
        <v>9168</v>
      </c>
      <c r="R2193" s="237" t="s">
        <v>10228</v>
      </c>
      <c r="S2193" s="237" t="s">
        <v>8632</v>
      </c>
      <c r="T2193" s="237" t="s">
        <v>8633</v>
      </c>
      <c r="U2193" s="237" t="s">
        <v>10229</v>
      </c>
      <c r="V2193" s="237" t="s">
        <v>277</v>
      </c>
      <c r="W2193" s="237"/>
      <c r="X2193" s="237"/>
      <c r="Y2193" s="237" t="s">
        <v>10230</v>
      </c>
      <c r="Z2193" s="237" t="s">
        <v>10231</v>
      </c>
      <c r="AA2193" s="237" t="str">
        <f t="shared" si="382"/>
        <v>ラクヨンバンカン</v>
      </c>
      <c r="AB2193" s="237" t="s">
        <v>7832</v>
      </c>
      <c r="AC2193" s="237" t="str">
        <f t="shared" si="383"/>
        <v>983</v>
      </c>
      <c r="AD2193" s="237" t="str">
        <f t="shared" si="384"/>
        <v>0824</v>
      </c>
      <c r="AE2193" s="237" t="s">
        <v>9168</v>
      </c>
      <c r="AF2193" s="237" t="s">
        <v>10228</v>
      </c>
      <c r="AG2193" s="237" t="str">
        <f t="shared" si="385"/>
        <v>仙台市宮城野区鶴ケ谷五丁目15番地の17</v>
      </c>
      <c r="AH2193" s="237" t="s">
        <v>10232</v>
      </c>
      <c r="AI2193" s="237" t="s">
        <v>10233</v>
      </c>
      <c r="AJ2193" s="237" t="s">
        <v>260</v>
      </c>
    </row>
    <row r="2194" spans="1:36">
      <c r="A2194" s="237" t="str">
        <f t="shared" si="377"/>
        <v>0415201615就労移行支援</v>
      </c>
      <c r="B2194" s="237" t="s">
        <v>7852</v>
      </c>
      <c r="C2194" s="237" t="s">
        <v>7853</v>
      </c>
      <c r="D2194" s="237" t="str">
        <f t="shared" si="378"/>
        <v>カブシキガイシャマユラ</v>
      </c>
      <c r="E2194" s="237" t="s">
        <v>7854</v>
      </c>
      <c r="F2194" s="237" t="str">
        <f t="shared" si="379"/>
        <v>989</v>
      </c>
      <c r="G2194" s="237" t="str">
        <f t="shared" si="380"/>
        <v>3127</v>
      </c>
      <c r="H2194" s="237" t="s">
        <v>7855</v>
      </c>
      <c r="I2194" s="237" t="str">
        <f t="shared" si="381"/>
        <v>仙台市青葉区愛子東一丁目１番10号</v>
      </c>
      <c r="J2194" s="237" t="s">
        <v>7856</v>
      </c>
      <c r="K2194" s="237" t="s">
        <v>7857</v>
      </c>
      <c r="L2194" s="237" t="s">
        <v>339</v>
      </c>
      <c r="M2194" s="237" t="s">
        <v>7858</v>
      </c>
      <c r="N2194" s="237" t="s">
        <v>9904</v>
      </c>
      <c r="O2194" s="237" t="s">
        <v>9905</v>
      </c>
      <c r="P2194" s="237" t="s">
        <v>9906</v>
      </c>
      <c r="Q2194" s="237" t="s">
        <v>9168</v>
      </c>
      <c r="R2194" s="237" t="s">
        <v>10234</v>
      </c>
      <c r="S2194" s="237" t="s">
        <v>9908</v>
      </c>
      <c r="T2194" s="237" t="s">
        <v>9908</v>
      </c>
      <c r="U2194" s="237" t="s">
        <v>10235</v>
      </c>
      <c r="V2194" s="237" t="s">
        <v>109</v>
      </c>
      <c r="W2194" s="237"/>
      <c r="X2194" s="237"/>
      <c r="Y2194" s="237" t="s">
        <v>10236</v>
      </c>
      <c r="Z2194" s="237" t="s">
        <v>10237</v>
      </c>
      <c r="AA2194" s="237" t="str">
        <f t="shared" si="382"/>
        <v>ユメマルゴトモンレーブ</v>
      </c>
      <c r="AB2194" s="237" t="s">
        <v>7607</v>
      </c>
      <c r="AC2194" s="237" t="str">
        <f t="shared" si="383"/>
        <v>983</v>
      </c>
      <c r="AD2194" s="237" t="str">
        <f t="shared" si="384"/>
        <v>0012</v>
      </c>
      <c r="AE2194" s="237" t="s">
        <v>9168</v>
      </c>
      <c r="AF2194" s="237" t="s">
        <v>10238</v>
      </c>
      <c r="AG2194" s="237" t="str">
        <f t="shared" si="385"/>
        <v>仙台市宮城野区出花一丁目９番地の13　マリンハイツイデカ402号室</v>
      </c>
      <c r="AH2194" s="237" t="s">
        <v>10239</v>
      </c>
      <c r="AI2194" s="237" t="s">
        <v>10239</v>
      </c>
      <c r="AJ2194" s="237" t="s">
        <v>260</v>
      </c>
    </row>
    <row r="2195" spans="1:36">
      <c r="A2195" s="237" t="str">
        <f t="shared" si="377"/>
        <v>0415201615就労継続支援Ａ型</v>
      </c>
      <c r="B2195" s="237" t="s">
        <v>7852</v>
      </c>
      <c r="C2195" s="237" t="s">
        <v>7853</v>
      </c>
      <c r="D2195" s="237" t="str">
        <f t="shared" si="378"/>
        <v>カブシキガイシャマユラ</v>
      </c>
      <c r="E2195" s="237" t="s">
        <v>7854</v>
      </c>
      <c r="F2195" s="237" t="str">
        <f t="shared" si="379"/>
        <v>989</v>
      </c>
      <c r="G2195" s="237" t="str">
        <f t="shared" si="380"/>
        <v>3127</v>
      </c>
      <c r="H2195" s="237" t="s">
        <v>7855</v>
      </c>
      <c r="I2195" s="237" t="str">
        <f t="shared" si="381"/>
        <v>仙台市青葉区愛子東一丁目１番10号</v>
      </c>
      <c r="J2195" s="237" t="s">
        <v>7856</v>
      </c>
      <c r="K2195" s="237" t="s">
        <v>7857</v>
      </c>
      <c r="L2195" s="237" t="s">
        <v>339</v>
      </c>
      <c r="M2195" s="237" t="s">
        <v>7858</v>
      </c>
      <c r="N2195" s="237" t="s">
        <v>9904</v>
      </c>
      <c r="O2195" s="237" t="s">
        <v>9905</v>
      </c>
      <c r="P2195" s="237" t="s">
        <v>9906</v>
      </c>
      <c r="Q2195" s="237" t="s">
        <v>9168</v>
      </c>
      <c r="R2195" s="237" t="s">
        <v>10234</v>
      </c>
      <c r="S2195" s="237" t="s">
        <v>9908</v>
      </c>
      <c r="T2195" s="237" t="s">
        <v>9908</v>
      </c>
      <c r="U2195" s="237" t="s">
        <v>10235</v>
      </c>
      <c r="V2195" s="237" t="s">
        <v>110</v>
      </c>
      <c r="W2195" s="237"/>
      <c r="X2195" s="237"/>
      <c r="Y2195" s="237" t="s">
        <v>9904</v>
      </c>
      <c r="Z2195" s="237" t="s">
        <v>9905</v>
      </c>
      <c r="AA2195" s="237" t="str">
        <f t="shared" si="382"/>
        <v>ユメマルゴト</v>
      </c>
      <c r="AB2195" s="237" t="s">
        <v>9906</v>
      </c>
      <c r="AC2195" s="237" t="str">
        <f t="shared" si="383"/>
        <v>983</v>
      </c>
      <c r="AD2195" s="237" t="str">
        <f t="shared" si="384"/>
        <v>0001</v>
      </c>
      <c r="AE2195" s="237" t="s">
        <v>9168</v>
      </c>
      <c r="AF2195" s="237" t="s">
        <v>10234</v>
      </c>
      <c r="AG2195" s="237" t="str">
        <f t="shared" si="385"/>
        <v>仙台市宮城野区港三丁目１番７号　みやぎ産業交流センター（夢メッセみやぎ）会議棟１F</v>
      </c>
      <c r="AH2195" s="237" t="s">
        <v>9908</v>
      </c>
      <c r="AI2195" s="237" t="s">
        <v>9908</v>
      </c>
      <c r="AJ2195" s="237" t="s">
        <v>260</v>
      </c>
    </row>
    <row r="2196" spans="1:36">
      <c r="A2196" s="237" t="str">
        <f t="shared" si="377"/>
        <v>0415300011生活介護</v>
      </c>
      <c r="B2196" s="237" t="s">
        <v>7277</v>
      </c>
      <c r="C2196" s="237" t="s">
        <v>7278</v>
      </c>
      <c r="D2196" s="237" t="str">
        <f t="shared" si="378"/>
        <v>シャカイフクシホウジンツドイノイエ</v>
      </c>
      <c r="E2196" s="237" t="s">
        <v>7279</v>
      </c>
      <c r="F2196" s="237" t="str">
        <f t="shared" si="379"/>
        <v>984</v>
      </c>
      <c r="G2196" s="237" t="str">
        <f t="shared" si="380"/>
        <v>0838</v>
      </c>
      <c r="H2196" s="237" t="s">
        <v>7280</v>
      </c>
      <c r="I2196" s="237" t="str">
        <f t="shared" si="381"/>
        <v>仙台市若林区上飯田一丁目１７番５８号</v>
      </c>
      <c r="J2196" s="237" t="s">
        <v>7281</v>
      </c>
      <c r="K2196" s="237" t="s">
        <v>7282</v>
      </c>
      <c r="L2196" s="237" t="s">
        <v>248</v>
      </c>
      <c r="M2196" s="237" t="s">
        <v>7283</v>
      </c>
      <c r="N2196" s="237" t="s">
        <v>10240</v>
      </c>
      <c r="O2196" s="237" t="s">
        <v>10241</v>
      </c>
      <c r="P2196" s="237" t="s">
        <v>7279</v>
      </c>
      <c r="Q2196" s="237" t="s">
        <v>9428</v>
      </c>
      <c r="R2196" s="237" t="s">
        <v>10242</v>
      </c>
      <c r="S2196" s="237" t="s">
        <v>10243</v>
      </c>
      <c r="T2196" s="237" t="s">
        <v>10244</v>
      </c>
      <c r="U2196" s="237" t="s">
        <v>10245</v>
      </c>
      <c r="V2196" s="237" t="s">
        <v>105</v>
      </c>
      <c r="W2196" s="237"/>
      <c r="X2196" s="237"/>
      <c r="Y2196" s="237" t="s">
        <v>10240</v>
      </c>
      <c r="Z2196" s="237" t="s">
        <v>10241</v>
      </c>
      <c r="AA2196" s="237" t="str">
        <f t="shared" si="382"/>
        <v>ツドイノイエ・コペル</v>
      </c>
      <c r="AB2196" s="237" t="s">
        <v>7279</v>
      </c>
      <c r="AC2196" s="237" t="str">
        <f t="shared" si="383"/>
        <v>984</v>
      </c>
      <c r="AD2196" s="237" t="str">
        <f t="shared" si="384"/>
        <v>0838</v>
      </c>
      <c r="AE2196" s="237" t="s">
        <v>9428</v>
      </c>
      <c r="AF2196" s="237" t="s">
        <v>10242</v>
      </c>
      <c r="AG2196" s="237" t="str">
        <f t="shared" si="385"/>
        <v>仙台市若林区上飯田1丁目17-58</v>
      </c>
      <c r="AH2196" s="237" t="s">
        <v>10243</v>
      </c>
      <c r="AI2196" s="237" t="s">
        <v>10244</v>
      </c>
      <c r="AJ2196" s="237" t="s">
        <v>260</v>
      </c>
    </row>
    <row r="2197" spans="1:36">
      <c r="A2197" s="237" t="str">
        <f t="shared" si="377"/>
        <v>0415300052児童デイサービス</v>
      </c>
      <c r="B2197" s="237" t="s">
        <v>6865</v>
      </c>
      <c r="C2197" s="237" t="s">
        <v>6866</v>
      </c>
      <c r="D2197" s="237" t="str">
        <f t="shared" si="378"/>
        <v>センダイシ</v>
      </c>
      <c r="E2197" s="237" t="s">
        <v>6867</v>
      </c>
      <c r="F2197" s="237" t="str">
        <f t="shared" si="379"/>
        <v>980</v>
      </c>
      <c r="G2197" s="237" t="str">
        <f t="shared" si="380"/>
        <v>8671</v>
      </c>
      <c r="H2197" s="237" t="s">
        <v>6868</v>
      </c>
      <c r="I2197" s="237" t="str">
        <f t="shared" si="381"/>
        <v>仙台市青葉区国分町三丁目７番１号</v>
      </c>
      <c r="J2197" s="237" t="s">
        <v>6869</v>
      </c>
      <c r="K2197" s="237" t="s">
        <v>6870</v>
      </c>
      <c r="L2197" s="237" t="s">
        <v>323</v>
      </c>
      <c r="M2197" s="237" t="s">
        <v>6871</v>
      </c>
      <c r="N2197" s="237" t="s">
        <v>10246</v>
      </c>
      <c r="O2197" s="237" t="s">
        <v>10247</v>
      </c>
      <c r="P2197" s="237" t="s">
        <v>7279</v>
      </c>
      <c r="Q2197" s="237" t="s">
        <v>9428</v>
      </c>
      <c r="R2197" s="237" t="s">
        <v>10248</v>
      </c>
      <c r="S2197" s="237" t="s">
        <v>10249</v>
      </c>
      <c r="T2197" s="237" t="s">
        <v>10249</v>
      </c>
      <c r="U2197" s="237" t="s">
        <v>10250</v>
      </c>
      <c r="V2197" s="237" t="s">
        <v>331</v>
      </c>
      <c r="W2197" s="237"/>
      <c r="X2197" s="237"/>
      <c r="Y2197" s="237" t="s">
        <v>10246</v>
      </c>
      <c r="Z2197" s="237" t="s">
        <v>10247</v>
      </c>
      <c r="AA2197" s="237" t="str">
        <f t="shared" si="382"/>
        <v>センダイシカミイイダタンポポホーム</v>
      </c>
      <c r="AB2197" s="237" t="s">
        <v>7279</v>
      </c>
      <c r="AC2197" s="237" t="str">
        <f t="shared" si="383"/>
        <v>984</v>
      </c>
      <c r="AD2197" s="237" t="str">
        <f t="shared" si="384"/>
        <v>0838</v>
      </c>
      <c r="AE2197" s="237" t="s">
        <v>9428</v>
      </c>
      <c r="AF2197" s="237" t="s">
        <v>10248</v>
      </c>
      <c r="AG2197" s="237" t="str">
        <f t="shared" si="385"/>
        <v>仙台市若林区上飯田３丁目２７－２３</v>
      </c>
      <c r="AH2197" s="237" t="s">
        <v>10249</v>
      </c>
      <c r="AI2197" s="237" t="s">
        <v>10249</v>
      </c>
      <c r="AJ2197" s="237" t="s">
        <v>260</v>
      </c>
    </row>
    <row r="2198" spans="1:36">
      <c r="A2198" s="237" t="str">
        <f t="shared" si="377"/>
        <v>0415300060居宅介護</v>
      </c>
      <c r="B2198" s="237" t="s">
        <v>10251</v>
      </c>
      <c r="C2198" s="237" t="s">
        <v>10252</v>
      </c>
      <c r="D2198" s="237" t="str">
        <f t="shared" si="378"/>
        <v>ユウゲンカイシャミチノクカセイフショウカイジョ</v>
      </c>
      <c r="E2198" s="237" t="s">
        <v>8581</v>
      </c>
      <c r="F2198" s="237" t="str">
        <f t="shared" si="379"/>
        <v>984</v>
      </c>
      <c r="G2198" s="237" t="str">
        <f t="shared" si="380"/>
        <v>0051</v>
      </c>
      <c r="H2198" s="237" t="s">
        <v>10253</v>
      </c>
      <c r="I2198" s="237" t="str">
        <f t="shared" si="381"/>
        <v>仙台市若林区新寺一丁目２番１２号</v>
      </c>
      <c r="J2198" s="237" t="s">
        <v>10254</v>
      </c>
      <c r="K2198" s="237" t="s">
        <v>10255</v>
      </c>
      <c r="L2198" s="237" t="s">
        <v>339</v>
      </c>
      <c r="M2198" s="237" t="s">
        <v>10256</v>
      </c>
      <c r="N2198" s="237" t="s">
        <v>10257</v>
      </c>
      <c r="O2198" s="237" t="s">
        <v>10258</v>
      </c>
      <c r="P2198" s="237" t="s">
        <v>8581</v>
      </c>
      <c r="Q2198" s="237" t="s">
        <v>9428</v>
      </c>
      <c r="R2198" s="237" t="s">
        <v>10253</v>
      </c>
      <c r="S2198" s="237" t="s">
        <v>10254</v>
      </c>
      <c r="T2198" s="237" t="s">
        <v>10255</v>
      </c>
      <c r="U2198" s="237" t="s">
        <v>10259</v>
      </c>
      <c r="V2198" s="237" t="s">
        <v>99</v>
      </c>
      <c r="W2198" s="237"/>
      <c r="X2198" s="237"/>
      <c r="Y2198" s="237" t="s">
        <v>10257</v>
      </c>
      <c r="Z2198" s="237" t="s">
        <v>10258</v>
      </c>
      <c r="AA2198" s="237" t="str">
        <f t="shared" si="382"/>
        <v>ミチノクケアサービス</v>
      </c>
      <c r="AB2198" s="237" t="s">
        <v>8581</v>
      </c>
      <c r="AC2198" s="237" t="str">
        <f t="shared" si="383"/>
        <v>984</v>
      </c>
      <c r="AD2198" s="237" t="str">
        <f t="shared" si="384"/>
        <v>0051</v>
      </c>
      <c r="AE2198" s="237" t="s">
        <v>9428</v>
      </c>
      <c r="AF2198" s="237" t="s">
        <v>10253</v>
      </c>
      <c r="AG2198" s="237" t="str">
        <f t="shared" si="385"/>
        <v>仙台市若林区新寺一丁目２番１２号</v>
      </c>
      <c r="AH2198" s="237" t="s">
        <v>10254</v>
      </c>
      <c r="AI2198" s="237" t="s">
        <v>10255</v>
      </c>
      <c r="AJ2198" s="237" t="s">
        <v>260</v>
      </c>
    </row>
    <row r="2199" spans="1:36">
      <c r="A2199" s="237" t="str">
        <f t="shared" si="377"/>
        <v>0415300060重度訪問介護</v>
      </c>
      <c r="B2199" s="237" t="s">
        <v>10251</v>
      </c>
      <c r="C2199" s="237" t="s">
        <v>10252</v>
      </c>
      <c r="D2199" s="237" t="str">
        <f t="shared" si="378"/>
        <v>ユウゲンカイシャミチノクカセイフショウカイジョ</v>
      </c>
      <c r="E2199" s="237" t="s">
        <v>8581</v>
      </c>
      <c r="F2199" s="237" t="str">
        <f t="shared" si="379"/>
        <v>984</v>
      </c>
      <c r="G2199" s="237" t="str">
        <f t="shared" si="380"/>
        <v>0051</v>
      </c>
      <c r="H2199" s="237" t="s">
        <v>10253</v>
      </c>
      <c r="I2199" s="237" t="str">
        <f t="shared" si="381"/>
        <v>仙台市若林区新寺一丁目２番１２号</v>
      </c>
      <c r="J2199" s="237" t="s">
        <v>10254</v>
      </c>
      <c r="K2199" s="237" t="s">
        <v>10255</v>
      </c>
      <c r="L2199" s="237" t="s">
        <v>339</v>
      </c>
      <c r="M2199" s="237" t="s">
        <v>10256</v>
      </c>
      <c r="N2199" s="237" t="s">
        <v>10257</v>
      </c>
      <c r="O2199" s="237" t="s">
        <v>10258</v>
      </c>
      <c r="P2199" s="237" t="s">
        <v>8581</v>
      </c>
      <c r="Q2199" s="237" t="s">
        <v>9428</v>
      </c>
      <c r="R2199" s="237" t="s">
        <v>10253</v>
      </c>
      <c r="S2199" s="237" t="s">
        <v>10254</v>
      </c>
      <c r="T2199" s="237" t="s">
        <v>10255</v>
      </c>
      <c r="U2199" s="237" t="s">
        <v>10259</v>
      </c>
      <c r="V2199" s="237" t="s">
        <v>101</v>
      </c>
      <c r="W2199" s="237"/>
      <c r="X2199" s="237"/>
      <c r="Y2199" s="237" t="s">
        <v>10257</v>
      </c>
      <c r="Z2199" s="237" t="s">
        <v>10258</v>
      </c>
      <c r="AA2199" s="237" t="str">
        <f t="shared" si="382"/>
        <v>ミチノクケアサービス</v>
      </c>
      <c r="AB2199" s="237" t="s">
        <v>8581</v>
      </c>
      <c r="AC2199" s="237" t="str">
        <f t="shared" si="383"/>
        <v>984</v>
      </c>
      <c r="AD2199" s="237" t="str">
        <f t="shared" si="384"/>
        <v>0051</v>
      </c>
      <c r="AE2199" s="237" t="s">
        <v>9428</v>
      </c>
      <c r="AF2199" s="237" t="s">
        <v>10253</v>
      </c>
      <c r="AG2199" s="237" t="str">
        <f t="shared" si="385"/>
        <v>仙台市若林区新寺一丁目２番１２号</v>
      </c>
      <c r="AH2199" s="237" t="s">
        <v>10254</v>
      </c>
      <c r="AI2199" s="237" t="s">
        <v>10255</v>
      </c>
      <c r="AJ2199" s="237" t="s">
        <v>260</v>
      </c>
    </row>
    <row r="2200" spans="1:36">
      <c r="A2200" s="237" t="str">
        <f t="shared" si="377"/>
        <v>0415300078居宅介護</v>
      </c>
      <c r="B2200" s="237" t="s">
        <v>10260</v>
      </c>
      <c r="C2200" s="237" t="s">
        <v>10261</v>
      </c>
      <c r="D2200" s="237" t="str">
        <f t="shared" si="378"/>
        <v>ユウゲンカイシャオーバード</v>
      </c>
      <c r="E2200" s="237" t="s">
        <v>10262</v>
      </c>
      <c r="F2200" s="237" t="str">
        <f t="shared" si="379"/>
        <v>984</v>
      </c>
      <c r="G2200" s="237" t="str">
        <f t="shared" si="380"/>
        <v>0822</v>
      </c>
      <c r="H2200" s="237" t="s">
        <v>10263</v>
      </c>
      <c r="I2200" s="237" t="str">
        <f t="shared" si="381"/>
        <v>仙台市若林区かすみ町１番２２号</v>
      </c>
      <c r="J2200" s="237" t="s">
        <v>10264</v>
      </c>
      <c r="K2200" s="237" t="s">
        <v>10265</v>
      </c>
      <c r="L2200" s="237" t="s">
        <v>339</v>
      </c>
      <c r="M2200" s="237" t="s">
        <v>10266</v>
      </c>
      <c r="N2200" s="237" t="s">
        <v>10267</v>
      </c>
      <c r="O2200" s="237" t="s">
        <v>10268</v>
      </c>
      <c r="P2200" s="237" t="s">
        <v>10262</v>
      </c>
      <c r="Q2200" s="237" t="s">
        <v>9428</v>
      </c>
      <c r="R2200" s="237" t="s">
        <v>10263</v>
      </c>
      <c r="S2200" s="237" t="s">
        <v>10264</v>
      </c>
      <c r="T2200" s="237" t="s">
        <v>10265</v>
      </c>
      <c r="U2200" s="237" t="s">
        <v>10269</v>
      </c>
      <c r="V2200" s="237" t="s">
        <v>99</v>
      </c>
      <c r="W2200" s="237"/>
      <c r="X2200" s="237"/>
      <c r="Y2200" s="237" t="s">
        <v>10267</v>
      </c>
      <c r="Z2200" s="237" t="s">
        <v>10268</v>
      </c>
      <c r="AA2200" s="237" t="str">
        <f t="shared" si="382"/>
        <v>マイムケア</v>
      </c>
      <c r="AB2200" s="237" t="s">
        <v>10262</v>
      </c>
      <c r="AC2200" s="237" t="str">
        <f t="shared" si="383"/>
        <v>984</v>
      </c>
      <c r="AD2200" s="237" t="str">
        <f t="shared" si="384"/>
        <v>0822</v>
      </c>
      <c r="AE2200" s="237" t="s">
        <v>9428</v>
      </c>
      <c r="AF2200" s="237" t="s">
        <v>10263</v>
      </c>
      <c r="AG2200" s="237" t="str">
        <f t="shared" si="385"/>
        <v>仙台市若林区かすみ町１番２２号</v>
      </c>
      <c r="AH2200" s="237" t="s">
        <v>10264</v>
      </c>
      <c r="AI2200" s="237" t="s">
        <v>10265</v>
      </c>
      <c r="AJ2200" s="237" t="s">
        <v>332</v>
      </c>
    </row>
    <row r="2201" spans="1:36">
      <c r="A2201" s="237" t="str">
        <f t="shared" si="377"/>
        <v>0415300078重度訪問介護</v>
      </c>
      <c r="B2201" s="237" t="s">
        <v>10260</v>
      </c>
      <c r="C2201" s="237" t="s">
        <v>10261</v>
      </c>
      <c r="D2201" s="237" t="str">
        <f t="shared" si="378"/>
        <v>ユウゲンカイシャオーバード</v>
      </c>
      <c r="E2201" s="237" t="s">
        <v>10262</v>
      </c>
      <c r="F2201" s="237" t="str">
        <f t="shared" si="379"/>
        <v>984</v>
      </c>
      <c r="G2201" s="237" t="str">
        <f t="shared" si="380"/>
        <v>0822</v>
      </c>
      <c r="H2201" s="237" t="s">
        <v>10263</v>
      </c>
      <c r="I2201" s="237" t="str">
        <f t="shared" si="381"/>
        <v>仙台市若林区かすみ町１番２２号</v>
      </c>
      <c r="J2201" s="237" t="s">
        <v>10264</v>
      </c>
      <c r="K2201" s="237" t="s">
        <v>10265</v>
      </c>
      <c r="L2201" s="237" t="s">
        <v>339</v>
      </c>
      <c r="M2201" s="237" t="s">
        <v>10266</v>
      </c>
      <c r="N2201" s="237" t="s">
        <v>10267</v>
      </c>
      <c r="O2201" s="237" t="s">
        <v>10268</v>
      </c>
      <c r="P2201" s="237" t="s">
        <v>10262</v>
      </c>
      <c r="Q2201" s="237" t="s">
        <v>9428</v>
      </c>
      <c r="R2201" s="237" t="s">
        <v>10263</v>
      </c>
      <c r="S2201" s="237" t="s">
        <v>10264</v>
      </c>
      <c r="T2201" s="237" t="s">
        <v>10265</v>
      </c>
      <c r="U2201" s="237" t="s">
        <v>10269</v>
      </c>
      <c r="V2201" s="237" t="s">
        <v>101</v>
      </c>
      <c r="W2201" s="237"/>
      <c r="X2201" s="237"/>
      <c r="Y2201" s="237" t="s">
        <v>10267</v>
      </c>
      <c r="Z2201" s="237" t="s">
        <v>10268</v>
      </c>
      <c r="AA2201" s="237" t="str">
        <f t="shared" si="382"/>
        <v>マイムケア</v>
      </c>
      <c r="AB2201" s="237" t="s">
        <v>10262</v>
      </c>
      <c r="AC2201" s="237" t="str">
        <f t="shared" si="383"/>
        <v>984</v>
      </c>
      <c r="AD2201" s="237" t="str">
        <f t="shared" si="384"/>
        <v>0822</v>
      </c>
      <c r="AE2201" s="237" t="s">
        <v>9428</v>
      </c>
      <c r="AF2201" s="237" t="s">
        <v>10263</v>
      </c>
      <c r="AG2201" s="237" t="str">
        <f t="shared" si="385"/>
        <v>仙台市若林区かすみ町１番２２号</v>
      </c>
      <c r="AH2201" s="237" t="s">
        <v>10264</v>
      </c>
      <c r="AI2201" s="237" t="s">
        <v>10265</v>
      </c>
      <c r="AJ2201" s="237" t="s">
        <v>332</v>
      </c>
    </row>
    <row r="2202" spans="1:36">
      <c r="A2202" s="237" t="str">
        <f t="shared" si="377"/>
        <v>0415300078行動援護</v>
      </c>
      <c r="B2202" s="237" t="s">
        <v>10260</v>
      </c>
      <c r="C2202" s="237" t="s">
        <v>10261</v>
      </c>
      <c r="D2202" s="237" t="str">
        <f t="shared" si="378"/>
        <v>ユウゲンカイシャオーバード</v>
      </c>
      <c r="E2202" s="237" t="s">
        <v>10262</v>
      </c>
      <c r="F2202" s="237" t="str">
        <f t="shared" si="379"/>
        <v>984</v>
      </c>
      <c r="G2202" s="237" t="str">
        <f t="shared" si="380"/>
        <v>0822</v>
      </c>
      <c r="H2202" s="237" t="s">
        <v>10263</v>
      </c>
      <c r="I2202" s="237" t="str">
        <f t="shared" si="381"/>
        <v>仙台市若林区かすみ町１番２２号</v>
      </c>
      <c r="J2202" s="237" t="s">
        <v>10264</v>
      </c>
      <c r="K2202" s="237" t="s">
        <v>10265</v>
      </c>
      <c r="L2202" s="237" t="s">
        <v>339</v>
      </c>
      <c r="M2202" s="237" t="s">
        <v>10266</v>
      </c>
      <c r="N2202" s="237" t="s">
        <v>10267</v>
      </c>
      <c r="O2202" s="237" t="s">
        <v>10268</v>
      </c>
      <c r="P2202" s="237" t="s">
        <v>10262</v>
      </c>
      <c r="Q2202" s="237" t="s">
        <v>9428</v>
      </c>
      <c r="R2202" s="237" t="s">
        <v>10263</v>
      </c>
      <c r="S2202" s="237" t="s">
        <v>10264</v>
      </c>
      <c r="T2202" s="237" t="s">
        <v>10265</v>
      </c>
      <c r="U2202" s="237" t="s">
        <v>10269</v>
      </c>
      <c r="V2202" s="237" t="s">
        <v>102</v>
      </c>
      <c r="W2202" s="237"/>
      <c r="X2202" s="237"/>
      <c r="Y2202" s="237" t="s">
        <v>10270</v>
      </c>
      <c r="Z2202" s="237" t="s">
        <v>10271</v>
      </c>
      <c r="AA2202" s="237" t="str">
        <f t="shared" si="382"/>
        <v>マイムケアセンター</v>
      </c>
      <c r="AB2202" s="237" t="s">
        <v>10262</v>
      </c>
      <c r="AC2202" s="237" t="str">
        <f t="shared" si="383"/>
        <v>984</v>
      </c>
      <c r="AD2202" s="237" t="str">
        <f t="shared" si="384"/>
        <v>0822</v>
      </c>
      <c r="AE2202" s="237" t="s">
        <v>9428</v>
      </c>
      <c r="AF2202" s="237" t="s">
        <v>10272</v>
      </c>
      <c r="AG2202" s="237" t="str">
        <f t="shared" si="385"/>
        <v>仙台市若林区かすみ町１－２２</v>
      </c>
      <c r="AH2202" s="237" t="s">
        <v>10264</v>
      </c>
      <c r="AI2202" s="237" t="s">
        <v>10265</v>
      </c>
      <c r="AJ2202" s="237" t="s">
        <v>332</v>
      </c>
    </row>
    <row r="2203" spans="1:36">
      <c r="A2203" s="237" t="str">
        <f t="shared" si="377"/>
        <v>0415300086居宅介護</v>
      </c>
      <c r="B2203" s="237" t="s">
        <v>10273</v>
      </c>
      <c r="C2203" s="237" t="s">
        <v>10274</v>
      </c>
      <c r="D2203" s="237" t="str">
        <f t="shared" si="378"/>
        <v>ユウゲンカイシャＭ＆Ｃ　ケアセンターモエギ</v>
      </c>
      <c r="E2203" s="237" t="s">
        <v>10275</v>
      </c>
      <c r="F2203" s="237" t="str">
        <f t="shared" si="379"/>
        <v>984</v>
      </c>
      <c r="G2203" s="237" t="str">
        <f t="shared" si="380"/>
        <v>0035</v>
      </c>
      <c r="H2203" s="237" t="s">
        <v>10276</v>
      </c>
      <c r="I2203" s="237" t="str">
        <f t="shared" si="381"/>
        <v>仙台市若林区霞目２丁目１５－５０</v>
      </c>
      <c r="J2203" s="237" t="s">
        <v>10277</v>
      </c>
      <c r="K2203" s="237" t="s">
        <v>10278</v>
      </c>
      <c r="L2203" s="237" t="s">
        <v>339</v>
      </c>
      <c r="M2203" s="237" t="s">
        <v>10279</v>
      </c>
      <c r="N2203" s="237" t="s">
        <v>10273</v>
      </c>
      <c r="O2203" s="237" t="s">
        <v>10274</v>
      </c>
      <c r="P2203" s="237" t="s">
        <v>10275</v>
      </c>
      <c r="Q2203" s="237" t="s">
        <v>9428</v>
      </c>
      <c r="R2203" s="237" t="s">
        <v>10276</v>
      </c>
      <c r="S2203" s="237" t="s">
        <v>10277</v>
      </c>
      <c r="T2203" s="237" t="s">
        <v>10278</v>
      </c>
      <c r="U2203" s="237" t="s">
        <v>10280</v>
      </c>
      <c r="V2203" s="237" t="s">
        <v>99</v>
      </c>
      <c r="W2203" s="237"/>
      <c r="X2203" s="237"/>
      <c r="Y2203" s="237" t="s">
        <v>10273</v>
      </c>
      <c r="Z2203" s="237" t="s">
        <v>10274</v>
      </c>
      <c r="AA2203" s="237" t="str">
        <f t="shared" si="382"/>
        <v>ユウゲンカイシャＭ＆Ｃ　ケアセンターモエギ</v>
      </c>
      <c r="AB2203" s="237" t="s">
        <v>10275</v>
      </c>
      <c r="AC2203" s="237" t="str">
        <f t="shared" si="383"/>
        <v>984</v>
      </c>
      <c r="AD2203" s="237" t="str">
        <f t="shared" si="384"/>
        <v>0035</v>
      </c>
      <c r="AE2203" s="237" t="s">
        <v>9428</v>
      </c>
      <c r="AF2203" s="237" t="s">
        <v>10276</v>
      </c>
      <c r="AG2203" s="237" t="str">
        <f t="shared" si="385"/>
        <v>仙台市若林区霞目２丁目１５－５０</v>
      </c>
      <c r="AH2203" s="237" t="s">
        <v>10277</v>
      </c>
      <c r="AI2203" s="237" t="s">
        <v>10278</v>
      </c>
      <c r="AJ2203" s="237" t="s">
        <v>332</v>
      </c>
    </row>
    <row r="2204" spans="1:36">
      <c r="A2204" s="237" t="str">
        <f t="shared" si="377"/>
        <v>0415300086重度訪問介護</v>
      </c>
      <c r="B2204" s="237" t="s">
        <v>10273</v>
      </c>
      <c r="C2204" s="237" t="s">
        <v>10274</v>
      </c>
      <c r="D2204" s="237" t="str">
        <f t="shared" si="378"/>
        <v>ユウゲンカイシャＭ＆Ｃ　ケアセンターモエギ</v>
      </c>
      <c r="E2204" s="237" t="s">
        <v>10275</v>
      </c>
      <c r="F2204" s="237" t="str">
        <f t="shared" si="379"/>
        <v>984</v>
      </c>
      <c r="G2204" s="237" t="str">
        <f t="shared" si="380"/>
        <v>0035</v>
      </c>
      <c r="H2204" s="237" t="s">
        <v>10276</v>
      </c>
      <c r="I2204" s="237" t="str">
        <f t="shared" si="381"/>
        <v>仙台市若林区霞目２丁目１５－５０</v>
      </c>
      <c r="J2204" s="237" t="s">
        <v>10277</v>
      </c>
      <c r="K2204" s="237" t="s">
        <v>10278</v>
      </c>
      <c r="L2204" s="237" t="s">
        <v>339</v>
      </c>
      <c r="M2204" s="237" t="s">
        <v>10279</v>
      </c>
      <c r="N2204" s="237" t="s">
        <v>10273</v>
      </c>
      <c r="O2204" s="237" t="s">
        <v>10274</v>
      </c>
      <c r="P2204" s="237" t="s">
        <v>10275</v>
      </c>
      <c r="Q2204" s="237" t="s">
        <v>9428</v>
      </c>
      <c r="R2204" s="237" t="s">
        <v>10276</v>
      </c>
      <c r="S2204" s="237" t="s">
        <v>10277</v>
      </c>
      <c r="T2204" s="237" t="s">
        <v>10278</v>
      </c>
      <c r="U2204" s="237" t="s">
        <v>10280</v>
      </c>
      <c r="V2204" s="237" t="s">
        <v>101</v>
      </c>
      <c r="W2204" s="237"/>
      <c r="X2204" s="237"/>
      <c r="Y2204" s="237" t="s">
        <v>10273</v>
      </c>
      <c r="Z2204" s="237" t="s">
        <v>10274</v>
      </c>
      <c r="AA2204" s="237" t="str">
        <f t="shared" si="382"/>
        <v>ユウゲンカイシャＭ＆Ｃ　ケアセンターモエギ</v>
      </c>
      <c r="AB2204" s="237" t="s">
        <v>10275</v>
      </c>
      <c r="AC2204" s="237" t="str">
        <f t="shared" si="383"/>
        <v>984</v>
      </c>
      <c r="AD2204" s="237" t="str">
        <f t="shared" si="384"/>
        <v>0035</v>
      </c>
      <c r="AE2204" s="237" t="s">
        <v>9428</v>
      </c>
      <c r="AF2204" s="237" t="s">
        <v>10276</v>
      </c>
      <c r="AG2204" s="237" t="str">
        <f t="shared" si="385"/>
        <v>仙台市若林区霞目２丁目１５－５０</v>
      </c>
      <c r="AH2204" s="237" t="s">
        <v>10277</v>
      </c>
      <c r="AI2204" s="237" t="s">
        <v>10278</v>
      </c>
      <c r="AJ2204" s="237" t="s">
        <v>332</v>
      </c>
    </row>
    <row r="2205" spans="1:36">
      <c r="A2205" s="237" t="str">
        <f t="shared" si="377"/>
        <v>0415300086行動援護</v>
      </c>
      <c r="B2205" s="237" t="s">
        <v>10273</v>
      </c>
      <c r="C2205" s="237" t="s">
        <v>10274</v>
      </c>
      <c r="D2205" s="237" t="str">
        <f t="shared" si="378"/>
        <v>ユウゲンカイシャＭ＆Ｃ　ケアセンターモエギ</v>
      </c>
      <c r="E2205" s="237" t="s">
        <v>10275</v>
      </c>
      <c r="F2205" s="237" t="str">
        <f t="shared" si="379"/>
        <v>984</v>
      </c>
      <c r="G2205" s="237" t="str">
        <f t="shared" si="380"/>
        <v>0035</v>
      </c>
      <c r="H2205" s="237" t="s">
        <v>10276</v>
      </c>
      <c r="I2205" s="237" t="str">
        <f t="shared" si="381"/>
        <v>仙台市若林区霞目２丁目１５－５０</v>
      </c>
      <c r="J2205" s="237" t="s">
        <v>10277</v>
      </c>
      <c r="K2205" s="237" t="s">
        <v>10278</v>
      </c>
      <c r="L2205" s="237" t="s">
        <v>339</v>
      </c>
      <c r="M2205" s="237" t="s">
        <v>10279</v>
      </c>
      <c r="N2205" s="237" t="s">
        <v>10273</v>
      </c>
      <c r="O2205" s="237" t="s">
        <v>10274</v>
      </c>
      <c r="P2205" s="237" t="s">
        <v>10275</v>
      </c>
      <c r="Q2205" s="237" t="s">
        <v>9428</v>
      </c>
      <c r="R2205" s="237" t="s">
        <v>10276</v>
      </c>
      <c r="S2205" s="237" t="s">
        <v>10277</v>
      </c>
      <c r="T2205" s="237" t="s">
        <v>10278</v>
      </c>
      <c r="U2205" s="237" t="s">
        <v>10280</v>
      </c>
      <c r="V2205" s="237" t="s">
        <v>102</v>
      </c>
      <c r="W2205" s="237"/>
      <c r="X2205" s="237"/>
      <c r="Y2205" s="237" t="s">
        <v>10273</v>
      </c>
      <c r="Z2205" s="237" t="s">
        <v>10274</v>
      </c>
      <c r="AA2205" s="237" t="str">
        <f t="shared" si="382"/>
        <v>ユウゲンカイシャＭ＆Ｃ　ケアセンターモエギ</v>
      </c>
      <c r="AB2205" s="237" t="s">
        <v>10275</v>
      </c>
      <c r="AC2205" s="237" t="str">
        <f t="shared" si="383"/>
        <v>984</v>
      </c>
      <c r="AD2205" s="237" t="str">
        <f t="shared" si="384"/>
        <v>0035</v>
      </c>
      <c r="AE2205" s="237" t="s">
        <v>9428</v>
      </c>
      <c r="AF2205" s="237" t="s">
        <v>10276</v>
      </c>
      <c r="AG2205" s="237" t="str">
        <f t="shared" si="385"/>
        <v>仙台市若林区霞目２丁目１５－５０</v>
      </c>
      <c r="AH2205" s="237" t="s">
        <v>10277</v>
      </c>
      <c r="AI2205" s="237" t="s">
        <v>10278</v>
      </c>
      <c r="AJ2205" s="237" t="s">
        <v>332</v>
      </c>
    </row>
    <row r="2206" spans="1:36">
      <c r="A2206" s="237" t="str">
        <f t="shared" si="377"/>
        <v>0415300086同行援護</v>
      </c>
      <c r="B2206" s="237" t="s">
        <v>10273</v>
      </c>
      <c r="C2206" s="237" t="s">
        <v>10274</v>
      </c>
      <c r="D2206" s="237" t="str">
        <f t="shared" si="378"/>
        <v>ユウゲンカイシャＭ＆Ｃ　ケアセンターモエギ</v>
      </c>
      <c r="E2206" s="237" t="s">
        <v>10275</v>
      </c>
      <c r="F2206" s="237" t="str">
        <f t="shared" si="379"/>
        <v>984</v>
      </c>
      <c r="G2206" s="237" t="str">
        <f t="shared" si="380"/>
        <v>0035</v>
      </c>
      <c r="H2206" s="237" t="s">
        <v>10276</v>
      </c>
      <c r="I2206" s="237" t="str">
        <f t="shared" si="381"/>
        <v>仙台市若林区霞目２丁目１５－５０</v>
      </c>
      <c r="J2206" s="237" t="s">
        <v>10277</v>
      </c>
      <c r="K2206" s="237" t="s">
        <v>10278</v>
      </c>
      <c r="L2206" s="237" t="s">
        <v>339</v>
      </c>
      <c r="M2206" s="237" t="s">
        <v>10279</v>
      </c>
      <c r="N2206" s="237" t="s">
        <v>10273</v>
      </c>
      <c r="O2206" s="237" t="s">
        <v>10274</v>
      </c>
      <c r="P2206" s="237" t="s">
        <v>10275</v>
      </c>
      <c r="Q2206" s="237" t="s">
        <v>9428</v>
      </c>
      <c r="R2206" s="237" t="s">
        <v>10276</v>
      </c>
      <c r="S2206" s="237" t="s">
        <v>10277</v>
      </c>
      <c r="T2206" s="237" t="s">
        <v>10278</v>
      </c>
      <c r="U2206" s="237" t="s">
        <v>10280</v>
      </c>
      <c r="V2206" s="237" t="s">
        <v>126</v>
      </c>
      <c r="W2206" s="237"/>
      <c r="X2206" s="237"/>
      <c r="Y2206" s="237" t="s">
        <v>10273</v>
      </c>
      <c r="Z2206" s="237" t="s">
        <v>10274</v>
      </c>
      <c r="AA2206" s="237" t="str">
        <f t="shared" si="382"/>
        <v>ユウゲンカイシャＭ＆Ｃ　ケアセンターモエギ</v>
      </c>
      <c r="AB2206" s="237" t="s">
        <v>10275</v>
      </c>
      <c r="AC2206" s="237" t="str">
        <f t="shared" si="383"/>
        <v>984</v>
      </c>
      <c r="AD2206" s="237" t="str">
        <f t="shared" si="384"/>
        <v>0035</v>
      </c>
      <c r="AE2206" s="237" t="s">
        <v>9428</v>
      </c>
      <c r="AF2206" s="237" t="s">
        <v>10276</v>
      </c>
      <c r="AG2206" s="237" t="str">
        <f t="shared" si="385"/>
        <v>仙台市若林区霞目２丁目１５－５０</v>
      </c>
      <c r="AH2206" s="237" t="s">
        <v>10277</v>
      </c>
      <c r="AI2206" s="237" t="s">
        <v>10278</v>
      </c>
      <c r="AJ2206" s="237" t="s">
        <v>332</v>
      </c>
    </row>
    <row r="2207" spans="1:36">
      <c r="A2207" s="237" t="str">
        <f t="shared" si="377"/>
        <v>0415300094居宅介護</v>
      </c>
      <c r="B2207" s="237" t="s">
        <v>10281</v>
      </c>
      <c r="C2207" s="237" t="s">
        <v>10282</v>
      </c>
      <c r="D2207" s="237" t="str">
        <f t="shared" si="378"/>
        <v>カブシキガイシャユニマットリタイアメント・コミュニティ</v>
      </c>
      <c r="E2207" s="237" t="s">
        <v>10283</v>
      </c>
      <c r="F2207" s="237" t="str">
        <f t="shared" si="379"/>
        <v>107</v>
      </c>
      <c r="G2207" s="237" t="str">
        <f t="shared" si="380"/>
        <v>0061</v>
      </c>
      <c r="H2207" s="237" t="s">
        <v>10284</v>
      </c>
      <c r="I2207" s="237" t="str">
        <f t="shared" si="381"/>
        <v>東京都港区北青山二丁目7番13号プラセオ青山ビル</v>
      </c>
      <c r="J2207" s="237" t="s">
        <v>10285</v>
      </c>
      <c r="K2207" s="237" t="s">
        <v>10286</v>
      </c>
      <c r="L2207" s="237" t="s">
        <v>339</v>
      </c>
      <c r="M2207" s="237" t="s">
        <v>10287</v>
      </c>
      <c r="N2207" s="237" t="s">
        <v>10288</v>
      </c>
      <c r="O2207" s="237" t="s">
        <v>10289</v>
      </c>
      <c r="P2207" s="237" t="s">
        <v>10290</v>
      </c>
      <c r="Q2207" s="237" t="s">
        <v>9428</v>
      </c>
      <c r="R2207" s="237" t="s">
        <v>10291</v>
      </c>
      <c r="S2207" s="237" t="s">
        <v>10292</v>
      </c>
      <c r="T2207" s="237" t="s">
        <v>10293</v>
      </c>
      <c r="U2207" s="237" t="s">
        <v>10294</v>
      </c>
      <c r="V2207" s="237" t="s">
        <v>99</v>
      </c>
      <c r="W2207" s="237"/>
      <c r="X2207" s="237"/>
      <c r="Y2207" s="237" t="s">
        <v>10288</v>
      </c>
      <c r="Z2207" s="237" t="s">
        <v>10289</v>
      </c>
      <c r="AA2207" s="237" t="str">
        <f t="shared" si="382"/>
        <v>センダイヘルパーステーションソヨカゼ</v>
      </c>
      <c r="AB2207" s="237" t="s">
        <v>10290</v>
      </c>
      <c r="AC2207" s="237" t="str">
        <f t="shared" si="383"/>
        <v>984</v>
      </c>
      <c r="AD2207" s="237" t="str">
        <f t="shared" si="384"/>
        <v>0015</v>
      </c>
      <c r="AE2207" s="237" t="s">
        <v>9428</v>
      </c>
      <c r="AF2207" s="237" t="s">
        <v>10295</v>
      </c>
      <c r="AG2207" s="237" t="str">
        <f t="shared" si="385"/>
        <v>仙台市若林区卸町５丁目２－１</v>
      </c>
      <c r="AH2207" s="237" t="s">
        <v>10292</v>
      </c>
      <c r="AI2207" s="237" t="s">
        <v>10293</v>
      </c>
      <c r="AJ2207" s="237" t="s">
        <v>332</v>
      </c>
    </row>
    <row r="2208" spans="1:36">
      <c r="A2208" s="237" t="str">
        <f t="shared" si="377"/>
        <v>0415300094重度訪問介護</v>
      </c>
      <c r="B2208" s="237" t="s">
        <v>10281</v>
      </c>
      <c r="C2208" s="237" t="s">
        <v>10282</v>
      </c>
      <c r="D2208" s="237" t="str">
        <f t="shared" si="378"/>
        <v>カブシキガイシャユニマットリタイアメント・コミュニティ</v>
      </c>
      <c r="E2208" s="237" t="s">
        <v>10283</v>
      </c>
      <c r="F2208" s="237" t="str">
        <f t="shared" si="379"/>
        <v>107</v>
      </c>
      <c r="G2208" s="237" t="str">
        <f t="shared" si="380"/>
        <v>0061</v>
      </c>
      <c r="H2208" s="237" t="s">
        <v>10284</v>
      </c>
      <c r="I2208" s="237" t="str">
        <f t="shared" si="381"/>
        <v>東京都港区北青山二丁目7番13号プラセオ青山ビル</v>
      </c>
      <c r="J2208" s="237" t="s">
        <v>10285</v>
      </c>
      <c r="K2208" s="237" t="s">
        <v>10286</v>
      </c>
      <c r="L2208" s="237" t="s">
        <v>339</v>
      </c>
      <c r="M2208" s="237" t="s">
        <v>10287</v>
      </c>
      <c r="N2208" s="237" t="s">
        <v>10288</v>
      </c>
      <c r="O2208" s="237" t="s">
        <v>10289</v>
      </c>
      <c r="P2208" s="237" t="s">
        <v>10290</v>
      </c>
      <c r="Q2208" s="237" t="s">
        <v>9428</v>
      </c>
      <c r="R2208" s="237" t="s">
        <v>10291</v>
      </c>
      <c r="S2208" s="237" t="s">
        <v>10292</v>
      </c>
      <c r="T2208" s="237" t="s">
        <v>10293</v>
      </c>
      <c r="U2208" s="237" t="s">
        <v>10294</v>
      </c>
      <c r="V2208" s="237" t="s">
        <v>101</v>
      </c>
      <c r="W2208" s="237"/>
      <c r="X2208" s="237"/>
      <c r="Y2208" s="237" t="s">
        <v>10288</v>
      </c>
      <c r="Z2208" s="237" t="s">
        <v>10289</v>
      </c>
      <c r="AA2208" s="237" t="str">
        <f t="shared" si="382"/>
        <v>センダイヘルパーステーションソヨカゼ</v>
      </c>
      <c r="AB2208" s="237" t="s">
        <v>10290</v>
      </c>
      <c r="AC2208" s="237" t="str">
        <f t="shared" si="383"/>
        <v>984</v>
      </c>
      <c r="AD2208" s="237" t="str">
        <f t="shared" si="384"/>
        <v>0015</v>
      </c>
      <c r="AE2208" s="237" t="s">
        <v>9428</v>
      </c>
      <c r="AF2208" s="237" t="s">
        <v>10295</v>
      </c>
      <c r="AG2208" s="237" t="str">
        <f t="shared" si="385"/>
        <v>仙台市若林区卸町５丁目２－１</v>
      </c>
      <c r="AH2208" s="237" t="s">
        <v>10292</v>
      </c>
      <c r="AI2208" s="237" t="s">
        <v>10293</v>
      </c>
      <c r="AJ2208" s="237" t="s">
        <v>332</v>
      </c>
    </row>
    <row r="2209" spans="1:36">
      <c r="A2209" s="237" t="str">
        <f t="shared" si="377"/>
        <v>0415300102居宅介護</v>
      </c>
      <c r="B2209" s="237" t="s">
        <v>10296</v>
      </c>
      <c r="C2209" s="237" t="s">
        <v>10297</v>
      </c>
      <c r="D2209" s="237" t="str">
        <f t="shared" si="378"/>
        <v>カブシキカイシャワイ・ユウコーポレーション</v>
      </c>
      <c r="E2209" s="237" t="s">
        <v>10298</v>
      </c>
      <c r="F2209" s="237" t="str">
        <f t="shared" si="379"/>
        <v>984</v>
      </c>
      <c r="G2209" s="237" t="str">
        <f t="shared" si="380"/>
        <v>0061</v>
      </c>
      <c r="H2209" s="237" t="s">
        <v>10299</v>
      </c>
      <c r="I2209" s="237" t="str">
        <f t="shared" si="381"/>
        <v>仙台市若林区南鍛冶町１９１番地</v>
      </c>
      <c r="J2209" s="237" t="s">
        <v>10300</v>
      </c>
      <c r="K2209" s="237" t="s">
        <v>10301</v>
      </c>
      <c r="L2209" s="237" t="s">
        <v>339</v>
      </c>
      <c r="M2209" s="237" t="s">
        <v>10302</v>
      </c>
      <c r="N2209" s="237" t="s">
        <v>10303</v>
      </c>
      <c r="O2209" s="237" t="s">
        <v>10304</v>
      </c>
      <c r="P2209" s="237" t="s">
        <v>10298</v>
      </c>
      <c r="Q2209" s="237" t="s">
        <v>9428</v>
      </c>
      <c r="R2209" s="237" t="s">
        <v>10299</v>
      </c>
      <c r="S2209" s="237" t="s">
        <v>10300</v>
      </c>
      <c r="T2209" s="237" t="s">
        <v>10301</v>
      </c>
      <c r="U2209" s="237" t="s">
        <v>10305</v>
      </c>
      <c r="V2209" s="237" t="s">
        <v>99</v>
      </c>
      <c r="W2209" s="237"/>
      <c r="X2209" s="237"/>
      <c r="Y2209" s="237" t="s">
        <v>10303</v>
      </c>
      <c r="Z2209" s="237" t="s">
        <v>10304</v>
      </c>
      <c r="AA2209" s="237" t="str">
        <f t="shared" si="382"/>
        <v>ケアサポートミライ</v>
      </c>
      <c r="AB2209" s="237" t="s">
        <v>10298</v>
      </c>
      <c r="AC2209" s="237" t="str">
        <f t="shared" si="383"/>
        <v>984</v>
      </c>
      <c r="AD2209" s="237" t="str">
        <f t="shared" si="384"/>
        <v>0061</v>
      </c>
      <c r="AE2209" s="237" t="s">
        <v>9428</v>
      </c>
      <c r="AF2209" s="237" t="s">
        <v>10299</v>
      </c>
      <c r="AG2209" s="237" t="str">
        <f t="shared" si="385"/>
        <v>仙台市若林区南鍛冶町１９１番地</v>
      </c>
      <c r="AH2209" s="237" t="s">
        <v>10300</v>
      </c>
      <c r="AI2209" s="237" t="s">
        <v>10301</v>
      </c>
      <c r="AJ2209" s="237" t="s">
        <v>332</v>
      </c>
    </row>
    <row r="2210" spans="1:36">
      <c r="A2210" s="237" t="str">
        <f t="shared" si="377"/>
        <v>0415300102重度訪問介護</v>
      </c>
      <c r="B2210" s="237" t="s">
        <v>10296</v>
      </c>
      <c r="C2210" s="237" t="s">
        <v>10297</v>
      </c>
      <c r="D2210" s="237" t="str">
        <f t="shared" si="378"/>
        <v>カブシキカイシャワイ・ユウコーポレーション</v>
      </c>
      <c r="E2210" s="237" t="s">
        <v>10298</v>
      </c>
      <c r="F2210" s="237" t="str">
        <f t="shared" si="379"/>
        <v>984</v>
      </c>
      <c r="G2210" s="237" t="str">
        <f t="shared" si="380"/>
        <v>0061</v>
      </c>
      <c r="H2210" s="237" t="s">
        <v>10299</v>
      </c>
      <c r="I2210" s="237" t="str">
        <f t="shared" si="381"/>
        <v>仙台市若林区南鍛冶町１９１番地</v>
      </c>
      <c r="J2210" s="237" t="s">
        <v>10300</v>
      </c>
      <c r="K2210" s="237" t="s">
        <v>10301</v>
      </c>
      <c r="L2210" s="237" t="s">
        <v>339</v>
      </c>
      <c r="M2210" s="237" t="s">
        <v>10302</v>
      </c>
      <c r="N2210" s="237" t="s">
        <v>10303</v>
      </c>
      <c r="O2210" s="237" t="s">
        <v>10304</v>
      </c>
      <c r="P2210" s="237" t="s">
        <v>10298</v>
      </c>
      <c r="Q2210" s="237" t="s">
        <v>9428</v>
      </c>
      <c r="R2210" s="237" t="s">
        <v>10299</v>
      </c>
      <c r="S2210" s="237" t="s">
        <v>10300</v>
      </c>
      <c r="T2210" s="237" t="s">
        <v>10301</v>
      </c>
      <c r="U2210" s="237" t="s">
        <v>10305</v>
      </c>
      <c r="V2210" s="237" t="s">
        <v>101</v>
      </c>
      <c r="W2210" s="237"/>
      <c r="X2210" s="237"/>
      <c r="Y2210" s="237" t="s">
        <v>10303</v>
      </c>
      <c r="Z2210" s="237" t="s">
        <v>10304</v>
      </c>
      <c r="AA2210" s="237" t="str">
        <f t="shared" si="382"/>
        <v>ケアサポートミライ</v>
      </c>
      <c r="AB2210" s="237" t="s">
        <v>10298</v>
      </c>
      <c r="AC2210" s="237" t="str">
        <f t="shared" si="383"/>
        <v>984</v>
      </c>
      <c r="AD2210" s="237" t="str">
        <f t="shared" si="384"/>
        <v>0061</v>
      </c>
      <c r="AE2210" s="237" t="s">
        <v>9428</v>
      </c>
      <c r="AF2210" s="237" t="s">
        <v>10299</v>
      </c>
      <c r="AG2210" s="237" t="str">
        <f t="shared" si="385"/>
        <v>仙台市若林区南鍛冶町１９１番地</v>
      </c>
      <c r="AH2210" s="237" t="s">
        <v>10300</v>
      </c>
      <c r="AI2210" s="237" t="s">
        <v>10301</v>
      </c>
      <c r="AJ2210" s="237" t="s">
        <v>332</v>
      </c>
    </row>
    <row r="2211" spans="1:36">
      <c r="A2211" s="237" t="str">
        <f t="shared" si="377"/>
        <v>0415300110居宅介護</v>
      </c>
      <c r="B2211" s="237" t="s">
        <v>10306</v>
      </c>
      <c r="C2211" s="237" t="s">
        <v>10307</v>
      </c>
      <c r="D2211" s="237" t="str">
        <f t="shared" si="378"/>
        <v>ユウゲンカイシャカイゴシエンセンターモモトセ</v>
      </c>
      <c r="E2211" s="237" t="s">
        <v>10308</v>
      </c>
      <c r="F2211" s="237" t="str">
        <f t="shared" si="379"/>
        <v>984</v>
      </c>
      <c r="G2211" s="237" t="str">
        <f t="shared" si="380"/>
        <v>0826</v>
      </c>
      <c r="H2211" s="237" t="s">
        <v>10309</v>
      </c>
      <c r="I2211" s="237" t="str">
        <f t="shared" si="381"/>
        <v>仙台市若林区若林一丁目４番１０号</v>
      </c>
      <c r="J2211" s="237" t="s">
        <v>10310</v>
      </c>
      <c r="K2211" s="237" t="s">
        <v>10311</v>
      </c>
      <c r="L2211" s="237" t="s">
        <v>339</v>
      </c>
      <c r="M2211" s="237" t="s">
        <v>10312</v>
      </c>
      <c r="N2211" s="237" t="s">
        <v>10306</v>
      </c>
      <c r="O2211" s="237" t="s">
        <v>10307</v>
      </c>
      <c r="P2211" s="237" t="s">
        <v>10308</v>
      </c>
      <c r="Q2211" s="237" t="s">
        <v>9428</v>
      </c>
      <c r="R2211" s="237" t="s">
        <v>10309</v>
      </c>
      <c r="S2211" s="237" t="s">
        <v>10310</v>
      </c>
      <c r="T2211" s="237" t="s">
        <v>10311</v>
      </c>
      <c r="U2211" s="237" t="s">
        <v>10313</v>
      </c>
      <c r="V2211" s="237" t="s">
        <v>99</v>
      </c>
      <c r="W2211" s="237"/>
      <c r="X2211" s="237"/>
      <c r="Y2211" s="237" t="s">
        <v>10306</v>
      </c>
      <c r="Z2211" s="237" t="s">
        <v>10307</v>
      </c>
      <c r="AA2211" s="237" t="str">
        <f t="shared" si="382"/>
        <v>ユウゲンカイシャカイゴシエンセンターモモトセ</v>
      </c>
      <c r="AB2211" s="237" t="s">
        <v>10308</v>
      </c>
      <c r="AC2211" s="237" t="str">
        <f t="shared" si="383"/>
        <v>984</v>
      </c>
      <c r="AD2211" s="237" t="str">
        <f t="shared" si="384"/>
        <v>0826</v>
      </c>
      <c r="AE2211" s="237" t="s">
        <v>9428</v>
      </c>
      <c r="AF2211" s="237" t="s">
        <v>10309</v>
      </c>
      <c r="AG2211" s="237" t="str">
        <f t="shared" si="385"/>
        <v>仙台市若林区若林一丁目４番１０号</v>
      </c>
      <c r="AH2211" s="237" t="s">
        <v>10310</v>
      </c>
      <c r="AI2211" s="237" t="s">
        <v>10311</v>
      </c>
      <c r="AJ2211" s="237" t="s">
        <v>470</v>
      </c>
    </row>
    <row r="2212" spans="1:36">
      <c r="A2212" s="237" t="str">
        <f t="shared" si="377"/>
        <v>0415300110重度訪問介護</v>
      </c>
      <c r="B2212" s="237" t="s">
        <v>10306</v>
      </c>
      <c r="C2212" s="237" t="s">
        <v>10307</v>
      </c>
      <c r="D2212" s="237" t="str">
        <f t="shared" si="378"/>
        <v>ユウゲンカイシャカイゴシエンセンターモモトセ</v>
      </c>
      <c r="E2212" s="237" t="s">
        <v>10308</v>
      </c>
      <c r="F2212" s="237" t="str">
        <f t="shared" si="379"/>
        <v>984</v>
      </c>
      <c r="G2212" s="237" t="str">
        <f t="shared" si="380"/>
        <v>0826</v>
      </c>
      <c r="H2212" s="237" t="s">
        <v>10309</v>
      </c>
      <c r="I2212" s="237" t="str">
        <f t="shared" si="381"/>
        <v>仙台市若林区若林一丁目４番１０号</v>
      </c>
      <c r="J2212" s="237" t="s">
        <v>10310</v>
      </c>
      <c r="K2212" s="237" t="s">
        <v>10311</v>
      </c>
      <c r="L2212" s="237" t="s">
        <v>339</v>
      </c>
      <c r="M2212" s="237" t="s">
        <v>10312</v>
      </c>
      <c r="N2212" s="237" t="s">
        <v>10306</v>
      </c>
      <c r="O2212" s="237" t="s">
        <v>10307</v>
      </c>
      <c r="P2212" s="237" t="s">
        <v>10308</v>
      </c>
      <c r="Q2212" s="237" t="s">
        <v>9428</v>
      </c>
      <c r="R2212" s="237" t="s">
        <v>10309</v>
      </c>
      <c r="S2212" s="237" t="s">
        <v>10310</v>
      </c>
      <c r="T2212" s="237" t="s">
        <v>10311</v>
      </c>
      <c r="U2212" s="237" t="s">
        <v>10313</v>
      </c>
      <c r="V2212" s="237" t="s">
        <v>101</v>
      </c>
      <c r="W2212" s="237"/>
      <c r="X2212" s="237"/>
      <c r="Y2212" s="237" t="s">
        <v>10306</v>
      </c>
      <c r="Z2212" s="237" t="s">
        <v>10307</v>
      </c>
      <c r="AA2212" s="237" t="str">
        <f t="shared" si="382"/>
        <v>ユウゲンカイシャカイゴシエンセンターモモトセ</v>
      </c>
      <c r="AB2212" s="237" t="s">
        <v>10308</v>
      </c>
      <c r="AC2212" s="237" t="str">
        <f t="shared" si="383"/>
        <v>984</v>
      </c>
      <c r="AD2212" s="237" t="str">
        <f t="shared" si="384"/>
        <v>0826</v>
      </c>
      <c r="AE2212" s="237" t="s">
        <v>9428</v>
      </c>
      <c r="AF2212" s="237" t="s">
        <v>10309</v>
      </c>
      <c r="AG2212" s="237" t="str">
        <f t="shared" si="385"/>
        <v>仙台市若林区若林一丁目４番１０号</v>
      </c>
      <c r="AH2212" s="237" t="s">
        <v>10310</v>
      </c>
      <c r="AI2212" s="237" t="s">
        <v>10311</v>
      </c>
      <c r="AJ2212" s="237" t="s">
        <v>470</v>
      </c>
    </row>
    <row r="2213" spans="1:36">
      <c r="A2213" s="237" t="str">
        <f t="shared" si="377"/>
        <v>0415300136居宅介護</v>
      </c>
      <c r="B2213" s="237" t="s">
        <v>7228</v>
      </c>
      <c r="C2213" s="237" t="s">
        <v>7229</v>
      </c>
      <c r="D2213" s="237" t="str">
        <f t="shared" si="378"/>
        <v>シャカイフクシホウジンセンダイフクシサービスキョウカイ</v>
      </c>
      <c r="E2213" s="237" t="s">
        <v>7230</v>
      </c>
      <c r="F2213" s="237" t="str">
        <f t="shared" si="379"/>
        <v>980</v>
      </c>
      <c r="G2213" s="237" t="str">
        <f t="shared" si="380"/>
        <v>0821</v>
      </c>
      <c r="H2213" s="237" t="s">
        <v>7231</v>
      </c>
      <c r="I2213" s="237" t="str">
        <f t="shared" si="381"/>
        <v>仙台市青葉区春日町１１番１５号ヨロズビル３階</v>
      </c>
      <c r="J2213" s="237" t="s">
        <v>7232</v>
      </c>
      <c r="K2213" s="237" t="s">
        <v>7233</v>
      </c>
      <c r="L2213" s="237" t="s">
        <v>248</v>
      </c>
      <c r="M2213" s="237" t="s">
        <v>7234</v>
      </c>
      <c r="N2213" s="237" t="s">
        <v>10314</v>
      </c>
      <c r="O2213" s="237" t="s">
        <v>10315</v>
      </c>
      <c r="P2213" s="237" t="s">
        <v>10316</v>
      </c>
      <c r="Q2213" s="237" t="s">
        <v>9428</v>
      </c>
      <c r="R2213" s="237" t="s">
        <v>10317</v>
      </c>
      <c r="S2213" s="237" t="s">
        <v>10318</v>
      </c>
      <c r="T2213" s="237" t="s">
        <v>10319</v>
      </c>
      <c r="U2213" s="237" t="s">
        <v>10320</v>
      </c>
      <c r="V2213" s="237" t="s">
        <v>99</v>
      </c>
      <c r="W2213" s="237"/>
      <c r="X2213" s="237"/>
      <c r="Y2213" s="237" t="s">
        <v>10314</v>
      </c>
      <c r="Z2213" s="237" t="s">
        <v>10315</v>
      </c>
      <c r="AA2213" s="237" t="str">
        <f t="shared" si="382"/>
        <v>シャカイフクシホウジンセンダイフクシサービスキョウカイワカバヤシヘルパーステーション</v>
      </c>
      <c r="AB2213" s="237" t="s">
        <v>10316</v>
      </c>
      <c r="AC2213" s="237" t="str">
        <f t="shared" si="383"/>
        <v>984</v>
      </c>
      <c r="AD2213" s="237" t="str">
        <f t="shared" si="384"/>
        <v>0827</v>
      </c>
      <c r="AE2213" s="237" t="s">
        <v>9428</v>
      </c>
      <c r="AF2213" s="237" t="s">
        <v>10317</v>
      </c>
      <c r="AG2213" s="237" t="str">
        <f t="shared" si="385"/>
        <v>仙台市若林区南小泉三丁目９番１号　南小泉ビル１階</v>
      </c>
      <c r="AH2213" s="237" t="s">
        <v>10318</v>
      </c>
      <c r="AI2213" s="237" t="s">
        <v>10321</v>
      </c>
      <c r="AJ2213" s="237" t="s">
        <v>260</v>
      </c>
    </row>
    <row r="2214" spans="1:36">
      <c r="A2214" s="237" t="str">
        <f t="shared" si="377"/>
        <v>0415300136重度訪問介護</v>
      </c>
      <c r="B2214" s="237" t="s">
        <v>7228</v>
      </c>
      <c r="C2214" s="237" t="s">
        <v>7229</v>
      </c>
      <c r="D2214" s="237" t="str">
        <f t="shared" si="378"/>
        <v>シャカイフクシホウジンセンダイフクシサービスキョウカイ</v>
      </c>
      <c r="E2214" s="237" t="s">
        <v>7230</v>
      </c>
      <c r="F2214" s="237" t="str">
        <f t="shared" si="379"/>
        <v>980</v>
      </c>
      <c r="G2214" s="237" t="str">
        <f t="shared" si="380"/>
        <v>0821</v>
      </c>
      <c r="H2214" s="237" t="s">
        <v>7231</v>
      </c>
      <c r="I2214" s="237" t="str">
        <f t="shared" si="381"/>
        <v>仙台市青葉区春日町１１番１５号ヨロズビル３階</v>
      </c>
      <c r="J2214" s="237" t="s">
        <v>7232</v>
      </c>
      <c r="K2214" s="237" t="s">
        <v>7233</v>
      </c>
      <c r="L2214" s="237" t="s">
        <v>248</v>
      </c>
      <c r="M2214" s="237" t="s">
        <v>7234</v>
      </c>
      <c r="N2214" s="237" t="s">
        <v>10314</v>
      </c>
      <c r="O2214" s="237" t="s">
        <v>10315</v>
      </c>
      <c r="P2214" s="237" t="s">
        <v>10316</v>
      </c>
      <c r="Q2214" s="237" t="s">
        <v>9428</v>
      </c>
      <c r="R2214" s="237" t="s">
        <v>10317</v>
      </c>
      <c r="S2214" s="237" t="s">
        <v>10318</v>
      </c>
      <c r="T2214" s="237" t="s">
        <v>10319</v>
      </c>
      <c r="U2214" s="237" t="s">
        <v>10320</v>
      </c>
      <c r="V2214" s="237" t="s">
        <v>101</v>
      </c>
      <c r="W2214" s="237"/>
      <c r="X2214" s="237"/>
      <c r="Y2214" s="237" t="s">
        <v>10314</v>
      </c>
      <c r="Z2214" s="237" t="s">
        <v>10315</v>
      </c>
      <c r="AA2214" s="237" t="str">
        <f t="shared" si="382"/>
        <v>シャカイフクシホウジンセンダイフクシサービスキョウカイワカバヤシヘルパーステーション</v>
      </c>
      <c r="AB2214" s="237" t="s">
        <v>10316</v>
      </c>
      <c r="AC2214" s="237" t="str">
        <f t="shared" si="383"/>
        <v>984</v>
      </c>
      <c r="AD2214" s="237" t="str">
        <f t="shared" si="384"/>
        <v>0827</v>
      </c>
      <c r="AE2214" s="237" t="s">
        <v>9428</v>
      </c>
      <c r="AF2214" s="237" t="s">
        <v>10317</v>
      </c>
      <c r="AG2214" s="237" t="str">
        <f t="shared" si="385"/>
        <v>仙台市若林区南小泉三丁目９番１号　南小泉ビル１階</v>
      </c>
      <c r="AH2214" s="237" t="s">
        <v>10318</v>
      </c>
      <c r="AI2214" s="237" t="s">
        <v>10321</v>
      </c>
      <c r="AJ2214" s="237" t="s">
        <v>260</v>
      </c>
    </row>
    <row r="2215" spans="1:36">
      <c r="A2215" s="237" t="str">
        <f t="shared" si="377"/>
        <v>0415300136行動援護</v>
      </c>
      <c r="B2215" s="237" t="s">
        <v>7228</v>
      </c>
      <c r="C2215" s="237" t="s">
        <v>7229</v>
      </c>
      <c r="D2215" s="237" t="str">
        <f t="shared" si="378"/>
        <v>シャカイフクシホウジンセンダイフクシサービスキョウカイ</v>
      </c>
      <c r="E2215" s="237" t="s">
        <v>7230</v>
      </c>
      <c r="F2215" s="237" t="str">
        <f t="shared" si="379"/>
        <v>980</v>
      </c>
      <c r="G2215" s="237" t="str">
        <f t="shared" si="380"/>
        <v>0821</v>
      </c>
      <c r="H2215" s="237" t="s">
        <v>7231</v>
      </c>
      <c r="I2215" s="237" t="str">
        <f t="shared" si="381"/>
        <v>仙台市青葉区春日町１１番１５号ヨロズビル３階</v>
      </c>
      <c r="J2215" s="237" t="s">
        <v>7232</v>
      </c>
      <c r="K2215" s="237" t="s">
        <v>7233</v>
      </c>
      <c r="L2215" s="237" t="s">
        <v>248</v>
      </c>
      <c r="M2215" s="237" t="s">
        <v>7234</v>
      </c>
      <c r="N2215" s="237" t="s">
        <v>10314</v>
      </c>
      <c r="O2215" s="237" t="s">
        <v>10315</v>
      </c>
      <c r="P2215" s="237" t="s">
        <v>10316</v>
      </c>
      <c r="Q2215" s="237" t="s">
        <v>9428</v>
      </c>
      <c r="R2215" s="237" t="s">
        <v>10317</v>
      </c>
      <c r="S2215" s="237" t="s">
        <v>10318</v>
      </c>
      <c r="T2215" s="237" t="s">
        <v>10319</v>
      </c>
      <c r="U2215" s="237" t="s">
        <v>10320</v>
      </c>
      <c r="V2215" s="237" t="s">
        <v>102</v>
      </c>
      <c r="W2215" s="237"/>
      <c r="X2215" s="237"/>
      <c r="Y2215" s="237" t="s">
        <v>10314</v>
      </c>
      <c r="Z2215" s="237" t="s">
        <v>10315</v>
      </c>
      <c r="AA2215" s="237" t="str">
        <f t="shared" si="382"/>
        <v>シャカイフクシホウジンセンダイフクシサービスキョウカイワカバヤシヘルパーステーション</v>
      </c>
      <c r="AB2215" s="237" t="s">
        <v>10316</v>
      </c>
      <c r="AC2215" s="237" t="str">
        <f t="shared" si="383"/>
        <v>984</v>
      </c>
      <c r="AD2215" s="237" t="str">
        <f t="shared" si="384"/>
        <v>0827</v>
      </c>
      <c r="AE2215" s="237" t="s">
        <v>9428</v>
      </c>
      <c r="AF2215" s="237" t="s">
        <v>10317</v>
      </c>
      <c r="AG2215" s="237" t="str">
        <f t="shared" si="385"/>
        <v>仙台市若林区南小泉三丁目９番１号　南小泉ビル１階</v>
      </c>
      <c r="AH2215" s="237" t="s">
        <v>10322</v>
      </c>
      <c r="AI2215" s="237" t="s">
        <v>10323</v>
      </c>
      <c r="AJ2215" s="237" t="s">
        <v>260</v>
      </c>
    </row>
    <row r="2216" spans="1:36">
      <c r="A2216" s="237" t="str">
        <f t="shared" si="377"/>
        <v>0415300136同行援護</v>
      </c>
      <c r="B2216" s="237" t="s">
        <v>7228</v>
      </c>
      <c r="C2216" s="237" t="s">
        <v>7229</v>
      </c>
      <c r="D2216" s="237" t="str">
        <f t="shared" si="378"/>
        <v>シャカイフクシホウジンセンダイフクシサービスキョウカイ</v>
      </c>
      <c r="E2216" s="237" t="s">
        <v>7230</v>
      </c>
      <c r="F2216" s="237" t="str">
        <f t="shared" si="379"/>
        <v>980</v>
      </c>
      <c r="G2216" s="237" t="str">
        <f t="shared" si="380"/>
        <v>0821</v>
      </c>
      <c r="H2216" s="237" t="s">
        <v>7231</v>
      </c>
      <c r="I2216" s="237" t="str">
        <f t="shared" si="381"/>
        <v>仙台市青葉区春日町１１番１５号ヨロズビル３階</v>
      </c>
      <c r="J2216" s="237" t="s">
        <v>7232</v>
      </c>
      <c r="K2216" s="237" t="s">
        <v>7233</v>
      </c>
      <c r="L2216" s="237" t="s">
        <v>248</v>
      </c>
      <c r="M2216" s="237" t="s">
        <v>7234</v>
      </c>
      <c r="N2216" s="237" t="s">
        <v>10314</v>
      </c>
      <c r="O2216" s="237" t="s">
        <v>10315</v>
      </c>
      <c r="P2216" s="237" t="s">
        <v>10316</v>
      </c>
      <c r="Q2216" s="237" t="s">
        <v>9428</v>
      </c>
      <c r="R2216" s="237" t="s">
        <v>10317</v>
      </c>
      <c r="S2216" s="237" t="s">
        <v>10318</v>
      </c>
      <c r="T2216" s="237" t="s">
        <v>10319</v>
      </c>
      <c r="U2216" s="237" t="s">
        <v>10320</v>
      </c>
      <c r="V2216" s="237" t="s">
        <v>126</v>
      </c>
      <c r="W2216" s="237"/>
      <c r="X2216" s="237"/>
      <c r="Y2216" s="237" t="s">
        <v>10314</v>
      </c>
      <c r="Z2216" s="237" t="s">
        <v>10315</v>
      </c>
      <c r="AA2216" s="237" t="str">
        <f t="shared" si="382"/>
        <v>シャカイフクシホウジンセンダイフクシサービスキョウカイワカバヤシヘルパーステーション</v>
      </c>
      <c r="AB2216" s="237" t="s">
        <v>10316</v>
      </c>
      <c r="AC2216" s="237" t="str">
        <f t="shared" si="383"/>
        <v>984</v>
      </c>
      <c r="AD2216" s="237" t="str">
        <f t="shared" si="384"/>
        <v>0827</v>
      </c>
      <c r="AE2216" s="237" t="s">
        <v>9428</v>
      </c>
      <c r="AF2216" s="237" t="s">
        <v>10317</v>
      </c>
      <c r="AG2216" s="237" t="str">
        <f t="shared" si="385"/>
        <v>仙台市若林区南小泉三丁目９番１号　南小泉ビル１階</v>
      </c>
      <c r="AH2216" s="237" t="s">
        <v>10322</v>
      </c>
      <c r="AI2216" s="237" t="s">
        <v>10323</v>
      </c>
      <c r="AJ2216" s="237" t="s">
        <v>260</v>
      </c>
    </row>
    <row r="2217" spans="1:36">
      <c r="A2217" s="237" t="str">
        <f t="shared" si="377"/>
        <v>0415300144居宅介護</v>
      </c>
      <c r="B2217" s="237" t="s">
        <v>484</v>
      </c>
      <c r="C2217" s="237" t="s">
        <v>485</v>
      </c>
      <c r="D2217" s="237" t="str">
        <f t="shared" si="378"/>
        <v>カブシキガイシャコムスン</v>
      </c>
      <c r="E2217" s="237" t="s">
        <v>486</v>
      </c>
      <c r="F2217" s="237" t="str">
        <f t="shared" si="379"/>
        <v>106</v>
      </c>
      <c r="G2217" s="237" t="str">
        <f t="shared" si="380"/>
        <v>6153</v>
      </c>
      <c r="H2217" s="237" t="s">
        <v>487</v>
      </c>
      <c r="I2217" s="237" t="str">
        <f t="shared" si="381"/>
        <v>東京都港区六本木六丁目１０番１号六本木ヒルズ森タワー</v>
      </c>
      <c r="J2217" s="237" t="s">
        <v>488</v>
      </c>
      <c r="K2217" s="237" t="s">
        <v>489</v>
      </c>
      <c r="L2217" s="237" t="s">
        <v>339</v>
      </c>
      <c r="M2217" s="237" t="s">
        <v>490</v>
      </c>
      <c r="N2217" s="237" t="s">
        <v>10324</v>
      </c>
      <c r="O2217" s="237" t="s">
        <v>10325</v>
      </c>
      <c r="P2217" s="237" t="s">
        <v>8250</v>
      </c>
      <c r="Q2217" s="237" t="s">
        <v>9428</v>
      </c>
      <c r="R2217" s="237" t="s">
        <v>10326</v>
      </c>
      <c r="S2217" s="237" t="s">
        <v>10327</v>
      </c>
      <c r="T2217" s="237" t="s">
        <v>10328</v>
      </c>
      <c r="U2217" s="237" t="s">
        <v>10329</v>
      </c>
      <c r="V2217" s="237" t="s">
        <v>99</v>
      </c>
      <c r="W2217" s="237"/>
      <c r="X2217" s="237"/>
      <c r="Y2217" s="237" t="s">
        <v>10324</v>
      </c>
      <c r="Z2217" s="237" t="s">
        <v>10325</v>
      </c>
      <c r="AA2217" s="237" t="str">
        <f t="shared" si="382"/>
        <v>カブシキガイシャコムスン　ワカバヤシケアセンター</v>
      </c>
      <c r="AB2217" s="237" t="s">
        <v>8250</v>
      </c>
      <c r="AC2217" s="237" t="str">
        <f t="shared" si="383"/>
        <v>984</v>
      </c>
      <c r="AD2217" s="237" t="str">
        <f t="shared" si="384"/>
        <v>0823</v>
      </c>
      <c r="AE2217" s="237" t="s">
        <v>9428</v>
      </c>
      <c r="AF2217" s="237" t="s">
        <v>10326</v>
      </c>
      <c r="AG2217" s="237" t="str">
        <f t="shared" si="385"/>
        <v>仙台市若林区遠見塚２丁目４－６沼田コーポ事務所１０２号室</v>
      </c>
      <c r="AH2217" s="237" t="s">
        <v>10327</v>
      </c>
      <c r="AI2217" s="237" t="s">
        <v>10328</v>
      </c>
      <c r="AJ2217" s="237" t="s">
        <v>332</v>
      </c>
    </row>
    <row r="2218" spans="1:36">
      <c r="A2218" s="237" t="str">
        <f t="shared" si="377"/>
        <v>0415300144重度訪問介護</v>
      </c>
      <c r="B2218" s="237" t="s">
        <v>484</v>
      </c>
      <c r="C2218" s="237" t="s">
        <v>485</v>
      </c>
      <c r="D2218" s="237" t="str">
        <f t="shared" si="378"/>
        <v>カブシキガイシャコムスン</v>
      </c>
      <c r="E2218" s="237" t="s">
        <v>486</v>
      </c>
      <c r="F2218" s="237" t="str">
        <f t="shared" si="379"/>
        <v>106</v>
      </c>
      <c r="G2218" s="237" t="str">
        <f t="shared" si="380"/>
        <v>6153</v>
      </c>
      <c r="H2218" s="237" t="s">
        <v>487</v>
      </c>
      <c r="I2218" s="237" t="str">
        <f t="shared" si="381"/>
        <v>東京都港区六本木六丁目１０番１号六本木ヒルズ森タワー</v>
      </c>
      <c r="J2218" s="237" t="s">
        <v>488</v>
      </c>
      <c r="K2218" s="237" t="s">
        <v>489</v>
      </c>
      <c r="L2218" s="237" t="s">
        <v>339</v>
      </c>
      <c r="M2218" s="237" t="s">
        <v>490</v>
      </c>
      <c r="N2218" s="237" t="s">
        <v>10324</v>
      </c>
      <c r="O2218" s="237" t="s">
        <v>10325</v>
      </c>
      <c r="P2218" s="237" t="s">
        <v>8250</v>
      </c>
      <c r="Q2218" s="237" t="s">
        <v>9428</v>
      </c>
      <c r="R2218" s="237" t="s">
        <v>10326</v>
      </c>
      <c r="S2218" s="237" t="s">
        <v>10327</v>
      </c>
      <c r="T2218" s="237" t="s">
        <v>10328</v>
      </c>
      <c r="U2218" s="237" t="s">
        <v>10329</v>
      </c>
      <c r="V2218" s="237" t="s">
        <v>101</v>
      </c>
      <c r="W2218" s="237"/>
      <c r="X2218" s="237"/>
      <c r="Y2218" s="237" t="s">
        <v>10324</v>
      </c>
      <c r="Z2218" s="237" t="s">
        <v>10325</v>
      </c>
      <c r="AA2218" s="237" t="str">
        <f t="shared" si="382"/>
        <v>カブシキガイシャコムスン　ワカバヤシケアセンター</v>
      </c>
      <c r="AB2218" s="237" t="s">
        <v>8250</v>
      </c>
      <c r="AC2218" s="237" t="str">
        <f t="shared" si="383"/>
        <v>984</v>
      </c>
      <c r="AD2218" s="237" t="str">
        <f t="shared" si="384"/>
        <v>0823</v>
      </c>
      <c r="AE2218" s="237" t="s">
        <v>9428</v>
      </c>
      <c r="AF2218" s="237" t="s">
        <v>10326</v>
      </c>
      <c r="AG2218" s="237" t="str">
        <f t="shared" si="385"/>
        <v>仙台市若林区遠見塚２丁目４－６沼田コーポ事務所１０２号室</v>
      </c>
      <c r="AH2218" s="237" t="s">
        <v>10327</v>
      </c>
      <c r="AI2218" s="237" t="s">
        <v>10328</v>
      </c>
      <c r="AJ2218" s="237" t="s">
        <v>332</v>
      </c>
    </row>
    <row r="2219" spans="1:36">
      <c r="A2219" s="237" t="str">
        <f t="shared" si="377"/>
        <v>0415300151居宅介護</v>
      </c>
      <c r="B2219" s="237" t="s">
        <v>7605</v>
      </c>
      <c r="C2219" s="237" t="s">
        <v>7606</v>
      </c>
      <c r="D2219" s="237" t="str">
        <f t="shared" si="378"/>
        <v>カブシキカイシャヤサシイテセンダイ</v>
      </c>
      <c r="E2219" s="237" t="s">
        <v>7607</v>
      </c>
      <c r="F2219" s="237" t="str">
        <f t="shared" si="379"/>
        <v>983</v>
      </c>
      <c r="G2219" s="237" t="str">
        <f t="shared" si="380"/>
        <v>0012</v>
      </c>
      <c r="H2219" s="237" t="s">
        <v>7608</v>
      </c>
      <c r="I2219" s="237" t="str">
        <f t="shared" si="381"/>
        <v>仙台市宮城野区出花二丁目１２番地の５サンハイツビル１０２号</v>
      </c>
      <c r="J2219" s="237" t="s">
        <v>7609</v>
      </c>
      <c r="K2219" s="237" t="s">
        <v>7609</v>
      </c>
      <c r="L2219" s="237" t="s">
        <v>339</v>
      </c>
      <c r="M2219" s="237" t="s">
        <v>7610</v>
      </c>
      <c r="N2219" s="237" t="s">
        <v>10330</v>
      </c>
      <c r="O2219" s="237" t="s">
        <v>10331</v>
      </c>
      <c r="P2219" s="237" t="s">
        <v>10308</v>
      </c>
      <c r="Q2219" s="237" t="s">
        <v>9428</v>
      </c>
      <c r="R2219" s="237" t="s">
        <v>10332</v>
      </c>
      <c r="S2219" s="237" t="s">
        <v>10333</v>
      </c>
      <c r="T2219" s="237" t="s">
        <v>10334</v>
      </c>
      <c r="U2219" s="237" t="s">
        <v>10335</v>
      </c>
      <c r="V2219" s="237" t="s">
        <v>99</v>
      </c>
      <c r="W2219" s="237"/>
      <c r="X2219" s="237"/>
      <c r="Y2219" s="237" t="s">
        <v>10330</v>
      </c>
      <c r="Z2219" s="237" t="s">
        <v>10331</v>
      </c>
      <c r="AA2219" s="237" t="str">
        <f t="shared" si="382"/>
        <v>ヤサシイテセンダイケアセンターワカバヤシ</v>
      </c>
      <c r="AB2219" s="237" t="s">
        <v>10308</v>
      </c>
      <c r="AC2219" s="237" t="str">
        <f t="shared" si="383"/>
        <v>984</v>
      </c>
      <c r="AD2219" s="237" t="str">
        <f t="shared" si="384"/>
        <v>0826</v>
      </c>
      <c r="AE2219" s="237" t="s">
        <v>9428</v>
      </c>
      <c r="AF2219" s="237" t="s">
        <v>10332</v>
      </c>
      <c r="AG2219" s="237" t="str">
        <f t="shared" si="385"/>
        <v>仙台市若林区若林二丁目４番２号コンドミニアムシャトー１階</v>
      </c>
      <c r="AH2219" s="237" t="s">
        <v>10333</v>
      </c>
      <c r="AI2219" s="237" t="s">
        <v>10334</v>
      </c>
      <c r="AJ2219" s="237" t="s">
        <v>260</v>
      </c>
    </row>
    <row r="2220" spans="1:36">
      <c r="A2220" s="237" t="str">
        <f t="shared" si="377"/>
        <v>0415300151重度訪問介護</v>
      </c>
      <c r="B2220" s="237" t="s">
        <v>7605</v>
      </c>
      <c r="C2220" s="237" t="s">
        <v>7606</v>
      </c>
      <c r="D2220" s="237" t="str">
        <f t="shared" si="378"/>
        <v>カブシキカイシャヤサシイテセンダイ</v>
      </c>
      <c r="E2220" s="237" t="s">
        <v>7607</v>
      </c>
      <c r="F2220" s="237" t="str">
        <f t="shared" si="379"/>
        <v>983</v>
      </c>
      <c r="G2220" s="237" t="str">
        <f t="shared" si="380"/>
        <v>0012</v>
      </c>
      <c r="H2220" s="237" t="s">
        <v>7608</v>
      </c>
      <c r="I2220" s="237" t="str">
        <f t="shared" si="381"/>
        <v>仙台市宮城野区出花二丁目１２番地の５サンハイツビル１０２号</v>
      </c>
      <c r="J2220" s="237" t="s">
        <v>7609</v>
      </c>
      <c r="K2220" s="237" t="s">
        <v>7609</v>
      </c>
      <c r="L2220" s="237" t="s">
        <v>339</v>
      </c>
      <c r="M2220" s="237" t="s">
        <v>7610</v>
      </c>
      <c r="N2220" s="237" t="s">
        <v>10330</v>
      </c>
      <c r="O2220" s="237" t="s">
        <v>10331</v>
      </c>
      <c r="P2220" s="237" t="s">
        <v>10308</v>
      </c>
      <c r="Q2220" s="237" t="s">
        <v>9428</v>
      </c>
      <c r="R2220" s="237" t="s">
        <v>10332</v>
      </c>
      <c r="S2220" s="237" t="s">
        <v>10333</v>
      </c>
      <c r="T2220" s="237" t="s">
        <v>10334</v>
      </c>
      <c r="U2220" s="237" t="s">
        <v>10335</v>
      </c>
      <c r="V2220" s="237" t="s">
        <v>101</v>
      </c>
      <c r="W2220" s="237"/>
      <c r="X2220" s="237"/>
      <c r="Y2220" s="237" t="s">
        <v>10330</v>
      </c>
      <c r="Z2220" s="237" t="s">
        <v>10331</v>
      </c>
      <c r="AA2220" s="237" t="str">
        <f t="shared" si="382"/>
        <v>ヤサシイテセンダイケアセンターワカバヤシ</v>
      </c>
      <c r="AB2220" s="237" t="s">
        <v>10308</v>
      </c>
      <c r="AC2220" s="237" t="str">
        <f t="shared" si="383"/>
        <v>984</v>
      </c>
      <c r="AD2220" s="237" t="str">
        <f t="shared" si="384"/>
        <v>0826</v>
      </c>
      <c r="AE2220" s="237" t="s">
        <v>9428</v>
      </c>
      <c r="AF2220" s="237" t="s">
        <v>10332</v>
      </c>
      <c r="AG2220" s="237" t="str">
        <f t="shared" si="385"/>
        <v>仙台市若林区若林二丁目４番２号コンドミニアムシャトー１階</v>
      </c>
      <c r="AH2220" s="237" t="s">
        <v>10333</v>
      </c>
      <c r="AI2220" s="237" t="s">
        <v>10334</v>
      </c>
      <c r="AJ2220" s="237" t="s">
        <v>260</v>
      </c>
    </row>
    <row r="2221" spans="1:36">
      <c r="A2221" s="237" t="str">
        <f t="shared" si="377"/>
        <v>0415300151同行援護</v>
      </c>
      <c r="B2221" s="237" t="s">
        <v>7605</v>
      </c>
      <c r="C2221" s="237" t="s">
        <v>7606</v>
      </c>
      <c r="D2221" s="237" t="str">
        <f t="shared" si="378"/>
        <v>カブシキカイシャヤサシイテセンダイ</v>
      </c>
      <c r="E2221" s="237" t="s">
        <v>7607</v>
      </c>
      <c r="F2221" s="237" t="str">
        <f t="shared" si="379"/>
        <v>983</v>
      </c>
      <c r="G2221" s="237" t="str">
        <f t="shared" si="380"/>
        <v>0012</v>
      </c>
      <c r="H2221" s="237" t="s">
        <v>7608</v>
      </c>
      <c r="I2221" s="237" t="str">
        <f t="shared" si="381"/>
        <v>仙台市宮城野区出花二丁目１２番地の５サンハイツビル１０２号</v>
      </c>
      <c r="J2221" s="237" t="s">
        <v>7609</v>
      </c>
      <c r="K2221" s="237" t="s">
        <v>7609</v>
      </c>
      <c r="L2221" s="237" t="s">
        <v>339</v>
      </c>
      <c r="M2221" s="237" t="s">
        <v>7610</v>
      </c>
      <c r="N2221" s="237" t="s">
        <v>10330</v>
      </c>
      <c r="O2221" s="237" t="s">
        <v>10331</v>
      </c>
      <c r="P2221" s="237" t="s">
        <v>10308</v>
      </c>
      <c r="Q2221" s="237" t="s">
        <v>9428</v>
      </c>
      <c r="R2221" s="237" t="s">
        <v>10332</v>
      </c>
      <c r="S2221" s="237" t="s">
        <v>10333</v>
      </c>
      <c r="T2221" s="237" t="s">
        <v>10334</v>
      </c>
      <c r="U2221" s="237" t="s">
        <v>10335</v>
      </c>
      <c r="V2221" s="237" t="s">
        <v>126</v>
      </c>
      <c r="W2221" s="237"/>
      <c r="X2221" s="237"/>
      <c r="Y2221" s="237" t="s">
        <v>10330</v>
      </c>
      <c r="Z2221" s="237" t="s">
        <v>10331</v>
      </c>
      <c r="AA2221" s="237" t="str">
        <f t="shared" si="382"/>
        <v>ヤサシイテセンダイケアセンターワカバヤシ</v>
      </c>
      <c r="AB2221" s="237" t="s">
        <v>10308</v>
      </c>
      <c r="AC2221" s="237" t="str">
        <f t="shared" si="383"/>
        <v>984</v>
      </c>
      <c r="AD2221" s="237" t="str">
        <f t="shared" si="384"/>
        <v>0826</v>
      </c>
      <c r="AE2221" s="237" t="s">
        <v>9428</v>
      </c>
      <c r="AF2221" s="237" t="s">
        <v>10332</v>
      </c>
      <c r="AG2221" s="237" t="str">
        <f t="shared" si="385"/>
        <v>仙台市若林区若林二丁目４番２号コンドミニアムシャトー１階</v>
      </c>
      <c r="AH2221" s="237" t="s">
        <v>10333</v>
      </c>
      <c r="AI2221" s="237" t="s">
        <v>10334</v>
      </c>
      <c r="AJ2221" s="237" t="s">
        <v>260</v>
      </c>
    </row>
    <row r="2222" spans="1:36">
      <c r="A2222" s="237" t="str">
        <f t="shared" si="377"/>
        <v>0415300169居宅介護</v>
      </c>
      <c r="B2222" s="237" t="s">
        <v>629</v>
      </c>
      <c r="C2222" s="237" t="s">
        <v>630</v>
      </c>
      <c r="D2222" s="237" t="str">
        <f t="shared" si="378"/>
        <v>カブシキガイシャニチイガッカン</v>
      </c>
      <c r="E2222" s="237" t="s">
        <v>631</v>
      </c>
      <c r="F2222" s="237" t="str">
        <f t="shared" si="379"/>
        <v>101</v>
      </c>
      <c r="G2222" s="237" t="str">
        <f t="shared" si="380"/>
        <v>8688</v>
      </c>
      <c r="H2222" s="237" t="s">
        <v>7263</v>
      </c>
      <c r="I2222" s="237" t="str">
        <f t="shared" si="381"/>
        <v>東京都千代田区神田駿河台二丁目９番地</v>
      </c>
      <c r="J2222" s="237" t="s">
        <v>633</v>
      </c>
      <c r="K2222" s="237" t="s">
        <v>634</v>
      </c>
      <c r="L2222" s="237" t="s">
        <v>339</v>
      </c>
      <c r="M2222" s="237" t="s">
        <v>7264</v>
      </c>
      <c r="N2222" s="237" t="s">
        <v>10336</v>
      </c>
      <c r="O2222" s="237" t="s">
        <v>10337</v>
      </c>
      <c r="P2222" s="237" t="s">
        <v>10338</v>
      </c>
      <c r="Q2222" s="237" t="s">
        <v>9428</v>
      </c>
      <c r="R2222" s="237" t="s">
        <v>10339</v>
      </c>
      <c r="S2222" s="237" t="s">
        <v>10340</v>
      </c>
      <c r="T2222" s="237" t="s">
        <v>10341</v>
      </c>
      <c r="U2222" s="237" t="s">
        <v>10342</v>
      </c>
      <c r="V2222" s="237" t="s">
        <v>99</v>
      </c>
      <c r="W2222" s="237"/>
      <c r="X2222" s="237"/>
      <c r="Y2222" s="237" t="s">
        <v>10336</v>
      </c>
      <c r="Z2222" s="237" t="s">
        <v>10337</v>
      </c>
      <c r="AA2222" s="237" t="str">
        <f t="shared" si="382"/>
        <v>ニチイケアセンターワカバヤシ</v>
      </c>
      <c r="AB2222" s="237" t="s">
        <v>10338</v>
      </c>
      <c r="AC2222" s="237" t="str">
        <f t="shared" si="383"/>
        <v>984</v>
      </c>
      <c r="AD2222" s="237" t="str">
        <f t="shared" si="384"/>
        <v>0038</v>
      </c>
      <c r="AE2222" s="237" t="s">
        <v>9428</v>
      </c>
      <c r="AF2222" s="237" t="s">
        <v>10339</v>
      </c>
      <c r="AG2222" s="237" t="str">
        <f t="shared" si="385"/>
        <v>仙台市若林区伊在三丁目６番地の１ホワイトアーバンシティ107号室</v>
      </c>
      <c r="AH2222" s="237" t="s">
        <v>10340</v>
      </c>
      <c r="AI2222" s="237" t="s">
        <v>10341</v>
      </c>
      <c r="AJ2222" s="237" t="s">
        <v>260</v>
      </c>
    </row>
    <row r="2223" spans="1:36">
      <c r="A2223" s="237" t="str">
        <f t="shared" si="377"/>
        <v>0415300169重度訪問介護</v>
      </c>
      <c r="B2223" s="237" t="s">
        <v>629</v>
      </c>
      <c r="C2223" s="237" t="s">
        <v>630</v>
      </c>
      <c r="D2223" s="237" t="str">
        <f t="shared" si="378"/>
        <v>カブシキガイシャニチイガッカン</v>
      </c>
      <c r="E2223" s="237" t="s">
        <v>631</v>
      </c>
      <c r="F2223" s="237" t="str">
        <f t="shared" si="379"/>
        <v>101</v>
      </c>
      <c r="G2223" s="237" t="str">
        <f t="shared" si="380"/>
        <v>8688</v>
      </c>
      <c r="H2223" s="237" t="s">
        <v>7263</v>
      </c>
      <c r="I2223" s="237" t="str">
        <f t="shared" si="381"/>
        <v>東京都千代田区神田駿河台二丁目９番地</v>
      </c>
      <c r="J2223" s="237" t="s">
        <v>633</v>
      </c>
      <c r="K2223" s="237" t="s">
        <v>634</v>
      </c>
      <c r="L2223" s="237" t="s">
        <v>339</v>
      </c>
      <c r="M2223" s="237" t="s">
        <v>7264</v>
      </c>
      <c r="N2223" s="237" t="s">
        <v>10336</v>
      </c>
      <c r="O2223" s="237" t="s">
        <v>10337</v>
      </c>
      <c r="P2223" s="237" t="s">
        <v>10338</v>
      </c>
      <c r="Q2223" s="237" t="s">
        <v>9428</v>
      </c>
      <c r="R2223" s="237" t="s">
        <v>10339</v>
      </c>
      <c r="S2223" s="237" t="s">
        <v>10340</v>
      </c>
      <c r="T2223" s="237" t="s">
        <v>10341</v>
      </c>
      <c r="U2223" s="237" t="s">
        <v>10342</v>
      </c>
      <c r="V2223" s="237" t="s">
        <v>101</v>
      </c>
      <c r="W2223" s="237"/>
      <c r="X2223" s="237"/>
      <c r="Y2223" s="237" t="s">
        <v>10336</v>
      </c>
      <c r="Z2223" s="237" t="s">
        <v>10337</v>
      </c>
      <c r="AA2223" s="237" t="str">
        <f t="shared" si="382"/>
        <v>ニチイケアセンターワカバヤシ</v>
      </c>
      <c r="AB2223" s="237" t="s">
        <v>10338</v>
      </c>
      <c r="AC2223" s="237" t="str">
        <f t="shared" si="383"/>
        <v>984</v>
      </c>
      <c r="AD2223" s="237" t="str">
        <f t="shared" si="384"/>
        <v>0038</v>
      </c>
      <c r="AE2223" s="237" t="s">
        <v>9428</v>
      </c>
      <c r="AF2223" s="237" t="s">
        <v>10339</v>
      </c>
      <c r="AG2223" s="237" t="str">
        <f t="shared" si="385"/>
        <v>仙台市若林区伊在三丁目６番地の１ホワイトアーバンシティ107号室</v>
      </c>
      <c r="AH2223" s="237" t="s">
        <v>10340</v>
      </c>
      <c r="AI2223" s="237" t="s">
        <v>10341</v>
      </c>
      <c r="AJ2223" s="237" t="s">
        <v>260</v>
      </c>
    </row>
    <row r="2224" spans="1:36">
      <c r="A2224" s="237" t="str">
        <f t="shared" si="377"/>
        <v>0415300169同行援護</v>
      </c>
      <c r="B2224" s="237" t="s">
        <v>629</v>
      </c>
      <c r="C2224" s="237" t="s">
        <v>630</v>
      </c>
      <c r="D2224" s="237" t="str">
        <f t="shared" si="378"/>
        <v>カブシキガイシャニチイガッカン</v>
      </c>
      <c r="E2224" s="237" t="s">
        <v>631</v>
      </c>
      <c r="F2224" s="237" t="str">
        <f t="shared" si="379"/>
        <v>101</v>
      </c>
      <c r="G2224" s="237" t="str">
        <f t="shared" si="380"/>
        <v>8688</v>
      </c>
      <c r="H2224" s="237" t="s">
        <v>7263</v>
      </c>
      <c r="I2224" s="237" t="str">
        <f t="shared" si="381"/>
        <v>東京都千代田区神田駿河台二丁目９番地</v>
      </c>
      <c r="J2224" s="237" t="s">
        <v>633</v>
      </c>
      <c r="K2224" s="237" t="s">
        <v>634</v>
      </c>
      <c r="L2224" s="237" t="s">
        <v>339</v>
      </c>
      <c r="M2224" s="237" t="s">
        <v>7264</v>
      </c>
      <c r="N2224" s="237" t="s">
        <v>10336</v>
      </c>
      <c r="O2224" s="237" t="s">
        <v>10337</v>
      </c>
      <c r="P2224" s="237" t="s">
        <v>10338</v>
      </c>
      <c r="Q2224" s="237" t="s">
        <v>9428</v>
      </c>
      <c r="R2224" s="237" t="s">
        <v>10339</v>
      </c>
      <c r="S2224" s="237" t="s">
        <v>10340</v>
      </c>
      <c r="T2224" s="237" t="s">
        <v>10341</v>
      </c>
      <c r="U2224" s="237" t="s">
        <v>10342</v>
      </c>
      <c r="V2224" s="237" t="s">
        <v>126</v>
      </c>
      <c r="W2224" s="237"/>
      <c r="X2224" s="237"/>
      <c r="Y2224" s="237" t="s">
        <v>10336</v>
      </c>
      <c r="Z2224" s="237" t="s">
        <v>10337</v>
      </c>
      <c r="AA2224" s="237" t="str">
        <f t="shared" si="382"/>
        <v>ニチイケアセンターワカバヤシ</v>
      </c>
      <c r="AB2224" s="237" t="s">
        <v>10338</v>
      </c>
      <c r="AC2224" s="237" t="str">
        <f t="shared" si="383"/>
        <v>984</v>
      </c>
      <c r="AD2224" s="237" t="str">
        <f t="shared" si="384"/>
        <v>0038</v>
      </c>
      <c r="AE2224" s="237" t="s">
        <v>9428</v>
      </c>
      <c r="AF2224" s="237" t="s">
        <v>10339</v>
      </c>
      <c r="AG2224" s="237" t="str">
        <f t="shared" si="385"/>
        <v>仙台市若林区伊在三丁目６番地の１ホワイトアーバンシティ107号室</v>
      </c>
      <c r="AH2224" s="237" t="s">
        <v>10340</v>
      </c>
      <c r="AI2224" s="237" t="s">
        <v>10341</v>
      </c>
      <c r="AJ2224" s="237" t="s">
        <v>260</v>
      </c>
    </row>
    <row r="2225" spans="1:36">
      <c r="A2225" s="237" t="str">
        <f t="shared" si="377"/>
        <v>0415300177居宅介護</v>
      </c>
      <c r="B2225" s="237" t="s">
        <v>2669</v>
      </c>
      <c r="C2225" s="237" t="s">
        <v>8771</v>
      </c>
      <c r="D2225" s="237" t="str">
        <f t="shared" si="378"/>
        <v>カブシキガイシャツクイ</v>
      </c>
      <c r="E2225" s="237" t="s">
        <v>2671</v>
      </c>
      <c r="F2225" s="237" t="str">
        <f t="shared" si="379"/>
        <v>233</v>
      </c>
      <c r="G2225" s="237" t="str">
        <f t="shared" si="380"/>
        <v>0002</v>
      </c>
      <c r="H2225" s="237" t="s">
        <v>8772</v>
      </c>
      <c r="I2225" s="237" t="str">
        <f t="shared" si="381"/>
        <v>神奈川県横浜市港南区上大岡西一丁目６番１号</v>
      </c>
      <c r="J2225" s="237" t="s">
        <v>2673</v>
      </c>
      <c r="K2225" s="237" t="s">
        <v>2674</v>
      </c>
      <c r="L2225" s="237" t="s">
        <v>339</v>
      </c>
      <c r="M2225" s="237" t="s">
        <v>2675</v>
      </c>
      <c r="N2225" s="237" t="s">
        <v>10343</v>
      </c>
      <c r="O2225" s="237" t="s">
        <v>10344</v>
      </c>
      <c r="P2225" s="237" t="s">
        <v>10345</v>
      </c>
      <c r="Q2225" s="237" t="s">
        <v>9428</v>
      </c>
      <c r="R2225" s="237" t="s">
        <v>10346</v>
      </c>
      <c r="S2225" s="237" t="s">
        <v>10347</v>
      </c>
      <c r="T2225" s="237" t="s">
        <v>10348</v>
      </c>
      <c r="U2225" s="237" t="s">
        <v>10349</v>
      </c>
      <c r="V2225" s="237" t="s">
        <v>99</v>
      </c>
      <c r="W2225" s="237"/>
      <c r="X2225" s="237"/>
      <c r="Y2225" s="237" t="s">
        <v>10343</v>
      </c>
      <c r="Z2225" s="237" t="s">
        <v>10344</v>
      </c>
      <c r="AA2225" s="237" t="str">
        <f t="shared" si="382"/>
        <v>ツクイワカバヤシ</v>
      </c>
      <c r="AB2225" s="237" t="s">
        <v>10345</v>
      </c>
      <c r="AC2225" s="237" t="str">
        <f t="shared" si="383"/>
        <v>984</v>
      </c>
      <c r="AD2225" s="237" t="str">
        <f t="shared" si="384"/>
        <v>0816</v>
      </c>
      <c r="AE2225" s="237" t="s">
        <v>9428</v>
      </c>
      <c r="AF2225" s="237" t="s">
        <v>10346</v>
      </c>
      <c r="AG2225" s="237" t="str">
        <f t="shared" si="385"/>
        <v>仙台市若林区河原町二丁目５番40号　クレセール河原町１階</v>
      </c>
      <c r="AH2225" s="237" t="s">
        <v>10347</v>
      </c>
      <c r="AI2225" s="237" t="s">
        <v>10348</v>
      </c>
      <c r="AJ2225" s="237" t="s">
        <v>260</v>
      </c>
    </row>
    <row r="2226" spans="1:36">
      <c r="A2226" s="237" t="str">
        <f t="shared" si="377"/>
        <v>0415300177重度訪問介護</v>
      </c>
      <c r="B2226" s="237" t="s">
        <v>2669</v>
      </c>
      <c r="C2226" s="237" t="s">
        <v>8771</v>
      </c>
      <c r="D2226" s="237" t="str">
        <f t="shared" si="378"/>
        <v>カブシキガイシャツクイ</v>
      </c>
      <c r="E2226" s="237" t="s">
        <v>2671</v>
      </c>
      <c r="F2226" s="237" t="str">
        <f t="shared" si="379"/>
        <v>233</v>
      </c>
      <c r="G2226" s="237" t="str">
        <f t="shared" si="380"/>
        <v>0002</v>
      </c>
      <c r="H2226" s="237" t="s">
        <v>8772</v>
      </c>
      <c r="I2226" s="237" t="str">
        <f t="shared" si="381"/>
        <v>神奈川県横浜市港南区上大岡西一丁目６番１号</v>
      </c>
      <c r="J2226" s="237" t="s">
        <v>2673</v>
      </c>
      <c r="K2226" s="237" t="s">
        <v>2674</v>
      </c>
      <c r="L2226" s="237" t="s">
        <v>339</v>
      </c>
      <c r="M2226" s="237" t="s">
        <v>2675</v>
      </c>
      <c r="N2226" s="237" t="s">
        <v>10343</v>
      </c>
      <c r="O2226" s="237" t="s">
        <v>10344</v>
      </c>
      <c r="P2226" s="237" t="s">
        <v>10345</v>
      </c>
      <c r="Q2226" s="237" t="s">
        <v>9428</v>
      </c>
      <c r="R2226" s="237" t="s">
        <v>10346</v>
      </c>
      <c r="S2226" s="237" t="s">
        <v>10347</v>
      </c>
      <c r="T2226" s="237" t="s">
        <v>10348</v>
      </c>
      <c r="U2226" s="237" t="s">
        <v>10349</v>
      </c>
      <c r="V2226" s="237" t="s">
        <v>101</v>
      </c>
      <c r="W2226" s="237"/>
      <c r="X2226" s="237"/>
      <c r="Y2226" s="237" t="s">
        <v>10343</v>
      </c>
      <c r="Z2226" s="237" t="s">
        <v>10344</v>
      </c>
      <c r="AA2226" s="237" t="str">
        <f t="shared" si="382"/>
        <v>ツクイワカバヤシ</v>
      </c>
      <c r="AB2226" s="237" t="s">
        <v>10345</v>
      </c>
      <c r="AC2226" s="237" t="str">
        <f t="shared" si="383"/>
        <v>984</v>
      </c>
      <c r="AD2226" s="237" t="str">
        <f t="shared" si="384"/>
        <v>0816</v>
      </c>
      <c r="AE2226" s="237" t="s">
        <v>9428</v>
      </c>
      <c r="AF2226" s="237" t="s">
        <v>10346</v>
      </c>
      <c r="AG2226" s="237" t="str">
        <f t="shared" si="385"/>
        <v>仙台市若林区河原町二丁目５番40号　クレセール河原町１階</v>
      </c>
      <c r="AH2226" s="237" t="s">
        <v>10347</v>
      </c>
      <c r="AI2226" s="237" t="s">
        <v>10348</v>
      </c>
      <c r="AJ2226" s="237" t="s">
        <v>260</v>
      </c>
    </row>
    <row r="2227" spans="1:36">
      <c r="A2227" s="237" t="str">
        <f t="shared" si="377"/>
        <v>0415300185居宅介護</v>
      </c>
      <c r="B2227" s="237" t="s">
        <v>7277</v>
      </c>
      <c r="C2227" s="237" t="s">
        <v>7278</v>
      </c>
      <c r="D2227" s="237" t="str">
        <f t="shared" si="378"/>
        <v>シャカイフクシホウジンツドイノイエ</v>
      </c>
      <c r="E2227" s="237" t="s">
        <v>7279</v>
      </c>
      <c r="F2227" s="237" t="str">
        <f t="shared" si="379"/>
        <v>984</v>
      </c>
      <c r="G2227" s="237" t="str">
        <f t="shared" si="380"/>
        <v>0838</v>
      </c>
      <c r="H2227" s="237" t="s">
        <v>7280</v>
      </c>
      <c r="I2227" s="237" t="str">
        <f t="shared" si="381"/>
        <v>仙台市若林区上飯田一丁目１７番５８号</v>
      </c>
      <c r="J2227" s="237" t="s">
        <v>7281</v>
      </c>
      <c r="K2227" s="237" t="s">
        <v>7282</v>
      </c>
      <c r="L2227" s="237" t="s">
        <v>248</v>
      </c>
      <c r="M2227" s="237" t="s">
        <v>7283</v>
      </c>
      <c r="N2227" s="237" t="s">
        <v>10350</v>
      </c>
      <c r="O2227" s="237" t="s">
        <v>10351</v>
      </c>
      <c r="P2227" s="237" t="s">
        <v>8250</v>
      </c>
      <c r="Q2227" s="237" t="s">
        <v>9428</v>
      </c>
      <c r="R2227" s="237" t="s">
        <v>10352</v>
      </c>
      <c r="S2227" s="237" t="s">
        <v>10353</v>
      </c>
      <c r="T2227" s="237" t="s">
        <v>10354</v>
      </c>
      <c r="U2227" s="237" t="s">
        <v>10355</v>
      </c>
      <c r="V2227" s="237" t="s">
        <v>99</v>
      </c>
      <c r="W2227" s="237"/>
      <c r="X2227" s="237"/>
      <c r="Y2227" s="237" t="s">
        <v>10350</v>
      </c>
      <c r="Z2227" s="237" t="s">
        <v>10351</v>
      </c>
      <c r="AA2227" s="237" t="str">
        <f t="shared" si="382"/>
        <v>ピボット</v>
      </c>
      <c r="AB2227" s="237" t="s">
        <v>8250</v>
      </c>
      <c r="AC2227" s="237" t="str">
        <f t="shared" si="383"/>
        <v>984</v>
      </c>
      <c r="AD2227" s="237" t="str">
        <f t="shared" si="384"/>
        <v>0823</v>
      </c>
      <c r="AE2227" s="237" t="s">
        <v>9428</v>
      </c>
      <c r="AF2227" s="237" t="s">
        <v>10352</v>
      </c>
      <c r="AG2227" s="237" t="str">
        <f t="shared" si="385"/>
        <v>仙台市若林区遠見塚二丁目１６番１５号</v>
      </c>
      <c r="AH2227" s="237" t="s">
        <v>10353</v>
      </c>
      <c r="AI2227" s="237" t="s">
        <v>10354</v>
      </c>
      <c r="AJ2227" s="237" t="s">
        <v>260</v>
      </c>
    </row>
    <row r="2228" spans="1:36">
      <c r="A2228" s="237" t="str">
        <f t="shared" si="377"/>
        <v>0415300185重度訪問介護</v>
      </c>
      <c r="B2228" s="237" t="s">
        <v>7277</v>
      </c>
      <c r="C2228" s="237" t="s">
        <v>7278</v>
      </c>
      <c r="D2228" s="237" t="str">
        <f t="shared" si="378"/>
        <v>シャカイフクシホウジンツドイノイエ</v>
      </c>
      <c r="E2228" s="237" t="s">
        <v>7279</v>
      </c>
      <c r="F2228" s="237" t="str">
        <f t="shared" si="379"/>
        <v>984</v>
      </c>
      <c r="G2228" s="237" t="str">
        <f t="shared" si="380"/>
        <v>0838</v>
      </c>
      <c r="H2228" s="237" t="s">
        <v>7280</v>
      </c>
      <c r="I2228" s="237" t="str">
        <f t="shared" si="381"/>
        <v>仙台市若林区上飯田一丁目１７番５８号</v>
      </c>
      <c r="J2228" s="237" t="s">
        <v>7281</v>
      </c>
      <c r="K2228" s="237" t="s">
        <v>7282</v>
      </c>
      <c r="L2228" s="237" t="s">
        <v>248</v>
      </c>
      <c r="M2228" s="237" t="s">
        <v>7283</v>
      </c>
      <c r="N2228" s="237" t="s">
        <v>10350</v>
      </c>
      <c r="O2228" s="237" t="s">
        <v>10351</v>
      </c>
      <c r="P2228" s="237" t="s">
        <v>8250</v>
      </c>
      <c r="Q2228" s="237" t="s">
        <v>9428</v>
      </c>
      <c r="R2228" s="237" t="s">
        <v>10352</v>
      </c>
      <c r="S2228" s="237" t="s">
        <v>10353</v>
      </c>
      <c r="T2228" s="237" t="s">
        <v>10354</v>
      </c>
      <c r="U2228" s="237" t="s">
        <v>10355</v>
      </c>
      <c r="V2228" s="237" t="s">
        <v>101</v>
      </c>
      <c r="W2228" s="237"/>
      <c r="X2228" s="237"/>
      <c r="Y2228" s="237" t="s">
        <v>10350</v>
      </c>
      <c r="Z2228" s="237" t="s">
        <v>10351</v>
      </c>
      <c r="AA2228" s="237" t="str">
        <f t="shared" si="382"/>
        <v>ピボット</v>
      </c>
      <c r="AB2228" s="237" t="s">
        <v>8250</v>
      </c>
      <c r="AC2228" s="237" t="str">
        <f t="shared" si="383"/>
        <v>984</v>
      </c>
      <c r="AD2228" s="237" t="str">
        <f t="shared" si="384"/>
        <v>0823</v>
      </c>
      <c r="AE2228" s="237" t="s">
        <v>9428</v>
      </c>
      <c r="AF2228" s="237" t="s">
        <v>10352</v>
      </c>
      <c r="AG2228" s="237" t="str">
        <f t="shared" si="385"/>
        <v>仙台市若林区遠見塚二丁目１６番１５号</v>
      </c>
      <c r="AH2228" s="237" t="s">
        <v>10353</v>
      </c>
      <c r="AI2228" s="237" t="s">
        <v>10354</v>
      </c>
      <c r="AJ2228" s="237" t="s">
        <v>260</v>
      </c>
    </row>
    <row r="2229" spans="1:36">
      <c r="A2229" s="237" t="str">
        <f t="shared" si="377"/>
        <v>0415300185行動援護</v>
      </c>
      <c r="B2229" s="237" t="s">
        <v>7277</v>
      </c>
      <c r="C2229" s="237" t="s">
        <v>7278</v>
      </c>
      <c r="D2229" s="237" t="str">
        <f t="shared" si="378"/>
        <v>シャカイフクシホウジンツドイノイエ</v>
      </c>
      <c r="E2229" s="237" t="s">
        <v>7279</v>
      </c>
      <c r="F2229" s="237" t="str">
        <f t="shared" si="379"/>
        <v>984</v>
      </c>
      <c r="G2229" s="237" t="str">
        <f t="shared" si="380"/>
        <v>0838</v>
      </c>
      <c r="H2229" s="237" t="s">
        <v>7280</v>
      </c>
      <c r="I2229" s="237" t="str">
        <f t="shared" si="381"/>
        <v>仙台市若林区上飯田一丁目１７番５８号</v>
      </c>
      <c r="J2229" s="237" t="s">
        <v>7281</v>
      </c>
      <c r="K2229" s="237" t="s">
        <v>7282</v>
      </c>
      <c r="L2229" s="237" t="s">
        <v>248</v>
      </c>
      <c r="M2229" s="237" t="s">
        <v>7283</v>
      </c>
      <c r="N2229" s="237" t="s">
        <v>10350</v>
      </c>
      <c r="O2229" s="237" t="s">
        <v>10351</v>
      </c>
      <c r="P2229" s="237" t="s">
        <v>8250</v>
      </c>
      <c r="Q2229" s="237" t="s">
        <v>9428</v>
      </c>
      <c r="R2229" s="237" t="s">
        <v>10352</v>
      </c>
      <c r="S2229" s="237" t="s">
        <v>10353</v>
      </c>
      <c r="T2229" s="237" t="s">
        <v>10354</v>
      </c>
      <c r="U2229" s="237" t="s">
        <v>10355</v>
      </c>
      <c r="V2229" s="237" t="s">
        <v>102</v>
      </c>
      <c r="W2229" s="237"/>
      <c r="X2229" s="237"/>
      <c r="Y2229" s="237" t="s">
        <v>10350</v>
      </c>
      <c r="Z2229" s="237" t="s">
        <v>10351</v>
      </c>
      <c r="AA2229" s="237" t="str">
        <f t="shared" si="382"/>
        <v>ピボット</v>
      </c>
      <c r="AB2229" s="237" t="s">
        <v>8250</v>
      </c>
      <c r="AC2229" s="237" t="str">
        <f t="shared" si="383"/>
        <v>984</v>
      </c>
      <c r="AD2229" s="237" t="str">
        <f t="shared" si="384"/>
        <v>0823</v>
      </c>
      <c r="AE2229" s="237" t="s">
        <v>9428</v>
      </c>
      <c r="AF2229" s="237" t="s">
        <v>10352</v>
      </c>
      <c r="AG2229" s="237" t="str">
        <f t="shared" si="385"/>
        <v>仙台市若林区遠見塚二丁目１６番１５号</v>
      </c>
      <c r="AH2229" s="237" t="s">
        <v>10353</v>
      </c>
      <c r="AI2229" s="237" t="s">
        <v>10354</v>
      </c>
      <c r="AJ2229" s="237" t="s">
        <v>260</v>
      </c>
    </row>
    <row r="2230" spans="1:36">
      <c r="A2230" s="237" t="str">
        <f t="shared" si="377"/>
        <v>0415300185同行援護</v>
      </c>
      <c r="B2230" s="237" t="s">
        <v>7277</v>
      </c>
      <c r="C2230" s="237" t="s">
        <v>7278</v>
      </c>
      <c r="D2230" s="237" t="str">
        <f t="shared" si="378"/>
        <v>シャカイフクシホウジンツドイノイエ</v>
      </c>
      <c r="E2230" s="237" t="s">
        <v>7279</v>
      </c>
      <c r="F2230" s="237" t="str">
        <f t="shared" si="379"/>
        <v>984</v>
      </c>
      <c r="G2230" s="237" t="str">
        <f t="shared" si="380"/>
        <v>0838</v>
      </c>
      <c r="H2230" s="237" t="s">
        <v>7280</v>
      </c>
      <c r="I2230" s="237" t="str">
        <f t="shared" si="381"/>
        <v>仙台市若林区上飯田一丁目１７番５８号</v>
      </c>
      <c r="J2230" s="237" t="s">
        <v>7281</v>
      </c>
      <c r="K2230" s="237" t="s">
        <v>7282</v>
      </c>
      <c r="L2230" s="237" t="s">
        <v>248</v>
      </c>
      <c r="M2230" s="237" t="s">
        <v>7283</v>
      </c>
      <c r="N2230" s="237" t="s">
        <v>10350</v>
      </c>
      <c r="O2230" s="237" t="s">
        <v>10351</v>
      </c>
      <c r="P2230" s="237" t="s">
        <v>8250</v>
      </c>
      <c r="Q2230" s="237" t="s">
        <v>9428</v>
      </c>
      <c r="R2230" s="237" t="s">
        <v>10352</v>
      </c>
      <c r="S2230" s="237" t="s">
        <v>10353</v>
      </c>
      <c r="T2230" s="237" t="s">
        <v>10354</v>
      </c>
      <c r="U2230" s="237" t="s">
        <v>10355</v>
      </c>
      <c r="V2230" s="237" t="s">
        <v>126</v>
      </c>
      <c r="W2230" s="237"/>
      <c r="X2230" s="237"/>
      <c r="Y2230" s="237" t="s">
        <v>10350</v>
      </c>
      <c r="Z2230" s="237" t="s">
        <v>10351</v>
      </c>
      <c r="AA2230" s="237" t="str">
        <f t="shared" si="382"/>
        <v>ピボット</v>
      </c>
      <c r="AB2230" s="237" t="s">
        <v>8250</v>
      </c>
      <c r="AC2230" s="237" t="str">
        <f t="shared" si="383"/>
        <v>984</v>
      </c>
      <c r="AD2230" s="237" t="str">
        <f t="shared" si="384"/>
        <v>0823</v>
      </c>
      <c r="AE2230" s="237" t="s">
        <v>9428</v>
      </c>
      <c r="AF2230" s="237" t="s">
        <v>10352</v>
      </c>
      <c r="AG2230" s="237" t="str">
        <f t="shared" si="385"/>
        <v>仙台市若林区遠見塚二丁目１６番１５号</v>
      </c>
      <c r="AH2230" s="237" t="s">
        <v>10353</v>
      </c>
      <c r="AI2230" s="237" t="s">
        <v>10354</v>
      </c>
      <c r="AJ2230" s="237" t="s">
        <v>260</v>
      </c>
    </row>
    <row r="2231" spans="1:36">
      <c r="A2231" s="237" t="str">
        <f t="shared" si="377"/>
        <v>0415300193生活介護</v>
      </c>
      <c r="B2231" s="237" t="s">
        <v>6981</v>
      </c>
      <c r="C2231" s="237" t="s">
        <v>6982</v>
      </c>
      <c r="D2231" s="237" t="str">
        <f t="shared" si="378"/>
        <v>シャカイフクシホウジンセンダイシテヲツナグイクセイカイ</v>
      </c>
      <c r="E2231" s="237" t="s">
        <v>6983</v>
      </c>
      <c r="F2231" s="237" t="str">
        <f t="shared" si="379"/>
        <v>980</v>
      </c>
      <c r="G2231" s="237" t="str">
        <f t="shared" si="380"/>
        <v>0022</v>
      </c>
      <c r="H2231" s="237" t="s">
        <v>6984</v>
      </c>
      <c r="I2231" s="237" t="str">
        <f t="shared" si="381"/>
        <v>仙台市青葉区五橋二丁目１２番２号</v>
      </c>
      <c r="J2231" s="237" t="s">
        <v>6985</v>
      </c>
      <c r="K2231" s="237" t="s">
        <v>6986</v>
      </c>
      <c r="L2231" s="237" t="s">
        <v>248</v>
      </c>
      <c r="M2231" s="237" t="s">
        <v>6987</v>
      </c>
      <c r="N2231" s="237" t="s">
        <v>10356</v>
      </c>
      <c r="O2231" s="237" t="s">
        <v>10357</v>
      </c>
      <c r="P2231" s="237" t="s">
        <v>10358</v>
      </c>
      <c r="Q2231" s="237" t="s">
        <v>9428</v>
      </c>
      <c r="R2231" s="237" t="s">
        <v>10359</v>
      </c>
      <c r="S2231" s="237" t="s">
        <v>10360</v>
      </c>
      <c r="T2231" s="237" t="s">
        <v>10361</v>
      </c>
      <c r="U2231" s="237" t="s">
        <v>10362</v>
      </c>
      <c r="V2231" s="237" t="s">
        <v>105</v>
      </c>
      <c r="W2231" s="237"/>
      <c r="X2231" s="237"/>
      <c r="Y2231" s="237" t="s">
        <v>10356</v>
      </c>
      <c r="Z2231" s="237" t="s">
        <v>10357</v>
      </c>
      <c r="AA2231" s="237" t="str">
        <f t="shared" si="382"/>
        <v>ワーキングギルドカリン</v>
      </c>
      <c r="AB2231" s="237" t="s">
        <v>10358</v>
      </c>
      <c r="AC2231" s="237" t="str">
        <f t="shared" si="383"/>
        <v>984</v>
      </c>
      <c r="AD2231" s="237" t="str">
        <f t="shared" si="384"/>
        <v>0001</v>
      </c>
      <c r="AE2231" s="237" t="s">
        <v>9428</v>
      </c>
      <c r="AF2231" s="237" t="s">
        <v>10359</v>
      </c>
      <c r="AG2231" s="237" t="str">
        <f t="shared" si="385"/>
        <v>仙台市若林区鶴代町４－４４</v>
      </c>
      <c r="AH2231" s="237" t="s">
        <v>10360</v>
      </c>
      <c r="AI2231" s="237" t="s">
        <v>10361</v>
      </c>
      <c r="AJ2231" s="237" t="s">
        <v>260</v>
      </c>
    </row>
    <row r="2232" spans="1:36">
      <c r="A2232" s="237" t="str">
        <f t="shared" si="377"/>
        <v>0415300193就労継続支援Ｂ型</v>
      </c>
      <c r="B2232" s="237" t="s">
        <v>6981</v>
      </c>
      <c r="C2232" s="237" t="s">
        <v>6982</v>
      </c>
      <c r="D2232" s="237" t="str">
        <f t="shared" si="378"/>
        <v>シャカイフクシホウジンセンダイシテヲツナグイクセイカイ</v>
      </c>
      <c r="E2232" s="237" t="s">
        <v>6983</v>
      </c>
      <c r="F2232" s="237" t="str">
        <f t="shared" si="379"/>
        <v>980</v>
      </c>
      <c r="G2232" s="237" t="str">
        <f t="shared" si="380"/>
        <v>0022</v>
      </c>
      <c r="H2232" s="237" t="s">
        <v>6984</v>
      </c>
      <c r="I2232" s="237" t="str">
        <f t="shared" si="381"/>
        <v>仙台市青葉区五橋二丁目１２番２号</v>
      </c>
      <c r="J2232" s="237" t="s">
        <v>6985</v>
      </c>
      <c r="K2232" s="237" t="s">
        <v>6986</v>
      </c>
      <c r="L2232" s="237" t="s">
        <v>248</v>
      </c>
      <c r="M2232" s="237" t="s">
        <v>6987</v>
      </c>
      <c r="N2232" s="237" t="s">
        <v>10356</v>
      </c>
      <c r="O2232" s="237" t="s">
        <v>10357</v>
      </c>
      <c r="P2232" s="237" t="s">
        <v>10358</v>
      </c>
      <c r="Q2232" s="237" t="s">
        <v>9428</v>
      </c>
      <c r="R2232" s="237" t="s">
        <v>10359</v>
      </c>
      <c r="S2232" s="237" t="s">
        <v>10360</v>
      </c>
      <c r="T2232" s="237" t="s">
        <v>10361</v>
      </c>
      <c r="U2232" s="237" t="s">
        <v>10362</v>
      </c>
      <c r="V2232" s="237" t="s">
        <v>111</v>
      </c>
      <c r="W2232" s="237"/>
      <c r="X2232" s="237"/>
      <c r="Y2232" s="237" t="s">
        <v>10356</v>
      </c>
      <c r="Z2232" s="237" t="s">
        <v>10357</v>
      </c>
      <c r="AA2232" s="237" t="str">
        <f t="shared" si="382"/>
        <v>ワーキングギルドカリン</v>
      </c>
      <c r="AB2232" s="237" t="s">
        <v>10358</v>
      </c>
      <c r="AC2232" s="237" t="str">
        <f t="shared" si="383"/>
        <v>984</v>
      </c>
      <c r="AD2232" s="237" t="str">
        <f t="shared" si="384"/>
        <v>0001</v>
      </c>
      <c r="AE2232" s="237" t="s">
        <v>9428</v>
      </c>
      <c r="AF2232" s="237" t="s">
        <v>10359</v>
      </c>
      <c r="AG2232" s="237" t="str">
        <f t="shared" si="385"/>
        <v>仙台市若林区鶴代町４－４４</v>
      </c>
      <c r="AH2232" s="237" t="s">
        <v>10360</v>
      </c>
      <c r="AI2232" s="237" t="s">
        <v>10361</v>
      </c>
      <c r="AJ2232" s="237" t="s">
        <v>260</v>
      </c>
    </row>
    <row r="2233" spans="1:36">
      <c r="A2233" s="237" t="str">
        <f t="shared" si="377"/>
        <v>0415300193知的障害者通所授産施設</v>
      </c>
      <c r="B2233" s="237" t="s">
        <v>6981</v>
      </c>
      <c r="C2233" s="237" t="s">
        <v>6982</v>
      </c>
      <c r="D2233" s="237" t="str">
        <f t="shared" si="378"/>
        <v>シャカイフクシホウジンセンダイシテヲツナグイクセイカイ</v>
      </c>
      <c r="E2233" s="237" t="s">
        <v>6983</v>
      </c>
      <c r="F2233" s="237" t="str">
        <f t="shared" si="379"/>
        <v>980</v>
      </c>
      <c r="G2233" s="237" t="str">
        <f t="shared" si="380"/>
        <v>0022</v>
      </c>
      <c r="H2233" s="237" t="s">
        <v>6984</v>
      </c>
      <c r="I2233" s="237" t="str">
        <f t="shared" si="381"/>
        <v>仙台市青葉区五橋二丁目１２番２号</v>
      </c>
      <c r="J2233" s="237" t="s">
        <v>6985</v>
      </c>
      <c r="K2233" s="237" t="s">
        <v>6986</v>
      </c>
      <c r="L2233" s="237" t="s">
        <v>248</v>
      </c>
      <c r="M2233" s="237" t="s">
        <v>6987</v>
      </c>
      <c r="N2233" s="237" t="s">
        <v>10356</v>
      </c>
      <c r="O2233" s="237" t="s">
        <v>10357</v>
      </c>
      <c r="P2233" s="237" t="s">
        <v>10358</v>
      </c>
      <c r="Q2233" s="237" t="s">
        <v>9428</v>
      </c>
      <c r="R2233" s="237" t="s">
        <v>10359</v>
      </c>
      <c r="S2233" s="237" t="s">
        <v>10360</v>
      </c>
      <c r="T2233" s="237" t="s">
        <v>10361</v>
      </c>
      <c r="U2233" s="237" t="s">
        <v>10362</v>
      </c>
      <c r="V2233" s="237" t="s">
        <v>561</v>
      </c>
      <c r="W2233" s="237"/>
      <c r="X2233" s="237"/>
      <c r="Y2233" s="237" t="s">
        <v>10356</v>
      </c>
      <c r="Z2233" s="237" t="s">
        <v>10363</v>
      </c>
      <c r="AA2233" s="237" t="str">
        <f t="shared" si="382"/>
        <v>ワーキングギルドハナナシ</v>
      </c>
      <c r="AB2233" s="237" t="s">
        <v>10358</v>
      </c>
      <c r="AC2233" s="237" t="str">
        <f t="shared" si="383"/>
        <v>984</v>
      </c>
      <c r="AD2233" s="237" t="str">
        <f t="shared" si="384"/>
        <v>0001</v>
      </c>
      <c r="AE2233" s="237" t="s">
        <v>9428</v>
      </c>
      <c r="AF2233" s="237" t="s">
        <v>10359</v>
      </c>
      <c r="AG2233" s="237" t="str">
        <f t="shared" si="385"/>
        <v>仙台市若林区鶴代町４－４４</v>
      </c>
      <c r="AH2233" s="237" t="s">
        <v>10360</v>
      </c>
      <c r="AI2233" s="237" t="s">
        <v>10361</v>
      </c>
      <c r="AJ2233" s="237" t="s">
        <v>260</v>
      </c>
    </row>
    <row r="2234" spans="1:36">
      <c r="A2234" s="237" t="str">
        <f t="shared" si="377"/>
        <v>0415300219生活介護</v>
      </c>
      <c r="B2234" s="237" t="s">
        <v>6913</v>
      </c>
      <c r="C2234" s="237" t="s">
        <v>6914</v>
      </c>
      <c r="D2234" s="237" t="str">
        <f t="shared" si="378"/>
        <v>シャカイフクシホウジンミズキノサト</v>
      </c>
      <c r="E2234" s="237" t="s">
        <v>6915</v>
      </c>
      <c r="F2234" s="237" t="str">
        <f t="shared" si="379"/>
        <v>989</v>
      </c>
      <c r="G2234" s="237" t="str">
        <f t="shared" si="380"/>
        <v>3124</v>
      </c>
      <c r="H2234" s="237" t="s">
        <v>6916</v>
      </c>
      <c r="I2234" s="237" t="str">
        <f t="shared" si="381"/>
        <v>仙台市青葉区上愛子字道上５９番地の４</v>
      </c>
      <c r="J2234" s="237" t="s">
        <v>6917</v>
      </c>
      <c r="K2234" s="237" t="s">
        <v>6918</v>
      </c>
      <c r="L2234" s="237" t="s">
        <v>248</v>
      </c>
      <c r="M2234" s="237" t="s">
        <v>6919</v>
      </c>
      <c r="N2234" s="237" t="s">
        <v>10364</v>
      </c>
      <c r="O2234" s="237" t="s">
        <v>10365</v>
      </c>
      <c r="P2234" s="237" t="s">
        <v>9621</v>
      </c>
      <c r="Q2234" s="237" t="s">
        <v>9168</v>
      </c>
      <c r="R2234" s="237" t="s">
        <v>10366</v>
      </c>
      <c r="S2234" s="237" t="s">
        <v>10367</v>
      </c>
      <c r="T2234" s="237" t="s">
        <v>10368</v>
      </c>
      <c r="U2234" s="237" t="s">
        <v>10369</v>
      </c>
      <c r="V2234" s="237" t="s">
        <v>105</v>
      </c>
      <c r="W2234" s="237"/>
      <c r="X2234" s="237"/>
      <c r="Y2234" s="237" t="s">
        <v>10364</v>
      </c>
      <c r="Z2234" s="237" t="s">
        <v>10365</v>
      </c>
      <c r="AA2234" s="237" t="str">
        <f t="shared" si="382"/>
        <v>ノゾミエン</v>
      </c>
      <c r="AB2234" s="237" t="s">
        <v>9621</v>
      </c>
      <c r="AC2234" s="237" t="str">
        <f t="shared" si="383"/>
        <v>983</v>
      </c>
      <c r="AD2234" s="237" t="str">
        <f t="shared" si="384"/>
        <v>0043</v>
      </c>
      <c r="AE2234" s="237" t="s">
        <v>9168</v>
      </c>
      <c r="AF2234" s="237" t="s">
        <v>10366</v>
      </c>
      <c r="AG2234" s="237" t="str">
        <f t="shared" si="385"/>
        <v>仙台市宮城野区萩野町二丁目24番地の２</v>
      </c>
      <c r="AH2234" s="237" t="s">
        <v>10367</v>
      </c>
      <c r="AI2234" s="237" t="s">
        <v>10368</v>
      </c>
      <c r="AJ2234" s="237" t="s">
        <v>260</v>
      </c>
    </row>
    <row r="2235" spans="1:36">
      <c r="A2235" s="237" t="str">
        <f t="shared" si="377"/>
        <v>0415300219知的障害者通所更生施設</v>
      </c>
      <c r="B2235" s="237" t="s">
        <v>6913</v>
      </c>
      <c r="C2235" s="237" t="s">
        <v>6914</v>
      </c>
      <c r="D2235" s="237" t="str">
        <f t="shared" si="378"/>
        <v>シャカイフクシホウジンミズキノサト</v>
      </c>
      <c r="E2235" s="237" t="s">
        <v>6915</v>
      </c>
      <c r="F2235" s="237" t="str">
        <f t="shared" si="379"/>
        <v>989</v>
      </c>
      <c r="G2235" s="237" t="str">
        <f t="shared" si="380"/>
        <v>3124</v>
      </c>
      <c r="H2235" s="237" t="s">
        <v>6916</v>
      </c>
      <c r="I2235" s="237" t="str">
        <f t="shared" si="381"/>
        <v>仙台市青葉区上愛子字道上５９番地の４</v>
      </c>
      <c r="J2235" s="237" t="s">
        <v>6917</v>
      </c>
      <c r="K2235" s="237" t="s">
        <v>6918</v>
      </c>
      <c r="L2235" s="237" t="s">
        <v>248</v>
      </c>
      <c r="M2235" s="237" t="s">
        <v>6919</v>
      </c>
      <c r="N2235" s="237" t="s">
        <v>10364</v>
      </c>
      <c r="O2235" s="237" t="s">
        <v>10365</v>
      </c>
      <c r="P2235" s="237" t="s">
        <v>9621</v>
      </c>
      <c r="Q2235" s="237" t="s">
        <v>9168</v>
      </c>
      <c r="R2235" s="237" t="s">
        <v>10366</v>
      </c>
      <c r="S2235" s="237" t="s">
        <v>10367</v>
      </c>
      <c r="T2235" s="237" t="s">
        <v>10368</v>
      </c>
      <c r="U2235" s="237" t="s">
        <v>10369</v>
      </c>
      <c r="V2235" s="237" t="s">
        <v>289</v>
      </c>
      <c r="W2235" s="237"/>
      <c r="X2235" s="237"/>
      <c r="Y2235" s="237" t="s">
        <v>10364</v>
      </c>
      <c r="Z2235" s="237" t="s">
        <v>10365</v>
      </c>
      <c r="AA2235" s="237" t="str">
        <f t="shared" si="382"/>
        <v>ノゾミエン</v>
      </c>
      <c r="AB2235" s="237" t="s">
        <v>10290</v>
      </c>
      <c r="AC2235" s="237" t="str">
        <f t="shared" si="383"/>
        <v>984</v>
      </c>
      <c r="AD2235" s="237" t="str">
        <f t="shared" si="384"/>
        <v>0015</v>
      </c>
      <c r="AE2235" s="237" t="s">
        <v>9428</v>
      </c>
      <c r="AF2235" s="237" t="s">
        <v>10370</v>
      </c>
      <c r="AG2235" s="237" t="str">
        <f t="shared" si="385"/>
        <v>仙台市若林区卸町２丁目１２－９</v>
      </c>
      <c r="AH2235" s="237" t="s">
        <v>10367</v>
      </c>
      <c r="AI2235" s="237" t="s">
        <v>10368</v>
      </c>
      <c r="AJ2235" s="237" t="s">
        <v>260</v>
      </c>
    </row>
    <row r="2236" spans="1:36">
      <c r="A2236" s="237" t="str">
        <f t="shared" si="377"/>
        <v>0415300227知的障害者通所授産施設</v>
      </c>
      <c r="B2236" s="237" t="s">
        <v>10371</v>
      </c>
      <c r="C2236" s="237" t="s">
        <v>10372</v>
      </c>
      <c r="D2236" s="237" t="str">
        <f t="shared" si="378"/>
        <v>シャカイフクシホウジンマドカ</v>
      </c>
      <c r="E2236" s="237" t="s">
        <v>2317</v>
      </c>
      <c r="F2236" s="237" t="str">
        <f t="shared" si="379"/>
        <v>981</v>
      </c>
      <c r="G2236" s="237" t="str">
        <f t="shared" si="380"/>
        <v>1102</v>
      </c>
      <c r="H2236" s="237" t="s">
        <v>10373</v>
      </c>
      <c r="I2236" s="237" t="str">
        <f t="shared" si="381"/>
        <v>仙台市太白区袋原四丁目37番１号</v>
      </c>
      <c r="J2236" s="237" t="s">
        <v>10374</v>
      </c>
      <c r="K2236" s="237" t="s">
        <v>10375</v>
      </c>
      <c r="L2236" s="237" t="s">
        <v>248</v>
      </c>
      <c r="M2236" s="237" t="s">
        <v>10376</v>
      </c>
      <c r="N2236" s="237" t="s">
        <v>10377</v>
      </c>
      <c r="O2236" s="237" t="s">
        <v>10378</v>
      </c>
      <c r="P2236" s="237" t="s">
        <v>10379</v>
      </c>
      <c r="Q2236" s="237" t="s">
        <v>9428</v>
      </c>
      <c r="R2236" s="237" t="s">
        <v>10380</v>
      </c>
      <c r="S2236" s="237" t="s">
        <v>10381</v>
      </c>
      <c r="T2236" s="237" t="s">
        <v>10382</v>
      </c>
      <c r="U2236" s="237" t="s">
        <v>10383</v>
      </c>
      <c r="V2236" s="237" t="s">
        <v>561</v>
      </c>
      <c r="W2236" s="237"/>
      <c r="X2236" s="237"/>
      <c r="Y2236" s="237" t="s">
        <v>10377</v>
      </c>
      <c r="Z2236" s="237" t="s">
        <v>10378</v>
      </c>
      <c r="AA2236" s="237" t="str">
        <f t="shared" si="382"/>
        <v>マドカアラハマ</v>
      </c>
      <c r="AB2236" s="237" t="s">
        <v>10379</v>
      </c>
      <c r="AC2236" s="237" t="str">
        <f t="shared" si="383"/>
        <v>984</v>
      </c>
      <c r="AD2236" s="237" t="str">
        <f t="shared" si="384"/>
        <v>0033</v>
      </c>
      <c r="AE2236" s="237" t="s">
        <v>9428</v>
      </c>
      <c r="AF2236" s="237" t="s">
        <v>10380</v>
      </c>
      <c r="AG2236" s="237" t="str">
        <f t="shared" si="385"/>
        <v>仙台市若林区荒浜字一本杉北２－２</v>
      </c>
      <c r="AH2236" s="237" t="s">
        <v>10381</v>
      </c>
      <c r="AI2236" s="237" t="s">
        <v>10382</v>
      </c>
      <c r="AJ2236" s="237" t="s">
        <v>280</v>
      </c>
    </row>
    <row r="2237" spans="1:36">
      <c r="A2237" s="237" t="str">
        <f t="shared" si="377"/>
        <v>0415300235知的障害者通所更生施設</v>
      </c>
      <c r="B2237" s="237" t="s">
        <v>7277</v>
      </c>
      <c r="C2237" s="237" t="s">
        <v>7278</v>
      </c>
      <c r="D2237" s="237" t="str">
        <f t="shared" si="378"/>
        <v>シャカイフクシホウジンツドイノイエ</v>
      </c>
      <c r="E2237" s="237" t="s">
        <v>7279</v>
      </c>
      <c r="F2237" s="237" t="str">
        <f t="shared" si="379"/>
        <v>984</v>
      </c>
      <c r="G2237" s="237" t="str">
        <f t="shared" si="380"/>
        <v>0838</v>
      </c>
      <c r="H2237" s="237" t="s">
        <v>7280</v>
      </c>
      <c r="I2237" s="237" t="str">
        <f t="shared" si="381"/>
        <v>仙台市若林区上飯田一丁目１７番５８号</v>
      </c>
      <c r="J2237" s="237" t="s">
        <v>7281</v>
      </c>
      <c r="K2237" s="237" t="s">
        <v>7282</v>
      </c>
      <c r="L2237" s="237" t="s">
        <v>248</v>
      </c>
      <c r="M2237" s="237" t="s">
        <v>7283</v>
      </c>
      <c r="N2237" s="237" t="s">
        <v>10384</v>
      </c>
      <c r="O2237" s="237" t="s">
        <v>10385</v>
      </c>
      <c r="P2237" s="237" t="s">
        <v>7279</v>
      </c>
      <c r="Q2237" s="237" t="s">
        <v>9428</v>
      </c>
      <c r="R2237" s="237" t="s">
        <v>10242</v>
      </c>
      <c r="S2237" s="237" t="s">
        <v>7281</v>
      </c>
      <c r="T2237" s="237" t="s">
        <v>7282</v>
      </c>
      <c r="U2237" s="237" t="s">
        <v>10386</v>
      </c>
      <c r="V2237" s="237" t="s">
        <v>289</v>
      </c>
      <c r="W2237" s="237"/>
      <c r="X2237" s="237"/>
      <c r="Y2237" s="237" t="s">
        <v>10384</v>
      </c>
      <c r="Z2237" s="237" t="s">
        <v>10385</v>
      </c>
      <c r="AA2237" s="237" t="str">
        <f t="shared" si="382"/>
        <v>デイカツドウセンターヒロバ</v>
      </c>
      <c r="AB2237" s="237" t="s">
        <v>7279</v>
      </c>
      <c r="AC2237" s="237" t="str">
        <f t="shared" si="383"/>
        <v>984</v>
      </c>
      <c r="AD2237" s="237" t="str">
        <f t="shared" si="384"/>
        <v>0838</v>
      </c>
      <c r="AE2237" s="237" t="s">
        <v>9428</v>
      </c>
      <c r="AF2237" s="237" t="s">
        <v>10242</v>
      </c>
      <c r="AG2237" s="237" t="str">
        <f t="shared" si="385"/>
        <v>仙台市若林区上飯田1丁目17-58</v>
      </c>
      <c r="AH2237" s="237" t="s">
        <v>7281</v>
      </c>
      <c r="AI2237" s="237" t="s">
        <v>7282</v>
      </c>
      <c r="AJ2237" s="237" t="s">
        <v>280</v>
      </c>
    </row>
    <row r="2238" spans="1:36">
      <c r="A2238" s="237" t="str">
        <f t="shared" si="377"/>
        <v>0415300243居宅介護</v>
      </c>
      <c r="B2238" s="237" t="s">
        <v>10387</v>
      </c>
      <c r="C2238" s="237" t="s">
        <v>10388</v>
      </c>
      <c r="D2238" s="237" t="str">
        <f t="shared" si="378"/>
        <v>ユウゲンガイシャティー・シー・エム</v>
      </c>
      <c r="E2238" s="237" t="s">
        <v>7099</v>
      </c>
      <c r="F2238" s="237" t="str">
        <f t="shared" si="379"/>
        <v>984</v>
      </c>
      <c r="G2238" s="237" t="str">
        <f t="shared" si="380"/>
        <v>0042</v>
      </c>
      <c r="H2238" s="237" t="s">
        <v>10389</v>
      </c>
      <c r="I2238" s="237" t="str">
        <f t="shared" si="381"/>
        <v>仙台市若林区大和町四丁目１３番２７号</v>
      </c>
      <c r="J2238" s="237" t="s">
        <v>10390</v>
      </c>
      <c r="K2238" s="237" t="s">
        <v>10391</v>
      </c>
      <c r="L2238" s="237" t="s">
        <v>339</v>
      </c>
      <c r="M2238" s="237" t="s">
        <v>10392</v>
      </c>
      <c r="N2238" s="237" t="s">
        <v>10393</v>
      </c>
      <c r="O2238" s="237" t="s">
        <v>10394</v>
      </c>
      <c r="P2238" s="237" t="s">
        <v>7099</v>
      </c>
      <c r="Q2238" s="237" t="s">
        <v>9428</v>
      </c>
      <c r="R2238" s="237" t="s">
        <v>10389</v>
      </c>
      <c r="S2238" s="237" t="s">
        <v>10390</v>
      </c>
      <c r="T2238" s="237" t="s">
        <v>10391</v>
      </c>
      <c r="U2238" s="237" t="s">
        <v>10395</v>
      </c>
      <c r="V2238" s="237" t="s">
        <v>99</v>
      </c>
      <c r="W2238" s="237"/>
      <c r="X2238" s="237"/>
      <c r="Y2238" s="237" t="s">
        <v>10393</v>
      </c>
      <c r="Z2238" s="237" t="s">
        <v>10394</v>
      </c>
      <c r="AA2238" s="237" t="str">
        <f t="shared" si="382"/>
        <v>ホウモンカイゴステーションヤマト</v>
      </c>
      <c r="AB2238" s="237" t="s">
        <v>7099</v>
      </c>
      <c r="AC2238" s="237" t="str">
        <f t="shared" si="383"/>
        <v>984</v>
      </c>
      <c r="AD2238" s="237" t="str">
        <f t="shared" si="384"/>
        <v>0042</v>
      </c>
      <c r="AE2238" s="237" t="s">
        <v>9428</v>
      </c>
      <c r="AF2238" s="237" t="s">
        <v>10389</v>
      </c>
      <c r="AG2238" s="237" t="str">
        <f t="shared" si="385"/>
        <v>仙台市若林区大和町四丁目１３番２７号</v>
      </c>
      <c r="AH2238" s="237" t="s">
        <v>10390</v>
      </c>
      <c r="AI2238" s="237" t="s">
        <v>10391</v>
      </c>
      <c r="AJ2238" s="237" t="s">
        <v>260</v>
      </c>
    </row>
    <row r="2239" spans="1:36">
      <c r="A2239" s="237" t="str">
        <f t="shared" si="377"/>
        <v>0415300243重度訪問介護</v>
      </c>
      <c r="B2239" s="237" t="s">
        <v>10387</v>
      </c>
      <c r="C2239" s="237" t="s">
        <v>10388</v>
      </c>
      <c r="D2239" s="237" t="str">
        <f t="shared" si="378"/>
        <v>ユウゲンガイシャティー・シー・エム</v>
      </c>
      <c r="E2239" s="237" t="s">
        <v>7099</v>
      </c>
      <c r="F2239" s="237" t="str">
        <f t="shared" si="379"/>
        <v>984</v>
      </c>
      <c r="G2239" s="237" t="str">
        <f t="shared" si="380"/>
        <v>0042</v>
      </c>
      <c r="H2239" s="237" t="s">
        <v>10389</v>
      </c>
      <c r="I2239" s="237" t="str">
        <f t="shared" si="381"/>
        <v>仙台市若林区大和町四丁目１３番２７号</v>
      </c>
      <c r="J2239" s="237" t="s">
        <v>10390</v>
      </c>
      <c r="K2239" s="237" t="s">
        <v>10391</v>
      </c>
      <c r="L2239" s="237" t="s">
        <v>339</v>
      </c>
      <c r="M2239" s="237" t="s">
        <v>10392</v>
      </c>
      <c r="N2239" s="237" t="s">
        <v>10393</v>
      </c>
      <c r="O2239" s="237" t="s">
        <v>10394</v>
      </c>
      <c r="P2239" s="237" t="s">
        <v>7099</v>
      </c>
      <c r="Q2239" s="237" t="s">
        <v>9428</v>
      </c>
      <c r="R2239" s="237" t="s">
        <v>10389</v>
      </c>
      <c r="S2239" s="237" t="s">
        <v>10390</v>
      </c>
      <c r="T2239" s="237" t="s">
        <v>10391</v>
      </c>
      <c r="U2239" s="237" t="s">
        <v>10395</v>
      </c>
      <c r="V2239" s="237" t="s">
        <v>101</v>
      </c>
      <c r="W2239" s="237"/>
      <c r="X2239" s="237"/>
      <c r="Y2239" s="237" t="s">
        <v>10393</v>
      </c>
      <c r="Z2239" s="237" t="s">
        <v>10394</v>
      </c>
      <c r="AA2239" s="237" t="str">
        <f t="shared" si="382"/>
        <v>ホウモンカイゴステーションヤマト</v>
      </c>
      <c r="AB2239" s="237" t="s">
        <v>7099</v>
      </c>
      <c r="AC2239" s="237" t="str">
        <f t="shared" si="383"/>
        <v>984</v>
      </c>
      <c r="AD2239" s="237" t="str">
        <f t="shared" si="384"/>
        <v>0042</v>
      </c>
      <c r="AE2239" s="237" t="s">
        <v>9428</v>
      </c>
      <c r="AF2239" s="237" t="s">
        <v>10389</v>
      </c>
      <c r="AG2239" s="237" t="str">
        <f t="shared" si="385"/>
        <v>仙台市若林区大和町四丁目１３番２７号</v>
      </c>
      <c r="AH2239" s="237" t="s">
        <v>10390</v>
      </c>
      <c r="AI2239" s="237" t="s">
        <v>10391</v>
      </c>
      <c r="AJ2239" s="237" t="s">
        <v>260</v>
      </c>
    </row>
    <row r="2240" spans="1:36">
      <c r="A2240" s="237" t="str">
        <f t="shared" si="377"/>
        <v>0415300243同行援護</v>
      </c>
      <c r="B2240" s="237" t="s">
        <v>10387</v>
      </c>
      <c r="C2240" s="237" t="s">
        <v>10388</v>
      </c>
      <c r="D2240" s="237" t="str">
        <f t="shared" si="378"/>
        <v>ユウゲンガイシャティー・シー・エム</v>
      </c>
      <c r="E2240" s="237" t="s">
        <v>7099</v>
      </c>
      <c r="F2240" s="237" t="str">
        <f t="shared" si="379"/>
        <v>984</v>
      </c>
      <c r="G2240" s="237" t="str">
        <f t="shared" si="380"/>
        <v>0042</v>
      </c>
      <c r="H2240" s="237" t="s">
        <v>10389</v>
      </c>
      <c r="I2240" s="237" t="str">
        <f t="shared" si="381"/>
        <v>仙台市若林区大和町四丁目１３番２７号</v>
      </c>
      <c r="J2240" s="237" t="s">
        <v>10390</v>
      </c>
      <c r="K2240" s="237" t="s">
        <v>10391</v>
      </c>
      <c r="L2240" s="237" t="s">
        <v>339</v>
      </c>
      <c r="M2240" s="237" t="s">
        <v>10392</v>
      </c>
      <c r="N2240" s="237" t="s">
        <v>10393</v>
      </c>
      <c r="O2240" s="237" t="s">
        <v>10394</v>
      </c>
      <c r="P2240" s="237" t="s">
        <v>7099</v>
      </c>
      <c r="Q2240" s="237" t="s">
        <v>9428</v>
      </c>
      <c r="R2240" s="237" t="s">
        <v>10389</v>
      </c>
      <c r="S2240" s="237" t="s">
        <v>10390</v>
      </c>
      <c r="T2240" s="237" t="s">
        <v>10391</v>
      </c>
      <c r="U2240" s="237" t="s">
        <v>10395</v>
      </c>
      <c r="V2240" s="237" t="s">
        <v>126</v>
      </c>
      <c r="W2240" s="237"/>
      <c r="X2240" s="237"/>
      <c r="Y2240" s="237" t="s">
        <v>10393</v>
      </c>
      <c r="Z2240" s="237" t="s">
        <v>10394</v>
      </c>
      <c r="AA2240" s="237" t="str">
        <f t="shared" si="382"/>
        <v>ホウモンカイゴステーションヤマト</v>
      </c>
      <c r="AB2240" s="237" t="s">
        <v>7099</v>
      </c>
      <c r="AC2240" s="237" t="str">
        <f t="shared" si="383"/>
        <v>984</v>
      </c>
      <c r="AD2240" s="237" t="str">
        <f t="shared" si="384"/>
        <v>0042</v>
      </c>
      <c r="AE2240" s="237" t="s">
        <v>9428</v>
      </c>
      <c r="AF2240" s="237" t="s">
        <v>10389</v>
      </c>
      <c r="AG2240" s="237" t="str">
        <f t="shared" si="385"/>
        <v>仙台市若林区大和町四丁目１３番２７号</v>
      </c>
      <c r="AH2240" s="237" t="s">
        <v>10390</v>
      </c>
      <c r="AI2240" s="237" t="s">
        <v>10391</v>
      </c>
      <c r="AJ2240" s="237" t="s">
        <v>260</v>
      </c>
    </row>
    <row r="2241" spans="1:36">
      <c r="A2241" s="237" t="str">
        <f t="shared" si="377"/>
        <v>0415300250就労移行支援</v>
      </c>
      <c r="B2241" s="237" t="s">
        <v>4725</v>
      </c>
      <c r="C2241" s="237" t="s">
        <v>4726</v>
      </c>
      <c r="D2241" s="237" t="str">
        <f t="shared" si="378"/>
        <v>シャカイフクシホウジンミンナノワ</v>
      </c>
      <c r="E2241" s="237" t="s">
        <v>4727</v>
      </c>
      <c r="F2241" s="237" t="str">
        <f t="shared" si="379"/>
        <v>981</v>
      </c>
      <c r="G2241" s="237" t="str">
        <f t="shared" si="380"/>
        <v>3602</v>
      </c>
      <c r="H2241" s="237" t="s">
        <v>7866</v>
      </c>
      <c r="I2241" s="237" t="str">
        <f t="shared" si="381"/>
        <v>黒川郡大衡村大衡字鎧沢12番54</v>
      </c>
      <c r="J2241" s="237" t="s">
        <v>6401</v>
      </c>
      <c r="K2241" s="237" t="s">
        <v>6402</v>
      </c>
      <c r="L2241" s="237" t="s">
        <v>248</v>
      </c>
      <c r="M2241" s="237" t="s">
        <v>4731</v>
      </c>
      <c r="N2241" s="237" t="s">
        <v>10396</v>
      </c>
      <c r="O2241" s="237" t="s">
        <v>10397</v>
      </c>
      <c r="P2241" s="237" t="s">
        <v>3150</v>
      </c>
      <c r="Q2241" s="237" t="s">
        <v>9428</v>
      </c>
      <c r="R2241" s="237" t="s">
        <v>10398</v>
      </c>
      <c r="S2241" s="237" t="s">
        <v>10399</v>
      </c>
      <c r="T2241" s="237" t="s">
        <v>10399</v>
      </c>
      <c r="U2241" s="237" t="s">
        <v>10400</v>
      </c>
      <c r="V2241" s="237" t="s">
        <v>109</v>
      </c>
      <c r="W2241" s="237"/>
      <c r="X2241" s="237"/>
      <c r="Y2241" s="237" t="s">
        <v>10396</v>
      </c>
      <c r="Z2241" s="237" t="s">
        <v>10397</v>
      </c>
      <c r="AA2241" s="237" t="str">
        <f t="shared" si="382"/>
        <v>ワ・ハ・ワ</v>
      </c>
      <c r="AB2241" s="237" t="s">
        <v>10401</v>
      </c>
      <c r="AC2241" s="237" t="str">
        <f t="shared" si="383"/>
        <v>984</v>
      </c>
      <c r="AD2241" s="237" t="str">
        <f t="shared" si="384"/>
        <v>0831</v>
      </c>
      <c r="AE2241" s="237" t="s">
        <v>9428</v>
      </c>
      <c r="AF2241" s="237" t="s">
        <v>10402</v>
      </c>
      <c r="AG2241" s="237" t="str">
        <f t="shared" si="385"/>
        <v>仙台市若林区沖野3丁目6－55</v>
      </c>
      <c r="AH2241" s="237" t="s">
        <v>10403</v>
      </c>
      <c r="AI2241" s="237" t="s">
        <v>10403</v>
      </c>
      <c r="AJ2241" s="237" t="s">
        <v>332</v>
      </c>
    </row>
    <row r="2242" spans="1:36">
      <c r="A2242" s="237" t="str">
        <f t="shared" si="377"/>
        <v>0415300250就労継続支援Ｂ型</v>
      </c>
      <c r="B2242" s="237" t="s">
        <v>4725</v>
      </c>
      <c r="C2242" s="237" t="s">
        <v>4726</v>
      </c>
      <c r="D2242" s="237" t="str">
        <f t="shared" si="378"/>
        <v>シャカイフクシホウジンミンナノワ</v>
      </c>
      <c r="E2242" s="237" t="s">
        <v>4727</v>
      </c>
      <c r="F2242" s="237" t="str">
        <f t="shared" si="379"/>
        <v>981</v>
      </c>
      <c r="G2242" s="237" t="str">
        <f t="shared" si="380"/>
        <v>3602</v>
      </c>
      <c r="H2242" s="237" t="s">
        <v>7866</v>
      </c>
      <c r="I2242" s="237" t="str">
        <f t="shared" si="381"/>
        <v>黒川郡大衡村大衡字鎧沢12番54</v>
      </c>
      <c r="J2242" s="237" t="s">
        <v>6401</v>
      </c>
      <c r="K2242" s="237" t="s">
        <v>6402</v>
      </c>
      <c r="L2242" s="237" t="s">
        <v>248</v>
      </c>
      <c r="M2242" s="237" t="s">
        <v>4731</v>
      </c>
      <c r="N2242" s="237" t="s">
        <v>10396</v>
      </c>
      <c r="O2242" s="237" t="s">
        <v>10397</v>
      </c>
      <c r="P2242" s="237" t="s">
        <v>3150</v>
      </c>
      <c r="Q2242" s="237" t="s">
        <v>9428</v>
      </c>
      <c r="R2242" s="237" t="s">
        <v>10398</v>
      </c>
      <c r="S2242" s="237" t="s">
        <v>10399</v>
      </c>
      <c r="T2242" s="237" t="s">
        <v>10399</v>
      </c>
      <c r="U2242" s="237" t="s">
        <v>10400</v>
      </c>
      <c r="V2242" s="237" t="s">
        <v>111</v>
      </c>
      <c r="W2242" s="237"/>
      <c r="X2242" s="237"/>
      <c r="Y2242" s="237" t="s">
        <v>10396</v>
      </c>
      <c r="Z2242" s="237" t="s">
        <v>10397</v>
      </c>
      <c r="AA2242" s="237" t="str">
        <f t="shared" si="382"/>
        <v>ワ・ハ・ワ</v>
      </c>
      <c r="AB2242" s="237" t="s">
        <v>3150</v>
      </c>
      <c r="AC2242" s="237" t="str">
        <f t="shared" si="383"/>
        <v>984</v>
      </c>
      <c r="AD2242" s="237" t="str">
        <f t="shared" si="384"/>
        <v>0821</v>
      </c>
      <c r="AE2242" s="237" t="s">
        <v>9428</v>
      </c>
      <c r="AF2242" s="237" t="s">
        <v>10398</v>
      </c>
      <c r="AG2242" s="237" t="str">
        <f t="shared" si="385"/>
        <v>仙台市若林区中倉２丁目２１－５原田ビル２階</v>
      </c>
      <c r="AH2242" s="237" t="s">
        <v>10399</v>
      </c>
      <c r="AI2242" s="237" t="s">
        <v>10399</v>
      </c>
      <c r="AJ2242" s="237" t="s">
        <v>260</v>
      </c>
    </row>
    <row r="2243" spans="1:36">
      <c r="A2243" s="237" t="str">
        <f t="shared" si="377"/>
        <v>0415300268居宅介護</v>
      </c>
      <c r="B2243" s="237" t="s">
        <v>10404</v>
      </c>
      <c r="C2243" s="237" t="s">
        <v>10405</v>
      </c>
      <c r="D2243" s="237" t="str">
        <f t="shared" si="378"/>
        <v>ユウゲンカイシャオバマカイゴシエンセンター</v>
      </c>
      <c r="E2243" s="237" t="s">
        <v>10401</v>
      </c>
      <c r="F2243" s="237" t="str">
        <f t="shared" si="379"/>
        <v>984</v>
      </c>
      <c r="G2243" s="237" t="str">
        <f t="shared" si="380"/>
        <v>0831</v>
      </c>
      <c r="H2243" s="237" t="s">
        <v>10406</v>
      </c>
      <c r="I2243" s="237" t="str">
        <f t="shared" si="381"/>
        <v>仙台市若林区沖野六丁目３１番３２号</v>
      </c>
      <c r="J2243" s="237" t="s">
        <v>10407</v>
      </c>
      <c r="K2243" s="237" t="s">
        <v>10408</v>
      </c>
      <c r="L2243" s="237" t="s">
        <v>552</v>
      </c>
      <c r="M2243" s="237" t="s">
        <v>10409</v>
      </c>
      <c r="N2243" s="237" t="s">
        <v>10404</v>
      </c>
      <c r="O2243" s="237" t="s">
        <v>10405</v>
      </c>
      <c r="P2243" s="237" t="s">
        <v>10401</v>
      </c>
      <c r="Q2243" s="237" t="s">
        <v>9428</v>
      </c>
      <c r="R2243" s="237" t="s">
        <v>10406</v>
      </c>
      <c r="S2243" s="237" t="s">
        <v>10407</v>
      </c>
      <c r="T2243" s="237" t="s">
        <v>10408</v>
      </c>
      <c r="U2243" s="237" t="s">
        <v>10410</v>
      </c>
      <c r="V2243" s="237" t="s">
        <v>99</v>
      </c>
      <c r="W2243" s="237"/>
      <c r="X2243" s="237"/>
      <c r="Y2243" s="237" t="s">
        <v>10404</v>
      </c>
      <c r="Z2243" s="237" t="s">
        <v>10405</v>
      </c>
      <c r="AA2243" s="237" t="str">
        <f t="shared" si="382"/>
        <v>ユウゲンカイシャオバマカイゴシエンセンター</v>
      </c>
      <c r="AB2243" s="237" t="s">
        <v>10401</v>
      </c>
      <c r="AC2243" s="237" t="str">
        <f t="shared" si="383"/>
        <v>984</v>
      </c>
      <c r="AD2243" s="237" t="str">
        <f t="shared" si="384"/>
        <v>0831</v>
      </c>
      <c r="AE2243" s="237" t="s">
        <v>9428</v>
      </c>
      <c r="AF2243" s="237" t="s">
        <v>10406</v>
      </c>
      <c r="AG2243" s="237" t="str">
        <f t="shared" si="385"/>
        <v>仙台市若林区沖野六丁目３１番３２号</v>
      </c>
      <c r="AH2243" s="237" t="s">
        <v>10407</v>
      </c>
      <c r="AI2243" s="237" t="s">
        <v>10408</v>
      </c>
      <c r="AJ2243" s="237" t="s">
        <v>332</v>
      </c>
    </row>
    <row r="2244" spans="1:36">
      <c r="A2244" s="237" t="str">
        <f t="shared" si="377"/>
        <v>0415300268重度訪問介護</v>
      </c>
      <c r="B2244" s="237" t="s">
        <v>10404</v>
      </c>
      <c r="C2244" s="237" t="s">
        <v>10405</v>
      </c>
      <c r="D2244" s="237" t="str">
        <f t="shared" si="378"/>
        <v>ユウゲンカイシャオバマカイゴシエンセンター</v>
      </c>
      <c r="E2244" s="237" t="s">
        <v>10401</v>
      </c>
      <c r="F2244" s="237" t="str">
        <f t="shared" si="379"/>
        <v>984</v>
      </c>
      <c r="G2244" s="237" t="str">
        <f t="shared" si="380"/>
        <v>0831</v>
      </c>
      <c r="H2244" s="237" t="s">
        <v>10406</v>
      </c>
      <c r="I2244" s="237" t="str">
        <f t="shared" si="381"/>
        <v>仙台市若林区沖野六丁目３１番３２号</v>
      </c>
      <c r="J2244" s="237" t="s">
        <v>10407</v>
      </c>
      <c r="K2244" s="237" t="s">
        <v>10408</v>
      </c>
      <c r="L2244" s="237" t="s">
        <v>552</v>
      </c>
      <c r="M2244" s="237" t="s">
        <v>10409</v>
      </c>
      <c r="N2244" s="237" t="s">
        <v>10404</v>
      </c>
      <c r="O2244" s="237" t="s">
        <v>10405</v>
      </c>
      <c r="P2244" s="237" t="s">
        <v>10401</v>
      </c>
      <c r="Q2244" s="237" t="s">
        <v>9428</v>
      </c>
      <c r="R2244" s="237" t="s">
        <v>10406</v>
      </c>
      <c r="S2244" s="237" t="s">
        <v>10407</v>
      </c>
      <c r="T2244" s="237" t="s">
        <v>10408</v>
      </c>
      <c r="U2244" s="237" t="s">
        <v>10410</v>
      </c>
      <c r="V2244" s="237" t="s">
        <v>101</v>
      </c>
      <c r="W2244" s="237"/>
      <c r="X2244" s="237"/>
      <c r="Y2244" s="237" t="s">
        <v>10404</v>
      </c>
      <c r="Z2244" s="237" t="s">
        <v>10405</v>
      </c>
      <c r="AA2244" s="237" t="str">
        <f t="shared" si="382"/>
        <v>ユウゲンカイシャオバマカイゴシエンセンター</v>
      </c>
      <c r="AB2244" s="237" t="s">
        <v>10401</v>
      </c>
      <c r="AC2244" s="237" t="str">
        <f t="shared" si="383"/>
        <v>984</v>
      </c>
      <c r="AD2244" s="237" t="str">
        <f t="shared" si="384"/>
        <v>0831</v>
      </c>
      <c r="AE2244" s="237" t="s">
        <v>9428</v>
      </c>
      <c r="AF2244" s="237" t="s">
        <v>10406</v>
      </c>
      <c r="AG2244" s="237" t="str">
        <f t="shared" si="385"/>
        <v>仙台市若林区沖野六丁目３１番３２号</v>
      </c>
      <c r="AH2244" s="237" t="s">
        <v>10407</v>
      </c>
      <c r="AI2244" s="237" t="s">
        <v>10408</v>
      </c>
      <c r="AJ2244" s="237" t="s">
        <v>332</v>
      </c>
    </row>
    <row r="2245" spans="1:36">
      <c r="A2245" s="237" t="str">
        <f t="shared" si="377"/>
        <v>0415300268同行援護</v>
      </c>
      <c r="B2245" s="237" t="s">
        <v>10404</v>
      </c>
      <c r="C2245" s="237" t="s">
        <v>10405</v>
      </c>
      <c r="D2245" s="237" t="str">
        <f t="shared" si="378"/>
        <v>ユウゲンカイシャオバマカイゴシエンセンター</v>
      </c>
      <c r="E2245" s="237" t="s">
        <v>10401</v>
      </c>
      <c r="F2245" s="237" t="str">
        <f t="shared" si="379"/>
        <v>984</v>
      </c>
      <c r="G2245" s="237" t="str">
        <f t="shared" si="380"/>
        <v>0831</v>
      </c>
      <c r="H2245" s="237" t="s">
        <v>10406</v>
      </c>
      <c r="I2245" s="237" t="str">
        <f t="shared" si="381"/>
        <v>仙台市若林区沖野六丁目３１番３２号</v>
      </c>
      <c r="J2245" s="237" t="s">
        <v>10407</v>
      </c>
      <c r="K2245" s="237" t="s">
        <v>10408</v>
      </c>
      <c r="L2245" s="237" t="s">
        <v>552</v>
      </c>
      <c r="M2245" s="237" t="s">
        <v>10409</v>
      </c>
      <c r="N2245" s="237" t="s">
        <v>10404</v>
      </c>
      <c r="O2245" s="237" t="s">
        <v>10405</v>
      </c>
      <c r="P2245" s="237" t="s">
        <v>10401</v>
      </c>
      <c r="Q2245" s="237" t="s">
        <v>9428</v>
      </c>
      <c r="R2245" s="237" t="s">
        <v>10406</v>
      </c>
      <c r="S2245" s="237" t="s">
        <v>10407</v>
      </c>
      <c r="T2245" s="237" t="s">
        <v>10408</v>
      </c>
      <c r="U2245" s="237" t="s">
        <v>10410</v>
      </c>
      <c r="V2245" s="237" t="s">
        <v>126</v>
      </c>
      <c r="W2245" s="237"/>
      <c r="X2245" s="237"/>
      <c r="Y2245" s="237" t="s">
        <v>10404</v>
      </c>
      <c r="Z2245" s="237" t="s">
        <v>10405</v>
      </c>
      <c r="AA2245" s="237" t="str">
        <f t="shared" si="382"/>
        <v>ユウゲンカイシャオバマカイゴシエンセンター</v>
      </c>
      <c r="AB2245" s="237" t="s">
        <v>10401</v>
      </c>
      <c r="AC2245" s="237" t="str">
        <f t="shared" si="383"/>
        <v>984</v>
      </c>
      <c r="AD2245" s="237" t="str">
        <f t="shared" si="384"/>
        <v>0831</v>
      </c>
      <c r="AE2245" s="237" t="s">
        <v>9428</v>
      </c>
      <c r="AF2245" s="237" t="s">
        <v>10406</v>
      </c>
      <c r="AG2245" s="237" t="str">
        <f t="shared" si="385"/>
        <v>仙台市若林区沖野六丁目３１番３２号</v>
      </c>
      <c r="AH2245" s="237" t="s">
        <v>10407</v>
      </c>
      <c r="AI2245" s="237" t="s">
        <v>10408</v>
      </c>
      <c r="AJ2245" s="237" t="s">
        <v>332</v>
      </c>
    </row>
    <row r="2246" spans="1:36">
      <c r="A2246" s="237" t="str">
        <f t="shared" si="377"/>
        <v>0415300276短期入所</v>
      </c>
      <c r="B2246" s="237" t="s">
        <v>10411</v>
      </c>
      <c r="C2246" s="237" t="s">
        <v>10412</v>
      </c>
      <c r="D2246" s="237" t="str">
        <f t="shared" si="378"/>
        <v>シャカイフクシホウジンワタゲフクシカイ</v>
      </c>
      <c r="E2246" s="237" t="s">
        <v>8250</v>
      </c>
      <c r="F2246" s="237" t="str">
        <f t="shared" si="379"/>
        <v>984</v>
      </c>
      <c r="G2246" s="237" t="str">
        <f t="shared" si="380"/>
        <v>0823</v>
      </c>
      <c r="H2246" s="237" t="s">
        <v>10413</v>
      </c>
      <c r="I2246" s="237" t="str">
        <f t="shared" si="381"/>
        <v>仙台市若林区遠見塚一丁目１８番４８号</v>
      </c>
      <c r="J2246" s="237" t="s">
        <v>7023</v>
      </c>
      <c r="K2246" s="237" t="s">
        <v>7024</v>
      </c>
      <c r="L2246" s="237" t="s">
        <v>248</v>
      </c>
      <c r="M2246" s="237" t="s">
        <v>7025</v>
      </c>
      <c r="N2246" s="237" t="s">
        <v>10414</v>
      </c>
      <c r="O2246" s="237" t="s">
        <v>10415</v>
      </c>
      <c r="P2246" s="237" t="s">
        <v>8250</v>
      </c>
      <c r="Q2246" s="237" t="s">
        <v>9428</v>
      </c>
      <c r="R2246" s="237" t="s">
        <v>10413</v>
      </c>
      <c r="S2246" s="237" t="s">
        <v>7023</v>
      </c>
      <c r="T2246" s="237" t="s">
        <v>7024</v>
      </c>
      <c r="U2246" s="237" t="s">
        <v>10416</v>
      </c>
      <c r="V2246" s="237" t="s">
        <v>277</v>
      </c>
      <c r="W2246" s="237"/>
      <c r="X2246" s="237"/>
      <c r="Y2246" s="237" t="s">
        <v>10414</v>
      </c>
      <c r="Z2246" s="237" t="s">
        <v>10415</v>
      </c>
      <c r="AA2246" s="237" t="str">
        <f t="shared" si="382"/>
        <v>ワタゲノイエ</v>
      </c>
      <c r="AB2246" s="237" t="s">
        <v>8250</v>
      </c>
      <c r="AC2246" s="237" t="str">
        <f t="shared" si="383"/>
        <v>984</v>
      </c>
      <c r="AD2246" s="237" t="str">
        <f t="shared" si="384"/>
        <v>0823</v>
      </c>
      <c r="AE2246" s="237" t="s">
        <v>9428</v>
      </c>
      <c r="AF2246" s="237" t="s">
        <v>10413</v>
      </c>
      <c r="AG2246" s="237" t="str">
        <f t="shared" si="385"/>
        <v>仙台市若林区遠見塚一丁目１８番４８号</v>
      </c>
      <c r="AH2246" s="237" t="s">
        <v>7023</v>
      </c>
      <c r="AI2246" s="237" t="s">
        <v>7024</v>
      </c>
      <c r="AJ2246" s="237" t="s">
        <v>260</v>
      </c>
    </row>
    <row r="2247" spans="1:36">
      <c r="A2247" s="237" t="str">
        <f t="shared" si="377"/>
        <v>0415300276宿泊型自立訓練</v>
      </c>
      <c r="B2247" s="237" t="s">
        <v>10411</v>
      </c>
      <c r="C2247" s="237" t="s">
        <v>10412</v>
      </c>
      <c r="D2247" s="237" t="str">
        <f t="shared" si="378"/>
        <v>シャカイフクシホウジンワタゲフクシカイ</v>
      </c>
      <c r="E2247" s="237" t="s">
        <v>8250</v>
      </c>
      <c r="F2247" s="237" t="str">
        <f t="shared" si="379"/>
        <v>984</v>
      </c>
      <c r="G2247" s="237" t="str">
        <f t="shared" si="380"/>
        <v>0823</v>
      </c>
      <c r="H2247" s="237" t="s">
        <v>10413</v>
      </c>
      <c r="I2247" s="237" t="str">
        <f t="shared" si="381"/>
        <v>仙台市若林区遠見塚一丁目１８番４８号</v>
      </c>
      <c r="J2247" s="237" t="s">
        <v>7023</v>
      </c>
      <c r="K2247" s="237" t="s">
        <v>7024</v>
      </c>
      <c r="L2247" s="237" t="s">
        <v>248</v>
      </c>
      <c r="M2247" s="237" t="s">
        <v>7025</v>
      </c>
      <c r="N2247" s="237" t="s">
        <v>10414</v>
      </c>
      <c r="O2247" s="237" t="s">
        <v>10415</v>
      </c>
      <c r="P2247" s="237" t="s">
        <v>8250</v>
      </c>
      <c r="Q2247" s="237" t="s">
        <v>9428</v>
      </c>
      <c r="R2247" s="237" t="s">
        <v>10413</v>
      </c>
      <c r="S2247" s="237" t="s">
        <v>7023</v>
      </c>
      <c r="T2247" s="237" t="s">
        <v>7024</v>
      </c>
      <c r="U2247" s="237" t="s">
        <v>10416</v>
      </c>
      <c r="V2247" s="237" t="s">
        <v>4478</v>
      </c>
      <c r="W2247" s="237"/>
      <c r="X2247" s="237"/>
      <c r="Y2247" s="237" t="s">
        <v>10414</v>
      </c>
      <c r="Z2247" s="237" t="s">
        <v>10415</v>
      </c>
      <c r="AA2247" s="237" t="str">
        <f t="shared" si="382"/>
        <v>ワタゲノイエ</v>
      </c>
      <c r="AB2247" s="237" t="s">
        <v>8250</v>
      </c>
      <c r="AC2247" s="237" t="str">
        <f t="shared" si="383"/>
        <v>984</v>
      </c>
      <c r="AD2247" s="237" t="str">
        <f t="shared" si="384"/>
        <v>0823</v>
      </c>
      <c r="AE2247" s="237" t="s">
        <v>9428</v>
      </c>
      <c r="AF2247" s="237" t="s">
        <v>10417</v>
      </c>
      <c r="AG2247" s="237" t="str">
        <f t="shared" si="385"/>
        <v>仙台市若林区遠見塚１－１８－４８</v>
      </c>
      <c r="AH2247" s="237" t="s">
        <v>7023</v>
      </c>
      <c r="AI2247" s="237" t="s">
        <v>7024</v>
      </c>
      <c r="AJ2247" s="237" t="s">
        <v>260</v>
      </c>
    </row>
    <row r="2248" spans="1:36">
      <c r="A2248" s="237" t="str">
        <f t="shared" si="377"/>
        <v>0415300276自立訓練（生活訓練）</v>
      </c>
      <c r="B2248" s="237" t="s">
        <v>10411</v>
      </c>
      <c r="C2248" s="237" t="s">
        <v>10412</v>
      </c>
      <c r="D2248" s="237" t="str">
        <f t="shared" si="378"/>
        <v>シャカイフクシホウジンワタゲフクシカイ</v>
      </c>
      <c r="E2248" s="237" t="s">
        <v>8250</v>
      </c>
      <c r="F2248" s="237" t="str">
        <f t="shared" si="379"/>
        <v>984</v>
      </c>
      <c r="G2248" s="237" t="str">
        <f t="shared" si="380"/>
        <v>0823</v>
      </c>
      <c r="H2248" s="237" t="s">
        <v>10413</v>
      </c>
      <c r="I2248" s="237" t="str">
        <f t="shared" si="381"/>
        <v>仙台市若林区遠見塚一丁目１８番４８号</v>
      </c>
      <c r="J2248" s="237" t="s">
        <v>7023</v>
      </c>
      <c r="K2248" s="237" t="s">
        <v>7024</v>
      </c>
      <c r="L2248" s="237" t="s">
        <v>248</v>
      </c>
      <c r="M2248" s="237" t="s">
        <v>7025</v>
      </c>
      <c r="N2248" s="237" t="s">
        <v>10414</v>
      </c>
      <c r="O2248" s="237" t="s">
        <v>10415</v>
      </c>
      <c r="P2248" s="237" t="s">
        <v>8250</v>
      </c>
      <c r="Q2248" s="237" t="s">
        <v>9428</v>
      </c>
      <c r="R2248" s="237" t="s">
        <v>10413</v>
      </c>
      <c r="S2248" s="237" t="s">
        <v>7023</v>
      </c>
      <c r="T2248" s="237" t="s">
        <v>7024</v>
      </c>
      <c r="U2248" s="237" t="s">
        <v>10416</v>
      </c>
      <c r="V2248" s="237" t="s">
        <v>108</v>
      </c>
      <c r="W2248" s="237"/>
      <c r="X2248" s="237"/>
      <c r="Y2248" s="237" t="s">
        <v>10414</v>
      </c>
      <c r="Z2248" s="237" t="s">
        <v>10415</v>
      </c>
      <c r="AA2248" s="237" t="str">
        <f t="shared" si="382"/>
        <v>ワタゲノイエ</v>
      </c>
      <c r="AB2248" s="237" t="s">
        <v>8250</v>
      </c>
      <c r="AC2248" s="237" t="str">
        <f t="shared" si="383"/>
        <v>984</v>
      </c>
      <c r="AD2248" s="237" t="str">
        <f t="shared" si="384"/>
        <v>0823</v>
      </c>
      <c r="AE2248" s="237" t="s">
        <v>9428</v>
      </c>
      <c r="AF2248" s="237" t="s">
        <v>10417</v>
      </c>
      <c r="AG2248" s="237" t="str">
        <f t="shared" si="385"/>
        <v>仙台市若林区遠見塚１－１８－４８</v>
      </c>
      <c r="AH2248" s="237" t="s">
        <v>7023</v>
      </c>
      <c r="AI2248" s="237" t="s">
        <v>7024</v>
      </c>
      <c r="AJ2248" s="237" t="s">
        <v>260</v>
      </c>
    </row>
    <row r="2249" spans="1:36">
      <c r="A2249" s="237" t="str">
        <f t="shared" si="377"/>
        <v>0415300284居宅介護</v>
      </c>
      <c r="B2249" s="237" t="s">
        <v>7408</v>
      </c>
      <c r="C2249" s="237" t="s">
        <v>7409</v>
      </c>
      <c r="D2249" s="237" t="str">
        <f t="shared" si="378"/>
        <v>セントケアトウホクカブシキカイシャ</v>
      </c>
      <c r="E2249" s="237" t="s">
        <v>646</v>
      </c>
      <c r="F2249" s="237" t="str">
        <f t="shared" si="379"/>
        <v>980</v>
      </c>
      <c r="G2249" s="237" t="str">
        <f t="shared" si="380"/>
        <v>0014</v>
      </c>
      <c r="H2249" s="237" t="s">
        <v>7410</v>
      </c>
      <c r="I2249" s="237" t="str">
        <f t="shared" si="381"/>
        <v>仙台市青葉区本町一丁目１１番１１号</v>
      </c>
      <c r="J2249" s="237" t="s">
        <v>7411</v>
      </c>
      <c r="K2249" s="237" t="s">
        <v>649</v>
      </c>
      <c r="L2249" s="237" t="s">
        <v>635</v>
      </c>
      <c r="M2249" s="237" t="s">
        <v>7412</v>
      </c>
      <c r="N2249" s="237" t="s">
        <v>10418</v>
      </c>
      <c r="O2249" s="237" t="s">
        <v>10419</v>
      </c>
      <c r="P2249" s="237" t="s">
        <v>10308</v>
      </c>
      <c r="Q2249" s="237" t="s">
        <v>9428</v>
      </c>
      <c r="R2249" s="237" t="s">
        <v>10420</v>
      </c>
      <c r="S2249" s="237" t="s">
        <v>10421</v>
      </c>
      <c r="T2249" s="237" t="s">
        <v>10422</v>
      </c>
      <c r="U2249" s="237" t="s">
        <v>10423</v>
      </c>
      <c r="V2249" s="237" t="s">
        <v>99</v>
      </c>
      <c r="W2249" s="237"/>
      <c r="X2249" s="237"/>
      <c r="Y2249" s="237" t="s">
        <v>10418</v>
      </c>
      <c r="Z2249" s="237" t="s">
        <v>10419</v>
      </c>
      <c r="AA2249" s="237" t="str">
        <f t="shared" si="382"/>
        <v>セントケアワカバヤシ</v>
      </c>
      <c r="AB2249" s="237" t="s">
        <v>10308</v>
      </c>
      <c r="AC2249" s="237" t="str">
        <f t="shared" si="383"/>
        <v>984</v>
      </c>
      <c r="AD2249" s="237" t="str">
        <f t="shared" si="384"/>
        <v>0826</v>
      </c>
      <c r="AE2249" s="237" t="s">
        <v>9428</v>
      </c>
      <c r="AF2249" s="237" t="s">
        <v>10424</v>
      </c>
      <c r="AG2249" s="237" t="str">
        <f t="shared" si="385"/>
        <v>仙台市若林区若林七丁目１番５号</v>
      </c>
      <c r="AH2249" s="237" t="s">
        <v>10421</v>
      </c>
      <c r="AI2249" s="237" t="s">
        <v>10422</v>
      </c>
      <c r="AJ2249" s="237" t="s">
        <v>260</v>
      </c>
    </row>
    <row r="2250" spans="1:36">
      <c r="A2250" s="237" t="str">
        <f t="shared" si="377"/>
        <v>0415300284重度訪問介護</v>
      </c>
      <c r="B2250" s="237" t="s">
        <v>7408</v>
      </c>
      <c r="C2250" s="237" t="s">
        <v>7409</v>
      </c>
      <c r="D2250" s="237" t="str">
        <f t="shared" si="378"/>
        <v>セントケアトウホクカブシキカイシャ</v>
      </c>
      <c r="E2250" s="237" t="s">
        <v>646</v>
      </c>
      <c r="F2250" s="237" t="str">
        <f t="shared" si="379"/>
        <v>980</v>
      </c>
      <c r="G2250" s="237" t="str">
        <f t="shared" si="380"/>
        <v>0014</v>
      </c>
      <c r="H2250" s="237" t="s">
        <v>7410</v>
      </c>
      <c r="I2250" s="237" t="str">
        <f t="shared" si="381"/>
        <v>仙台市青葉区本町一丁目１１番１１号</v>
      </c>
      <c r="J2250" s="237" t="s">
        <v>7411</v>
      </c>
      <c r="K2250" s="237" t="s">
        <v>649</v>
      </c>
      <c r="L2250" s="237" t="s">
        <v>635</v>
      </c>
      <c r="M2250" s="237" t="s">
        <v>7412</v>
      </c>
      <c r="N2250" s="237" t="s">
        <v>10418</v>
      </c>
      <c r="O2250" s="237" t="s">
        <v>10419</v>
      </c>
      <c r="P2250" s="237" t="s">
        <v>10308</v>
      </c>
      <c r="Q2250" s="237" t="s">
        <v>9428</v>
      </c>
      <c r="R2250" s="237" t="s">
        <v>10420</v>
      </c>
      <c r="S2250" s="237" t="s">
        <v>10421</v>
      </c>
      <c r="T2250" s="237" t="s">
        <v>10422</v>
      </c>
      <c r="U2250" s="237" t="s">
        <v>10423</v>
      </c>
      <c r="V2250" s="237" t="s">
        <v>101</v>
      </c>
      <c r="W2250" s="237"/>
      <c r="X2250" s="237"/>
      <c r="Y2250" s="237" t="s">
        <v>10418</v>
      </c>
      <c r="Z2250" s="237" t="s">
        <v>10419</v>
      </c>
      <c r="AA2250" s="237" t="str">
        <f t="shared" si="382"/>
        <v>セントケアワカバヤシ</v>
      </c>
      <c r="AB2250" s="237" t="s">
        <v>10308</v>
      </c>
      <c r="AC2250" s="237" t="str">
        <f t="shared" si="383"/>
        <v>984</v>
      </c>
      <c r="AD2250" s="237" t="str">
        <f t="shared" si="384"/>
        <v>0826</v>
      </c>
      <c r="AE2250" s="237" t="s">
        <v>9428</v>
      </c>
      <c r="AF2250" s="237" t="s">
        <v>10424</v>
      </c>
      <c r="AG2250" s="237" t="str">
        <f t="shared" si="385"/>
        <v>仙台市若林区若林七丁目１番５号</v>
      </c>
      <c r="AH2250" s="237" t="s">
        <v>10421</v>
      </c>
      <c r="AI2250" s="237" t="s">
        <v>10422</v>
      </c>
      <c r="AJ2250" s="237" t="s">
        <v>260</v>
      </c>
    </row>
    <row r="2251" spans="1:36">
      <c r="A2251" s="237" t="str">
        <f t="shared" si="377"/>
        <v>0415300284同行援護</v>
      </c>
      <c r="B2251" s="237" t="s">
        <v>7408</v>
      </c>
      <c r="C2251" s="237" t="s">
        <v>7409</v>
      </c>
      <c r="D2251" s="237" t="str">
        <f t="shared" si="378"/>
        <v>セントケアトウホクカブシキカイシャ</v>
      </c>
      <c r="E2251" s="237" t="s">
        <v>646</v>
      </c>
      <c r="F2251" s="237" t="str">
        <f t="shared" si="379"/>
        <v>980</v>
      </c>
      <c r="G2251" s="237" t="str">
        <f t="shared" si="380"/>
        <v>0014</v>
      </c>
      <c r="H2251" s="237" t="s">
        <v>7410</v>
      </c>
      <c r="I2251" s="237" t="str">
        <f t="shared" si="381"/>
        <v>仙台市青葉区本町一丁目１１番１１号</v>
      </c>
      <c r="J2251" s="237" t="s">
        <v>7411</v>
      </c>
      <c r="K2251" s="237" t="s">
        <v>649</v>
      </c>
      <c r="L2251" s="237" t="s">
        <v>635</v>
      </c>
      <c r="M2251" s="237" t="s">
        <v>7412</v>
      </c>
      <c r="N2251" s="237" t="s">
        <v>10418</v>
      </c>
      <c r="O2251" s="237" t="s">
        <v>10419</v>
      </c>
      <c r="P2251" s="237" t="s">
        <v>10308</v>
      </c>
      <c r="Q2251" s="237" t="s">
        <v>9428</v>
      </c>
      <c r="R2251" s="237" t="s">
        <v>10420</v>
      </c>
      <c r="S2251" s="237" t="s">
        <v>10421</v>
      </c>
      <c r="T2251" s="237" t="s">
        <v>10422</v>
      </c>
      <c r="U2251" s="237" t="s">
        <v>10423</v>
      </c>
      <c r="V2251" s="237" t="s">
        <v>126</v>
      </c>
      <c r="W2251" s="237"/>
      <c r="X2251" s="237"/>
      <c r="Y2251" s="237" t="s">
        <v>10418</v>
      </c>
      <c r="Z2251" s="237" t="s">
        <v>10419</v>
      </c>
      <c r="AA2251" s="237" t="str">
        <f t="shared" si="382"/>
        <v>セントケアワカバヤシ</v>
      </c>
      <c r="AB2251" s="237" t="s">
        <v>10308</v>
      </c>
      <c r="AC2251" s="237" t="str">
        <f t="shared" si="383"/>
        <v>984</v>
      </c>
      <c r="AD2251" s="237" t="str">
        <f t="shared" si="384"/>
        <v>0826</v>
      </c>
      <c r="AE2251" s="237" t="s">
        <v>9428</v>
      </c>
      <c r="AF2251" s="237" t="s">
        <v>10424</v>
      </c>
      <c r="AG2251" s="237" t="str">
        <f t="shared" si="385"/>
        <v>仙台市若林区若林七丁目１番５号</v>
      </c>
      <c r="AH2251" s="237" t="s">
        <v>10421</v>
      </c>
      <c r="AI2251" s="237" t="s">
        <v>10422</v>
      </c>
      <c r="AJ2251" s="237" t="s">
        <v>260</v>
      </c>
    </row>
    <row r="2252" spans="1:36">
      <c r="A2252" s="237" t="str">
        <f t="shared" ref="A2252:A2315" si="386">U2252&amp;V2252</f>
        <v>0415300292就労移行支援</v>
      </c>
      <c r="B2252" s="237" t="s">
        <v>8248</v>
      </c>
      <c r="C2252" s="237" t="s">
        <v>8249</v>
      </c>
      <c r="D2252" s="237" t="str">
        <f t="shared" ref="D2252:D2315" si="387">DBCS(C2252)</f>
        <v>トクテイヒエイリカツドウホウジンフクシネットエーＢＣ</v>
      </c>
      <c r="E2252" s="237" t="s">
        <v>8250</v>
      </c>
      <c r="F2252" s="237" t="str">
        <f t="shared" ref="F2252:F2315" si="388">LEFT(E2252,3)</f>
        <v>984</v>
      </c>
      <c r="G2252" s="237" t="str">
        <f t="shared" ref="G2252:G2315" si="389">RIGHT(E2252,4)</f>
        <v>0823</v>
      </c>
      <c r="H2252" s="237" t="s">
        <v>8251</v>
      </c>
      <c r="I2252" s="237" t="str">
        <f t="shared" ref="I2252:I2315" si="390">SUBSTITUTE(H2252,"宮城県","")</f>
        <v>仙台市若林区遠見塚２－４１－５</v>
      </c>
      <c r="J2252" s="237" t="s">
        <v>8252</v>
      </c>
      <c r="K2252" s="237" t="s">
        <v>8253</v>
      </c>
      <c r="L2252" s="237" t="s">
        <v>901</v>
      </c>
      <c r="M2252" s="237" t="s">
        <v>8254</v>
      </c>
      <c r="N2252" s="237" t="s">
        <v>10425</v>
      </c>
      <c r="O2252" s="237" t="s">
        <v>10426</v>
      </c>
      <c r="P2252" s="237" t="s">
        <v>8250</v>
      </c>
      <c r="Q2252" s="237" t="s">
        <v>9428</v>
      </c>
      <c r="R2252" s="237" t="s">
        <v>10427</v>
      </c>
      <c r="S2252" s="237" t="s">
        <v>8252</v>
      </c>
      <c r="T2252" s="237" t="s">
        <v>8253</v>
      </c>
      <c r="U2252" s="237" t="s">
        <v>10428</v>
      </c>
      <c r="V2252" s="237" t="s">
        <v>109</v>
      </c>
      <c r="W2252" s="237"/>
      <c r="X2252" s="237"/>
      <c r="Y2252" s="237" t="s">
        <v>10425</v>
      </c>
      <c r="Z2252" s="237" t="s">
        <v>10426</v>
      </c>
      <c r="AA2252" s="237" t="str">
        <f t="shared" ref="AA2252:AA2315" si="391">DBCS(Z2252)</f>
        <v>ピア</v>
      </c>
      <c r="AB2252" s="237" t="s">
        <v>8250</v>
      </c>
      <c r="AC2252" s="237" t="str">
        <f t="shared" ref="AC2252:AC2315" si="392">LEFT(AB2252,3)</f>
        <v>984</v>
      </c>
      <c r="AD2252" s="237" t="str">
        <f t="shared" ref="AD2252:AD2315" si="393">RIGHT(AB2252,4)</f>
        <v>0823</v>
      </c>
      <c r="AE2252" s="237" t="s">
        <v>9428</v>
      </c>
      <c r="AF2252" s="237" t="s">
        <v>10427</v>
      </c>
      <c r="AG2252" s="237" t="str">
        <f t="shared" ref="AG2252:AG2315" si="394">SUBSTITUTE(AF2252,"宮城県","")</f>
        <v>仙台市若林区遠見塚２丁目４１－５</v>
      </c>
      <c r="AH2252" s="237" t="s">
        <v>8252</v>
      </c>
      <c r="AI2252" s="237" t="s">
        <v>8253</v>
      </c>
      <c r="AJ2252" s="237" t="s">
        <v>332</v>
      </c>
    </row>
    <row r="2253" spans="1:36">
      <c r="A2253" s="237" t="str">
        <f t="shared" si="386"/>
        <v>0415300292就労継続支援Ａ型</v>
      </c>
      <c r="B2253" s="237" t="s">
        <v>8248</v>
      </c>
      <c r="C2253" s="237" t="s">
        <v>8249</v>
      </c>
      <c r="D2253" s="237" t="str">
        <f t="shared" si="387"/>
        <v>トクテイヒエイリカツドウホウジンフクシネットエーＢＣ</v>
      </c>
      <c r="E2253" s="237" t="s">
        <v>8250</v>
      </c>
      <c r="F2253" s="237" t="str">
        <f t="shared" si="388"/>
        <v>984</v>
      </c>
      <c r="G2253" s="237" t="str">
        <f t="shared" si="389"/>
        <v>0823</v>
      </c>
      <c r="H2253" s="237" t="s">
        <v>8251</v>
      </c>
      <c r="I2253" s="237" t="str">
        <f t="shared" si="390"/>
        <v>仙台市若林区遠見塚２－４１－５</v>
      </c>
      <c r="J2253" s="237" t="s">
        <v>8252</v>
      </c>
      <c r="K2253" s="237" t="s">
        <v>8253</v>
      </c>
      <c r="L2253" s="237" t="s">
        <v>901</v>
      </c>
      <c r="M2253" s="237" t="s">
        <v>8254</v>
      </c>
      <c r="N2253" s="237" t="s">
        <v>10425</v>
      </c>
      <c r="O2253" s="237" t="s">
        <v>10426</v>
      </c>
      <c r="P2253" s="237" t="s">
        <v>8250</v>
      </c>
      <c r="Q2253" s="237" t="s">
        <v>9428</v>
      </c>
      <c r="R2253" s="237" t="s">
        <v>10427</v>
      </c>
      <c r="S2253" s="237" t="s">
        <v>8252</v>
      </c>
      <c r="T2253" s="237" t="s">
        <v>8253</v>
      </c>
      <c r="U2253" s="237" t="s">
        <v>10428</v>
      </c>
      <c r="V2253" s="237" t="s">
        <v>110</v>
      </c>
      <c r="W2253" s="237"/>
      <c r="X2253" s="237"/>
      <c r="Y2253" s="237" t="s">
        <v>10425</v>
      </c>
      <c r="Z2253" s="237" t="s">
        <v>10426</v>
      </c>
      <c r="AA2253" s="237" t="str">
        <f t="shared" si="391"/>
        <v>ピア</v>
      </c>
      <c r="AB2253" s="237" t="s">
        <v>8250</v>
      </c>
      <c r="AC2253" s="237" t="str">
        <f t="shared" si="392"/>
        <v>984</v>
      </c>
      <c r="AD2253" s="237" t="str">
        <f t="shared" si="393"/>
        <v>0823</v>
      </c>
      <c r="AE2253" s="237" t="s">
        <v>9428</v>
      </c>
      <c r="AF2253" s="237" t="s">
        <v>10427</v>
      </c>
      <c r="AG2253" s="237" t="str">
        <f t="shared" si="394"/>
        <v>仙台市若林区遠見塚２丁目４１－５</v>
      </c>
      <c r="AH2253" s="237" t="s">
        <v>8252</v>
      </c>
      <c r="AI2253" s="237" t="s">
        <v>8253</v>
      </c>
      <c r="AJ2253" s="237" t="s">
        <v>332</v>
      </c>
    </row>
    <row r="2254" spans="1:36">
      <c r="A2254" s="237" t="str">
        <f t="shared" si="386"/>
        <v>0415300292就労継続支援Ｂ型</v>
      </c>
      <c r="B2254" s="237" t="s">
        <v>8248</v>
      </c>
      <c r="C2254" s="237" t="s">
        <v>8249</v>
      </c>
      <c r="D2254" s="237" t="str">
        <f t="shared" si="387"/>
        <v>トクテイヒエイリカツドウホウジンフクシネットエーＢＣ</v>
      </c>
      <c r="E2254" s="237" t="s">
        <v>8250</v>
      </c>
      <c r="F2254" s="237" t="str">
        <f t="shared" si="388"/>
        <v>984</v>
      </c>
      <c r="G2254" s="237" t="str">
        <f t="shared" si="389"/>
        <v>0823</v>
      </c>
      <c r="H2254" s="237" t="s">
        <v>8251</v>
      </c>
      <c r="I2254" s="237" t="str">
        <f t="shared" si="390"/>
        <v>仙台市若林区遠見塚２－４１－５</v>
      </c>
      <c r="J2254" s="237" t="s">
        <v>8252</v>
      </c>
      <c r="K2254" s="237" t="s">
        <v>8253</v>
      </c>
      <c r="L2254" s="237" t="s">
        <v>901</v>
      </c>
      <c r="M2254" s="237" t="s">
        <v>8254</v>
      </c>
      <c r="N2254" s="237" t="s">
        <v>10425</v>
      </c>
      <c r="O2254" s="237" t="s">
        <v>10426</v>
      </c>
      <c r="P2254" s="237" t="s">
        <v>8250</v>
      </c>
      <c r="Q2254" s="237" t="s">
        <v>9428</v>
      </c>
      <c r="R2254" s="237" t="s">
        <v>10427</v>
      </c>
      <c r="S2254" s="237" t="s">
        <v>8252</v>
      </c>
      <c r="T2254" s="237" t="s">
        <v>8253</v>
      </c>
      <c r="U2254" s="237" t="s">
        <v>10428</v>
      </c>
      <c r="V2254" s="237" t="s">
        <v>111</v>
      </c>
      <c r="W2254" s="237"/>
      <c r="X2254" s="237"/>
      <c r="Y2254" s="237" t="s">
        <v>10425</v>
      </c>
      <c r="Z2254" s="237" t="s">
        <v>10426</v>
      </c>
      <c r="AA2254" s="237" t="str">
        <f t="shared" si="391"/>
        <v>ピア</v>
      </c>
      <c r="AB2254" s="237" t="s">
        <v>8250</v>
      </c>
      <c r="AC2254" s="237" t="str">
        <f t="shared" si="392"/>
        <v>984</v>
      </c>
      <c r="AD2254" s="237" t="str">
        <f t="shared" si="393"/>
        <v>0823</v>
      </c>
      <c r="AE2254" s="237" t="s">
        <v>9428</v>
      </c>
      <c r="AF2254" s="237" t="s">
        <v>10427</v>
      </c>
      <c r="AG2254" s="237" t="str">
        <f t="shared" si="394"/>
        <v>仙台市若林区遠見塚２丁目４１－５</v>
      </c>
      <c r="AH2254" s="237" t="s">
        <v>8252</v>
      </c>
      <c r="AI2254" s="237" t="s">
        <v>8253</v>
      </c>
      <c r="AJ2254" s="237" t="s">
        <v>332</v>
      </c>
    </row>
    <row r="2255" spans="1:36">
      <c r="A2255" s="237" t="str">
        <f t="shared" si="386"/>
        <v>0415300300児童デイサービス</v>
      </c>
      <c r="B2255" s="237" t="s">
        <v>10429</v>
      </c>
      <c r="C2255" s="237" t="s">
        <v>10430</v>
      </c>
      <c r="D2255" s="237" t="str">
        <f t="shared" si="387"/>
        <v>トクテイヒエイリカツドウホウジンジヘイショウピアリンクセンターココネット</v>
      </c>
      <c r="E2255" s="237" t="s">
        <v>6342</v>
      </c>
      <c r="F2255" s="237" t="str">
        <f t="shared" si="388"/>
        <v>984</v>
      </c>
      <c r="G2255" s="237" t="str">
        <f t="shared" si="389"/>
        <v>0063</v>
      </c>
      <c r="H2255" s="237" t="s">
        <v>10431</v>
      </c>
      <c r="I2255" s="237" t="str">
        <f t="shared" si="390"/>
        <v>仙台市若林区石名坂57番</v>
      </c>
      <c r="J2255" s="237" t="s">
        <v>6344</v>
      </c>
      <c r="K2255" s="237" t="s">
        <v>10432</v>
      </c>
      <c r="L2255" s="237" t="s">
        <v>248</v>
      </c>
      <c r="M2255" s="237" t="s">
        <v>10433</v>
      </c>
      <c r="N2255" s="237" t="s">
        <v>10434</v>
      </c>
      <c r="O2255" s="237" t="s">
        <v>10435</v>
      </c>
      <c r="P2255" s="237" t="s">
        <v>10308</v>
      </c>
      <c r="Q2255" s="237" t="s">
        <v>9428</v>
      </c>
      <c r="R2255" s="237" t="s">
        <v>10436</v>
      </c>
      <c r="S2255" s="237" t="s">
        <v>10437</v>
      </c>
      <c r="T2255" s="237" t="s">
        <v>10437</v>
      </c>
      <c r="U2255" s="237" t="s">
        <v>10438</v>
      </c>
      <c r="V2255" s="237" t="s">
        <v>331</v>
      </c>
      <c r="W2255" s="237"/>
      <c r="X2255" s="237"/>
      <c r="Y2255" s="237" t="s">
        <v>10434</v>
      </c>
      <c r="Z2255" s="237" t="s">
        <v>10435</v>
      </c>
      <c r="AA2255" s="237" t="str">
        <f t="shared" si="391"/>
        <v>アユミ</v>
      </c>
      <c r="AB2255" s="237" t="s">
        <v>10308</v>
      </c>
      <c r="AC2255" s="237" t="str">
        <f t="shared" si="392"/>
        <v>984</v>
      </c>
      <c r="AD2255" s="237" t="str">
        <f t="shared" si="393"/>
        <v>0826</v>
      </c>
      <c r="AE2255" s="237" t="s">
        <v>9428</v>
      </c>
      <c r="AF2255" s="237" t="s">
        <v>10436</v>
      </c>
      <c r="AG2255" s="237" t="str">
        <f t="shared" si="394"/>
        <v>仙台市若林区若林5-6-5</v>
      </c>
      <c r="AH2255" s="237" t="s">
        <v>6344</v>
      </c>
      <c r="AI2255" s="237" t="s">
        <v>6345</v>
      </c>
      <c r="AJ2255" s="237" t="s">
        <v>260</v>
      </c>
    </row>
    <row r="2256" spans="1:36">
      <c r="A2256" s="237" t="str">
        <f t="shared" si="386"/>
        <v>0415300318居宅介護</v>
      </c>
      <c r="B2256" s="237" t="s">
        <v>9721</v>
      </c>
      <c r="C2256" s="237" t="s">
        <v>10439</v>
      </c>
      <c r="D2256" s="237" t="str">
        <f t="shared" si="387"/>
        <v>ミタショウコウカブシキカイシャ</v>
      </c>
      <c r="E2256" s="237" t="s">
        <v>10308</v>
      </c>
      <c r="F2256" s="237" t="str">
        <f t="shared" si="388"/>
        <v>984</v>
      </c>
      <c r="G2256" s="237" t="str">
        <f t="shared" si="389"/>
        <v>0826</v>
      </c>
      <c r="H2256" s="237" t="s">
        <v>10440</v>
      </c>
      <c r="I2256" s="237" t="str">
        <f t="shared" si="390"/>
        <v>仙台市若林区若林2丁目4番16号</v>
      </c>
      <c r="J2256" s="237" t="s">
        <v>10441</v>
      </c>
      <c r="K2256" s="237" t="s">
        <v>10442</v>
      </c>
      <c r="L2256" s="237" t="s">
        <v>339</v>
      </c>
      <c r="M2256" s="237" t="s">
        <v>10443</v>
      </c>
      <c r="N2256" s="237" t="s">
        <v>9727</v>
      </c>
      <c r="O2256" s="237" t="s">
        <v>9728</v>
      </c>
      <c r="P2256" s="237" t="s">
        <v>10444</v>
      </c>
      <c r="Q2256" s="237" t="s">
        <v>9428</v>
      </c>
      <c r="R2256" s="237" t="s">
        <v>10445</v>
      </c>
      <c r="S2256" s="237" t="s">
        <v>10441</v>
      </c>
      <c r="T2256" s="237" t="s">
        <v>10442</v>
      </c>
      <c r="U2256" s="237" t="s">
        <v>10446</v>
      </c>
      <c r="V2256" s="237" t="s">
        <v>99</v>
      </c>
      <c r="W2256" s="237"/>
      <c r="X2256" s="237"/>
      <c r="Y2256" s="237" t="s">
        <v>9727</v>
      </c>
      <c r="Z2256" s="237" t="s">
        <v>9728</v>
      </c>
      <c r="AA2256" s="237" t="str">
        <f t="shared" si="391"/>
        <v>タマサンカイゴセンター</v>
      </c>
      <c r="AB2256" s="237" t="s">
        <v>10444</v>
      </c>
      <c r="AC2256" s="237" t="str">
        <f t="shared" si="392"/>
        <v>984</v>
      </c>
      <c r="AD2256" s="237" t="str">
        <f t="shared" si="393"/>
        <v>0841</v>
      </c>
      <c r="AE2256" s="237" t="s">
        <v>9428</v>
      </c>
      <c r="AF2256" s="237" t="s">
        <v>10445</v>
      </c>
      <c r="AG2256" s="237" t="str">
        <f t="shared" si="394"/>
        <v>仙台市若林区三本塚字中谷地286</v>
      </c>
      <c r="AH2256" s="237" t="s">
        <v>10441</v>
      </c>
      <c r="AI2256" s="237" t="s">
        <v>10442</v>
      </c>
      <c r="AJ2256" s="237" t="s">
        <v>332</v>
      </c>
    </row>
    <row r="2257" spans="1:36">
      <c r="A2257" s="237" t="str">
        <f t="shared" si="386"/>
        <v>0415300318重度訪問介護</v>
      </c>
      <c r="B2257" s="237" t="s">
        <v>9721</v>
      </c>
      <c r="C2257" s="237" t="s">
        <v>10439</v>
      </c>
      <c r="D2257" s="237" t="str">
        <f t="shared" si="387"/>
        <v>ミタショウコウカブシキカイシャ</v>
      </c>
      <c r="E2257" s="237" t="s">
        <v>10308</v>
      </c>
      <c r="F2257" s="237" t="str">
        <f t="shared" si="388"/>
        <v>984</v>
      </c>
      <c r="G2257" s="237" t="str">
        <f t="shared" si="389"/>
        <v>0826</v>
      </c>
      <c r="H2257" s="237" t="s">
        <v>10440</v>
      </c>
      <c r="I2257" s="237" t="str">
        <f t="shared" si="390"/>
        <v>仙台市若林区若林2丁目4番16号</v>
      </c>
      <c r="J2257" s="237" t="s">
        <v>10441</v>
      </c>
      <c r="K2257" s="237" t="s">
        <v>10442</v>
      </c>
      <c r="L2257" s="237" t="s">
        <v>339</v>
      </c>
      <c r="M2257" s="237" t="s">
        <v>10443</v>
      </c>
      <c r="N2257" s="237" t="s">
        <v>9727</v>
      </c>
      <c r="O2257" s="237" t="s">
        <v>9728</v>
      </c>
      <c r="P2257" s="237" t="s">
        <v>10444</v>
      </c>
      <c r="Q2257" s="237" t="s">
        <v>9428</v>
      </c>
      <c r="R2257" s="237" t="s">
        <v>10445</v>
      </c>
      <c r="S2257" s="237" t="s">
        <v>10441</v>
      </c>
      <c r="T2257" s="237" t="s">
        <v>10442</v>
      </c>
      <c r="U2257" s="237" t="s">
        <v>10446</v>
      </c>
      <c r="V2257" s="237" t="s">
        <v>101</v>
      </c>
      <c r="W2257" s="237"/>
      <c r="X2257" s="237"/>
      <c r="Y2257" s="237" t="s">
        <v>9727</v>
      </c>
      <c r="Z2257" s="237" t="s">
        <v>9728</v>
      </c>
      <c r="AA2257" s="237" t="str">
        <f t="shared" si="391"/>
        <v>タマサンカイゴセンター</v>
      </c>
      <c r="AB2257" s="237" t="s">
        <v>10444</v>
      </c>
      <c r="AC2257" s="237" t="str">
        <f t="shared" si="392"/>
        <v>984</v>
      </c>
      <c r="AD2257" s="237" t="str">
        <f t="shared" si="393"/>
        <v>0841</v>
      </c>
      <c r="AE2257" s="237" t="s">
        <v>9428</v>
      </c>
      <c r="AF2257" s="237" t="s">
        <v>10445</v>
      </c>
      <c r="AG2257" s="237" t="str">
        <f t="shared" si="394"/>
        <v>仙台市若林区三本塚字中谷地286</v>
      </c>
      <c r="AH2257" s="237" t="s">
        <v>10441</v>
      </c>
      <c r="AI2257" s="237" t="s">
        <v>10442</v>
      </c>
      <c r="AJ2257" s="237" t="s">
        <v>332</v>
      </c>
    </row>
    <row r="2258" spans="1:36">
      <c r="A2258" s="237" t="str">
        <f t="shared" si="386"/>
        <v>0415300326居宅介護</v>
      </c>
      <c r="B2258" s="237" t="s">
        <v>6130</v>
      </c>
      <c r="C2258" s="237" t="s">
        <v>6131</v>
      </c>
      <c r="D2258" s="237" t="str">
        <f t="shared" si="387"/>
        <v>ユウゲンガイシャ　セベック</v>
      </c>
      <c r="E2258" s="237" t="s">
        <v>4887</v>
      </c>
      <c r="F2258" s="237" t="str">
        <f t="shared" si="388"/>
        <v>981</v>
      </c>
      <c r="G2258" s="237" t="str">
        <f t="shared" si="389"/>
        <v>3341</v>
      </c>
      <c r="H2258" s="237" t="s">
        <v>10447</v>
      </c>
      <c r="I2258" s="237" t="str">
        <f t="shared" si="390"/>
        <v>黒川郡富谷町成田６丁目８番地３</v>
      </c>
      <c r="J2258" s="237" t="s">
        <v>6133</v>
      </c>
      <c r="K2258" s="237" t="s">
        <v>6134</v>
      </c>
      <c r="L2258" s="237" t="s">
        <v>552</v>
      </c>
      <c r="M2258" s="237" t="s">
        <v>6135</v>
      </c>
      <c r="N2258" s="237" t="s">
        <v>10448</v>
      </c>
      <c r="O2258" s="237" t="s">
        <v>10449</v>
      </c>
      <c r="P2258" s="237" t="s">
        <v>10450</v>
      </c>
      <c r="Q2258" s="237" t="s">
        <v>9428</v>
      </c>
      <c r="R2258" s="237" t="s">
        <v>10451</v>
      </c>
      <c r="S2258" s="237"/>
      <c r="T2258" s="237"/>
      <c r="U2258" s="237" t="s">
        <v>10452</v>
      </c>
      <c r="V2258" s="237" t="s">
        <v>99</v>
      </c>
      <c r="W2258" s="237"/>
      <c r="X2258" s="237"/>
      <c r="Y2258" s="237" t="s">
        <v>10448</v>
      </c>
      <c r="Z2258" s="237" t="s">
        <v>10449</v>
      </c>
      <c r="AA2258" s="237" t="str">
        <f t="shared" si="391"/>
        <v>セベックヘルパーステーション</v>
      </c>
      <c r="AB2258" s="237" t="s">
        <v>10450</v>
      </c>
      <c r="AC2258" s="237" t="str">
        <f t="shared" si="392"/>
        <v>984</v>
      </c>
      <c r="AD2258" s="237" t="str">
        <f t="shared" si="393"/>
        <v>0073</v>
      </c>
      <c r="AE2258" s="237" t="s">
        <v>9428</v>
      </c>
      <c r="AF2258" s="237" t="s">
        <v>10453</v>
      </c>
      <c r="AG2258" s="237" t="str">
        <f t="shared" si="394"/>
        <v>仙台市若林区荒町172　第一旭ビル２F</v>
      </c>
      <c r="AH2258" s="237" t="s">
        <v>10454</v>
      </c>
      <c r="AI2258" s="237" t="s">
        <v>10454</v>
      </c>
      <c r="AJ2258" s="237" t="s">
        <v>332</v>
      </c>
    </row>
    <row r="2259" spans="1:36">
      <c r="A2259" s="237" t="str">
        <f t="shared" si="386"/>
        <v>0415300326重度訪問介護</v>
      </c>
      <c r="B2259" s="237" t="s">
        <v>6130</v>
      </c>
      <c r="C2259" s="237" t="s">
        <v>6131</v>
      </c>
      <c r="D2259" s="237" t="str">
        <f t="shared" si="387"/>
        <v>ユウゲンガイシャ　セベック</v>
      </c>
      <c r="E2259" s="237" t="s">
        <v>4887</v>
      </c>
      <c r="F2259" s="237" t="str">
        <f t="shared" si="388"/>
        <v>981</v>
      </c>
      <c r="G2259" s="237" t="str">
        <f t="shared" si="389"/>
        <v>3341</v>
      </c>
      <c r="H2259" s="237" t="s">
        <v>10447</v>
      </c>
      <c r="I2259" s="237" t="str">
        <f t="shared" si="390"/>
        <v>黒川郡富谷町成田６丁目８番地３</v>
      </c>
      <c r="J2259" s="237" t="s">
        <v>6133</v>
      </c>
      <c r="K2259" s="237" t="s">
        <v>6134</v>
      </c>
      <c r="L2259" s="237" t="s">
        <v>552</v>
      </c>
      <c r="M2259" s="237" t="s">
        <v>6135</v>
      </c>
      <c r="N2259" s="237" t="s">
        <v>10448</v>
      </c>
      <c r="O2259" s="237" t="s">
        <v>10449</v>
      </c>
      <c r="P2259" s="237" t="s">
        <v>10450</v>
      </c>
      <c r="Q2259" s="237" t="s">
        <v>9428</v>
      </c>
      <c r="R2259" s="237" t="s">
        <v>10451</v>
      </c>
      <c r="S2259" s="237"/>
      <c r="T2259" s="237"/>
      <c r="U2259" s="237" t="s">
        <v>10452</v>
      </c>
      <c r="V2259" s="237" t="s">
        <v>101</v>
      </c>
      <c r="W2259" s="237"/>
      <c r="X2259" s="237"/>
      <c r="Y2259" s="237" t="s">
        <v>10448</v>
      </c>
      <c r="Z2259" s="237" t="s">
        <v>10449</v>
      </c>
      <c r="AA2259" s="237" t="str">
        <f t="shared" si="391"/>
        <v>セベックヘルパーステーション</v>
      </c>
      <c r="AB2259" s="237" t="s">
        <v>10450</v>
      </c>
      <c r="AC2259" s="237" t="str">
        <f t="shared" si="392"/>
        <v>984</v>
      </c>
      <c r="AD2259" s="237" t="str">
        <f t="shared" si="393"/>
        <v>0073</v>
      </c>
      <c r="AE2259" s="237" t="s">
        <v>9428</v>
      </c>
      <c r="AF2259" s="237" t="s">
        <v>10453</v>
      </c>
      <c r="AG2259" s="237" t="str">
        <f t="shared" si="394"/>
        <v>仙台市若林区荒町172　第一旭ビル２F</v>
      </c>
      <c r="AH2259" s="237" t="s">
        <v>10454</v>
      </c>
      <c r="AI2259" s="237" t="s">
        <v>10454</v>
      </c>
      <c r="AJ2259" s="237" t="s">
        <v>332</v>
      </c>
    </row>
    <row r="2260" spans="1:36">
      <c r="A2260" s="237" t="str">
        <f t="shared" si="386"/>
        <v>0415300334居宅介護</v>
      </c>
      <c r="B2260" s="237" t="s">
        <v>9233</v>
      </c>
      <c r="C2260" s="237" t="s">
        <v>9234</v>
      </c>
      <c r="D2260" s="237" t="str">
        <f t="shared" si="387"/>
        <v>コスモスケアカブシキカイシャ</v>
      </c>
      <c r="E2260" s="237" t="s">
        <v>9235</v>
      </c>
      <c r="F2260" s="237" t="str">
        <f t="shared" si="388"/>
        <v>981</v>
      </c>
      <c r="G2260" s="237" t="str">
        <f t="shared" si="389"/>
        <v>3135</v>
      </c>
      <c r="H2260" s="237" t="s">
        <v>9236</v>
      </c>
      <c r="I2260" s="237" t="str">
        <f t="shared" si="390"/>
        <v>仙台市泉区八乙女中央三丁目９番１号</v>
      </c>
      <c r="J2260" s="237" t="s">
        <v>9237</v>
      </c>
      <c r="K2260" s="237" t="s">
        <v>9238</v>
      </c>
      <c r="L2260" s="237" t="s">
        <v>339</v>
      </c>
      <c r="M2260" s="237" t="s">
        <v>9239</v>
      </c>
      <c r="N2260" s="237" t="s">
        <v>10455</v>
      </c>
      <c r="O2260" s="237" t="s">
        <v>10456</v>
      </c>
      <c r="P2260" s="237" t="s">
        <v>4814</v>
      </c>
      <c r="Q2260" s="237" t="s">
        <v>9428</v>
      </c>
      <c r="R2260" s="237" t="s">
        <v>10457</v>
      </c>
      <c r="S2260" s="237" t="s">
        <v>10458</v>
      </c>
      <c r="T2260" s="237" t="s">
        <v>10459</v>
      </c>
      <c r="U2260" s="237" t="s">
        <v>10460</v>
      </c>
      <c r="V2260" s="237" t="s">
        <v>99</v>
      </c>
      <c r="W2260" s="237"/>
      <c r="X2260" s="237"/>
      <c r="Y2260" s="237" t="s">
        <v>10455</v>
      </c>
      <c r="Z2260" s="237" t="s">
        <v>10456</v>
      </c>
      <c r="AA2260" s="237" t="str">
        <f t="shared" si="391"/>
        <v>コスモスキノシタホームケア</v>
      </c>
      <c r="AB2260" s="237" t="s">
        <v>4814</v>
      </c>
      <c r="AC2260" s="237" t="str">
        <f t="shared" si="392"/>
        <v>984</v>
      </c>
      <c r="AD2260" s="237" t="str">
        <f t="shared" si="393"/>
        <v>0047</v>
      </c>
      <c r="AE2260" s="237" t="s">
        <v>9428</v>
      </c>
      <c r="AF2260" s="237" t="s">
        <v>10457</v>
      </c>
      <c r="AG2260" s="237" t="str">
        <f t="shared" si="394"/>
        <v>仙台市若林区木ノ下１丁目１２番２８号</v>
      </c>
      <c r="AH2260" s="237" t="s">
        <v>10458</v>
      </c>
      <c r="AI2260" s="237" t="s">
        <v>10459</v>
      </c>
      <c r="AJ2260" s="237" t="s">
        <v>260</v>
      </c>
    </row>
    <row r="2261" spans="1:36">
      <c r="A2261" s="237" t="str">
        <f t="shared" si="386"/>
        <v>0415300334重度訪問介護</v>
      </c>
      <c r="B2261" s="237" t="s">
        <v>9233</v>
      </c>
      <c r="C2261" s="237" t="s">
        <v>9234</v>
      </c>
      <c r="D2261" s="237" t="str">
        <f t="shared" si="387"/>
        <v>コスモスケアカブシキカイシャ</v>
      </c>
      <c r="E2261" s="237" t="s">
        <v>9235</v>
      </c>
      <c r="F2261" s="237" t="str">
        <f t="shared" si="388"/>
        <v>981</v>
      </c>
      <c r="G2261" s="237" t="str">
        <f t="shared" si="389"/>
        <v>3135</v>
      </c>
      <c r="H2261" s="237" t="s">
        <v>9236</v>
      </c>
      <c r="I2261" s="237" t="str">
        <f t="shared" si="390"/>
        <v>仙台市泉区八乙女中央三丁目９番１号</v>
      </c>
      <c r="J2261" s="237" t="s">
        <v>9237</v>
      </c>
      <c r="K2261" s="237" t="s">
        <v>9238</v>
      </c>
      <c r="L2261" s="237" t="s">
        <v>339</v>
      </c>
      <c r="M2261" s="237" t="s">
        <v>9239</v>
      </c>
      <c r="N2261" s="237" t="s">
        <v>10455</v>
      </c>
      <c r="O2261" s="237" t="s">
        <v>10456</v>
      </c>
      <c r="P2261" s="237" t="s">
        <v>4814</v>
      </c>
      <c r="Q2261" s="237" t="s">
        <v>9428</v>
      </c>
      <c r="R2261" s="237" t="s">
        <v>10457</v>
      </c>
      <c r="S2261" s="237" t="s">
        <v>10458</v>
      </c>
      <c r="T2261" s="237" t="s">
        <v>10459</v>
      </c>
      <c r="U2261" s="237" t="s">
        <v>10460</v>
      </c>
      <c r="V2261" s="237" t="s">
        <v>101</v>
      </c>
      <c r="W2261" s="237"/>
      <c r="X2261" s="237"/>
      <c r="Y2261" s="237" t="s">
        <v>10455</v>
      </c>
      <c r="Z2261" s="237" t="s">
        <v>10456</v>
      </c>
      <c r="AA2261" s="237" t="str">
        <f t="shared" si="391"/>
        <v>コスモスキノシタホームケア</v>
      </c>
      <c r="AB2261" s="237" t="s">
        <v>4814</v>
      </c>
      <c r="AC2261" s="237" t="str">
        <f t="shared" si="392"/>
        <v>984</v>
      </c>
      <c r="AD2261" s="237" t="str">
        <f t="shared" si="393"/>
        <v>0047</v>
      </c>
      <c r="AE2261" s="237" t="s">
        <v>9428</v>
      </c>
      <c r="AF2261" s="237" t="s">
        <v>10457</v>
      </c>
      <c r="AG2261" s="237" t="str">
        <f t="shared" si="394"/>
        <v>仙台市若林区木ノ下１丁目１２番２８号</v>
      </c>
      <c r="AH2261" s="237" t="s">
        <v>10458</v>
      </c>
      <c r="AI2261" s="237" t="s">
        <v>10459</v>
      </c>
      <c r="AJ2261" s="237" t="s">
        <v>260</v>
      </c>
    </row>
    <row r="2262" spans="1:36">
      <c r="A2262" s="237" t="str">
        <f t="shared" si="386"/>
        <v>0415300342居宅介護</v>
      </c>
      <c r="B2262" s="237" t="s">
        <v>10461</v>
      </c>
      <c r="C2262" s="237" t="s">
        <v>10462</v>
      </c>
      <c r="D2262" s="237" t="str">
        <f t="shared" si="387"/>
        <v>カブシキカイシャキュットライフ</v>
      </c>
      <c r="E2262" s="237" t="s">
        <v>10401</v>
      </c>
      <c r="F2262" s="237" t="str">
        <f t="shared" si="388"/>
        <v>984</v>
      </c>
      <c r="G2262" s="237" t="str">
        <f t="shared" si="389"/>
        <v>0831</v>
      </c>
      <c r="H2262" s="237" t="s">
        <v>10463</v>
      </c>
      <c r="I2262" s="237" t="str">
        <f t="shared" si="390"/>
        <v>仙台市若林区沖野７丁目３９番６０号</v>
      </c>
      <c r="J2262" s="237" t="s">
        <v>10464</v>
      </c>
      <c r="K2262" s="237" t="s">
        <v>10465</v>
      </c>
      <c r="L2262" s="237" t="s">
        <v>339</v>
      </c>
      <c r="M2262" s="237" t="s">
        <v>10466</v>
      </c>
      <c r="N2262" s="237" t="s">
        <v>10467</v>
      </c>
      <c r="O2262" s="237" t="s">
        <v>10468</v>
      </c>
      <c r="P2262" s="237" t="s">
        <v>10401</v>
      </c>
      <c r="Q2262" s="237" t="s">
        <v>9428</v>
      </c>
      <c r="R2262" s="237" t="s">
        <v>10463</v>
      </c>
      <c r="S2262" s="237" t="s">
        <v>10464</v>
      </c>
      <c r="T2262" s="237" t="s">
        <v>10465</v>
      </c>
      <c r="U2262" s="237" t="s">
        <v>10469</v>
      </c>
      <c r="V2262" s="237" t="s">
        <v>99</v>
      </c>
      <c r="W2262" s="237"/>
      <c r="X2262" s="237"/>
      <c r="Y2262" s="237" t="s">
        <v>10467</v>
      </c>
      <c r="Z2262" s="237" t="s">
        <v>10468</v>
      </c>
      <c r="AA2262" s="237" t="str">
        <f t="shared" si="391"/>
        <v>キュットケアサービス</v>
      </c>
      <c r="AB2262" s="237" t="s">
        <v>10401</v>
      </c>
      <c r="AC2262" s="237" t="str">
        <f t="shared" si="392"/>
        <v>984</v>
      </c>
      <c r="AD2262" s="237" t="str">
        <f t="shared" si="393"/>
        <v>0831</v>
      </c>
      <c r="AE2262" s="237" t="s">
        <v>9428</v>
      </c>
      <c r="AF2262" s="237" t="s">
        <v>10463</v>
      </c>
      <c r="AG2262" s="237" t="str">
        <f t="shared" si="394"/>
        <v>仙台市若林区沖野７丁目３９番６０号</v>
      </c>
      <c r="AH2262" s="237" t="s">
        <v>10470</v>
      </c>
      <c r="AI2262" s="237" t="s">
        <v>10465</v>
      </c>
      <c r="AJ2262" s="237" t="s">
        <v>332</v>
      </c>
    </row>
    <row r="2263" spans="1:36">
      <c r="A2263" s="237" t="str">
        <f t="shared" si="386"/>
        <v>0415300342重度訪問介護</v>
      </c>
      <c r="B2263" s="237" t="s">
        <v>10461</v>
      </c>
      <c r="C2263" s="237" t="s">
        <v>10462</v>
      </c>
      <c r="D2263" s="237" t="str">
        <f t="shared" si="387"/>
        <v>カブシキカイシャキュットライフ</v>
      </c>
      <c r="E2263" s="237" t="s">
        <v>10401</v>
      </c>
      <c r="F2263" s="237" t="str">
        <f t="shared" si="388"/>
        <v>984</v>
      </c>
      <c r="G2263" s="237" t="str">
        <f t="shared" si="389"/>
        <v>0831</v>
      </c>
      <c r="H2263" s="237" t="s">
        <v>10463</v>
      </c>
      <c r="I2263" s="237" t="str">
        <f t="shared" si="390"/>
        <v>仙台市若林区沖野７丁目３９番６０号</v>
      </c>
      <c r="J2263" s="237" t="s">
        <v>10464</v>
      </c>
      <c r="K2263" s="237" t="s">
        <v>10465</v>
      </c>
      <c r="L2263" s="237" t="s">
        <v>339</v>
      </c>
      <c r="M2263" s="237" t="s">
        <v>10466</v>
      </c>
      <c r="N2263" s="237" t="s">
        <v>10467</v>
      </c>
      <c r="O2263" s="237" t="s">
        <v>10468</v>
      </c>
      <c r="P2263" s="237" t="s">
        <v>10401</v>
      </c>
      <c r="Q2263" s="237" t="s">
        <v>9428</v>
      </c>
      <c r="R2263" s="237" t="s">
        <v>10463</v>
      </c>
      <c r="S2263" s="237" t="s">
        <v>10464</v>
      </c>
      <c r="T2263" s="237" t="s">
        <v>10465</v>
      </c>
      <c r="U2263" s="237" t="s">
        <v>10469</v>
      </c>
      <c r="V2263" s="237" t="s">
        <v>101</v>
      </c>
      <c r="W2263" s="237"/>
      <c r="X2263" s="237"/>
      <c r="Y2263" s="237" t="s">
        <v>10467</v>
      </c>
      <c r="Z2263" s="237" t="s">
        <v>10468</v>
      </c>
      <c r="AA2263" s="237" t="str">
        <f t="shared" si="391"/>
        <v>キュットケアサービス</v>
      </c>
      <c r="AB2263" s="237" t="s">
        <v>10401</v>
      </c>
      <c r="AC2263" s="237" t="str">
        <f t="shared" si="392"/>
        <v>984</v>
      </c>
      <c r="AD2263" s="237" t="str">
        <f t="shared" si="393"/>
        <v>0831</v>
      </c>
      <c r="AE2263" s="237" t="s">
        <v>9428</v>
      </c>
      <c r="AF2263" s="237" t="s">
        <v>10463</v>
      </c>
      <c r="AG2263" s="237" t="str">
        <f t="shared" si="394"/>
        <v>仙台市若林区沖野７丁目３９番６０号</v>
      </c>
      <c r="AH2263" s="237" t="s">
        <v>10470</v>
      </c>
      <c r="AI2263" s="237" t="s">
        <v>10465</v>
      </c>
      <c r="AJ2263" s="237" t="s">
        <v>332</v>
      </c>
    </row>
    <row r="2264" spans="1:36">
      <c r="A2264" s="237" t="str">
        <f t="shared" si="386"/>
        <v>0415300359居宅介護</v>
      </c>
      <c r="B2264" s="237" t="s">
        <v>10471</v>
      </c>
      <c r="C2264" s="237" t="s">
        <v>10472</v>
      </c>
      <c r="D2264" s="237" t="str">
        <f t="shared" si="387"/>
        <v>ゴウシカイシャ　カイゴヤ</v>
      </c>
      <c r="E2264" s="237" t="s">
        <v>10401</v>
      </c>
      <c r="F2264" s="237" t="str">
        <f t="shared" si="388"/>
        <v>984</v>
      </c>
      <c r="G2264" s="237" t="str">
        <f t="shared" si="389"/>
        <v>0831</v>
      </c>
      <c r="H2264" s="237" t="s">
        <v>10473</v>
      </c>
      <c r="I2264" s="237" t="str">
        <f t="shared" si="390"/>
        <v>仙台市若林区沖野三丁目３０番７号</v>
      </c>
      <c r="J2264" s="237" t="s">
        <v>10474</v>
      </c>
      <c r="K2264" s="237" t="s">
        <v>10475</v>
      </c>
      <c r="L2264" s="237" t="s">
        <v>821</v>
      </c>
      <c r="M2264" s="237" t="s">
        <v>10476</v>
      </c>
      <c r="N2264" s="237" t="s">
        <v>10477</v>
      </c>
      <c r="O2264" s="237" t="s">
        <v>10478</v>
      </c>
      <c r="P2264" s="237" t="s">
        <v>10401</v>
      </c>
      <c r="Q2264" s="237" t="s">
        <v>9428</v>
      </c>
      <c r="R2264" s="237" t="s">
        <v>10473</v>
      </c>
      <c r="S2264" s="237" t="s">
        <v>10474</v>
      </c>
      <c r="T2264" s="237" t="s">
        <v>10475</v>
      </c>
      <c r="U2264" s="237" t="s">
        <v>10479</v>
      </c>
      <c r="V2264" s="237" t="s">
        <v>99</v>
      </c>
      <c r="W2264" s="237"/>
      <c r="X2264" s="237"/>
      <c r="Y2264" s="237" t="s">
        <v>10477</v>
      </c>
      <c r="Z2264" s="237" t="s">
        <v>10478</v>
      </c>
      <c r="AA2264" s="237" t="str">
        <f t="shared" si="391"/>
        <v>カイゴヤ</v>
      </c>
      <c r="AB2264" s="237" t="s">
        <v>10401</v>
      </c>
      <c r="AC2264" s="237" t="str">
        <f t="shared" si="392"/>
        <v>984</v>
      </c>
      <c r="AD2264" s="237" t="str">
        <f t="shared" si="393"/>
        <v>0831</v>
      </c>
      <c r="AE2264" s="237" t="s">
        <v>9428</v>
      </c>
      <c r="AF2264" s="237" t="s">
        <v>10473</v>
      </c>
      <c r="AG2264" s="237" t="str">
        <f t="shared" si="394"/>
        <v>仙台市若林区沖野三丁目３０番７号</v>
      </c>
      <c r="AH2264" s="237" t="s">
        <v>10474</v>
      </c>
      <c r="AI2264" s="237" t="s">
        <v>10475</v>
      </c>
      <c r="AJ2264" s="237" t="s">
        <v>260</v>
      </c>
    </row>
    <row r="2265" spans="1:36">
      <c r="A2265" s="237" t="str">
        <f t="shared" si="386"/>
        <v>0415300359重度訪問介護</v>
      </c>
      <c r="B2265" s="237" t="s">
        <v>10471</v>
      </c>
      <c r="C2265" s="237" t="s">
        <v>10472</v>
      </c>
      <c r="D2265" s="237" t="str">
        <f t="shared" si="387"/>
        <v>ゴウシカイシャ　カイゴヤ</v>
      </c>
      <c r="E2265" s="237" t="s">
        <v>10401</v>
      </c>
      <c r="F2265" s="237" t="str">
        <f t="shared" si="388"/>
        <v>984</v>
      </c>
      <c r="G2265" s="237" t="str">
        <f t="shared" si="389"/>
        <v>0831</v>
      </c>
      <c r="H2265" s="237" t="s">
        <v>10473</v>
      </c>
      <c r="I2265" s="237" t="str">
        <f t="shared" si="390"/>
        <v>仙台市若林区沖野三丁目３０番７号</v>
      </c>
      <c r="J2265" s="237" t="s">
        <v>10474</v>
      </c>
      <c r="K2265" s="237" t="s">
        <v>10475</v>
      </c>
      <c r="L2265" s="237" t="s">
        <v>821</v>
      </c>
      <c r="M2265" s="237" t="s">
        <v>10476</v>
      </c>
      <c r="N2265" s="237" t="s">
        <v>10477</v>
      </c>
      <c r="O2265" s="237" t="s">
        <v>10478</v>
      </c>
      <c r="P2265" s="237" t="s">
        <v>10401</v>
      </c>
      <c r="Q2265" s="237" t="s">
        <v>9428</v>
      </c>
      <c r="R2265" s="237" t="s">
        <v>10473</v>
      </c>
      <c r="S2265" s="237" t="s">
        <v>10474</v>
      </c>
      <c r="T2265" s="237" t="s">
        <v>10475</v>
      </c>
      <c r="U2265" s="237" t="s">
        <v>10479</v>
      </c>
      <c r="V2265" s="237" t="s">
        <v>101</v>
      </c>
      <c r="W2265" s="237"/>
      <c r="X2265" s="237"/>
      <c r="Y2265" s="237" t="s">
        <v>10477</v>
      </c>
      <c r="Z2265" s="237" t="s">
        <v>10478</v>
      </c>
      <c r="AA2265" s="237" t="str">
        <f t="shared" si="391"/>
        <v>カイゴヤ</v>
      </c>
      <c r="AB2265" s="237" t="s">
        <v>10401</v>
      </c>
      <c r="AC2265" s="237" t="str">
        <f t="shared" si="392"/>
        <v>984</v>
      </c>
      <c r="AD2265" s="237" t="str">
        <f t="shared" si="393"/>
        <v>0831</v>
      </c>
      <c r="AE2265" s="237" t="s">
        <v>9428</v>
      </c>
      <c r="AF2265" s="237" t="s">
        <v>10473</v>
      </c>
      <c r="AG2265" s="237" t="str">
        <f t="shared" si="394"/>
        <v>仙台市若林区沖野三丁目３０番７号</v>
      </c>
      <c r="AH2265" s="237" t="s">
        <v>10474</v>
      </c>
      <c r="AI2265" s="237" t="s">
        <v>10475</v>
      </c>
      <c r="AJ2265" s="237" t="s">
        <v>260</v>
      </c>
    </row>
    <row r="2266" spans="1:36">
      <c r="A2266" s="237" t="str">
        <f t="shared" si="386"/>
        <v>0415300359行動援護</v>
      </c>
      <c r="B2266" s="237" t="s">
        <v>10471</v>
      </c>
      <c r="C2266" s="237" t="s">
        <v>10472</v>
      </c>
      <c r="D2266" s="237" t="str">
        <f t="shared" si="387"/>
        <v>ゴウシカイシャ　カイゴヤ</v>
      </c>
      <c r="E2266" s="237" t="s">
        <v>10401</v>
      </c>
      <c r="F2266" s="237" t="str">
        <f t="shared" si="388"/>
        <v>984</v>
      </c>
      <c r="G2266" s="237" t="str">
        <f t="shared" si="389"/>
        <v>0831</v>
      </c>
      <c r="H2266" s="237" t="s">
        <v>10473</v>
      </c>
      <c r="I2266" s="237" t="str">
        <f t="shared" si="390"/>
        <v>仙台市若林区沖野三丁目３０番７号</v>
      </c>
      <c r="J2266" s="237" t="s">
        <v>10474</v>
      </c>
      <c r="K2266" s="237" t="s">
        <v>10475</v>
      </c>
      <c r="L2266" s="237" t="s">
        <v>821</v>
      </c>
      <c r="M2266" s="237" t="s">
        <v>10476</v>
      </c>
      <c r="N2266" s="237" t="s">
        <v>10477</v>
      </c>
      <c r="O2266" s="237" t="s">
        <v>10478</v>
      </c>
      <c r="P2266" s="237" t="s">
        <v>10401</v>
      </c>
      <c r="Q2266" s="237" t="s">
        <v>9428</v>
      </c>
      <c r="R2266" s="237" t="s">
        <v>10473</v>
      </c>
      <c r="S2266" s="237" t="s">
        <v>10474</v>
      </c>
      <c r="T2266" s="237" t="s">
        <v>10475</v>
      </c>
      <c r="U2266" s="237" t="s">
        <v>10479</v>
      </c>
      <c r="V2266" s="237" t="s">
        <v>102</v>
      </c>
      <c r="W2266" s="237"/>
      <c r="X2266" s="237"/>
      <c r="Y2266" s="237" t="s">
        <v>10477</v>
      </c>
      <c r="Z2266" s="237" t="s">
        <v>10478</v>
      </c>
      <c r="AA2266" s="237" t="str">
        <f t="shared" si="391"/>
        <v>カイゴヤ</v>
      </c>
      <c r="AB2266" s="237" t="s">
        <v>10401</v>
      </c>
      <c r="AC2266" s="237" t="str">
        <f t="shared" si="392"/>
        <v>984</v>
      </c>
      <c r="AD2266" s="237" t="str">
        <f t="shared" si="393"/>
        <v>0831</v>
      </c>
      <c r="AE2266" s="237" t="s">
        <v>9428</v>
      </c>
      <c r="AF2266" s="237" t="s">
        <v>10473</v>
      </c>
      <c r="AG2266" s="237" t="str">
        <f t="shared" si="394"/>
        <v>仙台市若林区沖野三丁目３０番７号</v>
      </c>
      <c r="AH2266" s="237" t="s">
        <v>10474</v>
      </c>
      <c r="AI2266" s="237" t="s">
        <v>10475</v>
      </c>
      <c r="AJ2266" s="237" t="s">
        <v>260</v>
      </c>
    </row>
    <row r="2267" spans="1:36">
      <c r="A2267" s="237" t="str">
        <f t="shared" si="386"/>
        <v>0415300359同行援護</v>
      </c>
      <c r="B2267" s="237" t="s">
        <v>10471</v>
      </c>
      <c r="C2267" s="237" t="s">
        <v>10472</v>
      </c>
      <c r="D2267" s="237" t="str">
        <f t="shared" si="387"/>
        <v>ゴウシカイシャ　カイゴヤ</v>
      </c>
      <c r="E2267" s="237" t="s">
        <v>10401</v>
      </c>
      <c r="F2267" s="237" t="str">
        <f t="shared" si="388"/>
        <v>984</v>
      </c>
      <c r="G2267" s="237" t="str">
        <f t="shared" si="389"/>
        <v>0831</v>
      </c>
      <c r="H2267" s="237" t="s">
        <v>10473</v>
      </c>
      <c r="I2267" s="237" t="str">
        <f t="shared" si="390"/>
        <v>仙台市若林区沖野三丁目３０番７号</v>
      </c>
      <c r="J2267" s="237" t="s">
        <v>10474</v>
      </c>
      <c r="K2267" s="237" t="s">
        <v>10475</v>
      </c>
      <c r="L2267" s="237" t="s">
        <v>821</v>
      </c>
      <c r="M2267" s="237" t="s">
        <v>10476</v>
      </c>
      <c r="N2267" s="237" t="s">
        <v>10477</v>
      </c>
      <c r="O2267" s="237" t="s">
        <v>10478</v>
      </c>
      <c r="P2267" s="237" t="s">
        <v>10401</v>
      </c>
      <c r="Q2267" s="237" t="s">
        <v>9428</v>
      </c>
      <c r="R2267" s="237" t="s">
        <v>10473</v>
      </c>
      <c r="S2267" s="237" t="s">
        <v>10474</v>
      </c>
      <c r="T2267" s="237" t="s">
        <v>10475</v>
      </c>
      <c r="U2267" s="237" t="s">
        <v>10479</v>
      </c>
      <c r="V2267" s="237" t="s">
        <v>126</v>
      </c>
      <c r="W2267" s="237"/>
      <c r="X2267" s="237"/>
      <c r="Y2267" s="237" t="s">
        <v>10477</v>
      </c>
      <c r="Z2267" s="237" t="s">
        <v>10478</v>
      </c>
      <c r="AA2267" s="237" t="str">
        <f t="shared" si="391"/>
        <v>カイゴヤ</v>
      </c>
      <c r="AB2267" s="237" t="s">
        <v>10401</v>
      </c>
      <c r="AC2267" s="237" t="str">
        <f t="shared" si="392"/>
        <v>984</v>
      </c>
      <c r="AD2267" s="237" t="str">
        <f t="shared" si="393"/>
        <v>0831</v>
      </c>
      <c r="AE2267" s="237" t="s">
        <v>9428</v>
      </c>
      <c r="AF2267" s="237" t="s">
        <v>10473</v>
      </c>
      <c r="AG2267" s="237" t="str">
        <f t="shared" si="394"/>
        <v>仙台市若林区沖野三丁目３０番７号</v>
      </c>
      <c r="AH2267" s="237" t="s">
        <v>10474</v>
      </c>
      <c r="AI2267" s="237" t="s">
        <v>10475</v>
      </c>
      <c r="AJ2267" s="237" t="s">
        <v>332</v>
      </c>
    </row>
    <row r="2268" spans="1:36">
      <c r="A2268" s="237" t="str">
        <f t="shared" si="386"/>
        <v>0415300375生活介護</v>
      </c>
      <c r="B2268" s="237" t="s">
        <v>6865</v>
      </c>
      <c r="C2268" s="237" t="s">
        <v>6866</v>
      </c>
      <c r="D2268" s="237" t="str">
        <f t="shared" si="387"/>
        <v>センダイシ</v>
      </c>
      <c r="E2268" s="237" t="s">
        <v>6867</v>
      </c>
      <c r="F2268" s="237" t="str">
        <f t="shared" si="388"/>
        <v>980</v>
      </c>
      <c r="G2268" s="237" t="str">
        <f t="shared" si="389"/>
        <v>8671</v>
      </c>
      <c r="H2268" s="237" t="s">
        <v>6868</v>
      </c>
      <c r="I2268" s="237" t="str">
        <f t="shared" si="390"/>
        <v>仙台市青葉区国分町三丁目７番１号</v>
      </c>
      <c r="J2268" s="237" t="s">
        <v>6869</v>
      </c>
      <c r="K2268" s="237" t="s">
        <v>6870</v>
      </c>
      <c r="L2268" s="237" t="s">
        <v>323</v>
      </c>
      <c r="M2268" s="237" t="s">
        <v>6871</v>
      </c>
      <c r="N2268" s="237" t="s">
        <v>10480</v>
      </c>
      <c r="O2268" s="237" t="s">
        <v>10481</v>
      </c>
      <c r="P2268" s="237" t="s">
        <v>10482</v>
      </c>
      <c r="Q2268" s="237" t="s">
        <v>9428</v>
      </c>
      <c r="R2268" s="237" t="s">
        <v>10483</v>
      </c>
      <c r="S2268" s="237" t="s">
        <v>10484</v>
      </c>
      <c r="T2268" s="237" t="s">
        <v>10485</v>
      </c>
      <c r="U2268" s="237" t="s">
        <v>10486</v>
      </c>
      <c r="V2268" s="237" t="s">
        <v>105</v>
      </c>
      <c r="W2268" s="237"/>
      <c r="X2268" s="237"/>
      <c r="Y2268" s="237" t="s">
        <v>10480</v>
      </c>
      <c r="Z2268" s="237" t="s">
        <v>10481</v>
      </c>
      <c r="AA2268" s="237" t="str">
        <f t="shared" si="391"/>
        <v>ワカバヤシショウガイシャフクシセンター</v>
      </c>
      <c r="AB2268" s="237" t="s">
        <v>10482</v>
      </c>
      <c r="AC2268" s="237" t="str">
        <f t="shared" si="392"/>
        <v>984</v>
      </c>
      <c r="AD2268" s="237" t="str">
        <f t="shared" si="393"/>
        <v>0824</v>
      </c>
      <c r="AE2268" s="237" t="s">
        <v>9428</v>
      </c>
      <c r="AF2268" s="237" t="s">
        <v>10483</v>
      </c>
      <c r="AG2268" s="237" t="str">
        <f t="shared" si="394"/>
        <v>仙台市若林区遠見塚東８－１</v>
      </c>
      <c r="AH2268" s="237" t="s">
        <v>10484</v>
      </c>
      <c r="AI2268" s="237" t="s">
        <v>10485</v>
      </c>
      <c r="AJ2268" s="237" t="s">
        <v>260</v>
      </c>
    </row>
    <row r="2269" spans="1:36">
      <c r="A2269" s="237" t="str">
        <f t="shared" si="386"/>
        <v>0415300375自立訓練（機能訓練）</v>
      </c>
      <c r="B2269" s="237" t="s">
        <v>6865</v>
      </c>
      <c r="C2269" s="237" t="s">
        <v>6866</v>
      </c>
      <c r="D2269" s="237" t="str">
        <f t="shared" si="387"/>
        <v>センダイシ</v>
      </c>
      <c r="E2269" s="237" t="s">
        <v>6867</v>
      </c>
      <c r="F2269" s="237" t="str">
        <f t="shared" si="388"/>
        <v>980</v>
      </c>
      <c r="G2269" s="237" t="str">
        <f t="shared" si="389"/>
        <v>8671</v>
      </c>
      <c r="H2269" s="237" t="s">
        <v>6868</v>
      </c>
      <c r="I2269" s="237" t="str">
        <f t="shared" si="390"/>
        <v>仙台市青葉区国分町三丁目７番１号</v>
      </c>
      <c r="J2269" s="237" t="s">
        <v>6869</v>
      </c>
      <c r="K2269" s="237" t="s">
        <v>6870</v>
      </c>
      <c r="L2269" s="237" t="s">
        <v>323</v>
      </c>
      <c r="M2269" s="237" t="s">
        <v>6871</v>
      </c>
      <c r="N2269" s="237" t="s">
        <v>10480</v>
      </c>
      <c r="O2269" s="237" t="s">
        <v>10481</v>
      </c>
      <c r="P2269" s="237" t="s">
        <v>10482</v>
      </c>
      <c r="Q2269" s="237" t="s">
        <v>9428</v>
      </c>
      <c r="R2269" s="237" t="s">
        <v>10483</v>
      </c>
      <c r="S2269" s="237" t="s">
        <v>10484</v>
      </c>
      <c r="T2269" s="237" t="s">
        <v>10485</v>
      </c>
      <c r="U2269" s="237" t="s">
        <v>10486</v>
      </c>
      <c r="V2269" s="237" t="s">
        <v>189</v>
      </c>
      <c r="W2269" s="237"/>
      <c r="X2269" s="237"/>
      <c r="Y2269" s="237" t="s">
        <v>10480</v>
      </c>
      <c r="Z2269" s="237" t="s">
        <v>10481</v>
      </c>
      <c r="AA2269" s="237" t="str">
        <f t="shared" si="391"/>
        <v>ワカバヤシショウガイシャフクシセンター</v>
      </c>
      <c r="AB2269" s="237" t="s">
        <v>10482</v>
      </c>
      <c r="AC2269" s="237" t="str">
        <f t="shared" si="392"/>
        <v>984</v>
      </c>
      <c r="AD2269" s="237" t="str">
        <f t="shared" si="393"/>
        <v>0824</v>
      </c>
      <c r="AE2269" s="237" t="s">
        <v>9428</v>
      </c>
      <c r="AF2269" s="237" t="s">
        <v>10483</v>
      </c>
      <c r="AG2269" s="237" t="str">
        <f t="shared" si="394"/>
        <v>仙台市若林区遠見塚東８－１</v>
      </c>
      <c r="AH2269" s="237" t="s">
        <v>10484</v>
      </c>
      <c r="AI2269" s="237" t="s">
        <v>10485</v>
      </c>
      <c r="AJ2269" s="237" t="s">
        <v>260</v>
      </c>
    </row>
    <row r="2270" spans="1:36">
      <c r="A2270" s="237" t="str">
        <f t="shared" si="386"/>
        <v>0415300375自立訓練（生活訓練）</v>
      </c>
      <c r="B2270" s="237" t="s">
        <v>6865</v>
      </c>
      <c r="C2270" s="237" t="s">
        <v>6866</v>
      </c>
      <c r="D2270" s="237" t="str">
        <f t="shared" si="387"/>
        <v>センダイシ</v>
      </c>
      <c r="E2270" s="237" t="s">
        <v>6867</v>
      </c>
      <c r="F2270" s="237" t="str">
        <f t="shared" si="388"/>
        <v>980</v>
      </c>
      <c r="G2270" s="237" t="str">
        <f t="shared" si="389"/>
        <v>8671</v>
      </c>
      <c r="H2270" s="237" t="s">
        <v>6868</v>
      </c>
      <c r="I2270" s="237" t="str">
        <f t="shared" si="390"/>
        <v>仙台市青葉区国分町三丁目７番１号</v>
      </c>
      <c r="J2270" s="237" t="s">
        <v>6869</v>
      </c>
      <c r="K2270" s="237" t="s">
        <v>6870</v>
      </c>
      <c r="L2270" s="237" t="s">
        <v>323</v>
      </c>
      <c r="M2270" s="237" t="s">
        <v>6871</v>
      </c>
      <c r="N2270" s="237" t="s">
        <v>10480</v>
      </c>
      <c r="O2270" s="237" t="s">
        <v>10481</v>
      </c>
      <c r="P2270" s="237" t="s">
        <v>10482</v>
      </c>
      <c r="Q2270" s="237" t="s">
        <v>9428</v>
      </c>
      <c r="R2270" s="237" t="s">
        <v>10483</v>
      </c>
      <c r="S2270" s="237" t="s">
        <v>10484</v>
      </c>
      <c r="T2270" s="237" t="s">
        <v>10485</v>
      </c>
      <c r="U2270" s="237" t="s">
        <v>10486</v>
      </c>
      <c r="V2270" s="237" t="s">
        <v>108</v>
      </c>
      <c r="W2270" s="237"/>
      <c r="X2270" s="237"/>
      <c r="Y2270" s="237" t="s">
        <v>10480</v>
      </c>
      <c r="Z2270" s="237" t="s">
        <v>10481</v>
      </c>
      <c r="AA2270" s="237" t="str">
        <f t="shared" si="391"/>
        <v>ワカバヤシショウガイシャフクシセンター</v>
      </c>
      <c r="AB2270" s="237" t="s">
        <v>10482</v>
      </c>
      <c r="AC2270" s="237" t="str">
        <f t="shared" si="392"/>
        <v>984</v>
      </c>
      <c r="AD2270" s="237" t="str">
        <f t="shared" si="393"/>
        <v>0824</v>
      </c>
      <c r="AE2270" s="237" t="s">
        <v>9428</v>
      </c>
      <c r="AF2270" s="237" t="s">
        <v>10483</v>
      </c>
      <c r="AG2270" s="237" t="str">
        <f t="shared" si="394"/>
        <v>仙台市若林区遠見塚東８－１</v>
      </c>
      <c r="AH2270" s="237" t="s">
        <v>10484</v>
      </c>
      <c r="AI2270" s="237" t="s">
        <v>10485</v>
      </c>
      <c r="AJ2270" s="237" t="s">
        <v>260</v>
      </c>
    </row>
    <row r="2271" spans="1:36">
      <c r="A2271" s="237" t="str">
        <f t="shared" si="386"/>
        <v>0415300383居宅介護</v>
      </c>
      <c r="B2271" s="237" t="s">
        <v>10487</v>
      </c>
      <c r="C2271" s="237" t="s">
        <v>10488</v>
      </c>
      <c r="D2271" s="237" t="str">
        <f t="shared" si="387"/>
        <v>ユウゲンガイシャフクシサポートセンダイヒガシ</v>
      </c>
      <c r="E2271" s="237" t="s">
        <v>7279</v>
      </c>
      <c r="F2271" s="237" t="str">
        <f t="shared" si="388"/>
        <v>984</v>
      </c>
      <c r="G2271" s="237" t="str">
        <f t="shared" si="389"/>
        <v>0838</v>
      </c>
      <c r="H2271" s="237" t="s">
        <v>10489</v>
      </c>
      <c r="I2271" s="237" t="str">
        <f t="shared" si="390"/>
        <v>仙台市若林区上飯田一丁目３番３３号</v>
      </c>
      <c r="J2271" s="237" t="s">
        <v>10490</v>
      </c>
      <c r="K2271" s="237" t="s">
        <v>10491</v>
      </c>
      <c r="L2271" s="237" t="s">
        <v>339</v>
      </c>
      <c r="M2271" s="237" t="s">
        <v>10492</v>
      </c>
      <c r="N2271" s="237" t="s">
        <v>10493</v>
      </c>
      <c r="O2271" s="237" t="s">
        <v>10494</v>
      </c>
      <c r="P2271" s="237" t="s">
        <v>7279</v>
      </c>
      <c r="Q2271" s="237" t="s">
        <v>9428</v>
      </c>
      <c r="R2271" s="237" t="s">
        <v>10495</v>
      </c>
      <c r="S2271" s="237" t="s">
        <v>10496</v>
      </c>
      <c r="T2271" s="237" t="s">
        <v>10497</v>
      </c>
      <c r="U2271" s="237" t="s">
        <v>10498</v>
      </c>
      <c r="V2271" s="237" t="s">
        <v>99</v>
      </c>
      <c r="W2271" s="237"/>
      <c r="X2271" s="237"/>
      <c r="Y2271" s="237" t="s">
        <v>10493</v>
      </c>
      <c r="Z2271" s="237" t="s">
        <v>10494</v>
      </c>
      <c r="AA2271" s="237" t="str">
        <f t="shared" si="391"/>
        <v>ヘルパーステーションイコイノソノ</v>
      </c>
      <c r="AB2271" s="237" t="s">
        <v>7279</v>
      </c>
      <c r="AC2271" s="237" t="str">
        <f t="shared" si="392"/>
        <v>984</v>
      </c>
      <c r="AD2271" s="237" t="str">
        <f t="shared" si="393"/>
        <v>0838</v>
      </c>
      <c r="AE2271" s="237" t="s">
        <v>9428</v>
      </c>
      <c r="AF2271" s="237" t="s">
        <v>10495</v>
      </c>
      <c r="AG2271" s="237" t="str">
        <f t="shared" si="394"/>
        <v>仙台市若林区上飯田一丁目３番３１号</v>
      </c>
      <c r="AH2271" s="237" t="s">
        <v>10496</v>
      </c>
      <c r="AI2271" s="237" t="s">
        <v>10497</v>
      </c>
      <c r="AJ2271" s="237" t="s">
        <v>260</v>
      </c>
    </row>
    <row r="2272" spans="1:36">
      <c r="A2272" s="237" t="str">
        <f t="shared" si="386"/>
        <v>0415300383重度訪問介護</v>
      </c>
      <c r="B2272" s="237" t="s">
        <v>10487</v>
      </c>
      <c r="C2272" s="237" t="s">
        <v>10488</v>
      </c>
      <c r="D2272" s="237" t="str">
        <f t="shared" si="387"/>
        <v>ユウゲンガイシャフクシサポートセンダイヒガシ</v>
      </c>
      <c r="E2272" s="237" t="s">
        <v>7279</v>
      </c>
      <c r="F2272" s="237" t="str">
        <f t="shared" si="388"/>
        <v>984</v>
      </c>
      <c r="G2272" s="237" t="str">
        <f t="shared" si="389"/>
        <v>0838</v>
      </c>
      <c r="H2272" s="237" t="s">
        <v>10489</v>
      </c>
      <c r="I2272" s="237" t="str">
        <f t="shared" si="390"/>
        <v>仙台市若林区上飯田一丁目３番３３号</v>
      </c>
      <c r="J2272" s="237" t="s">
        <v>10490</v>
      </c>
      <c r="K2272" s="237" t="s">
        <v>10491</v>
      </c>
      <c r="L2272" s="237" t="s">
        <v>339</v>
      </c>
      <c r="M2272" s="237" t="s">
        <v>10492</v>
      </c>
      <c r="N2272" s="237" t="s">
        <v>10493</v>
      </c>
      <c r="O2272" s="237" t="s">
        <v>10494</v>
      </c>
      <c r="P2272" s="237" t="s">
        <v>7279</v>
      </c>
      <c r="Q2272" s="237" t="s">
        <v>9428</v>
      </c>
      <c r="R2272" s="237" t="s">
        <v>10495</v>
      </c>
      <c r="S2272" s="237" t="s">
        <v>10496</v>
      </c>
      <c r="T2272" s="237" t="s">
        <v>10497</v>
      </c>
      <c r="U2272" s="237" t="s">
        <v>10498</v>
      </c>
      <c r="V2272" s="237" t="s">
        <v>101</v>
      </c>
      <c r="W2272" s="237"/>
      <c r="X2272" s="237"/>
      <c r="Y2272" s="237" t="s">
        <v>10493</v>
      </c>
      <c r="Z2272" s="237" t="s">
        <v>10494</v>
      </c>
      <c r="AA2272" s="237" t="str">
        <f t="shared" si="391"/>
        <v>ヘルパーステーションイコイノソノ</v>
      </c>
      <c r="AB2272" s="237" t="s">
        <v>7279</v>
      </c>
      <c r="AC2272" s="237" t="str">
        <f t="shared" si="392"/>
        <v>984</v>
      </c>
      <c r="AD2272" s="237" t="str">
        <f t="shared" si="393"/>
        <v>0838</v>
      </c>
      <c r="AE2272" s="237" t="s">
        <v>9428</v>
      </c>
      <c r="AF2272" s="237" t="s">
        <v>10495</v>
      </c>
      <c r="AG2272" s="237" t="str">
        <f t="shared" si="394"/>
        <v>仙台市若林区上飯田一丁目３番３１号</v>
      </c>
      <c r="AH2272" s="237" t="s">
        <v>10496</v>
      </c>
      <c r="AI2272" s="237" t="s">
        <v>10497</v>
      </c>
      <c r="AJ2272" s="237" t="s">
        <v>260</v>
      </c>
    </row>
    <row r="2273" spans="1:36">
      <c r="A2273" s="237" t="str">
        <f t="shared" si="386"/>
        <v>0415300383同行援護</v>
      </c>
      <c r="B2273" s="237" t="s">
        <v>10487</v>
      </c>
      <c r="C2273" s="237" t="s">
        <v>10488</v>
      </c>
      <c r="D2273" s="237" t="str">
        <f t="shared" si="387"/>
        <v>ユウゲンガイシャフクシサポートセンダイヒガシ</v>
      </c>
      <c r="E2273" s="237" t="s">
        <v>7279</v>
      </c>
      <c r="F2273" s="237" t="str">
        <f t="shared" si="388"/>
        <v>984</v>
      </c>
      <c r="G2273" s="237" t="str">
        <f t="shared" si="389"/>
        <v>0838</v>
      </c>
      <c r="H2273" s="237" t="s">
        <v>10489</v>
      </c>
      <c r="I2273" s="237" t="str">
        <f t="shared" si="390"/>
        <v>仙台市若林区上飯田一丁目３番３３号</v>
      </c>
      <c r="J2273" s="237" t="s">
        <v>10490</v>
      </c>
      <c r="K2273" s="237" t="s">
        <v>10491</v>
      </c>
      <c r="L2273" s="237" t="s">
        <v>339</v>
      </c>
      <c r="M2273" s="237" t="s">
        <v>10492</v>
      </c>
      <c r="N2273" s="237" t="s">
        <v>10493</v>
      </c>
      <c r="O2273" s="237" t="s">
        <v>10494</v>
      </c>
      <c r="P2273" s="237" t="s">
        <v>7279</v>
      </c>
      <c r="Q2273" s="237" t="s">
        <v>9428</v>
      </c>
      <c r="R2273" s="237" t="s">
        <v>10495</v>
      </c>
      <c r="S2273" s="237" t="s">
        <v>10496</v>
      </c>
      <c r="T2273" s="237" t="s">
        <v>10497</v>
      </c>
      <c r="U2273" s="237" t="s">
        <v>10498</v>
      </c>
      <c r="V2273" s="237" t="s">
        <v>126</v>
      </c>
      <c r="W2273" s="237"/>
      <c r="X2273" s="237"/>
      <c r="Y2273" s="237" t="s">
        <v>10493</v>
      </c>
      <c r="Z2273" s="237" t="s">
        <v>10494</v>
      </c>
      <c r="AA2273" s="237" t="str">
        <f t="shared" si="391"/>
        <v>ヘルパーステーションイコイノソノ</v>
      </c>
      <c r="AB2273" s="237" t="s">
        <v>7279</v>
      </c>
      <c r="AC2273" s="237" t="str">
        <f t="shared" si="392"/>
        <v>984</v>
      </c>
      <c r="AD2273" s="237" t="str">
        <f t="shared" si="393"/>
        <v>0838</v>
      </c>
      <c r="AE2273" s="237" t="s">
        <v>9428</v>
      </c>
      <c r="AF2273" s="237" t="s">
        <v>10495</v>
      </c>
      <c r="AG2273" s="237" t="str">
        <f t="shared" si="394"/>
        <v>仙台市若林区上飯田一丁目３番３１号</v>
      </c>
      <c r="AH2273" s="237" t="s">
        <v>10496</v>
      </c>
      <c r="AI2273" s="237" t="s">
        <v>10497</v>
      </c>
      <c r="AJ2273" s="237" t="s">
        <v>332</v>
      </c>
    </row>
    <row r="2274" spans="1:36">
      <c r="A2274" s="237" t="str">
        <f t="shared" si="386"/>
        <v>0415300391居宅介護</v>
      </c>
      <c r="B2274" s="237" t="s">
        <v>10499</v>
      </c>
      <c r="C2274" s="237" t="s">
        <v>10500</v>
      </c>
      <c r="D2274" s="237" t="str">
        <f t="shared" si="387"/>
        <v>ユウゲンガイシャオキノデンキコウジ</v>
      </c>
      <c r="E2274" s="237" t="s">
        <v>10401</v>
      </c>
      <c r="F2274" s="237" t="str">
        <f t="shared" si="388"/>
        <v>984</v>
      </c>
      <c r="G2274" s="237" t="str">
        <f t="shared" si="389"/>
        <v>0831</v>
      </c>
      <c r="H2274" s="237" t="s">
        <v>10501</v>
      </c>
      <c r="I2274" s="237" t="str">
        <f t="shared" si="390"/>
        <v>仙台市若林区沖野７丁目９－９０</v>
      </c>
      <c r="J2274" s="237" t="s">
        <v>10502</v>
      </c>
      <c r="K2274" s="237" t="s">
        <v>10503</v>
      </c>
      <c r="L2274" s="237" t="s">
        <v>339</v>
      </c>
      <c r="M2274" s="237" t="s">
        <v>10504</v>
      </c>
      <c r="N2274" s="237" t="s">
        <v>10505</v>
      </c>
      <c r="O2274" s="237" t="s">
        <v>10506</v>
      </c>
      <c r="P2274" s="237" t="s">
        <v>10401</v>
      </c>
      <c r="Q2274" s="237" t="s">
        <v>9428</v>
      </c>
      <c r="R2274" s="237" t="s">
        <v>10501</v>
      </c>
      <c r="S2274" s="237" t="s">
        <v>10507</v>
      </c>
      <c r="T2274" s="237" t="s">
        <v>10503</v>
      </c>
      <c r="U2274" s="237" t="s">
        <v>10508</v>
      </c>
      <c r="V2274" s="237" t="s">
        <v>99</v>
      </c>
      <c r="W2274" s="237"/>
      <c r="X2274" s="237"/>
      <c r="Y2274" s="237" t="s">
        <v>10505</v>
      </c>
      <c r="Z2274" s="237" t="s">
        <v>10506</v>
      </c>
      <c r="AA2274" s="237" t="str">
        <f t="shared" si="391"/>
        <v>オキノホウモンカイゴサービス</v>
      </c>
      <c r="AB2274" s="237" t="s">
        <v>10401</v>
      </c>
      <c r="AC2274" s="237" t="str">
        <f t="shared" si="392"/>
        <v>984</v>
      </c>
      <c r="AD2274" s="237" t="str">
        <f t="shared" si="393"/>
        <v>0831</v>
      </c>
      <c r="AE2274" s="237" t="s">
        <v>9428</v>
      </c>
      <c r="AF2274" s="237" t="s">
        <v>10501</v>
      </c>
      <c r="AG2274" s="237" t="str">
        <f t="shared" si="394"/>
        <v>仙台市若林区沖野７丁目９－９０</v>
      </c>
      <c r="AH2274" s="237" t="s">
        <v>10507</v>
      </c>
      <c r="AI2274" s="237" t="s">
        <v>10503</v>
      </c>
      <c r="AJ2274" s="237" t="s">
        <v>332</v>
      </c>
    </row>
    <row r="2275" spans="1:36">
      <c r="A2275" s="237" t="str">
        <f t="shared" si="386"/>
        <v>0415300391重度訪問介護</v>
      </c>
      <c r="B2275" s="237" t="s">
        <v>10499</v>
      </c>
      <c r="C2275" s="237" t="s">
        <v>10500</v>
      </c>
      <c r="D2275" s="237" t="str">
        <f t="shared" si="387"/>
        <v>ユウゲンガイシャオキノデンキコウジ</v>
      </c>
      <c r="E2275" s="237" t="s">
        <v>10401</v>
      </c>
      <c r="F2275" s="237" t="str">
        <f t="shared" si="388"/>
        <v>984</v>
      </c>
      <c r="G2275" s="237" t="str">
        <f t="shared" si="389"/>
        <v>0831</v>
      </c>
      <c r="H2275" s="237" t="s">
        <v>10501</v>
      </c>
      <c r="I2275" s="237" t="str">
        <f t="shared" si="390"/>
        <v>仙台市若林区沖野７丁目９－９０</v>
      </c>
      <c r="J2275" s="237" t="s">
        <v>10502</v>
      </c>
      <c r="K2275" s="237" t="s">
        <v>10503</v>
      </c>
      <c r="L2275" s="237" t="s">
        <v>339</v>
      </c>
      <c r="M2275" s="237" t="s">
        <v>10504</v>
      </c>
      <c r="N2275" s="237" t="s">
        <v>10505</v>
      </c>
      <c r="O2275" s="237" t="s">
        <v>10506</v>
      </c>
      <c r="P2275" s="237" t="s">
        <v>10401</v>
      </c>
      <c r="Q2275" s="237" t="s">
        <v>9428</v>
      </c>
      <c r="R2275" s="237" t="s">
        <v>10501</v>
      </c>
      <c r="S2275" s="237" t="s">
        <v>10507</v>
      </c>
      <c r="T2275" s="237" t="s">
        <v>10503</v>
      </c>
      <c r="U2275" s="237" t="s">
        <v>10508</v>
      </c>
      <c r="V2275" s="237" t="s">
        <v>101</v>
      </c>
      <c r="W2275" s="237"/>
      <c r="X2275" s="237"/>
      <c r="Y2275" s="237" t="s">
        <v>10505</v>
      </c>
      <c r="Z2275" s="237" t="s">
        <v>10506</v>
      </c>
      <c r="AA2275" s="237" t="str">
        <f t="shared" si="391"/>
        <v>オキノホウモンカイゴサービス</v>
      </c>
      <c r="AB2275" s="237" t="s">
        <v>10401</v>
      </c>
      <c r="AC2275" s="237" t="str">
        <f t="shared" si="392"/>
        <v>984</v>
      </c>
      <c r="AD2275" s="237" t="str">
        <f t="shared" si="393"/>
        <v>0831</v>
      </c>
      <c r="AE2275" s="237" t="s">
        <v>9428</v>
      </c>
      <c r="AF2275" s="237" t="s">
        <v>10501</v>
      </c>
      <c r="AG2275" s="237" t="str">
        <f t="shared" si="394"/>
        <v>仙台市若林区沖野７丁目９－９０</v>
      </c>
      <c r="AH2275" s="237" t="s">
        <v>10507</v>
      </c>
      <c r="AI2275" s="237" t="s">
        <v>10503</v>
      </c>
      <c r="AJ2275" s="237" t="s">
        <v>332</v>
      </c>
    </row>
    <row r="2276" spans="1:36">
      <c r="A2276" s="237" t="str">
        <f t="shared" si="386"/>
        <v>0415300409居宅介護</v>
      </c>
      <c r="B2276" s="237" t="s">
        <v>10509</v>
      </c>
      <c r="C2276" s="237" t="s">
        <v>10510</v>
      </c>
      <c r="D2276" s="237" t="str">
        <f t="shared" si="387"/>
        <v>カブシキカイシャシラユリキカク</v>
      </c>
      <c r="E2276" s="237" t="s">
        <v>2210</v>
      </c>
      <c r="F2276" s="237" t="str">
        <f t="shared" si="388"/>
        <v>982</v>
      </c>
      <c r="G2276" s="237" t="str">
        <f t="shared" si="389"/>
        <v>0801</v>
      </c>
      <c r="H2276" s="237" t="s">
        <v>10511</v>
      </c>
      <c r="I2276" s="237" t="str">
        <f t="shared" si="390"/>
        <v>仙台市太白区八木山本町一丁目１０番地２</v>
      </c>
      <c r="J2276" s="237" t="s">
        <v>10512</v>
      </c>
      <c r="K2276" s="237" t="s">
        <v>10513</v>
      </c>
      <c r="L2276" s="237" t="s">
        <v>339</v>
      </c>
      <c r="M2276" s="237" t="s">
        <v>10514</v>
      </c>
      <c r="N2276" s="237" t="s">
        <v>10515</v>
      </c>
      <c r="O2276" s="237" t="s">
        <v>10516</v>
      </c>
      <c r="P2276" s="237" t="s">
        <v>10345</v>
      </c>
      <c r="Q2276" s="237" t="s">
        <v>9428</v>
      </c>
      <c r="R2276" s="237" t="s">
        <v>10517</v>
      </c>
      <c r="S2276" s="237" t="s">
        <v>10518</v>
      </c>
      <c r="T2276" s="237" t="s">
        <v>10519</v>
      </c>
      <c r="U2276" s="237" t="s">
        <v>10520</v>
      </c>
      <c r="V2276" s="237" t="s">
        <v>99</v>
      </c>
      <c r="W2276" s="237"/>
      <c r="X2276" s="237"/>
      <c r="Y2276" s="237" t="s">
        <v>10515</v>
      </c>
      <c r="Z2276" s="237" t="s">
        <v>10516</v>
      </c>
      <c r="AA2276" s="237" t="str">
        <f t="shared" si="391"/>
        <v>ケアサポートヒナタ</v>
      </c>
      <c r="AB2276" s="237" t="s">
        <v>10345</v>
      </c>
      <c r="AC2276" s="237" t="str">
        <f t="shared" si="392"/>
        <v>984</v>
      </c>
      <c r="AD2276" s="237" t="str">
        <f t="shared" si="393"/>
        <v>0816</v>
      </c>
      <c r="AE2276" s="237" t="s">
        <v>9428</v>
      </c>
      <c r="AF2276" s="237" t="s">
        <v>10517</v>
      </c>
      <c r="AG2276" s="237" t="str">
        <f t="shared" si="394"/>
        <v>仙台市若林区河原町一丁目１－５　リライアンス河原町１０１</v>
      </c>
      <c r="AH2276" s="237" t="s">
        <v>10518</v>
      </c>
      <c r="AI2276" s="237" t="s">
        <v>10519</v>
      </c>
      <c r="AJ2276" s="237" t="s">
        <v>332</v>
      </c>
    </row>
    <row r="2277" spans="1:36">
      <c r="A2277" s="237" t="str">
        <f t="shared" si="386"/>
        <v>0415300409重度訪問介護</v>
      </c>
      <c r="B2277" s="237" t="s">
        <v>10509</v>
      </c>
      <c r="C2277" s="237" t="s">
        <v>10510</v>
      </c>
      <c r="D2277" s="237" t="str">
        <f t="shared" si="387"/>
        <v>カブシキカイシャシラユリキカク</v>
      </c>
      <c r="E2277" s="237" t="s">
        <v>2210</v>
      </c>
      <c r="F2277" s="237" t="str">
        <f t="shared" si="388"/>
        <v>982</v>
      </c>
      <c r="G2277" s="237" t="str">
        <f t="shared" si="389"/>
        <v>0801</v>
      </c>
      <c r="H2277" s="237" t="s">
        <v>10511</v>
      </c>
      <c r="I2277" s="237" t="str">
        <f t="shared" si="390"/>
        <v>仙台市太白区八木山本町一丁目１０番地２</v>
      </c>
      <c r="J2277" s="237" t="s">
        <v>10512</v>
      </c>
      <c r="K2277" s="237" t="s">
        <v>10513</v>
      </c>
      <c r="L2277" s="237" t="s">
        <v>339</v>
      </c>
      <c r="M2277" s="237" t="s">
        <v>10514</v>
      </c>
      <c r="N2277" s="237" t="s">
        <v>10515</v>
      </c>
      <c r="O2277" s="237" t="s">
        <v>10516</v>
      </c>
      <c r="P2277" s="237" t="s">
        <v>10345</v>
      </c>
      <c r="Q2277" s="237" t="s">
        <v>9428</v>
      </c>
      <c r="R2277" s="237" t="s">
        <v>10517</v>
      </c>
      <c r="S2277" s="237" t="s">
        <v>10518</v>
      </c>
      <c r="T2277" s="237" t="s">
        <v>10519</v>
      </c>
      <c r="U2277" s="237" t="s">
        <v>10520</v>
      </c>
      <c r="V2277" s="237" t="s">
        <v>101</v>
      </c>
      <c r="W2277" s="237"/>
      <c r="X2277" s="237"/>
      <c r="Y2277" s="237" t="s">
        <v>10515</v>
      </c>
      <c r="Z2277" s="237" t="s">
        <v>10516</v>
      </c>
      <c r="AA2277" s="237" t="str">
        <f t="shared" si="391"/>
        <v>ケアサポートヒナタ</v>
      </c>
      <c r="AB2277" s="237" t="s">
        <v>10345</v>
      </c>
      <c r="AC2277" s="237" t="str">
        <f t="shared" si="392"/>
        <v>984</v>
      </c>
      <c r="AD2277" s="237" t="str">
        <f t="shared" si="393"/>
        <v>0816</v>
      </c>
      <c r="AE2277" s="237" t="s">
        <v>9428</v>
      </c>
      <c r="AF2277" s="237" t="s">
        <v>10517</v>
      </c>
      <c r="AG2277" s="237" t="str">
        <f t="shared" si="394"/>
        <v>仙台市若林区河原町一丁目１－５　リライアンス河原町１０１</v>
      </c>
      <c r="AH2277" s="237" t="s">
        <v>10518</v>
      </c>
      <c r="AI2277" s="237" t="s">
        <v>10519</v>
      </c>
      <c r="AJ2277" s="237" t="s">
        <v>332</v>
      </c>
    </row>
    <row r="2278" spans="1:36">
      <c r="A2278" s="237" t="str">
        <f t="shared" si="386"/>
        <v>0415300417居宅介護</v>
      </c>
      <c r="B2278" s="237" t="s">
        <v>10521</v>
      </c>
      <c r="C2278" s="237" t="s">
        <v>10522</v>
      </c>
      <c r="D2278" s="237" t="str">
        <f t="shared" si="387"/>
        <v>ユウゲンガイシャミツヤコウツウ</v>
      </c>
      <c r="E2278" s="237" t="s">
        <v>10523</v>
      </c>
      <c r="F2278" s="237" t="str">
        <f t="shared" si="388"/>
        <v>984</v>
      </c>
      <c r="G2278" s="237" t="str">
        <f t="shared" si="389"/>
        <v>0034</v>
      </c>
      <c r="H2278" s="237" t="s">
        <v>10524</v>
      </c>
      <c r="I2278" s="237" t="str">
        <f t="shared" si="390"/>
        <v>仙台市若林区荒浜新二丁目19番地の４</v>
      </c>
      <c r="J2278" s="237" t="s">
        <v>10525</v>
      </c>
      <c r="K2278" s="237" t="s">
        <v>10526</v>
      </c>
      <c r="L2278" s="237" t="s">
        <v>339</v>
      </c>
      <c r="M2278" s="237" t="s">
        <v>10527</v>
      </c>
      <c r="N2278" s="237" t="s">
        <v>10521</v>
      </c>
      <c r="O2278" s="237" t="s">
        <v>10522</v>
      </c>
      <c r="P2278" s="237" t="s">
        <v>10528</v>
      </c>
      <c r="Q2278" s="237" t="s">
        <v>9428</v>
      </c>
      <c r="R2278" s="237" t="s">
        <v>10529</v>
      </c>
      <c r="S2278" s="237" t="s">
        <v>10525</v>
      </c>
      <c r="T2278" s="237" t="s">
        <v>10530</v>
      </c>
      <c r="U2278" s="237" t="s">
        <v>10531</v>
      </c>
      <c r="V2278" s="237" t="s">
        <v>99</v>
      </c>
      <c r="W2278" s="237"/>
      <c r="X2278" s="237"/>
      <c r="Y2278" s="237" t="s">
        <v>10521</v>
      </c>
      <c r="Z2278" s="237" t="s">
        <v>10522</v>
      </c>
      <c r="AA2278" s="237" t="str">
        <f t="shared" si="391"/>
        <v>ユウゲンガイシャミツヤコウツウ</v>
      </c>
      <c r="AB2278" s="237" t="s">
        <v>10528</v>
      </c>
      <c r="AC2278" s="237" t="str">
        <f t="shared" si="392"/>
        <v>984</v>
      </c>
      <c r="AD2278" s="237" t="str">
        <f t="shared" si="393"/>
        <v>0811</v>
      </c>
      <c r="AE2278" s="237" t="s">
        <v>9428</v>
      </c>
      <c r="AF2278" s="237" t="s">
        <v>10529</v>
      </c>
      <c r="AG2278" s="237" t="str">
        <f t="shared" si="394"/>
        <v>仙台市若林区保春院前丁72番３号</v>
      </c>
      <c r="AH2278" s="237" t="s">
        <v>10525</v>
      </c>
      <c r="AI2278" s="237" t="s">
        <v>10530</v>
      </c>
      <c r="AJ2278" s="237" t="s">
        <v>332</v>
      </c>
    </row>
    <row r="2279" spans="1:36">
      <c r="A2279" s="237" t="str">
        <f t="shared" si="386"/>
        <v>0415300417重度訪問介護</v>
      </c>
      <c r="B2279" s="237" t="s">
        <v>10521</v>
      </c>
      <c r="C2279" s="237" t="s">
        <v>10522</v>
      </c>
      <c r="D2279" s="237" t="str">
        <f t="shared" si="387"/>
        <v>ユウゲンガイシャミツヤコウツウ</v>
      </c>
      <c r="E2279" s="237" t="s">
        <v>10523</v>
      </c>
      <c r="F2279" s="237" t="str">
        <f t="shared" si="388"/>
        <v>984</v>
      </c>
      <c r="G2279" s="237" t="str">
        <f t="shared" si="389"/>
        <v>0034</v>
      </c>
      <c r="H2279" s="237" t="s">
        <v>10524</v>
      </c>
      <c r="I2279" s="237" t="str">
        <f t="shared" si="390"/>
        <v>仙台市若林区荒浜新二丁目19番地の４</v>
      </c>
      <c r="J2279" s="237" t="s">
        <v>10525</v>
      </c>
      <c r="K2279" s="237" t="s">
        <v>10526</v>
      </c>
      <c r="L2279" s="237" t="s">
        <v>339</v>
      </c>
      <c r="M2279" s="237" t="s">
        <v>10527</v>
      </c>
      <c r="N2279" s="237" t="s">
        <v>10521</v>
      </c>
      <c r="O2279" s="237" t="s">
        <v>10522</v>
      </c>
      <c r="P2279" s="237" t="s">
        <v>10528</v>
      </c>
      <c r="Q2279" s="237" t="s">
        <v>9428</v>
      </c>
      <c r="R2279" s="237" t="s">
        <v>10529</v>
      </c>
      <c r="S2279" s="237" t="s">
        <v>10525</v>
      </c>
      <c r="T2279" s="237" t="s">
        <v>10530</v>
      </c>
      <c r="U2279" s="237" t="s">
        <v>10531</v>
      </c>
      <c r="V2279" s="237" t="s">
        <v>101</v>
      </c>
      <c r="W2279" s="237"/>
      <c r="X2279" s="237"/>
      <c r="Y2279" s="237" t="s">
        <v>10521</v>
      </c>
      <c r="Z2279" s="237" t="s">
        <v>10522</v>
      </c>
      <c r="AA2279" s="237" t="str">
        <f t="shared" si="391"/>
        <v>ユウゲンガイシャミツヤコウツウ</v>
      </c>
      <c r="AB2279" s="237" t="s">
        <v>10528</v>
      </c>
      <c r="AC2279" s="237" t="str">
        <f t="shared" si="392"/>
        <v>984</v>
      </c>
      <c r="AD2279" s="237" t="str">
        <f t="shared" si="393"/>
        <v>0811</v>
      </c>
      <c r="AE2279" s="237" t="s">
        <v>9428</v>
      </c>
      <c r="AF2279" s="237" t="s">
        <v>10529</v>
      </c>
      <c r="AG2279" s="237" t="str">
        <f t="shared" si="394"/>
        <v>仙台市若林区保春院前丁72番３号</v>
      </c>
      <c r="AH2279" s="237" t="s">
        <v>10525</v>
      </c>
      <c r="AI2279" s="237" t="s">
        <v>10530</v>
      </c>
      <c r="AJ2279" s="237" t="s">
        <v>332</v>
      </c>
    </row>
    <row r="2280" spans="1:36">
      <c r="A2280" s="237" t="str">
        <f t="shared" si="386"/>
        <v>0415300425自立訓練（生活訓練）</v>
      </c>
      <c r="B2280" s="237" t="s">
        <v>10069</v>
      </c>
      <c r="C2280" s="237" t="s">
        <v>10070</v>
      </c>
      <c r="D2280" s="237" t="str">
        <f t="shared" si="387"/>
        <v>トクテイヒエイリカツドウホウジンシャロームノカイ</v>
      </c>
      <c r="E2280" s="237" t="s">
        <v>923</v>
      </c>
      <c r="F2280" s="237" t="str">
        <f t="shared" si="388"/>
        <v>983</v>
      </c>
      <c r="G2280" s="237" t="str">
        <f t="shared" si="389"/>
        <v>0852</v>
      </c>
      <c r="H2280" s="237" t="s">
        <v>10071</v>
      </c>
      <c r="I2280" s="237" t="str">
        <f t="shared" si="390"/>
        <v>仙台市宮城野区榴岡三丁目９番15－305号</v>
      </c>
      <c r="J2280" s="237" t="s">
        <v>10072</v>
      </c>
      <c r="K2280" s="237" t="s">
        <v>10073</v>
      </c>
      <c r="L2280" s="237" t="s">
        <v>248</v>
      </c>
      <c r="M2280" s="237" t="s">
        <v>10074</v>
      </c>
      <c r="N2280" s="237" t="s">
        <v>10532</v>
      </c>
      <c r="O2280" s="237" t="s">
        <v>10533</v>
      </c>
      <c r="P2280" s="237" t="s">
        <v>8581</v>
      </c>
      <c r="Q2280" s="237" t="s">
        <v>9428</v>
      </c>
      <c r="R2280" s="237" t="s">
        <v>10534</v>
      </c>
      <c r="S2280" s="237" t="s">
        <v>10535</v>
      </c>
      <c r="T2280" s="237" t="s">
        <v>10536</v>
      </c>
      <c r="U2280" s="237" t="s">
        <v>10537</v>
      </c>
      <c r="V2280" s="237" t="s">
        <v>108</v>
      </c>
      <c r="W2280" s="237"/>
      <c r="X2280" s="237"/>
      <c r="Y2280" s="237" t="s">
        <v>10532</v>
      </c>
      <c r="Z2280" s="237" t="s">
        <v>10533</v>
      </c>
      <c r="AA2280" s="237" t="str">
        <f t="shared" si="391"/>
        <v>トクテイヒエイリカツドウホウジンシャロームノカイ　アトリエブドウノキ</v>
      </c>
      <c r="AB2280" s="237" t="s">
        <v>8581</v>
      </c>
      <c r="AC2280" s="237" t="str">
        <f t="shared" si="392"/>
        <v>984</v>
      </c>
      <c r="AD2280" s="237" t="str">
        <f t="shared" si="393"/>
        <v>0051</v>
      </c>
      <c r="AE2280" s="237" t="s">
        <v>9428</v>
      </c>
      <c r="AF2280" s="237" t="s">
        <v>10538</v>
      </c>
      <c r="AG2280" s="237" t="str">
        <f t="shared" si="394"/>
        <v>仙台市若林区新寺二丁目３番１号　長屋ビル402</v>
      </c>
      <c r="AH2280" s="237" t="s">
        <v>10535</v>
      </c>
      <c r="AI2280" s="237" t="s">
        <v>10536</v>
      </c>
      <c r="AJ2280" s="237" t="s">
        <v>260</v>
      </c>
    </row>
    <row r="2281" spans="1:36">
      <c r="A2281" s="237" t="str">
        <f t="shared" si="386"/>
        <v>0415300425就労移行支援</v>
      </c>
      <c r="B2281" s="237" t="s">
        <v>10069</v>
      </c>
      <c r="C2281" s="237" t="s">
        <v>10070</v>
      </c>
      <c r="D2281" s="237" t="str">
        <f t="shared" si="387"/>
        <v>トクテイヒエイリカツドウホウジンシャロームノカイ</v>
      </c>
      <c r="E2281" s="237" t="s">
        <v>923</v>
      </c>
      <c r="F2281" s="237" t="str">
        <f t="shared" si="388"/>
        <v>983</v>
      </c>
      <c r="G2281" s="237" t="str">
        <f t="shared" si="389"/>
        <v>0852</v>
      </c>
      <c r="H2281" s="237" t="s">
        <v>10071</v>
      </c>
      <c r="I2281" s="237" t="str">
        <f t="shared" si="390"/>
        <v>仙台市宮城野区榴岡三丁目９番15－305号</v>
      </c>
      <c r="J2281" s="237" t="s">
        <v>10072</v>
      </c>
      <c r="K2281" s="237" t="s">
        <v>10073</v>
      </c>
      <c r="L2281" s="237" t="s">
        <v>248</v>
      </c>
      <c r="M2281" s="237" t="s">
        <v>10074</v>
      </c>
      <c r="N2281" s="237" t="s">
        <v>10532</v>
      </c>
      <c r="O2281" s="237" t="s">
        <v>10533</v>
      </c>
      <c r="P2281" s="237" t="s">
        <v>8581</v>
      </c>
      <c r="Q2281" s="237" t="s">
        <v>9428</v>
      </c>
      <c r="R2281" s="237" t="s">
        <v>10534</v>
      </c>
      <c r="S2281" s="237" t="s">
        <v>10535</v>
      </c>
      <c r="T2281" s="237" t="s">
        <v>10536</v>
      </c>
      <c r="U2281" s="237" t="s">
        <v>10537</v>
      </c>
      <c r="V2281" s="237" t="s">
        <v>109</v>
      </c>
      <c r="W2281" s="237"/>
      <c r="X2281" s="237"/>
      <c r="Y2281" s="237" t="s">
        <v>10532</v>
      </c>
      <c r="Z2281" s="237" t="s">
        <v>10533</v>
      </c>
      <c r="AA2281" s="237" t="str">
        <f t="shared" si="391"/>
        <v>トクテイヒエイリカツドウホウジンシャロームノカイ　アトリエブドウノキ</v>
      </c>
      <c r="AB2281" s="237" t="s">
        <v>10539</v>
      </c>
      <c r="AC2281" s="237" t="str">
        <f t="shared" si="392"/>
        <v>983</v>
      </c>
      <c r="AD2281" s="237" t="str">
        <f t="shared" si="393"/>
        <v>0851</v>
      </c>
      <c r="AE2281" s="237" t="s">
        <v>9168</v>
      </c>
      <c r="AF2281" s="237" t="s">
        <v>10540</v>
      </c>
      <c r="AG2281" s="237" t="str">
        <f t="shared" si="394"/>
        <v>仙台市宮城野区榴ケ岡5番地　みやぎNPOプラザ内</v>
      </c>
      <c r="AH2281" s="237" t="s">
        <v>10541</v>
      </c>
      <c r="AI2281" s="237" t="s">
        <v>10541</v>
      </c>
      <c r="AJ2281" s="237" t="s">
        <v>332</v>
      </c>
    </row>
    <row r="2282" spans="1:36">
      <c r="A2282" s="237" t="str">
        <f t="shared" si="386"/>
        <v>0415300425就労継続支援Ｂ型</v>
      </c>
      <c r="B2282" s="237" t="s">
        <v>10069</v>
      </c>
      <c r="C2282" s="237" t="s">
        <v>10070</v>
      </c>
      <c r="D2282" s="237" t="str">
        <f t="shared" si="387"/>
        <v>トクテイヒエイリカツドウホウジンシャロームノカイ</v>
      </c>
      <c r="E2282" s="237" t="s">
        <v>923</v>
      </c>
      <c r="F2282" s="237" t="str">
        <f t="shared" si="388"/>
        <v>983</v>
      </c>
      <c r="G2282" s="237" t="str">
        <f t="shared" si="389"/>
        <v>0852</v>
      </c>
      <c r="H2282" s="237" t="s">
        <v>10071</v>
      </c>
      <c r="I2282" s="237" t="str">
        <f t="shared" si="390"/>
        <v>仙台市宮城野区榴岡三丁目９番15－305号</v>
      </c>
      <c r="J2282" s="237" t="s">
        <v>10072</v>
      </c>
      <c r="K2282" s="237" t="s">
        <v>10073</v>
      </c>
      <c r="L2282" s="237" t="s">
        <v>248</v>
      </c>
      <c r="M2282" s="237" t="s">
        <v>10074</v>
      </c>
      <c r="N2282" s="237" t="s">
        <v>10532</v>
      </c>
      <c r="O2282" s="237" t="s">
        <v>10533</v>
      </c>
      <c r="P2282" s="237" t="s">
        <v>8581</v>
      </c>
      <c r="Q2282" s="237" t="s">
        <v>9428</v>
      </c>
      <c r="R2282" s="237" t="s">
        <v>10534</v>
      </c>
      <c r="S2282" s="237" t="s">
        <v>10535</v>
      </c>
      <c r="T2282" s="237" t="s">
        <v>10536</v>
      </c>
      <c r="U2282" s="237" t="s">
        <v>10537</v>
      </c>
      <c r="V2282" s="237" t="s">
        <v>111</v>
      </c>
      <c r="W2282" s="237"/>
      <c r="X2282" s="237"/>
      <c r="Y2282" s="237" t="s">
        <v>10532</v>
      </c>
      <c r="Z2282" s="237" t="s">
        <v>10533</v>
      </c>
      <c r="AA2282" s="237" t="str">
        <f t="shared" si="391"/>
        <v>トクテイヒエイリカツドウホウジンシャロームノカイ　アトリエブドウノキ</v>
      </c>
      <c r="AB2282" s="237" t="s">
        <v>8581</v>
      </c>
      <c r="AC2282" s="237" t="str">
        <f t="shared" si="392"/>
        <v>984</v>
      </c>
      <c r="AD2282" s="237" t="str">
        <f t="shared" si="393"/>
        <v>0051</v>
      </c>
      <c r="AE2282" s="237" t="s">
        <v>9428</v>
      </c>
      <c r="AF2282" s="237" t="s">
        <v>10534</v>
      </c>
      <c r="AG2282" s="237" t="str">
        <f t="shared" si="394"/>
        <v>仙台市若林区新寺二丁目３番１号　長屋ビル102、401</v>
      </c>
      <c r="AH2282" s="237" t="s">
        <v>10542</v>
      </c>
      <c r="AI2282" s="237" t="s">
        <v>10542</v>
      </c>
      <c r="AJ2282" s="237" t="s">
        <v>260</v>
      </c>
    </row>
    <row r="2283" spans="1:36">
      <c r="A2283" s="237" t="str">
        <f t="shared" si="386"/>
        <v>0415300433就労移行支援</v>
      </c>
      <c r="B2283" s="237" t="s">
        <v>10371</v>
      </c>
      <c r="C2283" s="237" t="s">
        <v>10372</v>
      </c>
      <c r="D2283" s="237" t="str">
        <f t="shared" si="387"/>
        <v>シャカイフクシホウジンマドカ</v>
      </c>
      <c r="E2283" s="237" t="s">
        <v>2317</v>
      </c>
      <c r="F2283" s="237" t="str">
        <f t="shared" si="388"/>
        <v>981</v>
      </c>
      <c r="G2283" s="237" t="str">
        <f t="shared" si="389"/>
        <v>1102</v>
      </c>
      <c r="H2283" s="237" t="s">
        <v>10373</v>
      </c>
      <c r="I2283" s="237" t="str">
        <f t="shared" si="390"/>
        <v>仙台市太白区袋原四丁目37番１号</v>
      </c>
      <c r="J2283" s="237" t="s">
        <v>10374</v>
      </c>
      <c r="K2283" s="237" t="s">
        <v>10375</v>
      </c>
      <c r="L2283" s="237" t="s">
        <v>248</v>
      </c>
      <c r="M2283" s="237" t="s">
        <v>10376</v>
      </c>
      <c r="N2283" s="237" t="s">
        <v>10543</v>
      </c>
      <c r="O2283" s="237" t="s">
        <v>10544</v>
      </c>
      <c r="P2283" s="237" t="s">
        <v>2317</v>
      </c>
      <c r="Q2283" s="237" t="s">
        <v>7382</v>
      </c>
      <c r="R2283" s="237" t="s">
        <v>10545</v>
      </c>
      <c r="S2283" s="237" t="s">
        <v>10374</v>
      </c>
      <c r="T2283" s="237" t="s">
        <v>10375</v>
      </c>
      <c r="U2283" s="237" t="s">
        <v>10546</v>
      </c>
      <c r="V2283" s="237" t="s">
        <v>109</v>
      </c>
      <c r="W2283" s="237"/>
      <c r="X2283" s="237"/>
      <c r="Y2283" s="237" t="s">
        <v>10543</v>
      </c>
      <c r="Z2283" s="237" t="s">
        <v>10544</v>
      </c>
      <c r="AA2283" s="237" t="str">
        <f t="shared" si="391"/>
        <v>シャカイフクシホウジンマドカ　マドカアラハマ</v>
      </c>
      <c r="AB2283" s="237" t="s">
        <v>10379</v>
      </c>
      <c r="AC2283" s="237" t="str">
        <f t="shared" si="392"/>
        <v>984</v>
      </c>
      <c r="AD2283" s="237" t="str">
        <f t="shared" si="393"/>
        <v>0033</v>
      </c>
      <c r="AE2283" s="237" t="s">
        <v>9428</v>
      </c>
      <c r="AF2283" s="237" t="s">
        <v>10380</v>
      </c>
      <c r="AG2283" s="237" t="str">
        <f t="shared" si="394"/>
        <v>仙台市若林区荒浜字一本杉北２－２</v>
      </c>
      <c r="AH2283" s="237" t="s">
        <v>10374</v>
      </c>
      <c r="AI2283" s="237" t="s">
        <v>10547</v>
      </c>
      <c r="AJ2283" s="237" t="s">
        <v>332</v>
      </c>
    </row>
    <row r="2284" spans="1:36">
      <c r="A2284" s="237" t="str">
        <f t="shared" si="386"/>
        <v>0415300433就労継続支援Ｂ型</v>
      </c>
      <c r="B2284" s="237" t="s">
        <v>10371</v>
      </c>
      <c r="C2284" s="237" t="s">
        <v>10372</v>
      </c>
      <c r="D2284" s="237" t="str">
        <f t="shared" si="387"/>
        <v>シャカイフクシホウジンマドカ</v>
      </c>
      <c r="E2284" s="237" t="s">
        <v>2317</v>
      </c>
      <c r="F2284" s="237" t="str">
        <f t="shared" si="388"/>
        <v>981</v>
      </c>
      <c r="G2284" s="237" t="str">
        <f t="shared" si="389"/>
        <v>1102</v>
      </c>
      <c r="H2284" s="237" t="s">
        <v>10373</v>
      </c>
      <c r="I2284" s="237" t="str">
        <f t="shared" si="390"/>
        <v>仙台市太白区袋原四丁目37番１号</v>
      </c>
      <c r="J2284" s="237" t="s">
        <v>10374</v>
      </c>
      <c r="K2284" s="237" t="s">
        <v>10375</v>
      </c>
      <c r="L2284" s="237" t="s">
        <v>248</v>
      </c>
      <c r="M2284" s="237" t="s">
        <v>10376</v>
      </c>
      <c r="N2284" s="237" t="s">
        <v>10543</v>
      </c>
      <c r="O2284" s="237" t="s">
        <v>10544</v>
      </c>
      <c r="P2284" s="237" t="s">
        <v>2317</v>
      </c>
      <c r="Q2284" s="237" t="s">
        <v>7382</v>
      </c>
      <c r="R2284" s="237" t="s">
        <v>10545</v>
      </c>
      <c r="S2284" s="237" t="s">
        <v>10374</v>
      </c>
      <c r="T2284" s="237" t="s">
        <v>10375</v>
      </c>
      <c r="U2284" s="237" t="s">
        <v>10546</v>
      </c>
      <c r="V2284" s="237" t="s">
        <v>111</v>
      </c>
      <c r="W2284" s="237"/>
      <c r="X2284" s="237"/>
      <c r="Y2284" s="237" t="s">
        <v>10543</v>
      </c>
      <c r="Z2284" s="237" t="s">
        <v>10544</v>
      </c>
      <c r="AA2284" s="237" t="str">
        <f t="shared" si="391"/>
        <v>シャカイフクシホウジンマドカ　マドカアラハマ</v>
      </c>
      <c r="AB2284" s="237" t="s">
        <v>10379</v>
      </c>
      <c r="AC2284" s="237" t="str">
        <f t="shared" si="392"/>
        <v>984</v>
      </c>
      <c r="AD2284" s="237" t="str">
        <f t="shared" si="393"/>
        <v>0033</v>
      </c>
      <c r="AE2284" s="237" t="s">
        <v>9428</v>
      </c>
      <c r="AF2284" s="237" t="s">
        <v>10380</v>
      </c>
      <c r="AG2284" s="237" t="str">
        <f t="shared" si="394"/>
        <v>仙台市若林区荒浜字一本杉北２－２</v>
      </c>
      <c r="AH2284" s="237" t="s">
        <v>10374</v>
      </c>
      <c r="AI2284" s="237" t="s">
        <v>10547</v>
      </c>
      <c r="AJ2284" s="237" t="s">
        <v>332</v>
      </c>
    </row>
    <row r="2285" spans="1:36">
      <c r="A2285" s="237" t="str">
        <f t="shared" si="386"/>
        <v>0415300441就労移行支援</v>
      </c>
      <c r="B2285" s="237" t="s">
        <v>9397</v>
      </c>
      <c r="C2285" s="237" t="s">
        <v>9398</v>
      </c>
      <c r="D2285" s="237" t="str">
        <f t="shared" si="387"/>
        <v>シャカイフクシホウジンアイシフクシカイ</v>
      </c>
      <c r="E2285" s="237" t="s">
        <v>9399</v>
      </c>
      <c r="F2285" s="237" t="str">
        <f t="shared" si="388"/>
        <v>983</v>
      </c>
      <c r="G2285" s="237" t="str">
        <f t="shared" si="389"/>
        <v>0832</v>
      </c>
      <c r="H2285" s="237" t="s">
        <v>9400</v>
      </c>
      <c r="I2285" s="237" t="str">
        <f t="shared" si="390"/>
        <v>仙台市宮城野区安養寺二丁目１番２号</v>
      </c>
      <c r="J2285" s="237" t="s">
        <v>9401</v>
      </c>
      <c r="K2285" s="237" t="s">
        <v>9402</v>
      </c>
      <c r="L2285" s="237" t="s">
        <v>248</v>
      </c>
      <c r="M2285" s="237" t="s">
        <v>9403</v>
      </c>
      <c r="N2285" s="237" t="s">
        <v>10548</v>
      </c>
      <c r="O2285" s="237" t="s">
        <v>10549</v>
      </c>
      <c r="P2285" s="237" t="s">
        <v>10550</v>
      </c>
      <c r="Q2285" s="237" t="s">
        <v>9428</v>
      </c>
      <c r="R2285" s="237" t="s">
        <v>10551</v>
      </c>
      <c r="S2285" s="237" t="s">
        <v>10552</v>
      </c>
      <c r="T2285" s="237" t="s">
        <v>10553</v>
      </c>
      <c r="U2285" s="237" t="s">
        <v>10554</v>
      </c>
      <c r="V2285" s="237" t="s">
        <v>109</v>
      </c>
      <c r="W2285" s="237"/>
      <c r="X2285" s="237"/>
      <c r="Y2285" s="237" t="s">
        <v>10548</v>
      </c>
      <c r="Z2285" s="237" t="s">
        <v>10549</v>
      </c>
      <c r="AA2285" s="237" t="str">
        <f t="shared" si="391"/>
        <v>フォンテーヌ</v>
      </c>
      <c r="AB2285" s="237" t="s">
        <v>10550</v>
      </c>
      <c r="AC2285" s="237" t="str">
        <f t="shared" si="392"/>
        <v>984</v>
      </c>
      <c r="AD2285" s="237" t="str">
        <f t="shared" si="393"/>
        <v>0815</v>
      </c>
      <c r="AE2285" s="237" t="s">
        <v>9428</v>
      </c>
      <c r="AF2285" s="237" t="s">
        <v>10551</v>
      </c>
      <c r="AG2285" s="237" t="str">
        <f t="shared" si="394"/>
        <v>仙台市若林区文化町１５番１２号</v>
      </c>
      <c r="AH2285" s="237" t="s">
        <v>10552</v>
      </c>
      <c r="AI2285" s="237" t="s">
        <v>10553</v>
      </c>
      <c r="AJ2285" s="237" t="s">
        <v>332</v>
      </c>
    </row>
    <row r="2286" spans="1:36">
      <c r="A2286" s="237" t="str">
        <f t="shared" si="386"/>
        <v>0415300441就労継続支援Ｂ型</v>
      </c>
      <c r="B2286" s="237" t="s">
        <v>9397</v>
      </c>
      <c r="C2286" s="237" t="s">
        <v>9398</v>
      </c>
      <c r="D2286" s="237" t="str">
        <f t="shared" si="387"/>
        <v>シャカイフクシホウジンアイシフクシカイ</v>
      </c>
      <c r="E2286" s="237" t="s">
        <v>9399</v>
      </c>
      <c r="F2286" s="237" t="str">
        <f t="shared" si="388"/>
        <v>983</v>
      </c>
      <c r="G2286" s="237" t="str">
        <f t="shared" si="389"/>
        <v>0832</v>
      </c>
      <c r="H2286" s="237" t="s">
        <v>9400</v>
      </c>
      <c r="I2286" s="237" t="str">
        <f t="shared" si="390"/>
        <v>仙台市宮城野区安養寺二丁目１番２号</v>
      </c>
      <c r="J2286" s="237" t="s">
        <v>9401</v>
      </c>
      <c r="K2286" s="237" t="s">
        <v>9402</v>
      </c>
      <c r="L2286" s="237" t="s">
        <v>248</v>
      </c>
      <c r="M2286" s="237" t="s">
        <v>9403</v>
      </c>
      <c r="N2286" s="237" t="s">
        <v>10548</v>
      </c>
      <c r="O2286" s="237" t="s">
        <v>10549</v>
      </c>
      <c r="P2286" s="237" t="s">
        <v>10550</v>
      </c>
      <c r="Q2286" s="237" t="s">
        <v>9428</v>
      </c>
      <c r="R2286" s="237" t="s">
        <v>10551</v>
      </c>
      <c r="S2286" s="237" t="s">
        <v>10552</v>
      </c>
      <c r="T2286" s="237" t="s">
        <v>10553</v>
      </c>
      <c r="U2286" s="237" t="s">
        <v>10554</v>
      </c>
      <c r="V2286" s="237" t="s">
        <v>111</v>
      </c>
      <c r="W2286" s="237"/>
      <c r="X2286" s="237"/>
      <c r="Y2286" s="237" t="s">
        <v>10548</v>
      </c>
      <c r="Z2286" s="237" t="s">
        <v>10549</v>
      </c>
      <c r="AA2286" s="237" t="str">
        <f t="shared" si="391"/>
        <v>フォンテーヌ</v>
      </c>
      <c r="AB2286" s="237" t="s">
        <v>10550</v>
      </c>
      <c r="AC2286" s="237" t="str">
        <f t="shared" si="392"/>
        <v>984</v>
      </c>
      <c r="AD2286" s="237" t="str">
        <f t="shared" si="393"/>
        <v>0815</v>
      </c>
      <c r="AE2286" s="237" t="s">
        <v>9428</v>
      </c>
      <c r="AF2286" s="237" t="s">
        <v>10551</v>
      </c>
      <c r="AG2286" s="237" t="str">
        <f t="shared" si="394"/>
        <v>仙台市若林区文化町１５番１２号</v>
      </c>
      <c r="AH2286" s="237" t="s">
        <v>10552</v>
      </c>
      <c r="AI2286" s="237" t="s">
        <v>10553</v>
      </c>
      <c r="AJ2286" s="237" t="s">
        <v>260</v>
      </c>
    </row>
    <row r="2287" spans="1:36">
      <c r="A2287" s="237" t="str">
        <f t="shared" si="386"/>
        <v>0415300474居宅介護</v>
      </c>
      <c r="B2287" s="237" t="s">
        <v>2802</v>
      </c>
      <c r="C2287" s="237" t="s">
        <v>2803</v>
      </c>
      <c r="D2287" s="237" t="str">
        <f t="shared" si="387"/>
        <v>カブシキガイシャジャパンケアサービス</v>
      </c>
      <c r="E2287" s="237" t="s">
        <v>2804</v>
      </c>
      <c r="F2287" s="237" t="str">
        <f t="shared" si="388"/>
        <v>140</v>
      </c>
      <c r="G2287" s="237" t="str">
        <f t="shared" si="389"/>
        <v>0002</v>
      </c>
      <c r="H2287" s="237" t="s">
        <v>9693</v>
      </c>
      <c r="I2287" s="237" t="str">
        <f t="shared" si="390"/>
        <v>東京都品川区東品川４－１２－８</v>
      </c>
      <c r="J2287" s="237" t="s">
        <v>2806</v>
      </c>
      <c r="K2287" s="237" t="s">
        <v>2807</v>
      </c>
      <c r="L2287" s="237" t="s">
        <v>635</v>
      </c>
      <c r="M2287" s="237" t="s">
        <v>9694</v>
      </c>
      <c r="N2287" s="237" t="s">
        <v>10555</v>
      </c>
      <c r="O2287" s="237" t="s">
        <v>10556</v>
      </c>
      <c r="P2287" s="237" t="s">
        <v>10557</v>
      </c>
      <c r="Q2287" s="237" t="s">
        <v>9428</v>
      </c>
      <c r="R2287" s="237" t="s">
        <v>10558</v>
      </c>
      <c r="S2287" s="237" t="s">
        <v>10559</v>
      </c>
      <c r="T2287" s="237" t="s">
        <v>10560</v>
      </c>
      <c r="U2287" s="237" t="s">
        <v>10561</v>
      </c>
      <c r="V2287" s="237" t="s">
        <v>99</v>
      </c>
      <c r="W2287" s="237"/>
      <c r="X2287" s="237"/>
      <c r="Y2287" s="237" t="s">
        <v>10555</v>
      </c>
      <c r="Z2287" s="237" t="s">
        <v>10556</v>
      </c>
      <c r="AA2287" s="237" t="str">
        <f t="shared" si="391"/>
        <v>ジャパンケアサービスハッピーセンダイチュウオウ・ヘルパーステーション</v>
      </c>
      <c r="AB2287" s="237" t="s">
        <v>10557</v>
      </c>
      <c r="AC2287" s="237" t="str">
        <f t="shared" si="392"/>
        <v>984</v>
      </c>
      <c r="AD2287" s="237" t="str">
        <f t="shared" si="393"/>
        <v>0057</v>
      </c>
      <c r="AE2287" s="237" t="s">
        <v>9428</v>
      </c>
      <c r="AF2287" s="237" t="s">
        <v>10558</v>
      </c>
      <c r="AG2287" s="237" t="str">
        <f t="shared" si="394"/>
        <v>仙台市若林区三百人町181　ライオンズマンション保春院西101号</v>
      </c>
      <c r="AH2287" s="237" t="s">
        <v>10559</v>
      </c>
      <c r="AI2287" s="237" t="s">
        <v>10560</v>
      </c>
      <c r="AJ2287" s="237" t="s">
        <v>332</v>
      </c>
    </row>
    <row r="2288" spans="1:36">
      <c r="A2288" s="237" t="str">
        <f t="shared" si="386"/>
        <v>0415300474重度訪問介護</v>
      </c>
      <c r="B2288" s="237" t="s">
        <v>2802</v>
      </c>
      <c r="C2288" s="237" t="s">
        <v>2803</v>
      </c>
      <c r="D2288" s="237" t="str">
        <f t="shared" si="387"/>
        <v>カブシキガイシャジャパンケアサービス</v>
      </c>
      <c r="E2288" s="237" t="s">
        <v>2804</v>
      </c>
      <c r="F2288" s="237" t="str">
        <f t="shared" si="388"/>
        <v>140</v>
      </c>
      <c r="G2288" s="237" t="str">
        <f t="shared" si="389"/>
        <v>0002</v>
      </c>
      <c r="H2288" s="237" t="s">
        <v>9693</v>
      </c>
      <c r="I2288" s="237" t="str">
        <f t="shared" si="390"/>
        <v>東京都品川区東品川４－１２－８</v>
      </c>
      <c r="J2288" s="237" t="s">
        <v>2806</v>
      </c>
      <c r="K2288" s="237" t="s">
        <v>2807</v>
      </c>
      <c r="L2288" s="237" t="s">
        <v>635</v>
      </c>
      <c r="M2288" s="237" t="s">
        <v>9694</v>
      </c>
      <c r="N2288" s="237" t="s">
        <v>10555</v>
      </c>
      <c r="O2288" s="237" t="s">
        <v>10556</v>
      </c>
      <c r="P2288" s="237" t="s">
        <v>10557</v>
      </c>
      <c r="Q2288" s="237" t="s">
        <v>9428</v>
      </c>
      <c r="R2288" s="237" t="s">
        <v>10558</v>
      </c>
      <c r="S2288" s="237" t="s">
        <v>10559</v>
      </c>
      <c r="T2288" s="237" t="s">
        <v>10560</v>
      </c>
      <c r="U2288" s="237" t="s">
        <v>10561</v>
      </c>
      <c r="V2288" s="237" t="s">
        <v>101</v>
      </c>
      <c r="W2288" s="237"/>
      <c r="X2288" s="237"/>
      <c r="Y2288" s="237" t="s">
        <v>10555</v>
      </c>
      <c r="Z2288" s="237" t="s">
        <v>10556</v>
      </c>
      <c r="AA2288" s="237" t="str">
        <f t="shared" si="391"/>
        <v>ジャパンケアサービスハッピーセンダイチュウオウ・ヘルパーステーション</v>
      </c>
      <c r="AB2288" s="237" t="s">
        <v>10557</v>
      </c>
      <c r="AC2288" s="237" t="str">
        <f t="shared" si="392"/>
        <v>984</v>
      </c>
      <c r="AD2288" s="237" t="str">
        <f t="shared" si="393"/>
        <v>0057</v>
      </c>
      <c r="AE2288" s="237" t="s">
        <v>9428</v>
      </c>
      <c r="AF2288" s="237" t="s">
        <v>10558</v>
      </c>
      <c r="AG2288" s="237" t="str">
        <f t="shared" si="394"/>
        <v>仙台市若林区三百人町181　ライオンズマンション保春院西101号</v>
      </c>
      <c r="AH2288" s="237" t="s">
        <v>10559</v>
      </c>
      <c r="AI2288" s="237" t="s">
        <v>10560</v>
      </c>
      <c r="AJ2288" s="237" t="s">
        <v>332</v>
      </c>
    </row>
    <row r="2289" spans="1:36">
      <c r="A2289" s="237" t="str">
        <f t="shared" si="386"/>
        <v>0415300482就労継続支援Ｂ型</v>
      </c>
      <c r="B2289" s="237" t="s">
        <v>7478</v>
      </c>
      <c r="C2289" s="237" t="s">
        <v>7479</v>
      </c>
      <c r="D2289" s="237" t="str">
        <f t="shared" si="387"/>
        <v>トクテイヒエイリカツドウホウジンミヤギショウガイシャシュウロウシエンネットワーク</v>
      </c>
      <c r="E2289" s="237" t="s">
        <v>7237</v>
      </c>
      <c r="F2289" s="237" t="str">
        <f t="shared" si="388"/>
        <v>980</v>
      </c>
      <c r="G2289" s="237" t="str">
        <f t="shared" si="389"/>
        <v>0801</v>
      </c>
      <c r="H2289" s="237" t="s">
        <v>7480</v>
      </c>
      <c r="I2289" s="237" t="str">
        <f t="shared" si="390"/>
        <v>仙台市青葉区木町通2-5-21</v>
      </c>
      <c r="J2289" s="237" t="s">
        <v>7481</v>
      </c>
      <c r="K2289" s="237" t="s">
        <v>7482</v>
      </c>
      <c r="L2289" s="237" t="s">
        <v>248</v>
      </c>
      <c r="M2289" s="237" t="s">
        <v>7483</v>
      </c>
      <c r="N2289" s="237" t="s">
        <v>10562</v>
      </c>
      <c r="O2289" s="237" t="s">
        <v>10563</v>
      </c>
      <c r="P2289" s="237" t="s">
        <v>10308</v>
      </c>
      <c r="Q2289" s="237" t="s">
        <v>9428</v>
      </c>
      <c r="R2289" s="237" t="s">
        <v>10564</v>
      </c>
      <c r="S2289" s="237"/>
      <c r="T2289" s="237"/>
      <c r="U2289" s="237" t="s">
        <v>10565</v>
      </c>
      <c r="V2289" s="237" t="s">
        <v>111</v>
      </c>
      <c r="W2289" s="237"/>
      <c r="X2289" s="237"/>
      <c r="Y2289" s="237" t="s">
        <v>10562</v>
      </c>
      <c r="Z2289" s="237" t="s">
        <v>10563</v>
      </c>
      <c r="AA2289" s="237" t="str">
        <f t="shared" si="391"/>
        <v>ヒナタ</v>
      </c>
      <c r="AB2289" s="237" t="s">
        <v>10308</v>
      </c>
      <c r="AC2289" s="237" t="str">
        <f t="shared" si="392"/>
        <v>984</v>
      </c>
      <c r="AD2289" s="237" t="str">
        <f t="shared" si="393"/>
        <v>0826</v>
      </c>
      <c r="AE2289" s="237" t="s">
        <v>9428</v>
      </c>
      <c r="AF2289" s="237" t="s">
        <v>10564</v>
      </c>
      <c r="AG2289" s="237" t="str">
        <f t="shared" si="394"/>
        <v>仙台市若林区若林5-6-1</v>
      </c>
      <c r="AH2289" s="237" t="s">
        <v>7481</v>
      </c>
      <c r="AI2289" s="237"/>
      <c r="AJ2289" s="237" t="s">
        <v>332</v>
      </c>
    </row>
    <row r="2290" spans="1:36">
      <c r="A2290" s="237" t="str">
        <f t="shared" si="386"/>
        <v>0415300490自立訓練（生活訓練）</v>
      </c>
      <c r="B2290" s="237" t="s">
        <v>3084</v>
      </c>
      <c r="C2290" s="237" t="s">
        <v>3085</v>
      </c>
      <c r="D2290" s="237" t="str">
        <f t="shared" si="387"/>
        <v>シャカイフクシホウジンユウユウシャ</v>
      </c>
      <c r="E2290" s="237" t="s">
        <v>3086</v>
      </c>
      <c r="F2290" s="237" t="str">
        <f t="shared" si="388"/>
        <v>983</v>
      </c>
      <c r="G2290" s="237" t="str">
        <f t="shared" si="389"/>
        <v>0046</v>
      </c>
      <c r="H2290" s="237" t="s">
        <v>9423</v>
      </c>
      <c r="I2290" s="237" t="str">
        <f t="shared" si="390"/>
        <v>仙台市宮城野区西宮城野10番21号</v>
      </c>
      <c r="J2290" s="237" t="s">
        <v>3088</v>
      </c>
      <c r="K2290" s="237" t="s">
        <v>3089</v>
      </c>
      <c r="L2290" s="237" t="s">
        <v>248</v>
      </c>
      <c r="M2290" s="237" t="s">
        <v>3090</v>
      </c>
      <c r="N2290" s="237" t="s">
        <v>10566</v>
      </c>
      <c r="O2290" s="237" t="s">
        <v>10567</v>
      </c>
      <c r="P2290" s="237" t="s">
        <v>4814</v>
      </c>
      <c r="Q2290" s="237" t="s">
        <v>9428</v>
      </c>
      <c r="R2290" s="237" t="s">
        <v>10568</v>
      </c>
      <c r="S2290" s="237" t="s">
        <v>9430</v>
      </c>
      <c r="T2290" s="237" t="s">
        <v>9430</v>
      </c>
      <c r="U2290" s="237" t="s">
        <v>10569</v>
      </c>
      <c r="V2290" s="237" t="s">
        <v>108</v>
      </c>
      <c r="W2290" s="237"/>
      <c r="X2290" s="237"/>
      <c r="Y2290" s="237" t="s">
        <v>10566</v>
      </c>
      <c r="Z2290" s="237" t="s">
        <v>10567</v>
      </c>
      <c r="AA2290" s="237" t="str">
        <f t="shared" si="391"/>
        <v>パレッタ・ケヤキキノシタ</v>
      </c>
      <c r="AB2290" s="237" t="s">
        <v>4814</v>
      </c>
      <c r="AC2290" s="237" t="str">
        <f t="shared" si="392"/>
        <v>984</v>
      </c>
      <c r="AD2290" s="237" t="str">
        <f t="shared" si="393"/>
        <v>0047</v>
      </c>
      <c r="AE2290" s="237" t="s">
        <v>9428</v>
      </c>
      <c r="AF2290" s="237" t="s">
        <v>9429</v>
      </c>
      <c r="AG2290" s="237" t="str">
        <f t="shared" si="394"/>
        <v>仙台市若林区木ノ下２－２－３</v>
      </c>
      <c r="AH2290" s="237" t="s">
        <v>9430</v>
      </c>
      <c r="AI2290" s="237" t="s">
        <v>9430</v>
      </c>
      <c r="AJ2290" s="237" t="s">
        <v>332</v>
      </c>
    </row>
    <row r="2291" spans="1:36">
      <c r="A2291" s="237" t="str">
        <f t="shared" si="386"/>
        <v>0415300490就労継続支援Ｂ型</v>
      </c>
      <c r="B2291" s="237" t="s">
        <v>3084</v>
      </c>
      <c r="C2291" s="237" t="s">
        <v>3085</v>
      </c>
      <c r="D2291" s="237" t="str">
        <f t="shared" si="387"/>
        <v>シャカイフクシホウジンユウユウシャ</v>
      </c>
      <c r="E2291" s="237" t="s">
        <v>3086</v>
      </c>
      <c r="F2291" s="237" t="str">
        <f t="shared" si="388"/>
        <v>983</v>
      </c>
      <c r="G2291" s="237" t="str">
        <f t="shared" si="389"/>
        <v>0046</v>
      </c>
      <c r="H2291" s="237" t="s">
        <v>9423</v>
      </c>
      <c r="I2291" s="237" t="str">
        <f t="shared" si="390"/>
        <v>仙台市宮城野区西宮城野10番21号</v>
      </c>
      <c r="J2291" s="237" t="s">
        <v>3088</v>
      </c>
      <c r="K2291" s="237" t="s">
        <v>3089</v>
      </c>
      <c r="L2291" s="237" t="s">
        <v>248</v>
      </c>
      <c r="M2291" s="237" t="s">
        <v>3090</v>
      </c>
      <c r="N2291" s="237" t="s">
        <v>10566</v>
      </c>
      <c r="O2291" s="237" t="s">
        <v>10567</v>
      </c>
      <c r="P2291" s="237" t="s">
        <v>4814</v>
      </c>
      <c r="Q2291" s="237" t="s">
        <v>9428</v>
      </c>
      <c r="R2291" s="237" t="s">
        <v>10568</v>
      </c>
      <c r="S2291" s="237" t="s">
        <v>9430</v>
      </c>
      <c r="T2291" s="237" t="s">
        <v>9430</v>
      </c>
      <c r="U2291" s="237" t="s">
        <v>10569</v>
      </c>
      <c r="V2291" s="237" t="s">
        <v>111</v>
      </c>
      <c r="W2291" s="237"/>
      <c r="X2291" s="237"/>
      <c r="Y2291" s="237" t="s">
        <v>10566</v>
      </c>
      <c r="Z2291" s="237" t="s">
        <v>10567</v>
      </c>
      <c r="AA2291" s="237" t="str">
        <f t="shared" si="391"/>
        <v>パレッタ・ケヤキキノシタ</v>
      </c>
      <c r="AB2291" s="237" t="s">
        <v>4814</v>
      </c>
      <c r="AC2291" s="237" t="str">
        <f t="shared" si="392"/>
        <v>984</v>
      </c>
      <c r="AD2291" s="237" t="str">
        <f t="shared" si="393"/>
        <v>0047</v>
      </c>
      <c r="AE2291" s="237" t="s">
        <v>9428</v>
      </c>
      <c r="AF2291" s="237" t="s">
        <v>10568</v>
      </c>
      <c r="AG2291" s="237" t="str">
        <f t="shared" si="394"/>
        <v>仙台市若林区木ノ下2-2-7コーポ木ノ下201</v>
      </c>
      <c r="AH2291" s="237" t="s">
        <v>9430</v>
      </c>
      <c r="AI2291" s="237" t="s">
        <v>9430</v>
      </c>
      <c r="AJ2291" s="237" t="s">
        <v>332</v>
      </c>
    </row>
    <row r="2292" spans="1:36">
      <c r="A2292" s="237" t="str">
        <f t="shared" si="386"/>
        <v>0415300508児童デイサービス</v>
      </c>
      <c r="B2292" s="237" t="s">
        <v>10429</v>
      </c>
      <c r="C2292" s="237" t="s">
        <v>10430</v>
      </c>
      <c r="D2292" s="237" t="str">
        <f t="shared" si="387"/>
        <v>トクテイヒエイリカツドウホウジンジヘイショウピアリンクセンターココネット</v>
      </c>
      <c r="E2292" s="237" t="s">
        <v>6342</v>
      </c>
      <c r="F2292" s="237" t="str">
        <f t="shared" si="388"/>
        <v>984</v>
      </c>
      <c r="G2292" s="237" t="str">
        <f t="shared" si="389"/>
        <v>0063</v>
      </c>
      <c r="H2292" s="237" t="s">
        <v>10431</v>
      </c>
      <c r="I2292" s="237" t="str">
        <f t="shared" si="390"/>
        <v>仙台市若林区石名坂57番</v>
      </c>
      <c r="J2292" s="237" t="s">
        <v>6344</v>
      </c>
      <c r="K2292" s="237" t="s">
        <v>10432</v>
      </c>
      <c r="L2292" s="237" t="s">
        <v>248</v>
      </c>
      <c r="M2292" s="237" t="s">
        <v>10433</v>
      </c>
      <c r="N2292" s="237" t="s">
        <v>10570</v>
      </c>
      <c r="O2292" s="237" t="s">
        <v>10571</v>
      </c>
      <c r="P2292" s="237" t="s">
        <v>10572</v>
      </c>
      <c r="Q2292" s="237" t="s">
        <v>9428</v>
      </c>
      <c r="R2292" s="237" t="s">
        <v>10573</v>
      </c>
      <c r="S2292" s="237" t="s">
        <v>6344</v>
      </c>
      <c r="T2292" s="237" t="s">
        <v>6344</v>
      </c>
      <c r="U2292" s="237" t="s">
        <v>10574</v>
      </c>
      <c r="V2292" s="237" t="s">
        <v>331</v>
      </c>
      <c r="W2292" s="237"/>
      <c r="X2292" s="237"/>
      <c r="Y2292" s="237" t="s">
        <v>10570</v>
      </c>
      <c r="Z2292" s="237" t="s">
        <v>10571</v>
      </c>
      <c r="AA2292" s="237" t="str">
        <f t="shared" si="391"/>
        <v>ミノリ</v>
      </c>
      <c r="AB2292" s="237" t="s">
        <v>10572</v>
      </c>
      <c r="AC2292" s="237" t="str">
        <f t="shared" si="392"/>
        <v>984</v>
      </c>
      <c r="AD2292" s="237" t="str">
        <f t="shared" si="393"/>
        <v>0012</v>
      </c>
      <c r="AE2292" s="237" t="s">
        <v>9428</v>
      </c>
      <c r="AF2292" s="237" t="s">
        <v>10573</v>
      </c>
      <c r="AG2292" s="237" t="str">
        <f t="shared" si="394"/>
        <v>仙台市若林区六丁の目中町7-53</v>
      </c>
      <c r="AH2292" s="237" t="s">
        <v>6344</v>
      </c>
      <c r="AI2292" s="237" t="s">
        <v>6344</v>
      </c>
      <c r="AJ2292" s="237" t="s">
        <v>260</v>
      </c>
    </row>
    <row r="2293" spans="1:36">
      <c r="A2293" s="237" t="str">
        <f t="shared" si="386"/>
        <v>0415300516居宅介護</v>
      </c>
      <c r="B2293" s="237" t="s">
        <v>726</v>
      </c>
      <c r="C2293" s="237" t="s">
        <v>727</v>
      </c>
      <c r="D2293" s="237" t="str">
        <f t="shared" si="387"/>
        <v>アースサポートカブシキガイシャ</v>
      </c>
      <c r="E2293" s="237" t="s">
        <v>728</v>
      </c>
      <c r="F2293" s="237" t="str">
        <f t="shared" si="388"/>
        <v>151</v>
      </c>
      <c r="G2293" s="237" t="str">
        <f t="shared" si="389"/>
        <v>0071</v>
      </c>
      <c r="H2293" s="237" t="s">
        <v>7201</v>
      </c>
      <c r="I2293" s="237" t="str">
        <f t="shared" si="390"/>
        <v>東京都渋谷区本町一丁目４番１４号</v>
      </c>
      <c r="J2293" s="237" t="s">
        <v>730</v>
      </c>
      <c r="K2293" s="237" t="s">
        <v>731</v>
      </c>
      <c r="L2293" s="237" t="s">
        <v>339</v>
      </c>
      <c r="M2293" s="237" t="s">
        <v>732</v>
      </c>
      <c r="N2293" s="237" t="s">
        <v>10575</v>
      </c>
      <c r="O2293" s="237" t="s">
        <v>10576</v>
      </c>
      <c r="P2293" s="237" t="s">
        <v>2261</v>
      </c>
      <c r="Q2293" s="237" t="s">
        <v>9428</v>
      </c>
      <c r="R2293" s="237" t="s">
        <v>10577</v>
      </c>
      <c r="S2293" s="237" t="s">
        <v>10578</v>
      </c>
      <c r="T2293" s="237" t="s">
        <v>10579</v>
      </c>
      <c r="U2293" s="237" t="s">
        <v>10580</v>
      </c>
      <c r="V2293" s="237" t="s">
        <v>99</v>
      </c>
      <c r="W2293" s="237"/>
      <c r="X2293" s="237"/>
      <c r="Y2293" s="237" t="s">
        <v>10575</v>
      </c>
      <c r="Z2293" s="237" t="s">
        <v>10576</v>
      </c>
      <c r="AA2293" s="237" t="str">
        <f t="shared" si="391"/>
        <v>アースサポートセンダイワカバヤシ</v>
      </c>
      <c r="AB2293" s="237" t="s">
        <v>2261</v>
      </c>
      <c r="AC2293" s="237" t="str">
        <f t="shared" si="392"/>
        <v>984</v>
      </c>
      <c r="AD2293" s="237" t="str">
        <f t="shared" si="393"/>
        <v>0048</v>
      </c>
      <c r="AE2293" s="237" t="s">
        <v>9428</v>
      </c>
      <c r="AF2293" s="237" t="s">
        <v>10577</v>
      </c>
      <c r="AG2293" s="237" t="str">
        <f t="shared" si="394"/>
        <v>仙台市若林区白萩町２１番２０号</v>
      </c>
      <c r="AH2293" s="237" t="s">
        <v>10578</v>
      </c>
      <c r="AI2293" s="237" t="s">
        <v>10579</v>
      </c>
      <c r="AJ2293" s="237" t="s">
        <v>332</v>
      </c>
    </row>
    <row r="2294" spans="1:36">
      <c r="A2294" s="237" t="str">
        <f t="shared" si="386"/>
        <v>0415300516重度訪問介護</v>
      </c>
      <c r="B2294" s="237" t="s">
        <v>726</v>
      </c>
      <c r="C2294" s="237" t="s">
        <v>727</v>
      </c>
      <c r="D2294" s="237" t="str">
        <f t="shared" si="387"/>
        <v>アースサポートカブシキガイシャ</v>
      </c>
      <c r="E2294" s="237" t="s">
        <v>728</v>
      </c>
      <c r="F2294" s="237" t="str">
        <f t="shared" si="388"/>
        <v>151</v>
      </c>
      <c r="G2294" s="237" t="str">
        <f t="shared" si="389"/>
        <v>0071</v>
      </c>
      <c r="H2294" s="237" t="s">
        <v>7201</v>
      </c>
      <c r="I2294" s="237" t="str">
        <f t="shared" si="390"/>
        <v>東京都渋谷区本町一丁目４番１４号</v>
      </c>
      <c r="J2294" s="237" t="s">
        <v>730</v>
      </c>
      <c r="K2294" s="237" t="s">
        <v>731</v>
      </c>
      <c r="L2294" s="237" t="s">
        <v>339</v>
      </c>
      <c r="M2294" s="237" t="s">
        <v>732</v>
      </c>
      <c r="N2294" s="237" t="s">
        <v>10575</v>
      </c>
      <c r="O2294" s="237" t="s">
        <v>10576</v>
      </c>
      <c r="P2294" s="237" t="s">
        <v>2261</v>
      </c>
      <c r="Q2294" s="237" t="s">
        <v>9428</v>
      </c>
      <c r="R2294" s="237" t="s">
        <v>10577</v>
      </c>
      <c r="S2294" s="237" t="s">
        <v>10578</v>
      </c>
      <c r="T2294" s="237" t="s">
        <v>10579</v>
      </c>
      <c r="U2294" s="237" t="s">
        <v>10580</v>
      </c>
      <c r="V2294" s="237" t="s">
        <v>101</v>
      </c>
      <c r="W2294" s="237"/>
      <c r="X2294" s="237"/>
      <c r="Y2294" s="237" t="s">
        <v>10575</v>
      </c>
      <c r="Z2294" s="237" t="s">
        <v>10576</v>
      </c>
      <c r="AA2294" s="237" t="str">
        <f t="shared" si="391"/>
        <v>アースサポートセンダイワカバヤシ</v>
      </c>
      <c r="AB2294" s="237" t="s">
        <v>2261</v>
      </c>
      <c r="AC2294" s="237" t="str">
        <f t="shared" si="392"/>
        <v>984</v>
      </c>
      <c r="AD2294" s="237" t="str">
        <f t="shared" si="393"/>
        <v>0048</v>
      </c>
      <c r="AE2294" s="237" t="s">
        <v>9428</v>
      </c>
      <c r="AF2294" s="237" t="s">
        <v>10577</v>
      </c>
      <c r="AG2294" s="237" t="str">
        <f t="shared" si="394"/>
        <v>仙台市若林区白萩町２１番２０号</v>
      </c>
      <c r="AH2294" s="237" t="s">
        <v>10578</v>
      </c>
      <c r="AI2294" s="237" t="s">
        <v>10579</v>
      </c>
      <c r="AJ2294" s="237" t="s">
        <v>332</v>
      </c>
    </row>
    <row r="2295" spans="1:36">
      <c r="A2295" s="237" t="str">
        <f t="shared" si="386"/>
        <v>0415300516同行援護</v>
      </c>
      <c r="B2295" s="237" t="s">
        <v>726</v>
      </c>
      <c r="C2295" s="237" t="s">
        <v>727</v>
      </c>
      <c r="D2295" s="237" t="str">
        <f t="shared" si="387"/>
        <v>アースサポートカブシキガイシャ</v>
      </c>
      <c r="E2295" s="237" t="s">
        <v>728</v>
      </c>
      <c r="F2295" s="237" t="str">
        <f t="shared" si="388"/>
        <v>151</v>
      </c>
      <c r="G2295" s="237" t="str">
        <f t="shared" si="389"/>
        <v>0071</v>
      </c>
      <c r="H2295" s="237" t="s">
        <v>7201</v>
      </c>
      <c r="I2295" s="237" t="str">
        <f t="shared" si="390"/>
        <v>東京都渋谷区本町一丁目４番１４号</v>
      </c>
      <c r="J2295" s="237" t="s">
        <v>730</v>
      </c>
      <c r="K2295" s="237" t="s">
        <v>731</v>
      </c>
      <c r="L2295" s="237" t="s">
        <v>339</v>
      </c>
      <c r="M2295" s="237" t="s">
        <v>732</v>
      </c>
      <c r="N2295" s="237" t="s">
        <v>10575</v>
      </c>
      <c r="O2295" s="237" t="s">
        <v>10576</v>
      </c>
      <c r="P2295" s="237" t="s">
        <v>2261</v>
      </c>
      <c r="Q2295" s="237" t="s">
        <v>9428</v>
      </c>
      <c r="R2295" s="237" t="s">
        <v>10577</v>
      </c>
      <c r="S2295" s="237" t="s">
        <v>10578</v>
      </c>
      <c r="T2295" s="237" t="s">
        <v>10579</v>
      </c>
      <c r="U2295" s="237" t="s">
        <v>10580</v>
      </c>
      <c r="V2295" s="237" t="s">
        <v>126</v>
      </c>
      <c r="W2295" s="237"/>
      <c r="X2295" s="237"/>
      <c r="Y2295" s="237" t="s">
        <v>10575</v>
      </c>
      <c r="Z2295" s="237" t="s">
        <v>10576</v>
      </c>
      <c r="AA2295" s="237" t="str">
        <f t="shared" si="391"/>
        <v>アースサポートセンダイワカバヤシ</v>
      </c>
      <c r="AB2295" s="237" t="s">
        <v>2261</v>
      </c>
      <c r="AC2295" s="237" t="str">
        <f t="shared" si="392"/>
        <v>984</v>
      </c>
      <c r="AD2295" s="237" t="str">
        <f t="shared" si="393"/>
        <v>0048</v>
      </c>
      <c r="AE2295" s="237" t="s">
        <v>9428</v>
      </c>
      <c r="AF2295" s="237" t="s">
        <v>10577</v>
      </c>
      <c r="AG2295" s="237" t="str">
        <f t="shared" si="394"/>
        <v>仙台市若林区白萩町２１番２０号</v>
      </c>
      <c r="AH2295" s="237" t="s">
        <v>10578</v>
      </c>
      <c r="AI2295" s="237" t="s">
        <v>10579</v>
      </c>
      <c r="AJ2295" s="237" t="s">
        <v>332</v>
      </c>
    </row>
    <row r="2296" spans="1:36">
      <c r="A2296" s="237" t="str">
        <f t="shared" si="386"/>
        <v>0415300524居宅介護</v>
      </c>
      <c r="B2296" s="237" t="s">
        <v>10581</v>
      </c>
      <c r="C2296" s="237" t="s">
        <v>10582</v>
      </c>
      <c r="D2296" s="237" t="str">
        <f t="shared" si="387"/>
        <v>サクラギユウゲンガイシャ</v>
      </c>
      <c r="E2296" s="237" t="s">
        <v>10583</v>
      </c>
      <c r="F2296" s="237" t="str">
        <f t="shared" si="388"/>
        <v>984</v>
      </c>
      <c r="G2296" s="237" t="str">
        <f t="shared" si="389"/>
        <v>0065</v>
      </c>
      <c r="H2296" s="237" t="s">
        <v>10584</v>
      </c>
      <c r="I2296" s="237" t="str">
        <f t="shared" si="390"/>
        <v>仙台市若林区土樋２８２番地　菊誠ビル２０２</v>
      </c>
      <c r="J2296" s="237" t="s">
        <v>10585</v>
      </c>
      <c r="K2296" s="237" t="s">
        <v>10586</v>
      </c>
      <c r="L2296" s="237" t="s">
        <v>339</v>
      </c>
      <c r="M2296" s="237" t="s">
        <v>10587</v>
      </c>
      <c r="N2296" s="237" t="s">
        <v>10588</v>
      </c>
      <c r="O2296" s="237" t="s">
        <v>10589</v>
      </c>
      <c r="P2296" s="237" t="s">
        <v>10583</v>
      </c>
      <c r="Q2296" s="237" t="s">
        <v>9428</v>
      </c>
      <c r="R2296" s="237" t="s">
        <v>10584</v>
      </c>
      <c r="S2296" s="237" t="s">
        <v>10585</v>
      </c>
      <c r="T2296" s="237" t="s">
        <v>10586</v>
      </c>
      <c r="U2296" s="237" t="s">
        <v>10590</v>
      </c>
      <c r="V2296" s="237" t="s">
        <v>99</v>
      </c>
      <c r="W2296" s="237"/>
      <c r="X2296" s="237"/>
      <c r="Y2296" s="237" t="s">
        <v>10588</v>
      </c>
      <c r="Z2296" s="237" t="s">
        <v>10589</v>
      </c>
      <c r="AA2296" s="237" t="str">
        <f t="shared" si="391"/>
        <v>サクラギケアサービス</v>
      </c>
      <c r="AB2296" s="237" t="s">
        <v>10583</v>
      </c>
      <c r="AC2296" s="237" t="str">
        <f t="shared" si="392"/>
        <v>984</v>
      </c>
      <c r="AD2296" s="237" t="str">
        <f t="shared" si="393"/>
        <v>0065</v>
      </c>
      <c r="AE2296" s="237" t="s">
        <v>9428</v>
      </c>
      <c r="AF2296" s="237" t="s">
        <v>10591</v>
      </c>
      <c r="AG2296" s="237" t="str">
        <f t="shared" si="394"/>
        <v>仙台市若林区土樋２８２　菊誠ビル２０２</v>
      </c>
      <c r="AH2296" s="237" t="s">
        <v>10585</v>
      </c>
      <c r="AI2296" s="237" t="s">
        <v>10586</v>
      </c>
      <c r="AJ2296" s="237" t="s">
        <v>260</v>
      </c>
    </row>
    <row r="2297" spans="1:36">
      <c r="A2297" s="237" t="str">
        <f t="shared" si="386"/>
        <v>0415300524重度訪問介護</v>
      </c>
      <c r="B2297" s="237" t="s">
        <v>10581</v>
      </c>
      <c r="C2297" s="237" t="s">
        <v>10582</v>
      </c>
      <c r="D2297" s="237" t="str">
        <f t="shared" si="387"/>
        <v>サクラギユウゲンガイシャ</v>
      </c>
      <c r="E2297" s="237" t="s">
        <v>10583</v>
      </c>
      <c r="F2297" s="237" t="str">
        <f t="shared" si="388"/>
        <v>984</v>
      </c>
      <c r="G2297" s="237" t="str">
        <f t="shared" si="389"/>
        <v>0065</v>
      </c>
      <c r="H2297" s="237" t="s">
        <v>10584</v>
      </c>
      <c r="I2297" s="237" t="str">
        <f t="shared" si="390"/>
        <v>仙台市若林区土樋２８２番地　菊誠ビル２０２</v>
      </c>
      <c r="J2297" s="237" t="s">
        <v>10585</v>
      </c>
      <c r="K2297" s="237" t="s">
        <v>10586</v>
      </c>
      <c r="L2297" s="237" t="s">
        <v>339</v>
      </c>
      <c r="M2297" s="237" t="s">
        <v>10587</v>
      </c>
      <c r="N2297" s="237" t="s">
        <v>10588</v>
      </c>
      <c r="O2297" s="237" t="s">
        <v>10589</v>
      </c>
      <c r="P2297" s="237" t="s">
        <v>10583</v>
      </c>
      <c r="Q2297" s="237" t="s">
        <v>9428</v>
      </c>
      <c r="R2297" s="237" t="s">
        <v>10584</v>
      </c>
      <c r="S2297" s="237" t="s">
        <v>10585</v>
      </c>
      <c r="T2297" s="237" t="s">
        <v>10586</v>
      </c>
      <c r="U2297" s="237" t="s">
        <v>10590</v>
      </c>
      <c r="V2297" s="237" t="s">
        <v>101</v>
      </c>
      <c r="W2297" s="237"/>
      <c r="X2297" s="237"/>
      <c r="Y2297" s="237" t="s">
        <v>10588</v>
      </c>
      <c r="Z2297" s="237" t="s">
        <v>10589</v>
      </c>
      <c r="AA2297" s="237" t="str">
        <f t="shared" si="391"/>
        <v>サクラギケアサービス</v>
      </c>
      <c r="AB2297" s="237" t="s">
        <v>10583</v>
      </c>
      <c r="AC2297" s="237" t="str">
        <f t="shared" si="392"/>
        <v>984</v>
      </c>
      <c r="AD2297" s="237" t="str">
        <f t="shared" si="393"/>
        <v>0065</v>
      </c>
      <c r="AE2297" s="237" t="s">
        <v>9428</v>
      </c>
      <c r="AF2297" s="237" t="s">
        <v>10591</v>
      </c>
      <c r="AG2297" s="237" t="str">
        <f t="shared" si="394"/>
        <v>仙台市若林区土樋２８２　菊誠ビル２０２</v>
      </c>
      <c r="AH2297" s="237" t="s">
        <v>10585</v>
      </c>
      <c r="AI2297" s="237" t="s">
        <v>10586</v>
      </c>
      <c r="AJ2297" s="237" t="s">
        <v>260</v>
      </c>
    </row>
    <row r="2298" spans="1:36">
      <c r="A2298" s="237" t="str">
        <f t="shared" si="386"/>
        <v>0415300532児童デイサービス</v>
      </c>
      <c r="B2298" s="237" t="s">
        <v>10592</v>
      </c>
      <c r="C2298" s="237" t="s">
        <v>10593</v>
      </c>
      <c r="D2298" s="237" t="str">
        <f t="shared" si="387"/>
        <v>イッパンシャダンホウジンアスティオンセンダイ</v>
      </c>
      <c r="E2298" s="237" t="s">
        <v>3150</v>
      </c>
      <c r="F2298" s="237" t="str">
        <f t="shared" si="388"/>
        <v>984</v>
      </c>
      <c r="G2298" s="237" t="str">
        <f t="shared" si="389"/>
        <v>0821</v>
      </c>
      <c r="H2298" s="237" t="s">
        <v>10594</v>
      </c>
      <c r="I2298" s="237" t="str">
        <f t="shared" si="390"/>
        <v>仙台市若林区中倉２丁目２１－５原田ビル１F</v>
      </c>
      <c r="J2298" s="237" t="s">
        <v>10595</v>
      </c>
      <c r="K2298" s="237" t="s">
        <v>10595</v>
      </c>
      <c r="L2298" s="237" t="s">
        <v>901</v>
      </c>
      <c r="M2298" s="237" t="s">
        <v>10596</v>
      </c>
      <c r="N2298" s="237" t="s">
        <v>10597</v>
      </c>
      <c r="O2298" s="237" t="s">
        <v>10598</v>
      </c>
      <c r="P2298" s="237" t="s">
        <v>10401</v>
      </c>
      <c r="Q2298" s="237" t="s">
        <v>9428</v>
      </c>
      <c r="R2298" s="237" t="s">
        <v>10599</v>
      </c>
      <c r="S2298" s="237"/>
      <c r="T2298" s="237"/>
      <c r="U2298" s="237" t="s">
        <v>10600</v>
      </c>
      <c r="V2298" s="237" t="s">
        <v>331</v>
      </c>
      <c r="W2298" s="237"/>
      <c r="X2298" s="237"/>
      <c r="Y2298" s="237" t="s">
        <v>10597</v>
      </c>
      <c r="Z2298" s="237" t="s">
        <v>10598</v>
      </c>
      <c r="AA2298" s="237" t="str">
        <f t="shared" si="391"/>
        <v>ミルキッズクラブ</v>
      </c>
      <c r="AB2298" s="237" t="s">
        <v>10401</v>
      </c>
      <c r="AC2298" s="237" t="str">
        <f t="shared" si="392"/>
        <v>984</v>
      </c>
      <c r="AD2298" s="237" t="str">
        <f t="shared" si="393"/>
        <v>0831</v>
      </c>
      <c r="AE2298" s="237" t="s">
        <v>9428</v>
      </c>
      <c r="AF2298" s="237" t="s">
        <v>10599</v>
      </c>
      <c r="AG2298" s="237" t="str">
        <f t="shared" si="394"/>
        <v>仙台市若林区沖野３丁目６－６０</v>
      </c>
      <c r="AH2298" s="237" t="s">
        <v>10595</v>
      </c>
      <c r="AI2298" s="237" t="s">
        <v>10595</v>
      </c>
      <c r="AJ2298" s="237" t="s">
        <v>260</v>
      </c>
    </row>
    <row r="2299" spans="1:36">
      <c r="A2299" s="237" t="str">
        <f t="shared" si="386"/>
        <v>0415300540児童デイサービス</v>
      </c>
      <c r="B2299" s="237" t="s">
        <v>10429</v>
      </c>
      <c r="C2299" s="237" t="s">
        <v>10430</v>
      </c>
      <c r="D2299" s="237" t="str">
        <f t="shared" si="387"/>
        <v>トクテイヒエイリカツドウホウジンジヘイショウピアリンクセンターココネット</v>
      </c>
      <c r="E2299" s="237" t="s">
        <v>6342</v>
      </c>
      <c r="F2299" s="237" t="str">
        <f t="shared" si="388"/>
        <v>984</v>
      </c>
      <c r="G2299" s="237" t="str">
        <f t="shared" si="389"/>
        <v>0063</v>
      </c>
      <c r="H2299" s="237" t="s">
        <v>10431</v>
      </c>
      <c r="I2299" s="237" t="str">
        <f t="shared" si="390"/>
        <v>仙台市若林区石名坂57番</v>
      </c>
      <c r="J2299" s="237" t="s">
        <v>6344</v>
      </c>
      <c r="K2299" s="237" t="s">
        <v>10432</v>
      </c>
      <c r="L2299" s="237" t="s">
        <v>248</v>
      </c>
      <c r="M2299" s="237" t="s">
        <v>10433</v>
      </c>
      <c r="N2299" s="237" t="s">
        <v>10601</v>
      </c>
      <c r="O2299" s="237" t="s">
        <v>10602</v>
      </c>
      <c r="P2299" s="237" t="s">
        <v>10401</v>
      </c>
      <c r="Q2299" s="237" t="s">
        <v>9428</v>
      </c>
      <c r="R2299" s="237" t="s">
        <v>10603</v>
      </c>
      <c r="S2299" s="237" t="s">
        <v>6344</v>
      </c>
      <c r="T2299" s="237" t="s">
        <v>6345</v>
      </c>
      <c r="U2299" s="237" t="s">
        <v>10604</v>
      </c>
      <c r="V2299" s="237" t="s">
        <v>331</v>
      </c>
      <c r="W2299" s="237"/>
      <c r="X2299" s="237"/>
      <c r="Y2299" s="237" t="s">
        <v>10601</v>
      </c>
      <c r="Z2299" s="237" t="s">
        <v>10602</v>
      </c>
      <c r="AA2299" s="237" t="str">
        <f t="shared" si="391"/>
        <v>メグミ</v>
      </c>
      <c r="AB2299" s="237" t="s">
        <v>10401</v>
      </c>
      <c r="AC2299" s="237" t="str">
        <f t="shared" si="392"/>
        <v>984</v>
      </c>
      <c r="AD2299" s="237" t="str">
        <f t="shared" si="393"/>
        <v>0831</v>
      </c>
      <c r="AE2299" s="237" t="s">
        <v>9428</v>
      </c>
      <c r="AF2299" s="237" t="s">
        <v>10603</v>
      </c>
      <c r="AG2299" s="237" t="str">
        <f t="shared" si="394"/>
        <v>仙台市若林区沖野７－３８－２８</v>
      </c>
      <c r="AH2299" s="237" t="s">
        <v>6344</v>
      </c>
      <c r="AI2299" s="237" t="s">
        <v>6345</v>
      </c>
      <c r="AJ2299" s="237" t="s">
        <v>260</v>
      </c>
    </row>
    <row r="2300" spans="1:36">
      <c r="A2300" s="237" t="str">
        <f t="shared" si="386"/>
        <v>0415300557就労移行支援</v>
      </c>
      <c r="B2300" s="237" t="s">
        <v>1197</v>
      </c>
      <c r="C2300" s="237" t="s">
        <v>10605</v>
      </c>
      <c r="D2300" s="237" t="str">
        <f t="shared" si="387"/>
        <v>カブシキガイシャアップルファーム</v>
      </c>
      <c r="E2300" s="237" t="s">
        <v>1199</v>
      </c>
      <c r="F2300" s="237" t="str">
        <f t="shared" si="388"/>
        <v>984</v>
      </c>
      <c r="G2300" s="237" t="str">
        <f t="shared" si="389"/>
        <v>0031</v>
      </c>
      <c r="H2300" s="237" t="s">
        <v>10606</v>
      </c>
      <c r="I2300" s="237" t="str">
        <f t="shared" si="390"/>
        <v>仙台市若林区六丁目字南97番地の３東インター斎喜ビル１階</v>
      </c>
      <c r="J2300" s="237" t="s">
        <v>1201</v>
      </c>
      <c r="K2300" s="237" t="s">
        <v>1202</v>
      </c>
      <c r="L2300" s="237" t="s">
        <v>339</v>
      </c>
      <c r="M2300" s="237" t="s">
        <v>2310</v>
      </c>
      <c r="N2300" s="237" t="s">
        <v>10607</v>
      </c>
      <c r="O2300" s="237" t="s">
        <v>10608</v>
      </c>
      <c r="P2300" s="237" t="s">
        <v>1199</v>
      </c>
      <c r="Q2300" s="237" t="s">
        <v>9428</v>
      </c>
      <c r="R2300" s="237" t="s">
        <v>10606</v>
      </c>
      <c r="S2300" s="237" t="s">
        <v>1201</v>
      </c>
      <c r="T2300" s="237" t="s">
        <v>1202</v>
      </c>
      <c r="U2300" s="237" t="s">
        <v>10609</v>
      </c>
      <c r="V2300" s="237" t="s">
        <v>109</v>
      </c>
      <c r="W2300" s="237"/>
      <c r="X2300" s="237"/>
      <c r="Y2300" s="237" t="s">
        <v>10607</v>
      </c>
      <c r="Z2300" s="237" t="s">
        <v>10608</v>
      </c>
      <c r="AA2300" s="237" t="str">
        <f t="shared" si="391"/>
        <v>アップルファーム</v>
      </c>
      <c r="AB2300" s="237" t="s">
        <v>1199</v>
      </c>
      <c r="AC2300" s="237" t="str">
        <f t="shared" si="392"/>
        <v>984</v>
      </c>
      <c r="AD2300" s="237" t="str">
        <f t="shared" si="393"/>
        <v>0031</v>
      </c>
      <c r="AE2300" s="237" t="s">
        <v>9428</v>
      </c>
      <c r="AF2300" s="237" t="s">
        <v>10610</v>
      </c>
      <c r="AG2300" s="237" t="str">
        <f t="shared" si="394"/>
        <v>仙台市若林区六丁目字南97-3 e-環境ビル1階</v>
      </c>
      <c r="AH2300" s="237" t="s">
        <v>1201</v>
      </c>
      <c r="AI2300" s="237" t="s">
        <v>1202</v>
      </c>
      <c r="AJ2300" s="237" t="s">
        <v>332</v>
      </c>
    </row>
    <row r="2301" spans="1:36">
      <c r="A2301" s="237" t="str">
        <f t="shared" si="386"/>
        <v>0415300557就労継続支援Ａ型</v>
      </c>
      <c r="B2301" s="237" t="s">
        <v>1197</v>
      </c>
      <c r="C2301" s="237" t="s">
        <v>10605</v>
      </c>
      <c r="D2301" s="237" t="str">
        <f t="shared" si="387"/>
        <v>カブシキガイシャアップルファーム</v>
      </c>
      <c r="E2301" s="237" t="s">
        <v>1199</v>
      </c>
      <c r="F2301" s="237" t="str">
        <f t="shared" si="388"/>
        <v>984</v>
      </c>
      <c r="G2301" s="237" t="str">
        <f t="shared" si="389"/>
        <v>0031</v>
      </c>
      <c r="H2301" s="237" t="s">
        <v>10606</v>
      </c>
      <c r="I2301" s="237" t="str">
        <f t="shared" si="390"/>
        <v>仙台市若林区六丁目字南97番地の３東インター斎喜ビル１階</v>
      </c>
      <c r="J2301" s="237" t="s">
        <v>1201</v>
      </c>
      <c r="K2301" s="237" t="s">
        <v>1202</v>
      </c>
      <c r="L2301" s="237" t="s">
        <v>339</v>
      </c>
      <c r="M2301" s="237" t="s">
        <v>2310</v>
      </c>
      <c r="N2301" s="237" t="s">
        <v>10607</v>
      </c>
      <c r="O2301" s="237" t="s">
        <v>10608</v>
      </c>
      <c r="P2301" s="237" t="s">
        <v>1199</v>
      </c>
      <c r="Q2301" s="237" t="s">
        <v>9428</v>
      </c>
      <c r="R2301" s="237" t="s">
        <v>10606</v>
      </c>
      <c r="S2301" s="237" t="s">
        <v>1201</v>
      </c>
      <c r="T2301" s="237" t="s">
        <v>1202</v>
      </c>
      <c r="U2301" s="237" t="s">
        <v>10609</v>
      </c>
      <c r="V2301" s="237" t="s">
        <v>110</v>
      </c>
      <c r="W2301" s="237"/>
      <c r="X2301" s="237"/>
      <c r="Y2301" s="237" t="s">
        <v>10607</v>
      </c>
      <c r="Z2301" s="237" t="s">
        <v>10608</v>
      </c>
      <c r="AA2301" s="237" t="str">
        <f t="shared" si="391"/>
        <v>アップルファーム</v>
      </c>
      <c r="AB2301" s="237" t="s">
        <v>1199</v>
      </c>
      <c r="AC2301" s="237" t="str">
        <f t="shared" si="392"/>
        <v>984</v>
      </c>
      <c r="AD2301" s="237" t="str">
        <f t="shared" si="393"/>
        <v>0031</v>
      </c>
      <c r="AE2301" s="237" t="s">
        <v>9428</v>
      </c>
      <c r="AF2301" s="237" t="s">
        <v>10606</v>
      </c>
      <c r="AG2301" s="237" t="str">
        <f t="shared" si="394"/>
        <v>仙台市若林区六丁目字南97番地の３東インター斎喜ビル１階</v>
      </c>
      <c r="AH2301" s="237" t="s">
        <v>1201</v>
      </c>
      <c r="AI2301" s="237" t="s">
        <v>1202</v>
      </c>
      <c r="AJ2301" s="237" t="s">
        <v>260</v>
      </c>
    </row>
    <row r="2302" spans="1:36">
      <c r="A2302" s="237" t="str">
        <f t="shared" si="386"/>
        <v>0415300557就労継続支援Ｂ型</v>
      </c>
      <c r="B2302" s="237" t="s">
        <v>1197</v>
      </c>
      <c r="C2302" s="237" t="s">
        <v>10605</v>
      </c>
      <c r="D2302" s="237" t="str">
        <f t="shared" si="387"/>
        <v>カブシキガイシャアップルファーム</v>
      </c>
      <c r="E2302" s="237" t="s">
        <v>1199</v>
      </c>
      <c r="F2302" s="237" t="str">
        <f t="shared" si="388"/>
        <v>984</v>
      </c>
      <c r="G2302" s="237" t="str">
        <f t="shared" si="389"/>
        <v>0031</v>
      </c>
      <c r="H2302" s="237" t="s">
        <v>10606</v>
      </c>
      <c r="I2302" s="237" t="str">
        <f t="shared" si="390"/>
        <v>仙台市若林区六丁目字南97番地の３東インター斎喜ビル１階</v>
      </c>
      <c r="J2302" s="237" t="s">
        <v>1201</v>
      </c>
      <c r="K2302" s="237" t="s">
        <v>1202</v>
      </c>
      <c r="L2302" s="237" t="s">
        <v>339</v>
      </c>
      <c r="M2302" s="237" t="s">
        <v>2310</v>
      </c>
      <c r="N2302" s="237" t="s">
        <v>10607</v>
      </c>
      <c r="O2302" s="237" t="s">
        <v>10608</v>
      </c>
      <c r="P2302" s="237" t="s">
        <v>1199</v>
      </c>
      <c r="Q2302" s="237" t="s">
        <v>9428</v>
      </c>
      <c r="R2302" s="237" t="s">
        <v>10606</v>
      </c>
      <c r="S2302" s="237" t="s">
        <v>1201</v>
      </c>
      <c r="T2302" s="237" t="s">
        <v>1202</v>
      </c>
      <c r="U2302" s="237" t="s">
        <v>10609</v>
      </c>
      <c r="V2302" s="237" t="s">
        <v>111</v>
      </c>
      <c r="W2302" s="237"/>
      <c r="X2302" s="237"/>
      <c r="Y2302" s="237" t="s">
        <v>10607</v>
      </c>
      <c r="Z2302" s="237" t="s">
        <v>10608</v>
      </c>
      <c r="AA2302" s="237" t="str">
        <f t="shared" si="391"/>
        <v>アップルファーム</v>
      </c>
      <c r="AB2302" s="237" t="s">
        <v>1199</v>
      </c>
      <c r="AC2302" s="237" t="str">
        <f t="shared" si="392"/>
        <v>984</v>
      </c>
      <c r="AD2302" s="237" t="str">
        <f t="shared" si="393"/>
        <v>0031</v>
      </c>
      <c r="AE2302" s="237" t="s">
        <v>9428</v>
      </c>
      <c r="AF2302" s="237" t="s">
        <v>10606</v>
      </c>
      <c r="AG2302" s="237" t="str">
        <f t="shared" si="394"/>
        <v>仙台市若林区六丁目字南97番地の３東インター斎喜ビル１階</v>
      </c>
      <c r="AH2302" s="237" t="s">
        <v>1201</v>
      </c>
      <c r="AI2302" s="237" t="s">
        <v>1202</v>
      </c>
      <c r="AJ2302" s="237" t="s">
        <v>261</v>
      </c>
    </row>
    <row r="2303" spans="1:36">
      <c r="A2303" s="237" t="str">
        <f t="shared" si="386"/>
        <v>0415300565就労移行支援</v>
      </c>
      <c r="B2303" s="237" t="s">
        <v>7594</v>
      </c>
      <c r="C2303" s="237" t="s">
        <v>7595</v>
      </c>
      <c r="D2303" s="237" t="str">
        <f t="shared" si="387"/>
        <v>カブシキガイシャチャレンジドジャパン</v>
      </c>
      <c r="E2303" s="237" t="s">
        <v>923</v>
      </c>
      <c r="F2303" s="237" t="str">
        <f t="shared" si="388"/>
        <v>983</v>
      </c>
      <c r="G2303" s="237" t="str">
        <f t="shared" si="389"/>
        <v>0852</v>
      </c>
      <c r="H2303" s="237" t="s">
        <v>7596</v>
      </c>
      <c r="I2303" s="237" t="str">
        <f t="shared" si="390"/>
        <v>仙台市宮城野区榴岡1-1-1ＪＲ仙台イーストゲートビル6階</v>
      </c>
      <c r="J2303" s="237" t="s">
        <v>7597</v>
      </c>
      <c r="K2303" s="237" t="s">
        <v>7598</v>
      </c>
      <c r="L2303" s="237" t="s">
        <v>339</v>
      </c>
      <c r="M2303" s="237" t="s">
        <v>4652</v>
      </c>
      <c r="N2303" s="237" t="s">
        <v>10611</v>
      </c>
      <c r="O2303" s="237" t="s">
        <v>10612</v>
      </c>
      <c r="P2303" s="237" t="s">
        <v>10583</v>
      </c>
      <c r="Q2303" s="237" t="s">
        <v>9428</v>
      </c>
      <c r="R2303" s="237" t="s">
        <v>10613</v>
      </c>
      <c r="S2303" s="237" t="s">
        <v>10614</v>
      </c>
      <c r="T2303" s="237" t="s">
        <v>10615</v>
      </c>
      <c r="U2303" s="237" t="s">
        <v>10616</v>
      </c>
      <c r="V2303" s="237" t="s">
        <v>109</v>
      </c>
      <c r="W2303" s="237"/>
      <c r="X2303" s="237"/>
      <c r="Y2303" s="237" t="s">
        <v>10611</v>
      </c>
      <c r="Z2303" s="237" t="s">
        <v>10612</v>
      </c>
      <c r="AA2303" s="237" t="str">
        <f t="shared" si="391"/>
        <v>シュウロウシエンセンターヒューマニアヒロセガワ</v>
      </c>
      <c r="AB2303" s="237" t="s">
        <v>10583</v>
      </c>
      <c r="AC2303" s="237" t="str">
        <f t="shared" si="392"/>
        <v>984</v>
      </c>
      <c r="AD2303" s="237" t="str">
        <f t="shared" si="393"/>
        <v>0065</v>
      </c>
      <c r="AE2303" s="237" t="s">
        <v>9428</v>
      </c>
      <c r="AF2303" s="237" t="s">
        <v>10613</v>
      </c>
      <c r="AG2303" s="237" t="str">
        <f t="shared" si="394"/>
        <v>仙台市若林区土樋280-4　オフィス佐正2階</v>
      </c>
      <c r="AH2303" s="237" t="s">
        <v>10614</v>
      </c>
      <c r="AI2303" s="237" t="s">
        <v>10615</v>
      </c>
      <c r="AJ2303" s="237" t="s">
        <v>332</v>
      </c>
    </row>
    <row r="2304" spans="1:36">
      <c r="A2304" s="237" t="str">
        <f t="shared" si="386"/>
        <v>0415300573居宅介護</v>
      </c>
      <c r="B2304" s="237" t="s">
        <v>688</v>
      </c>
      <c r="C2304" s="237" t="s">
        <v>689</v>
      </c>
      <c r="D2304" s="237" t="str">
        <f t="shared" si="387"/>
        <v>カブシキガイシャイコール</v>
      </c>
      <c r="E2304" s="237" t="s">
        <v>690</v>
      </c>
      <c r="F2304" s="237" t="str">
        <f t="shared" si="388"/>
        <v>038</v>
      </c>
      <c r="G2304" s="237" t="str">
        <f t="shared" si="389"/>
        <v>1311</v>
      </c>
      <c r="H2304" s="237" t="s">
        <v>691</v>
      </c>
      <c r="I2304" s="237" t="str">
        <f t="shared" si="390"/>
        <v>青森県青森市浪岡大字浪岡字佐野２９－１８</v>
      </c>
      <c r="J2304" s="237" t="s">
        <v>692</v>
      </c>
      <c r="K2304" s="237" t="s">
        <v>693</v>
      </c>
      <c r="L2304" s="237" t="s">
        <v>339</v>
      </c>
      <c r="M2304" s="237" t="s">
        <v>694</v>
      </c>
      <c r="N2304" s="237" t="s">
        <v>10617</v>
      </c>
      <c r="O2304" s="237" t="s">
        <v>10618</v>
      </c>
      <c r="P2304" s="237" t="s">
        <v>10308</v>
      </c>
      <c r="Q2304" s="237" t="s">
        <v>9428</v>
      </c>
      <c r="R2304" s="237" t="s">
        <v>10619</v>
      </c>
      <c r="S2304" s="237" t="s">
        <v>10620</v>
      </c>
      <c r="T2304" s="237" t="s">
        <v>10621</v>
      </c>
      <c r="U2304" s="237" t="s">
        <v>10622</v>
      </c>
      <c r="V2304" s="237" t="s">
        <v>99</v>
      </c>
      <c r="W2304" s="237"/>
      <c r="X2304" s="237"/>
      <c r="Y2304" s="237" t="s">
        <v>10617</v>
      </c>
      <c r="Z2304" s="237" t="s">
        <v>10618</v>
      </c>
      <c r="AA2304" s="237" t="str">
        <f t="shared" si="391"/>
        <v>ナノハナホウモンカイゴセンター</v>
      </c>
      <c r="AB2304" s="237" t="s">
        <v>10308</v>
      </c>
      <c r="AC2304" s="237" t="str">
        <f t="shared" si="392"/>
        <v>984</v>
      </c>
      <c r="AD2304" s="237" t="str">
        <f t="shared" si="393"/>
        <v>0826</v>
      </c>
      <c r="AE2304" s="237" t="s">
        <v>9428</v>
      </c>
      <c r="AF2304" s="237" t="s">
        <v>10619</v>
      </c>
      <c r="AG2304" s="237" t="str">
        <f t="shared" si="394"/>
        <v>仙台市若林区若林五丁目７番１８号若林大広荘１０２号</v>
      </c>
      <c r="AH2304" s="237" t="s">
        <v>10620</v>
      </c>
      <c r="AI2304" s="237" t="s">
        <v>10621</v>
      </c>
      <c r="AJ2304" s="237" t="s">
        <v>332</v>
      </c>
    </row>
    <row r="2305" spans="1:36">
      <c r="A2305" s="237" t="str">
        <f t="shared" si="386"/>
        <v>0415300573重度訪問介護</v>
      </c>
      <c r="B2305" s="237" t="s">
        <v>688</v>
      </c>
      <c r="C2305" s="237" t="s">
        <v>689</v>
      </c>
      <c r="D2305" s="237" t="str">
        <f t="shared" si="387"/>
        <v>カブシキガイシャイコール</v>
      </c>
      <c r="E2305" s="237" t="s">
        <v>690</v>
      </c>
      <c r="F2305" s="237" t="str">
        <f t="shared" si="388"/>
        <v>038</v>
      </c>
      <c r="G2305" s="237" t="str">
        <f t="shared" si="389"/>
        <v>1311</v>
      </c>
      <c r="H2305" s="237" t="s">
        <v>691</v>
      </c>
      <c r="I2305" s="237" t="str">
        <f t="shared" si="390"/>
        <v>青森県青森市浪岡大字浪岡字佐野２９－１８</v>
      </c>
      <c r="J2305" s="237" t="s">
        <v>692</v>
      </c>
      <c r="K2305" s="237" t="s">
        <v>693</v>
      </c>
      <c r="L2305" s="237" t="s">
        <v>339</v>
      </c>
      <c r="M2305" s="237" t="s">
        <v>694</v>
      </c>
      <c r="N2305" s="237" t="s">
        <v>10617</v>
      </c>
      <c r="O2305" s="237" t="s">
        <v>10618</v>
      </c>
      <c r="P2305" s="237" t="s">
        <v>10308</v>
      </c>
      <c r="Q2305" s="237" t="s">
        <v>9428</v>
      </c>
      <c r="R2305" s="237" t="s">
        <v>10619</v>
      </c>
      <c r="S2305" s="237" t="s">
        <v>10620</v>
      </c>
      <c r="T2305" s="237" t="s">
        <v>10621</v>
      </c>
      <c r="U2305" s="237" t="s">
        <v>10622</v>
      </c>
      <c r="V2305" s="237" t="s">
        <v>101</v>
      </c>
      <c r="W2305" s="237"/>
      <c r="X2305" s="237"/>
      <c r="Y2305" s="237" t="s">
        <v>10617</v>
      </c>
      <c r="Z2305" s="237" t="s">
        <v>10618</v>
      </c>
      <c r="AA2305" s="237" t="str">
        <f t="shared" si="391"/>
        <v>ナノハナホウモンカイゴセンター</v>
      </c>
      <c r="AB2305" s="237" t="s">
        <v>10308</v>
      </c>
      <c r="AC2305" s="237" t="str">
        <f t="shared" si="392"/>
        <v>984</v>
      </c>
      <c r="AD2305" s="237" t="str">
        <f t="shared" si="393"/>
        <v>0826</v>
      </c>
      <c r="AE2305" s="237" t="s">
        <v>9428</v>
      </c>
      <c r="AF2305" s="237" t="s">
        <v>10619</v>
      </c>
      <c r="AG2305" s="237" t="str">
        <f t="shared" si="394"/>
        <v>仙台市若林区若林五丁目７番１８号若林大広荘１０２号</v>
      </c>
      <c r="AH2305" s="237" t="s">
        <v>10620</v>
      </c>
      <c r="AI2305" s="237" t="s">
        <v>10621</v>
      </c>
      <c r="AJ2305" s="237" t="s">
        <v>332</v>
      </c>
    </row>
    <row r="2306" spans="1:36">
      <c r="A2306" s="237" t="str">
        <f t="shared" si="386"/>
        <v>0415300581居宅介護</v>
      </c>
      <c r="B2306" s="237" t="s">
        <v>7408</v>
      </c>
      <c r="C2306" s="237" t="s">
        <v>7409</v>
      </c>
      <c r="D2306" s="237" t="str">
        <f t="shared" si="387"/>
        <v>セントケアトウホクカブシキカイシャ</v>
      </c>
      <c r="E2306" s="237" t="s">
        <v>646</v>
      </c>
      <c r="F2306" s="237" t="str">
        <f t="shared" si="388"/>
        <v>980</v>
      </c>
      <c r="G2306" s="237" t="str">
        <f t="shared" si="389"/>
        <v>0014</v>
      </c>
      <c r="H2306" s="237" t="s">
        <v>7410</v>
      </c>
      <c r="I2306" s="237" t="str">
        <f t="shared" si="390"/>
        <v>仙台市青葉区本町一丁目１１番１１号</v>
      </c>
      <c r="J2306" s="237" t="s">
        <v>7411</v>
      </c>
      <c r="K2306" s="237" t="s">
        <v>649</v>
      </c>
      <c r="L2306" s="237" t="s">
        <v>635</v>
      </c>
      <c r="M2306" s="237" t="s">
        <v>7412</v>
      </c>
      <c r="N2306" s="237" t="s">
        <v>10623</v>
      </c>
      <c r="O2306" s="237" t="s">
        <v>10624</v>
      </c>
      <c r="P2306" s="237" t="s">
        <v>3150</v>
      </c>
      <c r="Q2306" s="237" t="s">
        <v>9428</v>
      </c>
      <c r="R2306" s="237" t="s">
        <v>10625</v>
      </c>
      <c r="S2306" s="237" t="s">
        <v>10626</v>
      </c>
      <c r="T2306" s="237" t="s">
        <v>10627</v>
      </c>
      <c r="U2306" s="237" t="s">
        <v>10628</v>
      </c>
      <c r="V2306" s="237" t="s">
        <v>99</v>
      </c>
      <c r="W2306" s="237"/>
      <c r="X2306" s="237"/>
      <c r="Y2306" s="237" t="s">
        <v>10623</v>
      </c>
      <c r="Z2306" s="237" t="s">
        <v>10624</v>
      </c>
      <c r="AA2306" s="237" t="str">
        <f t="shared" si="391"/>
        <v>セントケアナカクラ</v>
      </c>
      <c r="AB2306" s="237" t="s">
        <v>3150</v>
      </c>
      <c r="AC2306" s="237" t="str">
        <f t="shared" si="392"/>
        <v>984</v>
      </c>
      <c r="AD2306" s="237" t="str">
        <f t="shared" si="393"/>
        <v>0821</v>
      </c>
      <c r="AE2306" s="237" t="s">
        <v>9428</v>
      </c>
      <c r="AF2306" s="237" t="s">
        <v>10625</v>
      </c>
      <c r="AG2306" s="237" t="str">
        <f t="shared" si="394"/>
        <v>仙台市若林区中倉一丁目１番３３号オイゼンビル２１１号</v>
      </c>
      <c r="AH2306" s="237" t="s">
        <v>10626</v>
      </c>
      <c r="AI2306" s="237" t="s">
        <v>10627</v>
      </c>
      <c r="AJ2306" s="237" t="s">
        <v>332</v>
      </c>
    </row>
    <row r="2307" spans="1:36">
      <c r="A2307" s="237" t="str">
        <f t="shared" si="386"/>
        <v>0415300581重度訪問介護</v>
      </c>
      <c r="B2307" s="237" t="s">
        <v>7408</v>
      </c>
      <c r="C2307" s="237" t="s">
        <v>7409</v>
      </c>
      <c r="D2307" s="237" t="str">
        <f t="shared" si="387"/>
        <v>セントケアトウホクカブシキカイシャ</v>
      </c>
      <c r="E2307" s="237" t="s">
        <v>646</v>
      </c>
      <c r="F2307" s="237" t="str">
        <f t="shared" si="388"/>
        <v>980</v>
      </c>
      <c r="G2307" s="237" t="str">
        <f t="shared" si="389"/>
        <v>0014</v>
      </c>
      <c r="H2307" s="237" t="s">
        <v>7410</v>
      </c>
      <c r="I2307" s="237" t="str">
        <f t="shared" si="390"/>
        <v>仙台市青葉区本町一丁目１１番１１号</v>
      </c>
      <c r="J2307" s="237" t="s">
        <v>7411</v>
      </c>
      <c r="K2307" s="237" t="s">
        <v>649</v>
      </c>
      <c r="L2307" s="237" t="s">
        <v>635</v>
      </c>
      <c r="M2307" s="237" t="s">
        <v>7412</v>
      </c>
      <c r="N2307" s="237" t="s">
        <v>10623</v>
      </c>
      <c r="O2307" s="237" t="s">
        <v>10624</v>
      </c>
      <c r="P2307" s="237" t="s">
        <v>3150</v>
      </c>
      <c r="Q2307" s="237" t="s">
        <v>9428</v>
      </c>
      <c r="R2307" s="237" t="s">
        <v>10625</v>
      </c>
      <c r="S2307" s="237" t="s">
        <v>10626</v>
      </c>
      <c r="T2307" s="237" t="s">
        <v>10627</v>
      </c>
      <c r="U2307" s="237" t="s">
        <v>10628</v>
      </c>
      <c r="V2307" s="237" t="s">
        <v>101</v>
      </c>
      <c r="W2307" s="237"/>
      <c r="X2307" s="237"/>
      <c r="Y2307" s="237" t="s">
        <v>10623</v>
      </c>
      <c r="Z2307" s="237" t="s">
        <v>10624</v>
      </c>
      <c r="AA2307" s="237" t="str">
        <f t="shared" si="391"/>
        <v>セントケアナカクラ</v>
      </c>
      <c r="AB2307" s="237" t="s">
        <v>3150</v>
      </c>
      <c r="AC2307" s="237" t="str">
        <f t="shared" si="392"/>
        <v>984</v>
      </c>
      <c r="AD2307" s="237" t="str">
        <f t="shared" si="393"/>
        <v>0821</v>
      </c>
      <c r="AE2307" s="237" t="s">
        <v>9428</v>
      </c>
      <c r="AF2307" s="237" t="s">
        <v>10625</v>
      </c>
      <c r="AG2307" s="237" t="str">
        <f t="shared" si="394"/>
        <v>仙台市若林区中倉一丁目１番３３号オイゼンビル２１１号</v>
      </c>
      <c r="AH2307" s="237" t="s">
        <v>10626</v>
      </c>
      <c r="AI2307" s="237" t="s">
        <v>10627</v>
      </c>
      <c r="AJ2307" s="237" t="s">
        <v>332</v>
      </c>
    </row>
    <row r="2308" spans="1:36">
      <c r="A2308" s="237" t="str">
        <f t="shared" si="386"/>
        <v>0415300581同行援護</v>
      </c>
      <c r="B2308" s="237" t="s">
        <v>7408</v>
      </c>
      <c r="C2308" s="237" t="s">
        <v>7409</v>
      </c>
      <c r="D2308" s="237" t="str">
        <f t="shared" si="387"/>
        <v>セントケアトウホクカブシキカイシャ</v>
      </c>
      <c r="E2308" s="237" t="s">
        <v>646</v>
      </c>
      <c r="F2308" s="237" t="str">
        <f t="shared" si="388"/>
        <v>980</v>
      </c>
      <c r="G2308" s="237" t="str">
        <f t="shared" si="389"/>
        <v>0014</v>
      </c>
      <c r="H2308" s="237" t="s">
        <v>7410</v>
      </c>
      <c r="I2308" s="237" t="str">
        <f t="shared" si="390"/>
        <v>仙台市青葉区本町一丁目１１番１１号</v>
      </c>
      <c r="J2308" s="237" t="s">
        <v>7411</v>
      </c>
      <c r="K2308" s="237" t="s">
        <v>649</v>
      </c>
      <c r="L2308" s="237" t="s">
        <v>635</v>
      </c>
      <c r="M2308" s="237" t="s">
        <v>7412</v>
      </c>
      <c r="N2308" s="237" t="s">
        <v>10623</v>
      </c>
      <c r="O2308" s="237" t="s">
        <v>10624</v>
      </c>
      <c r="P2308" s="237" t="s">
        <v>3150</v>
      </c>
      <c r="Q2308" s="237" t="s">
        <v>9428</v>
      </c>
      <c r="R2308" s="237" t="s">
        <v>10625</v>
      </c>
      <c r="S2308" s="237" t="s">
        <v>10626</v>
      </c>
      <c r="T2308" s="237" t="s">
        <v>10627</v>
      </c>
      <c r="U2308" s="237" t="s">
        <v>10628</v>
      </c>
      <c r="V2308" s="237" t="s">
        <v>126</v>
      </c>
      <c r="W2308" s="237"/>
      <c r="X2308" s="237"/>
      <c r="Y2308" s="237" t="s">
        <v>10623</v>
      </c>
      <c r="Z2308" s="237" t="s">
        <v>10624</v>
      </c>
      <c r="AA2308" s="237" t="str">
        <f t="shared" si="391"/>
        <v>セントケアナカクラ</v>
      </c>
      <c r="AB2308" s="237" t="s">
        <v>3150</v>
      </c>
      <c r="AC2308" s="237" t="str">
        <f t="shared" si="392"/>
        <v>984</v>
      </c>
      <c r="AD2308" s="237" t="str">
        <f t="shared" si="393"/>
        <v>0821</v>
      </c>
      <c r="AE2308" s="237" t="s">
        <v>9428</v>
      </c>
      <c r="AF2308" s="237" t="s">
        <v>10625</v>
      </c>
      <c r="AG2308" s="237" t="str">
        <f t="shared" si="394"/>
        <v>仙台市若林区中倉一丁目１番３３号オイゼンビル２１１号</v>
      </c>
      <c r="AH2308" s="237" t="s">
        <v>10626</v>
      </c>
      <c r="AI2308" s="237" t="s">
        <v>10627</v>
      </c>
      <c r="AJ2308" s="237" t="s">
        <v>332</v>
      </c>
    </row>
    <row r="2309" spans="1:36">
      <c r="A2309" s="237" t="str">
        <f t="shared" si="386"/>
        <v>0415300599居宅介護</v>
      </c>
      <c r="B2309" s="237" t="s">
        <v>2364</v>
      </c>
      <c r="C2309" s="237" t="s">
        <v>2365</v>
      </c>
      <c r="D2309" s="237" t="str">
        <f t="shared" si="387"/>
        <v>カブシキガイシャ　ライフアップ</v>
      </c>
      <c r="E2309" s="237" t="s">
        <v>2366</v>
      </c>
      <c r="F2309" s="237" t="str">
        <f t="shared" si="388"/>
        <v>981</v>
      </c>
      <c r="G2309" s="237" t="str">
        <f t="shared" si="389"/>
        <v>3103</v>
      </c>
      <c r="H2309" s="237" t="s">
        <v>10629</v>
      </c>
      <c r="I2309" s="237" t="str">
        <f t="shared" si="390"/>
        <v>仙台市泉区山の寺一丁目２５番３号</v>
      </c>
      <c r="J2309" s="237" t="s">
        <v>10630</v>
      </c>
      <c r="K2309" s="237" t="s">
        <v>10631</v>
      </c>
      <c r="L2309" s="237" t="s">
        <v>339</v>
      </c>
      <c r="M2309" s="237" t="s">
        <v>10632</v>
      </c>
      <c r="N2309" s="237" t="s">
        <v>10633</v>
      </c>
      <c r="O2309" s="237" t="s">
        <v>10634</v>
      </c>
      <c r="P2309" s="237" t="s">
        <v>8250</v>
      </c>
      <c r="Q2309" s="237" t="s">
        <v>9428</v>
      </c>
      <c r="R2309" s="237" t="s">
        <v>10635</v>
      </c>
      <c r="S2309" s="237" t="s">
        <v>10630</v>
      </c>
      <c r="T2309" s="237" t="s">
        <v>10631</v>
      </c>
      <c r="U2309" s="237" t="s">
        <v>10636</v>
      </c>
      <c r="V2309" s="237" t="s">
        <v>99</v>
      </c>
      <c r="W2309" s="237"/>
      <c r="X2309" s="237"/>
      <c r="Y2309" s="237" t="s">
        <v>10633</v>
      </c>
      <c r="Z2309" s="237" t="s">
        <v>10634</v>
      </c>
      <c r="AA2309" s="237" t="str">
        <f t="shared" si="391"/>
        <v>センダイカイゴサービス</v>
      </c>
      <c r="AB2309" s="237" t="s">
        <v>8250</v>
      </c>
      <c r="AC2309" s="237" t="str">
        <f t="shared" si="392"/>
        <v>984</v>
      </c>
      <c r="AD2309" s="237" t="str">
        <f t="shared" si="393"/>
        <v>0823</v>
      </c>
      <c r="AE2309" s="237" t="s">
        <v>9428</v>
      </c>
      <c r="AF2309" s="237" t="s">
        <v>10637</v>
      </c>
      <c r="AG2309" s="237" t="str">
        <f t="shared" si="394"/>
        <v>仙台市若林区遠見塚三丁目８番２５号</v>
      </c>
      <c r="AH2309" s="237" t="s">
        <v>10630</v>
      </c>
      <c r="AI2309" s="237" t="s">
        <v>10631</v>
      </c>
      <c r="AJ2309" s="237" t="s">
        <v>260</v>
      </c>
    </row>
    <row r="2310" spans="1:36">
      <c r="A2310" s="237" t="str">
        <f t="shared" si="386"/>
        <v>0415300599重度訪問介護</v>
      </c>
      <c r="B2310" s="237" t="s">
        <v>2364</v>
      </c>
      <c r="C2310" s="237" t="s">
        <v>2365</v>
      </c>
      <c r="D2310" s="237" t="str">
        <f t="shared" si="387"/>
        <v>カブシキガイシャ　ライフアップ</v>
      </c>
      <c r="E2310" s="237" t="s">
        <v>2366</v>
      </c>
      <c r="F2310" s="237" t="str">
        <f t="shared" si="388"/>
        <v>981</v>
      </c>
      <c r="G2310" s="237" t="str">
        <f t="shared" si="389"/>
        <v>3103</v>
      </c>
      <c r="H2310" s="237" t="s">
        <v>10629</v>
      </c>
      <c r="I2310" s="237" t="str">
        <f t="shared" si="390"/>
        <v>仙台市泉区山の寺一丁目２５番３号</v>
      </c>
      <c r="J2310" s="237" t="s">
        <v>10630</v>
      </c>
      <c r="K2310" s="237" t="s">
        <v>10631</v>
      </c>
      <c r="L2310" s="237" t="s">
        <v>339</v>
      </c>
      <c r="M2310" s="237" t="s">
        <v>10632</v>
      </c>
      <c r="N2310" s="237" t="s">
        <v>10633</v>
      </c>
      <c r="O2310" s="237" t="s">
        <v>10634</v>
      </c>
      <c r="P2310" s="237" t="s">
        <v>8250</v>
      </c>
      <c r="Q2310" s="237" t="s">
        <v>9428</v>
      </c>
      <c r="R2310" s="237" t="s">
        <v>10635</v>
      </c>
      <c r="S2310" s="237" t="s">
        <v>10630</v>
      </c>
      <c r="T2310" s="237" t="s">
        <v>10631</v>
      </c>
      <c r="U2310" s="237" t="s">
        <v>10636</v>
      </c>
      <c r="V2310" s="237" t="s">
        <v>101</v>
      </c>
      <c r="W2310" s="237"/>
      <c r="X2310" s="237"/>
      <c r="Y2310" s="237" t="s">
        <v>10633</v>
      </c>
      <c r="Z2310" s="237" t="s">
        <v>10634</v>
      </c>
      <c r="AA2310" s="237" t="str">
        <f t="shared" si="391"/>
        <v>センダイカイゴサービス</v>
      </c>
      <c r="AB2310" s="237" t="s">
        <v>8250</v>
      </c>
      <c r="AC2310" s="237" t="str">
        <f t="shared" si="392"/>
        <v>984</v>
      </c>
      <c r="AD2310" s="237" t="str">
        <f t="shared" si="393"/>
        <v>0823</v>
      </c>
      <c r="AE2310" s="237" t="s">
        <v>9428</v>
      </c>
      <c r="AF2310" s="237" t="s">
        <v>10637</v>
      </c>
      <c r="AG2310" s="237" t="str">
        <f t="shared" si="394"/>
        <v>仙台市若林区遠見塚三丁目８番２５号</v>
      </c>
      <c r="AH2310" s="237" t="s">
        <v>10630</v>
      </c>
      <c r="AI2310" s="237" t="s">
        <v>10631</v>
      </c>
      <c r="AJ2310" s="237" t="s">
        <v>260</v>
      </c>
    </row>
    <row r="2311" spans="1:36">
      <c r="A2311" s="237" t="str">
        <f t="shared" si="386"/>
        <v>0415300607居宅介護</v>
      </c>
      <c r="B2311" s="237" t="s">
        <v>10638</v>
      </c>
      <c r="C2311" s="237" t="s">
        <v>10639</v>
      </c>
      <c r="D2311" s="237" t="str">
        <f t="shared" si="387"/>
        <v>ゴウドウガイシャハートフルコミュニケーション</v>
      </c>
      <c r="E2311" s="237" t="s">
        <v>7279</v>
      </c>
      <c r="F2311" s="237" t="str">
        <f t="shared" si="388"/>
        <v>984</v>
      </c>
      <c r="G2311" s="237" t="str">
        <f t="shared" si="389"/>
        <v>0838</v>
      </c>
      <c r="H2311" s="237" t="s">
        <v>10640</v>
      </c>
      <c r="I2311" s="237" t="str">
        <f t="shared" si="390"/>
        <v>仙台市若林区上飯田字天神41番地の９</v>
      </c>
      <c r="J2311" s="237" t="s">
        <v>10641</v>
      </c>
      <c r="K2311" s="237" t="s">
        <v>10642</v>
      </c>
      <c r="L2311" s="237" t="s">
        <v>821</v>
      </c>
      <c r="M2311" s="237" t="s">
        <v>10643</v>
      </c>
      <c r="N2311" s="237" t="s">
        <v>10644</v>
      </c>
      <c r="O2311" s="237" t="s">
        <v>10645</v>
      </c>
      <c r="P2311" s="237" t="s">
        <v>7279</v>
      </c>
      <c r="Q2311" s="237" t="s">
        <v>9428</v>
      </c>
      <c r="R2311" s="237" t="s">
        <v>10640</v>
      </c>
      <c r="S2311" s="237" t="s">
        <v>10641</v>
      </c>
      <c r="T2311" s="237" t="s">
        <v>10642</v>
      </c>
      <c r="U2311" s="237" t="s">
        <v>10646</v>
      </c>
      <c r="V2311" s="237" t="s">
        <v>99</v>
      </c>
      <c r="W2311" s="237"/>
      <c r="X2311" s="237"/>
      <c r="Y2311" s="237" t="s">
        <v>10644</v>
      </c>
      <c r="Z2311" s="237" t="s">
        <v>10645</v>
      </c>
      <c r="AA2311" s="237" t="str">
        <f t="shared" si="391"/>
        <v>ハートフルコミュニケーション</v>
      </c>
      <c r="AB2311" s="237" t="s">
        <v>7279</v>
      </c>
      <c r="AC2311" s="237" t="str">
        <f t="shared" si="392"/>
        <v>984</v>
      </c>
      <c r="AD2311" s="237" t="str">
        <f t="shared" si="393"/>
        <v>0838</v>
      </c>
      <c r="AE2311" s="237" t="s">
        <v>9428</v>
      </c>
      <c r="AF2311" s="237" t="s">
        <v>10640</v>
      </c>
      <c r="AG2311" s="237" t="str">
        <f t="shared" si="394"/>
        <v>仙台市若林区上飯田字天神41番地の９</v>
      </c>
      <c r="AH2311" s="237" t="s">
        <v>10641</v>
      </c>
      <c r="AI2311" s="237" t="s">
        <v>10642</v>
      </c>
      <c r="AJ2311" s="237" t="s">
        <v>260</v>
      </c>
    </row>
    <row r="2312" spans="1:36">
      <c r="A2312" s="237" t="str">
        <f t="shared" si="386"/>
        <v>0415300607重度訪問介護</v>
      </c>
      <c r="B2312" s="237" t="s">
        <v>10638</v>
      </c>
      <c r="C2312" s="237" t="s">
        <v>10639</v>
      </c>
      <c r="D2312" s="237" t="str">
        <f t="shared" si="387"/>
        <v>ゴウドウガイシャハートフルコミュニケーション</v>
      </c>
      <c r="E2312" s="237" t="s">
        <v>7279</v>
      </c>
      <c r="F2312" s="237" t="str">
        <f t="shared" si="388"/>
        <v>984</v>
      </c>
      <c r="G2312" s="237" t="str">
        <f t="shared" si="389"/>
        <v>0838</v>
      </c>
      <c r="H2312" s="237" t="s">
        <v>10640</v>
      </c>
      <c r="I2312" s="237" t="str">
        <f t="shared" si="390"/>
        <v>仙台市若林区上飯田字天神41番地の９</v>
      </c>
      <c r="J2312" s="237" t="s">
        <v>10641</v>
      </c>
      <c r="K2312" s="237" t="s">
        <v>10642</v>
      </c>
      <c r="L2312" s="237" t="s">
        <v>821</v>
      </c>
      <c r="M2312" s="237" t="s">
        <v>10643</v>
      </c>
      <c r="N2312" s="237" t="s">
        <v>10644</v>
      </c>
      <c r="O2312" s="237" t="s">
        <v>10645</v>
      </c>
      <c r="P2312" s="237" t="s">
        <v>7279</v>
      </c>
      <c r="Q2312" s="237" t="s">
        <v>9428</v>
      </c>
      <c r="R2312" s="237" t="s">
        <v>10640</v>
      </c>
      <c r="S2312" s="237" t="s">
        <v>10641</v>
      </c>
      <c r="T2312" s="237" t="s">
        <v>10642</v>
      </c>
      <c r="U2312" s="237" t="s">
        <v>10646</v>
      </c>
      <c r="V2312" s="237" t="s">
        <v>101</v>
      </c>
      <c r="W2312" s="237"/>
      <c r="X2312" s="237"/>
      <c r="Y2312" s="237" t="s">
        <v>10644</v>
      </c>
      <c r="Z2312" s="237" t="s">
        <v>10645</v>
      </c>
      <c r="AA2312" s="237" t="str">
        <f t="shared" si="391"/>
        <v>ハートフルコミュニケーション</v>
      </c>
      <c r="AB2312" s="237" t="s">
        <v>7279</v>
      </c>
      <c r="AC2312" s="237" t="str">
        <f t="shared" si="392"/>
        <v>984</v>
      </c>
      <c r="AD2312" s="237" t="str">
        <f t="shared" si="393"/>
        <v>0838</v>
      </c>
      <c r="AE2312" s="237" t="s">
        <v>9428</v>
      </c>
      <c r="AF2312" s="237" t="s">
        <v>10640</v>
      </c>
      <c r="AG2312" s="237" t="str">
        <f t="shared" si="394"/>
        <v>仙台市若林区上飯田字天神41番地の９</v>
      </c>
      <c r="AH2312" s="237" t="s">
        <v>10641</v>
      </c>
      <c r="AI2312" s="237" t="s">
        <v>10642</v>
      </c>
      <c r="AJ2312" s="237" t="s">
        <v>260</v>
      </c>
    </row>
    <row r="2313" spans="1:36">
      <c r="A2313" s="237" t="str">
        <f t="shared" si="386"/>
        <v>0415300615児童デイサービス</v>
      </c>
      <c r="B2313" s="237" t="s">
        <v>10647</v>
      </c>
      <c r="C2313" s="237" t="s">
        <v>10648</v>
      </c>
      <c r="D2313" s="237" t="str">
        <f t="shared" si="387"/>
        <v>トクテイヒエイリカツドウホウジンアクティブ</v>
      </c>
      <c r="E2313" s="237" t="s">
        <v>10649</v>
      </c>
      <c r="F2313" s="237" t="str">
        <f t="shared" si="388"/>
        <v>983</v>
      </c>
      <c r="G2313" s="237" t="str">
        <f t="shared" si="389"/>
        <v>0014</v>
      </c>
      <c r="H2313" s="237" t="s">
        <v>10650</v>
      </c>
      <c r="I2313" s="237" t="str">
        <f t="shared" si="390"/>
        <v>仙台市宮城野区高砂1丁目160－3</v>
      </c>
      <c r="J2313" s="237" t="s">
        <v>10651</v>
      </c>
      <c r="K2313" s="237" t="s">
        <v>10651</v>
      </c>
      <c r="L2313" s="237" t="s">
        <v>248</v>
      </c>
      <c r="M2313" s="237" t="s">
        <v>10652</v>
      </c>
      <c r="N2313" s="237" t="s">
        <v>10653</v>
      </c>
      <c r="O2313" s="237" t="s">
        <v>10654</v>
      </c>
      <c r="P2313" s="237" t="s">
        <v>10655</v>
      </c>
      <c r="Q2313" s="237" t="s">
        <v>9428</v>
      </c>
      <c r="R2313" s="237" t="s">
        <v>10656</v>
      </c>
      <c r="S2313" s="237" t="s">
        <v>10657</v>
      </c>
      <c r="T2313" s="237" t="s">
        <v>10657</v>
      </c>
      <c r="U2313" s="237" t="s">
        <v>10658</v>
      </c>
      <c r="V2313" s="237" t="s">
        <v>331</v>
      </c>
      <c r="W2313" s="237"/>
      <c r="X2313" s="237"/>
      <c r="Y2313" s="237" t="s">
        <v>10653</v>
      </c>
      <c r="Z2313" s="237" t="s">
        <v>10654</v>
      </c>
      <c r="AA2313" s="237" t="str">
        <f t="shared" si="391"/>
        <v>アクティブ・ポート</v>
      </c>
      <c r="AB2313" s="237" t="s">
        <v>10655</v>
      </c>
      <c r="AC2313" s="237" t="str">
        <f t="shared" si="392"/>
        <v>984</v>
      </c>
      <c r="AD2313" s="237" t="str">
        <f t="shared" si="393"/>
        <v>0037</v>
      </c>
      <c r="AE2313" s="237" t="s">
        <v>9428</v>
      </c>
      <c r="AF2313" s="237" t="s">
        <v>10656</v>
      </c>
      <c r="AG2313" s="237" t="str">
        <f t="shared" si="394"/>
        <v>仙台市若林区蒲町11－21</v>
      </c>
      <c r="AH2313" s="237" t="s">
        <v>10657</v>
      </c>
      <c r="AI2313" s="237" t="s">
        <v>10657</v>
      </c>
      <c r="AJ2313" s="237" t="s">
        <v>260</v>
      </c>
    </row>
    <row r="2314" spans="1:36">
      <c r="A2314" s="237" t="str">
        <f t="shared" si="386"/>
        <v>0415300623児童デイサービス</v>
      </c>
      <c r="B2314" s="237" t="s">
        <v>6981</v>
      </c>
      <c r="C2314" s="237" t="s">
        <v>6982</v>
      </c>
      <c r="D2314" s="237" t="str">
        <f t="shared" si="387"/>
        <v>シャカイフクシホウジンセンダイシテヲツナグイクセイカイ</v>
      </c>
      <c r="E2314" s="237" t="s">
        <v>6983</v>
      </c>
      <c r="F2314" s="237" t="str">
        <f t="shared" si="388"/>
        <v>980</v>
      </c>
      <c r="G2314" s="237" t="str">
        <f t="shared" si="389"/>
        <v>0022</v>
      </c>
      <c r="H2314" s="237" t="s">
        <v>6984</v>
      </c>
      <c r="I2314" s="237" t="str">
        <f t="shared" si="390"/>
        <v>仙台市青葉区五橋二丁目１２番２号</v>
      </c>
      <c r="J2314" s="237" t="s">
        <v>6985</v>
      </c>
      <c r="K2314" s="237" t="s">
        <v>6986</v>
      </c>
      <c r="L2314" s="237" t="s">
        <v>248</v>
      </c>
      <c r="M2314" s="237" t="s">
        <v>6987</v>
      </c>
      <c r="N2314" s="237" t="s">
        <v>10659</v>
      </c>
      <c r="O2314" s="237" t="s">
        <v>10660</v>
      </c>
      <c r="P2314" s="237" t="s">
        <v>10298</v>
      </c>
      <c r="Q2314" s="237" t="s">
        <v>9428</v>
      </c>
      <c r="R2314" s="237" t="s">
        <v>10661</v>
      </c>
      <c r="S2314" s="237" t="s">
        <v>10662</v>
      </c>
      <c r="T2314" s="237" t="s">
        <v>10662</v>
      </c>
      <c r="U2314" s="237" t="s">
        <v>10663</v>
      </c>
      <c r="V2314" s="237" t="s">
        <v>331</v>
      </c>
      <c r="W2314" s="237"/>
      <c r="X2314" s="237"/>
      <c r="Y2314" s="237" t="s">
        <v>10659</v>
      </c>
      <c r="Z2314" s="237" t="s">
        <v>10660</v>
      </c>
      <c r="AA2314" s="237" t="str">
        <f t="shared" si="391"/>
        <v>オリーブアラマチ</v>
      </c>
      <c r="AB2314" s="237" t="s">
        <v>10298</v>
      </c>
      <c r="AC2314" s="237" t="str">
        <f t="shared" si="392"/>
        <v>984</v>
      </c>
      <c r="AD2314" s="237" t="str">
        <f t="shared" si="393"/>
        <v>0061</v>
      </c>
      <c r="AE2314" s="237" t="s">
        <v>9428</v>
      </c>
      <c r="AF2314" s="237" t="s">
        <v>10661</v>
      </c>
      <c r="AG2314" s="237" t="str">
        <f t="shared" si="394"/>
        <v>仙台市若林区南鍛冶町70</v>
      </c>
      <c r="AH2314" s="237" t="s">
        <v>10662</v>
      </c>
      <c r="AI2314" s="237" t="s">
        <v>10662</v>
      </c>
      <c r="AJ2314" s="237" t="s">
        <v>260</v>
      </c>
    </row>
    <row r="2315" spans="1:36">
      <c r="A2315" s="237" t="str">
        <f t="shared" si="386"/>
        <v>0415300631就労継続支援Ａ型</v>
      </c>
      <c r="B2315" s="237" t="s">
        <v>8248</v>
      </c>
      <c r="C2315" s="237" t="s">
        <v>8249</v>
      </c>
      <c r="D2315" s="237" t="str">
        <f t="shared" si="387"/>
        <v>トクテイヒエイリカツドウホウジンフクシネットエーＢＣ</v>
      </c>
      <c r="E2315" s="237" t="s">
        <v>8250</v>
      </c>
      <c r="F2315" s="237" t="str">
        <f t="shared" si="388"/>
        <v>984</v>
      </c>
      <c r="G2315" s="237" t="str">
        <f t="shared" si="389"/>
        <v>0823</v>
      </c>
      <c r="H2315" s="237" t="s">
        <v>8251</v>
      </c>
      <c r="I2315" s="237" t="str">
        <f t="shared" si="390"/>
        <v>仙台市若林区遠見塚２－４１－５</v>
      </c>
      <c r="J2315" s="237" t="s">
        <v>8252</v>
      </c>
      <c r="K2315" s="237" t="s">
        <v>8253</v>
      </c>
      <c r="L2315" s="237" t="s">
        <v>901</v>
      </c>
      <c r="M2315" s="237" t="s">
        <v>8254</v>
      </c>
      <c r="N2315" s="237" t="s">
        <v>10664</v>
      </c>
      <c r="O2315" s="237" t="s">
        <v>10665</v>
      </c>
      <c r="P2315" s="237" t="s">
        <v>8250</v>
      </c>
      <c r="Q2315" s="237" t="s">
        <v>9428</v>
      </c>
      <c r="R2315" s="237" t="s">
        <v>10666</v>
      </c>
      <c r="S2315" s="237" t="s">
        <v>8252</v>
      </c>
      <c r="T2315" s="237" t="s">
        <v>8253</v>
      </c>
      <c r="U2315" s="237" t="s">
        <v>10667</v>
      </c>
      <c r="V2315" s="237" t="s">
        <v>110</v>
      </c>
      <c r="W2315" s="237"/>
      <c r="X2315" s="237"/>
      <c r="Y2315" s="237" t="s">
        <v>10664</v>
      </c>
      <c r="Z2315" s="237" t="s">
        <v>10668</v>
      </c>
      <c r="AA2315" s="237" t="str">
        <f t="shared" si="391"/>
        <v>ピァＦａｃｔｔｏｒｙ</v>
      </c>
      <c r="AB2315" s="237" t="s">
        <v>8250</v>
      </c>
      <c r="AC2315" s="237" t="str">
        <f t="shared" si="392"/>
        <v>984</v>
      </c>
      <c r="AD2315" s="237" t="str">
        <f t="shared" si="393"/>
        <v>0823</v>
      </c>
      <c r="AE2315" s="237" t="s">
        <v>9428</v>
      </c>
      <c r="AF2315" s="237" t="s">
        <v>10666</v>
      </c>
      <c r="AG2315" s="237" t="str">
        <f t="shared" si="394"/>
        <v>仙台市若林区遠見塚２丁目４１－１５</v>
      </c>
      <c r="AH2315" s="237" t="s">
        <v>8252</v>
      </c>
      <c r="AI2315" s="237" t="s">
        <v>8253</v>
      </c>
      <c r="AJ2315" s="237" t="s">
        <v>332</v>
      </c>
    </row>
    <row r="2316" spans="1:36">
      <c r="A2316" s="237" t="str">
        <f t="shared" ref="A2316:A2379" si="395">U2316&amp;V2316</f>
        <v>0415300649就労継続支援Ｂ型</v>
      </c>
      <c r="B2316" s="237" t="s">
        <v>10411</v>
      </c>
      <c r="C2316" s="237" t="s">
        <v>10412</v>
      </c>
      <c r="D2316" s="237" t="str">
        <f t="shared" ref="D2316:D2379" si="396">DBCS(C2316)</f>
        <v>シャカイフクシホウジンワタゲフクシカイ</v>
      </c>
      <c r="E2316" s="237" t="s">
        <v>8250</v>
      </c>
      <c r="F2316" s="237" t="str">
        <f t="shared" ref="F2316:F2379" si="397">LEFT(E2316,3)</f>
        <v>984</v>
      </c>
      <c r="G2316" s="237" t="str">
        <f t="shared" ref="G2316:G2379" si="398">RIGHT(E2316,4)</f>
        <v>0823</v>
      </c>
      <c r="H2316" s="237" t="s">
        <v>10413</v>
      </c>
      <c r="I2316" s="237" t="str">
        <f t="shared" ref="I2316:I2379" si="399">SUBSTITUTE(H2316,"宮城県","")</f>
        <v>仙台市若林区遠見塚一丁目１８番４８号</v>
      </c>
      <c r="J2316" s="237" t="s">
        <v>7023</v>
      </c>
      <c r="K2316" s="237" t="s">
        <v>7024</v>
      </c>
      <c r="L2316" s="237" t="s">
        <v>248</v>
      </c>
      <c r="M2316" s="237" t="s">
        <v>7025</v>
      </c>
      <c r="N2316" s="237" t="s">
        <v>10669</v>
      </c>
      <c r="O2316" s="237" t="s">
        <v>10670</v>
      </c>
      <c r="P2316" s="237" t="s">
        <v>8250</v>
      </c>
      <c r="Q2316" s="237" t="s">
        <v>9428</v>
      </c>
      <c r="R2316" s="237" t="s">
        <v>10671</v>
      </c>
      <c r="S2316" s="237" t="s">
        <v>7023</v>
      </c>
      <c r="T2316" s="237" t="s">
        <v>7024</v>
      </c>
      <c r="U2316" s="237" t="s">
        <v>10672</v>
      </c>
      <c r="V2316" s="237" t="s">
        <v>111</v>
      </c>
      <c r="W2316" s="237"/>
      <c r="X2316" s="237"/>
      <c r="Y2316" s="237" t="s">
        <v>10669</v>
      </c>
      <c r="Z2316" s="237" t="s">
        <v>10670</v>
      </c>
      <c r="AA2316" s="237" t="str">
        <f t="shared" ref="AA2316:AA2379" si="400">DBCS(Z2316)</f>
        <v>ワタゲノキ</v>
      </c>
      <c r="AB2316" s="237" t="s">
        <v>8250</v>
      </c>
      <c r="AC2316" s="237" t="str">
        <f t="shared" ref="AC2316:AC2379" si="401">LEFT(AB2316,3)</f>
        <v>984</v>
      </c>
      <c r="AD2316" s="237" t="str">
        <f t="shared" ref="AD2316:AD2379" si="402">RIGHT(AB2316,4)</f>
        <v>0823</v>
      </c>
      <c r="AE2316" s="237" t="s">
        <v>9428</v>
      </c>
      <c r="AF2316" s="237" t="s">
        <v>10671</v>
      </c>
      <c r="AG2316" s="237" t="str">
        <f t="shared" ref="AG2316:AG2379" si="403">SUBSTITUTE(AF2316,"宮城県","")</f>
        <v>仙台市若林区遠見塚1丁目18-48</v>
      </c>
      <c r="AH2316" s="237" t="s">
        <v>7023</v>
      </c>
      <c r="AI2316" s="237" t="s">
        <v>7024</v>
      </c>
      <c r="AJ2316" s="237" t="s">
        <v>260</v>
      </c>
    </row>
    <row r="2317" spans="1:36">
      <c r="A2317" s="237" t="str">
        <f t="shared" si="395"/>
        <v>0415300664生活介護</v>
      </c>
      <c r="B2317" s="237" t="s">
        <v>7277</v>
      </c>
      <c r="C2317" s="237" t="s">
        <v>7278</v>
      </c>
      <c r="D2317" s="237" t="str">
        <f t="shared" si="396"/>
        <v>シャカイフクシホウジンツドイノイエ</v>
      </c>
      <c r="E2317" s="237" t="s">
        <v>7279</v>
      </c>
      <c r="F2317" s="237" t="str">
        <f t="shared" si="397"/>
        <v>984</v>
      </c>
      <c r="G2317" s="237" t="str">
        <f t="shared" si="398"/>
        <v>0838</v>
      </c>
      <c r="H2317" s="237" t="s">
        <v>7280</v>
      </c>
      <c r="I2317" s="237" t="str">
        <f t="shared" si="399"/>
        <v>仙台市若林区上飯田一丁目１７番５８号</v>
      </c>
      <c r="J2317" s="237" t="s">
        <v>7281</v>
      </c>
      <c r="K2317" s="237" t="s">
        <v>7282</v>
      </c>
      <c r="L2317" s="237" t="s">
        <v>248</v>
      </c>
      <c r="M2317" s="237" t="s">
        <v>7283</v>
      </c>
      <c r="N2317" s="237" t="s">
        <v>10673</v>
      </c>
      <c r="O2317" s="237" t="s">
        <v>10674</v>
      </c>
      <c r="P2317" s="237" t="s">
        <v>7279</v>
      </c>
      <c r="Q2317" s="237" t="s">
        <v>9428</v>
      </c>
      <c r="R2317" s="237" t="s">
        <v>10242</v>
      </c>
      <c r="S2317" s="237" t="s">
        <v>7281</v>
      </c>
      <c r="T2317" s="237" t="s">
        <v>7282</v>
      </c>
      <c r="U2317" s="237" t="s">
        <v>10675</v>
      </c>
      <c r="V2317" s="237" t="s">
        <v>105</v>
      </c>
      <c r="W2317" s="237"/>
      <c r="X2317" s="237"/>
      <c r="Y2317" s="237" t="s">
        <v>10673</v>
      </c>
      <c r="Z2317" s="237" t="s">
        <v>10674</v>
      </c>
      <c r="AA2317" s="237" t="str">
        <f t="shared" si="400"/>
        <v>オリザ</v>
      </c>
      <c r="AB2317" s="237" t="s">
        <v>7279</v>
      </c>
      <c r="AC2317" s="237" t="str">
        <f t="shared" si="401"/>
        <v>984</v>
      </c>
      <c r="AD2317" s="237" t="str">
        <f t="shared" si="402"/>
        <v>0838</v>
      </c>
      <c r="AE2317" s="237" t="s">
        <v>9428</v>
      </c>
      <c r="AF2317" s="237" t="s">
        <v>10242</v>
      </c>
      <c r="AG2317" s="237" t="str">
        <f t="shared" si="403"/>
        <v>仙台市若林区上飯田1丁目17-58</v>
      </c>
      <c r="AH2317" s="237" t="s">
        <v>7281</v>
      </c>
      <c r="AI2317" s="237" t="s">
        <v>7282</v>
      </c>
      <c r="AJ2317" s="237" t="s">
        <v>260</v>
      </c>
    </row>
    <row r="2318" spans="1:36">
      <c r="A2318" s="237" t="str">
        <f t="shared" si="395"/>
        <v>0415300672自立訓練（生活訓練）</v>
      </c>
      <c r="B2318" s="237" t="s">
        <v>10676</v>
      </c>
      <c r="C2318" s="237" t="s">
        <v>10677</v>
      </c>
      <c r="D2318" s="237" t="str">
        <f t="shared" si="396"/>
        <v>シャカイフクシホウジンアオゾラ</v>
      </c>
      <c r="E2318" s="237" t="s">
        <v>6342</v>
      </c>
      <c r="F2318" s="237" t="str">
        <f t="shared" si="397"/>
        <v>984</v>
      </c>
      <c r="G2318" s="237" t="str">
        <f t="shared" si="398"/>
        <v>0063</v>
      </c>
      <c r="H2318" s="237" t="s">
        <v>10678</v>
      </c>
      <c r="I2318" s="237" t="str">
        <f t="shared" si="399"/>
        <v>仙台市若林区石名坂70番地</v>
      </c>
      <c r="J2318" s="237" t="s">
        <v>10679</v>
      </c>
      <c r="K2318" s="237" t="s">
        <v>10680</v>
      </c>
      <c r="L2318" s="237" t="s">
        <v>248</v>
      </c>
      <c r="M2318" s="237" t="s">
        <v>10681</v>
      </c>
      <c r="N2318" s="237" t="s">
        <v>10682</v>
      </c>
      <c r="O2318" s="237" t="s">
        <v>10683</v>
      </c>
      <c r="P2318" s="237" t="s">
        <v>6342</v>
      </c>
      <c r="Q2318" s="237" t="s">
        <v>9428</v>
      </c>
      <c r="R2318" s="237" t="s">
        <v>10678</v>
      </c>
      <c r="S2318" s="237" t="s">
        <v>10684</v>
      </c>
      <c r="T2318" s="237" t="s">
        <v>10685</v>
      </c>
      <c r="U2318" s="237" t="s">
        <v>10686</v>
      </c>
      <c r="V2318" s="237" t="s">
        <v>108</v>
      </c>
      <c r="W2318" s="237"/>
      <c r="X2318" s="237"/>
      <c r="Y2318" s="237" t="s">
        <v>10682</v>
      </c>
      <c r="Z2318" s="237" t="s">
        <v>10683</v>
      </c>
      <c r="AA2318" s="237" t="str">
        <f t="shared" si="400"/>
        <v>モグモグ</v>
      </c>
      <c r="AB2318" s="237" t="s">
        <v>6342</v>
      </c>
      <c r="AC2318" s="237" t="str">
        <f t="shared" si="401"/>
        <v>984</v>
      </c>
      <c r="AD2318" s="237" t="str">
        <f t="shared" si="402"/>
        <v>0063</v>
      </c>
      <c r="AE2318" s="237" t="s">
        <v>9428</v>
      </c>
      <c r="AF2318" s="237" t="s">
        <v>10678</v>
      </c>
      <c r="AG2318" s="237" t="str">
        <f t="shared" si="403"/>
        <v>仙台市若林区石名坂70番地</v>
      </c>
      <c r="AH2318" s="237" t="s">
        <v>10684</v>
      </c>
      <c r="AI2318" s="237" t="s">
        <v>10685</v>
      </c>
      <c r="AJ2318" s="237" t="s">
        <v>261</v>
      </c>
    </row>
    <row r="2319" spans="1:36">
      <c r="A2319" s="237" t="str">
        <f t="shared" si="395"/>
        <v>0415300672就労継続支援Ｂ型</v>
      </c>
      <c r="B2319" s="237" t="s">
        <v>10676</v>
      </c>
      <c r="C2319" s="237" t="s">
        <v>10677</v>
      </c>
      <c r="D2319" s="237" t="str">
        <f t="shared" si="396"/>
        <v>シャカイフクシホウジンアオゾラ</v>
      </c>
      <c r="E2319" s="237" t="s">
        <v>6342</v>
      </c>
      <c r="F2319" s="237" t="str">
        <f t="shared" si="397"/>
        <v>984</v>
      </c>
      <c r="G2319" s="237" t="str">
        <f t="shared" si="398"/>
        <v>0063</v>
      </c>
      <c r="H2319" s="237" t="s">
        <v>10678</v>
      </c>
      <c r="I2319" s="237" t="str">
        <f t="shared" si="399"/>
        <v>仙台市若林区石名坂70番地</v>
      </c>
      <c r="J2319" s="237" t="s">
        <v>10679</v>
      </c>
      <c r="K2319" s="237" t="s">
        <v>10680</v>
      </c>
      <c r="L2319" s="237" t="s">
        <v>248</v>
      </c>
      <c r="M2319" s="237" t="s">
        <v>10681</v>
      </c>
      <c r="N2319" s="237" t="s">
        <v>10682</v>
      </c>
      <c r="O2319" s="237" t="s">
        <v>10683</v>
      </c>
      <c r="P2319" s="237" t="s">
        <v>6342</v>
      </c>
      <c r="Q2319" s="237" t="s">
        <v>9428</v>
      </c>
      <c r="R2319" s="237" t="s">
        <v>10678</v>
      </c>
      <c r="S2319" s="237" t="s">
        <v>10684</v>
      </c>
      <c r="T2319" s="237" t="s">
        <v>10685</v>
      </c>
      <c r="U2319" s="237" t="s">
        <v>10686</v>
      </c>
      <c r="V2319" s="237" t="s">
        <v>111</v>
      </c>
      <c r="W2319" s="237"/>
      <c r="X2319" s="237"/>
      <c r="Y2319" s="237" t="s">
        <v>10682</v>
      </c>
      <c r="Z2319" s="237" t="s">
        <v>10683</v>
      </c>
      <c r="AA2319" s="237" t="str">
        <f t="shared" si="400"/>
        <v>モグモグ</v>
      </c>
      <c r="AB2319" s="237" t="s">
        <v>6342</v>
      </c>
      <c r="AC2319" s="237" t="str">
        <f t="shared" si="401"/>
        <v>984</v>
      </c>
      <c r="AD2319" s="237" t="str">
        <f t="shared" si="402"/>
        <v>0063</v>
      </c>
      <c r="AE2319" s="237" t="s">
        <v>9428</v>
      </c>
      <c r="AF2319" s="237" t="s">
        <v>10678</v>
      </c>
      <c r="AG2319" s="237" t="str">
        <f t="shared" si="403"/>
        <v>仙台市若林区石名坂70番地</v>
      </c>
      <c r="AH2319" s="237" t="s">
        <v>10684</v>
      </c>
      <c r="AI2319" s="237" t="s">
        <v>10685</v>
      </c>
      <c r="AJ2319" s="237" t="s">
        <v>260</v>
      </c>
    </row>
    <row r="2320" spans="1:36">
      <c r="A2320" s="237" t="str">
        <f t="shared" si="395"/>
        <v>0415300680居宅介護</v>
      </c>
      <c r="B2320" s="237" t="s">
        <v>10687</v>
      </c>
      <c r="C2320" s="237" t="s">
        <v>10688</v>
      </c>
      <c r="D2320" s="237" t="str">
        <f t="shared" si="396"/>
        <v>カブシキガイシャアイウィッシュホーム</v>
      </c>
      <c r="E2320" s="237" t="s">
        <v>6342</v>
      </c>
      <c r="F2320" s="237" t="str">
        <f t="shared" si="397"/>
        <v>984</v>
      </c>
      <c r="G2320" s="237" t="str">
        <f t="shared" si="398"/>
        <v>0063</v>
      </c>
      <c r="H2320" s="237" t="s">
        <v>10689</v>
      </c>
      <c r="I2320" s="237" t="str">
        <f t="shared" si="399"/>
        <v>仙台市若林区石名坂１０番地シャンボール石名坂６０７号</v>
      </c>
      <c r="J2320" s="237" t="s">
        <v>10690</v>
      </c>
      <c r="K2320" s="237" t="s">
        <v>10691</v>
      </c>
      <c r="L2320" s="237" t="s">
        <v>339</v>
      </c>
      <c r="M2320" s="237" t="s">
        <v>10692</v>
      </c>
      <c r="N2320" s="237" t="s">
        <v>10693</v>
      </c>
      <c r="O2320" s="237" t="s">
        <v>10694</v>
      </c>
      <c r="P2320" s="237" t="s">
        <v>6342</v>
      </c>
      <c r="Q2320" s="237" t="s">
        <v>9428</v>
      </c>
      <c r="R2320" s="237" t="s">
        <v>10689</v>
      </c>
      <c r="S2320" s="237" t="s">
        <v>10690</v>
      </c>
      <c r="T2320" s="237" t="s">
        <v>10691</v>
      </c>
      <c r="U2320" s="237" t="s">
        <v>10695</v>
      </c>
      <c r="V2320" s="237" t="s">
        <v>99</v>
      </c>
      <c r="W2320" s="237"/>
      <c r="X2320" s="237"/>
      <c r="Y2320" s="237" t="s">
        <v>10693</v>
      </c>
      <c r="Z2320" s="237" t="s">
        <v>10694</v>
      </c>
      <c r="AA2320" s="237" t="str">
        <f t="shared" si="400"/>
        <v>アイウィッシュホーム</v>
      </c>
      <c r="AB2320" s="237" t="s">
        <v>6342</v>
      </c>
      <c r="AC2320" s="237" t="str">
        <f t="shared" si="401"/>
        <v>984</v>
      </c>
      <c r="AD2320" s="237" t="str">
        <f t="shared" si="402"/>
        <v>0063</v>
      </c>
      <c r="AE2320" s="237" t="s">
        <v>9428</v>
      </c>
      <c r="AF2320" s="237" t="s">
        <v>10689</v>
      </c>
      <c r="AG2320" s="237" t="str">
        <f t="shared" si="403"/>
        <v>仙台市若林区石名坂１０番地シャンボール石名坂６０７号</v>
      </c>
      <c r="AH2320" s="237" t="s">
        <v>10690</v>
      </c>
      <c r="AI2320" s="237" t="s">
        <v>10691</v>
      </c>
      <c r="AJ2320" s="237" t="s">
        <v>332</v>
      </c>
    </row>
    <row r="2321" spans="1:36">
      <c r="A2321" s="237" t="str">
        <f t="shared" si="395"/>
        <v>0415300680重度訪問介護</v>
      </c>
      <c r="B2321" s="237" t="s">
        <v>10687</v>
      </c>
      <c r="C2321" s="237" t="s">
        <v>10688</v>
      </c>
      <c r="D2321" s="237" t="str">
        <f t="shared" si="396"/>
        <v>カブシキガイシャアイウィッシュホーム</v>
      </c>
      <c r="E2321" s="237" t="s">
        <v>6342</v>
      </c>
      <c r="F2321" s="237" t="str">
        <f t="shared" si="397"/>
        <v>984</v>
      </c>
      <c r="G2321" s="237" t="str">
        <f t="shared" si="398"/>
        <v>0063</v>
      </c>
      <c r="H2321" s="237" t="s">
        <v>10689</v>
      </c>
      <c r="I2321" s="237" t="str">
        <f t="shared" si="399"/>
        <v>仙台市若林区石名坂１０番地シャンボール石名坂６０７号</v>
      </c>
      <c r="J2321" s="237" t="s">
        <v>10690</v>
      </c>
      <c r="K2321" s="237" t="s">
        <v>10691</v>
      </c>
      <c r="L2321" s="237" t="s">
        <v>339</v>
      </c>
      <c r="M2321" s="237" t="s">
        <v>10692</v>
      </c>
      <c r="N2321" s="237" t="s">
        <v>10693</v>
      </c>
      <c r="O2321" s="237" t="s">
        <v>10694</v>
      </c>
      <c r="P2321" s="237" t="s">
        <v>6342</v>
      </c>
      <c r="Q2321" s="237" t="s">
        <v>9428</v>
      </c>
      <c r="R2321" s="237" t="s">
        <v>10689</v>
      </c>
      <c r="S2321" s="237" t="s">
        <v>10690</v>
      </c>
      <c r="T2321" s="237" t="s">
        <v>10691</v>
      </c>
      <c r="U2321" s="237" t="s">
        <v>10695</v>
      </c>
      <c r="V2321" s="237" t="s">
        <v>101</v>
      </c>
      <c r="W2321" s="237"/>
      <c r="X2321" s="237"/>
      <c r="Y2321" s="237" t="s">
        <v>10693</v>
      </c>
      <c r="Z2321" s="237" t="s">
        <v>10694</v>
      </c>
      <c r="AA2321" s="237" t="str">
        <f t="shared" si="400"/>
        <v>アイウィッシュホーム</v>
      </c>
      <c r="AB2321" s="237" t="s">
        <v>6342</v>
      </c>
      <c r="AC2321" s="237" t="str">
        <f t="shared" si="401"/>
        <v>984</v>
      </c>
      <c r="AD2321" s="237" t="str">
        <f t="shared" si="402"/>
        <v>0063</v>
      </c>
      <c r="AE2321" s="237" t="s">
        <v>9428</v>
      </c>
      <c r="AF2321" s="237" t="s">
        <v>10689</v>
      </c>
      <c r="AG2321" s="237" t="str">
        <f t="shared" si="403"/>
        <v>仙台市若林区石名坂１０番地シャンボール石名坂６０７号</v>
      </c>
      <c r="AH2321" s="237" t="s">
        <v>10690</v>
      </c>
      <c r="AI2321" s="237" t="s">
        <v>10691</v>
      </c>
      <c r="AJ2321" s="237" t="s">
        <v>332</v>
      </c>
    </row>
    <row r="2322" spans="1:36">
      <c r="A2322" s="237" t="str">
        <f t="shared" si="395"/>
        <v>0415300680同行援護</v>
      </c>
      <c r="B2322" s="237" t="s">
        <v>10687</v>
      </c>
      <c r="C2322" s="237" t="s">
        <v>10688</v>
      </c>
      <c r="D2322" s="237" t="str">
        <f t="shared" si="396"/>
        <v>カブシキガイシャアイウィッシュホーム</v>
      </c>
      <c r="E2322" s="237" t="s">
        <v>6342</v>
      </c>
      <c r="F2322" s="237" t="str">
        <f t="shared" si="397"/>
        <v>984</v>
      </c>
      <c r="G2322" s="237" t="str">
        <f t="shared" si="398"/>
        <v>0063</v>
      </c>
      <c r="H2322" s="237" t="s">
        <v>10689</v>
      </c>
      <c r="I2322" s="237" t="str">
        <f t="shared" si="399"/>
        <v>仙台市若林区石名坂１０番地シャンボール石名坂６０７号</v>
      </c>
      <c r="J2322" s="237" t="s">
        <v>10690</v>
      </c>
      <c r="K2322" s="237" t="s">
        <v>10691</v>
      </c>
      <c r="L2322" s="237" t="s">
        <v>339</v>
      </c>
      <c r="M2322" s="237" t="s">
        <v>10692</v>
      </c>
      <c r="N2322" s="237" t="s">
        <v>10693</v>
      </c>
      <c r="O2322" s="237" t="s">
        <v>10694</v>
      </c>
      <c r="P2322" s="237" t="s">
        <v>6342</v>
      </c>
      <c r="Q2322" s="237" t="s">
        <v>9428</v>
      </c>
      <c r="R2322" s="237" t="s">
        <v>10689</v>
      </c>
      <c r="S2322" s="237" t="s">
        <v>10690</v>
      </c>
      <c r="T2322" s="237" t="s">
        <v>10691</v>
      </c>
      <c r="U2322" s="237" t="s">
        <v>10695</v>
      </c>
      <c r="V2322" s="237" t="s">
        <v>126</v>
      </c>
      <c r="W2322" s="237"/>
      <c r="X2322" s="237"/>
      <c r="Y2322" s="237" t="s">
        <v>10693</v>
      </c>
      <c r="Z2322" s="237" t="s">
        <v>10694</v>
      </c>
      <c r="AA2322" s="237" t="str">
        <f t="shared" si="400"/>
        <v>アイウィッシュホーム</v>
      </c>
      <c r="AB2322" s="237" t="s">
        <v>6342</v>
      </c>
      <c r="AC2322" s="237" t="str">
        <f t="shared" si="401"/>
        <v>984</v>
      </c>
      <c r="AD2322" s="237" t="str">
        <f t="shared" si="402"/>
        <v>0063</v>
      </c>
      <c r="AE2322" s="237" t="s">
        <v>9428</v>
      </c>
      <c r="AF2322" s="237" t="s">
        <v>10689</v>
      </c>
      <c r="AG2322" s="237" t="str">
        <f t="shared" si="403"/>
        <v>仙台市若林区石名坂１０番地シャンボール石名坂６０７号</v>
      </c>
      <c r="AH2322" s="237" t="s">
        <v>10690</v>
      </c>
      <c r="AI2322" s="237" t="s">
        <v>10691</v>
      </c>
      <c r="AJ2322" s="237" t="s">
        <v>332</v>
      </c>
    </row>
    <row r="2323" spans="1:36">
      <c r="A2323" s="237" t="str">
        <f t="shared" si="395"/>
        <v>0415300698就労移行支援</v>
      </c>
      <c r="B2323" s="237" t="s">
        <v>8193</v>
      </c>
      <c r="C2323" s="237" t="s">
        <v>8194</v>
      </c>
      <c r="D2323" s="237" t="str">
        <f t="shared" si="396"/>
        <v>カブシキガイシャ　アイエスエフネットライフ</v>
      </c>
      <c r="E2323" s="237" t="s">
        <v>5935</v>
      </c>
      <c r="F2323" s="237" t="str">
        <f t="shared" si="397"/>
        <v>107</v>
      </c>
      <c r="G2323" s="237" t="str">
        <f t="shared" si="398"/>
        <v>0052</v>
      </c>
      <c r="H2323" s="237" t="s">
        <v>8195</v>
      </c>
      <c r="I2323" s="237" t="str">
        <f t="shared" si="399"/>
        <v>東京都港区赤坂七丁目１番16号オーク赤坂ビル２階</v>
      </c>
      <c r="J2323" s="237" t="s">
        <v>5937</v>
      </c>
      <c r="K2323" s="237" t="s">
        <v>5938</v>
      </c>
      <c r="L2323" s="237" t="s">
        <v>339</v>
      </c>
      <c r="M2323" s="237" t="s">
        <v>5939</v>
      </c>
      <c r="N2323" s="237" t="s">
        <v>9709</v>
      </c>
      <c r="O2323" s="237" t="s">
        <v>9710</v>
      </c>
      <c r="P2323" s="237" t="s">
        <v>8581</v>
      </c>
      <c r="Q2323" s="237" t="s">
        <v>9428</v>
      </c>
      <c r="R2323" s="237" t="s">
        <v>10696</v>
      </c>
      <c r="S2323" s="237" t="s">
        <v>9712</v>
      </c>
      <c r="T2323" s="237" t="s">
        <v>9713</v>
      </c>
      <c r="U2323" s="237" t="s">
        <v>10697</v>
      </c>
      <c r="V2323" s="237" t="s">
        <v>109</v>
      </c>
      <c r="W2323" s="237"/>
      <c r="X2323" s="237"/>
      <c r="Y2323" s="237" t="s">
        <v>9709</v>
      </c>
      <c r="Z2323" s="237" t="s">
        <v>9710</v>
      </c>
      <c r="AA2323" s="237" t="str">
        <f t="shared" si="400"/>
        <v>アイエスエフネットライフセンダイ</v>
      </c>
      <c r="AB2323" s="237" t="s">
        <v>8581</v>
      </c>
      <c r="AC2323" s="237" t="str">
        <f t="shared" si="401"/>
        <v>984</v>
      </c>
      <c r="AD2323" s="237" t="str">
        <f t="shared" si="402"/>
        <v>0051</v>
      </c>
      <c r="AE2323" s="237" t="s">
        <v>9428</v>
      </c>
      <c r="AF2323" s="237" t="s">
        <v>10698</v>
      </c>
      <c r="AG2323" s="237" t="str">
        <f t="shared" si="403"/>
        <v>仙台市若林区新寺１丁目４－５ノースピア８階</v>
      </c>
      <c r="AH2323" s="237" t="s">
        <v>9712</v>
      </c>
      <c r="AI2323" s="237" t="s">
        <v>9713</v>
      </c>
      <c r="AJ2323" s="237" t="s">
        <v>332</v>
      </c>
    </row>
    <row r="2324" spans="1:36">
      <c r="A2324" s="237" t="str">
        <f t="shared" si="395"/>
        <v>0415300698就労継続支援Ａ型</v>
      </c>
      <c r="B2324" s="237" t="s">
        <v>8193</v>
      </c>
      <c r="C2324" s="237" t="s">
        <v>8194</v>
      </c>
      <c r="D2324" s="237" t="str">
        <f t="shared" si="396"/>
        <v>カブシキガイシャ　アイエスエフネットライフ</v>
      </c>
      <c r="E2324" s="237" t="s">
        <v>5935</v>
      </c>
      <c r="F2324" s="237" t="str">
        <f t="shared" si="397"/>
        <v>107</v>
      </c>
      <c r="G2324" s="237" t="str">
        <f t="shared" si="398"/>
        <v>0052</v>
      </c>
      <c r="H2324" s="237" t="s">
        <v>8195</v>
      </c>
      <c r="I2324" s="237" t="str">
        <f t="shared" si="399"/>
        <v>東京都港区赤坂七丁目１番16号オーク赤坂ビル２階</v>
      </c>
      <c r="J2324" s="237" t="s">
        <v>5937</v>
      </c>
      <c r="K2324" s="237" t="s">
        <v>5938</v>
      </c>
      <c r="L2324" s="237" t="s">
        <v>339</v>
      </c>
      <c r="M2324" s="237" t="s">
        <v>5939</v>
      </c>
      <c r="N2324" s="237" t="s">
        <v>9709</v>
      </c>
      <c r="O2324" s="237" t="s">
        <v>9710</v>
      </c>
      <c r="P2324" s="237" t="s">
        <v>8581</v>
      </c>
      <c r="Q2324" s="237" t="s">
        <v>9428</v>
      </c>
      <c r="R2324" s="237" t="s">
        <v>10696</v>
      </c>
      <c r="S2324" s="237" t="s">
        <v>9712</v>
      </c>
      <c r="T2324" s="237" t="s">
        <v>9713</v>
      </c>
      <c r="U2324" s="237" t="s">
        <v>10697</v>
      </c>
      <c r="V2324" s="237" t="s">
        <v>110</v>
      </c>
      <c r="W2324" s="237"/>
      <c r="X2324" s="237"/>
      <c r="Y2324" s="237" t="s">
        <v>9709</v>
      </c>
      <c r="Z2324" s="237" t="s">
        <v>9710</v>
      </c>
      <c r="AA2324" s="237" t="str">
        <f t="shared" si="400"/>
        <v>アイエスエフネットライフセンダイ</v>
      </c>
      <c r="AB2324" s="237" t="s">
        <v>8581</v>
      </c>
      <c r="AC2324" s="237" t="str">
        <f t="shared" si="401"/>
        <v>984</v>
      </c>
      <c r="AD2324" s="237" t="str">
        <f t="shared" si="402"/>
        <v>0051</v>
      </c>
      <c r="AE2324" s="237" t="s">
        <v>9428</v>
      </c>
      <c r="AF2324" s="237" t="s">
        <v>10696</v>
      </c>
      <c r="AG2324" s="237" t="str">
        <f t="shared" si="403"/>
        <v>仙台市若林区新寺１丁目４番５号ノースピアビル８階</v>
      </c>
      <c r="AH2324" s="237" t="s">
        <v>9712</v>
      </c>
      <c r="AI2324" s="237" t="s">
        <v>9713</v>
      </c>
      <c r="AJ2324" s="237" t="s">
        <v>332</v>
      </c>
    </row>
    <row r="2325" spans="1:36">
      <c r="A2325" s="237" t="str">
        <f t="shared" si="395"/>
        <v>0415300698就労継続支援Ｂ型</v>
      </c>
      <c r="B2325" s="237" t="s">
        <v>8193</v>
      </c>
      <c r="C2325" s="237" t="s">
        <v>8194</v>
      </c>
      <c r="D2325" s="237" t="str">
        <f t="shared" si="396"/>
        <v>カブシキガイシャ　アイエスエフネットライフ</v>
      </c>
      <c r="E2325" s="237" t="s">
        <v>5935</v>
      </c>
      <c r="F2325" s="237" t="str">
        <f t="shared" si="397"/>
        <v>107</v>
      </c>
      <c r="G2325" s="237" t="str">
        <f t="shared" si="398"/>
        <v>0052</v>
      </c>
      <c r="H2325" s="237" t="s">
        <v>8195</v>
      </c>
      <c r="I2325" s="237" t="str">
        <f t="shared" si="399"/>
        <v>東京都港区赤坂七丁目１番16号オーク赤坂ビル２階</v>
      </c>
      <c r="J2325" s="237" t="s">
        <v>5937</v>
      </c>
      <c r="K2325" s="237" t="s">
        <v>5938</v>
      </c>
      <c r="L2325" s="237" t="s">
        <v>339</v>
      </c>
      <c r="M2325" s="237" t="s">
        <v>5939</v>
      </c>
      <c r="N2325" s="237" t="s">
        <v>9709</v>
      </c>
      <c r="O2325" s="237" t="s">
        <v>9710</v>
      </c>
      <c r="P2325" s="237" t="s">
        <v>8581</v>
      </c>
      <c r="Q2325" s="237" t="s">
        <v>9428</v>
      </c>
      <c r="R2325" s="237" t="s">
        <v>10696</v>
      </c>
      <c r="S2325" s="237" t="s">
        <v>9712</v>
      </c>
      <c r="T2325" s="237" t="s">
        <v>9713</v>
      </c>
      <c r="U2325" s="237" t="s">
        <v>10697</v>
      </c>
      <c r="V2325" s="237" t="s">
        <v>111</v>
      </c>
      <c r="W2325" s="237"/>
      <c r="X2325" s="237"/>
      <c r="Y2325" s="237" t="s">
        <v>9709</v>
      </c>
      <c r="Z2325" s="237" t="s">
        <v>9710</v>
      </c>
      <c r="AA2325" s="237" t="str">
        <f t="shared" si="400"/>
        <v>アイエスエフネットライフセンダイ</v>
      </c>
      <c r="AB2325" s="237" t="s">
        <v>8581</v>
      </c>
      <c r="AC2325" s="237" t="str">
        <f t="shared" si="401"/>
        <v>984</v>
      </c>
      <c r="AD2325" s="237" t="str">
        <f t="shared" si="402"/>
        <v>0051</v>
      </c>
      <c r="AE2325" s="237" t="s">
        <v>9428</v>
      </c>
      <c r="AF2325" s="237" t="s">
        <v>10698</v>
      </c>
      <c r="AG2325" s="237" t="str">
        <f t="shared" si="403"/>
        <v>仙台市若林区新寺１丁目４－５ノースピア８階</v>
      </c>
      <c r="AH2325" s="237" t="s">
        <v>9712</v>
      </c>
      <c r="AI2325" s="237" t="s">
        <v>9713</v>
      </c>
      <c r="AJ2325" s="237" t="s">
        <v>332</v>
      </c>
    </row>
    <row r="2326" spans="1:36">
      <c r="A2326" s="237" t="str">
        <f t="shared" si="395"/>
        <v>0415300706就労移行支援</v>
      </c>
      <c r="B2326" s="237" t="s">
        <v>10699</v>
      </c>
      <c r="C2326" s="237" t="s">
        <v>10700</v>
      </c>
      <c r="D2326" s="237" t="str">
        <f t="shared" si="396"/>
        <v>トクテイヒエイリカツドウホウジン　ホットタイム</v>
      </c>
      <c r="E2326" s="237" t="s">
        <v>3150</v>
      </c>
      <c r="F2326" s="237" t="str">
        <f t="shared" si="397"/>
        <v>984</v>
      </c>
      <c r="G2326" s="237" t="str">
        <f t="shared" si="398"/>
        <v>0821</v>
      </c>
      <c r="H2326" s="237" t="s">
        <v>10701</v>
      </c>
      <c r="I2326" s="237" t="str">
        <f t="shared" si="399"/>
        <v>仙台市若林区中倉2丁目12番15号</v>
      </c>
      <c r="J2326" s="237" t="s">
        <v>10702</v>
      </c>
      <c r="K2326" s="237" t="s">
        <v>10702</v>
      </c>
      <c r="L2326" s="237" t="s">
        <v>248</v>
      </c>
      <c r="M2326" s="237" t="s">
        <v>10703</v>
      </c>
      <c r="N2326" s="237" t="s">
        <v>10704</v>
      </c>
      <c r="O2326" s="237" t="s">
        <v>10705</v>
      </c>
      <c r="P2326" s="237" t="s">
        <v>3150</v>
      </c>
      <c r="Q2326" s="237" t="s">
        <v>9428</v>
      </c>
      <c r="R2326" s="237" t="s">
        <v>10706</v>
      </c>
      <c r="S2326" s="237" t="s">
        <v>10702</v>
      </c>
      <c r="T2326" s="237" t="s">
        <v>10702</v>
      </c>
      <c r="U2326" s="237" t="s">
        <v>10707</v>
      </c>
      <c r="V2326" s="237" t="s">
        <v>109</v>
      </c>
      <c r="W2326" s="237"/>
      <c r="X2326" s="237"/>
      <c r="Y2326" s="237" t="s">
        <v>10704</v>
      </c>
      <c r="Z2326" s="237" t="s">
        <v>10705</v>
      </c>
      <c r="AA2326" s="237" t="str">
        <f t="shared" si="400"/>
        <v>ホットタイム</v>
      </c>
      <c r="AB2326" s="237" t="s">
        <v>3150</v>
      </c>
      <c r="AC2326" s="237" t="str">
        <f t="shared" si="401"/>
        <v>984</v>
      </c>
      <c r="AD2326" s="237" t="str">
        <f t="shared" si="402"/>
        <v>0821</v>
      </c>
      <c r="AE2326" s="237" t="s">
        <v>9428</v>
      </c>
      <c r="AF2326" s="237" t="s">
        <v>10701</v>
      </c>
      <c r="AG2326" s="237" t="str">
        <f t="shared" si="403"/>
        <v>仙台市若林区中倉2丁目12番15号</v>
      </c>
      <c r="AH2326" s="237" t="s">
        <v>10702</v>
      </c>
      <c r="AI2326" s="237" t="s">
        <v>10702</v>
      </c>
      <c r="AJ2326" s="237" t="s">
        <v>332</v>
      </c>
    </row>
    <row r="2327" spans="1:36">
      <c r="A2327" s="237" t="str">
        <f t="shared" si="395"/>
        <v>0415300706就労継続支援Ａ型</v>
      </c>
      <c r="B2327" s="237" t="s">
        <v>10699</v>
      </c>
      <c r="C2327" s="237" t="s">
        <v>10700</v>
      </c>
      <c r="D2327" s="237" t="str">
        <f t="shared" si="396"/>
        <v>トクテイヒエイリカツドウホウジン　ホットタイム</v>
      </c>
      <c r="E2327" s="237" t="s">
        <v>3150</v>
      </c>
      <c r="F2327" s="237" t="str">
        <f t="shared" si="397"/>
        <v>984</v>
      </c>
      <c r="G2327" s="237" t="str">
        <f t="shared" si="398"/>
        <v>0821</v>
      </c>
      <c r="H2327" s="237" t="s">
        <v>10701</v>
      </c>
      <c r="I2327" s="237" t="str">
        <f t="shared" si="399"/>
        <v>仙台市若林区中倉2丁目12番15号</v>
      </c>
      <c r="J2327" s="237" t="s">
        <v>10702</v>
      </c>
      <c r="K2327" s="237" t="s">
        <v>10702</v>
      </c>
      <c r="L2327" s="237" t="s">
        <v>248</v>
      </c>
      <c r="M2327" s="237" t="s">
        <v>10703</v>
      </c>
      <c r="N2327" s="237" t="s">
        <v>10704</v>
      </c>
      <c r="O2327" s="237" t="s">
        <v>10705</v>
      </c>
      <c r="P2327" s="237" t="s">
        <v>3150</v>
      </c>
      <c r="Q2327" s="237" t="s">
        <v>9428</v>
      </c>
      <c r="R2327" s="237" t="s">
        <v>10706</v>
      </c>
      <c r="S2327" s="237" t="s">
        <v>10702</v>
      </c>
      <c r="T2327" s="237" t="s">
        <v>10702</v>
      </c>
      <c r="U2327" s="237" t="s">
        <v>10707</v>
      </c>
      <c r="V2327" s="237" t="s">
        <v>110</v>
      </c>
      <c r="W2327" s="237"/>
      <c r="X2327" s="237"/>
      <c r="Y2327" s="237" t="s">
        <v>10704</v>
      </c>
      <c r="Z2327" s="237" t="s">
        <v>10705</v>
      </c>
      <c r="AA2327" s="237" t="str">
        <f t="shared" si="400"/>
        <v>ホットタイム</v>
      </c>
      <c r="AB2327" s="237" t="s">
        <v>3150</v>
      </c>
      <c r="AC2327" s="237" t="str">
        <f t="shared" si="401"/>
        <v>984</v>
      </c>
      <c r="AD2327" s="237" t="str">
        <f t="shared" si="402"/>
        <v>0821</v>
      </c>
      <c r="AE2327" s="237" t="s">
        <v>9428</v>
      </c>
      <c r="AF2327" s="237" t="s">
        <v>10708</v>
      </c>
      <c r="AG2327" s="237" t="str">
        <f t="shared" si="403"/>
        <v>仙台市若林区中倉一丁目25番20号</v>
      </c>
      <c r="AH2327" s="237" t="s">
        <v>10702</v>
      </c>
      <c r="AI2327" s="237" t="s">
        <v>10702</v>
      </c>
      <c r="AJ2327" s="237" t="s">
        <v>332</v>
      </c>
    </row>
    <row r="2328" spans="1:36">
      <c r="A2328" s="237" t="str">
        <f t="shared" si="395"/>
        <v>0415300706就労継続支援Ｂ型</v>
      </c>
      <c r="B2328" s="237" t="s">
        <v>10699</v>
      </c>
      <c r="C2328" s="237" t="s">
        <v>10700</v>
      </c>
      <c r="D2328" s="237" t="str">
        <f t="shared" si="396"/>
        <v>トクテイヒエイリカツドウホウジン　ホットタイム</v>
      </c>
      <c r="E2328" s="237" t="s">
        <v>3150</v>
      </c>
      <c r="F2328" s="237" t="str">
        <f t="shared" si="397"/>
        <v>984</v>
      </c>
      <c r="G2328" s="237" t="str">
        <f t="shared" si="398"/>
        <v>0821</v>
      </c>
      <c r="H2328" s="237" t="s">
        <v>10701</v>
      </c>
      <c r="I2328" s="237" t="str">
        <f t="shared" si="399"/>
        <v>仙台市若林区中倉2丁目12番15号</v>
      </c>
      <c r="J2328" s="237" t="s">
        <v>10702</v>
      </c>
      <c r="K2328" s="237" t="s">
        <v>10702</v>
      </c>
      <c r="L2328" s="237" t="s">
        <v>248</v>
      </c>
      <c r="M2328" s="237" t="s">
        <v>10703</v>
      </c>
      <c r="N2328" s="237" t="s">
        <v>10704</v>
      </c>
      <c r="O2328" s="237" t="s">
        <v>10705</v>
      </c>
      <c r="P2328" s="237" t="s">
        <v>3150</v>
      </c>
      <c r="Q2328" s="237" t="s">
        <v>9428</v>
      </c>
      <c r="R2328" s="237" t="s">
        <v>10706</v>
      </c>
      <c r="S2328" s="237" t="s">
        <v>10702</v>
      </c>
      <c r="T2328" s="237" t="s">
        <v>10702</v>
      </c>
      <c r="U2328" s="237" t="s">
        <v>10707</v>
      </c>
      <c r="V2328" s="237" t="s">
        <v>111</v>
      </c>
      <c r="W2328" s="237"/>
      <c r="X2328" s="237"/>
      <c r="Y2328" s="237" t="s">
        <v>10704</v>
      </c>
      <c r="Z2328" s="237" t="s">
        <v>10705</v>
      </c>
      <c r="AA2328" s="237" t="str">
        <f t="shared" si="400"/>
        <v>ホットタイム</v>
      </c>
      <c r="AB2328" s="237" t="s">
        <v>3150</v>
      </c>
      <c r="AC2328" s="237" t="str">
        <f t="shared" si="401"/>
        <v>984</v>
      </c>
      <c r="AD2328" s="237" t="str">
        <f t="shared" si="402"/>
        <v>0821</v>
      </c>
      <c r="AE2328" s="237" t="s">
        <v>9428</v>
      </c>
      <c r="AF2328" s="237" t="s">
        <v>10706</v>
      </c>
      <c r="AG2328" s="237" t="str">
        <f t="shared" si="403"/>
        <v>仙台市若林区中倉二丁目12番15号</v>
      </c>
      <c r="AH2328" s="237" t="s">
        <v>10702</v>
      </c>
      <c r="AI2328" s="237" t="s">
        <v>10702</v>
      </c>
      <c r="AJ2328" s="237" t="s">
        <v>260</v>
      </c>
    </row>
    <row r="2329" spans="1:36">
      <c r="A2329" s="237" t="str">
        <f t="shared" si="395"/>
        <v>0415300714居宅介護</v>
      </c>
      <c r="B2329" s="237" t="s">
        <v>10387</v>
      </c>
      <c r="C2329" s="237" t="s">
        <v>10388</v>
      </c>
      <c r="D2329" s="237" t="str">
        <f t="shared" si="396"/>
        <v>ユウゲンガイシャティー・シー・エム</v>
      </c>
      <c r="E2329" s="237" t="s">
        <v>7099</v>
      </c>
      <c r="F2329" s="237" t="str">
        <f t="shared" si="397"/>
        <v>984</v>
      </c>
      <c r="G2329" s="237" t="str">
        <f t="shared" si="398"/>
        <v>0042</v>
      </c>
      <c r="H2329" s="237" t="s">
        <v>10389</v>
      </c>
      <c r="I2329" s="237" t="str">
        <f t="shared" si="399"/>
        <v>仙台市若林区大和町四丁目１３番２７号</v>
      </c>
      <c r="J2329" s="237" t="s">
        <v>10390</v>
      </c>
      <c r="K2329" s="237" t="s">
        <v>10391</v>
      </c>
      <c r="L2329" s="237" t="s">
        <v>339</v>
      </c>
      <c r="M2329" s="237" t="s">
        <v>10392</v>
      </c>
      <c r="N2329" s="237" t="s">
        <v>10709</v>
      </c>
      <c r="O2329" s="237" t="s">
        <v>10710</v>
      </c>
      <c r="P2329" s="237" t="s">
        <v>7099</v>
      </c>
      <c r="Q2329" s="237" t="s">
        <v>9428</v>
      </c>
      <c r="R2329" s="237" t="s">
        <v>10711</v>
      </c>
      <c r="S2329" s="237" t="s">
        <v>10712</v>
      </c>
      <c r="T2329" s="237" t="s">
        <v>10713</v>
      </c>
      <c r="U2329" s="237" t="s">
        <v>10714</v>
      </c>
      <c r="V2329" s="237" t="s">
        <v>99</v>
      </c>
      <c r="W2329" s="237"/>
      <c r="X2329" s="237"/>
      <c r="Y2329" s="237" t="s">
        <v>10709</v>
      </c>
      <c r="Z2329" s="237" t="s">
        <v>10710</v>
      </c>
      <c r="AA2329" s="237" t="str">
        <f t="shared" si="400"/>
        <v>ホウモンカイゴステーションナデシコ</v>
      </c>
      <c r="AB2329" s="237" t="s">
        <v>7099</v>
      </c>
      <c r="AC2329" s="237" t="str">
        <f t="shared" si="401"/>
        <v>984</v>
      </c>
      <c r="AD2329" s="237" t="str">
        <f t="shared" si="402"/>
        <v>0042</v>
      </c>
      <c r="AE2329" s="237" t="s">
        <v>9428</v>
      </c>
      <c r="AF2329" s="237" t="s">
        <v>10711</v>
      </c>
      <c r="AG2329" s="237" t="str">
        <f t="shared" si="403"/>
        <v>仙台市若林区大和町三丁目２番１８号</v>
      </c>
      <c r="AH2329" s="237" t="s">
        <v>10712</v>
      </c>
      <c r="AI2329" s="237" t="s">
        <v>10713</v>
      </c>
      <c r="AJ2329" s="237" t="s">
        <v>260</v>
      </c>
    </row>
    <row r="2330" spans="1:36">
      <c r="A2330" s="237" t="str">
        <f t="shared" si="395"/>
        <v>0415300714重度訪問介護</v>
      </c>
      <c r="B2330" s="237" t="s">
        <v>10387</v>
      </c>
      <c r="C2330" s="237" t="s">
        <v>10388</v>
      </c>
      <c r="D2330" s="237" t="str">
        <f t="shared" si="396"/>
        <v>ユウゲンガイシャティー・シー・エム</v>
      </c>
      <c r="E2330" s="237" t="s">
        <v>7099</v>
      </c>
      <c r="F2330" s="237" t="str">
        <f t="shared" si="397"/>
        <v>984</v>
      </c>
      <c r="G2330" s="237" t="str">
        <f t="shared" si="398"/>
        <v>0042</v>
      </c>
      <c r="H2330" s="237" t="s">
        <v>10389</v>
      </c>
      <c r="I2330" s="237" t="str">
        <f t="shared" si="399"/>
        <v>仙台市若林区大和町四丁目１３番２７号</v>
      </c>
      <c r="J2330" s="237" t="s">
        <v>10390</v>
      </c>
      <c r="K2330" s="237" t="s">
        <v>10391</v>
      </c>
      <c r="L2330" s="237" t="s">
        <v>339</v>
      </c>
      <c r="M2330" s="237" t="s">
        <v>10392</v>
      </c>
      <c r="N2330" s="237" t="s">
        <v>10709</v>
      </c>
      <c r="O2330" s="237" t="s">
        <v>10710</v>
      </c>
      <c r="P2330" s="237" t="s">
        <v>7099</v>
      </c>
      <c r="Q2330" s="237" t="s">
        <v>9428</v>
      </c>
      <c r="R2330" s="237" t="s">
        <v>10711</v>
      </c>
      <c r="S2330" s="237" t="s">
        <v>10712</v>
      </c>
      <c r="T2330" s="237" t="s">
        <v>10713</v>
      </c>
      <c r="U2330" s="237" t="s">
        <v>10714</v>
      </c>
      <c r="V2330" s="237" t="s">
        <v>101</v>
      </c>
      <c r="W2330" s="237"/>
      <c r="X2330" s="237"/>
      <c r="Y2330" s="237" t="s">
        <v>10709</v>
      </c>
      <c r="Z2330" s="237" t="s">
        <v>10710</v>
      </c>
      <c r="AA2330" s="237" t="str">
        <f t="shared" si="400"/>
        <v>ホウモンカイゴステーションナデシコ</v>
      </c>
      <c r="AB2330" s="237" t="s">
        <v>7099</v>
      </c>
      <c r="AC2330" s="237" t="str">
        <f t="shared" si="401"/>
        <v>984</v>
      </c>
      <c r="AD2330" s="237" t="str">
        <f t="shared" si="402"/>
        <v>0042</v>
      </c>
      <c r="AE2330" s="237" t="s">
        <v>9428</v>
      </c>
      <c r="AF2330" s="237" t="s">
        <v>10711</v>
      </c>
      <c r="AG2330" s="237" t="str">
        <f t="shared" si="403"/>
        <v>仙台市若林区大和町三丁目２番１８号</v>
      </c>
      <c r="AH2330" s="237" t="s">
        <v>10712</v>
      </c>
      <c r="AI2330" s="237" t="s">
        <v>10713</v>
      </c>
      <c r="AJ2330" s="237" t="s">
        <v>260</v>
      </c>
    </row>
    <row r="2331" spans="1:36">
      <c r="A2331" s="237" t="str">
        <f t="shared" si="395"/>
        <v>0415300714同行援護</v>
      </c>
      <c r="B2331" s="237" t="s">
        <v>10387</v>
      </c>
      <c r="C2331" s="237" t="s">
        <v>10388</v>
      </c>
      <c r="D2331" s="237" t="str">
        <f t="shared" si="396"/>
        <v>ユウゲンガイシャティー・シー・エム</v>
      </c>
      <c r="E2331" s="237" t="s">
        <v>7099</v>
      </c>
      <c r="F2331" s="237" t="str">
        <f t="shared" si="397"/>
        <v>984</v>
      </c>
      <c r="G2331" s="237" t="str">
        <f t="shared" si="398"/>
        <v>0042</v>
      </c>
      <c r="H2331" s="237" t="s">
        <v>10389</v>
      </c>
      <c r="I2331" s="237" t="str">
        <f t="shared" si="399"/>
        <v>仙台市若林区大和町四丁目１３番２７号</v>
      </c>
      <c r="J2331" s="237" t="s">
        <v>10390</v>
      </c>
      <c r="K2331" s="237" t="s">
        <v>10391</v>
      </c>
      <c r="L2331" s="237" t="s">
        <v>339</v>
      </c>
      <c r="M2331" s="237" t="s">
        <v>10392</v>
      </c>
      <c r="N2331" s="237" t="s">
        <v>10709</v>
      </c>
      <c r="O2331" s="237" t="s">
        <v>10710</v>
      </c>
      <c r="P2331" s="237" t="s">
        <v>7099</v>
      </c>
      <c r="Q2331" s="237" t="s">
        <v>9428</v>
      </c>
      <c r="R2331" s="237" t="s">
        <v>10711</v>
      </c>
      <c r="S2331" s="237" t="s">
        <v>10712</v>
      </c>
      <c r="T2331" s="237" t="s">
        <v>10713</v>
      </c>
      <c r="U2331" s="237" t="s">
        <v>10714</v>
      </c>
      <c r="V2331" s="237" t="s">
        <v>126</v>
      </c>
      <c r="W2331" s="237"/>
      <c r="X2331" s="237"/>
      <c r="Y2331" s="237" t="s">
        <v>10709</v>
      </c>
      <c r="Z2331" s="237" t="s">
        <v>10710</v>
      </c>
      <c r="AA2331" s="237" t="str">
        <f t="shared" si="400"/>
        <v>ホウモンカイゴステーションナデシコ</v>
      </c>
      <c r="AB2331" s="237" t="s">
        <v>7099</v>
      </c>
      <c r="AC2331" s="237" t="str">
        <f t="shared" si="401"/>
        <v>984</v>
      </c>
      <c r="AD2331" s="237" t="str">
        <f t="shared" si="402"/>
        <v>0042</v>
      </c>
      <c r="AE2331" s="237" t="s">
        <v>9428</v>
      </c>
      <c r="AF2331" s="237" t="s">
        <v>10711</v>
      </c>
      <c r="AG2331" s="237" t="str">
        <f t="shared" si="403"/>
        <v>仙台市若林区大和町三丁目２番１８号</v>
      </c>
      <c r="AH2331" s="237" t="s">
        <v>10712</v>
      </c>
      <c r="AI2331" s="237" t="s">
        <v>10713</v>
      </c>
      <c r="AJ2331" s="237" t="s">
        <v>260</v>
      </c>
    </row>
    <row r="2332" spans="1:36">
      <c r="A2332" s="237" t="str">
        <f t="shared" si="395"/>
        <v>0415300722居宅介護</v>
      </c>
      <c r="B2332" s="237" t="s">
        <v>726</v>
      </c>
      <c r="C2332" s="237" t="s">
        <v>727</v>
      </c>
      <c r="D2332" s="237" t="str">
        <f t="shared" si="396"/>
        <v>アースサポートカブシキガイシャ</v>
      </c>
      <c r="E2332" s="237" t="s">
        <v>728</v>
      </c>
      <c r="F2332" s="237" t="str">
        <f t="shared" si="397"/>
        <v>151</v>
      </c>
      <c r="G2332" s="237" t="str">
        <f t="shared" si="398"/>
        <v>0071</v>
      </c>
      <c r="H2332" s="237" t="s">
        <v>7201</v>
      </c>
      <c r="I2332" s="237" t="str">
        <f t="shared" si="399"/>
        <v>東京都渋谷区本町一丁目４番１４号</v>
      </c>
      <c r="J2332" s="237" t="s">
        <v>730</v>
      </c>
      <c r="K2332" s="237" t="s">
        <v>731</v>
      </c>
      <c r="L2332" s="237" t="s">
        <v>339</v>
      </c>
      <c r="M2332" s="237" t="s">
        <v>732</v>
      </c>
      <c r="N2332" s="237" t="s">
        <v>10715</v>
      </c>
      <c r="O2332" s="237" t="s">
        <v>10716</v>
      </c>
      <c r="P2332" s="237" t="s">
        <v>7099</v>
      </c>
      <c r="Q2332" s="237" t="s">
        <v>9428</v>
      </c>
      <c r="R2332" s="237" t="s">
        <v>10717</v>
      </c>
      <c r="S2332" s="237" t="s">
        <v>10718</v>
      </c>
      <c r="T2332" s="237" t="s">
        <v>10719</v>
      </c>
      <c r="U2332" s="237" t="s">
        <v>10720</v>
      </c>
      <c r="V2332" s="237" t="s">
        <v>99</v>
      </c>
      <c r="W2332" s="237"/>
      <c r="X2332" s="237"/>
      <c r="Y2332" s="237" t="s">
        <v>10715</v>
      </c>
      <c r="Z2332" s="237" t="s">
        <v>10716</v>
      </c>
      <c r="AA2332" s="237" t="str">
        <f t="shared" si="400"/>
        <v>アースサポートセンダイヤマトマチ</v>
      </c>
      <c r="AB2332" s="237" t="s">
        <v>7099</v>
      </c>
      <c r="AC2332" s="237" t="str">
        <f t="shared" si="401"/>
        <v>984</v>
      </c>
      <c r="AD2332" s="237" t="str">
        <f t="shared" si="402"/>
        <v>0042</v>
      </c>
      <c r="AE2332" s="237" t="s">
        <v>9428</v>
      </c>
      <c r="AF2332" s="237" t="s">
        <v>10717</v>
      </c>
      <c r="AG2332" s="237" t="str">
        <f t="shared" si="403"/>
        <v>仙台市若林区大和町五丁目３０番２５号</v>
      </c>
      <c r="AH2332" s="237" t="s">
        <v>10718</v>
      </c>
      <c r="AI2332" s="237" t="s">
        <v>10719</v>
      </c>
      <c r="AJ2332" s="237" t="s">
        <v>260</v>
      </c>
    </row>
    <row r="2333" spans="1:36">
      <c r="A2333" s="237" t="str">
        <f t="shared" si="395"/>
        <v>0415300722重度訪問介護</v>
      </c>
      <c r="B2333" s="237" t="s">
        <v>726</v>
      </c>
      <c r="C2333" s="237" t="s">
        <v>727</v>
      </c>
      <c r="D2333" s="237" t="str">
        <f t="shared" si="396"/>
        <v>アースサポートカブシキガイシャ</v>
      </c>
      <c r="E2333" s="237" t="s">
        <v>728</v>
      </c>
      <c r="F2333" s="237" t="str">
        <f t="shared" si="397"/>
        <v>151</v>
      </c>
      <c r="G2333" s="237" t="str">
        <f t="shared" si="398"/>
        <v>0071</v>
      </c>
      <c r="H2333" s="237" t="s">
        <v>7201</v>
      </c>
      <c r="I2333" s="237" t="str">
        <f t="shared" si="399"/>
        <v>東京都渋谷区本町一丁目４番１４号</v>
      </c>
      <c r="J2333" s="237" t="s">
        <v>730</v>
      </c>
      <c r="K2333" s="237" t="s">
        <v>731</v>
      </c>
      <c r="L2333" s="237" t="s">
        <v>339</v>
      </c>
      <c r="M2333" s="237" t="s">
        <v>732</v>
      </c>
      <c r="N2333" s="237" t="s">
        <v>10715</v>
      </c>
      <c r="O2333" s="237" t="s">
        <v>10716</v>
      </c>
      <c r="P2333" s="237" t="s">
        <v>7099</v>
      </c>
      <c r="Q2333" s="237" t="s">
        <v>9428</v>
      </c>
      <c r="R2333" s="237" t="s">
        <v>10717</v>
      </c>
      <c r="S2333" s="237" t="s">
        <v>10718</v>
      </c>
      <c r="T2333" s="237" t="s">
        <v>10719</v>
      </c>
      <c r="U2333" s="237" t="s">
        <v>10720</v>
      </c>
      <c r="V2333" s="237" t="s">
        <v>101</v>
      </c>
      <c r="W2333" s="237"/>
      <c r="X2333" s="237"/>
      <c r="Y2333" s="237" t="s">
        <v>10715</v>
      </c>
      <c r="Z2333" s="237" t="s">
        <v>10716</v>
      </c>
      <c r="AA2333" s="237" t="str">
        <f t="shared" si="400"/>
        <v>アースサポートセンダイヤマトマチ</v>
      </c>
      <c r="AB2333" s="237" t="s">
        <v>7099</v>
      </c>
      <c r="AC2333" s="237" t="str">
        <f t="shared" si="401"/>
        <v>984</v>
      </c>
      <c r="AD2333" s="237" t="str">
        <f t="shared" si="402"/>
        <v>0042</v>
      </c>
      <c r="AE2333" s="237" t="s">
        <v>9428</v>
      </c>
      <c r="AF2333" s="237" t="s">
        <v>10717</v>
      </c>
      <c r="AG2333" s="237" t="str">
        <f t="shared" si="403"/>
        <v>仙台市若林区大和町五丁目３０番２５号</v>
      </c>
      <c r="AH2333" s="237" t="s">
        <v>10718</v>
      </c>
      <c r="AI2333" s="237" t="s">
        <v>10719</v>
      </c>
      <c r="AJ2333" s="237" t="s">
        <v>260</v>
      </c>
    </row>
    <row r="2334" spans="1:36">
      <c r="A2334" s="237" t="str">
        <f t="shared" si="395"/>
        <v>0415300722同行援護</v>
      </c>
      <c r="B2334" s="237" t="s">
        <v>726</v>
      </c>
      <c r="C2334" s="237" t="s">
        <v>727</v>
      </c>
      <c r="D2334" s="237" t="str">
        <f t="shared" si="396"/>
        <v>アースサポートカブシキガイシャ</v>
      </c>
      <c r="E2334" s="237" t="s">
        <v>728</v>
      </c>
      <c r="F2334" s="237" t="str">
        <f t="shared" si="397"/>
        <v>151</v>
      </c>
      <c r="G2334" s="237" t="str">
        <f t="shared" si="398"/>
        <v>0071</v>
      </c>
      <c r="H2334" s="237" t="s">
        <v>7201</v>
      </c>
      <c r="I2334" s="237" t="str">
        <f t="shared" si="399"/>
        <v>東京都渋谷区本町一丁目４番１４号</v>
      </c>
      <c r="J2334" s="237" t="s">
        <v>730</v>
      </c>
      <c r="K2334" s="237" t="s">
        <v>731</v>
      </c>
      <c r="L2334" s="237" t="s">
        <v>339</v>
      </c>
      <c r="M2334" s="237" t="s">
        <v>732</v>
      </c>
      <c r="N2334" s="237" t="s">
        <v>10715</v>
      </c>
      <c r="O2334" s="237" t="s">
        <v>10716</v>
      </c>
      <c r="P2334" s="237" t="s">
        <v>7099</v>
      </c>
      <c r="Q2334" s="237" t="s">
        <v>9428</v>
      </c>
      <c r="R2334" s="237" t="s">
        <v>10717</v>
      </c>
      <c r="S2334" s="237" t="s">
        <v>10718</v>
      </c>
      <c r="T2334" s="237" t="s">
        <v>10719</v>
      </c>
      <c r="U2334" s="237" t="s">
        <v>10720</v>
      </c>
      <c r="V2334" s="237" t="s">
        <v>126</v>
      </c>
      <c r="W2334" s="237"/>
      <c r="X2334" s="237"/>
      <c r="Y2334" s="237" t="s">
        <v>10715</v>
      </c>
      <c r="Z2334" s="237" t="s">
        <v>10716</v>
      </c>
      <c r="AA2334" s="237" t="str">
        <f t="shared" si="400"/>
        <v>アースサポートセンダイヤマトマチ</v>
      </c>
      <c r="AB2334" s="237" t="s">
        <v>7099</v>
      </c>
      <c r="AC2334" s="237" t="str">
        <f t="shared" si="401"/>
        <v>984</v>
      </c>
      <c r="AD2334" s="237" t="str">
        <f t="shared" si="402"/>
        <v>0042</v>
      </c>
      <c r="AE2334" s="237" t="s">
        <v>9428</v>
      </c>
      <c r="AF2334" s="237" t="s">
        <v>10717</v>
      </c>
      <c r="AG2334" s="237" t="str">
        <f t="shared" si="403"/>
        <v>仙台市若林区大和町五丁目３０番２５号</v>
      </c>
      <c r="AH2334" s="237" t="s">
        <v>10718</v>
      </c>
      <c r="AI2334" s="237" t="s">
        <v>10719</v>
      </c>
      <c r="AJ2334" s="237" t="s">
        <v>332</v>
      </c>
    </row>
    <row r="2335" spans="1:36">
      <c r="A2335" s="237" t="str">
        <f t="shared" si="395"/>
        <v>0415300730自立訓練（生活訓練）</v>
      </c>
      <c r="B2335" s="237" t="s">
        <v>10069</v>
      </c>
      <c r="C2335" s="237" t="s">
        <v>10070</v>
      </c>
      <c r="D2335" s="237" t="str">
        <f t="shared" si="396"/>
        <v>トクテイヒエイリカツドウホウジンシャロームノカイ</v>
      </c>
      <c r="E2335" s="237" t="s">
        <v>923</v>
      </c>
      <c r="F2335" s="237" t="str">
        <f t="shared" si="397"/>
        <v>983</v>
      </c>
      <c r="G2335" s="237" t="str">
        <f t="shared" si="398"/>
        <v>0852</v>
      </c>
      <c r="H2335" s="237" t="s">
        <v>10071</v>
      </c>
      <c r="I2335" s="237" t="str">
        <f t="shared" si="399"/>
        <v>仙台市宮城野区榴岡三丁目９番15－305号</v>
      </c>
      <c r="J2335" s="237" t="s">
        <v>10072</v>
      </c>
      <c r="K2335" s="237" t="s">
        <v>10073</v>
      </c>
      <c r="L2335" s="237" t="s">
        <v>248</v>
      </c>
      <c r="M2335" s="237" t="s">
        <v>10074</v>
      </c>
      <c r="N2335" s="237" t="s">
        <v>10721</v>
      </c>
      <c r="O2335" s="237" t="s">
        <v>10722</v>
      </c>
      <c r="P2335" s="237" t="s">
        <v>923</v>
      </c>
      <c r="Q2335" s="237" t="s">
        <v>9168</v>
      </c>
      <c r="R2335" s="237" t="s">
        <v>10723</v>
      </c>
      <c r="S2335" s="237" t="s">
        <v>10724</v>
      </c>
      <c r="T2335" s="237" t="s">
        <v>10725</v>
      </c>
      <c r="U2335" s="237" t="s">
        <v>10726</v>
      </c>
      <c r="V2335" s="237" t="s">
        <v>108</v>
      </c>
      <c r="W2335" s="237"/>
      <c r="X2335" s="237"/>
      <c r="Y2335" s="237" t="s">
        <v>10727</v>
      </c>
      <c r="Z2335" s="237" t="s">
        <v>10728</v>
      </c>
      <c r="AA2335" s="237" t="str">
        <f t="shared" si="400"/>
        <v>オリーブノキ　ミドリノマキバ</v>
      </c>
      <c r="AB2335" s="237" t="s">
        <v>8581</v>
      </c>
      <c r="AC2335" s="237" t="str">
        <f t="shared" si="401"/>
        <v>984</v>
      </c>
      <c r="AD2335" s="237" t="str">
        <f t="shared" si="402"/>
        <v>0051</v>
      </c>
      <c r="AE2335" s="237" t="s">
        <v>9428</v>
      </c>
      <c r="AF2335" s="237" t="s">
        <v>10729</v>
      </c>
      <c r="AG2335" s="237" t="str">
        <f t="shared" si="403"/>
        <v>仙台市若林区新寺2丁目3-1　402号</v>
      </c>
      <c r="AH2335" s="237" t="s">
        <v>10535</v>
      </c>
      <c r="AI2335" s="237" t="s">
        <v>10536</v>
      </c>
      <c r="AJ2335" s="237" t="s">
        <v>332</v>
      </c>
    </row>
    <row r="2336" spans="1:36">
      <c r="A2336" s="237" t="str">
        <f t="shared" si="395"/>
        <v>0415300730就労移行支援</v>
      </c>
      <c r="B2336" s="237" t="s">
        <v>10069</v>
      </c>
      <c r="C2336" s="237" t="s">
        <v>10070</v>
      </c>
      <c r="D2336" s="237" t="str">
        <f t="shared" si="396"/>
        <v>トクテイヒエイリカツドウホウジンシャロームノカイ</v>
      </c>
      <c r="E2336" s="237" t="s">
        <v>923</v>
      </c>
      <c r="F2336" s="237" t="str">
        <f t="shared" si="397"/>
        <v>983</v>
      </c>
      <c r="G2336" s="237" t="str">
        <f t="shared" si="398"/>
        <v>0852</v>
      </c>
      <c r="H2336" s="237" t="s">
        <v>10071</v>
      </c>
      <c r="I2336" s="237" t="str">
        <f t="shared" si="399"/>
        <v>仙台市宮城野区榴岡三丁目９番15－305号</v>
      </c>
      <c r="J2336" s="237" t="s">
        <v>10072</v>
      </c>
      <c r="K2336" s="237" t="s">
        <v>10073</v>
      </c>
      <c r="L2336" s="237" t="s">
        <v>248</v>
      </c>
      <c r="M2336" s="237" t="s">
        <v>10074</v>
      </c>
      <c r="N2336" s="237" t="s">
        <v>10721</v>
      </c>
      <c r="O2336" s="237" t="s">
        <v>10722</v>
      </c>
      <c r="P2336" s="237" t="s">
        <v>923</v>
      </c>
      <c r="Q2336" s="237" t="s">
        <v>9168</v>
      </c>
      <c r="R2336" s="237" t="s">
        <v>10723</v>
      </c>
      <c r="S2336" s="237" t="s">
        <v>10724</v>
      </c>
      <c r="T2336" s="237" t="s">
        <v>10725</v>
      </c>
      <c r="U2336" s="237" t="s">
        <v>10726</v>
      </c>
      <c r="V2336" s="237" t="s">
        <v>109</v>
      </c>
      <c r="W2336" s="237"/>
      <c r="X2336" s="237"/>
      <c r="Y2336" s="237" t="s">
        <v>10730</v>
      </c>
      <c r="Z2336" s="237" t="s">
        <v>10731</v>
      </c>
      <c r="AA2336" s="237" t="str">
        <f t="shared" si="400"/>
        <v>オリーブノキ　ノア</v>
      </c>
      <c r="AB2336" s="237" t="s">
        <v>923</v>
      </c>
      <c r="AC2336" s="237" t="str">
        <f t="shared" si="401"/>
        <v>983</v>
      </c>
      <c r="AD2336" s="237" t="str">
        <f t="shared" si="402"/>
        <v>0852</v>
      </c>
      <c r="AE2336" s="237" t="s">
        <v>9168</v>
      </c>
      <c r="AF2336" s="237" t="s">
        <v>10723</v>
      </c>
      <c r="AG2336" s="237" t="str">
        <f t="shared" si="403"/>
        <v>仙台市宮城野区榴岡四丁目11番1号リエス榴岡公園101</v>
      </c>
      <c r="AH2336" s="237" t="s">
        <v>10724</v>
      </c>
      <c r="AI2336" s="237" t="s">
        <v>10725</v>
      </c>
      <c r="AJ2336" s="237" t="s">
        <v>260</v>
      </c>
    </row>
    <row r="2337" spans="1:36">
      <c r="A2337" s="237" t="str">
        <f t="shared" si="395"/>
        <v>0415300730就労継続支援Ａ型</v>
      </c>
      <c r="B2337" s="237" t="s">
        <v>10069</v>
      </c>
      <c r="C2337" s="237" t="s">
        <v>10070</v>
      </c>
      <c r="D2337" s="237" t="str">
        <f t="shared" si="396"/>
        <v>トクテイヒエイリカツドウホウジンシャロームノカイ</v>
      </c>
      <c r="E2337" s="237" t="s">
        <v>923</v>
      </c>
      <c r="F2337" s="237" t="str">
        <f t="shared" si="397"/>
        <v>983</v>
      </c>
      <c r="G2337" s="237" t="str">
        <f t="shared" si="398"/>
        <v>0852</v>
      </c>
      <c r="H2337" s="237" t="s">
        <v>10071</v>
      </c>
      <c r="I2337" s="237" t="str">
        <f t="shared" si="399"/>
        <v>仙台市宮城野区榴岡三丁目９番15－305号</v>
      </c>
      <c r="J2337" s="237" t="s">
        <v>10072</v>
      </c>
      <c r="K2337" s="237" t="s">
        <v>10073</v>
      </c>
      <c r="L2337" s="237" t="s">
        <v>248</v>
      </c>
      <c r="M2337" s="237" t="s">
        <v>10074</v>
      </c>
      <c r="N2337" s="237" t="s">
        <v>10721</v>
      </c>
      <c r="O2337" s="237" t="s">
        <v>10722</v>
      </c>
      <c r="P2337" s="237" t="s">
        <v>923</v>
      </c>
      <c r="Q2337" s="237" t="s">
        <v>9168</v>
      </c>
      <c r="R2337" s="237" t="s">
        <v>10723</v>
      </c>
      <c r="S2337" s="237" t="s">
        <v>10724</v>
      </c>
      <c r="T2337" s="237" t="s">
        <v>10725</v>
      </c>
      <c r="U2337" s="237" t="s">
        <v>10726</v>
      </c>
      <c r="V2337" s="237" t="s">
        <v>110</v>
      </c>
      <c r="W2337" s="237"/>
      <c r="X2337" s="237"/>
      <c r="Y2337" s="237" t="s">
        <v>10732</v>
      </c>
      <c r="Z2337" s="237" t="s">
        <v>10733</v>
      </c>
      <c r="AA2337" s="237" t="str">
        <f t="shared" si="400"/>
        <v>オリーブノキ　オアシス</v>
      </c>
      <c r="AB2337" s="237" t="s">
        <v>923</v>
      </c>
      <c r="AC2337" s="237" t="str">
        <f t="shared" si="401"/>
        <v>983</v>
      </c>
      <c r="AD2337" s="237" t="str">
        <f t="shared" si="402"/>
        <v>0852</v>
      </c>
      <c r="AE2337" s="237" t="s">
        <v>9428</v>
      </c>
      <c r="AF2337" s="237" t="s">
        <v>10734</v>
      </c>
      <c r="AG2337" s="237" t="str">
        <f t="shared" si="403"/>
        <v>仙台市若林区卸町四丁目３番１号仙台市中央卸売市場中央棟２階</v>
      </c>
      <c r="AH2337" s="237" t="s">
        <v>10735</v>
      </c>
      <c r="AI2337" s="237" t="s">
        <v>10735</v>
      </c>
      <c r="AJ2337" s="237" t="s">
        <v>332</v>
      </c>
    </row>
    <row r="2338" spans="1:36">
      <c r="A2338" s="237" t="str">
        <f t="shared" si="395"/>
        <v>0415300730就労継続支援Ｂ型</v>
      </c>
      <c r="B2338" s="237" t="s">
        <v>10069</v>
      </c>
      <c r="C2338" s="237" t="s">
        <v>10070</v>
      </c>
      <c r="D2338" s="237" t="str">
        <f t="shared" si="396"/>
        <v>トクテイヒエイリカツドウホウジンシャロームノカイ</v>
      </c>
      <c r="E2338" s="237" t="s">
        <v>923</v>
      </c>
      <c r="F2338" s="237" t="str">
        <f t="shared" si="397"/>
        <v>983</v>
      </c>
      <c r="G2338" s="237" t="str">
        <f t="shared" si="398"/>
        <v>0852</v>
      </c>
      <c r="H2338" s="237" t="s">
        <v>10071</v>
      </c>
      <c r="I2338" s="237" t="str">
        <f t="shared" si="399"/>
        <v>仙台市宮城野区榴岡三丁目９番15－305号</v>
      </c>
      <c r="J2338" s="237" t="s">
        <v>10072</v>
      </c>
      <c r="K2338" s="237" t="s">
        <v>10073</v>
      </c>
      <c r="L2338" s="237" t="s">
        <v>248</v>
      </c>
      <c r="M2338" s="237" t="s">
        <v>10074</v>
      </c>
      <c r="N2338" s="237" t="s">
        <v>10721</v>
      </c>
      <c r="O2338" s="237" t="s">
        <v>10722</v>
      </c>
      <c r="P2338" s="237" t="s">
        <v>923</v>
      </c>
      <c r="Q2338" s="237" t="s">
        <v>9168</v>
      </c>
      <c r="R2338" s="237" t="s">
        <v>10723</v>
      </c>
      <c r="S2338" s="237" t="s">
        <v>10724</v>
      </c>
      <c r="T2338" s="237" t="s">
        <v>10725</v>
      </c>
      <c r="U2338" s="237" t="s">
        <v>10726</v>
      </c>
      <c r="V2338" s="237" t="s">
        <v>111</v>
      </c>
      <c r="W2338" s="237"/>
      <c r="X2338" s="237"/>
      <c r="Y2338" s="237" t="s">
        <v>10736</v>
      </c>
      <c r="Z2338" s="237" t="s">
        <v>10737</v>
      </c>
      <c r="AA2338" s="237" t="str">
        <f t="shared" si="400"/>
        <v>オリーブノキ　キッチンハーモニー・ポコ</v>
      </c>
      <c r="AB2338" s="237" t="s">
        <v>10024</v>
      </c>
      <c r="AC2338" s="237" t="str">
        <f t="shared" si="401"/>
        <v>983</v>
      </c>
      <c r="AD2338" s="237" t="str">
        <f t="shared" si="402"/>
        <v>0026</v>
      </c>
      <c r="AE2338" s="237" t="s">
        <v>9168</v>
      </c>
      <c r="AF2338" s="237" t="s">
        <v>10738</v>
      </c>
      <c r="AG2338" s="237" t="str">
        <f t="shared" si="403"/>
        <v>仙台市宮城野区田子西一丁目12番４号</v>
      </c>
      <c r="AH2338" s="237" t="s">
        <v>10739</v>
      </c>
      <c r="AI2338" s="237" t="s">
        <v>10740</v>
      </c>
      <c r="AJ2338" s="237" t="s">
        <v>260</v>
      </c>
    </row>
    <row r="2339" spans="1:36">
      <c r="A2339" s="237" t="str">
        <f t="shared" si="395"/>
        <v>0415300730就労定着支援</v>
      </c>
      <c r="B2339" s="237" t="s">
        <v>10069</v>
      </c>
      <c r="C2339" s="237" t="s">
        <v>10070</v>
      </c>
      <c r="D2339" s="237" t="str">
        <f t="shared" si="396"/>
        <v>トクテイヒエイリカツドウホウジンシャロームノカイ</v>
      </c>
      <c r="E2339" s="237" t="s">
        <v>923</v>
      </c>
      <c r="F2339" s="237" t="str">
        <f t="shared" si="397"/>
        <v>983</v>
      </c>
      <c r="G2339" s="237" t="str">
        <f t="shared" si="398"/>
        <v>0852</v>
      </c>
      <c r="H2339" s="237" t="s">
        <v>10071</v>
      </c>
      <c r="I2339" s="237" t="str">
        <f t="shared" si="399"/>
        <v>仙台市宮城野区榴岡三丁目９番15－305号</v>
      </c>
      <c r="J2339" s="237" t="s">
        <v>10072</v>
      </c>
      <c r="K2339" s="237" t="s">
        <v>10073</v>
      </c>
      <c r="L2339" s="237" t="s">
        <v>248</v>
      </c>
      <c r="M2339" s="237" t="s">
        <v>10074</v>
      </c>
      <c r="N2339" s="237" t="s">
        <v>10721</v>
      </c>
      <c r="O2339" s="237" t="s">
        <v>10722</v>
      </c>
      <c r="P2339" s="237" t="s">
        <v>923</v>
      </c>
      <c r="Q2339" s="237" t="s">
        <v>9168</v>
      </c>
      <c r="R2339" s="237" t="s">
        <v>10723</v>
      </c>
      <c r="S2339" s="237" t="s">
        <v>10724</v>
      </c>
      <c r="T2339" s="237" t="s">
        <v>10725</v>
      </c>
      <c r="U2339" s="237" t="s">
        <v>10726</v>
      </c>
      <c r="V2339" s="237" t="s">
        <v>789</v>
      </c>
      <c r="W2339" s="237"/>
      <c r="X2339" s="237"/>
      <c r="Y2339" s="237" t="s">
        <v>10741</v>
      </c>
      <c r="Z2339" s="237" t="s">
        <v>10742</v>
      </c>
      <c r="AA2339" s="237" t="str">
        <f t="shared" si="400"/>
        <v>Ｂｅ・サポート</v>
      </c>
      <c r="AB2339" s="237" t="s">
        <v>923</v>
      </c>
      <c r="AC2339" s="237" t="str">
        <f t="shared" si="401"/>
        <v>983</v>
      </c>
      <c r="AD2339" s="237" t="str">
        <f t="shared" si="402"/>
        <v>0852</v>
      </c>
      <c r="AE2339" s="237" t="s">
        <v>9168</v>
      </c>
      <c r="AF2339" s="237" t="s">
        <v>10723</v>
      </c>
      <c r="AG2339" s="237" t="str">
        <f t="shared" si="403"/>
        <v>仙台市宮城野区榴岡四丁目11番1号リエス榴岡公園101</v>
      </c>
      <c r="AH2339" s="237" t="s">
        <v>10724</v>
      </c>
      <c r="AI2339" s="237" t="s">
        <v>10725</v>
      </c>
      <c r="AJ2339" s="237" t="s">
        <v>260</v>
      </c>
    </row>
    <row r="2340" spans="1:36">
      <c r="A2340" s="237" t="str">
        <f t="shared" si="395"/>
        <v>0415300748居宅介護</v>
      </c>
      <c r="B2340" s="237" t="s">
        <v>10743</v>
      </c>
      <c r="C2340" s="237" t="s">
        <v>10744</v>
      </c>
      <c r="D2340" s="237" t="str">
        <f t="shared" si="396"/>
        <v>カブシキカイシャアルベートサム</v>
      </c>
      <c r="E2340" s="237" t="s">
        <v>3003</v>
      </c>
      <c r="F2340" s="237" t="str">
        <f t="shared" si="397"/>
        <v>982</v>
      </c>
      <c r="G2340" s="237" t="str">
        <f t="shared" si="398"/>
        <v>0811</v>
      </c>
      <c r="H2340" s="237" t="s">
        <v>10745</v>
      </c>
      <c r="I2340" s="237" t="str">
        <f t="shared" si="399"/>
        <v>仙台市太白区ひより台２５番１２号　恵千コーポ１０２号</v>
      </c>
      <c r="J2340" s="237" t="s">
        <v>10746</v>
      </c>
      <c r="K2340" s="237" t="s">
        <v>10747</v>
      </c>
      <c r="L2340" s="237" t="s">
        <v>339</v>
      </c>
      <c r="M2340" s="237" t="s">
        <v>10748</v>
      </c>
      <c r="N2340" s="237" t="s">
        <v>10749</v>
      </c>
      <c r="O2340" s="237" t="s">
        <v>10750</v>
      </c>
      <c r="P2340" s="237" t="s">
        <v>10401</v>
      </c>
      <c r="Q2340" s="237" t="s">
        <v>9428</v>
      </c>
      <c r="R2340" s="237" t="s">
        <v>10751</v>
      </c>
      <c r="S2340" s="237" t="s">
        <v>10752</v>
      </c>
      <c r="T2340" s="237" t="s">
        <v>10753</v>
      </c>
      <c r="U2340" s="237" t="s">
        <v>10754</v>
      </c>
      <c r="V2340" s="237" t="s">
        <v>99</v>
      </c>
      <c r="W2340" s="237"/>
      <c r="X2340" s="237"/>
      <c r="Y2340" s="237" t="s">
        <v>10749</v>
      </c>
      <c r="Z2340" s="237" t="s">
        <v>10750</v>
      </c>
      <c r="AA2340" s="237" t="str">
        <f t="shared" si="400"/>
        <v>ウグイスケアセンターオキノ</v>
      </c>
      <c r="AB2340" s="237" t="s">
        <v>10401</v>
      </c>
      <c r="AC2340" s="237" t="str">
        <f t="shared" si="401"/>
        <v>984</v>
      </c>
      <c r="AD2340" s="237" t="str">
        <f t="shared" si="402"/>
        <v>0831</v>
      </c>
      <c r="AE2340" s="237" t="s">
        <v>9428</v>
      </c>
      <c r="AF2340" s="237" t="s">
        <v>10751</v>
      </c>
      <c r="AG2340" s="237" t="str">
        <f t="shared" si="403"/>
        <v>仙台市若林区沖野三丁目12番11号　ホワイトハーヴェン101号室</v>
      </c>
      <c r="AH2340" s="237" t="s">
        <v>10752</v>
      </c>
      <c r="AI2340" s="237" t="s">
        <v>10753</v>
      </c>
      <c r="AJ2340" s="237" t="s">
        <v>260</v>
      </c>
    </row>
    <row r="2341" spans="1:36">
      <c r="A2341" s="237" t="str">
        <f t="shared" si="395"/>
        <v>0415300748重度訪問介護</v>
      </c>
      <c r="B2341" s="237" t="s">
        <v>10743</v>
      </c>
      <c r="C2341" s="237" t="s">
        <v>10744</v>
      </c>
      <c r="D2341" s="237" t="str">
        <f t="shared" si="396"/>
        <v>カブシキカイシャアルベートサム</v>
      </c>
      <c r="E2341" s="237" t="s">
        <v>3003</v>
      </c>
      <c r="F2341" s="237" t="str">
        <f t="shared" si="397"/>
        <v>982</v>
      </c>
      <c r="G2341" s="237" t="str">
        <f t="shared" si="398"/>
        <v>0811</v>
      </c>
      <c r="H2341" s="237" t="s">
        <v>10745</v>
      </c>
      <c r="I2341" s="237" t="str">
        <f t="shared" si="399"/>
        <v>仙台市太白区ひより台２５番１２号　恵千コーポ１０２号</v>
      </c>
      <c r="J2341" s="237" t="s">
        <v>10746</v>
      </c>
      <c r="K2341" s="237" t="s">
        <v>10747</v>
      </c>
      <c r="L2341" s="237" t="s">
        <v>339</v>
      </c>
      <c r="M2341" s="237" t="s">
        <v>10748</v>
      </c>
      <c r="N2341" s="237" t="s">
        <v>10749</v>
      </c>
      <c r="O2341" s="237" t="s">
        <v>10750</v>
      </c>
      <c r="P2341" s="237" t="s">
        <v>10401</v>
      </c>
      <c r="Q2341" s="237" t="s">
        <v>9428</v>
      </c>
      <c r="R2341" s="237" t="s">
        <v>10751</v>
      </c>
      <c r="S2341" s="237" t="s">
        <v>10752</v>
      </c>
      <c r="T2341" s="237" t="s">
        <v>10753</v>
      </c>
      <c r="U2341" s="237" t="s">
        <v>10754</v>
      </c>
      <c r="V2341" s="237" t="s">
        <v>101</v>
      </c>
      <c r="W2341" s="237"/>
      <c r="X2341" s="237"/>
      <c r="Y2341" s="237" t="s">
        <v>10749</v>
      </c>
      <c r="Z2341" s="237" t="s">
        <v>10750</v>
      </c>
      <c r="AA2341" s="237" t="str">
        <f t="shared" si="400"/>
        <v>ウグイスケアセンターオキノ</v>
      </c>
      <c r="AB2341" s="237" t="s">
        <v>10401</v>
      </c>
      <c r="AC2341" s="237" t="str">
        <f t="shared" si="401"/>
        <v>984</v>
      </c>
      <c r="AD2341" s="237" t="str">
        <f t="shared" si="402"/>
        <v>0831</v>
      </c>
      <c r="AE2341" s="237" t="s">
        <v>9428</v>
      </c>
      <c r="AF2341" s="237" t="s">
        <v>10751</v>
      </c>
      <c r="AG2341" s="237" t="str">
        <f t="shared" si="403"/>
        <v>仙台市若林区沖野三丁目12番11号　ホワイトハーヴェン101号室</v>
      </c>
      <c r="AH2341" s="237" t="s">
        <v>10752</v>
      </c>
      <c r="AI2341" s="237" t="s">
        <v>10753</v>
      </c>
      <c r="AJ2341" s="237" t="s">
        <v>260</v>
      </c>
    </row>
    <row r="2342" spans="1:36">
      <c r="A2342" s="237" t="str">
        <f t="shared" si="395"/>
        <v>0415300771居宅介護</v>
      </c>
      <c r="B2342" s="237" t="s">
        <v>10755</v>
      </c>
      <c r="C2342" s="237" t="s">
        <v>10756</v>
      </c>
      <c r="D2342" s="237" t="str">
        <f t="shared" si="396"/>
        <v>ジャストケアカブシキガイシャ</v>
      </c>
      <c r="E2342" s="237" t="s">
        <v>2484</v>
      </c>
      <c r="F2342" s="237" t="str">
        <f t="shared" si="397"/>
        <v>980</v>
      </c>
      <c r="G2342" s="237" t="str">
        <f t="shared" si="398"/>
        <v>0811</v>
      </c>
      <c r="H2342" s="237" t="s">
        <v>10757</v>
      </c>
      <c r="I2342" s="237" t="str">
        <f t="shared" si="399"/>
        <v>仙台市青葉区一番町二丁目10番26号</v>
      </c>
      <c r="J2342" s="237" t="s">
        <v>10758</v>
      </c>
      <c r="K2342" s="237" t="s">
        <v>10759</v>
      </c>
      <c r="L2342" s="237" t="s">
        <v>339</v>
      </c>
      <c r="M2342" s="237" t="s">
        <v>10760</v>
      </c>
      <c r="N2342" s="237" t="s">
        <v>10761</v>
      </c>
      <c r="O2342" s="237" t="s">
        <v>10762</v>
      </c>
      <c r="P2342" s="237" t="s">
        <v>7279</v>
      </c>
      <c r="Q2342" s="237" t="s">
        <v>9428</v>
      </c>
      <c r="R2342" s="237" t="s">
        <v>10763</v>
      </c>
      <c r="S2342" s="237" t="s">
        <v>10764</v>
      </c>
      <c r="T2342" s="237" t="s">
        <v>10765</v>
      </c>
      <c r="U2342" s="237" t="s">
        <v>10766</v>
      </c>
      <c r="V2342" s="237" t="s">
        <v>99</v>
      </c>
      <c r="W2342" s="237"/>
      <c r="X2342" s="237"/>
      <c r="Y2342" s="237" t="s">
        <v>10761</v>
      </c>
      <c r="Z2342" s="237" t="s">
        <v>10762</v>
      </c>
      <c r="AA2342" s="237" t="str">
        <f t="shared" si="400"/>
        <v>ホウモンカイゴステーション　ナナセ</v>
      </c>
      <c r="AB2342" s="237" t="s">
        <v>7279</v>
      </c>
      <c r="AC2342" s="237" t="str">
        <f t="shared" si="401"/>
        <v>984</v>
      </c>
      <c r="AD2342" s="237" t="str">
        <f t="shared" si="402"/>
        <v>0838</v>
      </c>
      <c r="AE2342" s="237" t="s">
        <v>9428</v>
      </c>
      <c r="AF2342" s="237" t="s">
        <v>10763</v>
      </c>
      <c r="AG2342" s="237" t="str">
        <f t="shared" si="403"/>
        <v>仙台市若林区上飯田一丁目５番６号マルコープラザ201号室</v>
      </c>
      <c r="AH2342" s="237" t="s">
        <v>10764</v>
      </c>
      <c r="AI2342" s="237" t="s">
        <v>10765</v>
      </c>
      <c r="AJ2342" s="237" t="s">
        <v>332</v>
      </c>
    </row>
    <row r="2343" spans="1:36">
      <c r="A2343" s="237" t="str">
        <f t="shared" si="395"/>
        <v>0415300771重度訪問介護</v>
      </c>
      <c r="B2343" s="237" t="s">
        <v>10755</v>
      </c>
      <c r="C2343" s="237" t="s">
        <v>10756</v>
      </c>
      <c r="D2343" s="237" t="str">
        <f t="shared" si="396"/>
        <v>ジャストケアカブシキガイシャ</v>
      </c>
      <c r="E2343" s="237" t="s">
        <v>2484</v>
      </c>
      <c r="F2343" s="237" t="str">
        <f t="shared" si="397"/>
        <v>980</v>
      </c>
      <c r="G2343" s="237" t="str">
        <f t="shared" si="398"/>
        <v>0811</v>
      </c>
      <c r="H2343" s="237" t="s">
        <v>10757</v>
      </c>
      <c r="I2343" s="237" t="str">
        <f t="shared" si="399"/>
        <v>仙台市青葉区一番町二丁目10番26号</v>
      </c>
      <c r="J2343" s="237" t="s">
        <v>10758</v>
      </c>
      <c r="K2343" s="237" t="s">
        <v>10759</v>
      </c>
      <c r="L2343" s="237" t="s">
        <v>339</v>
      </c>
      <c r="M2343" s="237" t="s">
        <v>10760</v>
      </c>
      <c r="N2343" s="237" t="s">
        <v>10761</v>
      </c>
      <c r="O2343" s="237" t="s">
        <v>10762</v>
      </c>
      <c r="P2343" s="237" t="s">
        <v>7279</v>
      </c>
      <c r="Q2343" s="237" t="s">
        <v>9428</v>
      </c>
      <c r="R2343" s="237" t="s">
        <v>10763</v>
      </c>
      <c r="S2343" s="237" t="s">
        <v>10764</v>
      </c>
      <c r="T2343" s="237" t="s">
        <v>10765</v>
      </c>
      <c r="U2343" s="237" t="s">
        <v>10766</v>
      </c>
      <c r="V2343" s="237" t="s">
        <v>101</v>
      </c>
      <c r="W2343" s="237"/>
      <c r="X2343" s="237"/>
      <c r="Y2343" s="237" t="s">
        <v>10761</v>
      </c>
      <c r="Z2343" s="237" t="s">
        <v>10762</v>
      </c>
      <c r="AA2343" s="237" t="str">
        <f t="shared" si="400"/>
        <v>ホウモンカイゴステーション　ナナセ</v>
      </c>
      <c r="AB2343" s="237" t="s">
        <v>7279</v>
      </c>
      <c r="AC2343" s="237" t="str">
        <f t="shared" si="401"/>
        <v>984</v>
      </c>
      <c r="AD2343" s="237" t="str">
        <f t="shared" si="402"/>
        <v>0838</v>
      </c>
      <c r="AE2343" s="237" t="s">
        <v>9428</v>
      </c>
      <c r="AF2343" s="237" t="s">
        <v>10763</v>
      </c>
      <c r="AG2343" s="237" t="str">
        <f t="shared" si="403"/>
        <v>仙台市若林区上飯田一丁目５番６号マルコープラザ201号室</v>
      </c>
      <c r="AH2343" s="237" t="s">
        <v>10764</v>
      </c>
      <c r="AI2343" s="237" t="s">
        <v>10765</v>
      </c>
      <c r="AJ2343" s="237" t="s">
        <v>332</v>
      </c>
    </row>
    <row r="2344" spans="1:36">
      <c r="A2344" s="237" t="str">
        <f t="shared" si="395"/>
        <v>0415300797居宅介護</v>
      </c>
      <c r="B2344" s="237" t="s">
        <v>10767</v>
      </c>
      <c r="C2344" s="237" t="s">
        <v>10768</v>
      </c>
      <c r="D2344" s="237" t="str">
        <f t="shared" si="396"/>
        <v>カブシキガイシャウイズダム</v>
      </c>
      <c r="E2344" s="237" t="s">
        <v>10769</v>
      </c>
      <c r="F2344" s="237" t="str">
        <f t="shared" si="397"/>
        <v>221</v>
      </c>
      <c r="G2344" s="237" t="str">
        <f t="shared" si="398"/>
        <v>0052</v>
      </c>
      <c r="H2344" s="237" t="s">
        <v>10770</v>
      </c>
      <c r="I2344" s="237" t="str">
        <f t="shared" si="399"/>
        <v>神奈川県横浜市神奈川区栄町6-1</v>
      </c>
      <c r="J2344" s="237" t="s">
        <v>10771</v>
      </c>
      <c r="K2344" s="237" t="s">
        <v>10772</v>
      </c>
      <c r="L2344" s="237" t="s">
        <v>339</v>
      </c>
      <c r="M2344" s="237" t="s">
        <v>10773</v>
      </c>
      <c r="N2344" s="237" t="s">
        <v>10774</v>
      </c>
      <c r="O2344" s="237" t="s">
        <v>10775</v>
      </c>
      <c r="P2344" s="237" t="s">
        <v>7279</v>
      </c>
      <c r="Q2344" s="237" t="s">
        <v>9428</v>
      </c>
      <c r="R2344" s="237" t="s">
        <v>10776</v>
      </c>
      <c r="S2344" s="237" t="s">
        <v>10777</v>
      </c>
      <c r="T2344" s="237" t="s">
        <v>10778</v>
      </c>
      <c r="U2344" s="237" t="s">
        <v>10779</v>
      </c>
      <c r="V2344" s="237" t="s">
        <v>99</v>
      </c>
      <c r="W2344" s="237"/>
      <c r="X2344" s="237"/>
      <c r="Y2344" s="237" t="s">
        <v>10774</v>
      </c>
      <c r="Z2344" s="237" t="s">
        <v>10775</v>
      </c>
      <c r="AA2344" s="237" t="str">
        <f t="shared" si="400"/>
        <v>ニジムスビセンダイ</v>
      </c>
      <c r="AB2344" s="237" t="s">
        <v>7279</v>
      </c>
      <c r="AC2344" s="237" t="str">
        <f t="shared" si="401"/>
        <v>984</v>
      </c>
      <c r="AD2344" s="237" t="str">
        <f t="shared" si="402"/>
        <v>0838</v>
      </c>
      <c r="AE2344" s="237" t="s">
        <v>9428</v>
      </c>
      <c r="AF2344" s="237" t="s">
        <v>10776</v>
      </c>
      <c r="AG2344" s="237" t="str">
        <f t="shared" si="403"/>
        <v>仙台市若林区上飯田二丁目19番12号</v>
      </c>
      <c r="AH2344" s="237" t="s">
        <v>10777</v>
      </c>
      <c r="AI2344" s="237" t="s">
        <v>10778</v>
      </c>
      <c r="AJ2344" s="237" t="s">
        <v>332</v>
      </c>
    </row>
    <row r="2345" spans="1:36">
      <c r="A2345" s="237" t="str">
        <f t="shared" si="395"/>
        <v>0415300797重度訪問介護</v>
      </c>
      <c r="B2345" s="237" t="s">
        <v>10767</v>
      </c>
      <c r="C2345" s="237" t="s">
        <v>10768</v>
      </c>
      <c r="D2345" s="237" t="str">
        <f t="shared" si="396"/>
        <v>カブシキガイシャウイズダム</v>
      </c>
      <c r="E2345" s="237" t="s">
        <v>10769</v>
      </c>
      <c r="F2345" s="237" t="str">
        <f t="shared" si="397"/>
        <v>221</v>
      </c>
      <c r="G2345" s="237" t="str">
        <f t="shared" si="398"/>
        <v>0052</v>
      </c>
      <c r="H2345" s="237" t="s">
        <v>10770</v>
      </c>
      <c r="I2345" s="237" t="str">
        <f t="shared" si="399"/>
        <v>神奈川県横浜市神奈川区栄町6-1</v>
      </c>
      <c r="J2345" s="237" t="s">
        <v>10771</v>
      </c>
      <c r="K2345" s="237" t="s">
        <v>10772</v>
      </c>
      <c r="L2345" s="237" t="s">
        <v>339</v>
      </c>
      <c r="M2345" s="237" t="s">
        <v>10773</v>
      </c>
      <c r="N2345" s="237" t="s">
        <v>10774</v>
      </c>
      <c r="O2345" s="237" t="s">
        <v>10775</v>
      </c>
      <c r="P2345" s="237" t="s">
        <v>7279</v>
      </c>
      <c r="Q2345" s="237" t="s">
        <v>9428</v>
      </c>
      <c r="R2345" s="237" t="s">
        <v>10776</v>
      </c>
      <c r="S2345" s="237" t="s">
        <v>10777</v>
      </c>
      <c r="T2345" s="237" t="s">
        <v>10778</v>
      </c>
      <c r="U2345" s="237" t="s">
        <v>10779</v>
      </c>
      <c r="V2345" s="237" t="s">
        <v>101</v>
      </c>
      <c r="W2345" s="237"/>
      <c r="X2345" s="237"/>
      <c r="Y2345" s="237" t="s">
        <v>10774</v>
      </c>
      <c r="Z2345" s="237" t="s">
        <v>10775</v>
      </c>
      <c r="AA2345" s="237" t="str">
        <f t="shared" si="400"/>
        <v>ニジムスビセンダイ</v>
      </c>
      <c r="AB2345" s="237" t="s">
        <v>7279</v>
      </c>
      <c r="AC2345" s="237" t="str">
        <f t="shared" si="401"/>
        <v>984</v>
      </c>
      <c r="AD2345" s="237" t="str">
        <f t="shared" si="402"/>
        <v>0838</v>
      </c>
      <c r="AE2345" s="237" t="s">
        <v>9428</v>
      </c>
      <c r="AF2345" s="237" t="s">
        <v>10776</v>
      </c>
      <c r="AG2345" s="237" t="str">
        <f t="shared" si="403"/>
        <v>仙台市若林区上飯田二丁目19番12号</v>
      </c>
      <c r="AH2345" s="237" t="s">
        <v>10777</v>
      </c>
      <c r="AI2345" s="237" t="s">
        <v>10778</v>
      </c>
      <c r="AJ2345" s="237" t="s">
        <v>332</v>
      </c>
    </row>
    <row r="2346" spans="1:36">
      <c r="A2346" s="237" t="str">
        <f t="shared" si="395"/>
        <v>0415300847就労継続支援Ｂ型</v>
      </c>
      <c r="B2346" s="237" t="s">
        <v>4812</v>
      </c>
      <c r="C2346" s="237" t="s">
        <v>4813</v>
      </c>
      <c r="D2346" s="237" t="str">
        <f t="shared" si="396"/>
        <v>イッパンシャダンホウジンハピカム</v>
      </c>
      <c r="E2346" s="237" t="s">
        <v>4814</v>
      </c>
      <c r="F2346" s="237" t="str">
        <f t="shared" si="397"/>
        <v>984</v>
      </c>
      <c r="G2346" s="237" t="str">
        <f t="shared" si="398"/>
        <v>0047</v>
      </c>
      <c r="H2346" s="237" t="s">
        <v>10780</v>
      </c>
      <c r="I2346" s="237" t="str">
        <f t="shared" si="399"/>
        <v>仙台市若林区木ノ下五丁目２番17号　パステルコーポ103</v>
      </c>
      <c r="J2346" s="237" t="s">
        <v>4816</v>
      </c>
      <c r="K2346" s="237" t="s">
        <v>10781</v>
      </c>
      <c r="L2346" s="237" t="s">
        <v>901</v>
      </c>
      <c r="M2346" s="237" t="s">
        <v>4817</v>
      </c>
      <c r="N2346" s="237" t="s">
        <v>10782</v>
      </c>
      <c r="O2346" s="237" t="s">
        <v>10783</v>
      </c>
      <c r="P2346" s="237" t="s">
        <v>4814</v>
      </c>
      <c r="Q2346" s="237" t="s">
        <v>9428</v>
      </c>
      <c r="R2346" s="237" t="s">
        <v>10780</v>
      </c>
      <c r="S2346" s="237" t="s">
        <v>4816</v>
      </c>
      <c r="T2346" s="237" t="s">
        <v>10781</v>
      </c>
      <c r="U2346" s="237" t="s">
        <v>10784</v>
      </c>
      <c r="V2346" s="237" t="s">
        <v>111</v>
      </c>
      <c r="W2346" s="237"/>
      <c r="X2346" s="237"/>
      <c r="Y2346" s="237" t="s">
        <v>10782</v>
      </c>
      <c r="Z2346" s="237" t="s">
        <v>10783</v>
      </c>
      <c r="AA2346" s="237" t="str">
        <f t="shared" si="400"/>
        <v>シュウロウケイゾクシエンＢガタジギョウショ　ハピカム</v>
      </c>
      <c r="AB2346" s="237" t="s">
        <v>4814</v>
      </c>
      <c r="AC2346" s="237" t="str">
        <f t="shared" si="401"/>
        <v>984</v>
      </c>
      <c r="AD2346" s="237" t="str">
        <f t="shared" si="402"/>
        <v>0047</v>
      </c>
      <c r="AE2346" s="237" t="s">
        <v>9428</v>
      </c>
      <c r="AF2346" s="237" t="s">
        <v>10780</v>
      </c>
      <c r="AG2346" s="237" t="str">
        <f t="shared" si="403"/>
        <v>仙台市若林区木ノ下五丁目２番17号　パステルコーポ103</v>
      </c>
      <c r="AH2346" s="237" t="s">
        <v>4816</v>
      </c>
      <c r="AI2346" s="237" t="s">
        <v>10781</v>
      </c>
      <c r="AJ2346" s="237" t="s">
        <v>260</v>
      </c>
    </row>
    <row r="2347" spans="1:36">
      <c r="A2347" s="237" t="str">
        <f t="shared" si="395"/>
        <v>0415300854就労移行支援</v>
      </c>
      <c r="B2347" s="237" t="s">
        <v>10785</v>
      </c>
      <c r="C2347" s="237" t="s">
        <v>10786</v>
      </c>
      <c r="D2347" s="237" t="str">
        <f t="shared" si="396"/>
        <v>カブシキガイシャハール</v>
      </c>
      <c r="E2347" s="237" t="s">
        <v>4898</v>
      </c>
      <c r="F2347" s="237" t="str">
        <f t="shared" si="397"/>
        <v>980</v>
      </c>
      <c r="G2347" s="237" t="str">
        <f t="shared" si="398"/>
        <v>0803</v>
      </c>
      <c r="H2347" s="237" t="s">
        <v>10787</v>
      </c>
      <c r="I2347" s="237" t="str">
        <f t="shared" si="399"/>
        <v>仙台市青葉区国分町一丁目４番１号</v>
      </c>
      <c r="J2347" s="237" t="s">
        <v>10788</v>
      </c>
      <c r="K2347" s="237"/>
      <c r="L2347" s="237" t="s">
        <v>339</v>
      </c>
      <c r="M2347" s="237" t="s">
        <v>10789</v>
      </c>
      <c r="N2347" s="237" t="s">
        <v>10790</v>
      </c>
      <c r="O2347" s="237" t="s">
        <v>10791</v>
      </c>
      <c r="P2347" s="237" t="s">
        <v>3150</v>
      </c>
      <c r="Q2347" s="237" t="s">
        <v>9428</v>
      </c>
      <c r="R2347" s="237" t="s">
        <v>10792</v>
      </c>
      <c r="S2347" s="237" t="s">
        <v>10793</v>
      </c>
      <c r="T2347" s="237" t="s">
        <v>10794</v>
      </c>
      <c r="U2347" s="237" t="s">
        <v>10795</v>
      </c>
      <c r="V2347" s="237" t="s">
        <v>109</v>
      </c>
      <c r="W2347" s="237"/>
      <c r="X2347" s="237"/>
      <c r="Y2347" s="237" t="s">
        <v>10790</v>
      </c>
      <c r="Z2347" s="237" t="s">
        <v>10791</v>
      </c>
      <c r="AA2347" s="237" t="str">
        <f t="shared" si="400"/>
        <v>ハール</v>
      </c>
      <c r="AB2347" s="237" t="s">
        <v>3150</v>
      </c>
      <c r="AC2347" s="237" t="str">
        <f t="shared" si="401"/>
        <v>984</v>
      </c>
      <c r="AD2347" s="237" t="str">
        <f t="shared" si="402"/>
        <v>0821</v>
      </c>
      <c r="AE2347" s="237" t="s">
        <v>9428</v>
      </c>
      <c r="AF2347" s="237" t="s">
        <v>10792</v>
      </c>
      <c r="AG2347" s="237" t="str">
        <f t="shared" si="403"/>
        <v>仙台市若林区中倉二丁目１番22号</v>
      </c>
      <c r="AH2347" s="237" t="s">
        <v>10793</v>
      </c>
      <c r="AI2347" s="237" t="s">
        <v>10794</v>
      </c>
      <c r="AJ2347" s="237" t="s">
        <v>470</v>
      </c>
    </row>
    <row r="2348" spans="1:36">
      <c r="A2348" s="237" t="str">
        <f t="shared" si="395"/>
        <v>0415300854就労継続支援Ａ型</v>
      </c>
      <c r="B2348" s="237" t="s">
        <v>10785</v>
      </c>
      <c r="C2348" s="237" t="s">
        <v>10786</v>
      </c>
      <c r="D2348" s="237" t="str">
        <f t="shared" si="396"/>
        <v>カブシキガイシャハール</v>
      </c>
      <c r="E2348" s="237" t="s">
        <v>4898</v>
      </c>
      <c r="F2348" s="237" t="str">
        <f t="shared" si="397"/>
        <v>980</v>
      </c>
      <c r="G2348" s="237" t="str">
        <f t="shared" si="398"/>
        <v>0803</v>
      </c>
      <c r="H2348" s="237" t="s">
        <v>10787</v>
      </c>
      <c r="I2348" s="237" t="str">
        <f t="shared" si="399"/>
        <v>仙台市青葉区国分町一丁目４番１号</v>
      </c>
      <c r="J2348" s="237" t="s">
        <v>10788</v>
      </c>
      <c r="K2348" s="237"/>
      <c r="L2348" s="237" t="s">
        <v>339</v>
      </c>
      <c r="M2348" s="237" t="s">
        <v>10789</v>
      </c>
      <c r="N2348" s="237" t="s">
        <v>10790</v>
      </c>
      <c r="O2348" s="237" t="s">
        <v>10791</v>
      </c>
      <c r="P2348" s="237" t="s">
        <v>3150</v>
      </c>
      <c r="Q2348" s="237" t="s">
        <v>9428</v>
      </c>
      <c r="R2348" s="237" t="s">
        <v>10792</v>
      </c>
      <c r="S2348" s="237" t="s">
        <v>10793</v>
      </c>
      <c r="T2348" s="237" t="s">
        <v>10794</v>
      </c>
      <c r="U2348" s="237" t="s">
        <v>10795</v>
      </c>
      <c r="V2348" s="237" t="s">
        <v>110</v>
      </c>
      <c r="W2348" s="237"/>
      <c r="X2348" s="237"/>
      <c r="Y2348" s="237" t="s">
        <v>10790</v>
      </c>
      <c r="Z2348" s="237" t="s">
        <v>10791</v>
      </c>
      <c r="AA2348" s="237" t="str">
        <f t="shared" si="400"/>
        <v>ハール</v>
      </c>
      <c r="AB2348" s="237" t="s">
        <v>3150</v>
      </c>
      <c r="AC2348" s="237" t="str">
        <f t="shared" si="401"/>
        <v>984</v>
      </c>
      <c r="AD2348" s="237" t="str">
        <f t="shared" si="402"/>
        <v>0821</v>
      </c>
      <c r="AE2348" s="237" t="s">
        <v>9428</v>
      </c>
      <c r="AF2348" s="237" t="s">
        <v>10792</v>
      </c>
      <c r="AG2348" s="237" t="str">
        <f t="shared" si="403"/>
        <v>仙台市若林区中倉二丁目１番22号</v>
      </c>
      <c r="AH2348" s="237" t="s">
        <v>10793</v>
      </c>
      <c r="AI2348" s="237" t="s">
        <v>10794</v>
      </c>
      <c r="AJ2348" s="237" t="s">
        <v>470</v>
      </c>
    </row>
    <row r="2349" spans="1:36">
      <c r="A2349" s="237" t="str">
        <f t="shared" si="395"/>
        <v>0415300862生活介護</v>
      </c>
      <c r="B2349" s="237" t="s">
        <v>4646</v>
      </c>
      <c r="C2349" s="237" t="s">
        <v>4647</v>
      </c>
      <c r="D2349" s="237" t="str">
        <f t="shared" si="396"/>
        <v>シャカイフクシホウジンチャレンジドライフ</v>
      </c>
      <c r="E2349" s="237" t="s">
        <v>4648</v>
      </c>
      <c r="F2349" s="237" t="str">
        <f t="shared" si="397"/>
        <v>981</v>
      </c>
      <c r="G2349" s="237" t="str">
        <f t="shared" si="398"/>
        <v>3203</v>
      </c>
      <c r="H2349" s="237" t="s">
        <v>10796</v>
      </c>
      <c r="I2349" s="237" t="str">
        <f t="shared" si="399"/>
        <v>仙台市泉区高森７丁目１番地の４</v>
      </c>
      <c r="J2349" s="237" t="s">
        <v>10797</v>
      </c>
      <c r="K2349" s="237" t="s">
        <v>7598</v>
      </c>
      <c r="L2349" s="237" t="s">
        <v>248</v>
      </c>
      <c r="M2349" s="237" t="s">
        <v>4652</v>
      </c>
      <c r="N2349" s="237" t="s">
        <v>10798</v>
      </c>
      <c r="O2349" s="237" t="s">
        <v>10799</v>
      </c>
      <c r="P2349" s="237" t="s">
        <v>10800</v>
      </c>
      <c r="Q2349" s="237" t="s">
        <v>9428</v>
      </c>
      <c r="R2349" s="237" t="s">
        <v>10801</v>
      </c>
      <c r="S2349" s="237" t="s">
        <v>4650</v>
      </c>
      <c r="T2349" s="237" t="s">
        <v>4651</v>
      </c>
      <c r="U2349" s="237" t="s">
        <v>10802</v>
      </c>
      <c r="V2349" s="237" t="s">
        <v>105</v>
      </c>
      <c r="W2349" s="237"/>
      <c r="X2349" s="237"/>
      <c r="Y2349" s="237" t="s">
        <v>10798</v>
      </c>
      <c r="Z2349" s="237" t="s">
        <v>10799</v>
      </c>
      <c r="AA2349" s="237" t="str">
        <f t="shared" si="400"/>
        <v>フォレスターナワカバヤシ</v>
      </c>
      <c r="AB2349" s="237" t="s">
        <v>10800</v>
      </c>
      <c r="AC2349" s="237" t="str">
        <f t="shared" si="401"/>
        <v>984</v>
      </c>
      <c r="AD2349" s="237" t="str">
        <f t="shared" si="402"/>
        <v>0002</v>
      </c>
      <c r="AE2349" s="237" t="s">
        <v>9428</v>
      </c>
      <c r="AF2349" s="237" t="s">
        <v>10801</v>
      </c>
      <c r="AG2349" s="237" t="str">
        <f t="shared" si="403"/>
        <v>仙台市若林区卸町東二丁目５番16号</v>
      </c>
      <c r="AH2349" s="237" t="s">
        <v>4650</v>
      </c>
      <c r="AI2349" s="237" t="s">
        <v>4651</v>
      </c>
      <c r="AJ2349" s="237" t="s">
        <v>260</v>
      </c>
    </row>
    <row r="2350" spans="1:36">
      <c r="A2350" s="237" t="str">
        <f t="shared" si="395"/>
        <v>0415300896就労継続支援Ａ型</v>
      </c>
      <c r="B2350" s="237" t="s">
        <v>7580</v>
      </c>
      <c r="C2350" s="237" t="s">
        <v>7581</v>
      </c>
      <c r="D2350" s="237" t="str">
        <f t="shared" si="396"/>
        <v>トクテイヒエイリカツドウホウジンクワノキ</v>
      </c>
      <c r="E2350" s="237" t="s">
        <v>5418</v>
      </c>
      <c r="F2350" s="237" t="str">
        <f t="shared" si="397"/>
        <v>980</v>
      </c>
      <c r="G2350" s="237" t="str">
        <f t="shared" si="398"/>
        <v>0004</v>
      </c>
      <c r="H2350" s="237" t="s">
        <v>7582</v>
      </c>
      <c r="I2350" s="237" t="str">
        <f t="shared" si="399"/>
        <v>仙台市青葉区宮町四丁目２番22号</v>
      </c>
      <c r="J2350" s="237" t="s">
        <v>7583</v>
      </c>
      <c r="K2350" s="237" t="s">
        <v>7584</v>
      </c>
      <c r="L2350" s="237" t="s">
        <v>248</v>
      </c>
      <c r="M2350" s="237" t="s">
        <v>7585</v>
      </c>
      <c r="N2350" s="237" t="s">
        <v>8022</v>
      </c>
      <c r="O2350" s="237" t="s">
        <v>8023</v>
      </c>
      <c r="P2350" s="237" t="s">
        <v>10450</v>
      </c>
      <c r="Q2350" s="237" t="s">
        <v>9428</v>
      </c>
      <c r="R2350" s="237" t="s">
        <v>10803</v>
      </c>
      <c r="S2350" s="237" t="s">
        <v>8025</v>
      </c>
      <c r="T2350" s="237" t="s">
        <v>7584</v>
      </c>
      <c r="U2350" s="237" t="s">
        <v>10804</v>
      </c>
      <c r="V2350" s="237" t="s">
        <v>110</v>
      </c>
      <c r="W2350" s="237"/>
      <c r="X2350" s="237"/>
      <c r="Y2350" s="237" t="s">
        <v>8022</v>
      </c>
      <c r="Z2350" s="237" t="s">
        <v>8023</v>
      </c>
      <c r="AA2350" s="237" t="str">
        <f t="shared" si="400"/>
        <v>クワノキ</v>
      </c>
      <c r="AB2350" s="237" t="s">
        <v>10450</v>
      </c>
      <c r="AC2350" s="237" t="str">
        <f t="shared" si="401"/>
        <v>984</v>
      </c>
      <c r="AD2350" s="237" t="str">
        <f t="shared" si="402"/>
        <v>0073</v>
      </c>
      <c r="AE2350" s="237" t="s">
        <v>9428</v>
      </c>
      <c r="AF2350" s="237" t="s">
        <v>10803</v>
      </c>
      <c r="AG2350" s="237" t="str">
        <f t="shared" si="403"/>
        <v>仙台市若林区荒町67番地の１</v>
      </c>
      <c r="AH2350" s="237" t="s">
        <v>8025</v>
      </c>
      <c r="AI2350" s="237" t="s">
        <v>7584</v>
      </c>
      <c r="AJ2350" s="237" t="s">
        <v>260</v>
      </c>
    </row>
    <row r="2351" spans="1:36">
      <c r="A2351" s="237" t="str">
        <f t="shared" si="395"/>
        <v>0415300904就労継続支援Ｂ型</v>
      </c>
      <c r="B2351" s="237" t="s">
        <v>4725</v>
      </c>
      <c r="C2351" s="237" t="s">
        <v>4726</v>
      </c>
      <c r="D2351" s="237" t="str">
        <f t="shared" si="396"/>
        <v>シャカイフクシホウジンミンナノワ</v>
      </c>
      <c r="E2351" s="237" t="s">
        <v>4727</v>
      </c>
      <c r="F2351" s="237" t="str">
        <f t="shared" si="397"/>
        <v>981</v>
      </c>
      <c r="G2351" s="237" t="str">
        <f t="shared" si="398"/>
        <v>3602</v>
      </c>
      <c r="H2351" s="237" t="s">
        <v>7866</v>
      </c>
      <c r="I2351" s="237" t="str">
        <f t="shared" si="399"/>
        <v>黒川郡大衡村大衡字鎧沢12番54</v>
      </c>
      <c r="J2351" s="237" t="s">
        <v>6401</v>
      </c>
      <c r="K2351" s="237" t="s">
        <v>6402</v>
      </c>
      <c r="L2351" s="237" t="s">
        <v>248</v>
      </c>
      <c r="M2351" s="237" t="s">
        <v>4731</v>
      </c>
      <c r="N2351" s="237" t="s">
        <v>10805</v>
      </c>
      <c r="O2351" s="237" t="s">
        <v>10806</v>
      </c>
      <c r="P2351" s="237" t="s">
        <v>10401</v>
      </c>
      <c r="Q2351" s="237" t="s">
        <v>9428</v>
      </c>
      <c r="R2351" s="237" t="s">
        <v>10807</v>
      </c>
      <c r="S2351" s="237" t="s">
        <v>10403</v>
      </c>
      <c r="T2351" s="237" t="s">
        <v>10403</v>
      </c>
      <c r="U2351" s="237" t="s">
        <v>10808</v>
      </c>
      <c r="V2351" s="237" t="s">
        <v>111</v>
      </c>
      <c r="W2351" s="237"/>
      <c r="X2351" s="237"/>
      <c r="Y2351" s="237" t="s">
        <v>10805</v>
      </c>
      <c r="Z2351" s="237" t="s">
        <v>10806</v>
      </c>
      <c r="AA2351" s="237" t="str">
        <f t="shared" si="400"/>
        <v>ワ・ハ・ワオキノ</v>
      </c>
      <c r="AB2351" s="237" t="s">
        <v>10401</v>
      </c>
      <c r="AC2351" s="237" t="str">
        <f t="shared" si="401"/>
        <v>984</v>
      </c>
      <c r="AD2351" s="237" t="str">
        <f t="shared" si="402"/>
        <v>0831</v>
      </c>
      <c r="AE2351" s="237" t="s">
        <v>9428</v>
      </c>
      <c r="AF2351" s="237" t="s">
        <v>10807</v>
      </c>
      <c r="AG2351" s="237" t="str">
        <f t="shared" si="403"/>
        <v>仙台市若林区沖野三丁目６番55号</v>
      </c>
      <c r="AH2351" s="237" t="s">
        <v>10403</v>
      </c>
      <c r="AI2351" s="237" t="s">
        <v>10403</v>
      </c>
      <c r="AJ2351" s="237" t="s">
        <v>260</v>
      </c>
    </row>
    <row r="2352" spans="1:36">
      <c r="A2352" s="237" t="str">
        <f t="shared" si="395"/>
        <v>0415300912居宅介護</v>
      </c>
      <c r="B2352" s="237" t="s">
        <v>10809</v>
      </c>
      <c r="C2352" s="237" t="s">
        <v>10810</v>
      </c>
      <c r="D2352" s="237" t="str">
        <f t="shared" si="396"/>
        <v>ユウゲンガイシャヒグチソウギョウ</v>
      </c>
      <c r="E2352" s="237" t="s">
        <v>7279</v>
      </c>
      <c r="F2352" s="237" t="str">
        <f t="shared" si="397"/>
        <v>984</v>
      </c>
      <c r="G2352" s="237" t="str">
        <f t="shared" si="398"/>
        <v>0838</v>
      </c>
      <c r="H2352" s="237" t="s">
        <v>10811</v>
      </c>
      <c r="I2352" s="237" t="str">
        <f t="shared" si="399"/>
        <v>仙台市若林区上飯田四丁目20番２号</v>
      </c>
      <c r="J2352" s="237" t="s">
        <v>10812</v>
      </c>
      <c r="K2352" s="237" t="s">
        <v>10813</v>
      </c>
      <c r="L2352" s="237" t="s">
        <v>339</v>
      </c>
      <c r="M2352" s="237" t="s">
        <v>10814</v>
      </c>
      <c r="N2352" s="237" t="s">
        <v>10815</v>
      </c>
      <c r="O2352" s="237" t="s">
        <v>10816</v>
      </c>
      <c r="P2352" s="237" t="s">
        <v>7279</v>
      </c>
      <c r="Q2352" s="237" t="s">
        <v>9428</v>
      </c>
      <c r="R2352" s="237" t="s">
        <v>10811</v>
      </c>
      <c r="S2352" s="237" t="s">
        <v>10812</v>
      </c>
      <c r="T2352" s="237" t="s">
        <v>10813</v>
      </c>
      <c r="U2352" s="237" t="s">
        <v>10817</v>
      </c>
      <c r="V2352" s="237" t="s">
        <v>99</v>
      </c>
      <c r="W2352" s="237"/>
      <c r="X2352" s="237"/>
      <c r="Y2352" s="237" t="s">
        <v>10815</v>
      </c>
      <c r="Z2352" s="237" t="s">
        <v>10816</v>
      </c>
      <c r="AA2352" s="237" t="str">
        <f t="shared" si="400"/>
        <v>スマイルケアサービス</v>
      </c>
      <c r="AB2352" s="237" t="s">
        <v>7279</v>
      </c>
      <c r="AC2352" s="237" t="str">
        <f t="shared" si="401"/>
        <v>984</v>
      </c>
      <c r="AD2352" s="237" t="str">
        <f t="shared" si="402"/>
        <v>0838</v>
      </c>
      <c r="AE2352" s="237" t="s">
        <v>9428</v>
      </c>
      <c r="AF2352" s="237" t="s">
        <v>10811</v>
      </c>
      <c r="AG2352" s="237" t="str">
        <f t="shared" si="403"/>
        <v>仙台市若林区上飯田四丁目20番２号</v>
      </c>
      <c r="AH2352" s="237" t="s">
        <v>10812</v>
      </c>
      <c r="AI2352" s="237" t="s">
        <v>10813</v>
      </c>
      <c r="AJ2352" s="237" t="s">
        <v>332</v>
      </c>
    </row>
    <row r="2353" spans="1:36">
      <c r="A2353" s="237" t="str">
        <f t="shared" si="395"/>
        <v>0415300912重度訪問介護</v>
      </c>
      <c r="B2353" s="237" t="s">
        <v>10809</v>
      </c>
      <c r="C2353" s="237" t="s">
        <v>10810</v>
      </c>
      <c r="D2353" s="237" t="str">
        <f t="shared" si="396"/>
        <v>ユウゲンガイシャヒグチソウギョウ</v>
      </c>
      <c r="E2353" s="237" t="s">
        <v>7279</v>
      </c>
      <c r="F2353" s="237" t="str">
        <f t="shared" si="397"/>
        <v>984</v>
      </c>
      <c r="G2353" s="237" t="str">
        <f t="shared" si="398"/>
        <v>0838</v>
      </c>
      <c r="H2353" s="237" t="s">
        <v>10811</v>
      </c>
      <c r="I2353" s="237" t="str">
        <f t="shared" si="399"/>
        <v>仙台市若林区上飯田四丁目20番２号</v>
      </c>
      <c r="J2353" s="237" t="s">
        <v>10812</v>
      </c>
      <c r="K2353" s="237" t="s">
        <v>10813</v>
      </c>
      <c r="L2353" s="237" t="s">
        <v>339</v>
      </c>
      <c r="M2353" s="237" t="s">
        <v>10814</v>
      </c>
      <c r="N2353" s="237" t="s">
        <v>10815</v>
      </c>
      <c r="O2353" s="237" t="s">
        <v>10816</v>
      </c>
      <c r="P2353" s="237" t="s">
        <v>7279</v>
      </c>
      <c r="Q2353" s="237" t="s">
        <v>9428</v>
      </c>
      <c r="R2353" s="237" t="s">
        <v>10811</v>
      </c>
      <c r="S2353" s="237" t="s">
        <v>10812</v>
      </c>
      <c r="T2353" s="237" t="s">
        <v>10813</v>
      </c>
      <c r="U2353" s="237" t="s">
        <v>10817</v>
      </c>
      <c r="V2353" s="237" t="s">
        <v>101</v>
      </c>
      <c r="W2353" s="237"/>
      <c r="X2353" s="237"/>
      <c r="Y2353" s="237" t="s">
        <v>10815</v>
      </c>
      <c r="Z2353" s="237" t="s">
        <v>10816</v>
      </c>
      <c r="AA2353" s="237" t="str">
        <f t="shared" si="400"/>
        <v>スマイルケアサービス</v>
      </c>
      <c r="AB2353" s="237" t="s">
        <v>7279</v>
      </c>
      <c r="AC2353" s="237" t="str">
        <f t="shared" si="401"/>
        <v>984</v>
      </c>
      <c r="AD2353" s="237" t="str">
        <f t="shared" si="402"/>
        <v>0838</v>
      </c>
      <c r="AE2353" s="237" t="s">
        <v>9428</v>
      </c>
      <c r="AF2353" s="237" t="s">
        <v>10811</v>
      </c>
      <c r="AG2353" s="237" t="str">
        <f t="shared" si="403"/>
        <v>仙台市若林区上飯田四丁目20番２号</v>
      </c>
      <c r="AH2353" s="237" t="s">
        <v>10812</v>
      </c>
      <c r="AI2353" s="237" t="s">
        <v>10813</v>
      </c>
      <c r="AJ2353" s="237" t="s">
        <v>332</v>
      </c>
    </row>
    <row r="2354" spans="1:36">
      <c r="A2354" s="237" t="str">
        <f t="shared" si="395"/>
        <v>0415300920就労継続支援Ｂ型</v>
      </c>
      <c r="B2354" s="237" t="s">
        <v>8579</v>
      </c>
      <c r="C2354" s="237" t="s">
        <v>8580</v>
      </c>
      <c r="D2354" s="237" t="str">
        <f t="shared" si="396"/>
        <v>トクテイヒエイリカツドウホウジンリンクス</v>
      </c>
      <c r="E2354" s="237" t="s">
        <v>8581</v>
      </c>
      <c r="F2354" s="237" t="str">
        <f t="shared" si="397"/>
        <v>984</v>
      </c>
      <c r="G2354" s="237" t="str">
        <f t="shared" si="398"/>
        <v>0051</v>
      </c>
      <c r="H2354" s="237" t="s">
        <v>8582</v>
      </c>
      <c r="I2354" s="237" t="str">
        <f t="shared" si="399"/>
        <v>仙台市若林区新寺2-1-6THE　ISビル7階</v>
      </c>
      <c r="J2354" s="237" t="s">
        <v>8583</v>
      </c>
      <c r="K2354" s="237" t="s">
        <v>8584</v>
      </c>
      <c r="L2354" s="237" t="s">
        <v>1466</v>
      </c>
      <c r="M2354" s="237" t="s">
        <v>8585</v>
      </c>
      <c r="N2354" s="237" t="s">
        <v>10818</v>
      </c>
      <c r="O2354" s="237" t="s">
        <v>10819</v>
      </c>
      <c r="P2354" s="237" t="s">
        <v>8581</v>
      </c>
      <c r="Q2354" s="237" t="s">
        <v>9428</v>
      </c>
      <c r="R2354" s="237" t="s">
        <v>10820</v>
      </c>
      <c r="S2354" s="237" t="s">
        <v>8583</v>
      </c>
      <c r="T2354" s="237" t="s">
        <v>8584</v>
      </c>
      <c r="U2354" s="237" t="s">
        <v>10821</v>
      </c>
      <c r="V2354" s="237" t="s">
        <v>111</v>
      </c>
      <c r="W2354" s="237"/>
      <c r="X2354" s="237"/>
      <c r="Y2354" s="237" t="s">
        <v>10818</v>
      </c>
      <c r="Z2354" s="237" t="s">
        <v>10819</v>
      </c>
      <c r="AA2354" s="237" t="str">
        <f t="shared" si="400"/>
        <v>リンクスイツツバシ</v>
      </c>
      <c r="AB2354" s="237" t="s">
        <v>8581</v>
      </c>
      <c r="AC2354" s="237" t="str">
        <f t="shared" si="401"/>
        <v>984</v>
      </c>
      <c r="AD2354" s="237" t="str">
        <f t="shared" si="402"/>
        <v>0051</v>
      </c>
      <c r="AE2354" s="237" t="s">
        <v>9428</v>
      </c>
      <c r="AF2354" s="237" t="s">
        <v>10820</v>
      </c>
      <c r="AG2354" s="237" t="str">
        <f t="shared" si="403"/>
        <v>仙台市若林区新寺二丁目１番６号　ＴＨＥ　ＩＳビル７階</v>
      </c>
      <c r="AH2354" s="237" t="s">
        <v>8583</v>
      </c>
      <c r="AI2354" s="237" t="s">
        <v>8584</v>
      </c>
      <c r="AJ2354" s="237" t="s">
        <v>260</v>
      </c>
    </row>
    <row r="2355" spans="1:36">
      <c r="A2355" s="237" t="str">
        <f t="shared" si="395"/>
        <v>0415300938居宅介護</v>
      </c>
      <c r="B2355" s="237" t="s">
        <v>10822</v>
      </c>
      <c r="C2355" s="237" t="s">
        <v>10823</v>
      </c>
      <c r="D2355" s="237" t="str">
        <f t="shared" si="396"/>
        <v>ゴウドウガイシャケアサービスチームサイトウ</v>
      </c>
      <c r="E2355" s="237" t="s">
        <v>10824</v>
      </c>
      <c r="F2355" s="237" t="str">
        <f t="shared" si="397"/>
        <v>984</v>
      </c>
      <c r="G2355" s="237" t="str">
        <f t="shared" si="398"/>
        <v>0003</v>
      </c>
      <c r="H2355" s="237" t="s">
        <v>10825</v>
      </c>
      <c r="I2355" s="237" t="str">
        <f t="shared" si="399"/>
        <v>仙台市若林区六丁の目北町１番60号かたやまビル２０１号</v>
      </c>
      <c r="J2355" s="237" t="s">
        <v>10826</v>
      </c>
      <c r="K2355" s="237" t="s">
        <v>10827</v>
      </c>
      <c r="L2355" s="237" t="s">
        <v>821</v>
      </c>
      <c r="M2355" s="237" t="s">
        <v>10828</v>
      </c>
      <c r="N2355" s="237" t="s">
        <v>10829</v>
      </c>
      <c r="O2355" s="237" t="s">
        <v>10830</v>
      </c>
      <c r="P2355" s="237" t="s">
        <v>10824</v>
      </c>
      <c r="Q2355" s="237" t="s">
        <v>9428</v>
      </c>
      <c r="R2355" s="237" t="s">
        <v>10825</v>
      </c>
      <c r="S2355" s="237" t="s">
        <v>10826</v>
      </c>
      <c r="T2355" s="237" t="s">
        <v>10827</v>
      </c>
      <c r="U2355" s="237" t="s">
        <v>10831</v>
      </c>
      <c r="V2355" s="237" t="s">
        <v>99</v>
      </c>
      <c r="W2355" s="237"/>
      <c r="X2355" s="237"/>
      <c r="Y2355" s="237" t="s">
        <v>10829</v>
      </c>
      <c r="Z2355" s="237" t="s">
        <v>10830</v>
      </c>
      <c r="AA2355" s="237" t="str">
        <f t="shared" si="400"/>
        <v>ホウモンカイゴハピネス</v>
      </c>
      <c r="AB2355" s="237" t="s">
        <v>10824</v>
      </c>
      <c r="AC2355" s="237" t="str">
        <f t="shared" si="401"/>
        <v>984</v>
      </c>
      <c r="AD2355" s="237" t="str">
        <f t="shared" si="402"/>
        <v>0003</v>
      </c>
      <c r="AE2355" s="237" t="s">
        <v>9428</v>
      </c>
      <c r="AF2355" s="237" t="s">
        <v>10825</v>
      </c>
      <c r="AG2355" s="237" t="str">
        <f t="shared" si="403"/>
        <v>仙台市若林区六丁の目北町１番60号かたやまビル２０１号</v>
      </c>
      <c r="AH2355" s="237" t="s">
        <v>10826</v>
      </c>
      <c r="AI2355" s="237" t="s">
        <v>10827</v>
      </c>
      <c r="AJ2355" s="237" t="s">
        <v>260</v>
      </c>
    </row>
    <row r="2356" spans="1:36">
      <c r="A2356" s="237" t="str">
        <f t="shared" si="395"/>
        <v>0415300938重度訪問介護</v>
      </c>
      <c r="B2356" s="237" t="s">
        <v>10822</v>
      </c>
      <c r="C2356" s="237" t="s">
        <v>10823</v>
      </c>
      <c r="D2356" s="237" t="str">
        <f t="shared" si="396"/>
        <v>ゴウドウガイシャケアサービスチームサイトウ</v>
      </c>
      <c r="E2356" s="237" t="s">
        <v>10824</v>
      </c>
      <c r="F2356" s="237" t="str">
        <f t="shared" si="397"/>
        <v>984</v>
      </c>
      <c r="G2356" s="237" t="str">
        <f t="shared" si="398"/>
        <v>0003</v>
      </c>
      <c r="H2356" s="237" t="s">
        <v>10825</v>
      </c>
      <c r="I2356" s="237" t="str">
        <f t="shared" si="399"/>
        <v>仙台市若林区六丁の目北町１番60号かたやまビル２０１号</v>
      </c>
      <c r="J2356" s="237" t="s">
        <v>10826</v>
      </c>
      <c r="K2356" s="237" t="s">
        <v>10827</v>
      </c>
      <c r="L2356" s="237" t="s">
        <v>821</v>
      </c>
      <c r="M2356" s="237" t="s">
        <v>10828</v>
      </c>
      <c r="N2356" s="237" t="s">
        <v>10829</v>
      </c>
      <c r="O2356" s="237" t="s">
        <v>10830</v>
      </c>
      <c r="P2356" s="237" t="s">
        <v>10824</v>
      </c>
      <c r="Q2356" s="237" t="s">
        <v>9428</v>
      </c>
      <c r="R2356" s="237" t="s">
        <v>10825</v>
      </c>
      <c r="S2356" s="237" t="s">
        <v>10826</v>
      </c>
      <c r="T2356" s="237" t="s">
        <v>10827</v>
      </c>
      <c r="U2356" s="237" t="s">
        <v>10831</v>
      </c>
      <c r="V2356" s="237" t="s">
        <v>101</v>
      </c>
      <c r="W2356" s="237"/>
      <c r="X2356" s="237"/>
      <c r="Y2356" s="237" t="s">
        <v>10829</v>
      </c>
      <c r="Z2356" s="237" t="s">
        <v>10830</v>
      </c>
      <c r="AA2356" s="237" t="str">
        <f t="shared" si="400"/>
        <v>ホウモンカイゴハピネス</v>
      </c>
      <c r="AB2356" s="237" t="s">
        <v>10824</v>
      </c>
      <c r="AC2356" s="237" t="str">
        <f t="shared" si="401"/>
        <v>984</v>
      </c>
      <c r="AD2356" s="237" t="str">
        <f t="shared" si="402"/>
        <v>0003</v>
      </c>
      <c r="AE2356" s="237" t="s">
        <v>9428</v>
      </c>
      <c r="AF2356" s="237" t="s">
        <v>10825</v>
      </c>
      <c r="AG2356" s="237" t="str">
        <f t="shared" si="403"/>
        <v>仙台市若林区六丁の目北町１番60号かたやまビル２０１号</v>
      </c>
      <c r="AH2356" s="237" t="s">
        <v>10826</v>
      </c>
      <c r="AI2356" s="237" t="s">
        <v>10827</v>
      </c>
      <c r="AJ2356" s="237" t="s">
        <v>260</v>
      </c>
    </row>
    <row r="2357" spans="1:36">
      <c r="A2357" s="237" t="str">
        <f t="shared" si="395"/>
        <v>0415300979就労継続支援Ｂ型</v>
      </c>
      <c r="B2357" s="237" t="s">
        <v>10832</v>
      </c>
      <c r="C2357" s="237" t="s">
        <v>10833</v>
      </c>
      <c r="D2357" s="237" t="str">
        <f t="shared" si="396"/>
        <v>カブシキガイシャスパーツ</v>
      </c>
      <c r="E2357" s="237" t="s">
        <v>7279</v>
      </c>
      <c r="F2357" s="237" t="str">
        <f t="shared" si="397"/>
        <v>984</v>
      </c>
      <c r="G2357" s="237" t="str">
        <f t="shared" si="398"/>
        <v>0838</v>
      </c>
      <c r="H2357" s="237" t="s">
        <v>10834</v>
      </c>
      <c r="I2357" s="237" t="str">
        <f t="shared" si="399"/>
        <v>仙台市若林区上飯田2-5-28</v>
      </c>
      <c r="J2357" s="237" t="s">
        <v>10835</v>
      </c>
      <c r="K2357" s="237" t="s">
        <v>10835</v>
      </c>
      <c r="L2357" s="237" t="s">
        <v>339</v>
      </c>
      <c r="M2357" s="237" t="s">
        <v>10836</v>
      </c>
      <c r="N2357" s="237" t="s">
        <v>10837</v>
      </c>
      <c r="O2357" s="237" t="s">
        <v>10838</v>
      </c>
      <c r="P2357" s="237" t="s">
        <v>10345</v>
      </c>
      <c r="Q2357" s="237" t="s">
        <v>9428</v>
      </c>
      <c r="R2357" s="237" t="s">
        <v>10839</v>
      </c>
      <c r="S2357" s="237" t="s">
        <v>10840</v>
      </c>
      <c r="T2357" s="237"/>
      <c r="U2357" s="237" t="s">
        <v>10841</v>
      </c>
      <c r="V2357" s="237" t="s">
        <v>111</v>
      </c>
      <c r="W2357" s="237"/>
      <c r="X2357" s="237"/>
      <c r="Y2357" s="237" t="s">
        <v>10837</v>
      </c>
      <c r="Z2357" s="237" t="s">
        <v>10838</v>
      </c>
      <c r="AA2357" s="237" t="str">
        <f t="shared" si="400"/>
        <v>スパーツナガマチ</v>
      </c>
      <c r="AB2357" s="237" t="s">
        <v>10345</v>
      </c>
      <c r="AC2357" s="237" t="str">
        <f t="shared" si="401"/>
        <v>984</v>
      </c>
      <c r="AD2357" s="237" t="str">
        <f t="shared" si="402"/>
        <v>0816</v>
      </c>
      <c r="AE2357" s="237" t="s">
        <v>9428</v>
      </c>
      <c r="AF2357" s="237" t="s">
        <v>10839</v>
      </c>
      <c r="AG2357" s="237" t="str">
        <f t="shared" si="403"/>
        <v>仙台市若林区河原町二丁目14番６号</v>
      </c>
      <c r="AH2357" s="237" t="s">
        <v>10840</v>
      </c>
      <c r="AI2357" s="237"/>
      <c r="AJ2357" s="237" t="s">
        <v>260</v>
      </c>
    </row>
    <row r="2358" spans="1:36">
      <c r="A2358" s="237" t="str">
        <f t="shared" si="395"/>
        <v>0415300987就労継続支援Ｂ型</v>
      </c>
      <c r="B2358" s="237" t="s">
        <v>10842</v>
      </c>
      <c r="C2358" s="237" t="s">
        <v>10843</v>
      </c>
      <c r="D2358" s="237" t="str">
        <f t="shared" si="396"/>
        <v>トクテイヒエイリカツドウホウジン　ミドリカイ</v>
      </c>
      <c r="E2358" s="237" t="s">
        <v>7381</v>
      </c>
      <c r="F2358" s="237" t="str">
        <f t="shared" si="397"/>
        <v>982</v>
      </c>
      <c r="G2358" s="237" t="str">
        <f t="shared" si="398"/>
        <v>0011</v>
      </c>
      <c r="H2358" s="237" t="s">
        <v>10844</v>
      </c>
      <c r="I2358" s="237" t="str">
        <f t="shared" si="399"/>
        <v>仙台市太白区長町一丁目６番３号グッドライフ長町３階</v>
      </c>
      <c r="J2358" s="237" t="s">
        <v>10845</v>
      </c>
      <c r="K2358" s="237" t="s">
        <v>10846</v>
      </c>
      <c r="L2358" s="237" t="s">
        <v>248</v>
      </c>
      <c r="M2358" s="237" t="s">
        <v>10847</v>
      </c>
      <c r="N2358" s="237" t="s">
        <v>10848</v>
      </c>
      <c r="O2358" s="237" t="s">
        <v>10849</v>
      </c>
      <c r="P2358" s="237" t="s">
        <v>10308</v>
      </c>
      <c r="Q2358" s="237" t="s">
        <v>9428</v>
      </c>
      <c r="R2358" s="237" t="s">
        <v>10850</v>
      </c>
      <c r="S2358" s="237" t="s">
        <v>10845</v>
      </c>
      <c r="T2358" s="237" t="s">
        <v>10846</v>
      </c>
      <c r="U2358" s="237" t="s">
        <v>10851</v>
      </c>
      <c r="V2358" s="237" t="s">
        <v>111</v>
      </c>
      <c r="W2358" s="237"/>
      <c r="X2358" s="237"/>
      <c r="Y2358" s="237" t="s">
        <v>10848</v>
      </c>
      <c r="Z2358" s="237" t="s">
        <v>10849</v>
      </c>
      <c r="AA2358" s="237" t="str">
        <f t="shared" si="400"/>
        <v>ミドリコウボウ　ワカバヤシ</v>
      </c>
      <c r="AB2358" s="237" t="s">
        <v>10308</v>
      </c>
      <c r="AC2358" s="237" t="str">
        <f t="shared" si="401"/>
        <v>984</v>
      </c>
      <c r="AD2358" s="237" t="str">
        <f t="shared" si="402"/>
        <v>0826</v>
      </c>
      <c r="AE2358" s="237" t="s">
        <v>9428</v>
      </c>
      <c r="AF2358" s="237" t="s">
        <v>10850</v>
      </c>
      <c r="AG2358" s="237" t="str">
        <f t="shared" si="403"/>
        <v>仙台市若林区若林二丁目５番５号　ＳＫビル　２－Ｂ</v>
      </c>
      <c r="AH2358" s="237" t="s">
        <v>10845</v>
      </c>
      <c r="AI2358" s="237" t="s">
        <v>10846</v>
      </c>
      <c r="AJ2358" s="237" t="s">
        <v>332</v>
      </c>
    </row>
    <row r="2359" spans="1:36">
      <c r="A2359" s="237" t="str">
        <f t="shared" si="395"/>
        <v>0415300995就労継続支援Ａ型</v>
      </c>
      <c r="B2359" s="237" t="s">
        <v>10852</v>
      </c>
      <c r="C2359" s="237" t="s">
        <v>10853</v>
      </c>
      <c r="D2359" s="237" t="str">
        <f t="shared" si="396"/>
        <v>カブシキガイシャナデシコ</v>
      </c>
      <c r="E2359" s="237" t="s">
        <v>7099</v>
      </c>
      <c r="F2359" s="237" t="str">
        <f t="shared" si="397"/>
        <v>984</v>
      </c>
      <c r="G2359" s="237" t="str">
        <f t="shared" si="398"/>
        <v>0042</v>
      </c>
      <c r="H2359" s="237" t="s">
        <v>10854</v>
      </c>
      <c r="I2359" s="237" t="str">
        <f t="shared" si="399"/>
        <v>仙台市若林区大和町四丁目13番27号</v>
      </c>
      <c r="J2359" s="237" t="s">
        <v>10390</v>
      </c>
      <c r="K2359" s="237" t="s">
        <v>10391</v>
      </c>
      <c r="L2359" s="237" t="s">
        <v>2240</v>
      </c>
      <c r="M2359" s="237" t="s">
        <v>10392</v>
      </c>
      <c r="N2359" s="237" t="s">
        <v>10855</v>
      </c>
      <c r="O2359" s="237" t="s">
        <v>10856</v>
      </c>
      <c r="P2359" s="237" t="s">
        <v>7099</v>
      </c>
      <c r="Q2359" s="237" t="s">
        <v>9428</v>
      </c>
      <c r="R2359" s="237" t="s">
        <v>10854</v>
      </c>
      <c r="S2359" s="237" t="s">
        <v>10390</v>
      </c>
      <c r="T2359" s="237" t="s">
        <v>10391</v>
      </c>
      <c r="U2359" s="237" t="s">
        <v>10857</v>
      </c>
      <c r="V2359" s="237" t="s">
        <v>110</v>
      </c>
      <c r="W2359" s="237"/>
      <c r="X2359" s="237"/>
      <c r="Y2359" s="237" t="s">
        <v>10855</v>
      </c>
      <c r="Z2359" s="237" t="s">
        <v>10856</v>
      </c>
      <c r="AA2359" s="237" t="str">
        <f t="shared" si="400"/>
        <v>シュウロウケイゾクシエンジギョウショナデシコ</v>
      </c>
      <c r="AB2359" s="237" t="s">
        <v>7099</v>
      </c>
      <c r="AC2359" s="237" t="str">
        <f t="shared" si="401"/>
        <v>984</v>
      </c>
      <c r="AD2359" s="237" t="str">
        <f t="shared" si="402"/>
        <v>0042</v>
      </c>
      <c r="AE2359" s="237" t="s">
        <v>9428</v>
      </c>
      <c r="AF2359" s="237" t="s">
        <v>10854</v>
      </c>
      <c r="AG2359" s="237" t="str">
        <f t="shared" si="403"/>
        <v>仙台市若林区大和町四丁目13番27号</v>
      </c>
      <c r="AH2359" s="237" t="s">
        <v>10390</v>
      </c>
      <c r="AI2359" s="237" t="s">
        <v>10391</v>
      </c>
      <c r="AJ2359" s="237" t="s">
        <v>260</v>
      </c>
    </row>
    <row r="2360" spans="1:36">
      <c r="A2360" s="237" t="str">
        <f t="shared" si="395"/>
        <v>0415300995就労継続支援Ｂ型</v>
      </c>
      <c r="B2360" s="237" t="s">
        <v>10852</v>
      </c>
      <c r="C2360" s="237" t="s">
        <v>10853</v>
      </c>
      <c r="D2360" s="237" t="str">
        <f t="shared" si="396"/>
        <v>カブシキガイシャナデシコ</v>
      </c>
      <c r="E2360" s="237" t="s">
        <v>7099</v>
      </c>
      <c r="F2360" s="237" t="str">
        <f t="shared" si="397"/>
        <v>984</v>
      </c>
      <c r="G2360" s="237" t="str">
        <f t="shared" si="398"/>
        <v>0042</v>
      </c>
      <c r="H2360" s="237" t="s">
        <v>10854</v>
      </c>
      <c r="I2360" s="237" t="str">
        <f t="shared" si="399"/>
        <v>仙台市若林区大和町四丁目13番27号</v>
      </c>
      <c r="J2360" s="237" t="s">
        <v>10390</v>
      </c>
      <c r="K2360" s="237" t="s">
        <v>10391</v>
      </c>
      <c r="L2360" s="237" t="s">
        <v>2240</v>
      </c>
      <c r="M2360" s="237" t="s">
        <v>10392</v>
      </c>
      <c r="N2360" s="237" t="s">
        <v>10855</v>
      </c>
      <c r="O2360" s="237" t="s">
        <v>10856</v>
      </c>
      <c r="P2360" s="237" t="s">
        <v>7099</v>
      </c>
      <c r="Q2360" s="237" t="s">
        <v>9428</v>
      </c>
      <c r="R2360" s="237" t="s">
        <v>10854</v>
      </c>
      <c r="S2360" s="237" t="s">
        <v>10390</v>
      </c>
      <c r="T2360" s="237" t="s">
        <v>10391</v>
      </c>
      <c r="U2360" s="237" t="s">
        <v>10857</v>
      </c>
      <c r="V2360" s="237" t="s">
        <v>111</v>
      </c>
      <c r="W2360" s="237"/>
      <c r="X2360" s="237"/>
      <c r="Y2360" s="237" t="s">
        <v>10855</v>
      </c>
      <c r="Z2360" s="237" t="s">
        <v>10856</v>
      </c>
      <c r="AA2360" s="237" t="str">
        <f t="shared" si="400"/>
        <v>シュウロウケイゾクシエンジギョウショナデシコ</v>
      </c>
      <c r="AB2360" s="237" t="s">
        <v>7099</v>
      </c>
      <c r="AC2360" s="237" t="str">
        <f t="shared" si="401"/>
        <v>984</v>
      </c>
      <c r="AD2360" s="237" t="str">
        <f t="shared" si="402"/>
        <v>0042</v>
      </c>
      <c r="AE2360" s="237" t="s">
        <v>9428</v>
      </c>
      <c r="AF2360" s="237" t="s">
        <v>10854</v>
      </c>
      <c r="AG2360" s="237" t="str">
        <f t="shared" si="403"/>
        <v>仙台市若林区大和町四丁目13番27号</v>
      </c>
      <c r="AH2360" s="237" t="s">
        <v>10390</v>
      </c>
      <c r="AI2360" s="237" t="s">
        <v>10391</v>
      </c>
      <c r="AJ2360" s="237" t="s">
        <v>260</v>
      </c>
    </row>
    <row r="2361" spans="1:36">
      <c r="A2361" s="237" t="str">
        <f t="shared" si="395"/>
        <v>0415301001居宅介護</v>
      </c>
      <c r="B2361" s="237" t="s">
        <v>10858</v>
      </c>
      <c r="C2361" s="237" t="s">
        <v>10859</v>
      </c>
      <c r="D2361" s="237" t="str">
        <f t="shared" si="396"/>
        <v>カブシキガイシャＳＴエンタープライズ</v>
      </c>
      <c r="E2361" s="237" t="s">
        <v>10860</v>
      </c>
      <c r="F2361" s="237" t="str">
        <f t="shared" si="397"/>
        <v>984</v>
      </c>
      <c r="G2361" s="237" t="str">
        <f t="shared" si="398"/>
        <v>0806</v>
      </c>
      <c r="H2361" s="237" t="s">
        <v>10861</v>
      </c>
      <c r="I2361" s="237" t="str">
        <f t="shared" si="399"/>
        <v>仙台市若林区舟丁44番地</v>
      </c>
      <c r="J2361" s="237" t="s">
        <v>10862</v>
      </c>
      <c r="K2361" s="237" t="s">
        <v>10863</v>
      </c>
      <c r="L2361" s="237" t="s">
        <v>339</v>
      </c>
      <c r="M2361" s="237" t="s">
        <v>10864</v>
      </c>
      <c r="N2361" s="237" t="s">
        <v>10865</v>
      </c>
      <c r="O2361" s="237" t="s">
        <v>10866</v>
      </c>
      <c r="P2361" s="237" t="s">
        <v>10867</v>
      </c>
      <c r="Q2361" s="237" t="s">
        <v>9428</v>
      </c>
      <c r="R2361" s="237" t="s">
        <v>10868</v>
      </c>
      <c r="S2361" s="237" t="s">
        <v>10862</v>
      </c>
      <c r="T2361" s="237" t="s">
        <v>10863</v>
      </c>
      <c r="U2361" s="237" t="s">
        <v>10869</v>
      </c>
      <c r="V2361" s="237" t="s">
        <v>99</v>
      </c>
      <c r="W2361" s="237"/>
      <c r="X2361" s="237"/>
      <c r="Y2361" s="237" t="s">
        <v>10865</v>
      </c>
      <c r="Z2361" s="237" t="s">
        <v>10866</v>
      </c>
      <c r="AA2361" s="237" t="str">
        <f t="shared" si="400"/>
        <v>アスカホウモンカイゴジギョウショ</v>
      </c>
      <c r="AB2361" s="237" t="s">
        <v>10867</v>
      </c>
      <c r="AC2361" s="237" t="str">
        <f t="shared" si="401"/>
        <v>984</v>
      </c>
      <c r="AD2361" s="237" t="str">
        <f t="shared" si="402"/>
        <v>0805</v>
      </c>
      <c r="AE2361" s="237" t="s">
        <v>9428</v>
      </c>
      <c r="AF2361" s="237" t="s">
        <v>10868</v>
      </c>
      <c r="AG2361" s="237" t="str">
        <f t="shared" si="403"/>
        <v>仙台市若林区南材木町61番地の５コーポすばる102号</v>
      </c>
      <c r="AH2361" s="237" t="s">
        <v>10862</v>
      </c>
      <c r="AI2361" s="237" t="s">
        <v>10863</v>
      </c>
      <c r="AJ2361" s="237" t="s">
        <v>332</v>
      </c>
    </row>
    <row r="2362" spans="1:36">
      <c r="A2362" s="237" t="str">
        <f t="shared" si="395"/>
        <v>0415301035就労継続支援Ｂ型</v>
      </c>
      <c r="B2362" s="237" t="s">
        <v>10870</v>
      </c>
      <c r="C2362" s="237" t="s">
        <v>10871</v>
      </c>
      <c r="D2362" s="237" t="str">
        <f t="shared" si="396"/>
        <v>イッパンシャダンホウジン　モリノミヤコフクシジギョウダン</v>
      </c>
      <c r="E2362" s="237" t="s">
        <v>5667</v>
      </c>
      <c r="F2362" s="237" t="str">
        <f t="shared" si="397"/>
        <v>989</v>
      </c>
      <c r="G2362" s="237" t="str">
        <f t="shared" si="398"/>
        <v>2205</v>
      </c>
      <c r="H2362" s="237" t="s">
        <v>10872</v>
      </c>
      <c r="I2362" s="237" t="str">
        <f t="shared" si="399"/>
        <v>亘理郡山元町小平字舘１番地１</v>
      </c>
      <c r="J2362" s="237" t="s">
        <v>9430</v>
      </c>
      <c r="K2362" s="237" t="s">
        <v>9430</v>
      </c>
      <c r="L2362" s="237" t="s">
        <v>901</v>
      </c>
      <c r="M2362" s="237" t="s">
        <v>10873</v>
      </c>
      <c r="N2362" s="237" t="s">
        <v>10874</v>
      </c>
      <c r="O2362" s="237" t="s">
        <v>10875</v>
      </c>
      <c r="P2362" s="237" t="s">
        <v>4814</v>
      </c>
      <c r="Q2362" s="237" t="s">
        <v>9428</v>
      </c>
      <c r="R2362" s="237" t="s">
        <v>10876</v>
      </c>
      <c r="S2362" s="237" t="s">
        <v>9430</v>
      </c>
      <c r="T2362" s="237" t="s">
        <v>9430</v>
      </c>
      <c r="U2362" s="237" t="s">
        <v>10877</v>
      </c>
      <c r="V2362" s="237" t="s">
        <v>111</v>
      </c>
      <c r="W2362" s="237"/>
      <c r="X2362" s="237"/>
      <c r="Y2362" s="237" t="s">
        <v>10874</v>
      </c>
      <c r="Z2362" s="237" t="s">
        <v>10875</v>
      </c>
      <c r="AA2362" s="237" t="str">
        <f t="shared" si="400"/>
        <v>ゼルコバ</v>
      </c>
      <c r="AB2362" s="237" t="s">
        <v>4814</v>
      </c>
      <c r="AC2362" s="237" t="str">
        <f t="shared" si="401"/>
        <v>984</v>
      </c>
      <c r="AD2362" s="237" t="str">
        <f t="shared" si="402"/>
        <v>0047</v>
      </c>
      <c r="AE2362" s="237" t="s">
        <v>9428</v>
      </c>
      <c r="AF2362" s="237" t="s">
        <v>10876</v>
      </c>
      <c r="AG2362" s="237" t="str">
        <f t="shared" si="403"/>
        <v>仙台市若林区木ノ下二丁目１番１号</v>
      </c>
      <c r="AH2362" s="237" t="s">
        <v>9430</v>
      </c>
      <c r="AI2362" s="237" t="s">
        <v>9430</v>
      </c>
      <c r="AJ2362" s="237" t="s">
        <v>260</v>
      </c>
    </row>
    <row r="2363" spans="1:36">
      <c r="A2363" s="237" t="str">
        <f t="shared" si="395"/>
        <v>0415301076短期入所</v>
      </c>
      <c r="B2363" s="237" t="s">
        <v>10878</v>
      </c>
      <c r="C2363" s="237" t="s">
        <v>10879</v>
      </c>
      <c r="D2363" s="237" t="str">
        <f t="shared" si="396"/>
        <v>シエルゴウドウガイシャ</v>
      </c>
      <c r="E2363" s="237" t="s">
        <v>10275</v>
      </c>
      <c r="F2363" s="237" t="str">
        <f t="shared" si="397"/>
        <v>984</v>
      </c>
      <c r="G2363" s="237" t="str">
        <f t="shared" si="398"/>
        <v>0035</v>
      </c>
      <c r="H2363" s="237" t="s">
        <v>10880</v>
      </c>
      <c r="I2363" s="237" t="str">
        <f t="shared" si="399"/>
        <v>仙台市若林区霞目二丁目14番２号コーポラス霞目202号</v>
      </c>
      <c r="J2363" s="237" t="s">
        <v>10881</v>
      </c>
      <c r="K2363" s="237" t="s">
        <v>10881</v>
      </c>
      <c r="L2363" s="237" t="s">
        <v>821</v>
      </c>
      <c r="M2363" s="237" t="s">
        <v>10882</v>
      </c>
      <c r="N2363" s="237" t="s">
        <v>10883</v>
      </c>
      <c r="O2363" s="237" t="s">
        <v>10884</v>
      </c>
      <c r="P2363" s="237" t="s">
        <v>10885</v>
      </c>
      <c r="Q2363" s="237" t="s">
        <v>9428</v>
      </c>
      <c r="R2363" s="237" t="s">
        <v>10886</v>
      </c>
      <c r="S2363" s="237" t="s">
        <v>10881</v>
      </c>
      <c r="T2363" s="237" t="s">
        <v>10881</v>
      </c>
      <c r="U2363" s="237" t="s">
        <v>10887</v>
      </c>
      <c r="V2363" s="237" t="s">
        <v>277</v>
      </c>
      <c r="W2363" s="237"/>
      <c r="X2363" s="237"/>
      <c r="Y2363" s="237" t="s">
        <v>10883</v>
      </c>
      <c r="Z2363" s="237" t="s">
        <v>10884</v>
      </c>
      <c r="AA2363" s="237" t="str">
        <f t="shared" si="400"/>
        <v>グランシエル</v>
      </c>
      <c r="AB2363" s="237" t="s">
        <v>8250</v>
      </c>
      <c r="AC2363" s="237" t="str">
        <f t="shared" si="401"/>
        <v>984</v>
      </c>
      <c r="AD2363" s="237" t="str">
        <f t="shared" si="402"/>
        <v>0823</v>
      </c>
      <c r="AE2363" s="237" t="s">
        <v>9428</v>
      </c>
      <c r="AF2363" s="237" t="s">
        <v>10888</v>
      </c>
      <c r="AG2363" s="237" t="str">
        <f t="shared" si="403"/>
        <v>仙台市若林区遠見塚三丁目９番12号リバーサイド泉101号</v>
      </c>
      <c r="AH2363" s="237" t="s">
        <v>10881</v>
      </c>
      <c r="AI2363" s="237" t="s">
        <v>10881</v>
      </c>
      <c r="AJ2363" s="237" t="s">
        <v>260</v>
      </c>
    </row>
    <row r="2364" spans="1:36">
      <c r="A2364" s="237" t="str">
        <f t="shared" si="395"/>
        <v>0415301084就労継続支援Ａ型</v>
      </c>
      <c r="B2364" s="237" t="s">
        <v>10889</v>
      </c>
      <c r="C2364" s="237" t="s">
        <v>10890</v>
      </c>
      <c r="D2364" s="237" t="str">
        <f t="shared" si="396"/>
        <v>カブシキガイシャリレーション</v>
      </c>
      <c r="E2364" s="237" t="s">
        <v>10891</v>
      </c>
      <c r="F2364" s="237" t="str">
        <f t="shared" si="397"/>
        <v>984</v>
      </c>
      <c r="G2364" s="237" t="str">
        <f t="shared" si="398"/>
        <v>0032</v>
      </c>
      <c r="H2364" s="237" t="s">
        <v>10892</v>
      </c>
      <c r="I2364" s="237" t="str">
        <f t="shared" si="399"/>
        <v>仙台市若林区荒井七丁目20番地の６</v>
      </c>
      <c r="J2364" s="237" t="s">
        <v>10893</v>
      </c>
      <c r="K2364" s="237" t="s">
        <v>10894</v>
      </c>
      <c r="L2364" s="237" t="s">
        <v>339</v>
      </c>
      <c r="M2364" s="237" t="s">
        <v>10895</v>
      </c>
      <c r="N2364" s="237" t="s">
        <v>10896</v>
      </c>
      <c r="O2364" s="237" t="s">
        <v>10897</v>
      </c>
      <c r="P2364" s="237" t="s">
        <v>10891</v>
      </c>
      <c r="Q2364" s="237" t="s">
        <v>9428</v>
      </c>
      <c r="R2364" s="237" t="s">
        <v>10892</v>
      </c>
      <c r="S2364" s="237" t="s">
        <v>10893</v>
      </c>
      <c r="T2364" s="237" t="s">
        <v>10894</v>
      </c>
      <c r="U2364" s="237" t="s">
        <v>10898</v>
      </c>
      <c r="V2364" s="237" t="s">
        <v>110</v>
      </c>
      <c r="W2364" s="237"/>
      <c r="X2364" s="237"/>
      <c r="Y2364" s="237" t="s">
        <v>10896</v>
      </c>
      <c r="Z2364" s="237" t="s">
        <v>10897</v>
      </c>
      <c r="AA2364" s="237" t="str">
        <f t="shared" si="400"/>
        <v>ファースト</v>
      </c>
      <c r="AB2364" s="237" t="s">
        <v>10891</v>
      </c>
      <c r="AC2364" s="237" t="str">
        <f t="shared" si="401"/>
        <v>984</v>
      </c>
      <c r="AD2364" s="237" t="str">
        <f t="shared" si="402"/>
        <v>0032</v>
      </c>
      <c r="AE2364" s="237" t="s">
        <v>9428</v>
      </c>
      <c r="AF2364" s="237" t="s">
        <v>10892</v>
      </c>
      <c r="AG2364" s="237" t="str">
        <f t="shared" si="403"/>
        <v>仙台市若林区荒井七丁目20番地の６</v>
      </c>
      <c r="AH2364" s="237" t="s">
        <v>10893</v>
      </c>
      <c r="AI2364" s="237" t="s">
        <v>10894</v>
      </c>
      <c r="AJ2364" s="237" t="s">
        <v>260</v>
      </c>
    </row>
    <row r="2365" spans="1:36">
      <c r="A2365" s="237" t="str">
        <f t="shared" si="395"/>
        <v>0415301092居宅介護</v>
      </c>
      <c r="B2365" s="237" t="s">
        <v>9113</v>
      </c>
      <c r="C2365" s="237" t="s">
        <v>9114</v>
      </c>
      <c r="D2365" s="237" t="str">
        <f t="shared" si="396"/>
        <v>カブシキカイシャケア２１</v>
      </c>
      <c r="E2365" s="237" t="s">
        <v>9115</v>
      </c>
      <c r="F2365" s="237" t="str">
        <f t="shared" si="397"/>
        <v>530</v>
      </c>
      <c r="G2365" s="237" t="str">
        <f t="shared" si="398"/>
        <v>0003</v>
      </c>
      <c r="H2365" s="237" t="s">
        <v>9116</v>
      </c>
      <c r="I2365" s="237" t="str">
        <f t="shared" si="399"/>
        <v>大阪府大阪市北区堂島二丁目２番２号</v>
      </c>
      <c r="J2365" s="237" t="s">
        <v>9117</v>
      </c>
      <c r="K2365" s="237" t="s">
        <v>9118</v>
      </c>
      <c r="L2365" s="237" t="s">
        <v>339</v>
      </c>
      <c r="M2365" s="237" t="s">
        <v>9119</v>
      </c>
      <c r="N2365" s="237" t="s">
        <v>10899</v>
      </c>
      <c r="O2365" s="237" t="s">
        <v>10900</v>
      </c>
      <c r="P2365" s="237" t="s">
        <v>8250</v>
      </c>
      <c r="Q2365" s="237" t="s">
        <v>9428</v>
      </c>
      <c r="R2365" s="237" t="s">
        <v>10901</v>
      </c>
      <c r="S2365" s="237" t="s">
        <v>10902</v>
      </c>
      <c r="T2365" s="237" t="s">
        <v>10903</v>
      </c>
      <c r="U2365" s="237" t="s">
        <v>10904</v>
      </c>
      <c r="V2365" s="237" t="s">
        <v>99</v>
      </c>
      <c r="W2365" s="237"/>
      <c r="X2365" s="237"/>
      <c r="Y2365" s="237" t="s">
        <v>10899</v>
      </c>
      <c r="Z2365" s="237" t="s">
        <v>10900</v>
      </c>
      <c r="AA2365" s="237" t="str">
        <f t="shared" si="400"/>
        <v>ケア２１　トオミヅカ</v>
      </c>
      <c r="AB2365" s="237" t="s">
        <v>8250</v>
      </c>
      <c r="AC2365" s="237" t="str">
        <f t="shared" si="401"/>
        <v>984</v>
      </c>
      <c r="AD2365" s="237" t="str">
        <f t="shared" si="402"/>
        <v>0823</v>
      </c>
      <c r="AE2365" s="237" t="s">
        <v>9428</v>
      </c>
      <c r="AF2365" s="237" t="s">
        <v>10901</v>
      </c>
      <c r="AG2365" s="237" t="str">
        <f t="shared" si="403"/>
        <v>仙台市若林区遠見塚二丁目40番21-103号</v>
      </c>
      <c r="AH2365" s="237" t="s">
        <v>10902</v>
      </c>
      <c r="AI2365" s="237" t="s">
        <v>10903</v>
      </c>
      <c r="AJ2365" s="237" t="s">
        <v>260</v>
      </c>
    </row>
    <row r="2366" spans="1:36">
      <c r="A2366" s="237" t="str">
        <f t="shared" si="395"/>
        <v>0415301092重度訪問介護</v>
      </c>
      <c r="B2366" s="237" t="s">
        <v>9113</v>
      </c>
      <c r="C2366" s="237" t="s">
        <v>9114</v>
      </c>
      <c r="D2366" s="237" t="str">
        <f t="shared" si="396"/>
        <v>カブシキカイシャケア２１</v>
      </c>
      <c r="E2366" s="237" t="s">
        <v>9115</v>
      </c>
      <c r="F2366" s="237" t="str">
        <f t="shared" si="397"/>
        <v>530</v>
      </c>
      <c r="G2366" s="237" t="str">
        <f t="shared" si="398"/>
        <v>0003</v>
      </c>
      <c r="H2366" s="237" t="s">
        <v>9116</v>
      </c>
      <c r="I2366" s="237" t="str">
        <f t="shared" si="399"/>
        <v>大阪府大阪市北区堂島二丁目２番２号</v>
      </c>
      <c r="J2366" s="237" t="s">
        <v>9117</v>
      </c>
      <c r="K2366" s="237" t="s">
        <v>9118</v>
      </c>
      <c r="L2366" s="237" t="s">
        <v>339</v>
      </c>
      <c r="M2366" s="237" t="s">
        <v>9119</v>
      </c>
      <c r="N2366" s="237" t="s">
        <v>10899</v>
      </c>
      <c r="O2366" s="237" t="s">
        <v>10900</v>
      </c>
      <c r="P2366" s="237" t="s">
        <v>8250</v>
      </c>
      <c r="Q2366" s="237" t="s">
        <v>9428</v>
      </c>
      <c r="R2366" s="237" t="s">
        <v>10901</v>
      </c>
      <c r="S2366" s="237" t="s">
        <v>10902</v>
      </c>
      <c r="T2366" s="237" t="s">
        <v>10903</v>
      </c>
      <c r="U2366" s="237" t="s">
        <v>10904</v>
      </c>
      <c r="V2366" s="237" t="s">
        <v>101</v>
      </c>
      <c r="W2366" s="237"/>
      <c r="X2366" s="237"/>
      <c r="Y2366" s="237" t="s">
        <v>10899</v>
      </c>
      <c r="Z2366" s="237" t="s">
        <v>10900</v>
      </c>
      <c r="AA2366" s="237" t="str">
        <f t="shared" si="400"/>
        <v>ケア２１　トオミヅカ</v>
      </c>
      <c r="AB2366" s="237" t="s">
        <v>8250</v>
      </c>
      <c r="AC2366" s="237" t="str">
        <f t="shared" si="401"/>
        <v>984</v>
      </c>
      <c r="AD2366" s="237" t="str">
        <f t="shared" si="402"/>
        <v>0823</v>
      </c>
      <c r="AE2366" s="237" t="s">
        <v>9428</v>
      </c>
      <c r="AF2366" s="237" t="s">
        <v>10901</v>
      </c>
      <c r="AG2366" s="237" t="str">
        <f t="shared" si="403"/>
        <v>仙台市若林区遠見塚二丁目40番21-103号</v>
      </c>
      <c r="AH2366" s="237" t="s">
        <v>10902</v>
      </c>
      <c r="AI2366" s="237" t="s">
        <v>10903</v>
      </c>
      <c r="AJ2366" s="237" t="s">
        <v>260</v>
      </c>
    </row>
    <row r="2367" spans="1:36">
      <c r="A2367" s="237" t="str">
        <f t="shared" si="395"/>
        <v>0415301100就労継続支援Ｂ型</v>
      </c>
      <c r="B2367" s="237" t="s">
        <v>10832</v>
      </c>
      <c r="C2367" s="237" t="s">
        <v>10833</v>
      </c>
      <c r="D2367" s="237" t="str">
        <f t="shared" si="396"/>
        <v>カブシキガイシャスパーツ</v>
      </c>
      <c r="E2367" s="237" t="s">
        <v>7279</v>
      </c>
      <c r="F2367" s="237" t="str">
        <f t="shared" si="397"/>
        <v>984</v>
      </c>
      <c r="G2367" s="237" t="str">
        <f t="shared" si="398"/>
        <v>0838</v>
      </c>
      <c r="H2367" s="237" t="s">
        <v>10834</v>
      </c>
      <c r="I2367" s="237" t="str">
        <f t="shared" si="399"/>
        <v>仙台市若林区上飯田2-5-28</v>
      </c>
      <c r="J2367" s="237" t="s">
        <v>10835</v>
      </c>
      <c r="K2367" s="237" t="s">
        <v>10835</v>
      </c>
      <c r="L2367" s="237" t="s">
        <v>339</v>
      </c>
      <c r="M2367" s="237" t="s">
        <v>10836</v>
      </c>
      <c r="N2367" s="237" t="s">
        <v>10905</v>
      </c>
      <c r="O2367" s="237" t="s">
        <v>10906</v>
      </c>
      <c r="P2367" s="237" t="s">
        <v>7279</v>
      </c>
      <c r="Q2367" s="237" t="s">
        <v>9428</v>
      </c>
      <c r="R2367" s="237" t="s">
        <v>10907</v>
      </c>
      <c r="S2367" s="237" t="s">
        <v>10908</v>
      </c>
      <c r="T2367" s="237" t="s">
        <v>10840</v>
      </c>
      <c r="U2367" s="237" t="s">
        <v>10909</v>
      </c>
      <c r="V2367" s="237" t="s">
        <v>111</v>
      </c>
      <c r="W2367" s="237"/>
      <c r="X2367" s="237"/>
      <c r="Y2367" s="237" t="s">
        <v>10905</v>
      </c>
      <c r="Z2367" s="237" t="s">
        <v>10906</v>
      </c>
      <c r="AA2367" s="237" t="str">
        <f t="shared" si="400"/>
        <v>スパーツワカバヤシ</v>
      </c>
      <c r="AB2367" s="237" t="s">
        <v>7279</v>
      </c>
      <c r="AC2367" s="237" t="str">
        <f t="shared" si="401"/>
        <v>984</v>
      </c>
      <c r="AD2367" s="237" t="str">
        <f t="shared" si="402"/>
        <v>0838</v>
      </c>
      <c r="AE2367" s="237" t="s">
        <v>9428</v>
      </c>
      <c r="AF2367" s="237" t="s">
        <v>10907</v>
      </c>
      <c r="AG2367" s="237" t="str">
        <f t="shared" si="403"/>
        <v>仙台市若林区上飯田二丁目５番28号</v>
      </c>
      <c r="AH2367" s="237" t="s">
        <v>10908</v>
      </c>
      <c r="AI2367" s="237" t="s">
        <v>10840</v>
      </c>
      <c r="AJ2367" s="237" t="s">
        <v>260</v>
      </c>
    </row>
    <row r="2368" spans="1:36">
      <c r="A2368" s="237" t="str">
        <f t="shared" si="395"/>
        <v>0415301118居宅介護</v>
      </c>
      <c r="B2368" s="237" t="s">
        <v>10910</v>
      </c>
      <c r="C2368" s="237" t="s">
        <v>10911</v>
      </c>
      <c r="D2368" s="237" t="str">
        <f t="shared" si="396"/>
        <v>カブシキカイシャ　ジーマープル</v>
      </c>
      <c r="E2368" s="237" t="s">
        <v>7279</v>
      </c>
      <c r="F2368" s="237" t="str">
        <f t="shared" si="397"/>
        <v>984</v>
      </c>
      <c r="G2368" s="237" t="str">
        <f t="shared" si="398"/>
        <v>0838</v>
      </c>
      <c r="H2368" s="237" t="s">
        <v>10912</v>
      </c>
      <c r="I2368" s="237" t="str">
        <f t="shared" si="399"/>
        <v>仙台市若林区上飯田一丁目５番13号</v>
      </c>
      <c r="J2368" s="237" t="s">
        <v>10913</v>
      </c>
      <c r="K2368" s="237" t="s">
        <v>10914</v>
      </c>
      <c r="L2368" s="237" t="s">
        <v>339</v>
      </c>
      <c r="M2368" s="237" t="s">
        <v>10915</v>
      </c>
      <c r="N2368" s="237" t="s">
        <v>10916</v>
      </c>
      <c r="O2368" s="237" t="s">
        <v>10917</v>
      </c>
      <c r="P2368" s="237" t="s">
        <v>7279</v>
      </c>
      <c r="Q2368" s="237" t="s">
        <v>9428</v>
      </c>
      <c r="R2368" s="237" t="s">
        <v>10912</v>
      </c>
      <c r="S2368" s="237" t="s">
        <v>10913</v>
      </c>
      <c r="T2368" s="237" t="s">
        <v>10914</v>
      </c>
      <c r="U2368" s="237" t="s">
        <v>10918</v>
      </c>
      <c r="V2368" s="237" t="s">
        <v>99</v>
      </c>
      <c r="W2368" s="237"/>
      <c r="X2368" s="237"/>
      <c r="Y2368" s="237" t="s">
        <v>10916</v>
      </c>
      <c r="Z2368" s="237" t="s">
        <v>10917</v>
      </c>
      <c r="AA2368" s="237" t="str">
        <f t="shared" si="400"/>
        <v>マープルヘルパーステーション</v>
      </c>
      <c r="AB2368" s="237" t="s">
        <v>7279</v>
      </c>
      <c r="AC2368" s="237" t="str">
        <f t="shared" si="401"/>
        <v>984</v>
      </c>
      <c r="AD2368" s="237" t="str">
        <f t="shared" si="402"/>
        <v>0838</v>
      </c>
      <c r="AE2368" s="237" t="s">
        <v>9428</v>
      </c>
      <c r="AF2368" s="237" t="s">
        <v>10912</v>
      </c>
      <c r="AG2368" s="237" t="str">
        <f t="shared" si="403"/>
        <v>仙台市若林区上飯田一丁目５番13号</v>
      </c>
      <c r="AH2368" s="237" t="s">
        <v>10913</v>
      </c>
      <c r="AI2368" s="237" t="s">
        <v>10914</v>
      </c>
      <c r="AJ2368" s="237" t="s">
        <v>332</v>
      </c>
    </row>
    <row r="2369" spans="1:36">
      <c r="A2369" s="237" t="str">
        <f t="shared" si="395"/>
        <v>0415301126居宅介護</v>
      </c>
      <c r="B2369" s="237" t="s">
        <v>10919</v>
      </c>
      <c r="C2369" s="237" t="s">
        <v>10920</v>
      </c>
      <c r="D2369" s="237" t="str">
        <f t="shared" si="396"/>
        <v>ユースタイルラボラトリーカブシキガイシャ</v>
      </c>
      <c r="E2369" s="237" t="s">
        <v>10921</v>
      </c>
      <c r="F2369" s="237" t="str">
        <f t="shared" si="397"/>
        <v>164</v>
      </c>
      <c r="G2369" s="237" t="str">
        <f t="shared" si="398"/>
        <v>0011</v>
      </c>
      <c r="H2369" s="237" t="s">
        <v>10922</v>
      </c>
      <c r="I2369" s="237" t="str">
        <f t="shared" si="399"/>
        <v>東京都中野区中央一丁目35番6号レッチフィールド中野坂上ビル６階</v>
      </c>
      <c r="J2369" s="237" t="s">
        <v>10923</v>
      </c>
      <c r="K2369" s="237" t="s">
        <v>10924</v>
      </c>
      <c r="L2369" s="237" t="s">
        <v>339</v>
      </c>
      <c r="M2369" s="237" t="s">
        <v>10925</v>
      </c>
      <c r="N2369" s="237" t="s">
        <v>10926</v>
      </c>
      <c r="O2369" s="237" t="s">
        <v>10927</v>
      </c>
      <c r="P2369" s="237" t="s">
        <v>10928</v>
      </c>
      <c r="Q2369" s="237" t="s">
        <v>9428</v>
      </c>
      <c r="R2369" s="237" t="s">
        <v>10929</v>
      </c>
      <c r="S2369" s="237" t="s">
        <v>10930</v>
      </c>
      <c r="T2369" s="237" t="s">
        <v>10931</v>
      </c>
      <c r="U2369" s="237" t="s">
        <v>10932</v>
      </c>
      <c r="V2369" s="237" t="s">
        <v>99</v>
      </c>
      <c r="W2369" s="237"/>
      <c r="X2369" s="237"/>
      <c r="Y2369" s="237" t="s">
        <v>10926</v>
      </c>
      <c r="Z2369" s="237" t="s">
        <v>10927</v>
      </c>
      <c r="AA2369" s="237" t="str">
        <f t="shared" si="400"/>
        <v>ツチヤホウモンカイゴジギョウショ　センダイ</v>
      </c>
      <c r="AB2369" s="237" t="s">
        <v>10928</v>
      </c>
      <c r="AC2369" s="237" t="str">
        <f t="shared" si="401"/>
        <v>984</v>
      </c>
      <c r="AD2369" s="237" t="str">
        <f t="shared" si="402"/>
        <v>0056</v>
      </c>
      <c r="AE2369" s="237" t="s">
        <v>9428</v>
      </c>
      <c r="AF2369" s="237" t="s">
        <v>10929</v>
      </c>
      <c r="AG2369" s="237" t="str">
        <f t="shared" si="403"/>
        <v>仙台市若林区成田町16番地の２ロイヤルヒルズ成田町403号</v>
      </c>
      <c r="AH2369" s="237" t="s">
        <v>10930</v>
      </c>
      <c r="AI2369" s="237" t="s">
        <v>10931</v>
      </c>
      <c r="AJ2369" s="237" t="s">
        <v>332</v>
      </c>
    </row>
    <row r="2370" spans="1:36">
      <c r="A2370" s="237" t="str">
        <f t="shared" si="395"/>
        <v>0415301126重度訪問介護</v>
      </c>
      <c r="B2370" s="237" t="s">
        <v>10919</v>
      </c>
      <c r="C2370" s="237" t="s">
        <v>10920</v>
      </c>
      <c r="D2370" s="237" t="str">
        <f t="shared" si="396"/>
        <v>ユースタイルラボラトリーカブシキガイシャ</v>
      </c>
      <c r="E2370" s="237" t="s">
        <v>10921</v>
      </c>
      <c r="F2370" s="237" t="str">
        <f t="shared" si="397"/>
        <v>164</v>
      </c>
      <c r="G2370" s="237" t="str">
        <f t="shared" si="398"/>
        <v>0011</v>
      </c>
      <c r="H2370" s="237" t="s">
        <v>10922</v>
      </c>
      <c r="I2370" s="237" t="str">
        <f t="shared" si="399"/>
        <v>東京都中野区中央一丁目35番6号レッチフィールド中野坂上ビル６階</v>
      </c>
      <c r="J2370" s="237" t="s">
        <v>10923</v>
      </c>
      <c r="K2370" s="237" t="s">
        <v>10924</v>
      </c>
      <c r="L2370" s="237" t="s">
        <v>339</v>
      </c>
      <c r="M2370" s="237" t="s">
        <v>10925</v>
      </c>
      <c r="N2370" s="237" t="s">
        <v>10926</v>
      </c>
      <c r="O2370" s="237" t="s">
        <v>10927</v>
      </c>
      <c r="P2370" s="237" t="s">
        <v>10928</v>
      </c>
      <c r="Q2370" s="237" t="s">
        <v>9428</v>
      </c>
      <c r="R2370" s="237" t="s">
        <v>10929</v>
      </c>
      <c r="S2370" s="237" t="s">
        <v>10930</v>
      </c>
      <c r="T2370" s="237" t="s">
        <v>10931</v>
      </c>
      <c r="U2370" s="237" t="s">
        <v>10932</v>
      </c>
      <c r="V2370" s="237" t="s">
        <v>101</v>
      </c>
      <c r="W2370" s="237"/>
      <c r="X2370" s="237"/>
      <c r="Y2370" s="237" t="s">
        <v>10926</v>
      </c>
      <c r="Z2370" s="237" t="s">
        <v>10927</v>
      </c>
      <c r="AA2370" s="237" t="str">
        <f t="shared" si="400"/>
        <v>ツチヤホウモンカイゴジギョウショ　センダイ</v>
      </c>
      <c r="AB2370" s="237" t="s">
        <v>10928</v>
      </c>
      <c r="AC2370" s="237" t="str">
        <f t="shared" si="401"/>
        <v>984</v>
      </c>
      <c r="AD2370" s="237" t="str">
        <f t="shared" si="402"/>
        <v>0056</v>
      </c>
      <c r="AE2370" s="237" t="s">
        <v>9428</v>
      </c>
      <c r="AF2370" s="237" t="s">
        <v>10929</v>
      </c>
      <c r="AG2370" s="237" t="str">
        <f t="shared" si="403"/>
        <v>仙台市若林区成田町16番地の２ロイヤルヒルズ成田町403号</v>
      </c>
      <c r="AH2370" s="237" t="s">
        <v>10930</v>
      </c>
      <c r="AI2370" s="237" t="s">
        <v>10931</v>
      </c>
      <c r="AJ2370" s="237" t="s">
        <v>332</v>
      </c>
    </row>
    <row r="2371" spans="1:36">
      <c r="A2371" s="237" t="str">
        <f t="shared" si="395"/>
        <v>0415301142就労継続支援Ｂ型</v>
      </c>
      <c r="B2371" s="237" t="s">
        <v>10933</v>
      </c>
      <c r="C2371" s="237" t="s">
        <v>10934</v>
      </c>
      <c r="D2371" s="237" t="str">
        <f t="shared" si="396"/>
        <v>カブシキガイシャミライキカク</v>
      </c>
      <c r="E2371" s="237" t="s">
        <v>10891</v>
      </c>
      <c r="F2371" s="237" t="str">
        <f t="shared" si="397"/>
        <v>984</v>
      </c>
      <c r="G2371" s="237" t="str">
        <f t="shared" si="398"/>
        <v>0032</v>
      </c>
      <c r="H2371" s="237" t="s">
        <v>10935</v>
      </c>
      <c r="I2371" s="237" t="str">
        <f t="shared" si="399"/>
        <v>仙台市若林区荒井七丁目４番地の１</v>
      </c>
      <c r="J2371" s="237" t="s">
        <v>10936</v>
      </c>
      <c r="K2371" s="237" t="s">
        <v>10937</v>
      </c>
      <c r="L2371" s="237" t="s">
        <v>339</v>
      </c>
      <c r="M2371" s="237" t="s">
        <v>10938</v>
      </c>
      <c r="N2371" s="237" t="s">
        <v>10939</v>
      </c>
      <c r="O2371" s="237" t="s">
        <v>10940</v>
      </c>
      <c r="P2371" s="237" t="s">
        <v>10941</v>
      </c>
      <c r="Q2371" s="237" t="s">
        <v>9428</v>
      </c>
      <c r="R2371" s="237" t="s">
        <v>10942</v>
      </c>
      <c r="S2371" s="237" t="s">
        <v>10943</v>
      </c>
      <c r="T2371" s="237" t="s">
        <v>10944</v>
      </c>
      <c r="U2371" s="237" t="s">
        <v>10945</v>
      </c>
      <c r="V2371" s="237" t="s">
        <v>111</v>
      </c>
      <c r="W2371" s="237"/>
      <c r="X2371" s="237"/>
      <c r="Y2371" s="237" t="s">
        <v>10939</v>
      </c>
      <c r="Z2371" s="237" t="s">
        <v>10940</v>
      </c>
      <c r="AA2371" s="237" t="str">
        <f t="shared" si="400"/>
        <v>アスノバ</v>
      </c>
      <c r="AB2371" s="237" t="s">
        <v>10941</v>
      </c>
      <c r="AC2371" s="237" t="str">
        <f t="shared" si="401"/>
        <v>984</v>
      </c>
      <c r="AD2371" s="237" t="str">
        <f t="shared" si="402"/>
        <v>0017</v>
      </c>
      <c r="AE2371" s="237" t="s">
        <v>9428</v>
      </c>
      <c r="AF2371" s="237" t="s">
        <v>10942</v>
      </c>
      <c r="AG2371" s="237" t="str">
        <f t="shared" si="403"/>
        <v>仙台市若林区なないろの里一丁目19番地の２アスノバ</v>
      </c>
      <c r="AH2371" s="237" t="s">
        <v>10943</v>
      </c>
      <c r="AI2371" s="237" t="s">
        <v>10944</v>
      </c>
      <c r="AJ2371" s="237" t="s">
        <v>260</v>
      </c>
    </row>
    <row r="2372" spans="1:36">
      <c r="A2372" s="237" t="str">
        <f t="shared" si="395"/>
        <v>0415301159就労継続支援Ｂ型</v>
      </c>
      <c r="B2372" s="237" t="s">
        <v>10946</v>
      </c>
      <c r="C2372" s="237" t="s">
        <v>10947</v>
      </c>
      <c r="D2372" s="237" t="str">
        <f t="shared" si="396"/>
        <v>カブシキガイシャユメコウボウ</v>
      </c>
      <c r="E2372" s="237" t="s">
        <v>2472</v>
      </c>
      <c r="F2372" s="237" t="str">
        <f t="shared" si="397"/>
        <v>981</v>
      </c>
      <c r="G2372" s="237" t="str">
        <f t="shared" si="398"/>
        <v>3133</v>
      </c>
      <c r="H2372" s="237" t="s">
        <v>10948</v>
      </c>
      <c r="I2372" s="237" t="str">
        <f t="shared" si="399"/>
        <v>仙台市泉区泉中央1丁目23-5</v>
      </c>
      <c r="J2372" s="237" t="s">
        <v>10949</v>
      </c>
      <c r="K2372" s="237" t="s">
        <v>10950</v>
      </c>
      <c r="L2372" s="237" t="s">
        <v>339</v>
      </c>
      <c r="M2372" s="237" t="s">
        <v>10951</v>
      </c>
      <c r="N2372" s="237" t="s">
        <v>10952</v>
      </c>
      <c r="O2372" s="237" t="s">
        <v>10953</v>
      </c>
      <c r="P2372" s="237" t="s">
        <v>3150</v>
      </c>
      <c r="Q2372" s="237" t="s">
        <v>9428</v>
      </c>
      <c r="R2372" s="237" t="s">
        <v>10954</v>
      </c>
      <c r="S2372" s="237" t="s">
        <v>10955</v>
      </c>
      <c r="T2372" s="237" t="s">
        <v>10956</v>
      </c>
      <c r="U2372" s="237" t="s">
        <v>10957</v>
      </c>
      <c r="V2372" s="237" t="s">
        <v>111</v>
      </c>
      <c r="W2372" s="237"/>
      <c r="X2372" s="237"/>
      <c r="Y2372" s="237" t="s">
        <v>10952</v>
      </c>
      <c r="Z2372" s="237" t="s">
        <v>10953</v>
      </c>
      <c r="AA2372" s="237" t="str">
        <f t="shared" si="400"/>
        <v>イイネセンダイ</v>
      </c>
      <c r="AB2372" s="237" t="s">
        <v>3150</v>
      </c>
      <c r="AC2372" s="237" t="str">
        <f t="shared" si="401"/>
        <v>984</v>
      </c>
      <c r="AD2372" s="237" t="str">
        <f t="shared" si="402"/>
        <v>0821</v>
      </c>
      <c r="AE2372" s="237" t="s">
        <v>9428</v>
      </c>
      <c r="AF2372" s="237" t="s">
        <v>10954</v>
      </c>
      <c r="AG2372" s="237" t="str">
        <f t="shared" si="403"/>
        <v>仙台市若林区中倉三丁目17番55号</v>
      </c>
      <c r="AH2372" s="237" t="s">
        <v>10955</v>
      </c>
      <c r="AI2372" s="237" t="s">
        <v>10956</v>
      </c>
      <c r="AJ2372" s="237" t="s">
        <v>260</v>
      </c>
    </row>
    <row r="2373" spans="1:36">
      <c r="A2373" s="237" t="str">
        <f t="shared" si="395"/>
        <v>0415301167自立生活援助</v>
      </c>
      <c r="B2373" s="237" t="s">
        <v>10958</v>
      </c>
      <c r="C2373" s="237" t="s">
        <v>10959</v>
      </c>
      <c r="D2373" s="237" t="str">
        <f t="shared" si="396"/>
        <v>イッパンシャダンホウジンオモイヤ</v>
      </c>
      <c r="E2373" s="237" t="s">
        <v>8581</v>
      </c>
      <c r="F2373" s="237" t="str">
        <f t="shared" si="397"/>
        <v>984</v>
      </c>
      <c r="G2373" s="237" t="str">
        <f t="shared" si="398"/>
        <v>0051</v>
      </c>
      <c r="H2373" s="237" t="s">
        <v>10960</v>
      </c>
      <c r="I2373" s="237" t="str">
        <f t="shared" si="399"/>
        <v>仙台市若林区新寺1丁目５番26号レインボー仙台310</v>
      </c>
      <c r="J2373" s="237" t="s">
        <v>10961</v>
      </c>
      <c r="K2373" s="237"/>
      <c r="L2373" s="237" t="s">
        <v>901</v>
      </c>
      <c r="M2373" s="237" t="s">
        <v>10962</v>
      </c>
      <c r="N2373" s="237" t="s">
        <v>10963</v>
      </c>
      <c r="O2373" s="237" t="s">
        <v>10964</v>
      </c>
      <c r="P2373" s="237" t="s">
        <v>8581</v>
      </c>
      <c r="Q2373" s="237" t="s">
        <v>9428</v>
      </c>
      <c r="R2373" s="237" t="s">
        <v>10965</v>
      </c>
      <c r="S2373" s="237" t="s">
        <v>10966</v>
      </c>
      <c r="T2373" s="237" t="s">
        <v>10967</v>
      </c>
      <c r="U2373" s="237" t="s">
        <v>10968</v>
      </c>
      <c r="V2373" s="237" t="s">
        <v>1230</v>
      </c>
      <c r="W2373" s="237"/>
      <c r="X2373" s="237"/>
      <c r="Y2373" s="237" t="s">
        <v>10963</v>
      </c>
      <c r="Z2373" s="237" t="s">
        <v>10964</v>
      </c>
      <c r="AA2373" s="237" t="str">
        <f t="shared" si="400"/>
        <v>オモイヤライフ</v>
      </c>
      <c r="AB2373" s="237" t="s">
        <v>8581</v>
      </c>
      <c r="AC2373" s="237" t="str">
        <f t="shared" si="401"/>
        <v>984</v>
      </c>
      <c r="AD2373" s="237" t="str">
        <f t="shared" si="402"/>
        <v>0051</v>
      </c>
      <c r="AE2373" s="237" t="s">
        <v>9428</v>
      </c>
      <c r="AF2373" s="237" t="s">
        <v>10965</v>
      </c>
      <c r="AG2373" s="237" t="str">
        <f t="shared" si="403"/>
        <v>仙台市若林区新寺一丁目５番26号レインボー仙台310</v>
      </c>
      <c r="AH2373" s="237" t="s">
        <v>10966</v>
      </c>
      <c r="AI2373" s="237" t="s">
        <v>10967</v>
      </c>
      <c r="AJ2373" s="237" t="s">
        <v>260</v>
      </c>
    </row>
    <row r="2374" spans="1:36">
      <c r="A2374" s="237" t="str">
        <f t="shared" si="395"/>
        <v>0415301175就労継続支援Ｂ型</v>
      </c>
      <c r="B2374" s="237" t="s">
        <v>10969</v>
      </c>
      <c r="C2374" s="237" t="s">
        <v>10970</v>
      </c>
      <c r="D2374" s="237" t="str">
        <f t="shared" si="396"/>
        <v>シャカイフクシホウジンライフノガッコウ</v>
      </c>
      <c r="E2374" s="237" t="s">
        <v>7279</v>
      </c>
      <c r="F2374" s="237" t="str">
        <f t="shared" si="397"/>
        <v>984</v>
      </c>
      <c r="G2374" s="237" t="str">
        <f t="shared" si="398"/>
        <v>0838</v>
      </c>
      <c r="H2374" s="237" t="s">
        <v>10971</v>
      </c>
      <c r="I2374" s="237" t="str">
        <f t="shared" si="399"/>
        <v>仙台市若林区上飯田字天神１番１</v>
      </c>
      <c r="J2374" s="237" t="s">
        <v>10972</v>
      </c>
      <c r="K2374" s="237" t="s">
        <v>10973</v>
      </c>
      <c r="L2374" s="237" t="s">
        <v>248</v>
      </c>
      <c r="M2374" s="237" t="s">
        <v>10974</v>
      </c>
      <c r="N2374" s="237" t="s">
        <v>10975</v>
      </c>
      <c r="O2374" s="237" t="s">
        <v>10976</v>
      </c>
      <c r="P2374" s="237" t="s">
        <v>10401</v>
      </c>
      <c r="Q2374" s="237" t="s">
        <v>9428</v>
      </c>
      <c r="R2374" s="237" t="s">
        <v>10977</v>
      </c>
      <c r="S2374" s="237" t="s">
        <v>10978</v>
      </c>
      <c r="T2374" s="237" t="s">
        <v>10973</v>
      </c>
      <c r="U2374" s="237" t="s">
        <v>10979</v>
      </c>
      <c r="V2374" s="237" t="s">
        <v>111</v>
      </c>
      <c r="W2374" s="237"/>
      <c r="X2374" s="237"/>
      <c r="Y2374" s="237" t="s">
        <v>10975</v>
      </c>
      <c r="Z2374" s="237" t="s">
        <v>10976</v>
      </c>
      <c r="AA2374" s="237" t="str">
        <f t="shared" si="400"/>
        <v>ハギノカゼシュウロウシエンセンター</v>
      </c>
      <c r="AB2374" s="237" t="s">
        <v>10401</v>
      </c>
      <c r="AC2374" s="237" t="str">
        <f t="shared" si="401"/>
        <v>984</v>
      </c>
      <c r="AD2374" s="237" t="str">
        <f t="shared" si="402"/>
        <v>0831</v>
      </c>
      <c r="AE2374" s="237" t="s">
        <v>9428</v>
      </c>
      <c r="AF2374" s="237" t="s">
        <v>10977</v>
      </c>
      <c r="AG2374" s="237" t="str">
        <f t="shared" si="403"/>
        <v>仙台市若林区沖野二丁目28番６号</v>
      </c>
      <c r="AH2374" s="237" t="s">
        <v>10978</v>
      </c>
      <c r="AI2374" s="237" t="s">
        <v>10973</v>
      </c>
      <c r="AJ2374" s="237" t="s">
        <v>260</v>
      </c>
    </row>
    <row r="2375" spans="1:36">
      <c r="A2375" s="237" t="str">
        <f t="shared" si="395"/>
        <v>0415301183短期入所</v>
      </c>
      <c r="B2375" s="237" t="s">
        <v>10980</v>
      </c>
      <c r="C2375" s="237" t="s">
        <v>10981</v>
      </c>
      <c r="D2375" s="237" t="str">
        <f t="shared" si="396"/>
        <v>アクアビット・ファクトリーカブシキカイシャ</v>
      </c>
      <c r="E2375" s="237" t="s">
        <v>1294</v>
      </c>
      <c r="F2375" s="237" t="str">
        <f t="shared" si="397"/>
        <v>983</v>
      </c>
      <c r="G2375" s="237" t="str">
        <f t="shared" si="398"/>
        <v>0836</v>
      </c>
      <c r="H2375" s="237" t="s">
        <v>10982</v>
      </c>
      <c r="I2375" s="237" t="str">
        <f t="shared" si="399"/>
        <v>仙台市宮城野区幸町二丁目９番８号</v>
      </c>
      <c r="J2375" s="237" t="s">
        <v>10983</v>
      </c>
      <c r="K2375" s="237" t="s">
        <v>10984</v>
      </c>
      <c r="L2375" s="237" t="s">
        <v>339</v>
      </c>
      <c r="M2375" s="237" t="s">
        <v>10985</v>
      </c>
      <c r="N2375" s="237" t="s">
        <v>10986</v>
      </c>
      <c r="O2375" s="237" t="s">
        <v>10987</v>
      </c>
      <c r="P2375" s="237" t="s">
        <v>7279</v>
      </c>
      <c r="Q2375" s="237" t="s">
        <v>9428</v>
      </c>
      <c r="R2375" s="237" t="s">
        <v>10988</v>
      </c>
      <c r="S2375" s="237" t="s">
        <v>10989</v>
      </c>
      <c r="T2375" s="237" t="s">
        <v>10990</v>
      </c>
      <c r="U2375" s="237" t="s">
        <v>10991</v>
      </c>
      <c r="V2375" s="237" t="s">
        <v>277</v>
      </c>
      <c r="W2375" s="237"/>
      <c r="X2375" s="237"/>
      <c r="Y2375" s="237" t="s">
        <v>10986</v>
      </c>
      <c r="Z2375" s="237" t="s">
        <v>10987</v>
      </c>
      <c r="AA2375" s="237" t="str">
        <f t="shared" si="400"/>
        <v>ホウカツケアステーション　ソエル</v>
      </c>
      <c r="AB2375" s="237" t="s">
        <v>7279</v>
      </c>
      <c r="AC2375" s="237" t="str">
        <f t="shared" si="401"/>
        <v>984</v>
      </c>
      <c r="AD2375" s="237" t="str">
        <f t="shared" si="402"/>
        <v>0838</v>
      </c>
      <c r="AE2375" s="237" t="s">
        <v>9428</v>
      </c>
      <c r="AF2375" s="237" t="s">
        <v>10988</v>
      </c>
      <c r="AG2375" s="237" t="str">
        <f t="shared" si="403"/>
        <v>仙台市若林区上飯田一丁目16番39号</v>
      </c>
      <c r="AH2375" s="237" t="s">
        <v>10989</v>
      </c>
      <c r="AI2375" s="237" t="s">
        <v>10990</v>
      </c>
      <c r="AJ2375" s="237" t="s">
        <v>260</v>
      </c>
    </row>
    <row r="2376" spans="1:36">
      <c r="A2376" s="237" t="str">
        <f t="shared" si="395"/>
        <v>0415301191生活介護</v>
      </c>
      <c r="B2376" s="237" t="s">
        <v>10130</v>
      </c>
      <c r="C2376" s="237" t="s">
        <v>10131</v>
      </c>
      <c r="D2376" s="237" t="str">
        <f t="shared" si="396"/>
        <v>カブシキガイシャウィンズ</v>
      </c>
      <c r="E2376" s="237" t="s">
        <v>7099</v>
      </c>
      <c r="F2376" s="237" t="str">
        <f t="shared" si="397"/>
        <v>984</v>
      </c>
      <c r="G2376" s="237" t="str">
        <f t="shared" si="398"/>
        <v>0042</v>
      </c>
      <c r="H2376" s="237" t="s">
        <v>10132</v>
      </c>
      <c r="I2376" s="237" t="str">
        <f t="shared" si="399"/>
        <v>仙台市若林区大和町一丁目22番45号</v>
      </c>
      <c r="J2376" s="237" t="s">
        <v>10133</v>
      </c>
      <c r="K2376" s="237" t="s">
        <v>10134</v>
      </c>
      <c r="L2376" s="237" t="s">
        <v>339</v>
      </c>
      <c r="M2376" s="237" t="s">
        <v>10135</v>
      </c>
      <c r="N2376" s="237" t="s">
        <v>10992</v>
      </c>
      <c r="O2376" s="237" t="s">
        <v>10993</v>
      </c>
      <c r="P2376" s="237" t="s">
        <v>7099</v>
      </c>
      <c r="Q2376" s="237" t="s">
        <v>9428</v>
      </c>
      <c r="R2376" s="237" t="s">
        <v>10132</v>
      </c>
      <c r="S2376" s="237" t="s">
        <v>10133</v>
      </c>
      <c r="T2376" s="237" t="s">
        <v>10134</v>
      </c>
      <c r="U2376" s="237" t="s">
        <v>10994</v>
      </c>
      <c r="V2376" s="237" t="s">
        <v>105</v>
      </c>
      <c r="W2376" s="237"/>
      <c r="X2376" s="237"/>
      <c r="Y2376" s="237" t="s">
        <v>10992</v>
      </c>
      <c r="Z2376" s="237" t="s">
        <v>10993</v>
      </c>
      <c r="AA2376" s="237" t="str">
        <f t="shared" si="400"/>
        <v>ウィンズノモリヤマトクラブ</v>
      </c>
      <c r="AB2376" s="237" t="s">
        <v>7099</v>
      </c>
      <c r="AC2376" s="237" t="str">
        <f t="shared" si="401"/>
        <v>984</v>
      </c>
      <c r="AD2376" s="237" t="str">
        <f t="shared" si="402"/>
        <v>0042</v>
      </c>
      <c r="AE2376" s="237" t="s">
        <v>9428</v>
      </c>
      <c r="AF2376" s="237" t="s">
        <v>10132</v>
      </c>
      <c r="AG2376" s="237" t="str">
        <f t="shared" si="403"/>
        <v>仙台市若林区大和町一丁目22番45号</v>
      </c>
      <c r="AH2376" s="237" t="s">
        <v>10133</v>
      </c>
      <c r="AI2376" s="237" t="s">
        <v>10134</v>
      </c>
      <c r="AJ2376" s="237" t="s">
        <v>332</v>
      </c>
    </row>
    <row r="2377" spans="1:36">
      <c r="A2377" s="237" t="str">
        <f t="shared" si="395"/>
        <v>0415301209自立訓練（生活訓練）</v>
      </c>
      <c r="B2377" s="237" t="s">
        <v>10429</v>
      </c>
      <c r="C2377" s="237" t="s">
        <v>10430</v>
      </c>
      <c r="D2377" s="237" t="str">
        <f t="shared" si="396"/>
        <v>トクテイヒエイリカツドウホウジンジヘイショウピアリンクセンターココネット</v>
      </c>
      <c r="E2377" s="237" t="s">
        <v>6342</v>
      </c>
      <c r="F2377" s="237" t="str">
        <f t="shared" si="397"/>
        <v>984</v>
      </c>
      <c r="G2377" s="237" t="str">
        <f t="shared" si="398"/>
        <v>0063</v>
      </c>
      <c r="H2377" s="237" t="s">
        <v>10431</v>
      </c>
      <c r="I2377" s="237" t="str">
        <f t="shared" si="399"/>
        <v>仙台市若林区石名坂57番</v>
      </c>
      <c r="J2377" s="237" t="s">
        <v>6344</v>
      </c>
      <c r="K2377" s="237" t="s">
        <v>10432</v>
      </c>
      <c r="L2377" s="237" t="s">
        <v>248</v>
      </c>
      <c r="M2377" s="237" t="s">
        <v>10433</v>
      </c>
      <c r="N2377" s="237" t="s">
        <v>10995</v>
      </c>
      <c r="O2377" s="237" t="s">
        <v>10996</v>
      </c>
      <c r="P2377" s="237" t="s">
        <v>6342</v>
      </c>
      <c r="Q2377" s="237" t="s">
        <v>9428</v>
      </c>
      <c r="R2377" s="237" t="s">
        <v>10997</v>
      </c>
      <c r="S2377" s="237" t="s">
        <v>10998</v>
      </c>
      <c r="T2377" s="237" t="s">
        <v>6345</v>
      </c>
      <c r="U2377" s="237" t="s">
        <v>10999</v>
      </c>
      <c r="V2377" s="237" t="s">
        <v>108</v>
      </c>
      <c r="W2377" s="237"/>
      <c r="X2377" s="237"/>
      <c r="Y2377" s="237" t="s">
        <v>10995</v>
      </c>
      <c r="Z2377" s="237" t="s">
        <v>10996</v>
      </c>
      <c r="AA2377" s="237" t="str">
        <f t="shared" si="400"/>
        <v>ココネットステップ</v>
      </c>
      <c r="AB2377" s="237" t="s">
        <v>6342</v>
      </c>
      <c r="AC2377" s="237" t="str">
        <f t="shared" si="401"/>
        <v>984</v>
      </c>
      <c r="AD2377" s="237" t="str">
        <f t="shared" si="402"/>
        <v>0063</v>
      </c>
      <c r="AE2377" s="237" t="s">
        <v>9428</v>
      </c>
      <c r="AF2377" s="237" t="s">
        <v>10997</v>
      </c>
      <c r="AG2377" s="237" t="str">
        <f t="shared" si="403"/>
        <v>仙台市若林区石名坂57番地ＴＦＭビル１Ｆ</v>
      </c>
      <c r="AH2377" s="237" t="s">
        <v>10998</v>
      </c>
      <c r="AI2377" s="237" t="s">
        <v>6345</v>
      </c>
      <c r="AJ2377" s="237" t="s">
        <v>260</v>
      </c>
    </row>
    <row r="2378" spans="1:36">
      <c r="A2378" s="237" t="str">
        <f t="shared" si="395"/>
        <v>0415301217短期入所</v>
      </c>
      <c r="B2378" s="237" t="s">
        <v>7277</v>
      </c>
      <c r="C2378" s="237" t="s">
        <v>7278</v>
      </c>
      <c r="D2378" s="237" t="str">
        <f t="shared" si="396"/>
        <v>シャカイフクシホウジンツドイノイエ</v>
      </c>
      <c r="E2378" s="237" t="s">
        <v>7279</v>
      </c>
      <c r="F2378" s="237" t="str">
        <f t="shared" si="397"/>
        <v>984</v>
      </c>
      <c r="G2378" s="237" t="str">
        <f t="shared" si="398"/>
        <v>0838</v>
      </c>
      <c r="H2378" s="237" t="s">
        <v>7280</v>
      </c>
      <c r="I2378" s="237" t="str">
        <f t="shared" si="399"/>
        <v>仙台市若林区上飯田一丁目１７番５８号</v>
      </c>
      <c r="J2378" s="237" t="s">
        <v>7281</v>
      </c>
      <c r="K2378" s="237" t="s">
        <v>7282</v>
      </c>
      <c r="L2378" s="237" t="s">
        <v>248</v>
      </c>
      <c r="M2378" s="237" t="s">
        <v>7283</v>
      </c>
      <c r="N2378" s="237" t="s">
        <v>11000</v>
      </c>
      <c r="O2378" s="237" t="s">
        <v>11001</v>
      </c>
      <c r="P2378" s="237" t="s">
        <v>8250</v>
      </c>
      <c r="Q2378" s="237" t="s">
        <v>9428</v>
      </c>
      <c r="R2378" s="237" t="s">
        <v>11002</v>
      </c>
      <c r="S2378" s="237" t="s">
        <v>10353</v>
      </c>
      <c r="T2378" s="237" t="s">
        <v>10354</v>
      </c>
      <c r="U2378" s="237" t="s">
        <v>11003</v>
      </c>
      <c r="V2378" s="237" t="s">
        <v>277</v>
      </c>
      <c r="W2378" s="237"/>
      <c r="X2378" s="237"/>
      <c r="Y2378" s="237" t="s">
        <v>11000</v>
      </c>
      <c r="Z2378" s="237" t="s">
        <v>11001</v>
      </c>
      <c r="AA2378" s="237" t="str">
        <f t="shared" si="400"/>
        <v>スキップ</v>
      </c>
      <c r="AB2378" s="237" t="s">
        <v>8250</v>
      </c>
      <c r="AC2378" s="237" t="str">
        <f t="shared" si="401"/>
        <v>984</v>
      </c>
      <c r="AD2378" s="237" t="str">
        <f t="shared" si="402"/>
        <v>0823</v>
      </c>
      <c r="AE2378" s="237" t="s">
        <v>9428</v>
      </c>
      <c r="AF2378" s="237" t="s">
        <v>11002</v>
      </c>
      <c r="AG2378" s="237" t="str">
        <f t="shared" si="403"/>
        <v>仙台市若林区遠見塚二丁目16番15号</v>
      </c>
      <c r="AH2378" s="237" t="s">
        <v>10353</v>
      </c>
      <c r="AI2378" s="237" t="s">
        <v>10354</v>
      </c>
      <c r="AJ2378" s="237" t="s">
        <v>260</v>
      </c>
    </row>
    <row r="2379" spans="1:36">
      <c r="A2379" s="237" t="str">
        <f t="shared" si="395"/>
        <v>0415301225短期入所</v>
      </c>
      <c r="B2379" s="237" t="s">
        <v>10969</v>
      </c>
      <c r="C2379" s="237" t="s">
        <v>10970</v>
      </c>
      <c r="D2379" s="237" t="str">
        <f t="shared" si="396"/>
        <v>シャカイフクシホウジンライフノガッコウ</v>
      </c>
      <c r="E2379" s="237" t="s">
        <v>7279</v>
      </c>
      <c r="F2379" s="237" t="str">
        <f t="shared" si="397"/>
        <v>984</v>
      </c>
      <c r="G2379" s="237" t="str">
        <f t="shared" si="398"/>
        <v>0838</v>
      </c>
      <c r="H2379" s="237" t="s">
        <v>10971</v>
      </c>
      <c r="I2379" s="237" t="str">
        <f t="shared" si="399"/>
        <v>仙台市若林区上飯田字天神１番１</v>
      </c>
      <c r="J2379" s="237" t="s">
        <v>10972</v>
      </c>
      <c r="K2379" s="237" t="s">
        <v>10973</v>
      </c>
      <c r="L2379" s="237" t="s">
        <v>248</v>
      </c>
      <c r="M2379" s="237" t="s">
        <v>10974</v>
      </c>
      <c r="N2379" s="237" t="s">
        <v>11004</v>
      </c>
      <c r="O2379" s="237" t="s">
        <v>11005</v>
      </c>
      <c r="P2379" s="237" t="s">
        <v>7279</v>
      </c>
      <c r="Q2379" s="237" t="s">
        <v>9428</v>
      </c>
      <c r="R2379" s="237" t="s">
        <v>11006</v>
      </c>
      <c r="S2379" s="237" t="s">
        <v>10972</v>
      </c>
      <c r="T2379" s="237" t="s">
        <v>10973</v>
      </c>
      <c r="U2379" s="237" t="s">
        <v>11007</v>
      </c>
      <c r="V2379" s="237" t="s">
        <v>277</v>
      </c>
      <c r="W2379" s="237"/>
      <c r="X2379" s="237"/>
      <c r="Y2379" s="237" t="s">
        <v>11004</v>
      </c>
      <c r="Z2379" s="237" t="s">
        <v>11005</v>
      </c>
      <c r="AA2379" s="237" t="str">
        <f t="shared" si="400"/>
        <v>トクベツヨウゴロウジンホーム　ハギノカゼ</v>
      </c>
      <c r="AB2379" s="237" t="s">
        <v>7279</v>
      </c>
      <c r="AC2379" s="237" t="str">
        <f t="shared" si="401"/>
        <v>984</v>
      </c>
      <c r="AD2379" s="237" t="str">
        <f t="shared" si="402"/>
        <v>0838</v>
      </c>
      <c r="AE2379" s="237" t="s">
        <v>9428</v>
      </c>
      <c r="AF2379" s="237" t="s">
        <v>11006</v>
      </c>
      <c r="AG2379" s="237" t="str">
        <f t="shared" si="403"/>
        <v>仙台市若林区上飯田字天神１番地の１</v>
      </c>
      <c r="AH2379" s="237" t="s">
        <v>10972</v>
      </c>
      <c r="AI2379" s="237" t="s">
        <v>10973</v>
      </c>
      <c r="AJ2379" s="237" t="s">
        <v>260</v>
      </c>
    </row>
    <row r="2380" spans="1:36">
      <c r="A2380" s="237" t="str">
        <f t="shared" ref="A2380:A2446" si="404">U2380&amp;V2380</f>
        <v>0415301233就労継続支援Ｂ型</v>
      </c>
      <c r="B2380" s="237" t="s">
        <v>11008</v>
      </c>
      <c r="C2380" s="237" t="s">
        <v>11009</v>
      </c>
      <c r="D2380" s="237" t="str">
        <f t="shared" ref="D2380:D2446" si="405">DBCS(C2380)</f>
        <v>ゴウドウガイシャビッグママ</v>
      </c>
      <c r="E2380" s="237" t="s">
        <v>7381</v>
      </c>
      <c r="F2380" s="237" t="str">
        <f t="shared" ref="F2380:F2446" si="406">LEFT(E2380,3)</f>
        <v>982</v>
      </c>
      <c r="G2380" s="237" t="str">
        <f t="shared" ref="G2380:G2446" si="407">RIGHT(E2380,4)</f>
        <v>0011</v>
      </c>
      <c r="H2380" s="237" t="s">
        <v>11010</v>
      </c>
      <c r="I2380" s="237" t="str">
        <f t="shared" ref="I2380:I2446" si="408">SUBSTITUTE(H2380,"宮城県","")</f>
        <v>仙台市太白区長町3丁目9番8号</v>
      </c>
      <c r="J2380" s="237" t="s">
        <v>11011</v>
      </c>
      <c r="K2380" s="237" t="s">
        <v>11012</v>
      </c>
      <c r="L2380" s="237" t="s">
        <v>821</v>
      </c>
      <c r="M2380" s="237" t="s">
        <v>11013</v>
      </c>
      <c r="N2380" s="237" t="s">
        <v>11014</v>
      </c>
      <c r="O2380" s="237" t="s">
        <v>11015</v>
      </c>
      <c r="P2380" s="237" t="s">
        <v>10572</v>
      </c>
      <c r="Q2380" s="237" t="s">
        <v>9428</v>
      </c>
      <c r="R2380" s="237" t="s">
        <v>11016</v>
      </c>
      <c r="S2380" s="237" t="s">
        <v>11017</v>
      </c>
      <c r="T2380" s="237"/>
      <c r="U2380" s="237" t="s">
        <v>11018</v>
      </c>
      <c r="V2380" s="237" t="s">
        <v>111</v>
      </c>
      <c r="W2380" s="237"/>
      <c r="X2380" s="237"/>
      <c r="Y2380" s="237" t="s">
        <v>11014</v>
      </c>
      <c r="Z2380" s="237" t="s">
        <v>11015</v>
      </c>
      <c r="AA2380" s="237" t="str">
        <f t="shared" ref="AA2380:AA2446" si="409">DBCS(Z2380)</f>
        <v>シュウロウシエンＢガタジギョウショ　ビッグサン</v>
      </c>
      <c r="AB2380" s="237" t="s">
        <v>10572</v>
      </c>
      <c r="AC2380" s="237" t="str">
        <f t="shared" ref="AC2380:AC2446" si="410">LEFT(AB2380,3)</f>
        <v>984</v>
      </c>
      <c r="AD2380" s="237" t="str">
        <f t="shared" ref="AD2380:AD2446" si="411">RIGHT(AB2380,4)</f>
        <v>0012</v>
      </c>
      <c r="AE2380" s="237" t="s">
        <v>9428</v>
      </c>
      <c r="AF2380" s="237" t="s">
        <v>11016</v>
      </c>
      <c r="AG2380" s="237" t="str">
        <f t="shared" ref="AG2380:AG2446" si="412">SUBSTITUTE(AF2380,"宮城県","")</f>
        <v>仙台市若林区六丁の目中町７番73号エクセレント庄清205</v>
      </c>
      <c r="AH2380" s="237" t="s">
        <v>11017</v>
      </c>
      <c r="AI2380" s="237"/>
      <c r="AJ2380" s="237" t="s">
        <v>260</v>
      </c>
    </row>
    <row r="2381" spans="1:36">
      <c r="A2381" s="237" t="str">
        <f t="shared" si="404"/>
        <v>0415301241居宅介護</v>
      </c>
      <c r="B2381" s="237" t="s">
        <v>10933</v>
      </c>
      <c r="C2381" s="237" t="s">
        <v>10934</v>
      </c>
      <c r="D2381" s="237" t="str">
        <f t="shared" si="405"/>
        <v>カブシキガイシャミライキカク</v>
      </c>
      <c r="E2381" s="237" t="s">
        <v>10891</v>
      </c>
      <c r="F2381" s="237" t="str">
        <f t="shared" si="406"/>
        <v>984</v>
      </c>
      <c r="G2381" s="237" t="str">
        <f t="shared" si="407"/>
        <v>0032</v>
      </c>
      <c r="H2381" s="237" t="s">
        <v>10935</v>
      </c>
      <c r="I2381" s="237" t="str">
        <f t="shared" si="408"/>
        <v>仙台市若林区荒井七丁目４番地の１</v>
      </c>
      <c r="J2381" s="237" t="s">
        <v>10936</v>
      </c>
      <c r="K2381" s="237" t="s">
        <v>10937</v>
      </c>
      <c r="L2381" s="237" t="s">
        <v>339</v>
      </c>
      <c r="M2381" s="237" t="s">
        <v>10938</v>
      </c>
      <c r="N2381" s="237" t="s">
        <v>11019</v>
      </c>
      <c r="O2381" s="237" t="s">
        <v>11020</v>
      </c>
      <c r="P2381" s="237" t="s">
        <v>10941</v>
      </c>
      <c r="Q2381" s="237" t="s">
        <v>9428</v>
      </c>
      <c r="R2381" s="237" t="s">
        <v>11021</v>
      </c>
      <c r="S2381" s="237" t="s">
        <v>11022</v>
      </c>
      <c r="T2381" s="237" t="s">
        <v>10944</v>
      </c>
      <c r="U2381" s="237" t="s">
        <v>11023</v>
      </c>
      <c r="V2381" s="237" t="s">
        <v>99</v>
      </c>
      <c r="W2381" s="237"/>
      <c r="X2381" s="237"/>
      <c r="Y2381" s="237" t="s">
        <v>11019</v>
      </c>
      <c r="Z2381" s="237" t="s">
        <v>11020</v>
      </c>
      <c r="AA2381" s="237" t="str">
        <f t="shared" si="409"/>
        <v>アンダンチホウモンカイゴ</v>
      </c>
      <c r="AB2381" s="237" t="s">
        <v>10941</v>
      </c>
      <c r="AC2381" s="237" t="str">
        <f t="shared" si="410"/>
        <v>984</v>
      </c>
      <c r="AD2381" s="237" t="str">
        <f t="shared" si="411"/>
        <v>0017</v>
      </c>
      <c r="AE2381" s="237" t="s">
        <v>9428</v>
      </c>
      <c r="AF2381" s="237" t="s">
        <v>11021</v>
      </c>
      <c r="AG2381" s="237" t="str">
        <f t="shared" si="412"/>
        <v>仙台市若林区なないろの里一丁目19番地の２</v>
      </c>
      <c r="AH2381" s="237" t="s">
        <v>11022</v>
      </c>
      <c r="AI2381" s="237" t="s">
        <v>10944</v>
      </c>
      <c r="AJ2381" s="237" t="s">
        <v>260</v>
      </c>
    </row>
    <row r="2382" spans="1:36">
      <c r="A2382" s="237" t="str">
        <f t="shared" si="404"/>
        <v>0415301241重度訪問介護</v>
      </c>
      <c r="B2382" s="237" t="s">
        <v>10933</v>
      </c>
      <c r="C2382" s="237" t="s">
        <v>10934</v>
      </c>
      <c r="D2382" s="237" t="str">
        <f t="shared" si="405"/>
        <v>カブシキガイシャミライキカク</v>
      </c>
      <c r="E2382" s="237" t="s">
        <v>10891</v>
      </c>
      <c r="F2382" s="237" t="str">
        <f t="shared" si="406"/>
        <v>984</v>
      </c>
      <c r="G2382" s="237" t="str">
        <f t="shared" si="407"/>
        <v>0032</v>
      </c>
      <c r="H2382" s="237" t="s">
        <v>10935</v>
      </c>
      <c r="I2382" s="237" t="str">
        <f t="shared" si="408"/>
        <v>仙台市若林区荒井七丁目４番地の１</v>
      </c>
      <c r="J2382" s="237" t="s">
        <v>10936</v>
      </c>
      <c r="K2382" s="237" t="s">
        <v>10937</v>
      </c>
      <c r="L2382" s="237" t="s">
        <v>339</v>
      </c>
      <c r="M2382" s="237" t="s">
        <v>10938</v>
      </c>
      <c r="N2382" s="237" t="s">
        <v>11019</v>
      </c>
      <c r="O2382" s="237" t="s">
        <v>11020</v>
      </c>
      <c r="P2382" s="237" t="s">
        <v>10941</v>
      </c>
      <c r="Q2382" s="237" t="s">
        <v>9428</v>
      </c>
      <c r="R2382" s="237" t="s">
        <v>11021</v>
      </c>
      <c r="S2382" s="237" t="s">
        <v>11022</v>
      </c>
      <c r="T2382" s="237" t="s">
        <v>10944</v>
      </c>
      <c r="U2382" s="237" t="s">
        <v>11023</v>
      </c>
      <c r="V2382" s="237" t="s">
        <v>101</v>
      </c>
      <c r="W2382" s="237"/>
      <c r="X2382" s="237"/>
      <c r="Y2382" s="237" t="s">
        <v>11019</v>
      </c>
      <c r="Z2382" s="237" t="s">
        <v>11020</v>
      </c>
      <c r="AA2382" s="237" t="str">
        <f t="shared" si="409"/>
        <v>アンダンチホウモンカイゴ</v>
      </c>
      <c r="AB2382" s="237" t="s">
        <v>10941</v>
      </c>
      <c r="AC2382" s="237" t="str">
        <f t="shared" si="410"/>
        <v>984</v>
      </c>
      <c r="AD2382" s="237" t="str">
        <f t="shared" si="411"/>
        <v>0017</v>
      </c>
      <c r="AE2382" s="237" t="s">
        <v>9428</v>
      </c>
      <c r="AF2382" s="237" t="s">
        <v>11021</v>
      </c>
      <c r="AG2382" s="237" t="str">
        <f t="shared" si="412"/>
        <v>仙台市若林区なないろの里一丁目19番地の２</v>
      </c>
      <c r="AH2382" s="237" t="s">
        <v>11022</v>
      </c>
      <c r="AI2382" s="237" t="s">
        <v>10944</v>
      </c>
      <c r="AJ2382" s="237" t="s">
        <v>260</v>
      </c>
    </row>
    <row r="2383" spans="1:36">
      <c r="A2383" s="237" t="str">
        <f t="shared" si="404"/>
        <v>0415301258就労継続支援Ｂ型</v>
      </c>
      <c r="B2383" s="237" t="s">
        <v>11024</v>
      </c>
      <c r="C2383" s="237" t="s">
        <v>11025</v>
      </c>
      <c r="D2383" s="237" t="str">
        <f t="shared" si="405"/>
        <v>イッパンシャダンホウジンＭＹＲＯマイロ</v>
      </c>
      <c r="E2383" s="237" t="s">
        <v>10345</v>
      </c>
      <c r="F2383" s="237" t="str">
        <f t="shared" si="406"/>
        <v>984</v>
      </c>
      <c r="G2383" s="237" t="str">
        <f t="shared" si="407"/>
        <v>0816</v>
      </c>
      <c r="H2383" s="237" t="s">
        <v>11026</v>
      </c>
      <c r="I2383" s="237" t="str">
        <f t="shared" si="408"/>
        <v>仙台市若林区河原町二丁目５番45号　コーポ麿201号室</v>
      </c>
      <c r="J2383" s="237" t="s">
        <v>11027</v>
      </c>
      <c r="K2383" s="237" t="s">
        <v>11028</v>
      </c>
      <c r="L2383" s="237" t="s">
        <v>901</v>
      </c>
      <c r="M2383" s="237" t="s">
        <v>11029</v>
      </c>
      <c r="N2383" s="237" t="s">
        <v>11030</v>
      </c>
      <c r="O2383" s="237" t="s">
        <v>11031</v>
      </c>
      <c r="P2383" s="237" t="s">
        <v>10345</v>
      </c>
      <c r="Q2383" s="237" t="s">
        <v>9428</v>
      </c>
      <c r="R2383" s="237" t="s">
        <v>11032</v>
      </c>
      <c r="S2383" s="237" t="s">
        <v>11027</v>
      </c>
      <c r="T2383" s="237" t="s">
        <v>11028</v>
      </c>
      <c r="U2383" s="237" t="s">
        <v>11033</v>
      </c>
      <c r="V2383" s="237" t="s">
        <v>111</v>
      </c>
      <c r="W2383" s="237"/>
      <c r="X2383" s="237"/>
      <c r="Y2383" s="237" t="s">
        <v>11030</v>
      </c>
      <c r="Z2383" s="237" t="s">
        <v>11031</v>
      </c>
      <c r="AA2383" s="237" t="str">
        <f t="shared" si="409"/>
        <v>マイロ</v>
      </c>
      <c r="AB2383" s="237" t="s">
        <v>10345</v>
      </c>
      <c r="AC2383" s="237" t="str">
        <f t="shared" si="410"/>
        <v>984</v>
      </c>
      <c r="AD2383" s="237" t="str">
        <f t="shared" si="411"/>
        <v>0816</v>
      </c>
      <c r="AE2383" s="237" t="s">
        <v>9428</v>
      </c>
      <c r="AF2383" s="237" t="s">
        <v>11032</v>
      </c>
      <c r="AG2383" s="237" t="str">
        <f t="shared" si="412"/>
        <v>仙台市若林区河原町二丁目５番45号　コーポ麿102号室、201号室</v>
      </c>
      <c r="AH2383" s="237" t="s">
        <v>11027</v>
      </c>
      <c r="AI2383" s="237" t="s">
        <v>11028</v>
      </c>
      <c r="AJ2383" s="237" t="s">
        <v>260</v>
      </c>
    </row>
    <row r="2384" spans="1:36">
      <c r="A2384" s="237" t="str">
        <f t="shared" si="404"/>
        <v>0415301266就労継続支援Ｂ型</v>
      </c>
      <c r="B2384" s="237" t="s">
        <v>11034</v>
      </c>
      <c r="C2384" s="237" t="s">
        <v>11035</v>
      </c>
      <c r="D2384" s="237" t="str">
        <f t="shared" si="405"/>
        <v>カブシキガイシャマガジンコンビニエンス</v>
      </c>
      <c r="E2384" s="237" t="s">
        <v>11036</v>
      </c>
      <c r="F2384" s="237" t="str">
        <f t="shared" si="406"/>
        <v>253</v>
      </c>
      <c r="G2384" s="237" t="str">
        <f t="shared" si="407"/>
        <v>0113</v>
      </c>
      <c r="H2384" s="237" t="s">
        <v>11037</v>
      </c>
      <c r="I2384" s="237" t="str">
        <f t="shared" si="408"/>
        <v>神奈川県高座郡寒川町大曲三丁目５番２号</v>
      </c>
      <c r="J2384" s="237" t="s">
        <v>11038</v>
      </c>
      <c r="K2384" s="237" t="s">
        <v>11039</v>
      </c>
      <c r="L2384" s="237" t="s">
        <v>339</v>
      </c>
      <c r="M2384" s="237" t="s">
        <v>11040</v>
      </c>
      <c r="N2384" s="237" t="s">
        <v>11041</v>
      </c>
      <c r="O2384" s="237" t="s">
        <v>11042</v>
      </c>
      <c r="P2384" s="237" t="s">
        <v>10824</v>
      </c>
      <c r="Q2384" s="237" t="s">
        <v>9428</v>
      </c>
      <c r="R2384" s="237" t="s">
        <v>11043</v>
      </c>
      <c r="S2384" s="237" t="s">
        <v>11044</v>
      </c>
      <c r="T2384" s="237" t="s">
        <v>11045</v>
      </c>
      <c r="U2384" s="237" t="s">
        <v>11046</v>
      </c>
      <c r="V2384" s="237" t="s">
        <v>111</v>
      </c>
      <c r="W2384" s="237"/>
      <c r="X2384" s="237"/>
      <c r="Y2384" s="237" t="s">
        <v>11041</v>
      </c>
      <c r="Z2384" s="237" t="s">
        <v>11042</v>
      </c>
      <c r="AA2384" s="237" t="str">
        <f t="shared" si="409"/>
        <v>ジョブタスセンダイロクチョウノメジギョウショ</v>
      </c>
      <c r="AB2384" s="237" t="s">
        <v>10824</v>
      </c>
      <c r="AC2384" s="237" t="str">
        <f t="shared" si="410"/>
        <v>984</v>
      </c>
      <c r="AD2384" s="237" t="str">
        <f t="shared" si="411"/>
        <v>0003</v>
      </c>
      <c r="AE2384" s="237" t="s">
        <v>9428</v>
      </c>
      <c r="AF2384" s="237" t="s">
        <v>11043</v>
      </c>
      <c r="AG2384" s="237" t="str">
        <f t="shared" si="412"/>
        <v>仙台市若林区六丁の目北町４番６号</v>
      </c>
      <c r="AH2384" s="237" t="s">
        <v>11044</v>
      </c>
      <c r="AI2384" s="237" t="s">
        <v>11045</v>
      </c>
      <c r="AJ2384" s="237" t="s">
        <v>260</v>
      </c>
    </row>
    <row r="2385" spans="1:36">
      <c r="A2385" s="237" t="str">
        <f t="shared" si="404"/>
        <v>0415301274就労継続支援Ｂ型</v>
      </c>
      <c r="B2385" s="237" t="s">
        <v>11047</v>
      </c>
      <c r="C2385" s="237" t="s">
        <v>11048</v>
      </c>
      <c r="D2385" s="237" t="str">
        <f t="shared" si="405"/>
        <v>カブシキガイシャスミールプロジェクト</v>
      </c>
      <c r="E2385" s="237" t="s">
        <v>10308</v>
      </c>
      <c r="F2385" s="237" t="str">
        <f t="shared" si="406"/>
        <v>984</v>
      </c>
      <c r="G2385" s="237" t="str">
        <f t="shared" si="407"/>
        <v>0826</v>
      </c>
      <c r="H2385" s="237" t="s">
        <v>11049</v>
      </c>
      <c r="I2385" s="237" t="str">
        <f t="shared" si="408"/>
        <v>仙台市若林区若林四丁目４番13号</v>
      </c>
      <c r="J2385" s="237" t="s">
        <v>11050</v>
      </c>
      <c r="K2385" s="237" t="s">
        <v>11051</v>
      </c>
      <c r="L2385" s="237" t="s">
        <v>339</v>
      </c>
      <c r="M2385" s="237" t="s">
        <v>11052</v>
      </c>
      <c r="N2385" s="237" t="s">
        <v>11053</v>
      </c>
      <c r="O2385" s="237" t="s">
        <v>11054</v>
      </c>
      <c r="P2385" s="237" t="s">
        <v>10308</v>
      </c>
      <c r="Q2385" s="237" t="s">
        <v>9428</v>
      </c>
      <c r="R2385" s="237" t="s">
        <v>11049</v>
      </c>
      <c r="S2385" s="237" t="s">
        <v>11050</v>
      </c>
      <c r="T2385" s="237" t="s">
        <v>11051</v>
      </c>
      <c r="U2385" s="237" t="s">
        <v>11055</v>
      </c>
      <c r="V2385" s="237" t="s">
        <v>111</v>
      </c>
      <c r="W2385" s="237"/>
      <c r="X2385" s="237"/>
      <c r="Y2385" s="237" t="s">
        <v>11053</v>
      </c>
      <c r="Z2385" s="237" t="s">
        <v>11054</v>
      </c>
      <c r="AA2385" s="237" t="str">
        <f t="shared" si="409"/>
        <v>スミールステッドワカバヤシ</v>
      </c>
      <c r="AB2385" s="237" t="s">
        <v>10308</v>
      </c>
      <c r="AC2385" s="237" t="str">
        <f t="shared" si="410"/>
        <v>984</v>
      </c>
      <c r="AD2385" s="237" t="str">
        <f t="shared" si="411"/>
        <v>0826</v>
      </c>
      <c r="AE2385" s="237" t="s">
        <v>9428</v>
      </c>
      <c r="AF2385" s="237" t="s">
        <v>11049</v>
      </c>
      <c r="AG2385" s="237" t="str">
        <f t="shared" si="412"/>
        <v>仙台市若林区若林四丁目４番13号</v>
      </c>
      <c r="AH2385" s="237" t="s">
        <v>11050</v>
      </c>
      <c r="AI2385" s="237" t="s">
        <v>11051</v>
      </c>
      <c r="AJ2385" s="237" t="s">
        <v>260</v>
      </c>
    </row>
    <row r="2386" spans="1:36">
      <c r="A2386" s="237" t="str">
        <f t="shared" si="404"/>
        <v>0415301282居宅介護</v>
      </c>
      <c r="B2386" s="237" t="s">
        <v>1177</v>
      </c>
      <c r="C2386" s="237" t="s">
        <v>11056</v>
      </c>
      <c r="D2386" s="237" t="str">
        <f t="shared" si="405"/>
        <v>カブシキガイシャツチヤ</v>
      </c>
      <c r="E2386" s="237" t="s">
        <v>11057</v>
      </c>
      <c r="F2386" s="237" t="str">
        <f t="shared" si="406"/>
        <v>715</v>
      </c>
      <c r="G2386" s="237" t="str">
        <f t="shared" si="407"/>
        <v>0019</v>
      </c>
      <c r="H2386" s="237" t="s">
        <v>11058</v>
      </c>
      <c r="I2386" s="237" t="str">
        <f t="shared" si="408"/>
        <v>岡山県井原市井原町192番地２　久安セントラルビル２階</v>
      </c>
      <c r="J2386" s="237" t="s">
        <v>11059</v>
      </c>
      <c r="K2386" s="237" t="s">
        <v>11060</v>
      </c>
      <c r="L2386" s="237" t="s">
        <v>339</v>
      </c>
      <c r="M2386" s="237" t="s">
        <v>11061</v>
      </c>
      <c r="N2386" s="237" t="s">
        <v>11062</v>
      </c>
      <c r="O2386" s="237" t="s">
        <v>11063</v>
      </c>
      <c r="P2386" s="237" t="s">
        <v>11064</v>
      </c>
      <c r="Q2386" s="237" t="s">
        <v>9428</v>
      </c>
      <c r="R2386" s="237" t="s">
        <v>11065</v>
      </c>
      <c r="S2386" s="237" t="s">
        <v>11066</v>
      </c>
      <c r="T2386" s="237" t="s">
        <v>11067</v>
      </c>
      <c r="U2386" s="237" t="s">
        <v>11068</v>
      </c>
      <c r="V2386" s="237" t="s">
        <v>99</v>
      </c>
      <c r="W2386" s="237"/>
      <c r="X2386" s="237"/>
      <c r="Y2386" s="237" t="s">
        <v>11062</v>
      </c>
      <c r="Z2386" s="237" t="s">
        <v>11063</v>
      </c>
      <c r="AA2386" s="237" t="str">
        <f t="shared" si="409"/>
        <v>ホームケアツチヤ　センダイ</v>
      </c>
      <c r="AB2386" s="237" t="s">
        <v>11064</v>
      </c>
      <c r="AC2386" s="237" t="str">
        <f t="shared" si="410"/>
        <v>984</v>
      </c>
      <c r="AD2386" s="237" t="str">
        <f t="shared" si="411"/>
        <v>0030</v>
      </c>
      <c r="AE2386" s="237" t="s">
        <v>9428</v>
      </c>
      <c r="AF2386" s="237" t="s">
        <v>11065</v>
      </c>
      <c r="AG2386" s="237" t="str">
        <f t="shared" si="412"/>
        <v>仙台市若林区荒井東一丁目８番地の４　アライデザインセンター２</v>
      </c>
      <c r="AH2386" s="237" t="s">
        <v>11066</v>
      </c>
      <c r="AI2386" s="237" t="s">
        <v>11067</v>
      </c>
      <c r="AJ2386" s="237" t="s">
        <v>260</v>
      </c>
    </row>
    <row r="2387" spans="1:36">
      <c r="A2387" s="237" t="str">
        <f t="shared" si="404"/>
        <v>0415301282重度訪問介護</v>
      </c>
      <c r="B2387" s="237" t="s">
        <v>1177</v>
      </c>
      <c r="C2387" s="237" t="s">
        <v>11056</v>
      </c>
      <c r="D2387" s="237" t="str">
        <f t="shared" si="405"/>
        <v>カブシキガイシャツチヤ</v>
      </c>
      <c r="E2387" s="237" t="s">
        <v>11057</v>
      </c>
      <c r="F2387" s="237" t="str">
        <f t="shared" si="406"/>
        <v>715</v>
      </c>
      <c r="G2387" s="237" t="str">
        <f t="shared" si="407"/>
        <v>0019</v>
      </c>
      <c r="H2387" s="237" t="s">
        <v>11058</v>
      </c>
      <c r="I2387" s="237" t="str">
        <f t="shared" si="408"/>
        <v>岡山県井原市井原町192番地２　久安セントラルビル２階</v>
      </c>
      <c r="J2387" s="237" t="s">
        <v>11059</v>
      </c>
      <c r="K2387" s="237" t="s">
        <v>11060</v>
      </c>
      <c r="L2387" s="237" t="s">
        <v>339</v>
      </c>
      <c r="M2387" s="237" t="s">
        <v>11061</v>
      </c>
      <c r="N2387" s="237" t="s">
        <v>11062</v>
      </c>
      <c r="O2387" s="237" t="s">
        <v>11063</v>
      </c>
      <c r="P2387" s="237" t="s">
        <v>11064</v>
      </c>
      <c r="Q2387" s="237" t="s">
        <v>9428</v>
      </c>
      <c r="R2387" s="237" t="s">
        <v>11065</v>
      </c>
      <c r="S2387" s="237" t="s">
        <v>11066</v>
      </c>
      <c r="T2387" s="237" t="s">
        <v>11067</v>
      </c>
      <c r="U2387" s="237" t="s">
        <v>11068</v>
      </c>
      <c r="V2387" s="237" t="s">
        <v>101</v>
      </c>
      <c r="W2387" s="237"/>
      <c r="X2387" s="237"/>
      <c r="Y2387" s="237" t="s">
        <v>11062</v>
      </c>
      <c r="Z2387" s="237" t="s">
        <v>11063</v>
      </c>
      <c r="AA2387" s="237" t="str">
        <f t="shared" si="409"/>
        <v>ホームケアツチヤ　センダイ</v>
      </c>
      <c r="AB2387" s="237" t="s">
        <v>11064</v>
      </c>
      <c r="AC2387" s="237" t="str">
        <f t="shared" si="410"/>
        <v>984</v>
      </c>
      <c r="AD2387" s="237" t="str">
        <f t="shared" si="411"/>
        <v>0030</v>
      </c>
      <c r="AE2387" s="237" t="s">
        <v>9428</v>
      </c>
      <c r="AF2387" s="237" t="s">
        <v>11065</v>
      </c>
      <c r="AG2387" s="237" t="str">
        <f t="shared" si="412"/>
        <v>仙台市若林区荒井東一丁目８番地の４　アライデザインセンター２</v>
      </c>
      <c r="AH2387" s="237" t="s">
        <v>11066</v>
      </c>
      <c r="AI2387" s="237" t="s">
        <v>11067</v>
      </c>
      <c r="AJ2387" s="237" t="s">
        <v>260</v>
      </c>
    </row>
    <row r="2388" spans="1:36">
      <c r="A2388" s="237" t="str">
        <f t="shared" si="404"/>
        <v>0415301290就労継続支援Ａ型</v>
      </c>
      <c r="B2388" s="237" t="s">
        <v>11069</v>
      </c>
      <c r="C2388" s="237" t="s">
        <v>11070</v>
      </c>
      <c r="D2388" s="237" t="str">
        <f t="shared" si="405"/>
        <v>カブシキガイシャジョブ・グー</v>
      </c>
      <c r="E2388" s="237" t="s">
        <v>11071</v>
      </c>
      <c r="F2388" s="237" t="str">
        <f t="shared" si="406"/>
        <v>984</v>
      </c>
      <c r="G2388" s="237" t="str">
        <f t="shared" si="407"/>
        <v>0052</v>
      </c>
      <c r="H2388" s="237" t="s">
        <v>11072</v>
      </c>
      <c r="I2388" s="237" t="str">
        <f t="shared" si="408"/>
        <v>仙台市若林区連坊二丁目１番19号</v>
      </c>
      <c r="J2388" s="237" t="s">
        <v>11073</v>
      </c>
      <c r="K2388" s="237" t="s">
        <v>11074</v>
      </c>
      <c r="L2388" s="237" t="s">
        <v>339</v>
      </c>
      <c r="M2388" s="237" t="s">
        <v>11075</v>
      </c>
      <c r="N2388" s="237" t="s">
        <v>11076</v>
      </c>
      <c r="O2388" s="237" t="s">
        <v>11077</v>
      </c>
      <c r="P2388" s="237" t="s">
        <v>11071</v>
      </c>
      <c r="Q2388" s="237" t="s">
        <v>9428</v>
      </c>
      <c r="R2388" s="237" t="s">
        <v>11078</v>
      </c>
      <c r="S2388" s="237" t="s">
        <v>11073</v>
      </c>
      <c r="T2388" s="237" t="s">
        <v>11074</v>
      </c>
      <c r="U2388" s="237" t="s">
        <v>11079</v>
      </c>
      <c r="V2388" s="237" t="s">
        <v>110</v>
      </c>
      <c r="W2388" s="237"/>
      <c r="X2388" s="237"/>
      <c r="Y2388" s="237" t="s">
        <v>11076</v>
      </c>
      <c r="Z2388" s="237" t="s">
        <v>11077</v>
      </c>
      <c r="AA2388" s="237" t="str">
        <f t="shared" si="409"/>
        <v>ジョブ・グー</v>
      </c>
      <c r="AB2388" s="237" t="s">
        <v>11071</v>
      </c>
      <c r="AC2388" s="237" t="str">
        <f t="shared" si="410"/>
        <v>984</v>
      </c>
      <c r="AD2388" s="237" t="str">
        <f t="shared" si="411"/>
        <v>0052</v>
      </c>
      <c r="AE2388" s="237" t="s">
        <v>9428</v>
      </c>
      <c r="AF2388" s="237" t="s">
        <v>11078</v>
      </c>
      <c r="AG2388" s="237" t="str">
        <f t="shared" si="412"/>
        <v>仙台市若林区連坊二丁目１番19号　コーポすがい１階</v>
      </c>
      <c r="AH2388" s="237" t="s">
        <v>11073</v>
      </c>
      <c r="AI2388" s="237" t="s">
        <v>11074</v>
      </c>
      <c r="AJ2388" s="237" t="s">
        <v>260</v>
      </c>
    </row>
    <row r="2389" spans="1:36">
      <c r="A2389" s="237" t="str">
        <f t="shared" si="404"/>
        <v>0415400019療養介護</v>
      </c>
      <c r="B2389" s="237" t="s">
        <v>11080</v>
      </c>
      <c r="C2389" s="237" t="s">
        <v>11081</v>
      </c>
      <c r="D2389" s="237" t="str">
        <f t="shared" si="405"/>
        <v>ドクリツギョウセイホウジンコクリツビョウインキコウセンダイニシタガビョウイン</v>
      </c>
      <c r="E2389" s="237" t="s">
        <v>11082</v>
      </c>
      <c r="F2389" s="237" t="str">
        <f t="shared" si="406"/>
        <v>982</v>
      </c>
      <c r="G2389" s="237" t="str">
        <f t="shared" si="407"/>
        <v>8555</v>
      </c>
      <c r="H2389" s="237" t="s">
        <v>11083</v>
      </c>
      <c r="I2389" s="237" t="str">
        <f t="shared" si="408"/>
        <v>仙台市太白区鈎取本町２丁目１１－１１</v>
      </c>
      <c r="J2389" s="237" t="s">
        <v>11084</v>
      </c>
      <c r="K2389" s="237" t="s">
        <v>11085</v>
      </c>
      <c r="L2389" s="237" t="s">
        <v>11086</v>
      </c>
      <c r="M2389" s="237" t="s">
        <v>11087</v>
      </c>
      <c r="N2389" s="237" t="s">
        <v>11080</v>
      </c>
      <c r="O2389" s="237" t="s">
        <v>11081</v>
      </c>
      <c r="P2389" s="237" t="s">
        <v>11082</v>
      </c>
      <c r="Q2389" s="237" t="s">
        <v>7382</v>
      </c>
      <c r="R2389" s="237" t="s">
        <v>11083</v>
      </c>
      <c r="S2389" s="237" t="s">
        <v>11084</v>
      </c>
      <c r="T2389" s="237" t="s">
        <v>11085</v>
      </c>
      <c r="U2389" s="237" t="s">
        <v>11088</v>
      </c>
      <c r="V2389" s="237" t="s">
        <v>103</v>
      </c>
      <c r="W2389" s="237"/>
      <c r="X2389" s="237"/>
      <c r="Y2389" s="237" t="s">
        <v>11080</v>
      </c>
      <c r="Z2389" s="237" t="s">
        <v>11081</v>
      </c>
      <c r="AA2389" s="237" t="str">
        <f t="shared" si="409"/>
        <v>ドクリツギョウセイホウジンコクリツビョウインキコウセンダイニシタガビョウイン</v>
      </c>
      <c r="AB2389" s="237" t="s">
        <v>11082</v>
      </c>
      <c r="AC2389" s="237" t="str">
        <f t="shared" si="410"/>
        <v>982</v>
      </c>
      <c r="AD2389" s="237" t="str">
        <f t="shared" si="411"/>
        <v>8555</v>
      </c>
      <c r="AE2389" s="237" t="s">
        <v>7382</v>
      </c>
      <c r="AF2389" s="237" t="s">
        <v>11083</v>
      </c>
      <c r="AG2389" s="237" t="str">
        <f t="shared" si="412"/>
        <v>仙台市太白区鈎取本町２丁目１１－１１</v>
      </c>
      <c r="AH2389" s="237" t="s">
        <v>11084</v>
      </c>
      <c r="AI2389" s="237" t="s">
        <v>11085</v>
      </c>
      <c r="AJ2389" s="237" t="s">
        <v>260</v>
      </c>
    </row>
    <row r="2390" spans="1:36">
      <c r="A2390" s="237" t="str">
        <f t="shared" si="404"/>
        <v>0415400019短期入所</v>
      </c>
      <c r="B2390" s="237" t="s">
        <v>11080</v>
      </c>
      <c r="C2390" s="237" t="s">
        <v>11081</v>
      </c>
      <c r="D2390" s="237" t="str">
        <f t="shared" si="405"/>
        <v>ドクリツギョウセイホウジンコクリツビョウインキコウセンダイニシタガビョウイン</v>
      </c>
      <c r="E2390" s="237" t="s">
        <v>11082</v>
      </c>
      <c r="F2390" s="237" t="str">
        <f t="shared" si="406"/>
        <v>982</v>
      </c>
      <c r="G2390" s="237" t="str">
        <f t="shared" si="407"/>
        <v>8555</v>
      </c>
      <c r="H2390" s="237" t="s">
        <v>11083</v>
      </c>
      <c r="I2390" s="237" t="str">
        <f t="shared" si="408"/>
        <v>仙台市太白区鈎取本町２丁目１１－１１</v>
      </c>
      <c r="J2390" s="237" t="s">
        <v>11084</v>
      </c>
      <c r="K2390" s="237" t="s">
        <v>11085</v>
      </c>
      <c r="L2390" s="237" t="s">
        <v>11086</v>
      </c>
      <c r="M2390" s="237" t="s">
        <v>11087</v>
      </c>
      <c r="N2390" s="237" t="s">
        <v>11080</v>
      </c>
      <c r="O2390" s="237" t="s">
        <v>11081</v>
      </c>
      <c r="P2390" s="237" t="s">
        <v>11082</v>
      </c>
      <c r="Q2390" s="237" t="s">
        <v>7382</v>
      </c>
      <c r="R2390" s="237" t="s">
        <v>11083</v>
      </c>
      <c r="S2390" s="237" t="s">
        <v>11084</v>
      </c>
      <c r="T2390" s="237" t="s">
        <v>11085</v>
      </c>
      <c r="U2390" s="237" t="s">
        <v>11088</v>
      </c>
      <c r="V2390" s="237" t="s">
        <v>277</v>
      </c>
      <c r="W2390" s="237"/>
      <c r="X2390" s="237"/>
      <c r="Y2390" s="237" t="s">
        <v>11080</v>
      </c>
      <c r="Z2390" s="237" t="s">
        <v>11081</v>
      </c>
      <c r="AA2390" s="237" t="str">
        <f t="shared" si="409"/>
        <v>ドクリツギョウセイホウジンコクリツビョウインキコウセンダイニシタガビョウイン</v>
      </c>
      <c r="AB2390" s="237" t="s">
        <v>11082</v>
      </c>
      <c r="AC2390" s="237" t="str">
        <f t="shared" si="410"/>
        <v>982</v>
      </c>
      <c r="AD2390" s="237" t="str">
        <f t="shared" si="411"/>
        <v>8555</v>
      </c>
      <c r="AE2390" s="237" t="s">
        <v>7382</v>
      </c>
      <c r="AF2390" s="237" t="s">
        <v>11083</v>
      </c>
      <c r="AG2390" s="237" t="str">
        <f t="shared" si="412"/>
        <v>仙台市太白区鈎取本町２丁目１１－１１</v>
      </c>
      <c r="AH2390" s="237" t="s">
        <v>11084</v>
      </c>
      <c r="AI2390" s="237" t="s">
        <v>11085</v>
      </c>
      <c r="AJ2390" s="237" t="s">
        <v>260</v>
      </c>
    </row>
    <row r="2391" spans="1:36">
      <c r="A2391" s="237" t="str">
        <f t="shared" si="404"/>
        <v>0415400027生活介護</v>
      </c>
      <c r="B2391" s="237" t="s">
        <v>6865</v>
      </c>
      <c r="C2391" s="237" t="s">
        <v>6866</v>
      </c>
      <c r="D2391" s="237" t="str">
        <f t="shared" si="405"/>
        <v>センダイシ</v>
      </c>
      <c r="E2391" s="237" t="s">
        <v>6867</v>
      </c>
      <c r="F2391" s="237" t="str">
        <f t="shared" si="406"/>
        <v>980</v>
      </c>
      <c r="G2391" s="237" t="str">
        <f t="shared" si="407"/>
        <v>8671</v>
      </c>
      <c r="H2391" s="237" t="s">
        <v>6868</v>
      </c>
      <c r="I2391" s="237" t="str">
        <f t="shared" si="408"/>
        <v>仙台市青葉区国分町三丁目７番１号</v>
      </c>
      <c r="J2391" s="237" t="s">
        <v>6869</v>
      </c>
      <c r="K2391" s="237" t="s">
        <v>6870</v>
      </c>
      <c r="L2391" s="237" t="s">
        <v>323</v>
      </c>
      <c r="M2391" s="237" t="s">
        <v>6871</v>
      </c>
      <c r="N2391" s="237" t="s">
        <v>11089</v>
      </c>
      <c r="O2391" s="237" t="s">
        <v>11090</v>
      </c>
      <c r="P2391" s="237" t="s">
        <v>11091</v>
      </c>
      <c r="Q2391" s="237" t="s">
        <v>7382</v>
      </c>
      <c r="R2391" s="237" t="s">
        <v>11092</v>
      </c>
      <c r="S2391" s="237" t="s">
        <v>11093</v>
      </c>
      <c r="T2391" s="237" t="s">
        <v>11094</v>
      </c>
      <c r="U2391" s="237" t="s">
        <v>11095</v>
      </c>
      <c r="V2391" s="237" t="s">
        <v>105</v>
      </c>
      <c r="W2391" s="237"/>
      <c r="X2391" s="237"/>
      <c r="Y2391" s="237" t="s">
        <v>11089</v>
      </c>
      <c r="Z2391" s="237" t="s">
        <v>11090</v>
      </c>
      <c r="AA2391" s="237" t="str">
        <f t="shared" si="409"/>
        <v>タイハクショウガイシャフクシセンター</v>
      </c>
      <c r="AB2391" s="237" t="s">
        <v>11091</v>
      </c>
      <c r="AC2391" s="237" t="str">
        <f t="shared" si="410"/>
        <v>982</v>
      </c>
      <c r="AD2391" s="237" t="str">
        <f t="shared" si="411"/>
        <v>0012</v>
      </c>
      <c r="AE2391" s="237" t="s">
        <v>7382</v>
      </c>
      <c r="AF2391" s="237" t="s">
        <v>11092</v>
      </c>
      <c r="AG2391" s="237" t="str">
        <f t="shared" si="412"/>
        <v>仙台市太白区長町南1-6-10</v>
      </c>
      <c r="AH2391" s="237" t="s">
        <v>11093</v>
      </c>
      <c r="AI2391" s="237" t="s">
        <v>11094</v>
      </c>
      <c r="AJ2391" s="237" t="s">
        <v>260</v>
      </c>
    </row>
    <row r="2392" spans="1:36">
      <c r="A2392" s="237" t="str">
        <f t="shared" si="404"/>
        <v>0415400027自立訓練（機能訓練）</v>
      </c>
      <c r="B2392" s="237" t="s">
        <v>6865</v>
      </c>
      <c r="C2392" s="237" t="s">
        <v>6866</v>
      </c>
      <c r="D2392" s="237" t="str">
        <f t="shared" si="405"/>
        <v>センダイシ</v>
      </c>
      <c r="E2392" s="237" t="s">
        <v>6867</v>
      </c>
      <c r="F2392" s="237" t="str">
        <f t="shared" si="406"/>
        <v>980</v>
      </c>
      <c r="G2392" s="237" t="str">
        <f t="shared" si="407"/>
        <v>8671</v>
      </c>
      <c r="H2392" s="237" t="s">
        <v>6868</v>
      </c>
      <c r="I2392" s="237" t="str">
        <f t="shared" si="408"/>
        <v>仙台市青葉区国分町三丁目７番１号</v>
      </c>
      <c r="J2392" s="237" t="s">
        <v>6869</v>
      </c>
      <c r="K2392" s="237" t="s">
        <v>6870</v>
      </c>
      <c r="L2392" s="237" t="s">
        <v>323</v>
      </c>
      <c r="M2392" s="237" t="s">
        <v>6871</v>
      </c>
      <c r="N2392" s="237" t="s">
        <v>11089</v>
      </c>
      <c r="O2392" s="237" t="s">
        <v>11090</v>
      </c>
      <c r="P2392" s="237" t="s">
        <v>11091</v>
      </c>
      <c r="Q2392" s="237" t="s">
        <v>7382</v>
      </c>
      <c r="R2392" s="237" t="s">
        <v>11092</v>
      </c>
      <c r="S2392" s="237" t="s">
        <v>11093</v>
      </c>
      <c r="T2392" s="237" t="s">
        <v>11094</v>
      </c>
      <c r="U2392" s="237" t="s">
        <v>11095</v>
      </c>
      <c r="V2392" s="237" t="s">
        <v>189</v>
      </c>
      <c r="W2392" s="237"/>
      <c r="X2392" s="237"/>
      <c r="Y2392" s="237" t="s">
        <v>11089</v>
      </c>
      <c r="Z2392" s="237" t="s">
        <v>11090</v>
      </c>
      <c r="AA2392" s="237" t="str">
        <f t="shared" si="409"/>
        <v>タイハクショウガイシャフクシセンター</v>
      </c>
      <c r="AB2392" s="237" t="s">
        <v>11091</v>
      </c>
      <c r="AC2392" s="237" t="str">
        <f t="shared" si="410"/>
        <v>982</v>
      </c>
      <c r="AD2392" s="237" t="str">
        <f t="shared" si="411"/>
        <v>0012</v>
      </c>
      <c r="AE2392" s="237" t="s">
        <v>7382</v>
      </c>
      <c r="AF2392" s="237" t="s">
        <v>11092</v>
      </c>
      <c r="AG2392" s="237" t="str">
        <f t="shared" si="412"/>
        <v>仙台市太白区長町南1-6-10</v>
      </c>
      <c r="AH2392" s="237" t="s">
        <v>11093</v>
      </c>
      <c r="AI2392" s="237" t="s">
        <v>11094</v>
      </c>
      <c r="AJ2392" s="237" t="s">
        <v>260</v>
      </c>
    </row>
    <row r="2393" spans="1:36">
      <c r="A2393" s="237" t="str">
        <f t="shared" si="404"/>
        <v>0415400027自立訓練（生活訓練）</v>
      </c>
      <c r="B2393" s="237" t="s">
        <v>6865</v>
      </c>
      <c r="C2393" s="237" t="s">
        <v>6866</v>
      </c>
      <c r="D2393" s="237" t="str">
        <f t="shared" si="405"/>
        <v>センダイシ</v>
      </c>
      <c r="E2393" s="237" t="s">
        <v>6867</v>
      </c>
      <c r="F2393" s="237" t="str">
        <f t="shared" si="406"/>
        <v>980</v>
      </c>
      <c r="G2393" s="237" t="str">
        <f t="shared" si="407"/>
        <v>8671</v>
      </c>
      <c r="H2393" s="237" t="s">
        <v>6868</v>
      </c>
      <c r="I2393" s="237" t="str">
        <f t="shared" si="408"/>
        <v>仙台市青葉区国分町三丁目７番１号</v>
      </c>
      <c r="J2393" s="237" t="s">
        <v>6869</v>
      </c>
      <c r="K2393" s="237" t="s">
        <v>6870</v>
      </c>
      <c r="L2393" s="237" t="s">
        <v>323</v>
      </c>
      <c r="M2393" s="237" t="s">
        <v>6871</v>
      </c>
      <c r="N2393" s="237" t="s">
        <v>11089</v>
      </c>
      <c r="O2393" s="237" t="s">
        <v>11090</v>
      </c>
      <c r="P2393" s="237" t="s">
        <v>11091</v>
      </c>
      <c r="Q2393" s="237" t="s">
        <v>7382</v>
      </c>
      <c r="R2393" s="237" t="s">
        <v>11092</v>
      </c>
      <c r="S2393" s="237" t="s">
        <v>11093</v>
      </c>
      <c r="T2393" s="237" t="s">
        <v>11094</v>
      </c>
      <c r="U2393" s="237" t="s">
        <v>11095</v>
      </c>
      <c r="V2393" s="237" t="s">
        <v>108</v>
      </c>
      <c r="W2393" s="237"/>
      <c r="X2393" s="237"/>
      <c r="Y2393" s="237" t="s">
        <v>11089</v>
      </c>
      <c r="Z2393" s="237" t="s">
        <v>11090</v>
      </c>
      <c r="AA2393" s="237" t="str">
        <f t="shared" si="409"/>
        <v>タイハクショウガイシャフクシセンター</v>
      </c>
      <c r="AB2393" s="237" t="s">
        <v>11091</v>
      </c>
      <c r="AC2393" s="237" t="str">
        <f t="shared" si="410"/>
        <v>982</v>
      </c>
      <c r="AD2393" s="237" t="str">
        <f t="shared" si="411"/>
        <v>0012</v>
      </c>
      <c r="AE2393" s="237" t="s">
        <v>7382</v>
      </c>
      <c r="AF2393" s="237" t="s">
        <v>11092</v>
      </c>
      <c r="AG2393" s="237" t="str">
        <f t="shared" si="412"/>
        <v>仙台市太白区長町南1-6-10</v>
      </c>
      <c r="AH2393" s="237" t="s">
        <v>11093</v>
      </c>
      <c r="AI2393" s="237" t="s">
        <v>11094</v>
      </c>
      <c r="AJ2393" s="237" t="s">
        <v>260</v>
      </c>
    </row>
    <row r="2394" spans="1:36">
      <c r="A2394" s="237" t="str">
        <f t="shared" si="404"/>
        <v>0415400084短期入所</v>
      </c>
      <c r="B2394" s="237" t="s">
        <v>11096</v>
      </c>
      <c r="C2394" s="237" t="s">
        <v>11097</v>
      </c>
      <c r="D2394" s="237" t="str">
        <f t="shared" si="405"/>
        <v>シャカイフクシホウジンセンダイビーナスカイ</v>
      </c>
      <c r="E2394" s="237" t="s">
        <v>9527</v>
      </c>
      <c r="F2394" s="237" t="str">
        <f t="shared" si="406"/>
        <v>981</v>
      </c>
      <c r="G2394" s="237" t="str">
        <f t="shared" si="407"/>
        <v>1101</v>
      </c>
      <c r="H2394" s="237" t="s">
        <v>11098</v>
      </c>
      <c r="I2394" s="237" t="str">
        <f t="shared" si="408"/>
        <v>仙台市太白区四郎丸字大宮26-3</v>
      </c>
      <c r="J2394" s="237" t="s">
        <v>11099</v>
      </c>
      <c r="K2394" s="237" t="s">
        <v>11100</v>
      </c>
      <c r="L2394" s="237" t="s">
        <v>248</v>
      </c>
      <c r="M2394" s="237" t="s">
        <v>11101</v>
      </c>
      <c r="N2394" s="237" t="s">
        <v>11102</v>
      </c>
      <c r="O2394" s="237" t="s">
        <v>11103</v>
      </c>
      <c r="P2394" s="237" t="s">
        <v>9527</v>
      </c>
      <c r="Q2394" s="237" t="s">
        <v>7382</v>
      </c>
      <c r="R2394" s="237" t="s">
        <v>11104</v>
      </c>
      <c r="S2394" s="237" t="s">
        <v>11099</v>
      </c>
      <c r="T2394" s="237" t="s">
        <v>11100</v>
      </c>
      <c r="U2394" s="237" t="s">
        <v>11105</v>
      </c>
      <c r="V2394" s="237" t="s">
        <v>277</v>
      </c>
      <c r="W2394" s="237"/>
      <c r="X2394" s="237"/>
      <c r="Y2394" s="237" t="s">
        <v>11106</v>
      </c>
      <c r="Z2394" s="237" t="s">
        <v>11107</v>
      </c>
      <c r="AA2394" s="237" t="str">
        <f t="shared" si="409"/>
        <v>トクベツヨウゴロウジンホーム　ハクトウエン</v>
      </c>
      <c r="AB2394" s="237" t="s">
        <v>9527</v>
      </c>
      <c r="AC2394" s="237" t="str">
        <f t="shared" si="410"/>
        <v>981</v>
      </c>
      <c r="AD2394" s="237" t="str">
        <f t="shared" si="411"/>
        <v>1101</v>
      </c>
      <c r="AE2394" s="237" t="s">
        <v>7382</v>
      </c>
      <c r="AF2394" s="237" t="s">
        <v>11104</v>
      </c>
      <c r="AG2394" s="237" t="str">
        <f t="shared" si="412"/>
        <v>仙台市太白区四郎丸字大宮２６番地の３</v>
      </c>
      <c r="AH2394" s="237" t="s">
        <v>11099</v>
      </c>
      <c r="AI2394" s="237" t="s">
        <v>11100</v>
      </c>
      <c r="AJ2394" s="237" t="s">
        <v>260</v>
      </c>
    </row>
    <row r="2395" spans="1:36">
      <c r="A2395" s="237" t="str">
        <f t="shared" si="404"/>
        <v>0415400092障害者支援施設：生活介護</v>
      </c>
      <c r="B2395" s="237" t="s">
        <v>11108</v>
      </c>
      <c r="C2395" s="237" t="s">
        <v>11109</v>
      </c>
      <c r="D2395" s="237" t="str">
        <f t="shared" si="405"/>
        <v>シャカイフクシホウジンキョウセイフクシカイ</v>
      </c>
      <c r="E2395" s="237" t="s">
        <v>2317</v>
      </c>
      <c r="F2395" s="237" t="str">
        <f t="shared" si="406"/>
        <v>981</v>
      </c>
      <c r="G2395" s="237" t="str">
        <f t="shared" si="407"/>
        <v>1102</v>
      </c>
      <c r="H2395" s="237" t="s">
        <v>11110</v>
      </c>
      <c r="I2395" s="237" t="str">
        <f t="shared" si="408"/>
        <v>仙台市太白区袋原五丁目12番1号</v>
      </c>
      <c r="J2395" s="237" t="s">
        <v>11111</v>
      </c>
      <c r="K2395" s="237" t="s">
        <v>11112</v>
      </c>
      <c r="L2395" s="237" t="s">
        <v>353</v>
      </c>
      <c r="M2395" s="237" t="s">
        <v>11113</v>
      </c>
      <c r="N2395" s="237" t="s">
        <v>11114</v>
      </c>
      <c r="O2395" s="237" t="s">
        <v>11115</v>
      </c>
      <c r="P2395" s="237" t="s">
        <v>11116</v>
      </c>
      <c r="Q2395" s="237" t="s">
        <v>7382</v>
      </c>
      <c r="R2395" s="237" t="s">
        <v>11117</v>
      </c>
      <c r="S2395" s="237" t="s">
        <v>11118</v>
      </c>
      <c r="T2395" s="237" t="s">
        <v>11119</v>
      </c>
      <c r="U2395" s="237" t="s">
        <v>11120</v>
      </c>
      <c r="V2395" s="237" t="s">
        <v>19065</v>
      </c>
      <c r="W2395" s="237" t="s">
        <v>228</v>
      </c>
      <c r="X2395" s="237"/>
      <c r="Y2395" s="237" t="s">
        <v>11114</v>
      </c>
      <c r="Z2395" s="237" t="s">
        <v>11115</v>
      </c>
      <c r="AA2395" s="237" t="str">
        <f t="shared" si="409"/>
        <v>ハギノサトダイニフクジュエン</v>
      </c>
      <c r="AB2395" s="237" t="s">
        <v>11116</v>
      </c>
      <c r="AC2395" s="237" t="str">
        <f t="shared" si="410"/>
        <v>982</v>
      </c>
      <c r="AD2395" s="237" t="str">
        <f t="shared" si="411"/>
        <v>0804</v>
      </c>
      <c r="AE2395" s="237" t="s">
        <v>7382</v>
      </c>
      <c r="AF2395" s="237" t="s">
        <v>11121</v>
      </c>
      <c r="AG2395" s="237" t="str">
        <f t="shared" si="412"/>
        <v>仙台市太白区鈎取御堂平３８番地</v>
      </c>
      <c r="AH2395" s="237" t="s">
        <v>11118</v>
      </c>
      <c r="AI2395" s="237" t="s">
        <v>11119</v>
      </c>
      <c r="AJ2395" s="237" t="s">
        <v>260</v>
      </c>
    </row>
    <row r="2396" spans="1:36">
      <c r="A2396" s="237" t="str">
        <f t="shared" si="404"/>
        <v>0415400092短期入所</v>
      </c>
      <c r="B2396" s="237" t="s">
        <v>11108</v>
      </c>
      <c r="C2396" s="237" t="s">
        <v>11109</v>
      </c>
      <c r="D2396" s="237" t="str">
        <f t="shared" si="405"/>
        <v>シャカイフクシホウジンキョウセイフクシカイ</v>
      </c>
      <c r="E2396" s="237" t="s">
        <v>2317</v>
      </c>
      <c r="F2396" s="237" t="str">
        <f t="shared" si="406"/>
        <v>981</v>
      </c>
      <c r="G2396" s="237" t="str">
        <f t="shared" si="407"/>
        <v>1102</v>
      </c>
      <c r="H2396" s="237" t="s">
        <v>11110</v>
      </c>
      <c r="I2396" s="237" t="str">
        <f t="shared" si="408"/>
        <v>仙台市太白区袋原五丁目12番1号</v>
      </c>
      <c r="J2396" s="237" t="s">
        <v>11111</v>
      </c>
      <c r="K2396" s="237" t="s">
        <v>11112</v>
      </c>
      <c r="L2396" s="237" t="s">
        <v>353</v>
      </c>
      <c r="M2396" s="237" t="s">
        <v>11113</v>
      </c>
      <c r="N2396" s="237" t="s">
        <v>11114</v>
      </c>
      <c r="O2396" s="237" t="s">
        <v>11115</v>
      </c>
      <c r="P2396" s="237" t="s">
        <v>11116</v>
      </c>
      <c r="Q2396" s="237" t="s">
        <v>7382</v>
      </c>
      <c r="R2396" s="237" t="s">
        <v>11117</v>
      </c>
      <c r="S2396" s="237" t="s">
        <v>11118</v>
      </c>
      <c r="T2396" s="237" t="s">
        <v>11119</v>
      </c>
      <c r="U2396" s="237" t="s">
        <v>11120</v>
      </c>
      <c r="V2396" s="237" t="s">
        <v>277</v>
      </c>
      <c r="W2396" s="237"/>
      <c r="X2396" s="237"/>
      <c r="Y2396" s="237" t="s">
        <v>11114</v>
      </c>
      <c r="Z2396" s="237" t="s">
        <v>11115</v>
      </c>
      <c r="AA2396" s="237" t="str">
        <f t="shared" si="409"/>
        <v>ハギノサトダイニフクジュエン</v>
      </c>
      <c r="AB2396" s="237" t="s">
        <v>11116</v>
      </c>
      <c r="AC2396" s="237" t="str">
        <f t="shared" si="410"/>
        <v>982</v>
      </c>
      <c r="AD2396" s="237" t="str">
        <f t="shared" si="411"/>
        <v>0804</v>
      </c>
      <c r="AE2396" s="237" t="s">
        <v>7382</v>
      </c>
      <c r="AF2396" s="237" t="s">
        <v>11117</v>
      </c>
      <c r="AG2396" s="237" t="str">
        <f t="shared" si="412"/>
        <v>仙台市太白区鈎取字御堂平38番地</v>
      </c>
      <c r="AH2396" s="237" t="s">
        <v>11118</v>
      </c>
      <c r="AI2396" s="237" t="s">
        <v>11119</v>
      </c>
      <c r="AJ2396" s="237" t="s">
        <v>260</v>
      </c>
    </row>
    <row r="2397" spans="1:36">
      <c r="A2397" s="237" t="str">
        <f t="shared" si="404"/>
        <v>0415400092施設入所支援</v>
      </c>
      <c r="B2397" s="237" t="s">
        <v>11108</v>
      </c>
      <c r="C2397" s="237" t="s">
        <v>11109</v>
      </c>
      <c r="D2397" s="237" t="str">
        <f t="shared" si="405"/>
        <v>シャカイフクシホウジンキョウセイフクシカイ</v>
      </c>
      <c r="E2397" s="237" t="s">
        <v>2317</v>
      </c>
      <c r="F2397" s="237" t="str">
        <f t="shared" si="406"/>
        <v>981</v>
      </c>
      <c r="G2397" s="237" t="str">
        <f t="shared" si="407"/>
        <v>1102</v>
      </c>
      <c r="H2397" s="237" t="s">
        <v>11110</v>
      </c>
      <c r="I2397" s="237" t="str">
        <f t="shared" si="408"/>
        <v>仙台市太白区袋原五丁目12番1号</v>
      </c>
      <c r="J2397" s="237" t="s">
        <v>11111</v>
      </c>
      <c r="K2397" s="237" t="s">
        <v>11112</v>
      </c>
      <c r="L2397" s="237" t="s">
        <v>353</v>
      </c>
      <c r="M2397" s="237" t="s">
        <v>11113</v>
      </c>
      <c r="N2397" s="237" t="s">
        <v>11114</v>
      </c>
      <c r="O2397" s="237" t="s">
        <v>11115</v>
      </c>
      <c r="P2397" s="237" t="s">
        <v>11116</v>
      </c>
      <c r="Q2397" s="237" t="s">
        <v>7382</v>
      </c>
      <c r="R2397" s="237" t="s">
        <v>11117</v>
      </c>
      <c r="S2397" s="237" t="s">
        <v>11118</v>
      </c>
      <c r="T2397" s="237" t="s">
        <v>11119</v>
      </c>
      <c r="U2397" s="237" t="s">
        <v>11120</v>
      </c>
      <c r="V2397" s="237" t="s">
        <v>107</v>
      </c>
      <c r="W2397" s="237" t="s">
        <v>228</v>
      </c>
      <c r="X2397" s="237"/>
      <c r="Y2397" s="237" t="s">
        <v>11114</v>
      </c>
      <c r="Z2397" s="237" t="s">
        <v>11115</v>
      </c>
      <c r="AA2397" s="237" t="str">
        <f t="shared" si="409"/>
        <v>ハギノサトダイニフクジュエン</v>
      </c>
      <c r="AB2397" s="237" t="s">
        <v>11116</v>
      </c>
      <c r="AC2397" s="237" t="str">
        <f t="shared" si="410"/>
        <v>982</v>
      </c>
      <c r="AD2397" s="237" t="str">
        <f t="shared" si="411"/>
        <v>0804</v>
      </c>
      <c r="AE2397" s="237" t="s">
        <v>7382</v>
      </c>
      <c r="AF2397" s="237" t="s">
        <v>11121</v>
      </c>
      <c r="AG2397" s="237" t="str">
        <f t="shared" si="412"/>
        <v>仙台市太白区鈎取御堂平３８番地</v>
      </c>
      <c r="AH2397" s="237" t="s">
        <v>11118</v>
      </c>
      <c r="AI2397" s="237" t="s">
        <v>11119</v>
      </c>
      <c r="AJ2397" s="237" t="s">
        <v>260</v>
      </c>
    </row>
    <row r="2398" spans="1:36">
      <c r="A2398" s="237" t="str">
        <f t="shared" si="404"/>
        <v>0415400092身体障害者入所療護施設</v>
      </c>
      <c r="B2398" s="237" t="s">
        <v>11108</v>
      </c>
      <c r="C2398" s="237" t="s">
        <v>11109</v>
      </c>
      <c r="D2398" s="237" t="str">
        <f t="shared" si="405"/>
        <v>シャカイフクシホウジンキョウセイフクシカイ</v>
      </c>
      <c r="E2398" s="237" t="s">
        <v>2317</v>
      </c>
      <c r="F2398" s="237" t="str">
        <f t="shared" si="406"/>
        <v>981</v>
      </c>
      <c r="G2398" s="237" t="str">
        <f t="shared" si="407"/>
        <v>1102</v>
      </c>
      <c r="H2398" s="237" t="s">
        <v>11110</v>
      </c>
      <c r="I2398" s="237" t="str">
        <f t="shared" si="408"/>
        <v>仙台市太白区袋原五丁目12番1号</v>
      </c>
      <c r="J2398" s="237" t="s">
        <v>11111</v>
      </c>
      <c r="K2398" s="237" t="s">
        <v>11112</v>
      </c>
      <c r="L2398" s="237" t="s">
        <v>353</v>
      </c>
      <c r="M2398" s="237" t="s">
        <v>11113</v>
      </c>
      <c r="N2398" s="237" t="s">
        <v>11114</v>
      </c>
      <c r="O2398" s="237" t="s">
        <v>11115</v>
      </c>
      <c r="P2398" s="237" t="s">
        <v>11116</v>
      </c>
      <c r="Q2398" s="237" t="s">
        <v>7382</v>
      </c>
      <c r="R2398" s="237" t="s">
        <v>11117</v>
      </c>
      <c r="S2398" s="237" t="s">
        <v>11118</v>
      </c>
      <c r="T2398" s="237" t="s">
        <v>11119</v>
      </c>
      <c r="U2398" s="237" t="s">
        <v>11120</v>
      </c>
      <c r="V2398" s="237" t="s">
        <v>1307</v>
      </c>
      <c r="W2398" s="237"/>
      <c r="X2398" s="237"/>
      <c r="Y2398" s="237" t="s">
        <v>11114</v>
      </c>
      <c r="Z2398" s="237" t="s">
        <v>11115</v>
      </c>
      <c r="AA2398" s="237" t="str">
        <f t="shared" si="409"/>
        <v>ハギノサトダイニフクジュエン</v>
      </c>
      <c r="AB2398" s="237" t="s">
        <v>11116</v>
      </c>
      <c r="AC2398" s="237" t="str">
        <f t="shared" si="410"/>
        <v>982</v>
      </c>
      <c r="AD2398" s="237" t="str">
        <f t="shared" si="411"/>
        <v>0804</v>
      </c>
      <c r="AE2398" s="237" t="s">
        <v>7382</v>
      </c>
      <c r="AF2398" s="237" t="s">
        <v>11121</v>
      </c>
      <c r="AG2398" s="237" t="str">
        <f t="shared" si="412"/>
        <v>仙台市太白区鈎取御堂平３８番地</v>
      </c>
      <c r="AH2398" s="237" t="s">
        <v>11118</v>
      </c>
      <c r="AI2398" s="237" t="s">
        <v>11119</v>
      </c>
      <c r="AJ2398" s="237" t="s">
        <v>280</v>
      </c>
    </row>
    <row r="2399" spans="1:36">
      <c r="A2399" s="237" t="str">
        <f t="shared" si="404"/>
        <v>0415400100障害者支援施設：生活介護</v>
      </c>
      <c r="B2399" s="237" t="s">
        <v>11108</v>
      </c>
      <c r="C2399" s="237" t="s">
        <v>11109</v>
      </c>
      <c r="D2399" s="237" t="str">
        <f t="shared" si="405"/>
        <v>シャカイフクシホウジンキョウセイフクシカイ</v>
      </c>
      <c r="E2399" s="237" t="s">
        <v>2317</v>
      </c>
      <c r="F2399" s="237" t="str">
        <f t="shared" si="406"/>
        <v>981</v>
      </c>
      <c r="G2399" s="237" t="str">
        <f t="shared" si="407"/>
        <v>1102</v>
      </c>
      <c r="H2399" s="237" t="s">
        <v>11110</v>
      </c>
      <c r="I2399" s="237" t="str">
        <f t="shared" si="408"/>
        <v>仙台市太白区袋原五丁目12番1号</v>
      </c>
      <c r="J2399" s="237" t="s">
        <v>11111</v>
      </c>
      <c r="K2399" s="237" t="s">
        <v>11112</v>
      </c>
      <c r="L2399" s="237" t="s">
        <v>353</v>
      </c>
      <c r="M2399" s="237" t="s">
        <v>11113</v>
      </c>
      <c r="N2399" s="237" t="s">
        <v>11122</v>
      </c>
      <c r="O2399" s="237" t="s">
        <v>11123</v>
      </c>
      <c r="P2399" s="237" t="s">
        <v>11116</v>
      </c>
      <c r="Q2399" s="237" t="s">
        <v>7382</v>
      </c>
      <c r="R2399" s="237" t="s">
        <v>11117</v>
      </c>
      <c r="S2399" s="237" t="s">
        <v>11124</v>
      </c>
      <c r="T2399" s="237" t="s">
        <v>11125</v>
      </c>
      <c r="U2399" s="237" t="s">
        <v>11126</v>
      </c>
      <c r="V2399" s="237" t="s">
        <v>19065</v>
      </c>
      <c r="W2399" s="237" t="s">
        <v>228</v>
      </c>
      <c r="X2399" s="237"/>
      <c r="Y2399" s="237" t="s">
        <v>11122</v>
      </c>
      <c r="Z2399" s="237" t="s">
        <v>11123</v>
      </c>
      <c r="AA2399" s="237" t="str">
        <f t="shared" si="409"/>
        <v>ハギノサトフクジュエン</v>
      </c>
      <c r="AB2399" s="237" t="s">
        <v>11116</v>
      </c>
      <c r="AC2399" s="237" t="str">
        <f t="shared" si="410"/>
        <v>982</v>
      </c>
      <c r="AD2399" s="237" t="str">
        <f t="shared" si="411"/>
        <v>0804</v>
      </c>
      <c r="AE2399" s="237" t="s">
        <v>7382</v>
      </c>
      <c r="AF2399" s="237" t="s">
        <v>11121</v>
      </c>
      <c r="AG2399" s="237" t="str">
        <f t="shared" si="412"/>
        <v>仙台市太白区鈎取御堂平３８番地</v>
      </c>
      <c r="AH2399" s="237" t="s">
        <v>11124</v>
      </c>
      <c r="AI2399" s="237" t="s">
        <v>11125</v>
      </c>
      <c r="AJ2399" s="237" t="s">
        <v>260</v>
      </c>
    </row>
    <row r="2400" spans="1:36">
      <c r="A2400" s="237" t="str">
        <f t="shared" si="404"/>
        <v>0415400100短期入所</v>
      </c>
      <c r="B2400" s="237" t="s">
        <v>11108</v>
      </c>
      <c r="C2400" s="237" t="s">
        <v>11109</v>
      </c>
      <c r="D2400" s="237" t="str">
        <f t="shared" si="405"/>
        <v>シャカイフクシホウジンキョウセイフクシカイ</v>
      </c>
      <c r="E2400" s="237" t="s">
        <v>2317</v>
      </c>
      <c r="F2400" s="237" t="str">
        <f t="shared" si="406"/>
        <v>981</v>
      </c>
      <c r="G2400" s="237" t="str">
        <f t="shared" si="407"/>
        <v>1102</v>
      </c>
      <c r="H2400" s="237" t="s">
        <v>11110</v>
      </c>
      <c r="I2400" s="237" t="str">
        <f t="shared" si="408"/>
        <v>仙台市太白区袋原五丁目12番1号</v>
      </c>
      <c r="J2400" s="237" t="s">
        <v>11111</v>
      </c>
      <c r="K2400" s="237" t="s">
        <v>11112</v>
      </c>
      <c r="L2400" s="237" t="s">
        <v>353</v>
      </c>
      <c r="M2400" s="237" t="s">
        <v>11113</v>
      </c>
      <c r="N2400" s="237" t="s">
        <v>11122</v>
      </c>
      <c r="O2400" s="237" t="s">
        <v>11123</v>
      </c>
      <c r="P2400" s="237" t="s">
        <v>11116</v>
      </c>
      <c r="Q2400" s="237" t="s">
        <v>7382</v>
      </c>
      <c r="R2400" s="237" t="s">
        <v>11117</v>
      </c>
      <c r="S2400" s="237" t="s">
        <v>11124</v>
      </c>
      <c r="T2400" s="237" t="s">
        <v>11125</v>
      </c>
      <c r="U2400" s="237" t="s">
        <v>11126</v>
      </c>
      <c r="V2400" s="237" t="s">
        <v>277</v>
      </c>
      <c r="W2400" s="237"/>
      <c r="X2400" s="237"/>
      <c r="Y2400" s="237" t="s">
        <v>11122</v>
      </c>
      <c r="Z2400" s="237" t="s">
        <v>11123</v>
      </c>
      <c r="AA2400" s="237" t="str">
        <f t="shared" si="409"/>
        <v>ハギノサトフクジュエン</v>
      </c>
      <c r="AB2400" s="237" t="s">
        <v>11116</v>
      </c>
      <c r="AC2400" s="237" t="str">
        <f t="shared" si="410"/>
        <v>982</v>
      </c>
      <c r="AD2400" s="237" t="str">
        <f t="shared" si="411"/>
        <v>0804</v>
      </c>
      <c r="AE2400" s="237" t="s">
        <v>7382</v>
      </c>
      <c r="AF2400" s="237" t="s">
        <v>11117</v>
      </c>
      <c r="AG2400" s="237" t="str">
        <f t="shared" si="412"/>
        <v>仙台市太白区鈎取字御堂平38番地</v>
      </c>
      <c r="AH2400" s="237" t="s">
        <v>11124</v>
      </c>
      <c r="AI2400" s="237" t="s">
        <v>11125</v>
      </c>
      <c r="AJ2400" s="237" t="s">
        <v>260</v>
      </c>
    </row>
    <row r="2401" spans="1:36">
      <c r="A2401" s="237" t="str">
        <f t="shared" si="404"/>
        <v>0415400100施設入所支援</v>
      </c>
      <c r="B2401" s="237" t="s">
        <v>11108</v>
      </c>
      <c r="C2401" s="237" t="s">
        <v>11109</v>
      </c>
      <c r="D2401" s="237" t="str">
        <f t="shared" si="405"/>
        <v>シャカイフクシホウジンキョウセイフクシカイ</v>
      </c>
      <c r="E2401" s="237" t="s">
        <v>2317</v>
      </c>
      <c r="F2401" s="237" t="str">
        <f t="shared" si="406"/>
        <v>981</v>
      </c>
      <c r="G2401" s="237" t="str">
        <f t="shared" si="407"/>
        <v>1102</v>
      </c>
      <c r="H2401" s="237" t="s">
        <v>11110</v>
      </c>
      <c r="I2401" s="237" t="str">
        <f t="shared" si="408"/>
        <v>仙台市太白区袋原五丁目12番1号</v>
      </c>
      <c r="J2401" s="237" t="s">
        <v>11111</v>
      </c>
      <c r="K2401" s="237" t="s">
        <v>11112</v>
      </c>
      <c r="L2401" s="237" t="s">
        <v>353</v>
      </c>
      <c r="M2401" s="237" t="s">
        <v>11113</v>
      </c>
      <c r="N2401" s="237" t="s">
        <v>11122</v>
      </c>
      <c r="O2401" s="237" t="s">
        <v>11123</v>
      </c>
      <c r="P2401" s="237" t="s">
        <v>11116</v>
      </c>
      <c r="Q2401" s="237" t="s">
        <v>7382</v>
      </c>
      <c r="R2401" s="237" t="s">
        <v>11117</v>
      </c>
      <c r="S2401" s="237" t="s">
        <v>11124</v>
      </c>
      <c r="T2401" s="237" t="s">
        <v>11125</v>
      </c>
      <c r="U2401" s="237" t="s">
        <v>11126</v>
      </c>
      <c r="V2401" s="237" t="s">
        <v>107</v>
      </c>
      <c r="W2401" s="237" t="s">
        <v>228</v>
      </c>
      <c r="X2401" s="237"/>
      <c r="Y2401" s="237" t="s">
        <v>11122</v>
      </c>
      <c r="Z2401" s="237" t="s">
        <v>11123</v>
      </c>
      <c r="AA2401" s="237" t="str">
        <f t="shared" si="409"/>
        <v>ハギノサトフクジュエン</v>
      </c>
      <c r="AB2401" s="237" t="s">
        <v>11116</v>
      </c>
      <c r="AC2401" s="237" t="str">
        <f t="shared" si="410"/>
        <v>982</v>
      </c>
      <c r="AD2401" s="237" t="str">
        <f t="shared" si="411"/>
        <v>0804</v>
      </c>
      <c r="AE2401" s="237" t="s">
        <v>7382</v>
      </c>
      <c r="AF2401" s="237" t="s">
        <v>11121</v>
      </c>
      <c r="AG2401" s="237" t="str">
        <f t="shared" si="412"/>
        <v>仙台市太白区鈎取御堂平３８番地</v>
      </c>
      <c r="AH2401" s="237" t="s">
        <v>11124</v>
      </c>
      <c r="AI2401" s="237" t="s">
        <v>11125</v>
      </c>
      <c r="AJ2401" s="237" t="s">
        <v>260</v>
      </c>
    </row>
    <row r="2402" spans="1:36">
      <c r="A2402" s="237" t="str">
        <f t="shared" si="404"/>
        <v>0415400100身体障害者入所療護施設</v>
      </c>
      <c r="B2402" s="237" t="s">
        <v>11108</v>
      </c>
      <c r="C2402" s="237" t="s">
        <v>11109</v>
      </c>
      <c r="D2402" s="237" t="str">
        <f t="shared" si="405"/>
        <v>シャカイフクシホウジンキョウセイフクシカイ</v>
      </c>
      <c r="E2402" s="237" t="s">
        <v>2317</v>
      </c>
      <c r="F2402" s="237" t="str">
        <f t="shared" si="406"/>
        <v>981</v>
      </c>
      <c r="G2402" s="237" t="str">
        <f t="shared" si="407"/>
        <v>1102</v>
      </c>
      <c r="H2402" s="237" t="s">
        <v>11110</v>
      </c>
      <c r="I2402" s="237" t="str">
        <f t="shared" si="408"/>
        <v>仙台市太白区袋原五丁目12番1号</v>
      </c>
      <c r="J2402" s="237" t="s">
        <v>11111</v>
      </c>
      <c r="K2402" s="237" t="s">
        <v>11112</v>
      </c>
      <c r="L2402" s="237" t="s">
        <v>353</v>
      </c>
      <c r="M2402" s="237" t="s">
        <v>11113</v>
      </c>
      <c r="N2402" s="237" t="s">
        <v>11122</v>
      </c>
      <c r="O2402" s="237" t="s">
        <v>11123</v>
      </c>
      <c r="P2402" s="237" t="s">
        <v>11116</v>
      </c>
      <c r="Q2402" s="237" t="s">
        <v>7382</v>
      </c>
      <c r="R2402" s="237" t="s">
        <v>11117</v>
      </c>
      <c r="S2402" s="237" t="s">
        <v>11124</v>
      </c>
      <c r="T2402" s="237" t="s">
        <v>11125</v>
      </c>
      <c r="U2402" s="237" t="s">
        <v>11126</v>
      </c>
      <c r="V2402" s="237" t="s">
        <v>1307</v>
      </c>
      <c r="W2402" s="237"/>
      <c r="X2402" s="237"/>
      <c r="Y2402" s="237" t="s">
        <v>11122</v>
      </c>
      <c r="Z2402" s="237" t="s">
        <v>11123</v>
      </c>
      <c r="AA2402" s="237" t="str">
        <f t="shared" si="409"/>
        <v>ハギノサトフクジュエン</v>
      </c>
      <c r="AB2402" s="237" t="s">
        <v>11116</v>
      </c>
      <c r="AC2402" s="237" t="str">
        <f t="shared" si="410"/>
        <v>982</v>
      </c>
      <c r="AD2402" s="237" t="str">
        <f t="shared" si="411"/>
        <v>0804</v>
      </c>
      <c r="AE2402" s="237" t="s">
        <v>7382</v>
      </c>
      <c r="AF2402" s="237" t="s">
        <v>11121</v>
      </c>
      <c r="AG2402" s="237" t="str">
        <f t="shared" si="412"/>
        <v>仙台市太白区鈎取御堂平３８番地</v>
      </c>
      <c r="AH2402" s="237" t="s">
        <v>11124</v>
      </c>
      <c r="AI2402" s="237" t="s">
        <v>11125</v>
      </c>
      <c r="AJ2402" s="237" t="s">
        <v>280</v>
      </c>
    </row>
    <row r="2403" spans="1:36">
      <c r="A2403" s="237" t="str">
        <f t="shared" ref="A2403" si="413">U2403&amp;V2403</f>
        <v>0415400118生活介護</v>
      </c>
      <c r="B2403" s="237" t="s">
        <v>11108</v>
      </c>
      <c r="C2403" s="237" t="s">
        <v>11109</v>
      </c>
      <c r="D2403" s="237" t="str">
        <f t="shared" ref="D2403" si="414">DBCS(C2403)</f>
        <v>シャカイフクシホウジンキョウセイフクシカイ</v>
      </c>
      <c r="E2403" s="237" t="s">
        <v>2317</v>
      </c>
      <c r="F2403" s="237" t="str">
        <f t="shared" ref="F2403" si="415">LEFT(E2403,3)</f>
        <v>981</v>
      </c>
      <c r="G2403" s="237" t="str">
        <f t="shared" ref="G2403" si="416">RIGHT(E2403,4)</f>
        <v>1102</v>
      </c>
      <c r="H2403" s="237" t="s">
        <v>11110</v>
      </c>
      <c r="I2403" s="237" t="str">
        <f t="shared" ref="I2403" si="417">SUBSTITUTE(H2403,"宮城県","")</f>
        <v>仙台市太白区袋原五丁目12番1号</v>
      </c>
      <c r="J2403" s="237" t="s">
        <v>11111</v>
      </c>
      <c r="K2403" s="237" t="s">
        <v>11112</v>
      </c>
      <c r="L2403" s="237" t="s">
        <v>353</v>
      </c>
      <c r="M2403" s="237" t="s">
        <v>11113</v>
      </c>
      <c r="N2403" s="237" t="s">
        <v>11127</v>
      </c>
      <c r="O2403" s="237" t="s">
        <v>11128</v>
      </c>
      <c r="P2403" s="237" t="s">
        <v>2317</v>
      </c>
      <c r="Q2403" s="237" t="s">
        <v>7382</v>
      </c>
      <c r="R2403" s="237" t="s">
        <v>11110</v>
      </c>
      <c r="S2403" s="237" t="s">
        <v>11129</v>
      </c>
      <c r="T2403" s="237" t="s">
        <v>11112</v>
      </c>
      <c r="U2403" s="237" t="s">
        <v>11130</v>
      </c>
      <c r="V2403" s="237" t="s">
        <v>19073</v>
      </c>
      <c r="W2403" s="237"/>
      <c r="X2403" s="237"/>
      <c r="Y2403" s="237" t="s">
        <v>11127</v>
      </c>
      <c r="Z2403" s="237" t="s">
        <v>11128</v>
      </c>
      <c r="AA2403" s="237" t="str">
        <f t="shared" ref="AA2403" si="418">DBCS(Z2403)</f>
        <v>センダイワークキャンパス</v>
      </c>
      <c r="AB2403" s="237" t="s">
        <v>2317</v>
      </c>
      <c r="AC2403" s="237" t="str">
        <f t="shared" ref="AC2403" si="419">LEFT(AB2403,3)</f>
        <v>981</v>
      </c>
      <c r="AD2403" s="237" t="str">
        <f t="shared" ref="AD2403" si="420">RIGHT(AB2403,4)</f>
        <v>1102</v>
      </c>
      <c r="AE2403" s="237" t="s">
        <v>7382</v>
      </c>
      <c r="AF2403" s="237" t="s">
        <v>11110</v>
      </c>
      <c r="AG2403" s="237" t="str">
        <f t="shared" ref="AG2403" si="421">SUBSTITUTE(AF2403,"宮城県","")</f>
        <v>仙台市太白区袋原五丁目12番1号</v>
      </c>
      <c r="AH2403" s="237" t="s">
        <v>11129</v>
      </c>
      <c r="AI2403" s="237" t="s">
        <v>11112</v>
      </c>
      <c r="AJ2403" s="237" t="s">
        <v>260</v>
      </c>
    </row>
    <row r="2404" spans="1:36">
      <c r="A2404" s="237" t="str">
        <f t="shared" si="404"/>
        <v>0415400118障害者支援施設：生活介護</v>
      </c>
      <c r="B2404" s="237" t="s">
        <v>11108</v>
      </c>
      <c r="C2404" s="237" t="s">
        <v>11109</v>
      </c>
      <c r="D2404" s="237" t="str">
        <f t="shared" si="405"/>
        <v>シャカイフクシホウジンキョウセイフクシカイ</v>
      </c>
      <c r="E2404" s="237" t="s">
        <v>2317</v>
      </c>
      <c r="F2404" s="237" t="str">
        <f t="shared" si="406"/>
        <v>981</v>
      </c>
      <c r="G2404" s="237" t="str">
        <f t="shared" si="407"/>
        <v>1102</v>
      </c>
      <c r="H2404" s="237" t="s">
        <v>11110</v>
      </c>
      <c r="I2404" s="237" t="str">
        <f t="shared" si="408"/>
        <v>仙台市太白区袋原五丁目12番1号</v>
      </c>
      <c r="J2404" s="237" t="s">
        <v>11111</v>
      </c>
      <c r="K2404" s="237" t="s">
        <v>11112</v>
      </c>
      <c r="L2404" s="237" t="s">
        <v>353</v>
      </c>
      <c r="M2404" s="237" t="s">
        <v>11113</v>
      </c>
      <c r="N2404" s="237" t="s">
        <v>11127</v>
      </c>
      <c r="O2404" s="237" t="s">
        <v>11128</v>
      </c>
      <c r="P2404" s="237" t="s">
        <v>2317</v>
      </c>
      <c r="Q2404" s="237" t="s">
        <v>7382</v>
      </c>
      <c r="R2404" s="237" t="s">
        <v>11110</v>
      </c>
      <c r="S2404" s="237" t="s">
        <v>11129</v>
      </c>
      <c r="T2404" s="237" t="s">
        <v>11112</v>
      </c>
      <c r="U2404" s="237" t="s">
        <v>11130</v>
      </c>
      <c r="V2404" s="237" t="s">
        <v>19065</v>
      </c>
      <c r="W2404" s="237" t="s">
        <v>228</v>
      </c>
      <c r="X2404" s="237"/>
      <c r="Y2404" s="237" t="s">
        <v>11127</v>
      </c>
      <c r="Z2404" s="237" t="s">
        <v>11128</v>
      </c>
      <c r="AA2404" s="237" t="str">
        <f t="shared" si="409"/>
        <v>センダイワークキャンパス</v>
      </c>
      <c r="AB2404" s="237" t="s">
        <v>2317</v>
      </c>
      <c r="AC2404" s="237" t="str">
        <f t="shared" si="410"/>
        <v>981</v>
      </c>
      <c r="AD2404" s="237" t="str">
        <f t="shared" si="411"/>
        <v>1102</v>
      </c>
      <c r="AE2404" s="237" t="s">
        <v>7382</v>
      </c>
      <c r="AF2404" s="237" t="s">
        <v>11110</v>
      </c>
      <c r="AG2404" s="237" t="str">
        <f t="shared" si="412"/>
        <v>仙台市太白区袋原五丁目12番1号</v>
      </c>
      <c r="AH2404" s="237" t="s">
        <v>11129</v>
      </c>
      <c r="AI2404" s="237" t="s">
        <v>11112</v>
      </c>
      <c r="AJ2404" s="237" t="s">
        <v>260</v>
      </c>
    </row>
    <row r="2405" spans="1:36">
      <c r="A2405" s="237" t="str">
        <f t="shared" si="404"/>
        <v>0415400118短期入所</v>
      </c>
      <c r="B2405" s="237" t="s">
        <v>11108</v>
      </c>
      <c r="C2405" s="237" t="s">
        <v>11109</v>
      </c>
      <c r="D2405" s="237" t="str">
        <f t="shared" si="405"/>
        <v>シャカイフクシホウジンキョウセイフクシカイ</v>
      </c>
      <c r="E2405" s="237" t="s">
        <v>2317</v>
      </c>
      <c r="F2405" s="237" t="str">
        <f t="shared" si="406"/>
        <v>981</v>
      </c>
      <c r="G2405" s="237" t="str">
        <f t="shared" si="407"/>
        <v>1102</v>
      </c>
      <c r="H2405" s="237" t="s">
        <v>11110</v>
      </c>
      <c r="I2405" s="237" t="str">
        <f t="shared" si="408"/>
        <v>仙台市太白区袋原五丁目12番1号</v>
      </c>
      <c r="J2405" s="237" t="s">
        <v>11111</v>
      </c>
      <c r="K2405" s="237" t="s">
        <v>11112</v>
      </c>
      <c r="L2405" s="237" t="s">
        <v>353</v>
      </c>
      <c r="M2405" s="237" t="s">
        <v>11113</v>
      </c>
      <c r="N2405" s="237" t="s">
        <v>11127</v>
      </c>
      <c r="O2405" s="237" t="s">
        <v>11128</v>
      </c>
      <c r="P2405" s="237" t="s">
        <v>2317</v>
      </c>
      <c r="Q2405" s="237" t="s">
        <v>7382</v>
      </c>
      <c r="R2405" s="237" t="s">
        <v>11110</v>
      </c>
      <c r="S2405" s="237" t="s">
        <v>11129</v>
      </c>
      <c r="T2405" s="237" t="s">
        <v>11112</v>
      </c>
      <c r="U2405" s="237" t="s">
        <v>11130</v>
      </c>
      <c r="V2405" s="237" t="s">
        <v>277</v>
      </c>
      <c r="W2405" s="237"/>
      <c r="X2405" s="237"/>
      <c r="Y2405" s="237" t="s">
        <v>11127</v>
      </c>
      <c r="Z2405" s="237" t="s">
        <v>11128</v>
      </c>
      <c r="AA2405" s="237" t="str">
        <f t="shared" si="409"/>
        <v>センダイワークキャンパス</v>
      </c>
      <c r="AB2405" s="237" t="s">
        <v>2317</v>
      </c>
      <c r="AC2405" s="237" t="str">
        <f t="shared" si="410"/>
        <v>981</v>
      </c>
      <c r="AD2405" s="237" t="str">
        <f t="shared" si="411"/>
        <v>1102</v>
      </c>
      <c r="AE2405" s="237" t="s">
        <v>7382</v>
      </c>
      <c r="AF2405" s="237" t="s">
        <v>11110</v>
      </c>
      <c r="AG2405" s="237" t="str">
        <f t="shared" si="412"/>
        <v>仙台市太白区袋原五丁目12番1号</v>
      </c>
      <c r="AH2405" s="237" t="s">
        <v>11129</v>
      </c>
      <c r="AI2405" s="237" t="s">
        <v>11112</v>
      </c>
      <c r="AJ2405" s="237" t="s">
        <v>260</v>
      </c>
    </row>
    <row r="2406" spans="1:36">
      <c r="A2406" s="237" t="str">
        <f t="shared" si="404"/>
        <v>0415400118施設入所支援</v>
      </c>
      <c r="B2406" s="237" t="s">
        <v>11108</v>
      </c>
      <c r="C2406" s="237" t="s">
        <v>11109</v>
      </c>
      <c r="D2406" s="237" t="str">
        <f t="shared" si="405"/>
        <v>シャカイフクシホウジンキョウセイフクシカイ</v>
      </c>
      <c r="E2406" s="237" t="s">
        <v>2317</v>
      </c>
      <c r="F2406" s="237" t="str">
        <f t="shared" si="406"/>
        <v>981</v>
      </c>
      <c r="G2406" s="237" t="str">
        <f t="shared" si="407"/>
        <v>1102</v>
      </c>
      <c r="H2406" s="237" t="s">
        <v>11110</v>
      </c>
      <c r="I2406" s="237" t="str">
        <f t="shared" si="408"/>
        <v>仙台市太白区袋原五丁目12番1号</v>
      </c>
      <c r="J2406" s="237" t="s">
        <v>11111</v>
      </c>
      <c r="K2406" s="237" t="s">
        <v>11112</v>
      </c>
      <c r="L2406" s="237" t="s">
        <v>353</v>
      </c>
      <c r="M2406" s="237" t="s">
        <v>11113</v>
      </c>
      <c r="N2406" s="237" t="s">
        <v>11127</v>
      </c>
      <c r="O2406" s="237" t="s">
        <v>11128</v>
      </c>
      <c r="P2406" s="237" t="s">
        <v>2317</v>
      </c>
      <c r="Q2406" s="237" t="s">
        <v>7382</v>
      </c>
      <c r="R2406" s="237" t="s">
        <v>11110</v>
      </c>
      <c r="S2406" s="237" t="s">
        <v>11129</v>
      </c>
      <c r="T2406" s="237" t="s">
        <v>11112</v>
      </c>
      <c r="U2406" s="237" t="s">
        <v>11130</v>
      </c>
      <c r="V2406" s="237" t="s">
        <v>107</v>
      </c>
      <c r="W2406" s="237" t="s">
        <v>228</v>
      </c>
      <c r="X2406" s="237"/>
      <c r="Y2406" s="237" t="s">
        <v>11127</v>
      </c>
      <c r="Z2406" s="237" t="s">
        <v>11128</v>
      </c>
      <c r="AA2406" s="237" t="str">
        <f t="shared" si="409"/>
        <v>センダイワークキャンパス</v>
      </c>
      <c r="AB2406" s="237" t="s">
        <v>2317</v>
      </c>
      <c r="AC2406" s="237" t="str">
        <f t="shared" si="410"/>
        <v>981</v>
      </c>
      <c r="AD2406" s="237" t="str">
        <f t="shared" si="411"/>
        <v>1102</v>
      </c>
      <c r="AE2406" s="237" t="s">
        <v>7382</v>
      </c>
      <c r="AF2406" s="237" t="s">
        <v>11110</v>
      </c>
      <c r="AG2406" s="237" t="str">
        <f t="shared" si="412"/>
        <v>仙台市太白区袋原五丁目12番1号</v>
      </c>
      <c r="AH2406" s="237" t="s">
        <v>11129</v>
      </c>
      <c r="AI2406" s="237" t="s">
        <v>11112</v>
      </c>
      <c r="AJ2406" s="237" t="s">
        <v>260</v>
      </c>
    </row>
    <row r="2407" spans="1:36">
      <c r="A2407" s="237" t="str">
        <f t="shared" ref="A2407" si="422">U2407&amp;V2407</f>
        <v>0415400118就労移行支援</v>
      </c>
      <c r="B2407" s="237" t="s">
        <v>11108</v>
      </c>
      <c r="C2407" s="237" t="s">
        <v>11109</v>
      </c>
      <c r="D2407" s="237" t="str">
        <f t="shared" ref="D2407" si="423">DBCS(C2407)</f>
        <v>シャカイフクシホウジンキョウセイフクシカイ</v>
      </c>
      <c r="E2407" s="237" t="s">
        <v>2317</v>
      </c>
      <c r="F2407" s="237" t="str">
        <f t="shared" ref="F2407" si="424">LEFT(E2407,3)</f>
        <v>981</v>
      </c>
      <c r="G2407" s="237" t="str">
        <f t="shared" ref="G2407" si="425">RIGHT(E2407,4)</f>
        <v>1102</v>
      </c>
      <c r="H2407" s="237" t="s">
        <v>11110</v>
      </c>
      <c r="I2407" s="237" t="str">
        <f t="shared" ref="I2407" si="426">SUBSTITUTE(H2407,"宮城県","")</f>
        <v>仙台市太白区袋原五丁目12番1号</v>
      </c>
      <c r="J2407" s="237" t="s">
        <v>11111</v>
      </c>
      <c r="K2407" s="237" t="s">
        <v>11112</v>
      </c>
      <c r="L2407" s="237" t="s">
        <v>353</v>
      </c>
      <c r="M2407" s="237" t="s">
        <v>11113</v>
      </c>
      <c r="N2407" s="237" t="s">
        <v>11127</v>
      </c>
      <c r="O2407" s="237" t="s">
        <v>11128</v>
      </c>
      <c r="P2407" s="237" t="s">
        <v>2317</v>
      </c>
      <c r="Q2407" s="237" t="s">
        <v>7382</v>
      </c>
      <c r="R2407" s="237" t="s">
        <v>11110</v>
      </c>
      <c r="S2407" s="237" t="s">
        <v>11129</v>
      </c>
      <c r="T2407" s="237" t="s">
        <v>11112</v>
      </c>
      <c r="U2407" s="237" t="s">
        <v>11130</v>
      </c>
      <c r="V2407" s="237" t="s">
        <v>19074</v>
      </c>
      <c r="W2407" s="237"/>
      <c r="X2407" s="237"/>
      <c r="Y2407" s="237" t="s">
        <v>11127</v>
      </c>
      <c r="Z2407" s="237" t="s">
        <v>11128</v>
      </c>
      <c r="AA2407" s="237" t="str">
        <f t="shared" ref="AA2407" si="427">DBCS(Z2407)</f>
        <v>センダイワークキャンパス</v>
      </c>
      <c r="AB2407" s="237" t="s">
        <v>2317</v>
      </c>
      <c r="AC2407" s="237" t="str">
        <f t="shared" ref="AC2407" si="428">LEFT(AB2407,3)</f>
        <v>981</v>
      </c>
      <c r="AD2407" s="237" t="str">
        <f t="shared" ref="AD2407" si="429">RIGHT(AB2407,4)</f>
        <v>1102</v>
      </c>
      <c r="AE2407" s="237" t="s">
        <v>7382</v>
      </c>
      <c r="AF2407" s="237" t="s">
        <v>11110</v>
      </c>
      <c r="AG2407" s="237" t="str">
        <f t="shared" ref="AG2407" si="430">SUBSTITUTE(AF2407,"宮城県","")</f>
        <v>仙台市太白区袋原五丁目12番1号</v>
      </c>
      <c r="AH2407" s="237" t="s">
        <v>11129</v>
      </c>
      <c r="AI2407" s="237" t="s">
        <v>11112</v>
      </c>
      <c r="AJ2407" s="237" t="s">
        <v>332</v>
      </c>
    </row>
    <row r="2408" spans="1:36">
      <c r="A2408" s="237" t="str">
        <f t="shared" si="404"/>
        <v>0415400118障害者支援施設：就労移行支援</v>
      </c>
      <c r="B2408" s="237" t="s">
        <v>11108</v>
      </c>
      <c r="C2408" s="237" t="s">
        <v>11109</v>
      </c>
      <c r="D2408" s="237" t="str">
        <f t="shared" si="405"/>
        <v>シャカイフクシホウジンキョウセイフクシカイ</v>
      </c>
      <c r="E2408" s="237" t="s">
        <v>2317</v>
      </c>
      <c r="F2408" s="237" t="str">
        <f t="shared" si="406"/>
        <v>981</v>
      </c>
      <c r="G2408" s="237" t="str">
        <f t="shared" si="407"/>
        <v>1102</v>
      </c>
      <c r="H2408" s="237" t="s">
        <v>11110</v>
      </c>
      <c r="I2408" s="237" t="str">
        <f t="shared" si="408"/>
        <v>仙台市太白区袋原五丁目12番1号</v>
      </c>
      <c r="J2408" s="237" t="s">
        <v>11111</v>
      </c>
      <c r="K2408" s="237" t="s">
        <v>11112</v>
      </c>
      <c r="L2408" s="237" t="s">
        <v>353</v>
      </c>
      <c r="M2408" s="237" t="s">
        <v>11113</v>
      </c>
      <c r="N2408" s="237" t="s">
        <v>11127</v>
      </c>
      <c r="O2408" s="237" t="s">
        <v>11128</v>
      </c>
      <c r="P2408" s="237" t="s">
        <v>2317</v>
      </c>
      <c r="Q2408" s="237" t="s">
        <v>7382</v>
      </c>
      <c r="R2408" s="237" t="s">
        <v>11110</v>
      </c>
      <c r="S2408" s="237" t="s">
        <v>11129</v>
      </c>
      <c r="T2408" s="237" t="s">
        <v>11112</v>
      </c>
      <c r="U2408" s="237" t="s">
        <v>11130</v>
      </c>
      <c r="V2408" s="237" t="s">
        <v>19068</v>
      </c>
      <c r="W2408" s="237" t="s">
        <v>228</v>
      </c>
      <c r="X2408" s="237"/>
      <c r="Y2408" s="237" t="s">
        <v>11127</v>
      </c>
      <c r="Z2408" s="237" t="s">
        <v>11128</v>
      </c>
      <c r="AA2408" s="237" t="str">
        <f t="shared" si="409"/>
        <v>センダイワークキャンパス</v>
      </c>
      <c r="AB2408" s="237" t="s">
        <v>2317</v>
      </c>
      <c r="AC2408" s="237" t="str">
        <f t="shared" si="410"/>
        <v>981</v>
      </c>
      <c r="AD2408" s="237" t="str">
        <f t="shared" si="411"/>
        <v>1102</v>
      </c>
      <c r="AE2408" s="237" t="s">
        <v>7382</v>
      </c>
      <c r="AF2408" s="237" t="s">
        <v>11110</v>
      </c>
      <c r="AG2408" s="237" t="str">
        <f t="shared" si="412"/>
        <v>仙台市太白区袋原五丁目12番1号</v>
      </c>
      <c r="AH2408" s="237" t="s">
        <v>11129</v>
      </c>
      <c r="AI2408" s="237" t="s">
        <v>11112</v>
      </c>
      <c r="AJ2408" s="237" t="s">
        <v>332</v>
      </c>
    </row>
    <row r="2409" spans="1:36">
      <c r="A2409" s="237" t="str">
        <f t="shared" ref="A2409" si="431">U2409&amp;V2409</f>
        <v>0415400118就労継続支援Ｂ型</v>
      </c>
      <c r="B2409" s="237" t="s">
        <v>11108</v>
      </c>
      <c r="C2409" s="237" t="s">
        <v>11109</v>
      </c>
      <c r="D2409" s="237" t="str">
        <f t="shared" ref="D2409" si="432">DBCS(C2409)</f>
        <v>シャカイフクシホウジンキョウセイフクシカイ</v>
      </c>
      <c r="E2409" s="237" t="s">
        <v>2317</v>
      </c>
      <c r="F2409" s="237" t="str">
        <f t="shared" ref="F2409" si="433">LEFT(E2409,3)</f>
        <v>981</v>
      </c>
      <c r="G2409" s="237" t="str">
        <f t="shared" ref="G2409" si="434">RIGHT(E2409,4)</f>
        <v>1102</v>
      </c>
      <c r="H2409" s="237" t="s">
        <v>11110</v>
      </c>
      <c r="I2409" s="237" t="str">
        <f t="shared" ref="I2409" si="435">SUBSTITUTE(H2409,"宮城県","")</f>
        <v>仙台市太白区袋原五丁目12番1号</v>
      </c>
      <c r="J2409" s="237" t="s">
        <v>11111</v>
      </c>
      <c r="K2409" s="237" t="s">
        <v>11112</v>
      </c>
      <c r="L2409" s="237" t="s">
        <v>353</v>
      </c>
      <c r="M2409" s="237" t="s">
        <v>11113</v>
      </c>
      <c r="N2409" s="237" t="s">
        <v>11127</v>
      </c>
      <c r="O2409" s="237" t="s">
        <v>11128</v>
      </c>
      <c r="P2409" s="237" t="s">
        <v>2317</v>
      </c>
      <c r="Q2409" s="237" t="s">
        <v>7382</v>
      </c>
      <c r="R2409" s="237" t="s">
        <v>11110</v>
      </c>
      <c r="S2409" s="237" t="s">
        <v>11129</v>
      </c>
      <c r="T2409" s="237" t="s">
        <v>11112</v>
      </c>
      <c r="U2409" s="237" t="s">
        <v>11130</v>
      </c>
      <c r="V2409" s="237" t="s">
        <v>19056</v>
      </c>
      <c r="W2409" s="237"/>
      <c r="X2409" s="237"/>
      <c r="Y2409" s="237" t="s">
        <v>11127</v>
      </c>
      <c r="Z2409" s="237" t="s">
        <v>11128</v>
      </c>
      <c r="AA2409" s="237" t="str">
        <f t="shared" ref="AA2409" si="436">DBCS(Z2409)</f>
        <v>センダイワークキャンパス</v>
      </c>
      <c r="AB2409" s="237" t="s">
        <v>2317</v>
      </c>
      <c r="AC2409" s="237" t="str">
        <f t="shared" ref="AC2409" si="437">LEFT(AB2409,3)</f>
        <v>981</v>
      </c>
      <c r="AD2409" s="237" t="str">
        <f t="shared" ref="AD2409" si="438">RIGHT(AB2409,4)</f>
        <v>1102</v>
      </c>
      <c r="AE2409" s="237" t="s">
        <v>7382</v>
      </c>
      <c r="AF2409" s="237" t="s">
        <v>11110</v>
      </c>
      <c r="AG2409" s="237" t="str">
        <f t="shared" ref="AG2409" si="439">SUBSTITUTE(AF2409,"宮城県","")</f>
        <v>仙台市太白区袋原五丁目12番1号</v>
      </c>
      <c r="AH2409" s="237" t="s">
        <v>11129</v>
      </c>
      <c r="AI2409" s="237" t="s">
        <v>11112</v>
      </c>
      <c r="AJ2409" s="237" t="s">
        <v>260</v>
      </c>
    </row>
    <row r="2410" spans="1:36">
      <c r="A2410" s="237" t="str">
        <f t="shared" si="404"/>
        <v>0415400118障害者支援施設：就労継続支援Ｂ型</v>
      </c>
      <c r="B2410" s="237" t="s">
        <v>11108</v>
      </c>
      <c r="C2410" s="237" t="s">
        <v>11109</v>
      </c>
      <c r="D2410" s="237" t="str">
        <f t="shared" si="405"/>
        <v>シャカイフクシホウジンキョウセイフクシカイ</v>
      </c>
      <c r="E2410" s="237" t="s">
        <v>2317</v>
      </c>
      <c r="F2410" s="237" t="str">
        <f t="shared" si="406"/>
        <v>981</v>
      </c>
      <c r="G2410" s="237" t="str">
        <f t="shared" si="407"/>
        <v>1102</v>
      </c>
      <c r="H2410" s="237" t="s">
        <v>11110</v>
      </c>
      <c r="I2410" s="237" t="str">
        <f t="shared" si="408"/>
        <v>仙台市太白区袋原五丁目12番1号</v>
      </c>
      <c r="J2410" s="237" t="s">
        <v>11111</v>
      </c>
      <c r="K2410" s="237" t="s">
        <v>11112</v>
      </c>
      <c r="L2410" s="237" t="s">
        <v>353</v>
      </c>
      <c r="M2410" s="237" t="s">
        <v>11113</v>
      </c>
      <c r="N2410" s="237" t="s">
        <v>11127</v>
      </c>
      <c r="O2410" s="237" t="s">
        <v>11128</v>
      </c>
      <c r="P2410" s="237" t="s">
        <v>2317</v>
      </c>
      <c r="Q2410" s="237" t="s">
        <v>7382</v>
      </c>
      <c r="R2410" s="237" t="s">
        <v>11110</v>
      </c>
      <c r="S2410" s="237" t="s">
        <v>11129</v>
      </c>
      <c r="T2410" s="237" t="s">
        <v>11112</v>
      </c>
      <c r="U2410" s="237" t="s">
        <v>11130</v>
      </c>
      <c r="V2410" s="237" t="s">
        <v>19066</v>
      </c>
      <c r="W2410" s="237" t="s">
        <v>228</v>
      </c>
      <c r="X2410" s="237"/>
      <c r="Y2410" s="237" t="s">
        <v>11127</v>
      </c>
      <c r="Z2410" s="237" t="s">
        <v>11128</v>
      </c>
      <c r="AA2410" s="237" t="str">
        <f t="shared" si="409"/>
        <v>センダイワークキャンパス</v>
      </c>
      <c r="AB2410" s="237" t="s">
        <v>2317</v>
      </c>
      <c r="AC2410" s="237" t="str">
        <f t="shared" si="410"/>
        <v>981</v>
      </c>
      <c r="AD2410" s="237" t="str">
        <f t="shared" si="411"/>
        <v>1102</v>
      </c>
      <c r="AE2410" s="237" t="s">
        <v>7382</v>
      </c>
      <c r="AF2410" s="237" t="s">
        <v>11110</v>
      </c>
      <c r="AG2410" s="237" t="str">
        <f t="shared" si="412"/>
        <v>仙台市太白区袋原五丁目12番1号</v>
      </c>
      <c r="AH2410" s="237" t="s">
        <v>11129</v>
      </c>
      <c r="AI2410" s="237" t="s">
        <v>11112</v>
      </c>
      <c r="AJ2410" s="237" t="s">
        <v>260</v>
      </c>
    </row>
    <row r="2411" spans="1:36">
      <c r="A2411" s="237" t="str">
        <f t="shared" si="404"/>
        <v>0415400118身体障害者入所授産施設</v>
      </c>
      <c r="B2411" s="237" t="s">
        <v>11108</v>
      </c>
      <c r="C2411" s="237" t="s">
        <v>11109</v>
      </c>
      <c r="D2411" s="237" t="str">
        <f t="shared" si="405"/>
        <v>シャカイフクシホウジンキョウセイフクシカイ</v>
      </c>
      <c r="E2411" s="237" t="s">
        <v>2317</v>
      </c>
      <c r="F2411" s="237" t="str">
        <f t="shared" si="406"/>
        <v>981</v>
      </c>
      <c r="G2411" s="237" t="str">
        <f t="shared" si="407"/>
        <v>1102</v>
      </c>
      <c r="H2411" s="237" t="s">
        <v>11110</v>
      </c>
      <c r="I2411" s="237" t="str">
        <f t="shared" si="408"/>
        <v>仙台市太白区袋原五丁目12番1号</v>
      </c>
      <c r="J2411" s="237" t="s">
        <v>11111</v>
      </c>
      <c r="K2411" s="237" t="s">
        <v>11112</v>
      </c>
      <c r="L2411" s="237" t="s">
        <v>353</v>
      </c>
      <c r="M2411" s="237" t="s">
        <v>11113</v>
      </c>
      <c r="N2411" s="237" t="s">
        <v>11127</v>
      </c>
      <c r="O2411" s="237" t="s">
        <v>11128</v>
      </c>
      <c r="P2411" s="237" t="s">
        <v>2317</v>
      </c>
      <c r="Q2411" s="237" t="s">
        <v>7382</v>
      </c>
      <c r="R2411" s="237" t="s">
        <v>11110</v>
      </c>
      <c r="S2411" s="237" t="s">
        <v>11129</v>
      </c>
      <c r="T2411" s="237" t="s">
        <v>11112</v>
      </c>
      <c r="U2411" s="237" t="s">
        <v>11130</v>
      </c>
      <c r="V2411" s="237" t="s">
        <v>4503</v>
      </c>
      <c r="W2411" s="237"/>
      <c r="X2411" s="237"/>
      <c r="Y2411" s="237" t="s">
        <v>11131</v>
      </c>
      <c r="Z2411" s="237" t="s">
        <v>11132</v>
      </c>
      <c r="AA2411" s="237" t="str">
        <f t="shared" si="409"/>
        <v>ニシタガワークキャンパス</v>
      </c>
      <c r="AB2411" s="237" t="s">
        <v>4913</v>
      </c>
      <c r="AC2411" s="237" t="str">
        <f t="shared" si="410"/>
        <v>982</v>
      </c>
      <c r="AD2411" s="237" t="str">
        <f t="shared" si="411"/>
        <v>0805</v>
      </c>
      <c r="AE2411" s="237" t="s">
        <v>7382</v>
      </c>
      <c r="AF2411" s="237" t="s">
        <v>11133</v>
      </c>
      <c r="AG2411" s="237" t="str">
        <f t="shared" si="412"/>
        <v>仙台市太白区鈎取本町二丁目１２－１</v>
      </c>
      <c r="AH2411" s="237" t="s">
        <v>11134</v>
      </c>
      <c r="AI2411" s="237" t="s">
        <v>11135</v>
      </c>
      <c r="AJ2411" s="237" t="s">
        <v>280</v>
      </c>
    </row>
    <row r="2412" spans="1:36">
      <c r="A2412" s="237" t="str">
        <f t="shared" si="404"/>
        <v>0415400118身体障害者通所授産施設</v>
      </c>
      <c r="B2412" s="237" t="s">
        <v>11108</v>
      </c>
      <c r="C2412" s="237" t="s">
        <v>11109</v>
      </c>
      <c r="D2412" s="237" t="str">
        <f t="shared" si="405"/>
        <v>シャカイフクシホウジンキョウセイフクシカイ</v>
      </c>
      <c r="E2412" s="237" t="s">
        <v>2317</v>
      </c>
      <c r="F2412" s="237" t="str">
        <f t="shared" si="406"/>
        <v>981</v>
      </c>
      <c r="G2412" s="237" t="str">
        <f t="shared" si="407"/>
        <v>1102</v>
      </c>
      <c r="H2412" s="237" t="s">
        <v>11110</v>
      </c>
      <c r="I2412" s="237" t="str">
        <f t="shared" si="408"/>
        <v>仙台市太白区袋原五丁目12番1号</v>
      </c>
      <c r="J2412" s="237" t="s">
        <v>11111</v>
      </c>
      <c r="K2412" s="237" t="s">
        <v>11112</v>
      </c>
      <c r="L2412" s="237" t="s">
        <v>353</v>
      </c>
      <c r="M2412" s="237" t="s">
        <v>11113</v>
      </c>
      <c r="N2412" s="237" t="s">
        <v>11127</v>
      </c>
      <c r="O2412" s="237" t="s">
        <v>11128</v>
      </c>
      <c r="P2412" s="237" t="s">
        <v>2317</v>
      </c>
      <c r="Q2412" s="237" t="s">
        <v>7382</v>
      </c>
      <c r="R2412" s="237" t="s">
        <v>11110</v>
      </c>
      <c r="S2412" s="237" t="s">
        <v>11129</v>
      </c>
      <c r="T2412" s="237" t="s">
        <v>11112</v>
      </c>
      <c r="U2412" s="237" t="s">
        <v>11130</v>
      </c>
      <c r="V2412" s="237" t="s">
        <v>2648</v>
      </c>
      <c r="W2412" s="237"/>
      <c r="X2412" s="237"/>
      <c r="Y2412" s="237" t="s">
        <v>11131</v>
      </c>
      <c r="Z2412" s="237" t="s">
        <v>11132</v>
      </c>
      <c r="AA2412" s="237" t="str">
        <f t="shared" si="409"/>
        <v>ニシタガワークキャンパス</v>
      </c>
      <c r="AB2412" s="237" t="s">
        <v>4913</v>
      </c>
      <c r="AC2412" s="237" t="str">
        <f t="shared" si="410"/>
        <v>982</v>
      </c>
      <c r="AD2412" s="237" t="str">
        <f t="shared" si="411"/>
        <v>0805</v>
      </c>
      <c r="AE2412" s="237" t="s">
        <v>7382</v>
      </c>
      <c r="AF2412" s="237" t="s">
        <v>11133</v>
      </c>
      <c r="AG2412" s="237" t="str">
        <f t="shared" si="412"/>
        <v>仙台市太白区鈎取本町二丁目１２－１</v>
      </c>
      <c r="AH2412" s="237" t="s">
        <v>11134</v>
      </c>
      <c r="AI2412" s="237" t="s">
        <v>11135</v>
      </c>
      <c r="AJ2412" s="237" t="s">
        <v>280</v>
      </c>
    </row>
    <row r="2413" spans="1:36">
      <c r="A2413" s="237" t="str">
        <f t="shared" si="404"/>
        <v>0415400126短期入所</v>
      </c>
      <c r="B2413" s="237" t="s">
        <v>2055</v>
      </c>
      <c r="C2413" s="237" t="s">
        <v>2056</v>
      </c>
      <c r="D2413" s="237" t="str">
        <f t="shared" si="405"/>
        <v>ミヤギケン</v>
      </c>
      <c r="E2413" s="237" t="s">
        <v>646</v>
      </c>
      <c r="F2413" s="237" t="str">
        <f t="shared" si="406"/>
        <v>980</v>
      </c>
      <c r="G2413" s="237" t="str">
        <f t="shared" si="407"/>
        <v>0014</v>
      </c>
      <c r="H2413" s="237" t="s">
        <v>11136</v>
      </c>
      <c r="I2413" s="237" t="str">
        <f t="shared" si="408"/>
        <v>仙台市青葉区本町三丁目８番１号</v>
      </c>
      <c r="J2413" s="237" t="s">
        <v>11137</v>
      </c>
      <c r="K2413" s="237" t="s">
        <v>2059</v>
      </c>
      <c r="L2413" s="237" t="s">
        <v>2060</v>
      </c>
      <c r="M2413" s="237" t="s">
        <v>2061</v>
      </c>
      <c r="N2413" s="237" t="s">
        <v>11138</v>
      </c>
      <c r="O2413" s="237" t="s">
        <v>11139</v>
      </c>
      <c r="P2413" s="237" t="s">
        <v>11140</v>
      </c>
      <c r="Q2413" s="237" t="s">
        <v>7382</v>
      </c>
      <c r="R2413" s="237" t="s">
        <v>11141</v>
      </c>
      <c r="S2413" s="237" t="s">
        <v>11142</v>
      </c>
      <c r="T2413" s="237" t="s">
        <v>11143</v>
      </c>
      <c r="U2413" s="237" t="s">
        <v>11144</v>
      </c>
      <c r="V2413" s="237" t="s">
        <v>277</v>
      </c>
      <c r="W2413" s="237"/>
      <c r="X2413" s="237"/>
      <c r="Y2413" s="237" t="s">
        <v>11138</v>
      </c>
      <c r="Z2413" s="237" t="s">
        <v>11139</v>
      </c>
      <c r="AA2413" s="237" t="str">
        <f t="shared" si="409"/>
        <v>ミヤギケンタクトウイリョウリョウイクセンター</v>
      </c>
      <c r="AB2413" s="237" t="s">
        <v>11140</v>
      </c>
      <c r="AC2413" s="237" t="str">
        <f t="shared" si="410"/>
        <v>982</v>
      </c>
      <c r="AD2413" s="237" t="str">
        <f t="shared" si="411"/>
        <v>0241</v>
      </c>
      <c r="AE2413" s="237" t="s">
        <v>7382</v>
      </c>
      <c r="AF2413" s="237" t="s">
        <v>11141</v>
      </c>
      <c r="AG2413" s="237" t="str">
        <f t="shared" si="412"/>
        <v>仙台市太白区秋保町湯元字鹿乙２０番地</v>
      </c>
      <c r="AH2413" s="237" t="s">
        <v>11142</v>
      </c>
      <c r="AI2413" s="237" t="s">
        <v>11143</v>
      </c>
      <c r="AJ2413" s="237" t="s">
        <v>332</v>
      </c>
    </row>
    <row r="2414" spans="1:36">
      <c r="A2414" s="237" t="str">
        <f t="shared" si="404"/>
        <v>0415400134児童デイサービス</v>
      </c>
      <c r="B2414" s="237" t="s">
        <v>6865</v>
      </c>
      <c r="C2414" s="237" t="s">
        <v>6866</v>
      </c>
      <c r="D2414" s="237" t="str">
        <f t="shared" si="405"/>
        <v>センダイシ</v>
      </c>
      <c r="E2414" s="237" t="s">
        <v>6867</v>
      </c>
      <c r="F2414" s="237" t="str">
        <f t="shared" si="406"/>
        <v>980</v>
      </c>
      <c r="G2414" s="237" t="str">
        <f t="shared" si="407"/>
        <v>8671</v>
      </c>
      <c r="H2414" s="237" t="s">
        <v>6868</v>
      </c>
      <c r="I2414" s="237" t="str">
        <f t="shared" si="408"/>
        <v>仙台市青葉区国分町三丁目７番１号</v>
      </c>
      <c r="J2414" s="237" t="s">
        <v>6869</v>
      </c>
      <c r="K2414" s="237" t="s">
        <v>6870</v>
      </c>
      <c r="L2414" s="237" t="s">
        <v>323</v>
      </c>
      <c r="M2414" s="237" t="s">
        <v>6871</v>
      </c>
      <c r="N2414" s="237" t="s">
        <v>11145</v>
      </c>
      <c r="O2414" s="237" t="s">
        <v>11146</v>
      </c>
      <c r="P2414" s="237" t="s">
        <v>11147</v>
      </c>
      <c r="Q2414" s="237" t="s">
        <v>7382</v>
      </c>
      <c r="R2414" s="237" t="s">
        <v>11148</v>
      </c>
      <c r="S2414" s="237" t="s">
        <v>11149</v>
      </c>
      <c r="T2414" s="237" t="s">
        <v>11149</v>
      </c>
      <c r="U2414" s="237" t="s">
        <v>11150</v>
      </c>
      <c r="V2414" s="237" t="s">
        <v>331</v>
      </c>
      <c r="W2414" s="237"/>
      <c r="X2414" s="237"/>
      <c r="Y2414" s="237" t="s">
        <v>11145</v>
      </c>
      <c r="Z2414" s="237" t="s">
        <v>11146</v>
      </c>
      <c r="AA2414" s="237" t="str">
        <f t="shared" si="409"/>
        <v>センダイシオオノダタンポポホータ</v>
      </c>
      <c r="AB2414" s="237" t="s">
        <v>11147</v>
      </c>
      <c r="AC2414" s="237" t="str">
        <f t="shared" si="410"/>
        <v>982</v>
      </c>
      <c r="AD2414" s="237" t="str">
        <f t="shared" si="411"/>
        <v>0014</v>
      </c>
      <c r="AE2414" s="237" t="s">
        <v>7382</v>
      </c>
      <c r="AF2414" s="237" t="s">
        <v>11148</v>
      </c>
      <c r="AG2414" s="237" t="str">
        <f t="shared" si="412"/>
        <v>仙台市太白区大野田字宮脇２－３０</v>
      </c>
      <c r="AH2414" s="237" t="s">
        <v>11149</v>
      </c>
      <c r="AI2414" s="237" t="s">
        <v>11149</v>
      </c>
      <c r="AJ2414" s="237" t="s">
        <v>260</v>
      </c>
    </row>
    <row r="2415" spans="1:36">
      <c r="A2415" s="237" t="str">
        <f t="shared" si="404"/>
        <v>0415400142児童デイサービス</v>
      </c>
      <c r="B2415" s="237" t="s">
        <v>6981</v>
      </c>
      <c r="C2415" s="237" t="s">
        <v>6982</v>
      </c>
      <c r="D2415" s="237" t="str">
        <f t="shared" si="405"/>
        <v>シャカイフクシホウジンセンダイシテヲツナグイクセイカイ</v>
      </c>
      <c r="E2415" s="237" t="s">
        <v>6983</v>
      </c>
      <c r="F2415" s="237" t="str">
        <f t="shared" si="406"/>
        <v>980</v>
      </c>
      <c r="G2415" s="237" t="str">
        <f t="shared" si="407"/>
        <v>0022</v>
      </c>
      <c r="H2415" s="237" t="s">
        <v>6984</v>
      </c>
      <c r="I2415" s="237" t="str">
        <f t="shared" si="408"/>
        <v>仙台市青葉区五橋二丁目１２番２号</v>
      </c>
      <c r="J2415" s="237" t="s">
        <v>6985</v>
      </c>
      <c r="K2415" s="237" t="s">
        <v>6986</v>
      </c>
      <c r="L2415" s="237" t="s">
        <v>248</v>
      </c>
      <c r="M2415" s="237" t="s">
        <v>6987</v>
      </c>
      <c r="N2415" s="237" t="s">
        <v>11151</v>
      </c>
      <c r="O2415" s="237" t="s">
        <v>11152</v>
      </c>
      <c r="P2415" s="237" t="s">
        <v>11153</v>
      </c>
      <c r="Q2415" s="237" t="s">
        <v>7382</v>
      </c>
      <c r="R2415" s="237" t="s">
        <v>11154</v>
      </c>
      <c r="S2415" s="237" t="s">
        <v>11155</v>
      </c>
      <c r="T2415" s="237" t="s">
        <v>11155</v>
      </c>
      <c r="U2415" s="237" t="s">
        <v>11156</v>
      </c>
      <c r="V2415" s="237" t="s">
        <v>331</v>
      </c>
      <c r="W2415" s="237"/>
      <c r="X2415" s="237"/>
      <c r="Y2415" s="237" t="s">
        <v>11151</v>
      </c>
      <c r="Z2415" s="237" t="s">
        <v>11152</v>
      </c>
      <c r="AA2415" s="237" t="str">
        <f t="shared" si="409"/>
        <v>オリーブウエノヤマ</v>
      </c>
      <c r="AB2415" s="237" t="s">
        <v>11153</v>
      </c>
      <c r="AC2415" s="237" t="str">
        <f t="shared" si="410"/>
        <v>982</v>
      </c>
      <c r="AD2415" s="237" t="str">
        <f t="shared" si="411"/>
        <v>0812</v>
      </c>
      <c r="AE2415" s="237" t="s">
        <v>7382</v>
      </c>
      <c r="AF2415" s="237" t="s">
        <v>11154</v>
      </c>
      <c r="AG2415" s="237" t="str">
        <f t="shared" si="412"/>
        <v>仙台市太白区上野山１丁目１１－１</v>
      </c>
      <c r="AH2415" s="237" t="s">
        <v>11155</v>
      </c>
      <c r="AI2415" s="237" t="s">
        <v>11155</v>
      </c>
      <c r="AJ2415" s="237" t="s">
        <v>260</v>
      </c>
    </row>
    <row r="2416" spans="1:36">
      <c r="A2416" s="237" t="str">
        <f t="shared" si="404"/>
        <v>0415400159居宅介護</v>
      </c>
      <c r="B2416" s="237" t="s">
        <v>11157</v>
      </c>
      <c r="C2416" s="237" t="s">
        <v>11158</v>
      </c>
      <c r="D2416" s="237" t="str">
        <f t="shared" si="405"/>
        <v>ユウゲンカイシャアオゾラ</v>
      </c>
      <c r="E2416" s="237" t="s">
        <v>11159</v>
      </c>
      <c r="F2416" s="237" t="str">
        <f t="shared" si="406"/>
        <v>982</v>
      </c>
      <c r="G2416" s="237" t="str">
        <f t="shared" si="407"/>
        <v>0832</v>
      </c>
      <c r="H2416" s="237" t="s">
        <v>11160</v>
      </c>
      <c r="I2416" s="237" t="str">
        <f t="shared" si="408"/>
        <v>仙台市太白区八木山緑町７番37号</v>
      </c>
      <c r="J2416" s="237" t="s">
        <v>11161</v>
      </c>
      <c r="K2416" s="237" t="s">
        <v>11162</v>
      </c>
      <c r="L2416" s="237" t="s">
        <v>552</v>
      </c>
      <c r="M2416" s="237" t="s">
        <v>11163</v>
      </c>
      <c r="N2416" s="237" t="s">
        <v>11164</v>
      </c>
      <c r="O2416" s="237" t="s">
        <v>11165</v>
      </c>
      <c r="P2416" s="237" t="s">
        <v>11166</v>
      </c>
      <c r="Q2416" s="237" t="s">
        <v>7382</v>
      </c>
      <c r="R2416" s="237" t="s">
        <v>11167</v>
      </c>
      <c r="S2416" s="237" t="s">
        <v>11168</v>
      </c>
      <c r="T2416" s="237" t="s">
        <v>11169</v>
      </c>
      <c r="U2416" s="237" t="s">
        <v>11170</v>
      </c>
      <c r="V2416" s="237" t="s">
        <v>99</v>
      </c>
      <c r="W2416" s="237"/>
      <c r="X2416" s="237"/>
      <c r="Y2416" s="237" t="s">
        <v>11164</v>
      </c>
      <c r="Z2416" s="237" t="s">
        <v>11165</v>
      </c>
      <c r="AA2416" s="237" t="str">
        <f t="shared" si="409"/>
        <v>ケアサポートアオゾラ</v>
      </c>
      <c r="AB2416" s="237" t="s">
        <v>11166</v>
      </c>
      <c r="AC2416" s="237" t="str">
        <f t="shared" si="410"/>
        <v>982</v>
      </c>
      <c r="AD2416" s="237" t="str">
        <f t="shared" si="411"/>
        <v>0026</v>
      </c>
      <c r="AE2416" s="237" t="s">
        <v>7382</v>
      </c>
      <c r="AF2416" s="237" t="s">
        <v>11167</v>
      </c>
      <c r="AG2416" s="237" t="str">
        <f t="shared" si="412"/>
        <v>仙台市太白区土手内二丁目３番２号</v>
      </c>
      <c r="AH2416" s="237" t="s">
        <v>11168</v>
      </c>
      <c r="AI2416" s="237" t="s">
        <v>11169</v>
      </c>
      <c r="AJ2416" s="237" t="s">
        <v>332</v>
      </c>
    </row>
    <row r="2417" spans="1:36">
      <c r="A2417" s="237" t="str">
        <f t="shared" si="404"/>
        <v>0415400159重度訪問介護</v>
      </c>
      <c r="B2417" s="237" t="s">
        <v>11157</v>
      </c>
      <c r="C2417" s="237" t="s">
        <v>11158</v>
      </c>
      <c r="D2417" s="237" t="str">
        <f t="shared" si="405"/>
        <v>ユウゲンカイシャアオゾラ</v>
      </c>
      <c r="E2417" s="237" t="s">
        <v>11159</v>
      </c>
      <c r="F2417" s="237" t="str">
        <f t="shared" si="406"/>
        <v>982</v>
      </c>
      <c r="G2417" s="237" t="str">
        <f t="shared" si="407"/>
        <v>0832</v>
      </c>
      <c r="H2417" s="237" t="s">
        <v>11160</v>
      </c>
      <c r="I2417" s="237" t="str">
        <f t="shared" si="408"/>
        <v>仙台市太白区八木山緑町７番37号</v>
      </c>
      <c r="J2417" s="237" t="s">
        <v>11161</v>
      </c>
      <c r="K2417" s="237" t="s">
        <v>11162</v>
      </c>
      <c r="L2417" s="237" t="s">
        <v>552</v>
      </c>
      <c r="M2417" s="237" t="s">
        <v>11163</v>
      </c>
      <c r="N2417" s="237" t="s">
        <v>11164</v>
      </c>
      <c r="O2417" s="237" t="s">
        <v>11165</v>
      </c>
      <c r="P2417" s="237" t="s">
        <v>11166</v>
      </c>
      <c r="Q2417" s="237" t="s">
        <v>7382</v>
      </c>
      <c r="R2417" s="237" t="s">
        <v>11167</v>
      </c>
      <c r="S2417" s="237" t="s">
        <v>11168</v>
      </c>
      <c r="T2417" s="237" t="s">
        <v>11169</v>
      </c>
      <c r="U2417" s="237" t="s">
        <v>11170</v>
      </c>
      <c r="V2417" s="237" t="s">
        <v>101</v>
      </c>
      <c r="W2417" s="237"/>
      <c r="X2417" s="237"/>
      <c r="Y2417" s="237" t="s">
        <v>11164</v>
      </c>
      <c r="Z2417" s="237" t="s">
        <v>11165</v>
      </c>
      <c r="AA2417" s="237" t="str">
        <f t="shared" si="409"/>
        <v>ケアサポートアオゾラ</v>
      </c>
      <c r="AB2417" s="237" t="s">
        <v>11166</v>
      </c>
      <c r="AC2417" s="237" t="str">
        <f t="shared" si="410"/>
        <v>982</v>
      </c>
      <c r="AD2417" s="237" t="str">
        <f t="shared" si="411"/>
        <v>0026</v>
      </c>
      <c r="AE2417" s="237" t="s">
        <v>7382</v>
      </c>
      <c r="AF2417" s="237" t="s">
        <v>11167</v>
      </c>
      <c r="AG2417" s="237" t="str">
        <f t="shared" si="412"/>
        <v>仙台市太白区土手内二丁目３番２号</v>
      </c>
      <c r="AH2417" s="237" t="s">
        <v>11168</v>
      </c>
      <c r="AI2417" s="237" t="s">
        <v>11169</v>
      </c>
      <c r="AJ2417" s="237" t="s">
        <v>332</v>
      </c>
    </row>
    <row r="2418" spans="1:36">
      <c r="A2418" s="237" t="str">
        <f t="shared" si="404"/>
        <v>0415400159同行援護</v>
      </c>
      <c r="B2418" s="237" t="s">
        <v>11157</v>
      </c>
      <c r="C2418" s="237" t="s">
        <v>11158</v>
      </c>
      <c r="D2418" s="237" t="str">
        <f t="shared" si="405"/>
        <v>ユウゲンカイシャアオゾラ</v>
      </c>
      <c r="E2418" s="237" t="s">
        <v>11159</v>
      </c>
      <c r="F2418" s="237" t="str">
        <f t="shared" si="406"/>
        <v>982</v>
      </c>
      <c r="G2418" s="237" t="str">
        <f t="shared" si="407"/>
        <v>0832</v>
      </c>
      <c r="H2418" s="237" t="s">
        <v>11160</v>
      </c>
      <c r="I2418" s="237" t="str">
        <f t="shared" si="408"/>
        <v>仙台市太白区八木山緑町７番37号</v>
      </c>
      <c r="J2418" s="237" t="s">
        <v>11161</v>
      </c>
      <c r="K2418" s="237" t="s">
        <v>11162</v>
      </c>
      <c r="L2418" s="237" t="s">
        <v>552</v>
      </c>
      <c r="M2418" s="237" t="s">
        <v>11163</v>
      </c>
      <c r="N2418" s="237" t="s">
        <v>11164</v>
      </c>
      <c r="O2418" s="237" t="s">
        <v>11165</v>
      </c>
      <c r="P2418" s="237" t="s">
        <v>11166</v>
      </c>
      <c r="Q2418" s="237" t="s">
        <v>7382</v>
      </c>
      <c r="R2418" s="237" t="s">
        <v>11167</v>
      </c>
      <c r="S2418" s="237" t="s">
        <v>11168</v>
      </c>
      <c r="T2418" s="237" t="s">
        <v>11169</v>
      </c>
      <c r="U2418" s="237" t="s">
        <v>11170</v>
      </c>
      <c r="V2418" s="237" t="s">
        <v>126</v>
      </c>
      <c r="W2418" s="237"/>
      <c r="X2418" s="237"/>
      <c r="Y2418" s="237" t="s">
        <v>11164</v>
      </c>
      <c r="Z2418" s="237" t="s">
        <v>11165</v>
      </c>
      <c r="AA2418" s="237" t="str">
        <f t="shared" si="409"/>
        <v>ケアサポートアオゾラ</v>
      </c>
      <c r="AB2418" s="237" t="s">
        <v>11166</v>
      </c>
      <c r="AC2418" s="237" t="str">
        <f t="shared" si="410"/>
        <v>982</v>
      </c>
      <c r="AD2418" s="237" t="str">
        <f t="shared" si="411"/>
        <v>0026</v>
      </c>
      <c r="AE2418" s="237" t="s">
        <v>7382</v>
      </c>
      <c r="AF2418" s="237" t="s">
        <v>11167</v>
      </c>
      <c r="AG2418" s="237" t="str">
        <f t="shared" si="412"/>
        <v>仙台市太白区土手内二丁目３番２号</v>
      </c>
      <c r="AH2418" s="237" t="s">
        <v>11168</v>
      </c>
      <c r="AI2418" s="237" t="s">
        <v>11169</v>
      </c>
      <c r="AJ2418" s="237" t="s">
        <v>332</v>
      </c>
    </row>
    <row r="2419" spans="1:36">
      <c r="A2419" s="237" t="str">
        <f t="shared" si="404"/>
        <v>0415400167居宅介護</v>
      </c>
      <c r="B2419" s="237" t="s">
        <v>11171</v>
      </c>
      <c r="C2419" s="237" t="s">
        <v>11172</v>
      </c>
      <c r="D2419" s="237" t="str">
        <f t="shared" si="405"/>
        <v>トクテイヒエイリカツドウホウジンチイキセイカツオウエンダンセンダイ</v>
      </c>
      <c r="E2419" s="237" t="s">
        <v>11173</v>
      </c>
      <c r="F2419" s="237" t="str">
        <f t="shared" si="406"/>
        <v>982</v>
      </c>
      <c r="G2419" s="237" t="str">
        <f t="shared" si="407"/>
        <v>0036</v>
      </c>
      <c r="H2419" s="237" t="s">
        <v>11174</v>
      </c>
      <c r="I2419" s="237" t="str">
        <f t="shared" si="408"/>
        <v>仙台市太白区富沢南一丁目３番地の１　第５小島ビル102</v>
      </c>
      <c r="J2419" s="237" t="s">
        <v>11175</v>
      </c>
      <c r="K2419" s="237" t="s">
        <v>11176</v>
      </c>
      <c r="L2419" s="237" t="s">
        <v>248</v>
      </c>
      <c r="M2419" s="237" t="s">
        <v>11177</v>
      </c>
      <c r="N2419" s="237" t="s">
        <v>11178</v>
      </c>
      <c r="O2419" s="237" t="s">
        <v>11179</v>
      </c>
      <c r="P2419" s="237" t="s">
        <v>11173</v>
      </c>
      <c r="Q2419" s="237" t="s">
        <v>7382</v>
      </c>
      <c r="R2419" s="237" t="s">
        <v>11174</v>
      </c>
      <c r="S2419" s="237" t="s">
        <v>11175</v>
      </c>
      <c r="T2419" s="237" t="s">
        <v>11176</v>
      </c>
      <c r="U2419" s="237" t="s">
        <v>11180</v>
      </c>
      <c r="V2419" s="237" t="s">
        <v>99</v>
      </c>
      <c r="W2419" s="237"/>
      <c r="X2419" s="237"/>
      <c r="Y2419" s="237" t="s">
        <v>11178</v>
      </c>
      <c r="Z2419" s="237" t="s">
        <v>11179</v>
      </c>
      <c r="AA2419" s="237" t="str">
        <f t="shared" si="409"/>
        <v>チイキセイカツオウエンダンセンダイ</v>
      </c>
      <c r="AB2419" s="237" t="s">
        <v>11173</v>
      </c>
      <c r="AC2419" s="237" t="str">
        <f t="shared" si="410"/>
        <v>982</v>
      </c>
      <c r="AD2419" s="237" t="str">
        <f t="shared" si="411"/>
        <v>0036</v>
      </c>
      <c r="AE2419" s="237" t="s">
        <v>7382</v>
      </c>
      <c r="AF2419" s="237" t="s">
        <v>11174</v>
      </c>
      <c r="AG2419" s="237" t="str">
        <f t="shared" si="412"/>
        <v>仙台市太白区富沢南一丁目３番地の１　第５小島ビル102</v>
      </c>
      <c r="AH2419" s="237" t="s">
        <v>11175</v>
      </c>
      <c r="AI2419" s="237" t="s">
        <v>11176</v>
      </c>
      <c r="AJ2419" s="237" t="s">
        <v>260</v>
      </c>
    </row>
    <row r="2420" spans="1:36">
      <c r="A2420" s="237" t="str">
        <f t="shared" si="404"/>
        <v>0415400167重度訪問介護</v>
      </c>
      <c r="B2420" s="237" t="s">
        <v>11171</v>
      </c>
      <c r="C2420" s="237" t="s">
        <v>11172</v>
      </c>
      <c r="D2420" s="237" t="str">
        <f t="shared" si="405"/>
        <v>トクテイヒエイリカツドウホウジンチイキセイカツオウエンダンセンダイ</v>
      </c>
      <c r="E2420" s="237" t="s">
        <v>11173</v>
      </c>
      <c r="F2420" s="237" t="str">
        <f t="shared" si="406"/>
        <v>982</v>
      </c>
      <c r="G2420" s="237" t="str">
        <f t="shared" si="407"/>
        <v>0036</v>
      </c>
      <c r="H2420" s="237" t="s">
        <v>11174</v>
      </c>
      <c r="I2420" s="237" t="str">
        <f t="shared" si="408"/>
        <v>仙台市太白区富沢南一丁目３番地の１　第５小島ビル102</v>
      </c>
      <c r="J2420" s="237" t="s">
        <v>11175</v>
      </c>
      <c r="K2420" s="237" t="s">
        <v>11176</v>
      </c>
      <c r="L2420" s="237" t="s">
        <v>248</v>
      </c>
      <c r="M2420" s="237" t="s">
        <v>11177</v>
      </c>
      <c r="N2420" s="237" t="s">
        <v>11178</v>
      </c>
      <c r="O2420" s="237" t="s">
        <v>11179</v>
      </c>
      <c r="P2420" s="237" t="s">
        <v>11173</v>
      </c>
      <c r="Q2420" s="237" t="s">
        <v>7382</v>
      </c>
      <c r="R2420" s="237" t="s">
        <v>11174</v>
      </c>
      <c r="S2420" s="237" t="s">
        <v>11175</v>
      </c>
      <c r="T2420" s="237" t="s">
        <v>11176</v>
      </c>
      <c r="U2420" s="237" t="s">
        <v>11180</v>
      </c>
      <c r="V2420" s="237" t="s">
        <v>101</v>
      </c>
      <c r="W2420" s="237"/>
      <c r="X2420" s="237"/>
      <c r="Y2420" s="237" t="s">
        <v>11178</v>
      </c>
      <c r="Z2420" s="237" t="s">
        <v>11179</v>
      </c>
      <c r="AA2420" s="237" t="str">
        <f t="shared" si="409"/>
        <v>チイキセイカツオウエンダンセンダイ</v>
      </c>
      <c r="AB2420" s="237" t="s">
        <v>11173</v>
      </c>
      <c r="AC2420" s="237" t="str">
        <f t="shared" si="410"/>
        <v>982</v>
      </c>
      <c r="AD2420" s="237" t="str">
        <f t="shared" si="411"/>
        <v>0036</v>
      </c>
      <c r="AE2420" s="237" t="s">
        <v>7382</v>
      </c>
      <c r="AF2420" s="237" t="s">
        <v>11174</v>
      </c>
      <c r="AG2420" s="237" t="str">
        <f t="shared" si="412"/>
        <v>仙台市太白区富沢南一丁目３番地の１　第５小島ビル102</v>
      </c>
      <c r="AH2420" s="237" t="s">
        <v>11181</v>
      </c>
      <c r="AI2420" s="237" t="s">
        <v>11176</v>
      </c>
      <c r="AJ2420" s="237" t="s">
        <v>260</v>
      </c>
    </row>
    <row r="2421" spans="1:36">
      <c r="A2421" s="237" t="str">
        <f t="shared" si="404"/>
        <v>0415400175居宅介護</v>
      </c>
      <c r="B2421" s="237" t="s">
        <v>11182</v>
      </c>
      <c r="C2421" s="237" t="s">
        <v>11183</v>
      </c>
      <c r="D2421" s="237" t="str">
        <f t="shared" si="405"/>
        <v>ユウゲンカイシャラク・ラクカイゴセンター</v>
      </c>
      <c r="E2421" s="237" t="s">
        <v>2317</v>
      </c>
      <c r="F2421" s="237" t="str">
        <f t="shared" si="406"/>
        <v>981</v>
      </c>
      <c r="G2421" s="237" t="str">
        <f t="shared" si="407"/>
        <v>1102</v>
      </c>
      <c r="H2421" s="237" t="s">
        <v>11184</v>
      </c>
      <c r="I2421" s="237" t="str">
        <f t="shared" si="408"/>
        <v>仙台市太白区袋原字堰場６８－１</v>
      </c>
      <c r="J2421" s="237" t="s">
        <v>11185</v>
      </c>
      <c r="K2421" s="237" t="s">
        <v>11186</v>
      </c>
      <c r="L2421" s="237" t="s">
        <v>339</v>
      </c>
      <c r="M2421" s="237" t="s">
        <v>11187</v>
      </c>
      <c r="N2421" s="237" t="s">
        <v>11182</v>
      </c>
      <c r="O2421" s="237" t="s">
        <v>11183</v>
      </c>
      <c r="P2421" s="237" t="s">
        <v>2317</v>
      </c>
      <c r="Q2421" s="237" t="s">
        <v>7382</v>
      </c>
      <c r="R2421" s="237" t="s">
        <v>11184</v>
      </c>
      <c r="S2421" s="237" t="s">
        <v>11185</v>
      </c>
      <c r="T2421" s="237" t="s">
        <v>11186</v>
      </c>
      <c r="U2421" s="237" t="s">
        <v>11188</v>
      </c>
      <c r="V2421" s="237" t="s">
        <v>99</v>
      </c>
      <c r="W2421" s="237"/>
      <c r="X2421" s="237"/>
      <c r="Y2421" s="237" t="s">
        <v>11182</v>
      </c>
      <c r="Z2421" s="237" t="s">
        <v>11183</v>
      </c>
      <c r="AA2421" s="237" t="str">
        <f t="shared" si="409"/>
        <v>ユウゲンカイシャラク・ラクカイゴセンター</v>
      </c>
      <c r="AB2421" s="237" t="s">
        <v>2317</v>
      </c>
      <c r="AC2421" s="237" t="str">
        <f t="shared" si="410"/>
        <v>981</v>
      </c>
      <c r="AD2421" s="237" t="str">
        <f t="shared" si="411"/>
        <v>1102</v>
      </c>
      <c r="AE2421" s="237" t="s">
        <v>7382</v>
      </c>
      <c r="AF2421" s="237" t="s">
        <v>11184</v>
      </c>
      <c r="AG2421" s="237" t="str">
        <f t="shared" si="412"/>
        <v>仙台市太白区袋原字堰場６８－１</v>
      </c>
      <c r="AH2421" s="237" t="s">
        <v>11185</v>
      </c>
      <c r="AI2421" s="237" t="s">
        <v>11186</v>
      </c>
      <c r="AJ2421" s="237" t="s">
        <v>332</v>
      </c>
    </row>
    <row r="2422" spans="1:36">
      <c r="A2422" s="237" t="str">
        <f t="shared" si="404"/>
        <v>0415400175重度訪問介護</v>
      </c>
      <c r="B2422" s="237" t="s">
        <v>11182</v>
      </c>
      <c r="C2422" s="237" t="s">
        <v>11183</v>
      </c>
      <c r="D2422" s="237" t="str">
        <f t="shared" si="405"/>
        <v>ユウゲンカイシャラク・ラクカイゴセンター</v>
      </c>
      <c r="E2422" s="237" t="s">
        <v>2317</v>
      </c>
      <c r="F2422" s="237" t="str">
        <f t="shared" si="406"/>
        <v>981</v>
      </c>
      <c r="G2422" s="237" t="str">
        <f t="shared" si="407"/>
        <v>1102</v>
      </c>
      <c r="H2422" s="237" t="s">
        <v>11184</v>
      </c>
      <c r="I2422" s="237" t="str">
        <f t="shared" si="408"/>
        <v>仙台市太白区袋原字堰場６８－１</v>
      </c>
      <c r="J2422" s="237" t="s">
        <v>11185</v>
      </c>
      <c r="K2422" s="237" t="s">
        <v>11186</v>
      </c>
      <c r="L2422" s="237" t="s">
        <v>339</v>
      </c>
      <c r="M2422" s="237" t="s">
        <v>11187</v>
      </c>
      <c r="N2422" s="237" t="s">
        <v>11182</v>
      </c>
      <c r="O2422" s="237" t="s">
        <v>11183</v>
      </c>
      <c r="P2422" s="237" t="s">
        <v>2317</v>
      </c>
      <c r="Q2422" s="237" t="s">
        <v>7382</v>
      </c>
      <c r="R2422" s="237" t="s">
        <v>11184</v>
      </c>
      <c r="S2422" s="237" t="s">
        <v>11185</v>
      </c>
      <c r="T2422" s="237" t="s">
        <v>11186</v>
      </c>
      <c r="U2422" s="237" t="s">
        <v>11188</v>
      </c>
      <c r="V2422" s="237" t="s">
        <v>101</v>
      </c>
      <c r="W2422" s="237"/>
      <c r="X2422" s="237"/>
      <c r="Y2422" s="237" t="s">
        <v>11182</v>
      </c>
      <c r="Z2422" s="237" t="s">
        <v>11183</v>
      </c>
      <c r="AA2422" s="237" t="str">
        <f t="shared" si="409"/>
        <v>ユウゲンカイシャラク・ラクカイゴセンター</v>
      </c>
      <c r="AB2422" s="237" t="s">
        <v>2317</v>
      </c>
      <c r="AC2422" s="237" t="str">
        <f t="shared" si="410"/>
        <v>981</v>
      </c>
      <c r="AD2422" s="237" t="str">
        <f t="shared" si="411"/>
        <v>1102</v>
      </c>
      <c r="AE2422" s="237" t="s">
        <v>7382</v>
      </c>
      <c r="AF2422" s="237" t="s">
        <v>11184</v>
      </c>
      <c r="AG2422" s="237" t="str">
        <f t="shared" si="412"/>
        <v>仙台市太白区袋原字堰場６８－１</v>
      </c>
      <c r="AH2422" s="237" t="s">
        <v>11185</v>
      </c>
      <c r="AI2422" s="237" t="s">
        <v>11186</v>
      </c>
      <c r="AJ2422" s="237" t="s">
        <v>332</v>
      </c>
    </row>
    <row r="2423" spans="1:36">
      <c r="A2423" s="237" t="str">
        <f t="shared" si="404"/>
        <v>0415400183居宅介護</v>
      </c>
      <c r="B2423" s="237" t="s">
        <v>11189</v>
      </c>
      <c r="C2423" s="237" t="s">
        <v>11190</v>
      </c>
      <c r="D2423" s="237" t="str">
        <f t="shared" si="405"/>
        <v>ユウゲンカイシャゴフクヤホウモンカイゴステーションハブタエ</v>
      </c>
      <c r="E2423" s="237" t="s">
        <v>7895</v>
      </c>
      <c r="F2423" s="237" t="str">
        <f t="shared" si="406"/>
        <v>982</v>
      </c>
      <c r="G2423" s="237" t="str">
        <f t="shared" si="407"/>
        <v>0222</v>
      </c>
      <c r="H2423" s="237" t="s">
        <v>11191</v>
      </c>
      <c r="I2423" s="237" t="str">
        <f t="shared" si="408"/>
        <v>仙台市太白区人来田２－１－１５</v>
      </c>
      <c r="J2423" s="237" t="s">
        <v>11192</v>
      </c>
      <c r="K2423" s="237" t="s">
        <v>11193</v>
      </c>
      <c r="L2423" s="237" t="s">
        <v>339</v>
      </c>
      <c r="M2423" s="237" t="s">
        <v>11194</v>
      </c>
      <c r="N2423" s="237" t="s">
        <v>11189</v>
      </c>
      <c r="O2423" s="237" t="s">
        <v>11190</v>
      </c>
      <c r="P2423" s="237" t="s">
        <v>7895</v>
      </c>
      <c r="Q2423" s="237" t="s">
        <v>7382</v>
      </c>
      <c r="R2423" s="237" t="s">
        <v>11191</v>
      </c>
      <c r="S2423" s="237" t="s">
        <v>11192</v>
      </c>
      <c r="T2423" s="237" t="s">
        <v>11193</v>
      </c>
      <c r="U2423" s="237" t="s">
        <v>11195</v>
      </c>
      <c r="V2423" s="237" t="s">
        <v>99</v>
      </c>
      <c r="W2423" s="237"/>
      <c r="X2423" s="237"/>
      <c r="Y2423" s="237" t="s">
        <v>11189</v>
      </c>
      <c r="Z2423" s="237" t="s">
        <v>11190</v>
      </c>
      <c r="AA2423" s="237" t="str">
        <f t="shared" si="409"/>
        <v>ユウゲンカイシャゴフクヤホウモンカイゴステーションハブタエ</v>
      </c>
      <c r="AB2423" s="237" t="s">
        <v>7895</v>
      </c>
      <c r="AC2423" s="237" t="str">
        <f t="shared" si="410"/>
        <v>982</v>
      </c>
      <c r="AD2423" s="237" t="str">
        <f t="shared" si="411"/>
        <v>0222</v>
      </c>
      <c r="AE2423" s="237" t="s">
        <v>7382</v>
      </c>
      <c r="AF2423" s="237" t="s">
        <v>11191</v>
      </c>
      <c r="AG2423" s="237" t="str">
        <f t="shared" si="412"/>
        <v>仙台市太白区人来田２－１－１５</v>
      </c>
      <c r="AH2423" s="237" t="s">
        <v>11192</v>
      </c>
      <c r="AI2423" s="237" t="s">
        <v>11193</v>
      </c>
      <c r="AJ2423" s="237" t="s">
        <v>332</v>
      </c>
    </row>
    <row r="2424" spans="1:36">
      <c r="A2424" s="237" t="str">
        <f t="shared" si="404"/>
        <v>0415400183重度訪問介護</v>
      </c>
      <c r="B2424" s="237" t="s">
        <v>11189</v>
      </c>
      <c r="C2424" s="237" t="s">
        <v>11190</v>
      </c>
      <c r="D2424" s="237" t="str">
        <f t="shared" si="405"/>
        <v>ユウゲンカイシャゴフクヤホウモンカイゴステーションハブタエ</v>
      </c>
      <c r="E2424" s="237" t="s">
        <v>7895</v>
      </c>
      <c r="F2424" s="237" t="str">
        <f t="shared" si="406"/>
        <v>982</v>
      </c>
      <c r="G2424" s="237" t="str">
        <f t="shared" si="407"/>
        <v>0222</v>
      </c>
      <c r="H2424" s="237" t="s">
        <v>11191</v>
      </c>
      <c r="I2424" s="237" t="str">
        <f t="shared" si="408"/>
        <v>仙台市太白区人来田２－１－１５</v>
      </c>
      <c r="J2424" s="237" t="s">
        <v>11192</v>
      </c>
      <c r="K2424" s="237" t="s">
        <v>11193</v>
      </c>
      <c r="L2424" s="237" t="s">
        <v>339</v>
      </c>
      <c r="M2424" s="237" t="s">
        <v>11194</v>
      </c>
      <c r="N2424" s="237" t="s">
        <v>11189</v>
      </c>
      <c r="O2424" s="237" t="s">
        <v>11190</v>
      </c>
      <c r="P2424" s="237" t="s">
        <v>7895</v>
      </c>
      <c r="Q2424" s="237" t="s">
        <v>7382</v>
      </c>
      <c r="R2424" s="237" t="s">
        <v>11191</v>
      </c>
      <c r="S2424" s="237" t="s">
        <v>11192</v>
      </c>
      <c r="T2424" s="237" t="s">
        <v>11193</v>
      </c>
      <c r="U2424" s="237" t="s">
        <v>11195</v>
      </c>
      <c r="V2424" s="237" t="s">
        <v>101</v>
      </c>
      <c r="W2424" s="237"/>
      <c r="X2424" s="237"/>
      <c r="Y2424" s="237" t="s">
        <v>11189</v>
      </c>
      <c r="Z2424" s="237" t="s">
        <v>11190</v>
      </c>
      <c r="AA2424" s="237" t="str">
        <f t="shared" si="409"/>
        <v>ユウゲンカイシャゴフクヤホウモンカイゴステーションハブタエ</v>
      </c>
      <c r="AB2424" s="237" t="s">
        <v>7895</v>
      </c>
      <c r="AC2424" s="237" t="str">
        <f t="shared" si="410"/>
        <v>982</v>
      </c>
      <c r="AD2424" s="237" t="str">
        <f t="shared" si="411"/>
        <v>0222</v>
      </c>
      <c r="AE2424" s="237" t="s">
        <v>7382</v>
      </c>
      <c r="AF2424" s="237" t="s">
        <v>11191</v>
      </c>
      <c r="AG2424" s="237" t="str">
        <f t="shared" si="412"/>
        <v>仙台市太白区人来田２－１－１５</v>
      </c>
      <c r="AH2424" s="237" t="s">
        <v>11192</v>
      </c>
      <c r="AI2424" s="237" t="s">
        <v>11193</v>
      </c>
      <c r="AJ2424" s="237" t="s">
        <v>332</v>
      </c>
    </row>
    <row r="2425" spans="1:36">
      <c r="A2425" s="237" t="str">
        <f t="shared" si="404"/>
        <v>0415400191居宅介護</v>
      </c>
      <c r="B2425" s="237" t="s">
        <v>11196</v>
      </c>
      <c r="C2425" s="237" t="s">
        <v>11197</v>
      </c>
      <c r="D2425" s="237" t="str">
        <f t="shared" si="405"/>
        <v>ユウゲンガイシャユモト</v>
      </c>
      <c r="E2425" s="237" t="s">
        <v>11140</v>
      </c>
      <c r="F2425" s="237" t="str">
        <f t="shared" si="406"/>
        <v>982</v>
      </c>
      <c r="G2425" s="237" t="str">
        <f t="shared" si="407"/>
        <v>0241</v>
      </c>
      <c r="H2425" s="237" t="s">
        <v>11198</v>
      </c>
      <c r="I2425" s="237" t="str">
        <f t="shared" si="408"/>
        <v>仙台市太白区秋保町湯元字薬師５９番地の２</v>
      </c>
      <c r="J2425" s="237" t="s">
        <v>11199</v>
      </c>
      <c r="K2425" s="237" t="s">
        <v>11200</v>
      </c>
      <c r="L2425" s="237" t="s">
        <v>552</v>
      </c>
      <c r="M2425" s="237" t="s">
        <v>11201</v>
      </c>
      <c r="N2425" s="237" t="s">
        <v>11202</v>
      </c>
      <c r="O2425" s="237" t="s">
        <v>11203</v>
      </c>
      <c r="P2425" s="237" t="s">
        <v>11140</v>
      </c>
      <c r="Q2425" s="237" t="s">
        <v>7382</v>
      </c>
      <c r="R2425" s="237" t="s">
        <v>11198</v>
      </c>
      <c r="S2425" s="237" t="s">
        <v>11199</v>
      </c>
      <c r="T2425" s="237" t="s">
        <v>11200</v>
      </c>
      <c r="U2425" s="237" t="s">
        <v>11204</v>
      </c>
      <c r="V2425" s="237" t="s">
        <v>99</v>
      </c>
      <c r="W2425" s="237"/>
      <c r="X2425" s="237"/>
      <c r="Y2425" s="237" t="s">
        <v>11202</v>
      </c>
      <c r="Z2425" s="237" t="s">
        <v>11203</v>
      </c>
      <c r="AA2425" s="237" t="str">
        <f t="shared" si="409"/>
        <v>ユモトフレアイノモリ</v>
      </c>
      <c r="AB2425" s="237" t="s">
        <v>11140</v>
      </c>
      <c r="AC2425" s="237" t="str">
        <f t="shared" si="410"/>
        <v>982</v>
      </c>
      <c r="AD2425" s="237" t="str">
        <f t="shared" si="411"/>
        <v>0241</v>
      </c>
      <c r="AE2425" s="237" t="s">
        <v>7382</v>
      </c>
      <c r="AF2425" s="237" t="s">
        <v>11205</v>
      </c>
      <c r="AG2425" s="237" t="str">
        <f t="shared" si="412"/>
        <v>仙台市太白区秋保町湯元字薬師５９－２</v>
      </c>
      <c r="AH2425" s="237" t="s">
        <v>11199</v>
      </c>
      <c r="AI2425" s="237" t="s">
        <v>11200</v>
      </c>
      <c r="AJ2425" s="237" t="s">
        <v>2348</v>
      </c>
    </row>
    <row r="2426" spans="1:36">
      <c r="A2426" s="237" t="str">
        <f t="shared" si="404"/>
        <v>0415400191重度訪問介護</v>
      </c>
      <c r="B2426" s="237" t="s">
        <v>11196</v>
      </c>
      <c r="C2426" s="237" t="s">
        <v>11197</v>
      </c>
      <c r="D2426" s="237" t="str">
        <f t="shared" si="405"/>
        <v>ユウゲンガイシャユモト</v>
      </c>
      <c r="E2426" s="237" t="s">
        <v>11140</v>
      </c>
      <c r="F2426" s="237" t="str">
        <f t="shared" si="406"/>
        <v>982</v>
      </c>
      <c r="G2426" s="237" t="str">
        <f t="shared" si="407"/>
        <v>0241</v>
      </c>
      <c r="H2426" s="237" t="s">
        <v>11198</v>
      </c>
      <c r="I2426" s="237" t="str">
        <f t="shared" si="408"/>
        <v>仙台市太白区秋保町湯元字薬師５９番地の２</v>
      </c>
      <c r="J2426" s="237" t="s">
        <v>11199</v>
      </c>
      <c r="K2426" s="237" t="s">
        <v>11200</v>
      </c>
      <c r="L2426" s="237" t="s">
        <v>552</v>
      </c>
      <c r="M2426" s="237" t="s">
        <v>11201</v>
      </c>
      <c r="N2426" s="237" t="s">
        <v>11202</v>
      </c>
      <c r="O2426" s="237" t="s">
        <v>11203</v>
      </c>
      <c r="P2426" s="237" t="s">
        <v>11140</v>
      </c>
      <c r="Q2426" s="237" t="s">
        <v>7382</v>
      </c>
      <c r="R2426" s="237" t="s">
        <v>11198</v>
      </c>
      <c r="S2426" s="237" t="s">
        <v>11199</v>
      </c>
      <c r="T2426" s="237" t="s">
        <v>11200</v>
      </c>
      <c r="U2426" s="237" t="s">
        <v>11204</v>
      </c>
      <c r="V2426" s="237" t="s">
        <v>101</v>
      </c>
      <c r="W2426" s="237"/>
      <c r="X2426" s="237"/>
      <c r="Y2426" s="237" t="s">
        <v>11202</v>
      </c>
      <c r="Z2426" s="237" t="s">
        <v>11203</v>
      </c>
      <c r="AA2426" s="237" t="str">
        <f t="shared" si="409"/>
        <v>ユモトフレアイノモリ</v>
      </c>
      <c r="AB2426" s="237" t="s">
        <v>11140</v>
      </c>
      <c r="AC2426" s="237" t="str">
        <f t="shared" si="410"/>
        <v>982</v>
      </c>
      <c r="AD2426" s="237" t="str">
        <f t="shared" si="411"/>
        <v>0241</v>
      </c>
      <c r="AE2426" s="237" t="s">
        <v>7382</v>
      </c>
      <c r="AF2426" s="237" t="s">
        <v>11205</v>
      </c>
      <c r="AG2426" s="237" t="str">
        <f t="shared" si="412"/>
        <v>仙台市太白区秋保町湯元字薬師５９－２</v>
      </c>
      <c r="AH2426" s="237" t="s">
        <v>11199</v>
      </c>
      <c r="AI2426" s="237" t="s">
        <v>11200</v>
      </c>
      <c r="AJ2426" s="237" t="s">
        <v>2348</v>
      </c>
    </row>
    <row r="2427" spans="1:36">
      <c r="A2427" s="237" t="str">
        <f t="shared" si="404"/>
        <v>0415400209居宅介護</v>
      </c>
      <c r="B2427" s="237" t="s">
        <v>11206</v>
      </c>
      <c r="C2427" s="237" t="s">
        <v>11207</v>
      </c>
      <c r="D2427" s="237" t="str">
        <f t="shared" si="405"/>
        <v>ユウゲンカイシャアシスト</v>
      </c>
      <c r="E2427" s="237" t="s">
        <v>11091</v>
      </c>
      <c r="F2427" s="237" t="str">
        <f t="shared" si="406"/>
        <v>982</v>
      </c>
      <c r="G2427" s="237" t="str">
        <f t="shared" si="407"/>
        <v>0012</v>
      </c>
      <c r="H2427" s="237" t="s">
        <v>11208</v>
      </c>
      <c r="I2427" s="237" t="str">
        <f t="shared" si="408"/>
        <v>仙台市太白区長町南四丁目31番14号</v>
      </c>
      <c r="J2427" s="237" t="s">
        <v>11209</v>
      </c>
      <c r="K2427" s="237" t="s">
        <v>11210</v>
      </c>
      <c r="L2427" s="237" t="s">
        <v>339</v>
      </c>
      <c r="M2427" s="237" t="s">
        <v>11211</v>
      </c>
      <c r="N2427" s="237" t="s">
        <v>11212</v>
      </c>
      <c r="O2427" s="237" t="s">
        <v>11213</v>
      </c>
      <c r="P2427" s="237" t="s">
        <v>11091</v>
      </c>
      <c r="Q2427" s="237" t="s">
        <v>7382</v>
      </c>
      <c r="R2427" s="237" t="s">
        <v>11208</v>
      </c>
      <c r="S2427" s="237" t="s">
        <v>11209</v>
      </c>
      <c r="T2427" s="237" t="s">
        <v>11210</v>
      </c>
      <c r="U2427" s="237" t="s">
        <v>11214</v>
      </c>
      <c r="V2427" s="237" t="s">
        <v>99</v>
      </c>
      <c r="W2427" s="237"/>
      <c r="X2427" s="237"/>
      <c r="Y2427" s="237" t="s">
        <v>11212</v>
      </c>
      <c r="Z2427" s="237" t="s">
        <v>11213</v>
      </c>
      <c r="AA2427" s="237" t="str">
        <f t="shared" si="409"/>
        <v>ヘルパーステーションアシストセンダイ</v>
      </c>
      <c r="AB2427" s="237" t="s">
        <v>11091</v>
      </c>
      <c r="AC2427" s="237" t="str">
        <f t="shared" si="410"/>
        <v>982</v>
      </c>
      <c r="AD2427" s="237" t="str">
        <f t="shared" si="411"/>
        <v>0012</v>
      </c>
      <c r="AE2427" s="237" t="s">
        <v>7382</v>
      </c>
      <c r="AF2427" s="237" t="s">
        <v>11208</v>
      </c>
      <c r="AG2427" s="237" t="str">
        <f t="shared" si="412"/>
        <v>仙台市太白区長町南四丁目31番14号</v>
      </c>
      <c r="AH2427" s="237" t="s">
        <v>11209</v>
      </c>
      <c r="AI2427" s="237" t="s">
        <v>11210</v>
      </c>
      <c r="AJ2427" s="237" t="s">
        <v>260</v>
      </c>
    </row>
    <row r="2428" spans="1:36">
      <c r="A2428" s="237" t="str">
        <f t="shared" si="404"/>
        <v>0415400209重度訪問介護</v>
      </c>
      <c r="B2428" s="237" t="s">
        <v>11206</v>
      </c>
      <c r="C2428" s="237" t="s">
        <v>11207</v>
      </c>
      <c r="D2428" s="237" t="str">
        <f t="shared" si="405"/>
        <v>ユウゲンカイシャアシスト</v>
      </c>
      <c r="E2428" s="237" t="s">
        <v>11091</v>
      </c>
      <c r="F2428" s="237" t="str">
        <f t="shared" si="406"/>
        <v>982</v>
      </c>
      <c r="G2428" s="237" t="str">
        <f t="shared" si="407"/>
        <v>0012</v>
      </c>
      <c r="H2428" s="237" t="s">
        <v>11208</v>
      </c>
      <c r="I2428" s="237" t="str">
        <f t="shared" si="408"/>
        <v>仙台市太白区長町南四丁目31番14号</v>
      </c>
      <c r="J2428" s="237" t="s">
        <v>11209</v>
      </c>
      <c r="K2428" s="237" t="s">
        <v>11210</v>
      </c>
      <c r="L2428" s="237" t="s">
        <v>339</v>
      </c>
      <c r="M2428" s="237" t="s">
        <v>11211</v>
      </c>
      <c r="N2428" s="237" t="s">
        <v>11212</v>
      </c>
      <c r="O2428" s="237" t="s">
        <v>11213</v>
      </c>
      <c r="P2428" s="237" t="s">
        <v>11091</v>
      </c>
      <c r="Q2428" s="237" t="s">
        <v>7382</v>
      </c>
      <c r="R2428" s="237" t="s">
        <v>11208</v>
      </c>
      <c r="S2428" s="237" t="s">
        <v>11209</v>
      </c>
      <c r="T2428" s="237" t="s">
        <v>11210</v>
      </c>
      <c r="U2428" s="237" t="s">
        <v>11214</v>
      </c>
      <c r="V2428" s="237" t="s">
        <v>101</v>
      </c>
      <c r="W2428" s="237"/>
      <c r="X2428" s="237"/>
      <c r="Y2428" s="237" t="s">
        <v>11212</v>
      </c>
      <c r="Z2428" s="237" t="s">
        <v>11213</v>
      </c>
      <c r="AA2428" s="237" t="str">
        <f t="shared" si="409"/>
        <v>ヘルパーステーションアシストセンダイ</v>
      </c>
      <c r="AB2428" s="237" t="s">
        <v>11091</v>
      </c>
      <c r="AC2428" s="237" t="str">
        <f t="shared" si="410"/>
        <v>982</v>
      </c>
      <c r="AD2428" s="237" t="str">
        <f t="shared" si="411"/>
        <v>0012</v>
      </c>
      <c r="AE2428" s="237" t="s">
        <v>7382</v>
      </c>
      <c r="AF2428" s="237" t="s">
        <v>11208</v>
      </c>
      <c r="AG2428" s="237" t="str">
        <f t="shared" si="412"/>
        <v>仙台市太白区長町南四丁目31番14号</v>
      </c>
      <c r="AH2428" s="237" t="s">
        <v>11209</v>
      </c>
      <c r="AI2428" s="237" t="s">
        <v>11210</v>
      </c>
      <c r="AJ2428" s="237" t="s">
        <v>260</v>
      </c>
    </row>
    <row r="2429" spans="1:36">
      <c r="A2429" s="237" t="str">
        <f t="shared" si="404"/>
        <v>0415400209行動援護</v>
      </c>
      <c r="B2429" s="237" t="s">
        <v>11206</v>
      </c>
      <c r="C2429" s="237" t="s">
        <v>11207</v>
      </c>
      <c r="D2429" s="237" t="str">
        <f t="shared" si="405"/>
        <v>ユウゲンカイシャアシスト</v>
      </c>
      <c r="E2429" s="237" t="s">
        <v>11091</v>
      </c>
      <c r="F2429" s="237" t="str">
        <f t="shared" si="406"/>
        <v>982</v>
      </c>
      <c r="G2429" s="237" t="str">
        <f t="shared" si="407"/>
        <v>0012</v>
      </c>
      <c r="H2429" s="237" t="s">
        <v>11208</v>
      </c>
      <c r="I2429" s="237" t="str">
        <f t="shared" si="408"/>
        <v>仙台市太白区長町南四丁目31番14号</v>
      </c>
      <c r="J2429" s="237" t="s">
        <v>11209</v>
      </c>
      <c r="K2429" s="237" t="s">
        <v>11210</v>
      </c>
      <c r="L2429" s="237" t="s">
        <v>339</v>
      </c>
      <c r="M2429" s="237" t="s">
        <v>11211</v>
      </c>
      <c r="N2429" s="237" t="s">
        <v>11212</v>
      </c>
      <c r="O2429" s="237" t="s">
        <v>11213</v>
      </c>
      <c r="P2429" s="237" t="s">
        <v>11091</v>
      </c>
      <c r="Q2429" s="237" t="s">
        <v>7382</v>
      </c>
      <c r="R2429" s="237" t="s">
        <v>11208</v>
      </c>
      <c r="S2429" s="237" t="s">
        <v>11209</v>
      </c>
      <c r="T2429" s="237" t="s">
        <v>11210</v>
      </c>
      <c r="U2429" s="237" t="s">
        <v>11214</v>
      </c>
      <c r="V2429" s="237" t="s">
        <v>102</v>
      </c>
      <c r="W2429" s="237"/>
      <c r="X2429" s="237"/>
      <c r="Y2429" s="237" t="s">
        <v>11212</v>
      </c>
      <c r="Z2429" s="237" t="s">
        <v>11213</v>
      </c>
      <c r="AA2429" s="237" t="str">
        <f t="shared" si="409"/>
        <v>ヘルパーステーションアシストセンダイ</v>
      </c>
      <c r="AB2429" s="237" t="s">
        <v>11091</v>
      </c>
      <c r="AC2429" s="237" t="str">
        <f t="shared" si="410"/>
        <v>982</v>
      </c>
      <c r="AD2429" s="237" t="str">
        <f t="shared" si="411"/>
        <v>0012</v>
      </c>
      <c r="AE2429" s="237" t="s">
        <v>7382</v>
      </c>
      <c r="AF2429" s="237" t="s">
        <v>11208</v>
      </c>
      <c r="AG2429" s="237" t="str">
        <f t="shared" si="412"/>
        <v>仙台市太白区長町南四丁目31番14号</v>
      </c>
      <c r="AH2429" s="237" t="s">
        <v>11209</v>
      </c>
      <c r="AI2429" s="237" t="s">
        <v>11210</v>
      </c>
      <c r="AJ2429" s="237" t="s">
        <v>260</v>
      </c>
    </row>
    <row r="2430" spans="1:36">
      <c r="A2430" s="237" t="str">
        <f t="shared" si="404"/>
        <v>0415400209同行援護</v>
      </c>
      <c r="B2430" s="237" t="s">
        <v>11206</v>
      </c>
      <c r="C2430" s="237" t="s">
        <v>11207</v>
      </c>
      <c r="D2430" s="237" t="str">
        <f t="shared" si="405"/>
        <v>ユウゲンカイシャアシスト</v>
      </c>
      <c r="E2430" s="237" t="s">
        <v>11091</v>
      </c>
      <c r="F2430" s="237" t="str">
        <f t="shared" si="406"/>
        <v>982</v>
      </c>
      <c r="G2430" s="237" t="str">
        <f t="shared" si="407"/>
        <v>0012</v>
      </c>
      <c r="H2430" s="237" t="s">
        <v>11208</v>
      </c>
      <c r="I2430" s="237" t="str">
        <f t="shared" si="408"/>
        <v>仙台市太白区長町南四丁目31番14号</v>
      </c>
      <c r="J2430" s="237" t="s">
        <v>11209</v>
      </c>
      <c r="K2430" s="237" t="s">
        <v>11210</v>
      </c>
      <c r="L2430" s="237" t="s">
        <v>339</v>
      </c>
      <c r="M2430" s="237" t="s">
        <v>11211</v>
      </c>
      <c r="N2430" s="237" t="s">
        <v>11212</v>
      </c>
      <c r="O2430" s="237" t="s">
        <v>11213</v>
      </c>
      <c r="P2430" s="237" t="s">
        <v>11091</v>
      </c>
      <c r="Q2430" s="237" t="s">
        <v>7382</v>
      </c>
      <c r="R2430" s="237" t="s">
        <v>11208</v>
      </c>
      <c r="S2430" s="237" t="s">
        <v>11209</v>
      </c>
      <c r="T2430" s="237" t="s">
        <v>11210</v>
      </c>
      <c r="U2430" s="237" t="s">
        <v>11214</v>
      </c>
      <c r="V2430" s="237" t="s">
        <v>126</v>
      </c>
      <c r="W2430" s="237"/>
      <c r="X2430" s="237"/>
      <c r="Y2430" s="237" t="s">
        <v>11212</v>
      </c>
      <c r="Z2430" s="237" t="s">
        <v>11213</v>
      </c>
      <c r="AA2430" s="237" t="str">
        <f t="shared" si="409"/>
        <v>ヘルパーステーションアシストセンダイ</v>
      </c>
      <c r="AB2430" s="237" t="s">
        <v>11091</v>
      </c>
      <c r="AC2430" s="237" t="str">
        <f t="shared" si="410"/>
        <v>982</v>
      </c>
      <c r="AD2430" s="237" t="str">
        <f t="shared" si="411"/>
        <v>0012</v>
      </c>
      <c r="AE2430" s="237" t="s">
        <v>7382</v>
      </c>
      <c r="AF2430" s="237" t="s">
        <v>11208</v>
      </c>
      <c r="AG2430" s="237" t="str">
        <f t="shared" si="412"/>
        <v>仙台市太白区長町南四丁目31番14号</v>
      </c>
      <c r="AH2430" s="237" t="s">
        <v>11209</v>
      </c>
      <c r="AI2430" s="237" t="s">
        <v>11210</v>
      </c>
      <c r="AJ2430" s="237" t="s">
        <v>260</v>
      </c>
    </row>
    <row r="2431" spans="1:36">
      <c r="A2431" s="237" t="str">
        <f t="shared" si="404"/>
        <v>0415400217居宅介護</v>
      </c>
      <c r="B2431" s="237" t="s">
        <v>525</v>
      </c>
      <c r="C2431" s="237" t="s">
        <v>526</v>
      </c>
      <c r="D2431" s="237" t="str">
        <f t="shared" si="405"/>
        <v>カブシキガイシャニホンエルダリーケアサービス</v>
      </c>
      <c r="E2431" s="237" t="s">
        <v>7461</v>
      </c>
      <c r="F2431" s="237" t="str">
        <f t="shared" si="406"/>
        <v>105</v>
      </c>
      <c r="G2431" s="237" t="str">
        <f t="shared" si="407"/>
        <v>0011</v>
      </c>
      <c r="H2431" s="237" t="s">
        <v>7462</v>
      </c>
      <c r="I2431" s="237" t="str">
        <f t="shared" si="408"/>
        <v>東京都港区芝公園三丁目４番３０号３２芝公園ビル７階</v>
      </c>
      <c r="J2431" s="237" t="s">
        <v>7463</v>
      </c>
      <c r="K2431" s="237" t="s">
        <v>7464</v>
      </c>
      <c r="L2431" s="237" t="s">
        <v>339</v>
      </c>
      <c r="M2431" s="237" t="s">
        <v>531</v>
      </c>
      <c r="N2431" s="237" t="s">
        <v>11215</v>
      </c>
      <c r="O2431" s="237" t="s">
        <v>11216</v>
      </c>
      <c r="P2431" s="237" t="s">
        <v>7381</v>
      </c>
      <c r="Q2431" s="237" t="s">
        <v>7382</v>
      </c>
      <c r="R2431" s="237" t="s">
        <v>11217</v>
      </c>
      <c r="S2431" s="237" t="s">
        <v>11218</v>
      </c>
      <c r="T2431" s="237" t="s">
        <v>11219</v>
      </c>
      <c r="U2431" s="237" t="s">
        <v>11220</v>
      </c>
      <c r="V2431" s="237" t="s">
        <v>99</v>
      </c>
      <c r="W2431" s="237"/>
      <c r="X2431" s="237"/>
      <c r="Y2431" s="237" t="s">
        <v>11215</v>
      </c>
      <c r="Z2431" s="237" t="s">
        <v>11216</v>
      </c>
      <c r="AA2431" s="237" t="str">
        <f t="shared" si="409"/>
        <v>ヒバリサービスセンダイセンター</v>
      </c>
      <c r="AB2431" s="237" t="s">
        <v>7381</v>
      </c>
      <c r="AC2431" s="237" t="str">
        <f t="shared" si="410"/>
        <v>982</v>
      </c>
      <c r="AD2431" s="237" t="str">
        <f t="shared" si="411"/>
        <v>0011</v>
      </c>
      <c r="AE2431" s="237" t="s">
        <v>7382</v>
      </c>
      <c r="AF2431" s="237" t="s">
        <v>11217</v>
      </c>
      <c r="AG2431" s="237" t="str">
        <f t="shared" si="412"/>
        <v>仙台市太白区長町五丁目12番15号佐竹ビル301号室</v>
      </c>
      <c r="AH2431" s="237" t="s">
        <v>11218</v>
      </c>
      <c r="AI2431" s="237" t="s">
        <v>11219</v>
      </c>
      <c r="AJ2431" s="237" t="s">
        <v>332</v>
      </c>
    </row>
    <row r="2432" spans="1:36">
      <c r="A2432" s="237" t="str">
        <f t="shared" si="404"/>
        <v>0415400217重度訪問介護</v>
      </c>
      <c r="B2432" s="237" t="s">
        <v>525</v>
      </c>
      <c r="C2432" s="237" t="s">
        <v>526</v>
      </c>
      <c r="D2432" s="237" t="str">
        <f t="shared" si="405"/>
        <v>カブシキガイシャニホンエルダリーケアサービス</v>
      </c>
      <c r="E2432" s="237" t="s">
        <v>7461</v>
      </c>
      <c r="F2432" s="237" t="str">
        <f t="shared" si="406"/>
        <v>105</v>
      </c>
      <c r="G2432" s="237" t="str">
        <f t="shared" si="407"/>
        <v>0011</v>
      </c>
      <c r="H2432" s="237" t="s">
        <v>7462</v>
      </c>
      <c r="I2432" s="237" t="str">
        <f t="shared" si="408"/>
        <v>東京都港区芝公園三丁目４番３０号３２芝公園ビル７階</v>
      </c>
      <c r="J2432" s="237" t="s">
        <v>7463</v>
      </c>
      <c r="K2432" s="237" t="s">
        <v>7464</v>
      </c>
      <c r="L2432" s="237" t="s">
        <v>339</v>
      </c>
      <c r="M2432" s="237" t="s">
        <v>531</v>
      </c>
      <c r="N2432" s="237" t="s">
        <v>11215</v>
      </c>
      <c r="O2432" s="237" t="s">
        <v>11216</v>
      </c>
      <c r="P2432" s="237" t="s">
        <v>7381</v>
      </c>
      <c r="Q2432" s="237" t="s">
        <v>7382</v>
      </c>
      <c r="R2432" s="237" t="s">
        <v>11217</v>
      </c>
      <c r="S2432" s="237" t="s">
        <v>11218</v>
      </c>
      <c r="T2432" s="237" t="s">
        <v>11219</v>
      </c>
      <c r="U2432" s="237" t="s">
        <v>11220</v>
      </c>
      <c r="V2432" s="237" t="s">
        <v>101</v>
      </c>
      <c r="W2432" s="237"/>
      <c r="X2432" s="237"/>
      <c r="Y2432" s="237" t="s">
        <v>11215</v>
      </c>
      <c r="Z2432" s="237" t="s">
        <v>11216</v>
      </c>
      <c r="AA2432" s="237" t="str">
        <f t="shared" si="409"/>
        <v>ヒバリサービスセンダイセンター</v>
      </c>
      <c r="AB2432" s="237" t="s">
        <v>7381</v>
      </c>
      <c r="AC2432" s="237" t="str">
        <f t="shared" si="410"/>
        <v>982</v>
      </c>
      <c r="AD2432" s="237" t="str">
        <f t="shared" si="411"/>
        <v>0011</v>
      </c>
      <c r="AE2432" s="237" t="s">
        <v>7382</v>
      </c>
      <c r="AF2432" s="237" t="s">
        <v>11217</v>
      </c>
      <c r="AG2432" s="237" t="str">
        <f t="shared" si="412"/>
        <v>仙台市太白区長町五丁目12番15号佐竹ビル301号室</v>
      </c>
      <c r="AH2432" s="237" t="s">
        <v>11218</v>
      </c>
      <c r="AI2432" s="237" t="s">
        <v>11219</v>
      </c>
      <c r="AJ2432" s="237" t="s">
        <v>332</v>
      </c>
    </row>
    <row r="2433" spans="1:36">
      <c r="A2433" s="237" t="str">
        <f t="shared" si="404"/>
        <v>0415400217同行援護</v>
      </c>
      <c r="B2433" s="237" t="s">
        <v>525</v>
      </c>
      <c r="C2433" s="237" t="s">
        <v>526</v>
      </c>
      <c r="D2433" s="237" t="str">
        <f t="shared" si="405"/>
        <v>カブシキガイシャニホンエルダリーケアサービス</v>
      </c>
      <c r="E2433" s="237" t="s">
        <v>7461</v>
      </c>
      <c r="F2433" s="237" t="str">
        <f t="shared" si="406"/>
        <v>105</v>
      </c>
      <c r="G2433" s="237" t="str">
        <f t="shared" si="407"/>
        <v>0011</v>
      </c>
      <c r="H2433" s="237" t="s">
        <v>7462</v>
      </c>
      <c r="I2433" s="237" t="str">
        <f t="shared" si="408"/>
        <v>東京都港区芝公園三丁目４番３０号３２芝公園ビル７階</v>
      </c>
      <c r="J2433" s="237" t="s">
        <v>7463</v>
      </c>
      <c r="K2433" s="237" t="s">
        <v>7464</v>
      </c>
      <c r="L2433" s="237" t="s">
        <v>339</v>
      </c>
      <c r="M2433" s="237" t="s">
        <v>531</v>
      </c>
      <c r="N2433" s="237" t="s">
        <v>11215</v>
      </c>
      <c r="O2433" s="237" t="s">
        <v>11216</v>
      </c>
      <c r="P2433" s="237" t="s">
        <v>7381</v>
      </c>
      <c r="Q2433" s="237" t="s">
        <v>7382</v>
      </c>
      <c r="R2433" s="237" t="s">
        <v>11217</v>
      </c>
      <c r="S2433" s="237" t="s">
        <v>11218</v>
      </c>
      <c r="T2433" s="237" t="s">
        <v>11219</v>
      </c>
      <c r="U2433" s="237" t="s">
        <v>11220</v>
      </c>
      <c r="V2433" s="237" t="s">
        <v>126</v>
      </c>
      <c r="W2433" s="237"/>
      <c r="X2433" s="237"/>
      <c r="Y2433" s="237" t="s">
        <v>11215</v>
      </c>
      <c r="Z2433" s="237" t="s">
        <v>11216</v>
      </c>
      <c r="AA2433" s="237" t="str">
        <f t="shared" si="409"/>
        <v>ヒバリサービスセンダイセンター</v>
      </c>
      <c r="AB2433" s="237" t="s">
        <v>7381</v>
      </c>
      <c r="AC2433" s="237" t="str">
        <f t="shared" si="410"/>
        <v>982</v>
      </c>
      <c r="AD2433" s="237" t="str">
        <f t="shared" si="411"/>
        <v>0011</v>
      </c>
      <c r="AE2433" s="237" t="s">
        <v>7382</v>
      </c>
      <c r="AF2433" s="237" t="s">
        <v>11217</v>
      </c>
      <c r="AG2433" s="237" t="str">
        <f t="shared" si="412"/>
        <v>仙台市太白区長町五丁目12番15号佐竹ビル301号室</v>
      </c>
      <c r="AH2433" s="237" t="s">
        <v>11218</v>
      </c>
      <c r="AI2433" s="237" t="s">
        <v>11219</v>
      </c>
      <c r="AJ2433" s="237" t="s">
        <v>332</v>
      </c>
    </row>
    <row r="2434" spans="1:36">
      <c r="A2434" s="237" t="str">
        <f t="shared" si="404"/>
        <v>0415400225居宅介護</v>
      </c>
      <c r="B2434" s="237" t="s">
        <v>11221</v>
      </c>
      <c r="C2434" s="237" t="s">
        <v>11222</v>
      </c>
      <c r="D2434" s="237" t="str">
        <f t="shared" si="405"/>
        <v>ユウゲンカイシャサクラ</v>
      </c>
      <c r="E2434" s="237" t="s">
        <v>11223</v>
      </c>
      <c r="F2434" s="237" t="str">
        <f t="shared" si="406"/>
        <v>982</v>
      </c>
      <c r="G2434" s="237" t="str">
        <f t="shared" si="407"/>
        <v>0031</v>
      </c>
      <c r="H2434" s="237" t="s">
        <v>11224</v>
      </c>
      <c r="I2434" s="237" t="str">
        <f t="shared" si="408"/>
        <v>仙台市太白区泉崎２－２３－７</v>
      </c>
      <c r="J2434" s="237" t="s">
        <v>11225</v>
      </c>
      <c r="K2434" s="237" t="s">
        <v>11226</v>
      </c>
      <c r="L2434" s="237" t="s">
        <v>339</v>
      </c>
      <c r="M2434" s="237" t="s">
        <v>11227</v>
      </c>
      <c r="N2434" s="237" t="s">
        <v>11228</v>
      </c>
      <c r="O2434" s="237" t="s">
        <v>11229</v>
      </c>
      <c r="P2434" s="237" t="s">
        <v>11223</v>
      </c>
      <c r="Q2434" s="237" t="s">
        <v>7382</v>
      </c>
      <c r="R2434" s="237" t="s">
        <v>11224</v>
      </c>
      <c r="S2434" s="237" t="s">
        <v>11225</v>
      </c>
      <c r="T2434" s="237" t="s">
        <v>11226</v>
      </c>
      <c r="U2434" s="237" t="s">
        <v>11230</v>
      </c>
      <c r="V2434" s="237" t="s">
        <v>99</v>
      </c>
      <c r="W2434" s="237"/>
      <c r="X2434" s="237"/>
      <c r="Y2434" s="237" t="s">
        <v>11228</v>
      </c>
      <c r="Z2434" s="237" t="s">
        <v>11229</v>
      </c>
      <c r="AA2434" s="237" t="str">
        <f t="shared" si="409"/>
        <v>カイゴシエンセンターサクラ</v>
      </c>
      <c r="AB2434" s="237" t="s">
        <v>11223</v>
      </c>
      <c r="AC2434" s="237" t="str">
        <f t="shared" si="410"/>
        <v>982</v>
      </c>
      <c r="AD2434" s="237" t="str">
        <f t="shared" si="411"/>
        <v>0031</v>
      </c>
      <c r="AE2434" s="237" t="s">
        <v>7382</v>
      </c>
      <c r="AF2434" s="237" t="s">
        <v>11224</v>
      </c>
      <c r="AG2434" s="237" t="str">
        <f t="shared" si="412"/>
        <v>仙台市太白区泉崎２－２３－７</v>
      </c>
      <c r="AH2434" s="237" t="s">
        <v>11225</v>
      </c>
      <c r="AI2434" s="237" t="s">
        <v>11226</v>
      </c>
      <c r="AJ2434" s="237" t="s">
        <v>332</v>
      </c>
    </row>
    <row r="2435" spans="1:36">
      <c r="A2435" s="237" t="str">
        <f t="shared" si="404"/>
        <v>0415400225重度訪問介護</v>
      </c>
      <c r="B2435" s="237" t="s">
        <v>11221</v>
      </c>
      <c r="C2435" s="237" t="s">
        <v>11222</v>
      </c>
      <c r="D2435" s="237" t="str">
        <f t="shared" si="405"/>
        <v>ユウゲンカイシャサクラ</v>
      </c>
      <c r="E2435" s="237" t="s">
        <v>11223</v>
      </c>
      <c r="F2435" s="237" t="str">
        <f t="shared" si="406"/>
        <v>982</v>
      </c>
      <c r="G2435" s="237" t="str">
        <f t="shared" si="407"/>
        <v>0031</v>
      </c>
      <c r="H2435" s="237" t="s">
        <v>11224</v>
      </c>
      <c r="I2435" s="237" t="str">
        <f t="shared" si="408"/>
        <v>仙台市太白区泉崎２－２３－７</v>
      </c>
      <c r="J2435" s="237" t="s">
        <v>11225</v>
      </c>
      <c r="K2435" s="237" t="s">
        <v>11226</v>
      </c>
      <c r="L2435" s="237" t="s">
        <v>339</v>
      </c>
      <c r="M2435" s="237" t="s">
        <v>11227</v>
      </c>
      <c r="N2435" s="237" t="s">
        <v>11228</v>
      </c>
      <c r="O2435" s="237" t="s">
        <v>11229</v>
      </c>
      <c r="P2435" s="237" t="s">
        <v>11223</v>
      </c>
      <c r="Q2435" s="237" t="s">
        <v>7382</v>
      </c>
      <c r="R2435" s="237" t="s">
        <v>11224</v>
      </c>
      <c r="S2435" s="237" t="s">
        <v>11225</v>
      </c>
      <c r="T2435" s="237" t="s">
        <v>11226</v>
      </c>
      <c r="U2435" s="237" t="s">
        <v>11230</v>
      </c>
      <c r="V2435" s="237" t="s">
        <v>101</v>
      </c>
      <c r="W2435" s="237"/>
      <c r="X2435" s="237"/>
      <c r="Y2435" s="237" t="s">
        <v>11228</v>
      </c>
      <c r="Z2435" s="237" t="s">
        <v>11229</v>
      </c>
      <c r="AA2435" s="237" t="str">
        <f t="shared" si="409"/>
        <v>カイゴシエンセンターサクラ</v>
      </c>
      <c r="AB2435" s="237" t="s">
        <v>11223</v>
      </c>
      <c r="AC2435" s="237" t="str">
        <f t="shared" si="410"/>
        <v>982</v>
      </c>
      <c r="AD2435" s="237" t="str">
        <f t="shared" si="411"/>
        <v>0031</v>
      </c>
      <c r="AE2435" s="237" t="s">
        <v>7382</v>
      </c>
      <c r="AF2435" s="237" t="s">
        <v>11224</v>
      </c>
      <c r="AG2435" s="237" t="str">
        <f t="shared" si="412"/>
        <v>仙台市太白区泉崎２－２３－７</v>
      </c>
      <c r="AH2435" s="237" t="s">
        <v>11225</v>
      </c>
      <c r="AI2435" s="237" t="s">
        <v>11226</v>
      </c>
      <c r="AJ2435" s="237" t="s">
        <v>332</v>
      </c>
    </row>
    <row r="2436" spans="1:36">
      <c r="A2436" s="237" t="str">
        <f t="shared" si="404"/>
        <v>0415400233居宅介護</v>
      </c>
      <c r="B2436" s="237" t="s">
        <v>11231</v>
      </c>
      <c r="C2436" s="237" t="s">
        <v>11232</v>
      </c>
      <c r="D2436" s="237" t="str">
        <f t="shared" si="405"/>
        <v>ユウゲンカイシャケヤキ</v>
      </c>
      <c r="E2436" s="237" t="s">
        <v>11233</v>
      </c>
      <c r="F2436" s="237" t="str">
        <f t="shared" si="406"/>
        <v>982</v>
      </c>
      <c r="G2436" s="237" t="str">
        <f t="shared" si="407"/>
        <v>0803</v>
      </c>
      <c r="H2436" s="237" t="s">
        <v>11234</v>
      </c>
      <c r="I2436" s="237" t="str">
        <f t="shared" si="408"/>
        <v>仙台市太白区金剛沢三丁目１８番２号</v>
      </c>
      <c r="J2436" s="237" t="s">
        <v>11235</v>
      </c>
      <c r="K2436" s="237" t="s">
        <v>11236</v>
      </c>
      <c r="L2436" s="237" t="s">
        <v>552</v>
      </c>
      <c r="M2436" s="237" t="s">
        <v>11237</v>
      </c>
      <c r="N2436" s="237" t="s">
        <v>11238</v>
      </c>
      <c r="O2436" s="237" t="s">
        <v>11239</v>
      </c>
      <c r="P2436" s="237" t="s">
        <v>11091</v>
      </c>
      <c r="Q2436" s="237" t="s">
        <v>7382</v>
      </c>
      <c r="R2436" s="237" t="s">
        <v>11240</v>
      </c>
      <c r="S2436" s="237" t="s">
        <v>11235</v>
      </c>
      <c r="T2436" s="237" t="s">
        <v>11236</v>
      </c>
      <c r="U2436" s="237" t="s">
        <v>11241</v>
      </c>
      <c r="V2436" s="237" t="s">
        <v>99</v>
      </c>
      <c r="W2436" s="237"/>
      <c r="X2436" s="237"/>
      <c r="Y2436" s="237" t="s">
        <v>11238</v>
      </c>
      <c r="Z2436" s="237" t="s">
        <v>11239</v>
      </c>
      <c r="AA2436" s="237" t="str">
        <f t="shared" si="409"/>
        <v>ヘルパーステーションスミレ</v>
      </c>
      <c r="AB2436" s="237" t="s">
        <v>11091</v>
      </c>
      <c r="AC2436" s="237" t="str">
        <f t="shared" si="410"/>
        <v>982</v>
      </c>
      <c r="AD2436" s="237" t="str">
        <f t="shared" si="411"/>
        <v>0012</v>
      </c>
      <c r="AE2436" s="237" t="s">
        <v>7382</v>
      </c>
      <c r="AF2436" s="237" t="s">
        <v>11240</v>
      </c>
      <c r="AG2436" s="237" t="str">
        <f t="shared" si="412"/>
        <v>仙台市太白区長町南四丁目８番１６号庄子マンションＣ棟４</v>
      </c>
      <c r="AH2436" s="237" t="s">
        <v>11235</v>
      </c>
      <c r="AI2436" s="237" t="s">
        <v>11236</v>
      </c>
      <c r="AJ2436" s="237" t="s">
        <v>260</v>
      </c>
    </row>
    <row r="2437" spans="1:36">
      <c r="A2437" s="237" t="str">
        <f t="shared" si="404"/>
        <v>0415400233重度訪問介護</v>
      </c>
      <c r="B2437" s="237" t="s">
        <v>11231</v>
      </c>
      <c r="C2437" s="237" t="s">
        <v>11232</v>
      </c>
      <c r="D2437" s="237" t="str">
        <f t="shared" si="405"/>
        <v>ユウゲンカイシャケヤキ</v>
      </c>
      <c r="E2437" s="237" t="s">
        <v>11233</v>
      </c>
      <c r="F2437" s="237" t="str">
        <f t="shared" si="406"/>
        <v>982</v>
      </c>
      <c r="G2437" s="237" t="str">
        <f t="shared" si="407"/>
        <v>0803</v>
      </c>
      <c r="H2437" s="237" t="s">
        <v>11234</v>
      </c>
      <c r="I2437" s="237" t="str">
        <f t="shared" si="408"/>
        <v>仙台市太白区金剛沢三丁目１８番２号</v>
      </c>
      <c r="J2437" s="237" t="s">
        <v>11235</v>
      </c>
      <c r="K2437" s="237" t="s">
        <v>11236</v>
      </c>
      <c r="L2437" s="237" t="s">
        <v>552</v>
      </c>
      <c r="M2437" s="237" t="s">
        <v>11237</v>
      </c>
      <c r="N2437" s="237" t="s">
        <v>11238</v>
      </c>
      <c r="O2437" s="237" t="s">
        <v>11239</v>
      </c>
      <c r="P2437" s="237" t="s">
        <v>11091</v>
      </c>
      <c r="Q2437" s="237" t="s">
        <v>7382</v>
      </c>
      <c r="R2437" s="237" t="s">
        <v>11240</v>
      </c>
      <c r="S2437" s="237" t="s">
        <v>11235</v>
      </c>
      <c r="T2437" s="237" t="s">
        <v>11236</v>
      </c>
      <c r="U2437" s="237" t="s">
        <v>11241</v>
      </c>
      <c r="V2437" s="237" t="s">
        <v>101</v>
      </c>
      <c r="W2437" s="237"/>
      <c r="X2437" s="237"/>
      <c r="Y2437" s="237" t="s">
        <v>11238</v>
      </c>
      <c r="Z2437" s="237" t="s">
        <v>11239</v>
      </c>
      <c r="AA2437" s="237" t="str">
        <f t="shared" si="409"/>
        <v>ヘルパーステーションスミレ</v>
      </c>
      <c r="AB2437" s="237" t="s">
        <v>11091</v>
      </c>
      <c r="AC2437" s="237" t="str">
        <f t="shared" si="410"/>
        <v>982</v>
      </c>
      <c r="AD2437" s="237" t="str">
        <f t="shared" si="411"/>
        <v>0012</v>
      </c>
      <c r="AE2437" s="237" t="s">
        <v>7382</v>
      </c>
      <c r="AF2437" s="237" t="s">
        <v>11240</v>
      </c>
      <c r="AG2437" s="237" t="str">
        <f t="shared" si="412"/>
        <v>仙台市太白区長町南四丁目８番１６号庄子マンションＣ棟４</v>
      </c>
      <c r="AH2437" s="237" t="s">
        <v>11235</v>
      </c>
      <c r="AI2437" s="237" t="s">
        <v>11236</v>
      </c>
      <c r="AJ2437" s="237" t="s">
        <v>260</v>
      </c>
    </row>
    <row r="2438" spans="1:36">
      <c r="A2438" s="237" t="str">
        <f t="shared" si="404"/>
        <v>0415400233同行援護</v>
      </c>
      <c r="B2438" s="237" t="s">
        <v>11231</v>
      </c>
      <c r="C2438" s="237" t="s">
        <v>11232</v>
      </c>
      <c r="D2438" s="237" t="str">
        <f t="shared" si="405"/>
        <v>ユウゲンカイシャケヤキ</v>
      </c>
      <c r="E2438" s="237" t="s">
        <v>11233</v>
      </c>
      <c r="F2438" s="237" t="str">
        <f t="shared" si="406"/>
        <v>982</v>
      </c>
      <c r="G2438" s="237" t="str">
        <f t="shared" si="407"/>
        <v>0803</v>
      </c>
      <c r="H2438" s="237" t="s">
        <v>11234</v>
      </c>
      <c r="I2438" s="237" t="str">
        <f t="shared" si="408"/>
        <v>仙台市太白区金剛沢三丁目１８番２号</v>
      </c>
      <c r="J2438" s="237" t="s">
        <v>11235</v>
      </c>
      <c r="K2438" s="237" t="s">
        <v>11236</v>
      </c>
      <c r="L2438" s="237" t="s">
        <v>552</v>
      </c>
      <c r="M2438" s="237" t="s">
        <v>11237</v>
      </c>
      <c r="N2438" s="237" t="s">
        <v>11238</v>
      </c>
      <c r="O2438" s="237" t="s">
        <v>11239</v>
      </c>
      <c r="P2438" s="237" t="s">
        <v>11091</v>
      </c>
      <c r="Q2438" s="237" t="s">
        <v>7382</v>
      </c>
      <c r="R2438" s="237" t="s">
        <v>11240</v>
      </c>
      <c r="S2438" s="237" t="s">
        <v>11235</v>
      </c>
      <c r="T2438" s="237" t="s">
        <v>11236</v>
      </c>
      <c r="U2438" s="237" t="s">
        <v>11241</v>
      </c>
      <c r="V2438" s="237" t="s">
        <v>126</v>
      </c>
      <c r="W2438" s="237"/>
      <c r="X2438" s="237"/>
      <c r="Y2438" s="237" t="s">
        <v>11238</v>
      </c>
      <c r="Z2438" s="237" t="s">
        <v>11239</v>
      </c>
      <c r="AA2438" s="237" t="str">
        <f t="shared" si="409"/>
        <v>ヘルパーステーションスミレ</v>
      </c>
      <c r="AB2438" s="237" t="s">
        <v>11091</v>
      </c>
      <c r="AC2438" s="237" t="str">
        <f t="shared" si="410"/>
        <v>982</v>
      </c>
      <c r="AD2438" s="237" t="str">
        <f t="shared" si="411"/>
        <v>0012</v>
      </c>
      <c r="AE2438" s="237" t="s">
        <v>7382</v>
      </c>
      <c r="AF2438" s="237" t="s">
        <v>11240</v>
      </c>
      <c r="AG2438" s="237" t="str">
        <f t="shared" si="412"/>
        <v>仙台市太白区長町南四丁目８番１６号庄子マンションＣ棟４</v>
      </c>
      <c r="AH2438" s="237" t="s">
        <v>11235</v>
      </c>
      <c r="AI2438" s="237" t="s">
        <v>11236</v>
      </c>
      <c r="AJ2438" s="237" t="s">
        <v>332</v>
      </c>
    </row>
    <row r="2439" spans="1:36">
      <c r="A2439" s="237" t="str">
        <f t="shared" si="404"/>
        <v>0415400241居宅介護</v>
      </c>
      <c r="B2439" s="237" t="s">
        <v>11242</v>
      </c>
      <c r="C2439" s="237" t="s">
        <v>11243</v>
      </c>
      <c r="D2439" s="237" t="str">
        <f t="shared" si="405"/>
        <v>ハアトフルケアサービスカブシキガイシャ</v>
      </c>
      <c r="E2439" s="237" t="s">
        <v>11244</v>
      </c>
      <c r="F2439" s="237" t="str">
        <f t="shared" si="406"/>
        <v>982</v>
      </c>
      <c r="G2439" s="237" t="str">
        <f t="shared" si="407"/>
        <v>0003</v>
      </c>
      <c r="H2439" s="237" t="s">
        <v>11245</v>
      </c>
      <c r="I2439" s="237" t="str">
        <f t="shared" si="408"/>
        <v>仙台市太白区郡山四丁目１１番２９号</v>
      </c>
      <c r="J2439" s="237" t="s">
        <v>11246</v>
      </c>
      <c r="K2439" s="237" t="s">
        <v>11247</v>
      </c>
      <c r="L2439" s="237" t="s">
        <v>339</v>
      </c>
      <c r="M2439" s="237" t="s">
        <v>11248</v>
      </c>
      <c r="N2439" s="237" t="s">
        <v>11249</v>
      </c>
      <c r="O2439" s="237" t="s">
        <v>11250</v>
      </c>
      <c r="P2439" s="237" t="s">
        <v>11244</v>
      </c>
      <c r="Q2439" s="237" t="s">
        <v>7382</v>
      </c>
      <c r="R2439" s="237" t="s">
        <v>11245</v>
      </c>
      <c r="S2439" s="237" t="s">
        <v>11246</v>
      </c>
      <c r="T2439" s="237" t="s">
        <v>11247</v>
      </c>
      <c r="U2439" s="237" t="s">
        <v>11251</v>
      </c>
      <c r="V2439" s="237" t="s">
        <v>99</v>
      </c>
      <c r="W2439" s="237"/>
      <c r="X2439" s="237"/>
      <c r="Y2439" s="237" t="s">
        <v>11249</v>
      </c>
      <c r="Z2439" s="237" t="s">
        <v>11250</v>
      </c>
      <c r="AA2439" s="237" t="str">
        <f t="shared" si="409"/>
        <v>ハアトフルケアサービス</v>
      </c>
      <c r="AB2439" s="237" t="s">
        <v>11244</v>
      </c>
      <c r="AC2439" s="237" t="str">
        <f t="shared" si="410"/>
        <v>982</v>
      </c>
      <c r="AD2439" s="237" t="str">
        <f t="shared" si="411"/>
        <v>0003</v>
      </c>
      <c r="AE2439" s="237" t="s">
        <v>7382</v>
      </c>
      <c r="AF2439" s="237" t="s">
        <v>11245</v>
      </c>
      <c r="AG2439" s="237" t="str">
        <f t="shared" si="412"/>
        <v>仙台市太白区郡山四丁目１１番２９号</v>
      </c>
      <c r="AH2439" s="237" t="s">
        <v>11246</v>
      </c>
      <c r="AI2439" s="237" t="s">
        <v>11247</v>
      </c>
      <c r="AJ2439" s="237" t="s">
        <v>260</v>
      </c>
    </row>
    <row r="2440" spans="1:36">
      <c r="A2440" s="237" t="str">
        <f t="shared" si="404"/>
        <v>0415400241重度訪問介護</v>
      </c>
      <c r="B2440" s="237" t="s">
        <v>11242</v>
      </c>
      <c r="C2440" s="237" t="s">
        <v>11243</v>
      </c>
      <c r="D2440" s="237" t="str">
        <f t="shared" si="405"/>
        <v>ハアトフルケアサービスカブシキガイシャ</v>
      </c>
      <c r="E2440" s="237" t="s">
        <v>11244</v>
      </c>
      <c r="F2440" s="237" t="str">
        <f t="shared" si="406"/>
        <v>982</v>
      </c>
      <c r="G2440" s="237" t="str">
        <f t="shared" si="407"/>
        <v>0003</v>
      </c>
      <c r="H2440" s="237" t="s">
        <v>11245</v>
      </c>
      <c r="I2440" s="237" t="str">
        <f t="shared" si="408"/>
        <v>仙台市太白区郡山四丁目１１番２９号</v>
      </c>
      <c r="J2440" s="237" t="s">
        <v>11246</v>
      </c>
      <c r="K2440" s="237" t="s">
        <v>11247</v>
      </c>
      <c r="L2440" s="237" t="s">
        <v>339</v>
      </c>
      <c r="M2440" s="237" t="s">
        <v>11248</v>
      </c>
      <c r="N2440" s="237" t="s">
        <v>11249</v>
      </c>
      <c r="O2440" s="237" t="s">
        <v>11250</v>
      </c>
      <c r="P2440" s="237" t="s">
        <v>11244</v>
      </c>
      <c r="Q2440" s="237" t="s">
        <v>7382</v>
      </c>
      <c r="R2440" s="237" t="s">
        <v>11245</v>
      </c>
      <c r="S2440" s="237" t="s">
        <v>11246</v>
      </c>
      <c r="T2440" s="237" t="s">
        <v>11247</v>
      </c>
      <c r="U2440" s="237" t="s">
        <v>11251</v>
      </c>
      <c r="V2440" s="237" t="s">
        <v>101</v>
      </c>
      <c r="W2440" s="237"/>
      <c r="X2440" s="237"/>
      <c r="Y2440" s="237" t="s">
        <v>11249</v>
      </c>
      <c r="Z2440" s="237" t="s">
        <v>11250</v>
      </c>
      <c r="AA2440" s="237" t="str">
        <f t="shared" si="409"/>
        <v>ハアトフルケアサービス</v>
      </c>
      <c r="AB2440" s="237" t="s">
        <v>11244</v>
      </c>
      <c r="AC2440" s="237" t="str">
        <f t="shared" si="410"/>
        <v>982</v>
      </c>
      <c r="AD2440" s="237" t="str">
        <f t="shared" si="411"/>
        <v>0003</v>
      </c>
      <c r="AE2440" s="237" t="s">
        <v>7382</v>
      </c>
      <c r="AF2440" s="237" t="s">
        <v>11245</v>
      </c>
      <c r="AG2440" s="237" t="str">
        <f t="shared" si="412"/>
        <v>仙台市太白区郡山四丁目１１番２９号</v>
      </c>
      <c r="AH2440" s="237" t="s">
        <v>11246</v>
      </c>
      <c r="AI2440" s="237" t="s">
        <v>11247</v>
      </c>
      <c r="AJ2440" s="237" t="s">
        <v>260</v>
      </c>
    </row>
    <row r="2441" spans="1:36">
      <c r="A2441" s="237" t="str">
        <f t="shared" si="404"/>
        <v>0415400241同行援護</v>
      </c>
      <c r="B2441" s="237" t="s">
        <v>11242</v>
      </c>
      <c r="C2441" s="237" t="s">
        <v>11243</v>
      </c>
      <c r="D2441" s="237" t="str">
        <f t="shared" si="405"/>
        <v>ハアトフルケアサービスカブシキガイシャ</v>
      </c>
      <c r="E2441" s="237" t="s">
        <v>11244</v>
      </c>
      <c r="F2441" s="237" t="str">
        <f t="shared" si="406"/>
        <v>982</v>
      </c>
      <c r="G2441" s="237" t="str">
        <f t="shared" si="407"/>
        <v>0003</v>
      </c>
      <c r="H2441" s="237" t="s">
        <v>11245</v>
      </c>
      <c r="I2441" s="237" t="str">
        <f t="shared" si="408"/>
        <v>仙台市太白区郡山四丁目１１番２９号</v>
      </c>
      <c r="J2441" s="237" t="s">
        <v>11246</v>
      </c>
      <c r="K2441" s="237" t="s">
        <v>11247</v>
      </c>
      <c r="L2441" s="237" t="s">
        <v>339</v>
      </c>
      <c r="M2441" s="237" t="s">
        <v>11248</v>
      </c>
      <c r="N2441" s="237" t="s">
        <v>11249</v>
      </c>
      <c r="O2441" s="237" t="s">
        <v>11250</v>
      </c>
      <c r="P2441" s="237" t="s">
        <v>11244</v>
      </c>
      <c r="Q2441" s="237" t="s">
        <v>7382</v>
      </c>
      <c r="R2441" s="237" t="s">
        <v>11245</v>
      </c>
      <c r="S2441" s="237" t="s">
        <v>11246</v>
      </c>
      <c r="T2441" s="237" t="s">
        <v>11247</v>
      </c>
      <c r="U2441" s="237" t="s">
        <v>11251</v>
      </c>
      <c r="V2441" s="237" t="s">
        <v>126</v>
      </c>
      <c r="W2441" s="237"/>
      <c r="X2441" s="237"/>
      <c r="Y2441" s="237" t="s">
        <v>11249</v>
      </c>
      <c r="Z2441" s="237" t="s">
        <v>11250</v>
      </c>
      <c r="AA2441" s="237" t="str">
        <f t="shared" si="409"/>
        <v>ハアトフルケアサービス</v>
      </c>
      <c r="AB2441" s="237" t="s">
        <v>11244</v>
      </c>
      <c r="AC2441" s="237" t="str">
        <f t="shared" si="410"/>
        <v>982</v>
      </c>
      <c r="AD2441" s="237" t="str">
        <f t="shared" si="411"/>
        <v>0003</v>
      </c>
      <c r="AE2441" s="237" t="s">
        <v>7382</v>
      </c>
      <c r="AF2441" s="237" t="s">
        <v>11245</v>
      </c>
      <c r="AG2441" s="237" t="str">
        <f t="shared" si="412"/>
        <v>仙台市太白区郡山四丁目１１番２９号</v>
      </c>
      <c r="AH2441" s="237" t="s">
        <v>11246</v>
      </c>
      <c r="AI2441" s="237" t="s">
        <v>11247</v>
      </c>
      <c r="AJ2441" s="237" t="s">
        <v>332</v>
      </c>
    </row>
    <row r="2442" spans="1:36">
      <c r="A2442" s="237" t="str">
        <f t="shared" si="404"/>
        <v>0415400258居宅介護</v>
      </c>
      <c r="B2442" s="237" t="s">
        <v>11252</v>
      </c>
      <c r="C2442" s="237" t="s">
        <v>11253</v>
      </c>
      <c r="D2442" s="237" t="str">
        <f t="shared" si="405"/>
        <v>ユウゲンカイシャホットハートサービス</v>
      </c>
      <c r="E2442" s="237" t="s">
        <v>11254</v>
      </c>
      <c r="F2442" s="237" t="str">
        <f t="shared" si="406"/>
        <v>141</v>
      </c>
      <c r="G2442" s="237" t="str">
        <f t="shared" si="407"/>
        <v>0031</v>
      </c>
      <c r="H2442" s="237" t="s">
        <v>11255</v>
      </c>
      <c r="I2442" s="237" t="str">
        <f t="shared" si="408"/>
        <v>東京都品川区西五反田二丁目１８番２号</v>
      </c>
      <c r="J2442" s="237" t="s">
        <v>11256</v>
      </c>
      <c r="K2442" s="237" t="s">
        <v>11257</v>
      </c>
      <c r="L2442" s="237" t="s">
        <v>552</v>
      </c>
      <c r="M2442" s="237" t="s">
        <v>11258</v>
      </c>
      <c r="N2442" s="237" t="s">
        <v>11259</v>
      </c>
      <c r="O2442" s="237" t="s">
        <v>11260</v>
      </c>
      <c r="P2442" s="237" t="s">
        <v>2572</v>
      </c>
      <c r="Q2442" s="237" t="s">
        <v>7382</v>
      </c>
      <c r="R2442" s="237" t="s">
        <v>11261</v>
      </c>
      <c r="S2442" s="237" t="s">
        <v>11262</v>
      </c>
      <c r="T2442" s="237" t="s">
        <v>11263</v>
      </c>
      <c r="U2442" s="237" t="s">
        <v>11264</v>
      </c>
      <c r="V2442" s="237" t="s">
        <v>99</v>
      </c>
      <c r="W2442" s="237"/>
      <c r="X2442" s="237"/>
      <c r="Y2442" s="237" t="s">
        <v>11259</v>
      </c>
      <c r="Z2442" s="237" t="s">
        <v>11260</v>
      </c>
      <c r="AA2442" s="237" t="str">
        <f t="shared" si="409"/>
        <v>ホットケアミナミセンダイ</v>
      </c>
      <c r="AB2442" s="237" t="s">
        <v>2572</v>
      </c>
      <c r="AC2442" s="237" t="str">
        <f t="shared" si="410"/>
        <v>981</v>
      </c>
      <c r="AD2442" s="237" t="str">
        <f t="shared" si="411"/>
        <v>1104</v>
      </c>
      <c r="AE2442" s="237" t="s">
        <v>7382</v>
      </c>
      <c r="AF2442" s="237" t="s">
        <v>11261</v>
      </c>
      <c r="AG2442" s="237" t="str">
        <f t="shared" si="412"/>
        <v>仙台市太白区中田三丁目９番２２号旭コンフォート中田１０２号</v>
      </c>
      <c r="AH2442" s="237" t="s">
        <v>11262</v>
      </c>
      <c r="AI2442" s="237" t="s">
        <v>11263</v>
      </c>
      <c r="AJ2442" s="237" t="s">
        <v>332</v>
      </c>
    </row>
    <row r="2443" spans="1:36">
      <c r="A2443" s="237" t="str">
        <f t="shared" si="404"/>
        <v>0415400258重度訪問介護</v>
      </c>
      <c r="B2443" s="237" t="s">
        <v>11252</v>
      </c>
      <c r="C2443" s="237" t="s">
        <v>11253</v>
      </c>
      <c r="D2443" s="237" t="str">
        <f t="shared" si="405"/>
        <v>ユウゲンカイシャホットハートサービス</v>
      </c>
      <c r="E2443" s="237" t="s">
        <v>11254</v>
      </c>
      <c r="F2443" s="237" t="str">
        <f t="shared" si="406"/>
        <v>141</v>
      </c>
      <c r="G2443" s="237" t="str">
        <f t="shared" si="407"/>
        <v>0031</v>
      </c>
      <c r="H2443" s="237" t="s">
        <v>11255</v>
      </c>
      <c r="I2443" s="237" t="str">
        <f t="shared" si="408"/>
        <v>東京都品川区西五反田二丁目１８番２号</v>
      </c>
      <c r="J2443" s="237" t="s">
        <v>11256</v>
      </c>
      <c r="K2443" s="237" t="s">
        <v>11257</v>
      </c>
      <c r="L2443" s="237" t="s">
        <v>552</v>
      </c>
      <c r="M2443" s="237" t="s">
        <v>11258</v>
      </c>
      <c r="N2443" s="237" t="s">
        <v>11259</v>
      </c>
      <c r="O2443" s="237" t="s">
        <v>11260</v>
      </c>
      <c r="P2443" s="237" t="s">
        <v>2572</v>
      </c>
      <c r="Q2443" s="237" t="s">
        <v>7382</v>
      </c>
      <c r="R2443" s="237" t="s">
        <v>11261</v>
      </c>
      <c r="S2443" s="237" t="s">
        <v>11262</v>
      </c>
      <c r="T2443" s="237" t="s">
        <v>11263</v>
      </c>
      <c r="U2443" s="237" t="s">
        <v>11264</v>
      </c>
      <c r="V2443" s="237" t="s">
        <v>101</v>
      </c>
      <c r="W2443" s="237"/>
      <c r="X2443" s="237"/>
      <c r="Y2443" s="237" t="s">
        <v>11259</v>
      </c>
      <c r="Z2443" s="237" t="s">
        <v>11260</v>
      </c>
      <c r="AA2443" s="237" t="str">
        <f t="shared" si="409"/>
        <v>ホットケアミナミセンダイ</v>
      </c>
      <c r="AB2443" s="237" t="s">
        <v>2572</v>
      </c>
      <c r="AC2443" s="237" t="str">
        <f t="shared" si="410"/>
        <v>981</v>
      </c>
      <c r="AD2443" s="237" t="str">
        <f t="shared" si="411"/>
        <v>1104</v>
      </c>
      <c r="AE2443" s="237" t="s">
        <v>7382</v>
      </c>
      <c r="AF2443" s="237" t="s">
        <v>11261</v>
      </c>
      <c r="AG2443" s="237" t="str">
        <f t="shared" si="412"/>
        <v>仙台市太白区中田三丁目９番２２号旭コンフォート中田１０２号</v>
      </c>
      <c r="AH2443" s="237" t="s">
        <v>11262</v>
      </c>
      <c r="AI2443" s="237" t="s">
        <v>11263</v>
      </c>
      <c r="AJ2443" s="237" t="s">
        <v>332</v>
      </c>
    </row>
    <row r="2444" spans="1:36">
      <c r="A2444" s="237" t="str">
        <f t="shared" si="404"/>
        <v>0415400258同行援護</v>
      </c>
      <c r="B2444" s="237" t="s">
        <v>11252</v>
      </c>
      <c r="C2444" s="237" t="s">
        <v>11253</v>
      </c>
      <c r="D2444" s="237" t="str">
        <f t="shared" si="405"/>
        <v>ユウゲンカイシャホットハートサービス</v>
      </c>
      <c r="E2444" s="237" t="s">
        <v>11254</v>
      </c>
      <c r="F2444" s="237" t="str">
        <f t="shared" si="406"/>
        <v>141</v>
      </c>
      <c r="G2444" s="237" t="str">
        <f t="shared" si="407"/>
        <v>0031</v>
      </c>
      <c r="H2444" s="237" t="s">
        <v>11255</v>
      </c>
      <c r="I2444" s="237" t="str">
        <f t="shared" si="408"/>
        <v>東京都品川区西五反田二丁目１８番２号</v>
      </c>
      <c r="J2444" s="237" t="s">
        <v>11256</v>
      </c>
      <c r="K2444" s="237" t="s">
        <v>11257</v>
      </c>
      <c r="L2444" s="237" t="s">
        <v>552</v>
      </c>
      <c r="M2444" s="237" t="s">
        <v>11258</v>
      </c>
      <c r="N2444" s="237" t="s">
        <v>11259</v>
      </c>
      <c r="O2444" s="237" t="s">
        <v>11260</v>
      </c>
      <c r="P2444" s="237" t="s">
        <v>2572</v>
      </c>
      <c r="Q2444" s="237" t="s">
        <v>7382</v>
      </c>
      <c r="R2444" s="237" t="s">
        <v>11261</v>
      </c>
      <c r="S2444" s="237" t="s">
        <v>11262</v>
      </c>
      <c r="T2444" s="237" t="s">
        <v>11263</v>
      </c>
      <c r="U2444" s="237" t="s">
        <v>11264</v>
      </c>
      <c r="V2444" s="237" t="s">
        <v>126</v>
      </c>
      <c r="W2444" s="237"/>
      <c r="X2444" s="237"/>
      <c r="Y2444" s="237" t="s">
        <v>11259</v>
      </c>
      <c r="Z2444" s="237" t="s">
        <v>11260</v>
      </c>
      <c r="AA2444" s="237" t="str">
        <f t="shared" si="409"/>
        <v>ホットケアミナミセンダイ</v>
      </c>
      <c r="AB2444" s="237" t="s">
        <v>2572</v>
      </c>
      <c r="AC2444" s="237" t="str">
        <f t="shared" si="410"/>
        <v>981</v>
      </c>
      <c r="AD2444" s="237" t="str">
        <f t="shared" si="411"/>
        <v>1104</v>
      </c>
      <c r="AE2444" s="237" t="s">
        <v>7382</v>
      </c>
      <c r="AF2444" s="237" t="s">
        <v>11261</v>
      </c>
      <c r="AG2444" s="237" t="str">
        <f t="shared" si="412"/>
        <v>仙台市太白区中田三丁目９番２２号旭コンフォート中田１０２号</v>
      </c>
      <c r="AH2444" s="237" t="s">
        <v>11262</v>
      </c>
      <c r="AI2444" s="237" t="s">
        <v>11263</v>
      </c>
      <c r="AJ2444" s="237" t="s">
        <v>332</v>
      </c>
    </row>
    <row r="2445" spans="1:36">
      <c r="A2445" s="237" t="str">
        <f t="shared" si="404"/>
        <v>0415400266居宅介護</v>
      </c>
      <c r="B2445" s="237" t="s">
        <v>11265</v>
      </c>
      <c r="C2445" s="237" t="s">
        <v>11266</v>
      </c>
      <c r="D2445" s="237" t="str">
        <f t="shared" si="405"/>
        <v>コウエキザイダンホウジンソーシャルサービスキョウカイ</v>
      </c>
      <c r="E2445" s="237" t="s">
        <v>11267</v>
      </c>
      <c r="F2445" s="237" t="str">
        <f t="shared" si="406"/>
        <v>169</v>
      </c>
      <c r="G2445" s="237" t="str">
        <f t="shared" si="407"/>
        <v>0073</v>
      </c>
      <c r="H2445" s="237" t="s">
        <v>11268</v>
      </c>
      <c r="I2445" s="237" t="str">
        <f t="shared" si="408"/>
        <v>東京都新宿区百人町四丁目７番２号</v>
      </c>
      <c r="J2445" s="237" t="s">
        <v>11269</v>
      </c>
      <c r="K2445" s="237" t="s">
        <v>11270</v>
      </c>
      <c r="L2445" s="237" t="s">
        <v>248</v>
      </c>
      <c r="M2445" s="237" t="s">
        <v>11271</v>
      </c>
      <c r="N2445" s="237" t="s">
        <v>11272</v>
      </c>
      <c r="O2445" s="237" t="s">
        <v>11273</v>
      </c>
      <c r="P2445" s="237" t="s">
        <v>2572</v>
      </c>
      <c r="Q2445" s="237" t="s">
        <v>7382</v>
      </c>
      <c r="R2445" s="237" t="s">
        <v>11274</v>
      </c>
      <c r="S2445" s="237" t="s">
        <v>11275</v>
      </c>
      <c r="T2445" s="237" t="s">
        <v>11276</v>
      </c>
      <c r="U2445" s="237" t="s">
        <v>11277</v>
      </c>
      <c r="V2445" s="237" t="s">
        <v>99</v>
      </c>
      <c r="W2445" s="237"/>
      <c r="X2445" s="237"/>
      <c r="Y2445" s="237" t="s">
        <v>11272</v>
      </c>
      <c r="Z2445" s="237" t="s">
        <v>11273</v>
      </c>
      <c r="AA2445" s="237" t="str">
        <f t="shared" si="409"/>
        <v>コウエキザイダンホウジンソーシャルサービスキョウカイセンダイジギョウショソーシャルセンダイ</v>
      </c>
      <c r="AB2445" s="237" t="s">
        <v>2572</v>
      </c>
      <c r="AC2445" s="237" t="str">
        <f t="shared" si="410"/>
        <v>981</v>
      </c>
      <c r="AD2445" s="237" t="str">
        <f t="shared" si="411"/>
        <v>1104</v>
      </c>
      <c r="AE2445" s="237" t="s">
        <v>7382</v>
      </c>
      <c r="AF2445" s="237" t="s">
        <v>11274</v>
      </c>
      <c r="AG2445" s="237" t="str">
        <f t="shared" si="412"/>
        <v>仙台市太白区中田三丁目５番２３号ﾍﾞﾙリード101</v>
      </c>
      <c r="AH2445" s="237" t="s">
        <v>11275</v>
      </c>
      <c r="AI2445" s="237" t="s">
        <v>11276</v>
      </c>
      <c r="AJ2445" s="237" t="s">
        <v>332</v>
      </c>
    </row>
    <row r="2446" spans="1:36">
      <c r="A2446" s="237" t="str">
        <f t="shared" si="404"/>
        <v>0415400266重度訪問介護</v>
      </c>
      <c r="B2446" s="237" t="s">
        <v>11265</v>
      </c>
      <c r="C2446" s="237" t="s">
        <v>11266</v>
      </c>
      <c r="D2446" s="237" t="str">
        <f t="shared" si="405"/>
        <v>コウエキザイダンホウジンソーシャルサービスキョウカイ</v>
      </c>
      <c r="E2446" s="237" t="s">
        <v>11267</v>
      </c>
      <c r="F2446" s="237" t="str">
        <f t="shared" si="406"/>
        <v>169</v>
      </c>
      <c r="G2446" s="237" t="str">
        <f t="shared" si="407"/>
        <v>0073</v>
      </c>
      <c r="H2446" s="237" t="s">
        <v>11268</v>
      </c>
      <c r="I2446" s="237" t="str">
        <f t="shared" si="408"/>
        <v>東京都新宿区百人町四丁目７番２号</v>
      </c>
      <c r="J2446" s="237" t="s">
        <v>11269</v>
      </c>
      <c r="K2446" s="237" t="s">
        <v>11270</v>
      </c>
      <c r="L2446" s="237" t="s">
        <v>248</v>
      </c>
      <c r="M2446" s="237" t="s">
        <v>11271</v>
      </c>
      <c r="N2446" s="237" t="s">
        <v>11272</v>
      </c>
      <c r="O2446" s="237" t="s">
        <v>11273</v>
      </c>
      <c r="P2446" s="237" t="s">
        <v>2572</v>
      </c>
      <c r="Q2446" s="237" t="s">
        <v>7382</v>
      </c>
      <c r="R2446" s="237" t="s">
        <v>11274</v>
      </c>
      <c r="S2446" s="237" t="s">
        <v>11275</v>
      </c>
      <c r="T2446" s="237" t="s">
        <v>11276</v>
      </c>
      <c r="U2446" s="237" t="s">
        <v>11277</v>
      </c>
      <c r="V2446" s="237" t="s">
        <v>101</v>
      </c>
      <c r="W2446" s="237"/>
      <c r="X2446" s="237"/>
      <c r="Y2446" s="237" t="s">
        <v>11272</v>
      </c>
      <c r="Z2446" s="237" t="s">
        <v>11273</v>
      </c>
      <c r="AA2446" s="237" t="str">
        <f t="shared" si="409"/>
        <v>コウエキザイダンホウジンソーシャルサービスキョウカイセンダイジギョウショソーシャルセンダイ</v>
      </c>
      <c r="AB2446" s="237" t="s">
        <v>2572</v>
      </c>
      <c r="AC2446" s="237" t="str">
        <f t="shared" si="410"/>
        <v>981</v>
      </c>
      <c r="AD2446" s="237" t="str">
        <f t="shared" si="411"/>
        <v>1104</v>
      </c>
      <c r="AE2446" s="237" t="s">
        <v>7382</v>
      </c>
      <c r="AF2446" s="237" t="s">
        <v>11274</v>
      </c>
      <c r="AG2446" s="237" t="str">
        <f t="shared" si="412"/>
        <v>仙台市太白区中田三丁目５番２３号ﾍﾞﾙリード101</v>
      </c>
      <c r="AH2446" s="237" t="s">
        <v>11275</v>
      </c>
      <c r="AI2446" s="237" t="s">
        <v>11276</v>
      </c>
      <c r="AJ2446" s="237" t="s">
        <v>332</v>
      </c>
    </row>
    <row r="2447" spans="1:36">
      <c r="A2447" s="237" t="str">
        <f t="shared" ref="A2447:A2510" si="440">U2447&amp;V2447</f>
        <v>0415400274居宅介護</v>
      </c>
      <c r="B2447" s="237" t="s">
        <v>11278</v>
      </c>
      <c r="C2447" s="237" t="s">
        <v>11279</v>
      </c>
      <c r="D2447" s="237" t="str">
        <f t="shared" ref="D2447:D2510" si="441">DBCS(C2447)</f>
        <v>ユウゲンガイシャウイング</v>
      </c>
      <c r="E2447" s="237" t="s">
        <v>7381</v>
      </c>
      <c r="F2447" s="237" t="str">
        <f t="shared" ref="F2447:F2510" si="442">LEFT(E2447,3)</f>
        <v>982</v>
      </c>
      <c r="G2447" s="237" t="str">
        <f t="shared" ref="G2447:G2510" si="443">RIGHT(E2447,4)</f>
        <v>0011</v>
      </c>
      <c r="H2447" s="237" t="s">
        <v>11280</v>
      </c>
      <c r="I2447" s="237" t="str">
        <f t="shared" ref="I2447:I2510" si="444">SUBSTITUTE(H2447,"宮城県","")</f>
        <v>仙台市太白区長町六丁目２番１号</v>
      </c>
      <c r="J2447" s="237" t="s">
        <v>11281</v>
      </c>
      <c r="K2447" s="237" t="s">
        <v>11282</v>
      </c>
      <c r="L2447" s="237" t="s">
        <v>339</v>
      </c>
      <c r="M2447" s="237" t="s">
        <v>11283</v>
      </c>
      <c r="N2447" s="237" t="s">
        <v>11278</v>
      </c>
      <c r="O2447" s="237" t="s">
        <v>11284</v>
      </c>
      <c r="P2447" s="237" t="s">
        <v>7381</v>
      </c>
      <c r="Q2447" s="237" t="s">
        <v>7382</v>
      </c>
      <c r="R2447" s="237" t="s">
        <v>11280</v>
      </c>
      <c r="S2447" s="237" t="s">
        <v>11281</v>
      </c>
      <c r="T2447" s="237" t="s">
        <v>11282</v>
      </c>
      <c r="U2447" s="237" t="s">
        <v>11285</v>
      </c>
      <c r="V2447" s="237" t="s">
        <v>99</v>
      </c>
      <c r="W2447" s="237"/>
      <c r="X2447" s="237"/>
      <c r="Y2447" s="237" t="s">
        <v>11278</v>
      </c>
      <c r="Z2447" s="237" t="s">
        <v>11286</v>
      </c>
      <c r="AA2447" s="237" t="str">
        <f t="shared" ref="AA2447:AA2510" si="445">DBCS(Z2447)</f>
        <v>ユウゲンカイシャウイング</v>
      </c>
      <c r="AB2447" s="237" t="s">
        <v>7381</v>
      </c>
      <c r="AC2447" s="237" t="str">
        <f t="shared" ref="AC2447:AC2510" si="446">LEFT(AB2447,3)</f>
        <v>982</v>
      </c>
      <c r="AD2447" s="237" t="str">
        <f t="shared" ref="AD2447:AD2510" si="447">RIGHT(AB2447,4)</f>
        <v>0011</v>
      </c>
      <c r="AE2447" s="237" t="s">
        <v>7382</v>
      </c>
      <c r="AF2447" s="237" t="s">
        <v>11280</v>
      </c>
      <c r="AG2447" s="237" t="str">
        <f t="shared" ref="AG2447:AG2510" si="448">SUBSTITUTE(AF2447,"宮城県","")</f>
        <v>仙台市太白区長町六丁目２番１号</v>
      </c>
      <c r="AH2447" s="237" t="s">
        <v>11281</v>
      </c>
      <c r="AI2447" s="237" t="s">
        <v>11282</v>
      </c>
      <c r="AJ2447" s="237" t="s">
        <v>260</v>
      </c>
    </row>
    <row r="2448" spans="1:36">
      <c r="A2448" s="237" t="str">
        <f t="shared" si="440"/>
        <v>0415400274重度訪問介護</v>
      </c>
      <c r="B2448" s="237" t="s">
        <v>11278</v>
      </c>
      <c r="C2448" s="237" t="s">
        <v>11279</v>
      </c>
      <c r="D2448" s="237" t="str">
        <f t="shared" si="441"/>
        <v>ユウゲンガイシャウイング</v>
      </c>
      <c r="E2448" s="237" t="s">
        <v>7381</v>
      </c>
      <c r="F2448" s="237" t="str">
        <f t="shared" si="442"/>
        <v>982</v>
      </c>
      <c r="G2448" s="237" t="str">
        <f t="shared" si="443"/>
        <v>0011</v>
      </c>
      <c r="H2448" s="237" t="s">
        <v>11280</v>
      </c>
      <c r="I2448" s="237" t="str">
        <f t="shared" si="444"/>
        <v>仙台市太白区長町六丁目２番１号</v>
      </c>
      <c r="J2448" s="237" t="s">
        <v>11281</v>
      </c>
      <c r="K2448" s="237" t="s">
        <v>11282</v>
      </c>
      <c r="L2448" s="237" t="s">
        <v>339</v>
      </c>
      <c r="M2448" s="237" t="s">
        <v>11283</v>
      </c>
      <c r="N2448" s="237" t="s">
        <v>11278</v>
      </c>
      <c r="O2448" s="237" t="s">
        <v>11284</v>
      </c>
      <c r="P2448" s="237" t="s">
        <v>7381</v>
      </c>
      <c r="Q2448" s="237" t="s">
        <v>7382</v>
      </c>
      <c r="R2448" s="237" t="s">
        <v>11280</v>
      </c>
      <c r="S2448" s="237" t="s">
        <v>11281</v>
      </c>
      <c r="T2448" s="237" t="s">
        <v>11282</v>
      </c>
      <c r="U2448" s="237" t="s">
        <v>11285</v>
      </c>
      <c r="V2448" s="237" t="s">
        <v>101</v>
      </c>
      <c r="W2448" s="237"/>
      <c r="X2448" s="237"/>
      <c r="Y2448" s="237" t="s">
        <v>11278</v>
      </c>
      <c r="Z2448" s="237" t="s">
        <v>11286</v>
      </c>
      <c r="AA2448" s="237" t="str">
        <f t="shared" si="445"/>
        <v>ユウゲンカイシャウイング</v>
      </c>
      <c r="AB2448" s="237" t="s">
        <v>7381</v>
      </c>
      <c r="AC2448" s="237" t="str">
        <f t="shared" si="446"/>
        <v>982</v>
      </c>
      <c r="AD2448" s="237" t="str">
        <f t="shared" si="447"/>
        <v>0011</v>
      </c>
      <c r="AE2448" s="237" t="s">
        <v>7382</v>
      </c>
      <c r="AF2448" s="237" t="s">
        <v>11280</v>
      </c>
      <c r="AG2448" s="237" t="str">
        <f t="shared" si="448"/>
        <v>仙台市太白区長町六丁目２番１号</v>
      </c>
      <c r="AH2448" s="237" t="s">
        <v>11281</v>
      </c>
      <c r="AI2448" s="237" t="s">
        <v>11282</v>
      </c>
      <c r="AJ2448" s="237" t="s">
        <v>260</v>
      </c>
    </row>
    <row r="2449" spans="1:36">
      <c r="A2449" s="237" t="str">
        <f t="shared" si="440"/>
        <v>0415400274同行援護</v>
      </c>
      <c r="B2449" s="237" t="s">
        <v>11278</v>
      </c>
      <c r="C2449" s="237" t="s">
        <v>11279</v>
      </c>
      <c r="D2449" s="237" t="str">
        <f t="shared" si="441"/>
        <v>ユウゲンガイシャウイング</v>
      </c>
      <c r="E2449" s="237" t="s">
        <v>7381</v>
      </c>
      <c r="F2449" s="237" t="str">
        <f t="shared" si="442"/>
        <v>982</v>
      </c>
      <c r="G2449" s="237" t="str">
        <f t="shared" si="443"/>
        <v>0011</v>
      </c>
      <c r="H2449" s="237" t="s">
        <v>11280</v>
      </c>
      <c r="I2449" s="237" t="str">
        <f t="shared" si="444"/>
        <v>仙台市太白区長町六丁目２番１号</v>
      </c>
      <c r="J2449" s="237" t="s">
        <v>11281</v>
      </c>
      <c r="K2449" s="237" t="s">
        <v>11282</v>
      </c>
      <c r="L2449" s="237" t="s">
        <v>339</v>
      </c>
      <c r="M2449" s="237" t="s">
        <v>11283</v>
      </c>
      <c r="N2449" s="237" t="s">
        <v>11278</v>
      </c>
      <c r="O2449" s="237" t="s">
        <v>11284</v>
      </c>
      <c r="P2449" s="237" t="s">
        <v>7381</v>
      </c>
      <c r="Q2449" s="237" t="s">
        <v>7382</v>
      </c>
      <c r="R2449" s="237" t="s">
        <v>11280</v>
      </c>
      <c r="S2449" s="237" t="s">
        <v>11281</v>
      </c>
      <c r="T2449" s="237" t="s">
        <v>11282</v>
      </c>
      <c r="U2449" s="237" t="s">
        <v>11285</v>
      </c>
      <c r="V2449" s="237" t="s">
        <v>126</v>
      </c>
      <c r="W2449" s="237"/>
      <c r="X2449" s="237"/>
      <c r="Y2449" s="237" t="s">
        <v>11278</v>
      </c>
      <c r="Z2449" s="237" t="s">
        <v>11286</v>
      </c>
      <c r="AA2449" s="237" t="str">
        <f t="shared" si="445"/>
        <v>ユウゲンカイシャウイング</v>
      </c>
      <c r="AB2449" s="237" t="s">
        <v>7381</v>
      </c>
      <c r="AC2449" s="237" t="str">
        <f t="shared" si="446"/>
        <v>982</v>
      </c>
      <c r="AD2449" s="237" t="str">
        <f t="shared" si="447"/>
        <v>0011</v>
      </c>
      <c r="AE2449" s="237" t="s">
        <v>7382</v>
      </c>
      <c r="AF2449" s="237" t="s">
        <v>11280</v>
      </c>
      <c r="AG2449" s="237" t="str">
        <f t="shared" si="448"/>
        <v>仙台市太白区長町六丁目２番１号</v>
      </c>
      <c r="AH2449" s="237" t="s">
        <v>11281</v>
      </c>
      <c r="AI2449" s="237" t="s">
        <v>11282</v>
      </c>
      <c r="AJ2449" s="237" t="s">
        <v>332</v>
      </c>
    </row>
    <row r="2450" spans="1:36">
      <c r="A2450" s="237" t="str">
        <f t="shared" si="440"/>
        <v>0415400282居宅介護</v>
      </c>
      <c r="B2450" s="237" t="s">
        <v>11096</v>
      </c>
      <c r="C2450" s="237" t="s">
        <v>11097</v>
      </c>
      <c r="D2450" s="237" t="str">
        <f t="shared" si="441"/>
        <v>シャカイフクシホウジンセンダイビーナスカイ</v>
      </c>
      <c r="E2450" s="237" t="s">
        <v>9527</v>
      </c>
      <c r="F2450" s="237" t="str">
        <f t="shared" si="442"/>
        <v>981</v>
      </c>
      <c r="G2450" s="237" t="str">
        <f t="shared" si="443"/>
        <v>1101</v>
      </c>
      <c r="H2450" s="237" t="s">
        <v>11098</v>
      </c>
      <c r="I2450" s="237" t="str">
        <f t="shared" si="444"/>
        <v>仙台市太白区四郎丸字大宮26-3</v>
      </c>
      <c r="J2450" s="237" t="s">
        <v>11099</v>
      </c>
      <c r="K2450" s="237" t="s">
        <v>11100</v>
      </c>
      <c r="L2450" s="237" t="s">
        <v>248</v>
      </c>
      <c r="M2450" s="237" t="s">
        <v>11101</v>
      </c>
      <c r="N2450" s="237" t="s">
        <v>11287</v>
      </c>
      <c r="O2450" s="237" t="s">
        <v>11288</v>
      </c>
      <c r="P2450" s="237" t="s">
        <v>2317</v>
      </c>
      <c r="Q2450" s="237" t="s">
        <v>7382</v>
      </c>
      <c r="R2450" s="237" t="s">
        <v>11289</v>
      </c>
      <c r="S2450" s="237" t="s">
        <v>11290</v>
      </c>
      <c r="T2450" s="237" t="s">
        <v>11291</v>
      </c>
      <c r="U2450" s="237" t="s">
        <v>11292</v>
      </c>
      <c r="V2450" s="237" t="s">
        <v>99</v>
      </c>
      <c r="W2450" s="237"/>
      <c r="X2450" s="237"/>
      <c r="Y2450" s="237" t="s">
        <v>11287</v>
      </c>
      <c r="Z2450" s="237" t="s">
        <v>11288</v>
      </c>
      <c r="AA2450" s="237" t="str">
        <f t="shared" si="445"/>
        <v>シロウマルヘルパーステーション</v>
      </c>
      <c r="AB2450" s="237" t="s">
        <v>2317</v>
      </c>
      <c r="AC2450" s="237" t="str">
        <f t="shared" si="446"/>
        <v>981</v>
      </c>
      <c r="AD2450" s="237" t="str">
        <f t="shared" si="447"/>
        <v>1102</v>
      </c>
      <c r="AE2450" s="237" t="s">
        <v>7382</v>
      </c>
      <c r="AF2450" s="237" t="s">
        <v>11293</v>
      </c>
      <c r="AG2450" s="237" t="str">
        <f t="shared" si="448"/>
        <v>仙台市太白区袋原３丁目1-31</v>
      </c>
      <c r="AH2450" s="237" t="s">
        <v>11290</v>
      </c>
      <c r="AI2450" s="237" t="s">
        <v>11291</v>
      </c>
      <c r="AJ2450" s="237" t="s">
        <v>260</v>
      </c>
    </row>
    <row r="2451" spans="1:36">
      <c r="A2451" s="237" t="str">
        <f t="shared" si="440"/>
        <v>0415400282重度訪問介護</v>
      </c>
      <c r="B2451" s="237" t="s">
        <v>11096</v>
      </c>
      <c r="C2451" s="237" t="s">
        <v>11097</v>
      </c>
      <c r="D2451" s="237" t="str">
        <f t="shared" si="441"/>
        <v>シャカイフクシホウジンセンダイビーナスカイ</v>
      </c>
      <c r="E2451" s="237" t="s">
        <v>9527</v>
      </c>
      <c r="F2451" s="237" t="str">
        <f t="shared" si="442"/>
        <v>981</v>
      </c>
      <c r="G2451" s="237" t="str">
        <f t="shared" si="443"/>
        <v>1101</v>
      </c>
      <c r="H2451" s="237" t="s">
        <v>11098</v>
      </c>
      <c r="I2451" s="237" t="str">
        <f t="shared" si="444"/>
        <v>仙台市太白区四郎丸字大宮26-3</v>
      </c>
      <c r="J2451" s="237" t="s">
        <v>11099</v>
      </c>
      <c r="K2451" s="237" t="s">
        <v>11100</v>
      </c>
      <c r="L2451" s="237" t="s">
        <v>248</v>
      </c>
      <c r="M2451" s="237" t="s">
        <v>11101</v>
      </c>
      <c r="N2451" s="237" t="s">
        <v>11287</v>
      </c>
      <c r="O2451" s="237" t="s">
        <v>11288</v>
      </c>
      <c r="P2451" s="237" t="s">
        <v>2317</v>
      </c>
      <c r="Q2451" s="237" t="s">
        <v>7382</v>
      </c>
      <c r="R2451" s="237" t="s">
        <v>11289</v>
      </c>
      <c r="S2451" s="237" t="s">
        <v>11290</v>
      </c>
      <c r="T2451" s="237" t="s">
        <v>11291</v>
      </c>
      <c r="U2451" s="237" t="s">
        <v>11292</v>
      </c>
      <c r="V2451" s="237" t="s">
        <v>101</v>
      </c>
      <c r="W2451" s="237"/>
      <c r="X2451" s="237"/>
      <c r="Y2451" s="237" t="s">
        <v>11287</v>
      </c>
      <c r="Z2451" s="237" t="s">
        <v>11288</v>
      </c>
      <c r="AA2451" s="237" t="str">
        <f t="shared" si="445"/>
        <v>シロウマルヘルパーステーション</v>
      </c>
      <c r="AB2451" s="237" t="s">
        <v>2317</v>
      </c>
      <c r="AC2451" s="237" t="str">
        <f t="shared" si="446"/>
        <v>981</v>
      </c>
      <c r="AD2451" s="237" t="str">
        <f t="shared" si="447"/>
        <v>1102</v>
      </c>
      <c r="AE2451" s="237" t="s">
        <v>7382</v>
      </c>
      <c r="AF2451" s="237" t="s">
        <v>11293</v>
      </c>
      <c r="AG2451" s="237" t="str">
        <f t="shared" si="448"/>
        <v>仙台市太白区袋原３丁目1-31</v>
      </c>
      <c r="AH2451" s="237" t="s">
        <v>11290</v>
      </c>
      <c r="AI2451" s="237" t="s">
        <v>11291</v>
      </c>
      <c r="AJ2451" s="237" t="s">
        <v>260</v>
      </c>
    </row>
    <row r="2452" spans="1:36">
      <c r="A2452" s="237" t="str">
        <f t="shared" si="440"/>
        <v>0415400290居宅介護</v>
      </c>
      <c r="B2452" s="237" t="s">
        <v>6981</v>
      </c>
      <c r="C2452" s="237" t="s">
        <v>6982</v>
      </c>
      <c r="D2452" s="237" t="str">
        <f t="shared" si="441"/>
        <v>シャカイフクシホウジンセンダイシテヲツナグイクセイカイ</v>
      </c>
      <c r="E2452" s="237" t="s">
        <v>6983</v>
      </c>
      <c r="F2452" s="237" t="str">
        <f t="shared" si="442"/>
        <v>980</v>
      </c>
      <c r="G2452" s="237" t="str">
        <f t="shared" si="443"/>
        <v>0022</v>
      </c>
      <c r="H2452" s="237" t="s">
        <v>6984</v>
      </c>
      <c r="I2452" s="237" t="str">
        <f t="shared" si="444"/>
        <v>仙台市青葉区五橋二丁目１２番２号</v>
      </c>
      <c r="J2452" s="237" t="s">
        <v>6985</v>
      </c>
      <c r="K2452" s="237" t="s">
        <v>6986</v>
      </c>
      <c r="L2452" s="237" t="s">
        <v>248</v>
      </c>
      <c r="M2452" s="237" t="s">
        <v>6987</v>
      </c>
      <c r="N2452" s="237" t="s">
        <v>11294</v>
      </c>
      <c r="O2452" s="237" t="s">
        <v>11295</v>
      </c>
      <c r="P2452" s="237" t="s">
        <v>11147</v>
      </c>
      <c r="Q2452" s="237" t="s">
        <v>7382</v>
      </c>
      <c r="R2452" s="237" t="s">
        <v>11296</v>
      </c>
      <c r="S2452" s="237" t="s">
        <v>11297</v>
      </c>
      <c r="T2452" s="237" t="s">
        <v>11298</v>
      </c>
      <c r="U2452" s="237" t="s">
        <v>11299</v>
      </c>
      <c r="V2452" s="237" t="s">
        <v>99</v>
      </c>
      <c r="W2452" s="237"/>
      <c r="X2452" s="237"/>
      <c r="Y2452" s="237" t="s">
        <v>11294</v>
      </c>
      <c r="Z2452" s="237" t="s">
        <v>11295</v>
      </c>
      <c r="AA2452" s="237" t="str">
        <f t="shared" si="445"/>
        <v>ヘルパーステーションコスモス</v>
      </c>
      <c r="AB2452" s="237" t="s">
        <v>11147</v>
      </c>
      <c r="AC2452" s="237" t="str">
        <f t="shared" si="446"/>
        <v>982</v>
      </c>
      <c r="AD2452" s="237" t="str">
        <f t="shared" si="447"/>
        <v>0014</v>
      </c>
      <c r="AE2452" s="237" t="s">
        <v>7382</v>
      </c>
      <c r="AF2452" s="237" t="s">
        <v>11296</v>
      </c>
      <c r="AG2452" s="237" t="str">
        <f t="shared" si="448"/>
        <v>仙台市太白区大野田五丁目23番地の３</v>
      </c>
      <c r="AH2452" s="237" t="s">
        <v>11297</v>
      </c>
      <c r="AI2452" s="237" t="s">
        <v>11298</v>
      </c>
      <c r="AJ2452" s="237" t="s">
        <v>260</v>
      </c>
    </row>
    <row r="2453" spans="1:36">
      <c r="A2453" s="237" t="str">
        <f t="shared" si="440"/>
        <v>0415400290重度訪問介護</v>
      </c>
      <c r="B2453" s="237" t="s">
        <v>6981</v>
      </c>
      <c r="C2453" s="237" t="s">
        <v>6982</v>
      </c>
      <c r="D2453" s="237" t="str">
        <f t="shared" si="441"/>
        <v>シャカイフクシホウジンセンダイシテヲツナグイクセイカイ</v>
      </c>
      <c r="E2453" s="237" t="s">
        <v>6983</v>
      </c>
      <c r="F2453" s="237" t="str">
        <f t="shared" si="442"/>
        <v>980</v>
      </c>
      <c r="G2453" s="237" t="str">
        <f t="shared" si="443"/>
        <v>0022</v>
      </c>
      <c r="H2453" s="237" t="s">
        <v>6984</v>
      </c>
      <c r="I2453" s="237" t="str">
        <f t="shared" si="444"/>
        <v>仙台市青葉区五橋二丁目１２番２号</v>
      </c>
      <c r="J2453" s="237" t="s">
        <v>6985</v>
      </c>
      <c r="K2453" s="237" t="s">
        <v>6986</v>
      </c>
      <c r="L2453" s="237" t="s">
        <v>248</v>
      </c>
      <c r="M2453" s="237" t="s">
        <v>6987</v>
      </c>
      <c r="N2453" s="237" t="s">
        <v>11294</v>
      </c>
      <c r="O2453" s="237" t="s">
        <v>11295</v>
      </c>
      <c r="P2453" s="237" t="s">
        <v>11147</v>
      </c>
      <c r="Q2453" s="237" t="s">
        <v>7382</v>
      </c>
      <c r="R2453" s="237" t="s">
        <v>11296</v>
      </c>
      <c r="S2453" s="237" t="s">
        <v>11297</v>
      </c>
      <c r="T2453" s="237" t="s">
        <v>11298</v>
      </c>
      <c r="U2453" s="237" t="s">
        <v>11299</v>
      </c>
      <c r="V2453" s="237" t="s">
        <v>101</v>
      </c>
      <c r="W2453" s="237"/>
      <c r="X2453" s="237"/>
      <c r="Y2453" s="237" t="s">
        <v>11294</v>
      </c>
      <c r="Z2453" s="237" t="s">
        <v>11295</v>
      </c>
      <c r="AA2453" s="237" t="str">
        <f t="shared" si="445"/>
        <v>ヘルパーステーションコスモス</v>
      </c>
      <c r="AB2453" s="237" t="s">
        <v>11147</v>
      </c>
      <c r="AC2453" s="237" t="str">
        <f t="shared" si="446"/>
        <v>982</v>
      </c>
      <c r="AD2453" s="237" t="str">
        <f t="shared" si="447"/>
        <v>0014</v>
      </c>
      <c r="AE2453" s="237" t="s">
        <v>7382</v>
      </c>
      <c r="AF2453" s="237" t="s">
        <v>11296</v>
      </c>
      <c r="AG2453" s="237" t="str">
        <f t="shared" si="448"/>
        <v>仙台市太白区大野田五丁目23番地の３</v>
      </c>
      <c r="AH2453" s="237" t="s">
        <v>11297</v>
      </c>
      <c r="AI2453" s="237" t="s">
        <v>11298</v>
      </c>
      <c r="AJ2453" s="237" t="s">
        <v>260</v>
      </c>
    </row>
    <row r="2454" spans="1:36">
      <c r="A2454" s="237" t="str">
        <f t="shared" si="440"/>
        <v>0415400290行動援護</v>
      </c>
      <c r="B2454" s="237" t="s">
        <v>6981</v>
      </c>
      <c r="C2454" s="237" t="s">
        <v>6982</v>
      </c>
      <c r="D2454" s="237" t="str">
        <f t="shared" si="441"/>
        <v>シャカイフクシホウジンセンダイシテヲツナグイクセイカイ</v>
      </c>
      <c r="E2454" s="237" t="s">
        <v>6983</v>
      </c>
      <c r="F2454" s="237" t="str">
        <f t="shared" si="442"/>
        <v>980</v>
      </c>
      <c r="G2454" s="237" t="str">
        <f t="shared" si="443"/>
        <v>0022</v>
      </c>
      <c r="H2454" s="237" t="s">
        <v>6984</v>
      </c>
      <c r="I2454" s="237" t="str">
        <f t="shared" si="444"/>
        <v>仙台市青葉区五橋二丁目１２番２号</v>
      </c>
      <c r="J2454" s="237" t="s">
        <v>6985</v>
      </c>
      <c r="K2454" s="237" t="s">
        <v>6986</v>
      </c>
      <c r="L2454" s="237" t="s">
        <v>248</v>
      </c>
      <c r="M2454" s="237" t="s">
        <v>6987</v>
      </c>
      <c r="N2454" s="237" t="s">
        <v>11294</v>
      </c>
      <c r="O2454" s="237" t="s">
        <v>11295</v>
      </c>
      <c r="P2454" s="237" t="s">
        <v>11147</v>
      </c>
      <c r="Q2454" s="237" t="s">
        <v>7382</v>
      </c>
      <c r="R2454" s="237" t="s">
        <v>11296</v>
      </c>
      <c r="S2454" s="237" t="s">
        <v>11297</v>
      </c>
      <c r="T2454" s="237" t="s">
        <v>11298</v>
      </c>
      <c r="U2454" s="237" t="s">
        <v>11299</v>
      </c>
      <c r="V2454" s="237" t="s">
        <v>102</v>
      </c>
      <c r="W2454" s="237"/>
      <c r="X2454" s="237"/>
      <c r="Y2454" s="237" t="s">
        <v>11294</v>
      </c>
      <c r="Z2454" s="237" t="s">
        <v>11295</v>
      </c>
      <c r="AA2454" s="237" t="str">
        <f t="shared" si="445"/>
        <v>ヘルパーステーションコスモス</v>
      </c>
      <c r="AB2454" s="237" t="s">
        <v>11147</v>
      </c>
      <c r="AC2454" s="237" t="str">
        <f t="shared" si="446"/>
        <v>982</v>
      </c>
      <c r="AD2454" s="237" t="str">
        <f t="shared" si="447"/>
        <v>0014</v>
      </c>
      <c r="AE2454" s="237" t="s">
        <v>7382</v>
      </c>
      <c r="AF2454" s="237" t="s">
        <v>11296</v>
      </c>
      <c r="AG2454" s="237" t="str">
        <f t="shared" si="448"/>
        <v>仙台市太白区大野田五丁目23番地の３</v>
      </c>
      <c r="AH2454" s="237" t="s">
        <v>11297</v>
      </c>
      <c r="AI2454" s="237" t="s">
        <v>11298</v>
      </c>
      <c r="AJ2454" s="237" t="s">
        <v>260</v>
      </c>
    </row>
    <row r="2455" spans="1:36">
      <c r="A2455" s="237" t="str">
        <f t="shared" si="440"/>
        <v>0415400290同行援護</v>
      </c>
      <c r="B2455" s="237" t="s">
        <v>6981</v>
      </c>
      <c r="C2455" s="237" t="s">
        <v>6982</v>
      </c>
      <c r="D2455" s="237" t="str">
        <f t="shared" si="441"/>
        <v>シャカイフクシホウジンセンダイシテヲツナグイクセイカイ</v>
      </c>
      <c r="E2455" s="237" t="s">
        <v>6983</v>
      </c>
      <c r="F2455" s="237" t="str">
        <f t="shared" si="442"/>
        <v>980</v>
      </c>
      <c r="G2455" s="237" t="str">
        <f t="shared" si="443"/>
        <v>0022</v>
      </c>
      <c r="H2455" s="237" t="s">
        <v>6984</v>
      </c>
      <c r="I2455" s="237" t="str">
        <f t="shared" si="444"/>
        <v>仙台市青葉区五橋二丁目１２番２号</v>
      </c>
      <c r="J2455" s="237" t="s">
        <v>6985</v>
      </c>
      <c r="K2455" s="237" t="s">
        <v>6986</v>
      </c>
      <c r="L2455" s="237" t="s">
        <v>248</v>
      </c>
      <c r="M2455" s="237" t="s">
        <v>6987</v>
      </c>
      <c r="N2455" s="237" t="s">
        <v>11294</v>
      </c>
      <c r="O2455" s="237" t="s">
        <v>11295</v>
      </c>
      <c r="P2455" s="237" t="s">
        <v>11147</v>
      </c>
      <c r="Q2455" s="237" t="s">
        <v>7382</v>
      </c>
      <c r="R2455" s="237" t="s">
        <v>11296</v>
      </c>
      <c r="S2455" s="237" t="s">
        <v>11297</v>
      </c>
      <c r="T2455" s="237" t="s">
        <v>11298</v>
      </c>
      <c r="U2455" s="237" t="s">
        <v>11299</v>
      </c>
      <c r="V2455" s="237" t="s">
        <v>126</v>
      </c>
      <c r="W2455" s="237"/>
      <c r="X2455" s="237"/>
      <c r="Y2455" s="237" t="s">
        <v>11294</v>
      </c>
      <c r="Z2455" s="237" t="s">
        <v>11295</v>
      </c>
      <c r="AA2455" s="237" t="str">
        <f t="shared" si="445"/>
        <v>ヘルパーステーションコスモス</v>
      </c>
      <c r="AB2455" s="237" t="s">
        <v>11147</v>
      </c>
      <c r="AC2455" s="237" t="str">
        <f t="shared" si="446"/>
        <v>982</v>
      </c>
      <c r="AD2455" s="237" t="str">
        <f t="shared" si="447"/>
        <v>0014</v>
      </c>
      <c r="AE2455" s="237" t="s">
        <v>7382</v>
      </c>
      <c r="AF2455" s="237" t="s">
        <v>11296</v>
      </c>
      <c r="AG2455" s="237" t="str">
        <f t="shared" si="448"/>
        <v>仙台市太白区大野田五丁目23番地の３</v>
      </c>
      <c r="AH2455" s="237" t="s">
        <v>11297</v>
      </c>
      <c r="AI2455" s="237" t="s">
        <v>11298</v>
      </c>
      <c r="AJ2455" s="237" t="s">
        <v>260</v>
      </c>
    </row>
    <row r="2456" spans="1:36">
      <c r="A2456" s="237" t="str">
        <f t="shared" si="440"/>
        <v>0415400308居宅介護</v>
      </c>
      <c r="B2456" s="237" t="s">
        <v>11300</v>
      </c>
      <c r="C2456" s="237" t="s">
        <v>11301</v>
      </c>
      <c r="D2456" s="237" t="str">
        <f t="shared" si="441"/>
        <v>ユウゲンカイシャオアシス</v>
      </c>
      <c r="E2456" s="237" t="s">
        <v>11116</v>
      </c>
      <c r="F2456" s="237" t="str">
        <f t="shared" si="442"/>
        <v>982</v>
      </c>
      <c r="G2456" s="237" t="str">
        <f t="shared" si="443"/>
        <v>0804</v>
      </c>
      <c r="H2456" s="237" t="s">
        <v>11302</v>
      </c>
      <c r="I2456" s="237" t="str">
        <f t="shared" si="444"/>
        <v>仙台市太白区鈎取二丁目２４番３６号阿部アパートＢ棟２０２号</v>
      </c>
      <c r="J2456" s="237" t="s">
        <v>11303</v>
      </c>
      <c r="K2456" s="237" t="s">
        <v>11304</v>
      </c>
      <c r="L2456" s="237" t="s">
        <v>339</v>
      </c>
      <c r="M2456" s="237" t="s">
        <v>11305</v>
      </c>
      <c r="N2456" s="237" t="s">
        <v>11306</v>
      </c>
      <c r="O2456" s="237" t="s">
        <v>11307</v>
      </c>
      <c r="P2456" s="237" t="s">
        <v>11116</v>
      </c>
      <c r="Q2456" s="237" t="s">
        <v>7382</v>
      </c>
      <c r="R2456" s="237" t="s">
        <v>11302</v>
      </c>
      <c r="S2456" s="237" t="s">
        <v>11303</v>
      </c>
      <c r="T2456" s="237" t="s">
        <v>11304</v>
      </c>
      <c r="U2456" s="237" t="s">
        <v>11308</v>
      </c>
      <c r="V2456" s="237" t="s">
        <v>99</v>
      </c>
      <c r="W2456" s="237"/>
      <c r="X2456" s="237"/>
      <c r="Y2456" s="237" t="s">
        <v>11306</v>
      </c>
      <c r="Z2456" s="237" t="s">
        <v>11307</v>
      </c>
      <c r="AA2456" s="237" t="str">
        <f t="shared" si="445"/>
        <v>オアシス</v>
      </c>
      <c r="AB2456" s="237" t="s">
        <v>11116</v>
      </c>
      <c r="AC2456" s="237" t="str">
        <f t="shared" si="446"/>
        <v>982</v>
      </c>
      <c r="AD2456" s="237" t="str">
        <f t="shared" si="447"/>
        <v>0804</v>
      </c>
      <c r="AE2456" s="237" t="s">
        <v>7382</v>
      </c>
      <c r="AF2456" s="237" t="s">
        <v>11302</v>
      </c>
      <c r="AG2456" s="237" t="str">
        <f t="shared" si="448"/>
        <v>仙台市太白区鈎取二丁目２４番３６号阿部アパートＢ棟２０２号</v>
      </c>
      <c r="AH2456" s="237" t="s">
        <v>11303</v>
      </c>
      <c r="AI2456" s="237" t="s">
        <v>11304</v>
      </c>
      <c r="AJ2456" s="237" t="s">
        <v>260</v>
      </c>
    </row>
    <row r="2457" spans="1:36">
      <c r="A2457" s="237" t="str">
        <f t="shared" si="440"/>
        <v>0415400308重度訪問介護</v>
      </c>
      <c r="B2457" s="237" t="s">
        <v>11300</v>
      </c>
      <c r="C2457" s="237" t="s">
        <v>11301</v>
      </c>
      <c r="D2457" s="237" t="str">
        <f t="shared" si="441"/>
        <v>ユウゲンカイシャオアシス</v>
      </c>
      <c r="E2457" s="237" t="s">
        <v>11116</v>
      </c>
      <c r="F2457" s="237" t="str">
        <f t="shared" si="442"/>
        <v>982</v>
      </c>
      <c r="G2457" s="237" t="str">
        <f t="shared" si="443"/>
        <v>0804</v>
      </c>
      <c r="H2457" s="237" t="s">
        <v>11302</v>
      </c>
      <c r="I2457" s="237" t="str">
        <f t="shared" si="444"/>
        <v>仙台市太白区鈎取二丁目２４番３６号阿部アパートＢ棟２０２号</v>
      </c>
      <c r="J2457" s="237" t="s">
        <v>11303</v>
      </c>
      <c r="K2457" s="237" t="s">
        <v>11304</v>
      </c>
      <c r="L2457" s="237" t="s">
        <v>339</v>
      </c>
      <c r="M2457" s="237" t="s">
        <v>11305</v>
      </c>
      <c r="N2457" s="237" t="s">
        <v>11306</v>
      </c>
      <c r="O2457" s="237" t="s">
        <v>11307</v>
      </c>
      <c r="P2457" s="237" t="s">
        <v>11116</v>
      </c>
      <c r="Q2457" s="237" t="s">
        <v>7382</v>
      </c>
      <c r="R2457" s="237" t="s">
        <v>11302</v>
      </c>
      <c r="S2457" s="237" t="s">
        <v>11303</v>
      </c>
      <c r="T2457" s="237" t="s">
        <v>11304</v>
      </c>
      <c r="U2457" s="237" t="s">
        <v>11308</v>
      </c>
      <c r="V2457" s="237" t="s">
        <v>101</v>
      </c>
      <c r="W2457" s="237"/>
      <c r="X2457" s="237"/>
      <c r="Y2457" s="237" t="s">
        <v>11306</v>
      </c>
      <c r="Z2457" s="237" t="s">
        <v>11307</v>
      </c>
      <c r="AA2457" s="237" t="str">
        <f t="shared" si="445"/>
        <v>オアシス</v>
      </c>
      <c r="AB2457" s="237" t="s">
        <v>11116</v>
      </c>
      <c r="AC2457" s="237" t="str">
        <f t="shared" si="446"/>
        <v>982</v>
      </c>
      <c r="AD2457" s="237" t="str">
        <f t="shared" si="447"/>
        <v>0804</v>
      </c>
      <c r="AE2457" s="237" t="s">
        <v>7382</v>
      </c>
      <c r="AF2457" s="237" t="s">
        <v>11302</v>
      </c>
      <c r="AG2457" s="237" t="str">
        <f t="shared" si="448"/>
        <v>仙台市太白区鈎取二丁目２４番３６号阿部アパートＢ棟２０２号</v>
      </c>
      <c r="AH2457" s="237" t="s">
        <v>11303</v>
      </c>
      <c r="AI2457" s="237" t="s">
        <v>11304</v>
      </c>
      <c r="AJ2457" s="237" t="s">
        <v>260</v>
      </c>
    </row>
    <row r="2458" spans="1:36">
      <c r="A2458" s="237" t="str">
        <f t="shared" si="440"/>
        <v>0415400316居宅介護</v>
      </c>
      <c r="B2458" s="237" t="s">
        <v>9469</v>
      </c>
      <c r="C2458" s="237" t="s">
        <v>9470</v>
      </c>
      <c r="D2458" s="237" t="str">
        <f t="shared" si="441"/>
        <v>トクテイヒエイリカツドウホウジンアナタノマチノ「ミカワヤ」サン</v>
      </c>
      <c r="E2458" s="237" t="s">
        <v>7895</v>
      </c>
      <c r="F2458" s="237" t="str">
        <f t="shared" si="442"/>
        <v>982</v>
      </c>
      <c r="G2458" s="237" t="str">
        <f t="shared" si="443"/>
        <v>0222</v>
      </c>
      <c r="H2458" s="237" t="s">
        <v>9471</v>
      </c>
      <c r="I2458" s="237" t="str">
        <f t="shared" si="444"/>
        <v>仙台市太白区人来田三丁目18番18号</v>
      </c>
      <c r="J2458" s="237" t="s">
        <v>9472</v>
      </c>
      <c r="K2458" s="237" t="s">
        <v>9473</v>
      </c>
      <c r="L2458" s="237" t="s">
        <v>248</v>
      </c>
      <c r="M2458" s="237" t="s">
        <v>9474</v>
      </c>
      <c r="N2458" s="237" t="s">
        <v>11309</v>
      </c>
      <c r="O2458" s="237" t="s">
        <v>11310</v>
      </c>
      <c r="P2458" s="237" t="s">
        <v>7895</v>
      </c>
      <c r="Q2458" s="237" t="s">
        <v>7382</v>
      </c>
      <c r="R2458" s="237" t="s">
        <v>9471</v>
      </c>
      <c r="S2458" s="237" t="s">
        <v>9472</v>
      </c>
      <c r="T2458" s="237" t="s">
        <v>9473</v>
      </c>
      <c r="U2458" s="237" t="s">
        <v>11311</v>
      </c>
      <c r="V2458" s="237" t="s">
        <v>99</v>
      </c>
      <c r="W2458" s="237"/>
      <c r="X2458" s="237"/>
      <c r="Y2458" s="237" t="s">
        <v>11309</v>
      </c>
      <c r="Z2458" s="237" t="s">
        <v>11310</v>
      </c>
      <c r="AA2458" s="237" t="str">
        <f t="shared" si="445"/>
        <v>エヌピーオーホウジンアナタノマチノ「ミカワヤ」サンヘルパーステーション</v>
      </c>
      <c r="AB2458" s="237" t="s">
        <v>7895</v>
      </c>
      <c r="AC2458" s="237" t="str">
        <f t="shared" si="446"/>
        <v>982</v>
      </c>
      <c r="AD2458" s="237" t="str">
        <f t="shared" si="447"/>
        <v>0222</v>
      </c>
      <c r="AE2458" s="237" t="s">
        <v>7382</v>
      </c>
      <c r="AF2458" s="237" t="s">
        <v>9471</v>
      </c>
      <c r="AG2458" s="237" t="str">
        <f t="shared" si="448"/>
        <v>仙台市太白区人来田三丁目18番18号</v>
      </c>
      <c r="AH2458" s="237" t="s">
        <v>9472</v>
      </c>
      <c r="AI2458" s="237" t="s">
        <v>9473</v>
      </c>
      <c r="AJ2458" s="237" t="s">
        <v>260</v>
      </c>
    </row>
    <row r="2459" spans="1:36">
      <c r="A2459" s="237" t="str">
        <f t="shared" si="440"/>
        <v>0415400316重度訪問介護</v>
      </c>
      <c r="B2459" s="237" t="s">
        <v>9469</v>
      </c>
      <c r="C2459" s="237" t="s">
        <v>9470</v>
      </c>
      <c r="D2459" s="237" t="str">
        <f t="shared" si="441"/>
        <v>トクテイヒエイリカツドウホウジンアナタノマチノ「ミカワヤ」サン</v>
      </c>
      <c r="E2459" s="237" t="s">
        <v>7895</v>
      </c>
      <c r="F2459" s="237" t="str">
        <f t="shared" si="442"/>
        <v>982</v>
      </c>
      <c r="G2459" s="237" t="str">
        <f t="shared" si="443"/>
        <v>0222</v>
      </c>
      <c r="H2459" s="237" t="s">
        <v>9471</v>
      </c>
      <c r="I2459" s="237" t="str">
        <f t="shared" si="444"/>
        <v>仙台市太白区人来田三丁目18番18号</v>
      </c>
      <c r="J2459" s="237" t="s">
        <v>9472</v>
      </c>
      <c r="K2459" s="237" t="s">
        <v>9473</v>
      </c>
      <c r="L2459" s="237" t="s">
        <v>248</v>
      </c>
      <c r="M2459" s="237" t="s">
        <v>9474</v>
      </c>
      <c r="N2459" s="237" t="s">
        <v>11309</v>
      </c>
      <c r="O2459" s="237" t="s">
        <v>11310</v>
      </c>
      <c r="P2459" s="237" t="s">
        <v>7895</v>
      </c>
      <c r="Q2459" s="237" t="s">
        <v>7382</v>
      </c>
      <c r="R2459" s="237" t="s">
        <v>9471</v>
      </c>
      <c r="S2459" s="237" t="s">
        <v>9472</v>
      </c>
      <c r="T2459" s="237" t="s">
        <v>9473</v>
      </c>
      <c r="U2459" s="237" t="s">
        <v>11311</v>
      </c>
      <c r="V2459" s="237" t="s">
        <v>101</v>
      </c>
      <c r="W2459" s="237"/>
      <c r="X2459" s="237"/>
      <c r="Y2459" s="237" t="s">
        <v>11309</v>
      </c>
      <c r="Z2459" s="237" t="s">
        <v>11310</v>
      </c>
      <c r="AA2459" s="237" t="str">
        <f t="shared" si="445"/>
        <v>エヌピーオーホウジンアナタノマチノ「ミカワヤ」サンヘルパーステーション</v>
      </c>
      <c r="AB2459" s="237" t="s">
        <v>7895</v>
      </c>
      <c r="AC2459" s="237" t="str">
        <f t="shared" si="446"/>
        <v>982</v>
      </c>
      <c r="AD2459" s="237" t="str">
        <f t="shared" si="447"/>
        <v>0222</v>
      </c>
      <c r="AE2459" s="237" t="s">
        <v>7382</v>
      </c>
      <c r="AF2459" s="237" t="s">
        <v>9471</v>
      </c>
      <c r="AG2459" s="237" t="str">
        <f t="shared" si="448"/>
        <v>仙台市太白区人来田三丁目18番18号</v>
      </c>
      <c r="AH2459" s="237" t="s">
        <v>9472</v>
      </c>
      <c r="AI2459" s="237" t="s">
        <v>9473</v>
      </c>
      <c r="AJ2459" s="237" t="s">
        <v>260</v>
      </c>
    </row>
    <row r="2460" spans="1:36">
      <c r="A2460" s="237" t="str">
        <f t="shared" si="440"/>
        <v>0415400316行動援護</v>
      </c>
      <c r="B2460" s="237" t="s">
        <v>9469</v>
      </c>
      <c r="C2460" s="237" t="s">
        <v>9470</v>
      </c>
      <c r="D2460" s="237" t="str">
        <f t="shared" si="441"/>
        <v>トクテイヒエイリカツドウホウジンアナタノマチノ「ミカワヤ」サン</v>
      </c>
      <c r="E2460" s="237" t="s">
        <v>7895</v>
      </c>
      <c r="F2460" s="237" t="str">
        <f t="shared" si="442"/>
        <v>982</v>
      </c>
      <c r="G2460" s="237" t="str">
        <f t="shared" si="443"/>
        <v>0222</v>
      </c>
      <c r="H2460" s="237" t="s">
        <v>9471</v>
      </c>
      <c r="I2460" s="237" t="str">
        <f t="shared" si="444"/>
        <v>仙台市太白区人来田三丁目18番18号</v>
      </c>
      <c r="J2460" s="237" t="s">
        <v>9472</v>
      </c>
      <c r="K2460" s="237" t="s">
        <v>9473</v>
      </c>
      <c r="L2460" s="237" t="s">
        <v>248</v>
      </c>
      <c r="M2460" s="237" t="s">
        <v>9474</v>
      </c>
      <c r="N2460" s="237" t="s">
        <v>11309</v>
      </c>
      <c r="O2460" s="237" t="s">
        <v>11310</v>
      </c>
      <c r="P2460" s="237" t="s">
        <v>7895</v>
      </c>
      <c r="Q2460" s="237" t="s">
        <v>7382</v>
      </c>
      <c r="R2460" s="237" t="s">
        <v>9471</v>
      </c>
      <c r="S2460" s="237" t="s">
        <v>9472</v>
      </c>
      <c r="T2460" s="237" t="s">
        <v>9473</v>
      </c>
      <c r="U2460" s="237" t="s">
        <v>11311</v>
      </c>
      <c r="V2460" s="237" t="s">
        <v>102</v>
      </c>
      <c r="W2460" s="237"/>
      <c r="X2460" s="237"/>
      <c r="Y2460" s="237" t="s">
        <v>11309</v>
      </c>
      <c r="Z2460" s="237" t="s">
        <v>11310</v>
      </c>
      <c r="AA2460" s="237" t="str">
        <f t="shared" si="445"/>
        <v>エヌピーオーホウジンアナタノマチノ「ミカワヤ」サンヘルパーステーション</v>
      </c>
      <c r="AB2460" s="237" t="s">
        <v>7895</v>
      </c>
      <c r="AC2460" s="237" t="str">
        <f t="shared" si="446"/>
        <v>982</v>
      </c>
      <c r="AD2460" s="237" t="str">
        <f t="shared" si="447"/>
        <v>0222</v>
      </c>
      <c r="AE2460" s="237" t="s">
        <v>7382</v>
      </c>
      <c r="AF2460" s="237" t="s">
        <v>9471</v>
      </c>
      <c r="AG2460" s="237" t="str">
        <f t="shared" si="448"/>
        <v>仙台市太白区人来田三丁目18番18号</v>
      </c>
      <c r="AH2460" s="237" t="s">
        <v>9472</v>
      </c>
      <c r="AI2460" s="237" t="s">
        <v>9473</v>
      </c>
      <c r="AJ2460" s="237" t="s">
        <v>260</v>
      </c>
    </row>
    <row r="2461" spans="1:36">
      <c r="A2461" s="237" t="str">
        <f t="shared" si="440"/>
        <v>0415400316同行援護</v>
      </c>
      <c r="B2461" s="237" t="s">
        <v>9469</v>
      </c>
      <c r="C2461" s="237" t="s">
        <v>9470</v>
      </c>
      <c r="D2461" s="237" t="str">
        <f t="shared" si="441"/>
        <v>トクテイヒエイリカツドウホウジンアナタノマチノ「ミカワヤ」サン</v>
      </c>
      <c r="E2461" s="237" t="s">
        <v>7895</v>
      </c>
      <c r="F2461" s="237" t="str">
        <f t="shared" si="442"/>
        <v>982</v>
      </c>
      <c r="G2461" s="237" t="str">
        <f t="shared" si="443"/>
        <v>0222</v>
      </c>
      <c r="H2461" s="237" t="s">
        <v>9471</v>
      </c>
      <c r="I2461" s="237" t="str">
        <f t="shared" si="444"/>
        <v>仙台市太白区人来田三丁目18番18号</v>
      </c>
      <c r="J2461" s="237" t="s">
        <v>9472</v>
      </c>
      <c r="K2461" s="237" t="s">
        <v>9473</v>
      </c>
      <c r="L2461" s="237" t="s">
        <v>248</v>
      </c>
      <c r="M2461" s="237" t="s">
        <v>9474</v>
      </c>
      <c r="N2461" s="237" t="s">
        <v>11309</v>
      </c>
      <c r="O2461" s="237" t="s">
        <v>11310</v>
      </c>
      <c r="P2461" s="237" t="s">
        <v>7895</v>
      </c>
      <c r="Q2461" s="237" t="s">
        <v>7382</v>
      </c>
      <c r="R2461" s="237" t="s">
        <v>9471</v>
      </c>
      <c r="S2461" s="237" t="s">
        <v>9472</v>
      </c>
      <c r="T2461" s="237" t="s">
        <v>9473</v>
      </c>
      <c r="U2461" s="237" t="s">
        <v>11311</v>
      </c>
      <c r="V2461" s="237" t="s">
        <v>126</v>
      </c>
      <c r="W2461" s="237"/>
      <c r="X2461" s="237"/>
      <c r="Y2461" s="237" t="s">
        <v>11309</v>
      </c>
      <c r="Z2461" s="237" t="s">
        <v>11310</v>
      </c>
      <c r="AA2461" s="237" t="str">
        <f t="shared" si="445"/>
        <v>エヌピーオーホウジンアナタノマチノ「ミカワヤ」サンヘルパーステーション</v>
      </c>
      <c r="AB2461" s="237" t="s">
        <v>7895</v>
      </c>
      <c r="AC2461" s="237" t="str">
        <f t="shared" si="446"/>
        <v>982</v>
      </c>
      <c r="AD2461" s="237" t="str">
        <f t="shared" si="447"/>
        <v>0222</v>
      </c>
      <c r="AE2461" s="237" t="s">
        <v>7382</v>
      </c>
      <c r="AF2461" s="237" t="s">
        <v>9471</v>
      </c>
      <c r="AG2461" s="237" t="str">
        <f t="shared" si="448"/>
        <v>仙台市太白区人来田三丁目18番18号</v>
      </c>
      <c r="AH2461" s="237" t="s">
        <v>9472</v>
      </c>
      <c r="AI2461" s="237" t="s">
        <v>9473</v>
      </c>
      <c r="AJ2461" s="237" t="s">
        <v>260</v>
      </c>
    </row>
    <row r="2462" spans="1:36">
      <c r="A2462" s="237" t="str">
        <f t="shared" si="440"/>
        <v>0415400324居宅介護</v>
      </c>
      <c r="B2462" s="237" t="s">
        <v>726</v>
      </c>
      <c r="C2462" s="237" t="s">
        <v>727</v>
      </c>
      <c r="D2462" s="237" t="str">
        <f t="shared" si="441"/>
        <v>アースサポートカブシキガイシャ</v>
      </c>
      <c r="E2462" s="237" t="s">
        <v>728</v>
      </c>
      <c r="F2462" s="237" t="str">
        <f t="shared" si="442"/>
        <v>151</v>
      </c>
      <c r="G2462" s="237" t="str">
        <f t="shared" si="443"/>
        <v>0071</v>
      </c>
      <c r="H2462" s="237" t="s">
        <v>7201</v>
      </c>
      <c r="I2462" s="237" t="str">
        <f t="shared" si="444"/>
        <v>東京都渋谷区本町一丁目４番１４号</v>
      </c>
      <c r="J2462" s="237" t="s">
        <v>730</v>
      </c>
      <c r="K2462" s="237" t="s">
        <v>731</v>
      </c>
      <c r="L2462" s="237" t="s">
        <v>339</v>
      </c>
      <c r="M2462" s="237" t="s">
        <v>732</v>
      </c>
      <c r="N2462" s="237" t="s">
        <v>11312</v>
      </c>
      <c r="O2462" s="237" t="s">
        <v>11313</v>
      </c>
      <c r="P2462" s="237" t="s">
        <v>11314</v>
      </c>
      <c r="Q2462" s="237" t="s">
        <v>7382</v>
      </c>
      <c r="R2462" s="237" t="s">
        <v>11315</v>
      </c>
      <c r="S2462" s="237" t="s">
        <v>11316</v>
      </c>
      <c r="T2462" s="237" t="s">
        <v>11317</v>
      </c>
      <c r="U2462" s="237" t="s">
        <v>11318</v>
      </c>
      <c r="V2462" s="237" t="s">
        <v>99</v>
      </c>
      <c r="W2462" s="237"/>
      <c r="X2462" s="237"/>
      <c r="Y2462" s="237" t="s">
        <v>11312</v>
      </c>
      <c r="Z2462" s="237" t="s">
        <v>11313</v>
      </c>
      <c r="AA2462" s="237" t="str">
        <f t="shared" si="445"/>
        <v>アースサポートセンダイ</v>
      </c>
      <c r="AB2462" s="237" t="s">
        <v>11314</v>
      </c>
      <c r="AC2462" s="237" t="str">
        <f t="shared" si="446"/>
        <v>982</v>
      </c>
      <c r="AD2462" s="237" t="str">
        <f t="shared" si="447"/>
        <v>0841</v>
      </c>
      <c r="AE2462" s="237" t="s">
        <v>7382</v>
      </c>
      <c r="AF2462" s="237" t="s">
        <v>11315</v>
      </c>
      <c r="AG2462" s="237" t="str">
        <f t="shared" si="448"/>
        <v>仙台市太白区向山四丁目１９番１０号</v>
      </c>
      <c r="AH2462" s="237" t="s">
        <v>11316</v>
      </c>
      <c r="AI2462" s="237" t="s">
        <v>11317</v>
      </c>
      <c r="AJ2462" s="237" t="s">
        <v>260</v>
      </c>
    </row>
    <row r="2463" spans="1:36">
      <c r="A2463" s="237" t="str">
        <f t="shared" si="440"/>
        <v>0415400324重度訪問介護</v>
      </c>
      <c r="B2463" s="237" t="s">
        <v>726</v>
      </c>
      <c r="C2463" s="237" t="s">
        <v>727</v>
      </c>
      <c r="D2463" s="237" t="str">
        <f t="shared" si="441"/>
        <v>アースサポートカブシキガイシャ</v>
      </c>
      <c r="E2463" s="237" t="s">
        <v>728</v>
      </c>
      <c r="F2463" s="237" t="str">
        <f t="shared" si="442"/>
        <v>151</v>
      </c>
      <c r="G2463" s="237" t="str">
        <f t="shared" si="443"/>
        <v>0071</v>
      </c>
      <c r="H2463" s="237" t="s">
        <v>7201</v>
      </c>
      <c r="I2463" s="237" t="str">
        <f t="shared" si="444"/>
        <v>東京都渋谷区本町一丁目４番１４号</v>
      </c>
      <c r="J2463" s="237" t="s">
        <v>730</v>
      </c>
      <c r="K2463" s="237" t="s">
        <v>731</v>
      </c>
      <c r="L2463" s="237" t="s">
        <v>339</v>
      </c>
      <c r="M2463" s="237" t="s">
        <v>732</v>
      </c>
      <c r="N2463" s="237" t="s">
        <v>11312</v>
      </c>
      <c r="O2463" s="237" t="s">
        <v>11313</v>
      </c>
      <c r="P2463" s="237" t="s">
        <v>11314</v>
      </c>
      <c r="Q2463" s="237" t="s">
        <v>7382</v>
      </c>
      <c r="R2463" s="237" t="s">
        <v>11315</v>
      </c>
      <c r="S2463" s="237" t="s">
        <v>11316</v>
      </c>
      <c r="T2463" s="237" t="s">
        <v>11317</v>
      </c>
      <c r="U2463" s="237" t="s">
        <v>11318</v>
      </c>
      <c r="V2463" s="237" t="s">
        <v>101</v>
      </c>
      <c r="W2463" s="237"/>
      <c r="X2463" s="237"/>
      <c r="Y2463" s="237" t="s">
        <v>11312</v>
      </c>
      <c r="Z2463" s="237" t="s">
        <v>11313</v>
      </c>
      <c r="AA2463" s="237" t="str">
        <f t="shared" si="445"/>
        <v>アースサポートセンダイ</v>
      </c>
      <c r="AB2463" s="237" t="s">
        <v>11314</v>
      </c>
      <c r="AC2463" s="237" t="str">
        <f t="shared" si="446"/>
        <v>982</v>
      </c>
      <c r="AD2463" s="237" t="str">
        <f t="shared" si="447"/>
        <v>0841</v>
      </c>
      <c r="AE2463" s="237" t="s">
        <v>7382</v>
      </c>
      <c r="AF2463" s="237" t="s">
        <v>11315</v>
      </c>
      <c r="AG2463" s="237" t="str">
        <f t="shared" si="448"/>
        <v>仙台市太白区向山四丁目１９番１０号</v>
      </c>
      <c r="AH2463" s="237" t="s">
        <v>11316</v>
      </c>
      <c r="AI2463" s="237" t="s">
        <v>11317</v>
      </c>
      <c r="AJ2463" s="237" t="s">
        <v>260</v>
      </c>
    </row>
    <row r="2464" spans="1:36">
      <c r="A2464" s="237" t="str">
        <f t="shared" si="440"/>
        <v>0415400324同行援護</v>
      </c>
      <c r="B2464" s="237" t="s">
        <v>726</v>
      </c>
      <c r="C2464" s="237" t="s">
        <v>727</v>
      </c>
      <c r="D2464" s="237" t="str">
        <f t="shared" si="441"/>
        <v>アースサポートカブシキガイシャ</v>
      </c>
      <c r="E2464" s="237" t="s">
        <v>728</v>
      </c>
      <c r="F2464" s="237" t="str">
        <f t="shared" si="442"/>
        <v>151</v>
      </c>
      <c r="G2464" s="237" t="str">
        <f t="shared" si="443"/>
        <v>0071</v>
      </c>
      <c r="H2464" s="237" t="s">
        <v>7201</v>
      </c>
      <c r="I2464" s="237" t="str">
        <f t="shared" si="444"/>
        <v>東京都渋谷区本町一丁目４番１４号</v>
      </c>
      <c r="J2464" s="237" t="s">
        <v>730</v>
      </c>
      <c r="K2464" s="237" t="s">
        <v>731</v>
      </c>
      <c r="L2464" s="237" t="s">
        <v>339</v>
      </c>
      <c r="M2464" s="237" t="s">
        <v>732</v>
      </c>
      <c r="N2464" s="237" t="s">
        <v>11312</v>
      </c>
      <c r="O2464" s="237" t="s">
        <v>11313</v>
      </c>
      <c r="P2464" s="237" t="s">
        <v>11314</v>
      </c>
      <c r="Q2464" s="237" t="s">
        <v>7382</v>
      </c>
      <c r="R2464" s="237" t="s">
        <v>11315</v>
      </c>
      <c r="S2464" s="237" t="s">
        <v>11316</v>
      </c>
      <c r="T2464" s="237" t="s">
        <v>11317</v>
      </c>
      <c r="U2464" s="237" t="s">
        <v>11318</v>
      </c>
      <c r="V2464" s="237" t="s">
        <v>126</v>
      </c>
      <c r="W2464" s="237"/>
      <c r="X2464" s="237"/>
      <c r="Y2464" s="237" t="s">
        <v>11312</v>
      </c>
      <c r="Z2464" s="237" t="s">
        <v>11313</v>
      </c>
      <c r="AA2464" s="237" t="str">
        <f t="shared" si="445"/>
        <v>アースサポートセンダイ</v>
      </c>
      <c r="AB2464" s="237" t="s">
        <v>11314</v>
      </c>
      <c r="AC2464" s="237" t="str">
        <f t="shared" si="446"/>
        <v>982</v>
      </c>
      <c r="AD2464" s="237" t="str">
        <f t="shared" si="447"/>
        <v>0841</v>
      </c>
      <c r="AE2464" s="237" t="s">
        <v>7382</v>
      </c>
      <c r="AF2464" s="237" t="s">
        <v>11315</v>
      </c>
      <c r="AG2464" s="237" t="str">
        <f t="shared" si="448"/>
        <v>仙台市太白区向山四丁目１９番１０号</v>
      </c>
      <c r="AH2464" s="237" t="s">
        <v>11316</v>
      </c>
      <c r="AI2464" s="237" t="s">
        <v>11317</v>
      </c>
      <c r="AJ2464" s="237" t="s">
        <v>332</v>
      </c>
    </row>
    <row r="2465" spans="1:36">
      <c r="A2465" s="237" t="str">
        <f t="shared" si="440"/>
        <v>0415400332居宅介護</v>
      </c>
      <c r="B2465" s="237" t="s">
        <v>7209</v>
      </c>
      <c r="C2465" s="237" t="s">
        <v>7210</v>
      </c>
      <c r="D2465" s="237" t="str">
        <f t="shared" si="441"/>
        <v>セントケアカブシキカイシャ</v>
      </c>
      <c r="E2465" s="237" t="s">
        <v>7211</v>
      </c>
      <c r="F2465" s="237" t="str">
        <f t="shared" si="442"/>
        <v>104</v>
      </c>
      <c r="G2465" s="237" t="str">
        <f t="shared" si="443"/>
        <v>0031</v>
      </c>
      <c r="H2465" s="237" t="s">
        <v>7212</v>
      </c>
      <c r="I2465" s="237" t="str">
        <f t="shared" si="444"/>
        <v>東京都中央区京橋２－８－７読売中公ビル５F</v>
      </c>
      <c r="J2465" s="237" t="s">
        <v>7213</v>
      </c>
      <c r="K2465" s="237" t="s">
        <v>7214</v>
      </c>
      <c r="L2465" s="237" t="s">
        <v>2240</v>
      </c>
      <c r="M2465" s="237" t="s">
        <v>7215</v>
      </c>
      <c r="N2465" s="237" t="s">
        <v>11319</v>
      </c>
      <c r="O2465" s="237" t="s">
        <v>11320</v>
      </c>
      <c r="P2465" s="237" t="s">
        <v>11321</v>
      </c>
      <c r="Q2465" s="237" t="s">
        <v>7382</v>
      </c>
      <c r="R2465" s="237" t="s">
        <v>11322</v>
      </c>
      <c r="S2465" s="237" t="s">
        <v>11323</v>
      </c>
      <c r="T2465" s="237" t="s">
        <v>11324</v>
      </c>
      <c r="U2465" s="237" t="s">
        <v>11325</v>
      </c>
      <c r="V2465" s="237" t="s">
        <v>99</v>
      </c>
      <c r="W2465" s="237"/>
      <c r="X2465" s="237"/>
      <c r="Y2465" s="237" t="s">
        <v>11319</v>
      </c>
      <c r="Z2465" s="237" t="s">
        <v>11320</v>
      </c>
      <c r="AA2465" s="237" t="str">
        <f t="shared" si="445"/>
        <v>セントケアタイハク</v>
      </c>
      <c r="AB2465" s="237" t="s">
        <v>11321</v>
      </c>
      <c r="AC2465" s="237" t="str">
        <f t="shared" si="446"/>
        <v>982</v>
      </c>
      <c r="AD2465" s="237" t="str">
        <f t="shared" si="447"/>
        <v>0034</v>
      </c>
      <c r="AE2465" s="237" t="s">
        <v>7382</v>
      </c>
      <c r="AF2465" s="237" t="s">
        <v>11322</v>
      </c>
      <c r="AG2465" s="237" t="str">
        <f t="shared" si="448"/>
        <v>仙台市太白区西多賀３－８－１２　ヒロレジデンス101</v>
      </c>
      <c r="AH2465" s="237" t="s">
        <v>11323</v>
      </c>
      <c r="AI2465" s="237" t="s">
        <v>11324</v>
      </c>
      <c r="AJ2465" s="237" t="s">
        <v>332</v>
      </c>
    </row>
    <row r="2466" spans="1:36">
      <c r="A2466" s="237" t="str">
        <f t="shared" si="440"/>
        <v>0415400332重度訪問介護</v>
      </c>
      <c r="B2466" s="237" t="s">
        <v>7209</v>
      </c>
      <c r="C2466" s="237" t="s">
        <v>7210</v>
      </c>
      <c r="D2466" s="237" t="str">
        <f t="shared" si="441"/>
        <v>セントケアカブシキカイシャ</v>
      </c>
      <c r="E2466" s="237" t="s">
        <v>7211</v>
      </c>
      <c r="F2466" s="237" t="str">
        <f t="shared" si="442"/>
        <v>104</v>
      </c>
      <c r="G2466" s="237" t="str">
        <f t="shared" si="443"/>
        <v>0031</v>
      </c>
      <c r="H2466" s="237" t="s">
        <v>7212</v>
      </c>
      <c r="I2466" s="237" t="str">
        <f t="shared" si="444"/>
        <v>東京都中央区京橋２－８－７読売中公ビル５F</v>
      </c>
      <c r="J2466" s="237" t="s">
        <v>7213</v>
      </c>
      <c r="K2466" s="237" t="s">
        <v>7214</v>
      </c>
      <c r="L2466" s="237" t="s">
        <v>2240</v>
      </c>
      <c r="M2466" s="237" t="s">
        <v>7215</v>
      </c>
      <c r="N2466" s="237" t="s">
        <v>11319</v>
      </c>
      <c r="O2466" s="237" t="s">
        <v>11320</v>
      </c>
      <c r="P2466" s="237" t="s">
        <v>11321</v>
      </c>
      <c r="Q2466" s="237" t="s">
        <v>7382</v>
      </c>
      <c r="R2466" s="237" t="s">
        <v>11322</v>
      </c>
      <c r="S2466" s="237" t="s">
        <v>11323</v>
      </c>
      <c r="T2466" s="237" t="s">
        <v>11324</v>
      </c>
      <c r="U2466" s="237" t="s">
        <v>11325</v>
      </c>
      <c r="V2466" s="237" t="s">
        <v>101</v>
      </c>
      <c r="W2466" s="237"/>
      <c r="X2466" s="237"/>
      <c r="Y2466" s="237" t="s">
        <v>11319</v>
      </c>
      <c r="Z2466" s="237" t="s">
        <v>11320</v>
      </c>
      <c r="AA2466" s="237" t="str">
        <f t="shared" si="445"/>
        <v>セントケアタイハク</v>
      </c>
      <c r="AB2466" s="237" t="s">
        <v>11321</v>
      </c>
      <c r="AC2466" s="237" t="str">
        <f t="shared" si="446"/>
        <v>982</v>
      </c>
      <c r="AD2466" s="237" t="str">
        <f t="shared" si="447"/>
        <v>0034</v>
      </c>
      <c r="AE2466" s="237" t="s">
        <v>7382</v>
      </c>
      <c r="AF2466" s="237" t="s">
        <v>11322</v>
      </c>
      <c r="AG2466" s="237" t="str">
        <f t="shared" si="448"/>
        <v>仙台市太白区西多賀３－８－１２　ヒロレジデンス101</v>
      </c>
      <c r="AH2466" s="237" t="s">
        <v>11323</v>
      </c>
      <c r="AI2466" s="237" t="s">
        <v>11324</v>
      </c>
      <c r="AJ2466" s="237" t="s">
        <v>332</v>
      </c>
    </row>
    <row r="2467" spans="1:36">
      <c r="A2467" s="237" t="str">
        <f t="shared" si="440"/>
        <v>0415400340居宅介護</v>
      </c>
      <c r="B2467" s="237" t="s">
        <v>7228</v>
      </c>
      <c r="C2467" s="237" t="s">
        <v>7229</v>
      </c>
      <c r="D2467" s="237" t="str">
        <f t="shared" si="441"/>
        <v>シャカイフクシホウジンセンダイフクシサービスキョウカイ</v>
      </c>
      <c r="E2467" s="237" t="s">
        <v>7230</v>
      </c>
      <c r="F2467" s="237" t="str">
        <f t="shared" si="442"/>
        <v>980</v>
      </c>
      <c r="G2467" s="237" t="str">
        <f t="shared" si="443"/>
        <v>0821</v>
      </c>
      <c r="H2467" s="237" t="s">
        <v>7231</v>
      </c>
      <c r="I2467" s="237" t="str">
        <f t="shared" si="444"/>
        <v>仙台市青葉区春日町１１番１５号ヨロズビル３階</v>
      </c>
      <c r="J2467" s="237" t="s">
        <v>7232</v>
      </c>
      <c r="K2467" s="237" t="s">
        <v>7233</v>
      </c>
      <c r="L2467" s="237" t="s">
        <v>248</v>
      </c>
      <c r="M2467" s="237" t="s">
        <v>7234</v>
      </c>
      <c r="N2467" s="237" t="s">
        <v>11326</v>
      </c>
      <c r="O2467" s="237" t="s">
        <v>11327</v>
      </c>
      <c r="P2467" s="237" t="s">
        <v>7381</v>
      </c>
      <c r="Q2467" s="237" t="s">
        <v>7382</v>
      </c>
      <c r="R2467" s="237" t="s">
        <v>11328</v>
      </c>
      <c r="S2467" s="237" t="s">
        <v>11329</v>
      </c>
      <c r="T2467" s="237" t="s">
        <v>11330</v>
      </c>
      <c r="U2467" s="237" t="s">
        <v>11331</v>
      </c>
      <c r="V2467" s="237" t="s">
        <v>99</v>
      </c>
      <c r="W2467" s="237"/>
      <c r="X2467" s="237"/>
      <c r="Y2467" s="237" t="s">
        <v>11326</v>
      </c>
      <c r="Z2467" s="237" t="s">
        <v>11327</v>
      </c>
      <c r="AA2467" s="237" t="str">
        <f t="shared" si="445"/>
        <v>シャカイフクシホウジンセンダイフクシサービスキョウカイタイハクヘルパーステーション</v>
      </c>
      <c r="AB2467" s="237" t="s">
        <v>7381</v>
      </c>
      <c r="AC2467" s="237" t="str">
        <f t="shared" si="446"/>
        <v>982</v>
      </c>
      <c r="AD2467" s="237" t="str">
        <f t="shared" si="447"/>
        <v>0011</v>
      </c>
      <c r="AE2467" s="237" t="s">
        <v>7382</v>
      </c>
      <c r="AF2467" s="237" t="s">
        <v>11328</v>
      </c>
      <c r="AG2467" s="237" t="str">
        <f t="shared" si="448"/>
        <v>仙台市太白区長町三丁目１番７号三井生命仙台長町ビル１階</v>
      </c>
      <c r="AH2467" s="237" t="s">
        <v>11329</v>
      </c>
      <c r="AI2467" s="237" t="s">
        <v>11330</v>
      </c>
      <c r="AJ2467" s="237" t="s">
        <v>260</v>
      </c>
    </row>
    <row r="2468" spans="1:36">
      <c r="A2468" s="237" t="str">
        <f t="shared" si="440"/>
        <v>0415400340重度訪問介護</v>
      </c>
      <c r="B2468" s="237" t="s">
        <v>7228</v>
      </c>
      <c r="C2468" s="237" t="s">
        <v>7229</v>
      </c>
      <c r="D2468" s="237" t="str">
        <f t="shared" si="441"/>
        <v>シャカイフクシホウジンセンダイフクシサービスキョウカイ</v>
      </c>
      <c r="E2468" s="237" t="s">
        <v>7230</v>
      </c>
      <c r="F2468" s="237" t="str">
        <f t="shared" si="442"/>
        <v>980</v>
      </c>
      <c r="G2468" s="237" t="str">
        <f t="shared" si="443"/>
        <v>0821</v>
      </c>
      <c r="H2468" s="237" t="s">
        <v>7231</v>
      </c>
      <c r="I2468" s="237" t="str">
        <f t="shared" si="444"/>
        <v>仙台市青葉区春日町１１番１５号ヨロズビル３階</v>
      </c>
      <c r="J2468" s="237" t="s">
        <v>7232</v>
      </c>
      <c r="K2468" s="237" t="s">
        <v>7233</v>
      </c>
      <c r="L2468" s="237" t="s">
        <v>248</v>
      </c>
      <c r="M2468" s="237" t="s">
        <v>7234</v>
      </c>
      <c r="N2468" s="237" t="s">
        <v>11326</v>
      </c>
      <c r="O2468" s="237" t="s">
        <v>11327</v>
      </c>
      <c r="P2468" s="237" t="s">
        <v>7381</v>
      </c>
      <c r="Q2468" s="237" t="s">
        <v>7382</v>
      </c>
      <c r="R2468" s="237" t="s">
        <v>11328</v>
      </c>
      <c r="S2468" s="237" t="s">
        <v>11329</v>
      </c>
      <c r="T2468" s="237" t="s">
        <v>11330</v>
      </c>
      <c r="U2468" s="237" t="s">
        <v>11331</v>
      </c>
      <c r="V2468" s="237" t="s">
        <v>101</v>
      </c>
      <c r="W2468" s="237"/>
      <c r="X2468" s="237"/>
      <c r="Y2468" s="237" t="s">
        <v>11326</v>
      </c>
      <c r="Z2468" s="237" t="s">
        <v>11327</v>
      </c>
      <c r="AA2468" s="237" t="str">
        <f t="shared" si="445"/>
        <v>シャカイフクシホウジンセンダイフクシサービスキョウカイタイハクヘルパーステーション</v>
      </c>
      <c r="AB2468" s="237" t="s">
        <v>7381</v>
      </c>
      <c r="AC2468" s="237" t="str">
        <f t="shared" si="446"/>
        <v>982</v>
      </c>
      <c r="AD2468" s="237" t="str">
        <f t="shared" si="447"/>
        <v>0011</v>
      </c>
      <c r="AE2468" s="237" t="s">
        <v>7382</v>
      </c>
      <c r="AF2468" s="237" t="s">
        <v>11328</v>
      </c>
      <c r="AG2468" s="237" t="str">
        <f t="shared" si="448"/>
        <v>仙台市太白区長町三丁目１番７号三井生命仙台長町ビル１階</v>
      </c>
      <c r="AH2468" s="237" t="s">
        <v>11329</v>
      </c>
      <c r="AI2468" s="237" t="s">
        <v>11330</v>
      </c>
      <c r="AJ2468" s="237" t="s">
        <v>260</v>
      </c>
    </row>
    <row r="2469" spans="1:36">
      <c r="A2469" s="237" t="str">
        <f t="shared" si="440"/>
        <v>0415400340行動援護</v>
      </c>
      <c r="B2469" s="237" t="s">
        <v>7228</v>
      </c>
      <c r="C2469" s="237" t="s">
        <v>7229</v>
      </c>
      <c r="D2469" s="237" t="str">
        <f t="shared" si="441"/>
        <v>シャカイフクシホウジンセンダイフクシサービスキョウカイ</v>
      </c>
      <c r="E2469" s="237" t="s">
        <v>7230</v>
      </c>
      <c r="F2469" s="237" t="str">
        <f t="shared" si="442"/>
        <v>980</v>
      </c>
      <c r="G2469" s="237" t="str">
        <f t="shared" si="443"/>
        <v>0821</v>
      </c>
      <c r="H2469" s="237" t="s">
        <v>7231</v>
      </c>
      <c r="I2469" s="237" t="str">
        <f t="shared" si="444"/>
        <v>仙台市青葉区春日町１１番１５号ヨロズビル３階</v>
      </c>
      <c r="J2469" s="237" t="s">
        <v>7232</v>
      </c>
      <c r="K2469" s="237" t="s">
        <v>7233</v>
      </c>
      <c r="L2469" s="237" t="s">
        <v>248</v>
      </c>
      <c r="M2469" s="237" t="s">
        <v>7234</v>
      </c>
      <c r="N2469" s="237" t="s">
        <v>11326</v>
      </c>
      <c r="O2469" s="237" t="s">
        <v>11327</v>
      </c>
      <c r="P2469" s="237" t="s">
        <v>7381</v>
      </c>
      <c r="Q2469" s="237" t="s">
        <v>7382</v>
      </c>
      <c r="R2469" s="237" t="s">
        <v>11328</v>
      </c>
      <c r="S2469" s="237" t="s">
        <v>11329</v>
      </c>
      <c r="T2469" s="237" t="s">
        <v>11330</v>
      </c>
      <c r="U2469" s="237" t="s">
        <v>11331</v>
      </c>
      <c r="V2469" s="237" t="s">
        <v>102</v>
      </c>
      <c r="W2469" s="237"/>
      <c r="X2469" s="237"/>
      <c r="Y2469" s="237" t="s">
        <v>11326</v>
      </c>
      <c r="Z2469" s="237" t="s">
        <v>11327</v>
      </c>
      <c r="AA2469" s="237" t="str">
        <f t="shared" si="445"/>
        <v>シャカイフクシホウジンセンダイフクシサービスキョウカイタイハクヘルパーステーション</v>
      </c>
      <c r="AB2469" s="237" t="s">
        <v>7381</v>
      </c>
      <c r="AC2469" s="237" t="str">
        <f t="shared" si="446"/>
        <v>982</v>
      </c>
      <c r="AD2469" s="237" t="str">
        <f t="shared" si="447"/>
        <v>0011</v>
      </c>
      <c r="AE2469" s="237" t="s">
        <v>7382</v>
      </c>
      <c r="AF2469" s="237" t="s">
        <v>11328</v>
      </c>
      <c r="AG2469" s="237" t="str">
        <f t="shared" si="448"/>
        <v>仙台市太白区長町三丁目１番７号三井生命仙台長町ビル１階</v>
      </c>
      <c r="AH2469" s="237" t="s">
        <v>11329</v>
      </c>
      <c r="AI2469" s="237" t="s">
        <v>11330</v>
      </c>
      <c r="AJ2469" s="237" t="s">
        <v>260</v>
      </c>
    </row>
    <row r="2470" spans="1:36">
      <c r="A2470" s="237" t="str">
        <f t="shared" si="440"/>
        <v>0415400340同行援護</v>
      </c>
      <c r="B2470" s="237" t="s">
        <v>7228</v>
      </c>
      <c r="C2470" s="237" t="s">
        <v>7229</v>
      </c>
      <c r="D2470" s="237" t="str">
        <f t="shared" si="441"/>
        <v>シャカイフクシホウジンセンダイフクシサービスキョウカイ</v>
      </c>
      <c r="E2470" s="237" t="s">
        <v>7230</v>
      </c>
      <c r="F2470" s="237" t="str">
        <f t="shared" si="442"/>
        <v>980</v>
      </c>
      <c r="G2470" s="237" t="str">
        <f t="shared" si="443"/>
        <v>0821</v>
      </c>
      <c r="H2470" s="237" t="s">
        <v>7231</v>
      </c>
      <c r="I2470" s="237" t="str">
        <f t="shared" si="444"/>
        <v>仙台市青葉区春日町１１番１５号ヨロズビル３階</v>
      </c>
      <c r="J2470" s="237" t="s">
        <v>7232</v>
      </c>
      <c r="K2470" s="237" t="s">
        <v>7233</v>
      </c>
      <c r="L2470" s="237" t="s">
        <v>248</v>
      </c>
      <c r="M2470" s="237" t="s">
        <v>7234</v>
      </c>
      <c r="N2470" s="237" t="s">
        <v>11326</v>
      </c>
      <c r="O2470" s="237" t="s">
        <v>11327</v>
      </c>
      <c r="P2470" s="237" t="s">
        <v>7381</v>
      </c>
      <c r="Q2470" s="237" t="s">
        <v>7382</v>
      </c>
      <c r="R2470" s="237" t="s">
        <v>11328</v>
      </c>
      <c r="S2470" s="237" t="s">
        <v>11329</v>
      </c>
      <c r="T2470" s="237" t="s">
        <v>11330</v>
      </c>
      <c r="U2470" s="237" t="s">
        <v>11331</v>
      </c>
      <c r="V2470" s="237" t="s">
        <v>126</v>
      </c>
      <c r="W2470" s="237"/>
      <c r="X2470" s="237"/>
      <c r="Y2470" s="237" t="s">
        <v>11326</v>
      </c>
      <c r="Z2470" s="237" t="s">
        <v>11327</v>
      </c>
      <c r="AA2470" s="237" t="str">
        <f t="shared" si="445"/>
        <v>シャカイフクシホウジンセンダイフクシサービスキョウカイタイハクヘルパーステーション</v>
      </c>
      <c r="AB2470" s="237" t="s">
        <v>7381</v>
      </c>
      <c r="AC2470" s="237" t="str">
        <f t="shared" si="446"/>
        <v>982</v>
      </c>
      <c r="AD2470" s="237" t="str">
        <f t="shared" si="447"/>
        <v>0011</v>
      </c>
      <c r="AE2470" s="237" t="s">
        <v>7382</v>
      </c>
      <c r="AF2470" s="237" t="s">
        <v>11328</v>
      </c>
      <c r="AG2470" s="237" t="str">
        <f t="shared" si="448"/>
        <v>仙台市太白区長町三丁目１番７号三井生命仙台長町ビル１階</v>
      </c>
      <c r="AH2470" s="237" t="s">
        <v>11329</v>
      </c>
      <c r="AI2470" s="237" t="s">
        <v>11330</v>
      </c>
      <c r="AJ2470" s="237" t="s">
        <v>260</v>
      </c>
    </row>
    <row r="2471" spans="1:36">
      <c r="A2471" s="237" t="str">
        <f t="shared" si="440"/>
        <v>0415400357居宅介護</v>
      </c>
      <c r="B2471" s="237" t="s">
        <v>471</v>
      </c>
      <c r="C2471" s="237" t="s">
        <v>7247</v>
      </c>
      <c r="D2471" s="237" t="str">
        <f t="shared" si="441"/>
        <v>カブシキガイシャエイチシーエム</v>
      </c>
      <c r="E2471" s="237" t="s">
        <v>473</v>
      </c>
      <c r="F2471" s="237" t="str">
        <f t="shared" si="442"/>
        <v>106</v>
      </c>
      <c r="G2471" s="237" t="str">
        <f t="shared" si="443"/>
        <v>0044</v>
      </c>
      <c r="H2471" s="237" t="s">
        <v>7248</v>
      </c>
      <c r="I2471" s="237" t="str">
        <f t="shared" si="444"/>
        <v>東京都港区東麻布一丁目２８番１３号日通商事麻布ビル５階</v>
      </c>
      <c r="J2471" s="237" t="s">
        <v>475</v>
      </c>
      <c r="K2471" s="237" t="s">
        <v>476</v>
      </c>
      <c r="L2471" s="237" t="s">
        <v>339</v>
      </c>
      <c r="M2471" s="237" t="s">
        <v>477</v>
      </c>
      <c r="N2471" s="237" t="s">
        <v>11332</v>
      </c>
      <c r="O2471" s="237" t="s">
        <v>11333</v>
      </c>
      <c r="P2471" s="237" t="s">
        <v>7381</v>
      </c>
      <c r="Q2471" s="237" t="s">
        <v>7382</v>
      </c>
      <c r="R2471" s="237" t="s">
        <v>11334</v>
      </c>
      <c r="S2471" s="237" t="s">
        <v>11335</v>
      </c>
      <c r="T2471" s="237" t="s">
        <v>11336</v>
      </c>
      <c r="U2471" s="237" t="s">
        <v>11337</v>
      </c>
      <c r="V2471" s="237" t="s">
        <v>99</v>
      </c>
      <c r="W2471" s="237"/>
      <c r="X2471" s="237"/>
      <c r="Y2471" s="237" t="s">
        <v>11332</v>
      </c>
      <c r="Z2471" s="237" t="s">
        <v>11333</v>
      </c>
      <c r="AA2471" s="237" t="str">
        <f t="shared" si="445"/>
        <v>アミカセンダイミナミカイゴセンター</v>
      </c>
      <c r="AB2471" s="237" t="s">
        <v>7381</v>
      </c>
      <c r="AC2471" s="237" t="str">
        <f t="shared" si="446"/>
        <v>982</v>
      </c>
      <c r="AD2471" s="237" t="str">
        <f t="shared" si="447"/>
        <v>0011</v>
      </c>
      <c r="AE2471" s="237" t="s">
        <v>7382</v>
      </c>
      <c r="AF2471" s="237" t="s">
        <v>11334</v>
      </c>
      <c r="AG2471" s="237" t="str">
        <f t="shared" si="448"/>
        <v>仙台市太白区長町二丁目１３番４０号Ｋ．Ａ平澤２号室</v>
      </c>
      <c r="AH2471" s="237" t="s">
        <v>11335</v>
      </c>
      <c r="AI2471" s="237" t="s">
        <v>11336</v>
      </c>
      <c r="AJ2471" s="237" t="s">
        <v>332</v>
      </c>
    </row>
    <row r="2472" spans="1:36">
      <c r="A2472" s="237" t="str">
        <f t="shared" si="440"/>
        <v>0415400357重度訪問介護</v>
      </c>
      <c r="B2472" s="237" t="s">
        <v>471</v>
      </c>
      <c r="C2472" s="237" t="s">
        <v>7247</v>
      </c>
      <c r="D2472" s="237" t="str">
        <f t="shared" si="441"/>
        <v>カブシキガイシャエイチシーエム</v>
      </c>
      <c r="E2472" s="237" t="s">
        <v>473</v>
      </c>
      <c r="F2472" s="237" t="str">
        <f t="shared" si="442"/>
        <v>106</v>
      </c>
      <c r="G2472" s="237" t="str">
        <f t="shared" si="443"/>
        <v>0044</v>
      </c>
      <c r="H2472" s="237" t="s">
        <v>7248</v>
      </c>
      <c r="I2472" s="237" t="str">
        <f t="shared" si="444"/>
        <v>東京都港区東麻布一丁目２８番１３号日通商事麻布ビル５階</v>
      </c>
      <c r="J2472" s="237" t="s">
        <v>475</v>
      </c>
      <c r="K2472" s="237" t="s">
        <v>476</v>
      </c>
      <c r="L2472" s="237" t="s">
        <v>339</v>
      </c>
      <c r="M2472" s="237" t="s">
        <v>477</v>
      </c>
      <c r="N2472" s="237" t="s">
        <v>11332</v>
      </c>
      <c r="O2472" s="237" t="s">
        <v>11333</v>
      </c>
      <c r="P2472" s="237" t="s">
        <v>7381</v>
      </c>
      <c r="Q2472" s="237" t="s">
        <v>7382</v>
      </c>
      <c r="R2472" s="237" t="s">
        <v>11334</v>
      </c>
      <c r="S2472" s="237" t="s">
        <v>11335</v>
      </c>
      <c r="T2472" s="237" t="s">
        <v>11336</v>
      </c>
      <c r="U2472" s="237" t="s">
        <v>11337</v>
      </c>
      <c r="V2472" s="237" t="s">
        <v>101</v>
      </c>
      <c r="W2472" s="237"/>
      <c r="X2472" s="237"/>
      <c r="Y2472" s="237" t="s">
        <v>11332</v>
      </c>
      <c r="Z2472" s="237" t="s">
        <v>11333</v>
      </c>
      <c r="AA2472" s="237" t="str">
        <f t="shared" si="445"/>
        <v>アミカセンダイミナミカイゴセンター</v>
      </c>
      <c r="AB2472" s="237" t="s">
        <v>7381</v>
      </c>
      <c r="AC2472" s="237" t="str">
        <f t="shared" si="446"/>
        <v>982</v>
      </c>
      <c r="AD2472" s="237" t="str">
        <f t="shared" si="447"/>
        <v>0011</v>
      </c>
      <c r="AE2472" s="237" t="s">
        <v>7382</v>
      </c>
      <c r="AF2472" s="237" t="s">
        <v>11334</v>
      </c>
      <c r="AG2472" s="237" t="str">
        <f t="shared" si="448"/>
        <v>仙台市太白区長町二丁目１３番４０号Ｋ．Ａ平澤２号室</v>
      </c>
      <c r="AH2472" s="237" t="s">
        <v>11335</v>
      </c>
      <c r="AI2472" s="237" t="s">
        <v>11336</v>
      </c>
      <c r="AJ2472" s="237" t="s">
        <v>332</v>
      </c>
    </row>
    <row r="2473" spans="1:36">
      <c r="A2473" s="237" t="str">
        <f t="shared" si="440"/>
        <v>0415400365居宅介護</v>
      </c>
      <c r="B2473" s="237" t="s">
        <v>484</v>
      </c>
      <c r="C2473" s="237" t="s">
        <v>485</v>
      </c>
      <c r="D2473" s="237" t="str">
        <f t="shared" si="441"/>
        <v>カブシキガイシャコムスン</v>
      </c>
      <c r="E2473" s="237" t="s">
        <v>486</v>
      </c>
      <c r="F2473" s="237" t="str">
        <f t="shared" si="442"/>
        <v>106</v>
      </c>
      <c r="G2473" s="237" t="str">
        <f t="shared" si="443"/>
        <v>6153</v>
      </c>
      <c r="H2473" s="237" t="s">
        <v>487</v>
      </c>
      <c r="I2473" s="237" t="str">
        <f t="shared" si="444"/>
        <v>東京都港区六本木六丁目１０番１号六本木ヒルズ森タワー</v>
      </c>
      <c r="J2473" s="237" t="s">
        <v>488</v>
      </c>
      <c r="K2473" s="237" t="s">
        <v>489</v>
      </c>
      <c r="L2473" s="237" t="s">
        <v>339</v>
      </c>
      <c r="M2473" s="237" t="s">
        <v>490</v>
      </c>
      <c r="N2473" s="237" t="s">
        <v>11338</v>
      </c>
      <c r="O2473" s="237" t="s">
        <v>11339</v>
      </c>
      <c r="P2473" s="237" t="s">
        <v>11340</v>
      </c>
      <c r="Q2473" s="237" t="s">
        <v>7382</v>
      </c>
      <c r="R2473" s="237" t="s">
        <v>11341</v>
      </c>
      <c r="S2473" s="237" t="s">
        <v>11342</v>
      </c>
      <c r="T2473" s="237" t="s">
        <v>11343</v>
      </c>
      <c r="U2473" s="237" t="s">
        <v>11344</v>
      </c>
      <c r="V2473" s="237" t="s">
        <v>99</v>
      </c>
      <c r="W2473" s="237"/>
      <c r="X2473" s="237"/>
      <c r="Y2473" s="237" t="s">
        <v>11338</v>
      </c>
      <c r="Z2473" s="237" t="s">
        <v>11339</v>
      </c>
      <c r="AA2473" s="237" t="str">
        <f t="shared" si="445"/>
        <v>カブシキガイシャコムスン　ヤギヤマケアセンター</v>
      </c>
      <c r="AB2473" s="237" t="s">
        <v>11340</v>
      </c>
      <c r="AC2473" s="237" t="str">
        <f t="shared" si="446"/>
        <v>982</v>
      </c>
      <c r="AD2473" s="237" t="str">
        <f t="shared" si="447"/>
        <v>0823</v>
      </c>
      <c r="AE2473" s="237" t="s">
        <v>7382</v>
      </c>
      <c r="AF2473" s="237" t="s">
        <v>11341</v>
      </c>
      <c r="AG2473" s="237" t="str">
        <f t="shared" si="448"/>
        <v>仙台市太白区恵和町２－５</v>
      </c>
      <c r="AH2473" s="237" t="s">
        <v>11342</v>
      </c>
      <c r="AI2473" s="237" t="s">
        <v>11343</v>
      </c>
      <c r="AJ2473" s="237" t="s">
        <v>332</v>
      </c>
    </row>
    <row r="2474" spans="1:36">
      <c r="A2474" s="237" t="str">
        <f t="shared" si="440"/>
        <v>0415400365重度訪問介護</v>
      </c>
      <c r="B2474" s="237" t="s">
        <v>484</v>
      </c>
      <c r="C2474" s="237" t="s">
        <v>485</v>
      </c>
      <c r="D2474" s="237" t="str">
        <f t="shared" si="441"/>
        <v>カブシキガイシャコムスン</v>
      </c>
      <c r="E2474" s="237" t="s">
        <v>486</v>
      </c>
      <c r="F2474" s="237" t="str">
        <f t="shared" si="442"/>
        <v>106</v>
      </c>
      <c r="G2474" s="237" t="str">
        <f t="shared" si="443"/>
        <v>6153</v>
      </c>
      <c r="H2474" s="237" t="s">
        <v>487</v>
      </c>
      <c r="I2474" s="237" t="str">
        <f t="shared" si="444"/>
        <v>東京都港区六本木六丁目１０番１号六本木ヒルズ森タワー</v>
      </c>
      <c r="J2474" s="237" t="s">
        <v>488</v>
      </c>
      <c r="K2474" s="237" t="s">
        <v>489</v>
      </c>
      <c r="L2474" s="237" t="s">
        <v>339</v>
      </c>
      <c r="M2474" s="237" t="s">
        <v>490</v>
      </c>
      <c r="N2474" s="237" t="s">
        <v>11338</v>
      </c>
      <c r="O2474" s="237" t="s">
        <v>11339</v>
      </c>
      <c r="P2474" s="237" t="s">
        <v>11340</v>
      </c>
      <c r="Q2474" s="237" t="s">
        <v>7382</v>
      </c>
      <c r="R2474" s="237" t="s">
        <v>11341</v>
      </c>
      <c r="S2474" s="237" t="s">
        <v>11342</v>
      </c>
      <c r="T2474" s="237" t="s">
        <v>11343</v>
      </c>
      <c r="U2474" s="237" t="s">
        <v>11344</v>
      </c>
      <c r="V2474" s="237" t="s">
        <v>101</v>
      </c>
      <c r="W2474" s="237"/>
      <c r="X2474" s="237"/>
      <c r="Y2474" s="237" t="s">
        <v>11338</v>
      </c>
      <c r="Z2474" s="237" t="s">
        <v>11339</v>
      </c>
      <c r="AA2474" s="237" t="str">
        <f t="shared" si="445"/>
        <v>カブシキガイシャコムスン　ヤギヤマケアセンター</v>
      </c>
      <c r="AB2474" s="237" t="s">
        <v>11340</v>
      </c>
      <c r="AC2474" s="237" t="str">
        <f t="shared" si="446"/>
        <v>982</v>
      </c>
      <c r="AD2474" s="237" t="str">
        <f t="shared" si="447"/>
        <v>0823</v>
      </c>
      <c r="AE2474" s="237" t="s">
        <v>7382</v>
      </c>
      <c r="AF2474" s="237" t="s">
        <v>11341</v>
      </c>
      <c r="AG2474" s="237" t="str">
        <f t="shared" si="448"/>
        <v>仙台市太白区恵和町２－５</v>
      </c>
      <c r="AH2474" s="237" t="s">
        <v>11342</v>
      </c>
      <c r="AI2474" s="237" t="s">
        <v>11343</v>
      </c>
      <c r="AJ2474" s="237" t="s">
        <v>332</v>
      </c>
    </row>
    <row r="2475" spans="1:36">
      <c r="A2475" s="237" t="str">
        <f t="shared" si="440"/>
        <v>0415400373居宅介護</v>
      </c>
      <c r="B2475" s="237" t="s">
        <v>484</v>
      </c>
      <c r="C2475" s="237" t="s">
        <v>485</v>
      </c>
      <c r="D2475" s="237" t="str">
        <f t="shared" si="441"/>
        <v>カブシキガイシャコムスン</v>
      </c>
      <c r="E2475" s="237" t="s">
        <v>486</v>
      </c>
      <c r="F2475" s="237" t="str">
        <f t="shared" si="442"/>
        <v>106</v>
      </c>
      <c r="G2475" s="237" t="str">
        <f t="shared" si="443"/>
        <v>6153</v>
      </c>
      <c r="H2475" s="237" t="s">
        <v>487</v>
      </c>
      <c r="I2475" s="237" t="str">
        <f t="shared" si="444"/>
        <v>東京都港区六本木六丁目１０番１号六本木ヒルズ森タワー</v>
      </c>
      <c r="J2475" s="237" t="s">
        <v>488</v>
      </c>
      <c r="K2475" s="237" t="s">
        <v>489</v>
      </c>
      <c r="L2475" s="237" t="s">
        <v>339</v>
      </c>
      <c r="M2475" s="237" t="s">
        <v>490</v>
      </c>
      <c r="N2475" s="237" t="s">
        <v>11345</v>
      </c>
      <c r="O2475" s="237" t="s">
        <v>11346</v>
      </c>
      <c r="P2475" s="237" t="s">
        <v>11347</v>
      </c>
      <c r="Q2475" s="237" t="s">
        <v>7382</v>
      </c>
      <c r="R2475" s="237" t="s">
        <v>11348</v>
      </c>
      <c r="S2475" s="237" t="s">
        <v>11349</v>
      </c>
      <c r="T2475" s="237" t="s">
        <v>11350</v>
      </c>
      <c r="U2475" s="237" t="s">
        <v>11351</v>
      </c>
      <c r="V2475" s="237" t="s">
        <v>99</v>
      </c>
      <c r="W2475" s="237"/>
      <c r="X2475" s="237"/>
      <c r="Y2475" s="237" t="s">
        <v>11345</v>
      </c>
      <c r="Z2475" s="237" t="s">
        <v>11346</v>
      </c>
      <c r="AA2475" s="237" t="str">
        <f t="shared" si="445"/>
        <v>カブシキガイシャコムスン　ナガマチケアセンター</v>
      </c>
      <c r="AB2475" s="237" t="s">
        <v>11347</v>
      </c>
      <c r="AC2475" s="237" t="str">
        <f t="shared" si="446"/>
        <v>982</v>
      </c>
      <c r="AD2475" s="237" t="str">
        <f t="shared" si="447"/>
        <v>0032</v>
      </c>
      <c r="AE2475" s="237" t="s">
        <v>7382</v>
      </c>
      <c r="AF2475" s="237" t="s">
        <v>11348</v>
      </c>
      <c r="AG2475" s="237" t="str">
        <f t="shared" si="448"/>
        <v>仙台市太白区富沢３丁目７－２三共事務所１F</v>
      </c>
      <c r="AH2475" s="237" t="s">
        <v>11349</v>
      </c>
      <c r="AI2475" s="237" t="s">
        <v>11350</v>
      </c>
      <c r="AJ2475" s="237" t="s">
        <v>332</v>
      </c>
    </row>
    <row r="2476" spans="1:36">
      <c r="A2476" s="237" t="str">
        <f t="shared" si="440"/>
        <v>0415400373重度訪問介護</v>
      </c>
      <c r="B2476" s="237" t="s">
        <v>484</v>
      </c>
      <c r="C2476" s="237" t="s">
        <v>485</v>
      </c>
      <c r="D2476" s="237" t="str">
        <f t="shared" si="441"/>
        <v>カブシキガイシャコムスン</v>
      </c>
      <c r="E2476" s="237" t="s">
        <v>486</v>
      </c>
      <c r="F2476" s="237" t="str">
        <f t="shared" si="442"/>
        <v>106</v>
      </c>
      <c r="G2476" s="237" t="str">
        <f t="shared" si="443"/>
        <v>6153</v>
      </c>
      <c r="H2476" s="237" t="s">
        <v>487</v>
      </c>
      <c r="I2476" s="237" t="str">
        <f t="shared" si="444"/>
        <v>東京都港区六本木六丁目１０番１号六本木ヒルズ森タワー</v>
      </c>
      <c r="J2476" s="237" t="s">
        <v>488</v>
      </c>
      <c r="K2476" s="237" t="s">
        <v>489</v>
      </c>
      <c r="L2476" s="237" t="s">
        <v>339</v>
      </c>
      <c r="M2476" s="237" t="s">
        <v>490</v>
      </c>
      <c r="N2476" s="237" t="s">
        <v>11345</v>
      </c>
      <c r="O2476" s="237" t="s">
        <v>11346</v>
      </c>
      <c r="P2476" s="237" t="s">
        <v>11347</v>
      </c>
      <c r="Q2476" s="237" t="s">
        <v>7382</v>
      </c>
      <c r="R2476" s="237" t="s">
        <v>11348</v>
      </c>
      <c r="S2476" s="237" t="s">
        <v>11349</v>
      </c>
      <c r="T2476" s="237" t="s">
        <v>11350</v>
      </c>
      <c r="U2476" s="237" t="s">
        <v>11351</v>
      </c>
      <c r="V2476" s="237" t="s">
        <v>101</v>
      </c>
      <c r="W2476" s="237"/>
      <c r="X2476" s="237"/>
      <c r="Y2476" s="237" t="s">
        <v>11345</v>
      </c>
      <c r="Z2476" s="237" t="s">
        <v>11346</v>
      </c>
      <c r="AA2476" s="237" t="str">
        <f t="shared" si="445"/>
        <v>カブシキガイシャコムスン　ナガマチケアセンター</v>
      </c>
      <c r="AB2476" s="237" t="s">
        <v>11347</v>
      </c>
      <c r="AC2476" s="237" t="str">
        <f t="shared" si="446"/>
        <v>982</v>
      </c>
      <c r="AD2476" s="237" t="str">
        <f t="shared" si="447"/>
        <v>0032</v>
      </c>
      <c r="AE2476" s="237" t="s">
        <v>7382</v>
      </c>
      <c r="AF2476" s="237" t="s">
        <v>11348</v>
      </c>
      <c r="AG2476" s="237" t="str">
        <f t="shared" si="448"/>
        <v>仙台市太白区富沢３丁目７－２三共事務所１F</v>
      </c>
      <c r="AH2476" s="237" t="s">
        <v>11349</v>
      </c>
      <c r="AI2476" s="237" t="s">
        <v>11350</v>
      </c>
      <c r="AJ2476" s="237" t="s">
        <v>332</v>
      </c>
    </row>
    <row r="2477" spans="1:36">
      <c r="A2477" s="237" t="str">
        <f t="shared" si="440"/>
        <v>0415400381居宅介護</v>
      </c>
      <c r="B2477" s="237" t="s">
        <v>629</v>
      </c>
      <c r="C2477" s="237" t="s">
        <v>630</v>
      </c>
      <c r="D2477" s="237" t="str">
        <f t="shared" si="441"/>
        <v>カブシキガイシャニチイガッカン</v>
      </c>
      <c r="E2477" s="237" t="s">
        <v>631</v>
      </c>
      <c r="F2477" s="237" t="str">
        <f t="shared" si="442"/>
        <v>101</v>
      </c>
      <c r="G2477" s="237" t="str">
        <f t="shared" si="443"/>
        <v>8688</v>
      </c>
      <c r="H2477" s="237" t="s">
        <v>7263</v>
      </c>
      <c r="I2477" s="237" t="str">
        <f t="shared" si="444"/>
        <v>東京都千代田区神田駿河台二丁目９番地</v>
      </c>
      <c r="J2477" s="237" t="s">
        <v>633</v>
      </c>
      <c r="K2477" s="237" t="s">
        <v>634</v>
      </c>
      <c r="L2477" s="237" t="s">
        <v>339</v>
      </c>
      <c r="M2477" s="237" t="s">
        <v>7264</v>
      </c>
      <c r="N2477" s="237" t="s">
        <v>11352</v>
      </c>
      <c r="O2477" s="237" t="s">
        <v>11353</v>
      </c>
      <c r="P2477" s="237" t="s">
        <v>4913</v>
      </c>
      <c r="Q2477" s="237" t="s">
        <v>7382</v>
      </c>
      <c r="R2477" s="237" t="s">
        <v>11354</v>
      </c>
      <c r="S2477" s="237" t="s">
        <v>11355</v>
      </c>
      <c r="T2477" s="237" t="s">
        <v>11356</v>
      </c>
      <c r="U2477" s="237" t="s">
        <v>11357</v>
      </c>
      <c r="V2477" s="237" t="s">
        <v>99</v>
      </c>
      <c r="W2477" s="237"/>
      <c r="X2477" s="237"/>
      <c r="Y2477" s="237" t="s">
        <v>11352</v>
      </c>
      <c r="Z2477" s="237" t="s">
        <v>11353</v>
      </c>
      <c r="AA2477" s="237" t="str">
        <f t="shared" si="445"/>
        <v>ニチイケアセンターカギトリ</v>
      </c>
      <c r="AB2477" s="237" t="s">
        <v>4913</v>
      </c>
      <c r="AC2477" s="237" t="str">
        <f t="shared" si="446"/>
        <v>982</v>
      </c>
      <c r="AD2477" s="237" t="str">
        <f t="shared" si="447"/>
        <v>0805</v>
      </c>
      <c r="AE2477" s="237" t="s">
        <v>7382</v>
      </c>
      <c r="AF2477" s="237" t="s">
        <v>11354</v>
      </c>
      <c r="AG2477" s="237" t="str">
        <f t="shared" si="448"/>
        <v>仙台市太白区鈎取本町一丁目１－５</v>
      </c>
      <c r="AH2477" s="237" t="s">
        <v>11355</v>
      </c>
      <c r="AI2477" s="237" t="s">
        <v>11356</v>
      </c>
      <c r="AJ2477" s="237" t="s">
        <v>470</v>
      </c>
    </row>
    <row r="2478" spans="1:36">
      <c r="A2478" s="237" t="str">
        <f t="shared" si="440"/>
        <v>0415400381重度訪問介護</v>
      </c>
      <c r="B2478" s="237" t="s">
        <v>629</v>
      </c>
      <c r="C2478" s="237" t="s">
        <v>630</v>
      </c>
      <c r="D2478" s="237" t="str">
        <f t="shared" si="441"/>
        <v>カブシキガイシャニチイガッカン</v>
      </c>
      <c r="E2478" s="237" t="s">
        <v>631</v>
      </c>
      <c r="F2478" s="237" t="str">
        <f t="shared" si="442"/>
        <v>101</v>
      </c>
      <c r="G2478" s="237" t="str">
        <f t="shared" si="443"/>
        <v>8688</v>
      </c>
      <c r="H2478" s="237" t="s">
        <v>7263</v>
      </c>
      <c r="I2478" s="237" t="str">
        <f t="shared" si="444"/>
        <v>東京都千代田区神田駿河台二丁目９番地</v>
      </c>
      <c r="J2478" s="237" t="s">
        <v>633</v>
      </c>
      <c r="K2478" s="237" t="s">
        <v>634</v>
      </c>
      <c r="L2478" s="237" t="s">
        <v>339</v>
      </c>
      <c r="M2478" s="237" t="s">
        <v>7264</v>
      </c>
      <c r="N2478" s="237" t="s">
        <v>11352</v>
      </c>
      <c r="O2478" s="237" t="s">
        <v>11353</v>
      </c>
      <c r="P2478" s="237" t="s">
        <v>4913</v>
      </c>
      <c r="Q2478" s="237" t="s">
        <v>7382</v>
      </c>
      <c r="R2478" s="237" t="s">
        <v>11354</v>
      </c>
      <c r="S2478" s="237" t="s">
        <v>11355</v>
      </c>
      <c r="T2478" s="237" t="s">
        <v>11356</v>
      </c>
      <c r="U2478" s="237" t="s">
        <v>11357</v>
      </c>
      <c r="V2478" s="237" t="s">
        <v>101</v>
      </c>
      <c r="W2478" s="237"/>
      <c r="X2478" s="237"/>
      <c r="Y2478" s="237" t="s">
        <v>11352</v>
      </c>
      <c r="Z2478" s="237" t="s">
        <v>11353</v>
      </c>
      <c r="AA2478" s="237" t="str">
        <f t="shared" si="445"/>
        <v>ニチイケアセンターカギトリ</v>
      </c>
      <c r="AB2478" s="237" t="s">
        <v>4913</v>
      </c>
      <c r="AC2478" s="237" t="str">
        <f t="shared" si="446"/>
        <v>982</v>
      </c>
      <c r="AD2478" s="237" t="str">
        <f t="shared" si="447"/>
        <v>0805</v>
      </c>
      <c r="AE2478" s="237" t="s">
        <v>7382</v>
      </c>
      <c r="AF2478" s="237" t="s">
        <v>11354</v>
      </c>
      <c r="AG2478" s="237" t="str">
        <f t="shared" si="448"/>
        <v>仙台市太白区鈎取本町一丁目１－５</v>
      </c>
      <c r="AH2478" s="237" t="s">
        <v>11355</v>
      </c>
      <c r="AI2478" s="237" t="s">
        <v>11356</v>
      </c>
      <c r="AJ2478" s="237" t="s">
        <v>470</v>
      </c>
    </row>
    <row r="2479" spans="1:36">
      <c r="A2479" s="237" t="str">
        <f t="shared" si="440"/>
        <v>0415400399居宅介護</v>
      </c>
      <c r="B2479" s="237" t="s">
        <v>629</v>
      </c>
      <c r="C2479" s="237" t="s">
        <v>630</v>
      </c>
      <c r="D2479" s="237" t="str">
        <f t="shared" si="441"/>
        <v>カブシキガイシャニチイガッカン</v>
      </c>
      <c r="E2479" s="237" t="s">
        <v>631</v>
      </c>
      <c r="F2479" s="237" t="str">
        <f t="shared" si="442"/>
        <v>101</v>
      </c>
      <c r="G2479" s="237" t="str">
        <f t="shared" si="443"/>
        <v>8688</v>
      </c>
      <c r="H2479" s="237" t="s">
        <v>7263</v>
      </c>
      <c r="I2479" s="237" t="str">
        <f t="shared" si="444"/>
        <v>東京都千代田区神田駿河台二丁目９番地</v>
      </c>
      <c r="J2479" s="237" t="s">
        <v>633</v>
      </c>
      <c r="K2479" s="237" t="s">
        <v>634</v>
      </c>
      <c r="L2479" s="237" t="s">
        <v>339</v>
      </c>
      <c r="M2479" s="237" t="s">
        <v>7264</v>
      </c>
      <c r="N2479" s="237" t="s">
        <v>11358</v>
      </c>
      <c r="O2479" s="237" t="s">
        <v>11359</v>
      </c>
      <c r="P2479" s="237" t="s">
        <v>11360</v>
      </c>
      <c r="Q2479" s="237" t="s">
        <v>7382</v>
      </c>
      <c r="R2479" s="237" t="s">
        <v>11361</v>
      </c>
      <c r="S2479" s="237" t="s">
        <v>11362</v>
      </c>
      <c r="T2479" s="237" t="s">
        <v>11363</v>
      </c>
      <c r="U2479" s="237" t="s">
        <v>11364</v>
      </c>
      <c r="V2479" s="237" t="s">
        <v>99</v>
      </c>
      <c r="W2479" s="237"/>
      <c r="X2479" s="237"/>
      <c r="Y2479" s="237" t="s">
        <v>11358</v>
      </c>
      <c r="Z2479" s="237" t="s">
        <v>11359</v>
      </c>
      <c r="AA2479" s="237" t="str">
        <f t="shared" si="445"/>
        <v>ニチイケアセンターミナミセンダイ</v>
      </c>
      <c r="AB2479" s="237" t="s">
        <v>11360</v>
      </c>
      <c r="AC2479" s="237" t="str">
        <f t="shared" si="446"/>
        <v>981</v>
      </c>
      <c r="AD2479" s="237" t="str">
        <f t="shared" si="447"/>
        <v>1106</v>
      </c>
      <c r="AE2479" s="237" t="s">
        <v>7382</v>
      </c>
      <c r="AF2479" s="237" t="s">
        <v>11361</v>
      </c>
      <c r="AG2479" s="237" t="str">
        <f t="shared" si="448"/>
        <v>仙台市太白区柳生六丁目３番地の１</v>
      </c>
      <c r="AH2479" s="237" t="s">
        <v>11362</v>
      </c>
      <c r="AI2479" s="237" t="s">
        <v>11363</v>
      </c>
      <c r="AJ2479" s="237" t="s">
        <v>260</v>
      </c>
    </row>
    <row r="2480" spans="1:36">
      <c r="A2480" s="237" t="str">
        <f t="shared" si="440"/>
        <v>0415400399重度訪問介護</v>
      </c>
      <c r="B2480" s="237" t="s">
        <v>629</v>
      </c>
      <c r="C2480" s="237" t="s">
        <v>630</v>
      </c>
      <c r="D2480" s="237" t="str">
        <f t="shared" si="441"/>
        <v>カブシキガイシャニチイガッカン</v>
      </c>
      <c r="E2480" s="237" t="s">
        <v>631</v>
      </c>
      <c r="F2480" s="237" t="str">
        <f t="shared" si="442"/>
        <v>101</v>
      </c>
      <c r="G2480" s="237" t="str">
        <f t="shared" si="443"/>
        <v>8688</v>
      </c>
      <c r="H2480" s="237" t="s">
        <v>7263</v>
      </c>
      <c r="I2480" s="237" t="str">
        <f t="shared" si="444"/>
        <v>東京都千代田区神田駿河台二丁目９番地</v>
      </c>
      <c r="J2480" s="237" t="s">
        <v>633</v>
      </c>
      <c r="K2480" s="237" t="s">
        <v>634</v>
      </c>
      <c r="L2480" s="237" t="s">
        <v>339</v>
      </c>
      <c r="M2480" s="237" t="s">
        <v>7264</v>
      </c>
      <c r="N2480" s="237" t="s">
        <v>11358</v>
      </c>
      <c r="O2480" s="237" t="s">
        <v>11359</v>
      </c>
      <c r="P2480" s="237" t="s">
        <v>11360</v>
      </c>
      <c r="Q2480" s="237" t="s">
        <v>7382</v>
      </c>
      <c r="R2480" s="237" t="s">
        <v>11361</v>
      </c>
      <c r="S2480" s="237" t="s">
        <v>11362</v>
      </c>
      <c r="T2480" s="237" t="s">
        <v>11363</v>
      </c>
      <c r="U2480" s="237" t="s">
        <v>11364</v>
      </c>
      <c r="V2480" s="237" t="s">
        <v>101</v>
      </c>
      <c r="W2480" s="237"/>
      <c r="X2480" s="237"/>
      <c r="Y2480" s="237" t="s">
        <v>11358</v>
      </c>
      <c r="Z2480" s="237" t="s">
        <v>11359</v>
      </c>
      <c r="AA2480" s="237" t="str">
        <f t="shared" si="445"/>
        <v>ニチイケアセンターミナミセンダイ</v>
      </c>
      <c r="AB2480" s="237" t="s">
        <v>11360</v>
      </c>
      <c r="AC2480" s="237" t="str">
        <f t="shared" si="446"/>
        <v>981</v>
      </c>
      <c r="AD2480" s="237" t="str">
        <f t="shared" si="447"/>
        <v>1106</v>
      </c>
      <c r="AE2480" s="237" t="s">
        <v>7382</v>
      </c>
      <c r="AF2480" s="237" t="s">
        <v>11361</v>
      </c>
      <c r="AG2480" s="237" t="str">
        <f t="shared" si="448"/>
        <v>仙台市太白区柳生六丁目３番地の１</v>
      </c>
      <c r="AH2480" s="237" t="s">
        <v>11362</v>
      </c>
      <c r="AI2480" s="237" t="s">
        <v>11363</v>
      </c>
      <c r="AJ2480" s="237" t="s">
        <v>260</v>
      </c>
    </row>
    <row r="2481" spans="1:36">
      <c r="A2481" s="237" t="str">
        <f t="shared" si="440"/>
        <v>0415400399同行援護</v>
      </c>
      <c r="B2481" s="237" t="s">
        <v>629</v>
      </c>
      <c r="C2481" s="237" t="s">
        <v>630</v>
      </c>
      <c r="D2481" s="237" t="str">
        <f t="shared" si="441"/>
        <v>カブシキガイシャニチイガッカン</v>
      </c>
      <c r="E2481" s="237" t="s">
        <v>631</v>
      </c>
      <c r="F2481" s="237" t="str">
        <f t="shared" si="442"/>
        <v>101</v>
      </c>
      <c r="G2481" s="237" t="str">
        <f t="shared" si="443"/>
        <v>8688</v>
      </c>
      <c r="H2481" s="237" t="s">
        <v>7263</v>
      </c>
      <c r="I2481" s="237" t="str">
        <f t="shared" si="444"/>
        <v>東京都千代田区神田駿河台二丁目９番地</v>
      </c>
      <c r="J2481" s="237" t="s">
        <v>633</v>
      </c>
      <c r="K2481" s="237" t="s">
        <v>634</v>
      </c>
      <c r="L2481" s="237" t="s">
        <v>339</v>
      </c>
      <c r="M2481" s="237" t="s">
        <v>7264</v>
      </c>
      <c r="N2481" s="237" t="s">
        <v>11358</v>
      </c>
      <c r="O2481" s="237" t="s">
        <v>11359</v>
      </c>
      <c r="P2481" s="237" t="s">
        <v>11360</v>
      </c>
      <c r="Q2481" s="237" t="s">
        <v>7382</v>
      </c>
      <c r="R2481" s="237" t="s">
        <v>11361</v>
      </c>
      <c r="S2481" s="237" t="s">
        <v>11362</v>
      </c>
      <c r="T2481" s="237" t="s">
        <v>11363</v>
      </c>
      <c r="U2481" s="237" t="s">
        <v>11364</v>
      </c>
      <c r="V2481" s="237" t="s">
        <v>126</v>
      </c>
      <c r="W2481" s="237"/>
      <c r="X2481" s="237"/>
      <c r="Y2481" s="237" t="s">
        <v>11358</v>
      </c>
      <c r="Z2481" s="237" t="s">
        <v>11359</v>
      </c>
      <c r="AA2481" s="237" t="str">
        <f t="shared" si="445"/>
        <v>ニチイケアセンターミナミセンダイ</v>
      </c>
      <c r="AB2481" s="237" t="s">
        <v>11360</v>
      </c>
      <c r="AC2481" s="237" t="str">
        <f t="shared" si="446"/>
        <v>981</v>
      </c>
      <c r="AD2481" s="237" t="str">
        <f t="shared" si="447"/>
        <v>1106</v>
      </c>
      <c r="AE2481" s="237" t="s">
        <v>7382</v>
      </c>
      <c r="AF2481" s="237" t="s">
        <v>11361</v>
      </c>
      <c r="AG2481" s="237" t="str">
        <f t="shared" si="448"/>
        <v>仙台市太白区柳生六丁目３番地の１</v>
      </c>
      <c r="AH2481" s="237" t="s">
        <v>11362</v>
      </c>
      <c r="AI2481" s="237" t="s">
        <v>11363</v>
      </c>
      <c r="AJ2481" s="237" t="s">
        <v>332</v>
      </c>
    </row>
    <row r="2482" spans="1:36">
      <c r="A2482" s="237" t="str">
        <f t="shared" si="440"/>
        <v>0415400407居宅介護</v>
      </c>
      <c r="B2482" s="237" t="s">
        <v>2669</v>
      </c>
      <c r="C2482" s="237" t="s">
        <v>8771</v>
      </c>
      <c r="D2482" s="237" t="str">
        <f t="shared" si="441"/>
        <v>カブシキガイシャツクイ</v>
      </c>
      <c r="E2482" s="237" t="s">
        <v>2671</v>
      </c>
      <c r="F2482" s="237" t="str">
        <f t="shared" si="442"/>
        <v>233</v>
      </c>
      <c r="G2482" s="237" t="str">
        <f t="shared" si="443"/>
        <v>0002</v>
      </c>
      <c r="H2482" s="237" t="s">
        <v>8772</v>
      </c>
      <c r="I2482" s="237" t="str">
        <f t="shared" si="444"/>
        <v>神奈川県横浜市港南区上大岡西一丁目６番１号</v>
      </c>
      <c r="J2482" s="237" t="s">
        <v>2673</v>
      </c>
      <c r="K2482" s="237" t="s">
        <v>2674</v>
      </c>
      <c r="L2482" s="237" t="s">
        <v>339</v>
      </c>
      <c r="M2482" s="237" t="s">
        <v>2675</v>
      </c>
      <c r="N2482" s="237" t="s">
        <v>11365</v>
      </c>
      <c r="O2482" s="237" t="s">
        <v>11366</v>
      </c>
      <c r="P2482" s="237" t="s">
        <v>11223</v>
      </c>
      <c r="Q2482" s="237" t="s">
        <v>7382</v>
      </c>
      <c r="R2482" s="237" t="s">
        <v>11367</v>
      </c>
      <c r="S2482" s="237" t="s">
        <v>11368</v>
      </c>
      <c r="T2482" s="237" t="s">
        <v>11369</v>
      </c>
      <c r="U2482" s="237" t="s">
        <v>11370</v>
      </c>
      <c r="V2482" s="237" t="s">
        <v>99</v>
      </c>
      <c r="W2482" s="237"/>
      <c r="X2482" s="237"/>
      <c r="Y2482" s="237" t="s">
        <v>11365</v>
      </c>
      <c r="Z2482" s="237" t="s">
        <v>11366</v>
      </c>
      <c r="AA2482" s="237" t="str">
        <f t="shared" si="445"/>
        <v>ツクイタイハク</v>
      </c>
      <c r="AB2482" s="237" t="s">
        <v>11223</v>
      </c>
      <c r="AC2482" s="237" t="str">
        <f t="shared" si="446"/>
        <v>982</v>
      </c>
      <c r="AD2482" s="237" t="str">
        <f t="shared" si="447"/>
        <v>0031</v>
      </c>
      <c r="AE2482" s="237" t="s">
        <v>7382</v>
      </c>
      <c r="AF2482" s="237" t="s">
        <v>11367</v>
      </c>
      <c r="AG2482" s="237" t="str">
        <f t="shared" si="448"/>
        <v>仙台市太白区泉崎一丁目２９番７号</v>
      </c>
      <c r="AH2482" s="237" t="s">
        <v>11368</v>
      </c>
      <c r="AI2482" s="237" t="s">
        <v>11369</v>
      </c>
      <c r="AJ2482" s="237" t="s">
        <v>260</v>
      </c>
    </row>
    <row r="2483" spans="1:36">
      <c r="A2483" s="237" t="str">
        <f t="shared" si="440"/>
        <v>0415400407重度訪問介護</v>
      </c>
      <c r="B2483" s="237" t="s">
        <v>2669</v>
      </c>
      <c r="C2483" s="237" t="s">
        <v>8771</v>
      </c>
      <c r="D2483" s="237" t="str">
        <f t="shared" si="441"/>
        <v>カブシキガイシャツクイ</v>
      </c>
      <c r="E2483" s="237" t="s">
        <v>2671</v>
      </c>
      <c r="F2483" s="237" t="str">
        <f t="shared" si="442"/>
        <v>233</v>
      </c>
      <c r="G2483" s="237" t="str">
        <f t="shared" si="443"/>
        <v>0002</v>
      </c>
      <c r="H2483" s="237" t="s">
        <v>8772</v>
      </c>
      <c r="I2483" s="237" t="str">
        <f t="shared" si="444"/>
        <v>神奈川県横浜市港南区上大岡西一丁目６番１号</v>
      </c>
      <c r="J2483" s="237" t="s">
        <v>2673</v>
      </c>
      <c r="K2483" s="237" t="s">
        <v>2674</v>
      </c>
      <c r="L2483" s="237" t="s">
        <v>339</v>
      </c>
      <c r="M2483" s="237" t="s">
        <v>2675</v>
      </c>
      <c r="N2483" s="237" t="s">
        <v>11365</v>
      </c>
      <c r="O2483" s="237" t="s">
        <v>11366</v>
      </c>
      <c r="P2483" s="237" t="s">
        <v>11223</v>
      </c>
      <c r="Q2483" s="237" t="s">
        <v>7382</v>
      </c>
      <c r="R2483" s="237" t="s">
        <v>11367</v>
      </c>
      <c r="S2483" s="237" t="s">
        <v>11368</v>
      </c>
      <c r="T2483" s="237" t="s">
        <v>11369</v>
      </c>
      <c r="U2483" s="237" t="s">
        <v>11370</v>
      </c>
      <c r="V2483" s="237" t="s">
        <v>101</v>
      </c>
      <c r="W2483" s="237"/>
      <c r="X2483" s="237"/>
      <c r="Y2483" s="237" t="s">
        <v>11365</v>
      </c>
      <c r="Z2483" s="237" t="s">
        <v>11366</v>
      </c>
      <c r="AA2483" s="237" t="str">
        <f t="shared" si="445"/>
        <v>ツクイタイハク</v>
      </c>
      <c r="AB2483" s="237" t="s">
        <v>11223</v>
      </c>
      <c r="AC2483" s="237" t="str">
        <f t="shared" si="446"/>
        <v>982</v>
      </c>
      <c r="AD2483" s="237" t="str">
        <f t="shared" si="447"/>
        <v>0031</v>
      </c>
      <c r="AE2483" s="237" t="s">
        <v>7382</v>
      </c>
      <c r="AF2483" s="237" t="s">
        <v>11367</v>
      </c>
      <c r="AG2483" s="237" t="str">
        <f t="shared" si="448"/>
        <v>仙台市太白区泉崎一丁目２９番７号</v>
      </c>
      <c r="AH2483" s="237" t="s">
        <v>11368</v>
      </c>
      <c r="AI2483" s="237" t="s">
        <v>11369</v>
      </c>
      <c r="AJ2483" s="237" t="s">
        <v>260</v>
      </c>
    </row>
    <row r="2484" spans="1:36">
      <c r="A2484" s="237" t="str">
        <f t="shared" si="440"/>
        <v>0415400415居宅介護</v>
      </c>
      <c r="B2484" s="237" t="s">
        <v>2669</v>
      </c>
      <c r="C2484" s="237" t="s">
        <v>8771</v>
      </c>
      <c r="D2484" s="237" t="str">
        <f t="shared" si="441"/>
        <v>カブシキガイシャツクイ</v>
      </c>
      <c r="E2484" s="237" t="s">
        <v>2671</v>
      </c>
      <c r="F2484" s="237" t="str">
        <f t="shared" si="442"/>
        <v>233</v>
      </c>
      <c r="G2484" s="237" t="str">
        <f t="shared" si="443"/>
        <v>0002</v>
      </c>
      <c r="H2484" s="237" t="s">
        <v>8772</v>
      </c>
      <c r="I2484" s="237" t="str">
        <f t="shared" si="444"/>
        <v>神奈川県横浜市港南区上大岡西一丁目６番１号</v>
      </c>
      <c r="J2484" s="237" t="s">
        <v>2673</v>
      </c>
      <c r="K2484" s="237" t="s">
        <v>2674</v>
      </c>
      <c r="L2484" s="237" t="s">
        <v>339</v>
      </c>
      <c r="M2484" s="237" t="s">
        <v>2675</v>
      </c>
      <c r="N2484" s="237" t="s">
        <v>11371</v>
      </c>
      <c r="O2484" s="237" t="s">
        <v>11372</v>
      </c>
      <c r="P2484" s="237" t="s">
        <v>11373</v>
      </c>
      <c r="Q2484" s="237" t="s">
        <v>7382</v>
      </c>
      <c r="R2484" s="237" t="s">
        <v>11374</v>
      </c>
      <c r="S2484" s="237" t="s">
        <v>11375</v>
      </c>
      <c r="T2484" s="237" t="s">
        <v>11376</v>
      </c>
      <c r="U2484" s="237" t="s">
        <v>11377</v>
      </c>
      <c r="V2484" s="237" t="s">
        <v>99</v>
      </c>
      <c r="W2484" s="237"/>
      <c r="X2484" s="237"/>
      <c r="Y2484" s="237" t="s">
        <v>11378</v>
      </c>
      <c r="Z2484" s="237" t="s">
        <v>11379</v>
      </c>
      <c r="AA2484" s="237" t="str">
        <f t="shared" si="445"/>
        <v>ソウゴウフクシツクイミナミセンダイシテン</v>
      </c>
      <c r="AB2484" s="237" t="s">
        <v>11373</v>
      </c>
      <c r="AC2484" s="237" t="str">
        <f t="shared" si="446"/>
        <v>981</v>
      </c>
      <c r="AD2484" s="237" t="str">
        <f t="shared" si="447"/>
        <v>1105</v>
      </c>
      <c r="AE2484" s="237" t="s">
        <v>7382</v>
      </c>
      <c r="AF2484" s="237" t="s">
        <v>11374</v>
      </c>
      <c r="AG2484" s="237" t="str">
        <f t="shared" si="448"/>
        <v>仙台市太白区西中田４丁目１２－１</v>
      </c>
      <c r="AH2484" s="237" t="s">
        <v>11375</v>
      </c>
      <c r="AI2484" s="237" t="s">
        <v>11376</v>
      </c>
      <c r="AJ2484" s="237" t="s">
        <v>470</v>
      </c>
    </row>
    <row r="2485" spans="1:36">
      <c r="A2485" s="237" t="str">
        <f t="shared" si="440"/>
        <v>0415400415重度訪問介護</v>
      </c>
      <c r="B2485" s="237" t="s">
        <v>2669</v>
      </c>
      <c r="C2485" s="237" t="s">
        <v>8771</v>
      </c>
      <c r="D2485" s="237" t="str">
        <f t="shared" si="441"/>
        <v>カブシキガイシャツクイ</v>
      </c>
      <c r="E2485" s="237" t="s">
        <v>2671</v>
      </c>
      <c r="F2485" s="237" t="str">
        <f t="shared" si="442"/>
        <v>233</v>
      </c>
      <c r="G2485" s="237" t="str">
        <f t="shared" si="443"/>
        <v>0002</v>
      </c>
      <c r="H2485" s="237" t="s">
        <v>8772</v>
      </c>
      <c r="I2485" s="237" t="str">
        <f t="shared" si="444"/>
        <v>神奈川県横浜市港南区上大岡西一丁目６番１号</v>
      </c>
      <c r="J2485" s="237" t="s">
        <v>2673</v>
      </c>
      <c r="K2485" s="237" t="s">
        <v>2674</v>
      </c>
      <c r="L2485" s="237" t="s">
        <v>339</v>
      </c>
      <c r="M2485" s="237" t="s">
        <v>2675</v>
      </c>
      <c r="N2485" s="237" t="s">
        <v>11371</v>
      </c>
      <c r="O2485" s="237" t="s">
        <v>11372</v>
      </c>
      <c r="P2485" s="237" t="s">
        <v>11373</v>
      </c>
      <c r="Q2485" s="237" t="s">
        <v>7382</v>
      </c>
      <c r="R2485" s="237" t="s">
        <v>11374</v>
      </c>
      <c r="S2485" s="237" t="s">
        <v>11375</v>
      </c>
      <c r="T2485" s="237" t="s">
        <v>11376</v>
      </c>
      <c r="U2485" s="237" t="s">
        <v>11377</v>
      </c>
      <c r="V2485" s="237" t="s">
        <v>101</v>
      </c>
      <c r="W2485" s="237"/>
      <c r="X2485" s="237"/>
      <c r="Y2485" s="237" t="s">
        <v>11378</v>
      </c>
      <c r="Z2485" s="237" t="s">
        <v>11379</v>
      </c>
      <c r="AA2485" s="237" t="str">
        <f t="shared" si="445"/>
        <v>ソウゴウフクシツクイミナミセンダイシテン</v>
      </c>
      <c r="AB2485" s="237" t="s">
        <v>11373</v>
      </c>
      <c r="AC2485" s="237" t="str">
        <f t="shared" si="446"/>
        <v>981</v>
      </c>
      <c r="AD2485" s="237" t="str">
        <f t="shared" si="447"/>
        <v>1105</v>
      </c>
      <c r="AE2485" s="237" t="s">
        <v>7382</v>
      </c>
      <c r="AF2485" s="237" t="s">
        <v>11374</v>
      </c>
      <c r="AG2485" s="237" t="str">
        <f t="shared" si="448"/>
        <v>仙台市太白区西中田４丁目１２－１</v>
      </c>
      <c r="AH2485" s="237" t="s">
        <v>11375</v>
      </c>
      <c r="AI2485" s="237" t="s">
        <v>11376</v>
      </c>
      <c r="AJ2485" s="237" t="s">
        <v>470</v>
      </c>
    </row>
    <row r="2486" spans="1:36">
      <c r="A2486" s="237" t="str">
        <f t="shared" si="440"/>
        <v>0415400423居宅介護</v>
      </c>
      <c r="B2486" s="237" t="s">
        <v>2669</v>
      </c>
      <c r="C2486" s="237" t="s">
        <v>8771</v>
      </c>
      <c r="D2486" s="237" t="str">
        <f t="shared" si="441"/>
        <v>カブシキガイシャツクイ</v>
      </c>
      <c r="E2486" s="237" t="s">
        <v>2671</v>
      </c>
      <c r="F2486" s="237" t="str">
        <f t="shared" si="442"/>
        <v>233</v>
      </c>
      <c r="G2486" s="237" t="str">
        <f t="shared" si="443"/>
        <v>0002</v>
      </c>
      <c r="H2486" s="237" t="s">
        <v>8772</v>
      </c>
      <c r="I2486" s="237" t="str">
        <f t="shared" si="444"/>
        <v>神奈川県横浜市港南区上大岡西一丁目６番１号</v>
      </c>
      <c r="J2486" s="237" t="s">
        <v>2673</v>
      </c>
      <c r="K2486" s="237" t="s">
        <v>2674</v>
      </c>
      <c r="L2486" s="237" t="s">
        <v>339</v>
      </c>
      <c r="M2486" s="237" t="s">
        <v>2675</v>
      </c>
      <c r="N2486" s="237" t="s">
        <v>11380</v>
      </c>
      <c r="O2486" s="237" t="s">
        <v>11381</v>
      </c>
      <c r="P2486" s="237" t="s">
        <v>11166</v>
      </c>
      <c r="Q2486" s="237" t="s">
        <v>7382</v>
      </c>
      <c r="R2486" s="237" t="s">
        <v>11382</v>
      </c>
      <c r="S2486" s="237" t="s">
        <v>11383</v>
      </c>
      <c r="T2486" s="237" t="s">
        <v>11384</v>
      </c>
      <c r="U2486" s="237" t="s">
        <v>11385</v>
      </c>
      <c r="V2486" s="237" t="s">
        <v>99</v>
      </c>
      <c r="W2486" s="237"/>
      <c r="X2486" s="237"/>
      <c r="Y2486" s="237" t="s">
        <v>11380</v>
      </c>
      <c r="Z2486" s="237" t="s">
        <v>11381</v>
      </c>
      <c r="AA2486" s="237" t="str">
        <f t="shared" si="445"/>
        <v>ソウゴウフクシツクイニシタガ</v>
      </c>
      <c r="AB2486" s="237" t="s">
        <v>11166</v>
      </c>
      <c r="AC2486" s="237" t="str">
        <f t="shared" si="446"/>
        <v>982</v>
      </c>
      <c r="AD2486" s="237" t="str">
        <f t="shared" si="447"/>
        <v>0026</v>
      </c>
      <c r="AE2486" s="237" t="s">
        <v>7382</v>
      </c>
      <c r="AF2486" s="237" t="s">
        <v>11382</v>
      </c>
      <c r="AG2486" s="237" t="str">
        <f t="shared" si="448"/>
        <v>仙台市太白区土手内一丁目２１－５</v>
      </c>
      <c r="AH2486" s="237" t="s">
        <v>11383</v>
      </c>
      <c r="AI2486" s="237" t="s">
        <v>11384</v>
      </c>
      <c r="AJ2486" s="237" t="s">
        <v>332</v>
      </c>
    </row>
    <row r="2487" spans="1:36">
      <c r="A2487" s="237" t="str">
        <f t="shared" si="440"/>
        <v>0415400423重度訪問介護</v>
      </c>
      <c r="B2487" s="237" t="s">
        <v>2669</v>
      </c>
      <c r="C2487" s="237" t="s">
        <v>8771</v>
      </c>
      <c r="D2487" s="237" t="str">
        <f t="shared" si="441"/>
        <v>カブシキガイシャツクイ</v>
      </c>
      <c r="E2487" s="237" t="s">
        <v>2671</v>
      </c>
      <c r="F2487" s="237" t="str">
        <f t="shared" si="442"/>
        <v>233</v>
      </c>
      <c r="G2487" s="237" t="str">
        <f t="shared" si="443"/>
        <v>0002</v>
      </c>
      <c r="H2487" s="237" t="s">
        <v>8772</v>
      </c>
      <c r="I2487" s="237" t="str">
        <f t="shared" si="444"/>
        <v>神奈川県横浜市港南区上大岡西一丁目６番１号</v>
      </c>
      <c r="J2487" s="237" t="s">
        <v>2673</v>
      </c>
      <c r="K2487" s="237" t="s">
        <v>2674</v>
      </c>
      <c r="L2487" s="237" t="s">
        <v>339</v>
      </c>
      <c r="M2487" s="237" t="s">
        <v>2675</v>
      </c>
      <c r="N2487" s="237" t="s">
        <v>11380</v>
      </c>
      <c r="O2487" s="237" t="s">
        <v>11381</v>
      </c>
      <c r="P2487" s="237" t="s">
        <v>11166</v>
      </c>
      <c r="Q2487" s="237" t="s">
        <v>7382</v>
      </c>
      <c r="R2487" s="237" t="s">
        <v>11382</v>
      </c>
      <c r="S2487" s="237" t="s">
        <v>11383</v>
      </c>
      <c r="T2487" s="237" t="s">
        <v>11384</v>
      </c>
      <c r="U2487" s="237" t="s">
        <v>11385</v>
      </c>
      <c r="V2487" s="237" t="s">
        <v>101</v>
      </c>
      <c r="W2487" s="237"/>
      <c r="X2487" s="237"/>
      <c r="Y2487" s="237" t="s">
        <v>11380</v>
      </c>
      <c r="Z2487" s="237" t="s">
        <v>11381</v>
      </c>
      <c r="AA2487" s="237" t="str">
        <f t="shared" si="445"/>
        <v>ソウゴウフクシツクイニシタガ</v>
      </c>
      <c r="AB2487" s="237" t="s">
        <v>11166</v>
      </c>
      <c r="AC2487" s="237" t="str">
        <f t="shared" si="446"/>
        <v>982</v>
      </c>
      <c r="AD2487" s="237" t="str">
        <f t="shared" si="447"/>
        <v>0026</v>
      </c>
      <c r="AE2487" s="237" t="s">
        <v>7382</v>
      </c>
      <c r="AF2487" s="237" t="s">
        <v>11382</v>
      </c>
      <c r="AG2487" s="237" t="str">
        <f t="shared" si="448"/>
        <v>仙台市太白区土手内一丁目２１－５</v>
      </c>
      <c r="AH2487" s="237" t="s">
        <v>11383</v>
      </c>
      <c r="AI2487" s="237" t="s">
        <v>11384</v>
      </c>
      <c r="AJ2487" s="237" t="s">
        <v>332</v>
      </c>
    </row>
    <row r="2488" spans="1:36">
      <c r="A2488" s="237" t="str">
        <f t="shared" si="440"/>
        <v>0415400431居宅介護</v>
      </c>
      <c r="B2488" s="237" t="s">
        <v>7290</v>
      </c>
      <c r="C2488" s="237" t="s">
        <v>7291</v>
      </c>
      <c r="D2488" s="237" t="str">
        <f t="shared" si="441"/>
        <v>シャカイフクシホウジンコープフクシカイ</v>
      </c>
      <c r="E2488" s="237" t="s">
        <v>514</v>
      </c>
      <c r="F2488" s="237" t="str">
        <f t="shared" si="442"/>
        <v>981</v>
      </c>
      <c r="G2488" s="237" t="str">
        <f t="shared" si="443"/>
        <v>0961</v>
      </c>
      <c r="H2488" s="237" t="s">
        <v>7292</v>
      </c>
      <c r="I2488" s="237" t="str">
        <f t="shared" si="444"/>
        <v>仙台市青葉区桜ケ丘二丁目２０番１号</v>
      </c>
      <c r="J2488" s="237" t="s">
        <v>7293</v>
      </c>
      <c r="K2488" s="237" t="s">
        <v>7294</v>
      </c>
      <c r="L2488" s="237" t="s">
        <v>248</v>
      </c>
      <c r="M2488" s="237" t="s">
        <v>518</v>
      </c>
      <c r="N2488" s="237" t="s">
        <v>11386</v>
      </c>
      <c r="O2488" s="237" t="s">
        <v>11387</v>
      </c>
      <c r="P2488" s="237" t="s">
        <v>11388</v>
      </c>
      <c r="Q2488" s="237" t="s">
        <v>7382</v>
      </c>
      <c r="R2488" s="237" t="s">
        <v>11389</v>
      </c>
      <c r="S2488" s="237" t="s">
        <v>11390</v>
      </c>
      <c r="T2488" s="237" t="s">
        <v>11391</v>
      </c>
      <c r="U2488" s="237" t="s">
        <v>11392</v>
      </c>
      <c r="V2488" s="237" t="s">
        <v>99</v>
      </c>
      <c r="W2488" s="237"/>
      <c r="X2488" s="237"/>
      <c r="Y2488" s="237" t="s">
        <v>11386</v>
      </c>
      <c r="Z2488" s="237" t="s">
        <v>11393</v>
      </c>
      <c r="AA2488" s="237" t="str">
        <f t="shared" si="445"/>
        <v>コープノオウチミドリガオカヘルパーステーション</v>
      </c>
      <c r="AB2488" s="237" t="s">
        <v>11388</v>
      </c>
      <c r="AC2488" s="237" t="str">
        <f t="shared" si="446"/>
        <v>982</v>
      </c>
      <c r="AD2488" s="237" t="str">
        <f t="shared" si="447"/>
        <v>0027</v>
      </c>
      <c r="AE2488" s="237" t="s">
        <v>7382</v>
      </c>
      <c r="AF2488" s="237" t="s">
        <v>11389</v>
      </c>
      <c r="AG2488" s="237" t="str">
        <f t="shared" si="448"/>
        <v>仙台市太白区大塒町３番１号</v>
      </c>
      <c r="AH2488" s="237" t="s">
        <v>11390</v>
      </c>
      <c r="AI2488" s="237" t="s">
        <v>11391</v>
      </c>
      <c r="AJ2488" s="237" t="s">
        <v>332</v>
      </c>
    </row>
    <row r="2489" spans="1:36">
      <c r="A2489" s="237" t="str">
        <f t="shared" si="440"/>
        <v>0415400431重度訪問介護</v>
      </c>
      <c r="B2489" s="237" t="s">
        <v>7290</v>
      </c>
      <c r="C2489" s="237" t="s">
        <v>7291</v>
      </c>
      <c r="D2489" s="237" t="str">
        <f t="shared" si="441"/>
        <v>シャカイフクシホウジンコープフクシカイ</v>
      </c>
      <c r="E2489" s="237" t="s">
        <v>514</v>
      </c>
      <c r="F2489" s="237" t="str">
        <f t="shared" si="442"/>
        <v>981</v>
      </c>
      <c r="G2489" s="237" t="str">
        <f t="shared" si="443"/>
        <v>0961</v>
      </c>
      <c r="H2489" s="237" t="s">
        <v>7292</v>
      </c>
      <c r="I2489" s="237" t="str">
        <f t="shared" si="444"/>
        <v>仙台市青葉区桜ケ丘二丁目２０番１号</v>
      </c>
      <c r="J2489" s="237" t="s">
        <v>7293</v>
      </c>
      <c r="K2489" s="237" t="s">
        <v>7294</v>
      </c>
      <c r="L2489" s="237" t="s">
        <v>248</v>
      </c>
      <c r="M2489" s="237" t="s">
        <v>518</v>
      </c>
      <c r="N2489" s="237" t="s">
        <v>11386</v>
      </c>
      <c r="O2489" s="237" t="s">
        <v>11387</v>
      </c>
      <c r="P2489" s="237" t="s">
        <v>11388</v>
      </c>
      <c r="Q2489" s="237" t="s">
        <v>7382</v>
      </c>
      <c r="R2489" s="237" t="s">
        <v>11389</v>
      </c>
      <c r="S2489" s="237" t="s">
        <v>11390</v>
      </c>
      <c r="T2489" s="237" t="s">
        <v>11391</v>
      </c>
      <c r="U2489" s="237" t="s">
        <v>11392</v>
      </c>
      <c r="V2489" s="237" t="s">
        <v>101</v>
      </c>
      <c r="W2489" s="237"/>
      <c r="X2489" s="237"/>
      <c r="Y2489" s="237" t="s">
        <v>11386</v>
      </c>
      <c r="Z2489" s="237" t="s">
        <v>11393</v>
      </c>
      <c r="AA2489" s="237" t="str">
        <f t="shared" si="445"/>
        <v>コープノオウチミドリガオカヘルパーステーション</v>
      </c>
      <c r="AB2489" s="237" t="s">
        <v>11388</v>
      </c>
      <c r="AC2489" s="237" t="str">
        <f t="shared" si="446"/>
        <v>982</v>
      </c>
      <c r="AD2489" s="237" t="str">
        <f t="shared" si="447"/>
        <v>0027</v>
      </c>
      <c r="AE2489" s="237" t="s">
        <v>7382</v>
      </c>
      <c r="AF2489" s="237" t="s">
        <v>11389</v>
      </c>
      <c r="AG2489" s="237" t="str">
        <f t="shared" si="448"/>
        <v>仙台市太白区大塒町３番１号</v>
      </c>
      <c r="AH2489" s="237" t="s">
        <v>11390</v>
      </c>
      <c r="AI2489" s="237" t="s">
        <v>11391</v>
      </c>
      <c r="AJ2489" s="237" t="s">
        <v>332</v>
      </c>
    </row>
    <row r="2490" spans="1:36">
      <c r="A2490" s="237" t="str">
        <f t="shared" si="440"/>
        <v>0415400449居宅介護</v>
      </c>
      <c r="B2490" s="237" t="s">
        <v>11394</v>
      </c>
      <c r="C2490" s="237" t="s">
        <v>11395</v>
      </c>
      <c r="D2490" s="237" t="str">
        <f t="shared" si="441"/>
        <v>コウエキザイダンホウジンミヤギコウセイキョウカイ</v>
      </c>
      <c r="E2490" s="237" t="s">
        <v>1400</v>
      </c>
      <c r="F2490" s="237" t="str">
        <f t="shared" si="442"/>
        <v>985</v>
      </c>
      <c r="G2490" s="237" t="str">
        <f t="shared" si="443"/>
        <v>0835</v>
      </c>
      <c r="H2490" s="237" t="s">
        <v>11396</v>
      </c>
      <c r="I2490" s="237" t="str">
        <f t="shared" si="444"/>
        <v>多賀城市下馬二丁目１３番７号</v>
      </c>
      <c r="J2490" s="237" t="s">
        <v>1402</v>
      </c>
      <c r="K2490" s="237" t="s">
        <v>1403</v>
      </c>
      <c r="L2490" s="237" t="s">
        <v>248</v>
      </c>
      <c r="M2490" s="237" t="s">
        <v>1404</v>
      </c>
      <c r="N2490" s="237" t="s">
        <v>11397</v>
      </c>
      <c r="O2490" s="237" t="s">
        <v>11398</v>
      </c>
      <c r="P2490" s="237" t="s">
        <v>7381</v>
      </c>
      <c r="Q2490" s="237" t="s">
        <v>7382</v>
      </c>
      <c r="R2490" s="237" t="s">
        <v>11399</v>
      </c>
      <c r="S2490" s="237" t="s">
        <v>11400</v>
      </c>
      <c r="T2490" s="237" t="s">
        <v>11401</v>
      </c>
      <c r="U2490" s="237" t="s">
        <v>11402</v>
      </c>
      <c r="V2490" s="237" t="s">
        <v>99</v>
      </c>
      <c r="W2490" s="237"/>
      <c r="X2490" s="237"/>
      <c r="Y2490" s="237" t="s">
        <v>11397</v>
      </c>
      <c r="Z2490" s="237" t="s">
        <v>11398</v>
      </c>
      <c r="AA2490" s="237" t="str">
        <f t="shared" si="445"/>
        <v>コウエキザイダンホウジンミヤギコウセイキョウカイケアステーションナガマチ　カイゴ</v>
      </c>
      <c r="AB2490" s="237" t="s">
        <v>7381</v>
      </c>
      <c r="AC2490" s="237" t="str">
        <f t="shared" si="446"/>
        <v>982</v>
      </c>
      <c r="AD2490" s="237" t="str">
        <f t="shared" si="447"/>
        <v>0011</v>
      </c>
      <c r="AE2490" s="237" t="s">
        <v>7382</v>
      </c>
      <c r="AF2490" s="237" t="s">
        <v>11399</v>
      </c>
      <c r="AG2490" s="237" t="str">
        <f t="shared" si="448"/>
        <v>仙台市太白区長町三丁目７番26号長町病院北棟２階</v>
      </c>
      <c r="AH2490" s="237" t="s">
        <v>11400</v>
      </c>
      <c r="AI2490" s="237" t="s">
        <v>11401</v>
      </c>
      <c r="AJ2490" s="237" t="s">
        <v>260</v>
      </c>
    </row>
    <row r="2491" spans="1:36">
      <c r="A2491" s="237" t="str">
        <f t="shared" si="440"/>
        <v>0415400449重度訪問介護</v>
      </c>
      <c r="B2491" s="237" t="s">
        <v>11394</v>
      </c>
      <c r="C2491" s="237" t="s">
        <v>11395</v>
      </c>
      <c r="D2491" s="237" t="str">
        <f t="shared" si="441"/>
        <v>コウエキザイダンホウジンミヤギコウセイキョウカイ</v>
      </c>
      <c r="E2491" s="237" t="s">
        <v>1400</v>
      </c>
      <c r="F2491" s="237" t="str">
        <f t="shared" si="442"/>
        <v>985</v>
      </c>
      <c r="G2491" s="237" t="str">
        <f t="shared" si="443"/>
        <v>0835</v>
      </c>
      <c r="H2491" s="237" t="s">
        <v>11396</v>
      </c>
      <c r="I2491" s="237" t="str">
        <f t="shared" si="444"/>
        <v>多賀城市下馬二丁目１３番７号</v>
      </c>
      <c r="J2491" s="237" t="s">
        <v>1402</v>
      </c>
      <c r="K2491" s="237" t="s">
        <v>1403</v>
      </c>
      <c r="L2491" s="237" t="s">
        <v>248</v>
      </c>
      <c r="M2491" s="237" t="s">
        <v>1404</v>
      </c>
      <c r="N2491" s="237" t="s">
        <v>11397</v>
      </c>
      <c r="O2491" s="237" t="s">
        <v>11398</v>
      </c>
      <c r="P2491" s="237" t="s">
        <v>7381</v>
      </c>
      <c r="Q2491" s="237" t="s">
        <v>7382</v>
      </c>
      <c r="R2491" s="237" t="s">
        <v>11399</v>
      </c>
      <c r="S2491" s="237" t="s">
        <v>11400</v>
      </c>
      <c r="T2491" s="237" t="s">
        <v>11401</v>
      </c>
      <c r="U2491" s="237" t="s">
        <v>11402</v>
      </c>
      <c r="V2491" s="237" t="s">
        <v>101</v>
      </c>
      <c r="W2491" s="237"/>
      <c r="X2491" s="237"/>
      <c r="Y2491" s="237" t="s">
        <v>11397</v>
      </c>
      <c r="Z2491" s="237" t="s">
        <v>11398</v>
      </c>
      <c r="AA2491" s="237" t="str">
        <f t="shared" si="445"/>
        <v>コウエキザイダンホウジンミヤギコウセイキョウカイケアステーションナガマチ　カイゴ</v>
      </c>
      <c r="AB2491" s="237" t="s">
        <v>7381</v>
      </c>
      <c r="AC2491" s="237" t="str">
        <f t="shared" si="446"/>
        <v>982</v>
      </c>
      <c r="AD2491" s="237" t="str">
        <f t="shared" si="447"/>
        <v>0011</v>
      </c>
      <c r="AE2491" s="237" t="s">
        <v>7382</v>
      </c>
      <c r="AF2491" s="237" t="s">
        <v>11399</v>
      </c>
      <c r="AG2491" s="237" t="str">
        <f t="shared" si="448"/>
        <v>仙台市太白区長町三丁目７番26号長町病院北棟２階</v>
      </c>
      <c r="AH2491" s="237" t="s">
        <v>11400</v>
      </c>
      <c r="AI2491" s="237" t="s">
        <v>11401</v>
      </c>
      <c r="AJ2491" s="237" t="s">
        <v>260</v>
      </c>
    </row>
    <row r="2492" spans="1:36">
      <c r="A2492" s="237" t="str">
        <f t="shared" si="440"/>
        <v>0415400449同行援護</v>
      </c>
      <c r="B2492" s="237" t="s">
        <v>11394</v>
      </c>
      <c r="C2492" s="237" t="s">
        <v>11395</v>
      </c>
      <c r="D2492" s="237" t="str">
        <f t="shared" si="441"/>
        <v>コウエキザイダンホウジンミヤギコウセイキョウカイ</v>
      </c>
      <c r="E2492" s="237" t="s">
        <v>1400</v>
      </c>
      <c r="F2492" s="237" t="str">
        <f t="shared" si="442"/>
        <v>985</v>
      </c>
      <c r="G2492" s="237" t="str">
        <f t="shared" si="443"/>
        <v>0835</v>
      </c>
      <c r="H2492" s="237" t="s">
        <v>11396</v>
      </c>
      <c r="I2492" s="237" t="str">
        <f t="shared" si="444"/>
        <v>多賀城市下馬二丁目１３番７号</v>
      </c>
      <c r="J2492" s="237" t="s">
        <v>1402</v>
      </c>
      <c r="K2492" s="237" t="s">
        <v>1403</v>
      </c>
      <c r="L2492" s="237" t="s">
        <v>248</v>
      </c>
      <c r="M2492" s="237" t="s">
        <v>1404</v>
      </c>
      <c r="N2492" s="237" t="s">
        <v>11397</v>
      </c>
      <c r="O2492" s="237" t="s">
        <v>11398</v>
      </c>
      <c r="P2492" s="237" t="s">
        <v>7381</v>
      </c>
      <c r="Q2492" s="237" t="s">
        <v>7382</v>
      </c>
      <c r="R2492" s="237" t="s">
        <v>11399</v>
      </c>
      <c r="S2492" s="237" t="s">
        <v>11400</v>
      </c>
      <c r="T2492" s="237" t="s">
        <v>11401</v>
      </c>
      <c r="U2492" s="237" t="s">
        <v>11402</v>
      </c>
      <c r="V2492" s="237" t="s">
        <v>126</v>
      </c>
      <c r="W2492" s="237"/>
      <c r="X2492" s="237"/>
      <c r="Y2492" s="237" t="s">
        <v>11397</v>
      </c>
      <c r="Z2492" s="237" t="s">
        <v>11398</v>
      </c>
      <c r="AA2492" s="237" t="str">
        <f t="shared" si="445"/>
        <v>コウエキザイダンホウジンミヤギコウセイキョウカイケアステーションナガマチ　カイゴ</v>
      </c>
      <c r="AB2492" s="237" t="s">
        <v>7381</v>
      </c>
      <c r="AC2492" s="237" t="str">
        <f t="shared" si="446"/>
        <v>982</v>
      </c>
      <c r="AD2492" s="237" t="str">
        <f t="shared" si="447"/>
        <v>0011</v>
      </c>
      <c r="AE2492" s="237" t="s">
        <v>7382</v>
      </c>
      <c r="AF2492" s="237" t="s">
        <v>11399</v>
      </c>
      <c r="AG2492" s="237" t="str">
        <f t="shared" si="448"/>
        <v>仙台市太白区長町三丁目７番26号長町病院北棟２階</v>
      </c>
      <c r="AH2492" s="237" t="s">
        <v>11400</v>
      </c>
      <c r="AI2492" s="237" t="s">
        <v>11401</v>
      </c>
      <c r="AJ2492" s="237" t="s">
        <v>332</v>
      </c>
    </row>
    <row r="2493" spans="1:36">
      <c r="A2493" s="237" t="str">
        <f t="shared" si="440"/>
        <v>0415400464生活介護</v>
      </c>
      <c r="B2493" s="237" t="s">
        <v>6981</v>
      </c>
      <c r="C2493" s="237" t="s">
        <v>6982</v>
      </c>
      <c r="D2493" s="237" t="str">
        <f t="shared" si="441"/>
        <v>シャカイフクシホウジンセンダイシテヲツナグイクセイカイ</v>
      </c>
      <c r="E2493" s="237" t="s">
        <v>6983</v>
      </c>
      <c r="F2493" s="237" t="str">
        <f t="shared" si="442"/>
        <v>980</v>
      </c>
      <c r="G2493" s="237" t="str">
        <f t="shared" si="443"/>
        <v>0022</v>
      </c>
      <c r="H2493" s="237" t="s">
        <v>6984</v>
      </c>
      <c r="I2493" s="237" t="str">
        <f t="shared" si="444"/>
        <v>仙台市青葉区五橋二丁目１２番２号</v>
      </c>
      <c r="J2493" s="237" t="s">
        <v>6985</v>
      </c>
      <c r="K2493" s="237" t="s">
        <v>6986</v>
      </c>
      <c r="L2493" s="237" t="s">
        <v>248</v>
      </c>
      <c r="M2493" s="237" t="s">
        <v>6987</v>
      </c>
      <c r="N2493" s="237" t="s">
        <v>11403</v>
      </c>
      <c r="O2493" s="237" t="s">
        <v>11404</v>
      </c>
      <c r="P2493" s="237" t="s">
        <v>11147</v>
      </c>
      <c r="Q2493" s="237" t="s">
        <v>7382</v>
      </c>
      <c r="R2493" s="237" t="s">
        <v>11405</v>
      </c>
      <c r="S2493" s="237" t="s">
        <v>11406</v>
      </c>
      <c r="T2493" s="237" t="s">
        <v>11407</v>
      </c>
      <c r="U2493" s="237" t="s">
        <v>11408</v>
      </c>
      <c r="V2493" s="237" t="s">
        <v>105</v>
      </c>
      <c r="W2493" s="237"/>
      <c r="X2493" s="237"/>
      <c r="Y2493" s="237" t="s">
        <v>11403</v>
      </c>
      <c r="Z2493" s="237" t="s">
        <v>11404</v>
      </c>
      <c r="AA2493" s="237" t="str">
        <f t="shared" si="445"/>
        <v>オオノダハギノエン</v>
      </c>
      <c r="AB2493" s="237" t="s">
        <v>11147</v>
      </c>
      <c r="AC2493" s="237" t="str">
        <f t="shared" si="446"/>
        <v>982</v>
      </c>
      <c r="AD2493" s="237" t="str">
        <f t="shared" si="447"/>
        <v>0014</v>
      </c>
      <c r="AE2493" s="237" t="s">
        <v>7382</v>
      </c>
      <c r="AF2493" s="237" t="s">
        <v>11405</v>
      </c>
      <c r="AG2493" s="237" t="str">
        <f t="shared" si="448"/>
        <v>仙台市太白区大野田5-23-3</v>
      </c>
      <c r="AH2493" s="237" t="s">
        <v>11406</v>
      </c>
      <c r="AI2493" s="237" t="s">
        <v>11407</v>
      </c>
      <c r="AJ2493" s="237" t="s">
        <v>260</v>
      </c>
    </row>
    <row r="2494" spans="1:36">
      <c r="A2494" s="237" t="str">
        <f t="shared" si="440"/>
        <v>0415400464知的障害者通所更生施設</v>
      </c>
      <c r="B2494" s="237" t="s">
        <v>6981</v>
      </c>
      <c r="C2494" s="237" t="s">
        <v>6982</v>
      </c>
      <c r="D2494" s="237" t="str">
        <f t="shared" si="441"/>
        <v>シャカイフクシホウジンセンダイシテヲツナグイクセイカイ</v>
      </c>
      <c r="E2494" s="237" t="s">
        <v>6983</v>
      </c>
      <c r="F2494" s="237" t="str">
        <f t="shared" si="442"/>
        <v>980</v>
      </c>
      <c r="G2494" s="237" t="str">
        <f t="shared" si="443"/>
        <v>0022</v>
      </c>
      <c r="H2494" s="237" t="s">
        <v>6984</v>
      </c>
      <c r="I2494" s="237" t="str">
        <f t="shared" si="444"/>
        <v>仙台市青葉区五橋二丁目１２番２号</v>
      </c>
      <c r="J2494" s="237" t="s">
        <v>6985</v>
      </c>
      <c r="K2494" s="237" t="s">
        <v>6986</v>
      </c>
      <c r="L2494" s="237" t="s">
        <v>248</v>
      </c>
      <c r="M2494" s="237" t="s">
        <v>6987</v>
      </c>
      <c r="N2494" s="237" t="s">
        <v>11403</v>
      </c>
      <c r="O2494" s="237" t="s">
        <v>11404</v>
      </c>
      <c r="P2494" s="237" t="s">
        <v>11147</v>
      </c>
      <c r="Q2494" s="237" t="s">
        <v>7382</v>
      </c>
      <c r="R2494" s="237" t="s">
        <v>11405</v>
      </c>
      <c r="S2494" s="237" t="s">
        <v>11406</v>
      </c>
      <c r="T2494" s="237" t="s">
        <v>11407</v>
      </c>
      <c r="U2494" s="237" t="s">
        <v>11408</v>
      </c>
      <c r="V2494" s="237" t="s">
        <v>289</v>
      </c>
      <c r="W2494" s="237"/>
      <c r="X2494" s="237"/>
      <c r="Y2494" s="237" t="s">
        <v>11403</v>
      </c>
      <c r="Z2494" s="237" t="s">
        <v>11404</v>
      </c>
      <c r="AA2494" s="237" t="str">
        <f t="shared" si="445"/>
        <v>オオノダハギノエン</v>
      </c>
      <c r="AB2494" s="237" t="s">
        <v>11147</v>
      </c>
      <c r="AC2494" s="237" t="str">
        <f t="shared" si="446"/>
        <v>982</v>
      </c>
      <c r="AD2494" s="237" t="str">
        <f t="shared" si="447"/>
        <v>0014</v>
      </c>
      <c r="AE2494" s="237" t="s">
        <v>7382</v>
      </c>
      <c r="AF2494" s="237" t="s">
        <v>11409</v>
      </c>
      <c r="AG2494" s="237" t="str">
        <f t="shared" si="448"/>
        <v>仙台市太白区大野田字宮脇１０－１</v>
      </c>
      <c r="AH2494" s="237" t="s">
        <v>11406</v>
      </c>
      <c r="AI2494" s="237" t="s">
        <v>11407</v>
      </c>
      <c r="AJ2494" s="237" t="s">
        <v>260</v>
      </c>
    </row>
    <row r="2495" spans="1:36">
      <c r="A2495" s="237" t="str">
        <f t="shared" si="440"/>
        <v>0415400472生活介護</v>
      </c>
      <c r="B2495" s="237" t="s">
        <v>6981</v>
      </c>
      <c r="C2495" s="237" t="s">
        <v>6982</v>
      </c>
      <c r="D2495" s="237" t="str">
        <f t="shared" si="441"/>
        <v>シャカイフクシホウジンセンダイシテヲツナグイクセイカイ</v>
      </c>
      <c r="E2495" s="237" t="s">
        <v>6983</v>
      </c>
      <c r="F2495" s="237" t="str">
        <f t="shared" si="442"/>
        <v>980</v>
      </c>
      <c r="G2495" s="237" t="str">
        <f t="shared" si="443"/>
        <v>0022</v>
      </c>
      <c r="H2495" s="237" t="s">
        <v>6984</v>
      </c>
      <c r="I2495" s="237" t="str">
        <f t="shared" si="444"/>
        <v>仙台市青葉区五橋二丁目１２番２号</v>
      </c>
      <c r="J2495" s="237" t="s">
        <v>6985</v>
      </c>
      <c r="K2495" s="237" t="s">
        <v>6986</v>
      </c>
      <c r="L2495" s="237" t="s">
        <v>248</v>
      </c>
      <c r="M2495" s="237" t="s">
        <v>6987</v>
      </c>
      <c r="N2495" s="237" t="s">
        <v>11410</v>
      </c>
      <c r="O2495" s="237" t="s">
        <v>11411</v>
      </c>
      <c r="P2495" s="237" t="s">
        <v>11412</v>
      </c>
      <c r="Q2495" s="237" t="s">
        <v>7382</v>
      </c>
      <c r="R2495" s="237" t="s">
        <v>11413</v>
      </c>
      <c r="S2495" s="237" t="s">
        <v>11414</v>
      </c>
      <c r="T2495" s="237" t="s">
        <v>11415</v>
      </c>
      <c r="U2495" s="237" t="s">
        <v>11416</v>
      </c>
      <c r="V2495" s="237" t="s">
        <v>105</v>
      </c>
      <c r="W2495" s="237"/>
      <c r="X2495" s="237"/>
      <c r="Y2495" s="237" t="s">
        <v>11410</v>
      </c>
      <c r="Z2495" s="237" t="s">
        <v>11411</v>
      </c>
      <c r="AA2495" s="237" t="str">
        <f t="shared" si="445"/>
        <v>コブシ</v>
      </c>
      <c r="AB2495" s="237" t="s">
        <v>11412</v>
      </c>
      <c r="AC2495" s="237" t="str">
        <f t="shared" si="446"/>
        <v>982</v>
      </c>
      <c r="AD2495" s="237" t="str">
        <f t="shared" si="447"/>
        <v>0845</v>
      </c>
      <c r="AE2495" s="237" t="s">
        <v>7382</v>
      </c>
      <c r="AF2495" s="237" t="s">
        <v>11413</v>
      </c>
      <c r="AG2495" s="237" t="str">
        <f t="shared" si="448"/>
        <v>仙台市太白区門前町12番30号</v>
      </c>
      <c r="AH2495" s="237" t="s">
        <v>11414</v>
      </c>
      <c r="AI2495" s="237" t="s">
        <v>11415</v>
      </c>
      <c r="AJ2495" s="237" t="s">
        <v>260</v>
      </c>
    </row>
    <row r="2496" spans="1:36">
      <c r="A2496" s="237" t="str">
        <f t="shared" si="440"/>
        <v>0415400472知的障害者通所授産施設</v>
      </c>
      <c r="B2496" s="237" t="s">
        <v>6981</v>
      </c>
      <c r="C2496" s="237" t="s">
        <v>6982</v>
      </c>
      <c r="D2496" s="237" t="str">
        <f t="shared" si="441"/>
        <v>シャカイフクシホウジンセンダイシテヲツナグイクセイカイ</v>
      </c>
      <c r="E2496" s="237" t="s">
        <v>6983</v>
      </c>
      <c r="F2496" s="237" t="str">
        <f t="shared" si="442"/>
        <v>980</v>
      </c>
      <c r="G2496" s="237" t="str">
        <f t="shared" si="443"/>
        <v>0022</v>
      </c>
      <c r="H2496" s="237" t="s">
        <v>6984</v>
      </c>
      <c r="I2496" s="237" t="str">
        <f t="shared" si="444"/>
        <v>仙台市青葉区五橋二丁目１２番２号</v>
      </c>
      <c r="J2496" s="237" t="s">
        <v>6985</v>
      </c>
      <c r="K2496" s="237" t="s">
        <v>6986</v>
      </c>
      <c r="L2496" s="237" t="s">
        <v>248</v>
      </c>
      <c r="M2496" s="237" t="s">
        <v>6987</v>
      </c>
      <c r="N2496" s="237" t="s">
        <v>11410</v>
      </c>
      <c r="O2496" s="237" t="s">
        <v>11411</v>
      </c>
      <c r="P2496" s="237" t="s">
        <v>11412</v>
      </c>
      <c r="Q2496" s="237" t="s">
        <v>7382</v>
      </c>
      <c r="R2496" s="237" t="s">
        <v>11413</v>
      </c>
      <c r="S2496" s="237" t="s">
        <v>11414</v>
      </c>
      <c r="T2496" s="237" t="s">
        <v>11415</v>
      </c>
      <c r="U2496" s="237" t="s">
        <v>11416</v>
      </c>
      <c r="V2496" s="237" t="s">
        <v>561</v>
      </c>
      <c r="W2496" s="237"/>
      <c r="X2496" s="237"/>
      <c r="Y2496" s="237" t="s">
        <v>11410</v>
      </c>
      <c r="Z2496" s="237" t="s">
        <v>11411</v>
      </c>
      <c r="AA2496" s="237" t="str">
        <f t="shared" si="445"/>
        <v>コブシ</v>
      </c>
      <c r="AB2496" s="237" t="s">
        <v>2210</v>
      </c>
      <c r="AC2496" s="237" t="str">
        <f t="shared" si="446"/>
        <v>982</v>
      </c>
      <c r="AD2496" s="237" t="str">
        <f t="shared" si="447"/>
        <v>0801</v>
      </c>
      <c r="AE2496" s="237" t="s">
        <v>7382</v>
      </c>
      <c r="AF2496" s="237" t="s">
        <v>11417</v>
      </c>
      <c r="AG2496" s="237" t="str">
        <f t="shared" si="448"/>
        <v>仙台市太白区八木山本町1-43 3F</v>
      </c>
      <c r="AH2496" s="237" t="s">
        <v>11418</v>
      </c>
      <c r="AI2496" s="237" t="s">
        <v>11419</v>
      </c>
      <c r="AJ2496" s="237" t="s">
        <v>260</v>
      </c>
    </row>
    <row r="2497" spans="1:36">
      <c r="A2497" s="237" t="str">
        <f t="shared" si="440"/>
        <v>0415400480生活介護</v>
      </c>
      <c r="B2497" s="237" t="s">
        <v>6981</v>
      </c>
      <c r="C2497" s="237" t="s">
        <v>6982</v>
      </c>
      <c r="D2497" s="237" t="str">
        <f t="shared" si="441"/>
        <v>シャカイフクシホウジンセンダイシテヲツナグイクセイカイ</v>
      </c>
      <c r="E2497" s="237" t="s">
        <v>6983</v>
      </c>
      <c r="F2497" s="237" t="str">
        <f t="shared" si="442"/>
        <v>980</v>
      </c>
      <c r="G2497" s="237" t="str">
        <f t="shared" si="443"/>
        <v>0022</v>
      </c>
      <c r="H2497" s="237" t="s">
        <v>6984</v>
      </c>
      <c r="I2497" s="237" t="str">
        <f t="shared" si="444"/>
        <v>仙台市青葉区五橋二丁目１２番２号</v>
      </c>
      <c r="J2497" s="237" t="s">
        <v>6985</v>
      </c>
      <c r="K2497" s="237" t="s">
        <v>6986</v>
      </c>
      <c r="L2497" s="237" t="s">
        <v>248</v>
      </c>
      <c r="M2497" s="237" t="s">
        <v>6987</v>
      </c>
      <c r="N2497" s="237" t="s">
        <v>11420</v>
      </c>
      <c r="O2497" s="237" t="s">
        <v>11421</v>
      </c>
      <c r="P2497" s="237" t="s">
        <v>11422</v>
      </c>
      <c r="Q2497" s="237" t="s">
        <v>7382</v>
      </c>
      <c r="R2497" s="237" t="s">
        <v>11423</v>
      </c>
      <c r="S2497" s="237" t="s">
        <v>11424</v>
      </c>
      <c r="T2497" s="237" t="s">
        <v>11425</v>
      </c>
      <c r="U2497" s="237" t="s">
        <v>11426</v>
      </c>
      <c r="V2497" s="237" t="s">
        <v>105</v>
      </c>
      <c r="W2497" s="237"/>
      <c r="X2497" s="237"/>
      <c r="Y2497" s="237" t="s">
        <v>11420</v>
      </c>
      <c r="Z2497" s="237" t="s">
        <v>11421</v>
      </c>
      <c r="AA2497" s="237" t="str">
        <f t="shared" si="445"/>
        <v>コウボウケヤキ</v>
      </c>
      <c r="AB2497" s="237" t="s">
        <v>11422</v>
      </c>
      <c r="AC2497" s="237" t="str">
        <f t="shared" si="446"/>
        <v>981</v>
      </c>
      <c r="AD2497" s="237" t="str">
        <f t="shared" si="447"/>
        <v>1103</v>
      </c>
      <c r="AE2497" s="237" t="s">
        <v>7382</v>
      </c>
      <c r="AF2497" s="237" t="s">
        <v>11423</v>
      </c>
      <c r="AG2497" s="237" t="str">
        <f t="shared" si="448"/>
        <v>仙台市太白区東中田２丁目１５－１</v>
      </c>
      <c r="AH2497" s="237" t="s">
        <v>11424</v>
      </c>
      <c r="AI2497" s="237" t="s">
        <v>11425</v>
      </c>
      <c r="AJ2497" s="237" t="s">
        <v>260</v>
      </c>
    </row>
    <row r="2498" spans="1:36">
      <c r="A2498" s="237" t="str">
        <f t="shared" si="440"/>
        <v>0415400480知的障害者通所授産施設</v>
      </c>
      <c r="B2498" s="237" t="s">
        <v>6981</v>
      </c>
      <c r="C2498" s="237" t="s">
        <v>6982</v>
      </c>
      <c r="D2498" s="237" t="str">
        <f t="shared" si="441"/>
        <v>シャカイフクシホウジンセンダイシテヲツナグイクセイカイ</v>
      </c>
      <c r="E2498" s="237" t="s">
        <v>6983</v>
      </c>
      <c r="F2498" s="237" t="str">
        <f t="shared" si="442"/>
        <v>980</v>
      </c>
      <c r="G2498" s="237" t="str">
        <f t="shared" si="443"/>
        <v>0022</v>
      </c>
      <c r="H2498" s="237" t="s">
        <v>6984</v>
      </c>
      <c r="I2498" s="237" t="str">
        <f t="shared" si="444"/>
        <v>仙台市青葉区五橋二丁目１２番２号</v>
      </c>
      <c r="J2498" s="237" t="s">
        <v>6985</v>
      </c>
      <c r="K2498" s="237" t="s">
        <v>6986</v>
      </c>
      <c r="L2498" s="237" t="s">
        <v>248</v>
      </c>
      <c r="M2498" s="237" t="s">
        <v>6987</v>
      </c>
      <c r="N2498" s="237" t="s">
        <v>11420</v>
      </c>
      <c r="O2498" s="237" t="s">
        <v>11421</v>
      </c>
      <c r="P2498" s="237" t="s">
        <v>11422</v>
      </c>
      <c r="Q2498" s="237" t="s">
        <v>7382</v>
      </c>
      <c r="R2498" s="237" t="s">
        <v>11423</v>
      </c>
      <c r="S2498" s="237" t="s">
        <v>11424</v>
      </c>
      <c r="T2498" s="237" t="s">
        <v>11425</v>
      </c>
      <c r="U2498" s="237" t="s">
        <v>11426</v>
      </c>
      <c r="V2498" s="237" t="s">
        <v>561</v>
      </c>
      <c r="W2498" s="237"/>
      <c r="X2498" s="237"/>
      <c r="Y2498" s="237" t="s">
        <v>11420</v>
      </c>
      <c r="Z2498" s="237" t="s">
        <v>11421</v>
      </c>
      <c r="AA2498" s="237" t="str">
        <f t="shared" si="445"/>
        <v>コウボウケヤキ</v>
      </c>
      <c r="AB2498" s="237" t="s">
        <v>11422</v>
      </c>
      <c r="AC2498" s="237" t="str">
        <f t="shared" si="446"/>
        <v>981</v>
      </c>
      <c r="AD2498" s="237" t="str">
        <f t="shared" si="447"/>
        <v>1103</v>
      </c>
      <c r="AE2498" s="237" t="s">
        <v>7382</v>
      </c>
      <c r="AF2498" s="237" t="s">
        <v>11423</v>
      </c>
      <c r="AG2498" s="237" t="str">
        <f t="shared" si="448"/>
        <v>仙台市太白区東中田２丁目１５－１</v>
      </c>
      <c r="AH2498" s="237" t="s">
        <v>11424</v>
      </c>
      <c r="AI2498" s="237" t="s">
        <v>11425</v>
      </c>
      <c r="AJ2498" s="237" t="s">
        <v>260</v>
      </c>
    </row>
    <row r="2499" spans="1:36">
      <c r="A2499" s="237" t="str">
        <f t="shared" si="440"/>
        <v>0415400498就労継続支援Ａ型</v>
      </c>
      <c r="B2499" s="237" t="s">
        <v>7893</v>
      </c>
      <c r="C2499" s="237" t="s">
        <v>7894</v>
      </c>
      <c r="D2499" s="237" t="str">
        <f t="shared" si="441"/>
        <v>シャカイフクシホウジンポッケコミュニティネットワーク</v>
      </c>
      <c r="E2499" s="237" t="s">
        <v>7895</v>
      </c>
      <c r="F2499" s="237" t="str">
        <f t="shared" si="442"/>
        <v>982</v>
      </c>
      <c r="G2499" s="237" t="str">
        <f t="shared" si="443"/>
        <v>0222</v>
      </c>
      <c r="H2499" s="237" t="s">
        <v>7896</v>
      </c>
      <c r="I2499" s="237" t="str">
        <f t="shared" si="444"/>
        <v>仙台市太白区人来田二丁目２番１号</v>
      </c>
      <c r="J2499" s="237" t="s">
        <v>7897</v>
      </c>
      <c r="K2499" s="237" t="s">
        <v>7898</v>
      </c>
      <c r="L2499" s="237" t="s">
        <v>248</v>
      </c>
      <c r="M2499" s="237" t="s">
        <v>7899</v>
      </c>
      <c r="N2499" s="237" t="s">
        <v>11427</v>
      </c>
      <c r="O2499" s="237" t="s">
        <v>11428</v>
      </c>
      <c r="P2499" s="237" t="s">
        <v>7895</v>
      </c>
      <c r="Q2499" s="237" t="s">
        <v>7382</v>
      </c>
      <c r="R2499" s="237" t="s">
        <v>11429</v>
      </c>
      <c r="S2499" s="237" t="s">
        <v>7897</v>
      </c>
      <c r="T2499" s="237" t="s">
        <v>7898</v>
      </c>
      <c r="U2499" s="237" t="s">
        <v>11430</v>
      </c>
      <c r="V2499" s="237" t="s">
        <v>110</v>
      </c>
      <c r="W2499" s="237"/>
      <c r="X2499" s="237"/>
      <c r="Y2499" s="237" t="s">
        <v>7900</v>
      </c>
      <c r="Z2499" s="237" t="s">
        <v>7901</v>
      </c>
      <c r="AA2499" s="237" t="str">
        <f t="shared" si="445"/>
        <v>オオキナポッケ</v>
      </c>
      <c r="AB2499" s="237" t="s">
        <v>7055</v>
      </c>
      <c r="AC2499" s="237" t="str">
        <f t="shared" si="446"/>
        <v>989</v>
      </c>
      <c r="AD2499" s="237" t="str">
        <f t="shared" si="447"/>
        <v>3126</v>
      </c>
      <c r="AE2499" s="237" t="s">
        <v>6875</v>
      </c>
      <c r="AF2499" s="237" t="s">
        <v>11431</v>
      </c>
      <c r="AG2499" s="237" t="str">
        <f t="shared" si="448"/>
        <v>仙台市青葉区落合三丁目12番15号</v>
      </c>
      <c r="AH2499" s="237" t="s">
        <v>7903</v>
      </c>
      <c r="AI2499" s="237" t="s">
        <v>7904</v>
      </c>
      <c r="AJ2499" s="237" t="s">
        <v>332</v>
      </c>
    </row>
    <row r="2500" spans="1:36">
      <c r="A2500" s="237" t="str">
        <f t="shared" si="440"/>
        <v>0415400498就労継続支援Ｂ型</v>
      </c>
      <c r="B2500" s="237" t="s">
        <v>7893</v>
      </c>
      <c r="C2500" s="237" t="s">
        <v>7894</v>
      </c>
      <c r="D2500" s="237" t="str">
        <f t="shared" si="441"/>
        <v>シャカイフクシホウジンポッケコミュニティネットワーク</v>
      </c>
      <c r="E2500" s="237" t="s">
        <v>7895</v>
      </c>
      <c r="F2500" s="237" t="str">
        <f t="shared" si="442"/>
        <v>982</v>
      </c>
      <c r="G2500" s="237" t="str">
        <f t="shared" si="443"/>
        <v>0222</v>
      </c>
      <c r="H2500" s="237" t="s">
        <v>7896</v>
      </c>
      <c r="I2500" s="237" t="str">
        <f t="shared" si="444"/>
        <v>仙台市太白区人来田二丁目２番１号</v>
      </c>
      <c r="J2500" s="237" t="s">
        <v>7897</v>
      </c>
      <c r="K2500" s="237" t="s">
        <v>7898</v>
      </c>
      <c r="L2500" s="237" t="s">
        <v>248</v>
      </c>
      <c r="M2500" s="237" t="s">
        <v>7899</v>
      </c>
      <c r="N2500" s="237" t="s">
        <v>11427</v>
      </c>
      <c r="O2500" s="237" t="s">
        <v>11428</v>
      </c>
      <c r="P2500" s="237" t="s">
        <v>7895</v>
      </c>
      <c r="Q2500" s="237" t="s">
        <v>7382</v>
      </c>
      <c r="R2500" s="237" t="s">
        <v>11429</v>
      </c>
      <c r="S2500" s="237" t="s">
        <v>7897</v>
      </c>
      <c r="T2500" s="237" t="s">
        <v>7898</v>
      </c>
      <c r="U2500" s="237" t="s">
        <v>11430</v>
      </c>
      <c r="V2500" s="237" t="s">
        <v>111</v>
      </c>
      <c r="W2500" s="237"/>
      <c r="X2500" s="237"/>
      <c r="Y2500" s="237" t="s">
        <v>11432</v>
      </c>
      <c r="Z2500" s="237" t="s">
        <v>11433</v>
      </c>
      <c r="AA2500" s="237" t="str">
        <f t="shared" si="445"/>
        <v>ポッケノモリ</v>
      </c>
      <c r="AB2500" s="237" t="s">
        <v>7895</v>
      </c>
      <c r="AC2500" s="237" t="str">
        <f t="shared" si="446"/>
        <v>982</v>
      </c>
      <c r="AD2500" s="237" t="str">
        <f t="shared" si="447"/>
        <v>0222</v>
      </c>
      <c r="AE2500" s="237" t="s">
        <v>7382</v>
      </c>
      <c r="AF2500" s="237" t="s">
        <v>11429</v>
      </c>
      <c r="AG2500" s="237" t="str">
        <f t="shared" si="448"/>
        <v>仙台市太白区人来田２丁目２－１</v>
      </c>
      <c r="AH2500" s="237" t="s">
        <v>7897</v>
      </c>
      <c r="AI2500" s="237" t="s">
        <v>7898</v>
      </c>
      <c r="AJ2500" s="237" t="s">
        <v>260</v>
      </c>
    </row>
    <row r="2501" spans="1:36">
      <c r="A2501" s="237" t="str">
        <f t="shared" si="440"/>
        <v>0415400498知的障害者通所授産施設</v>
      </c>
      <c r="B2501" s="237" t="s">
        <v>7893</v>
      </c>
      <c r="C2501" s="237" t="s">
        <v>7894</v>
      </c>
      <c r="D2501" s="237" t="str">
        <f t="shared" si="441"/>
        <v>シャカイフクシホウジンポッケコミュニティネットワーク</v>
      </c>
      <c r="E2501" s="237" t="s">
        <v>7895</v>
      </c>
      <c r="F2501" s="237" t="str">
        <f t="shared" si="442"/>
        <v>982</v>
      </c>
      <c r="G2501" s="237" t="str">
        <f t="shared" si="443"/>
        <v>0222</v>
      </c>
      <c r="H2501" s="237" t="s">
        <v>7896</v>
      </c>
      <c r="I2501" s="237" t="str">
        <f t="shared" si="444"/>
        <v>仙台市太白区人来田二丁目２番１号</v>
      </c>
      <c r="J2501" s="237" t="s">
        <v>7897</v>
      </c>
      <c r="K2501" s="237" t="s">
        <v>7898</v>
      </c>
      <c r="L2501" s="237" t="s">
        <v>248</v>
      </c>
      <c r="M2501" s="237" t="s">
        <v>7899</v>
      </c>
      <c r="N2501" s="237" t="s">
        <v>11427</v>
      </c>
      <c r="O2501" s="237" t="s">
        <v>11428</v>
      </c>
      <c r="P2501" s="237" t="s">
        <v>7895</v>
      </c>
      <c r="Q2501" s="237" t="s">
        <v>7382</v>
      </c>
      <c r="R2501" s="237" t="s">
        <v>11429</v>
      </c>
      <c r="S2501" s="237" t="s">
        <v>7897</v>
      </c>
      <c r="T2501" s="237" t="s">
        <v>7898</v>
      </c>
      <c r="U2501" s="237" t="s">
        <v>11430</v>
      </c>
      <c r="V2501" s="237" t="s">
        <v>561</v>
      </c>
      <c r="W2501" s="237"/>
      <c r="X2501" s="237"/>
      <c r="Y2501" s="237" t="s">
        <v>11432</v>
      </c>
      <c r="Z2501" s="237" t="s">
        <v>11433</v>
      </c>
      <c r="AA2501" s="237" t="str">
        <f t="shared" si="445"/>
        <v>ポッケノモリ</v>
      </c>
      <c r="AB2501" s="237" t="s">
        <v>7895</v>
      </c>
      <c r="AC2501" s="237" t="str">
        <f t="shared" si="446"/>
        <v>982</v>
      </c>
      <c r="AD2501" s="237" t="str">
        <f t="shared" si="447"/>
        <v>0222</v>
      </c>
      <c r="AE2501" s="237" t="s">
        <v>7382</v>
      </c>
      <c r="AF2501" s="237" t="s">
        <v>11429</v>
      </c>
      <c r="AG2501" s="237" t="str">
        <f t="shared" si="448"/>
        <v>仙台市太白区人来田２丁目２－１</v>
      </c>
      <c r="AH2501" s="237" t="s">
        <v>7897</v>
      </c>
      <c r="AI2501" s="237" t="s">
        <v>7898</v>
      </c>
      <c r="AJ2501" s="237" t="s">
        <v>280</v>
      </c>
    </row>
    <row r="2502" spans="1:36">
      <c r="A2502" s="237" t="str">
        <f t="shared" si="440"/>
        <v>0415400563障害者支援施設：生活介護</v>
      </c>
      <c r="B2502" s="237" t="s">
        <v>11108</v>
      </c>
      <c r="C2502" s="237" t="s">
        <v>11109</v>
      </c>
      <c r="D2502" s="237" t="str">
        <f t="shared" si="441"/>
        <v>シャカイフクシホウジンキョウセイフクシカイ</v>
      </c>
      <c r="E2502" s="237" t="s">
        <v>2317</v>
      </c>
      <c r="F2502" s="237" t="str">
        <f t="shared" si="442"/>
        <v>981</v>
      </c>
      <c r="G2502" s="237" t="str">
        <f t="shared" si="443"/>
        <v>1102</v>
      </c>
      <c r="H2502" s="237" t="s">
        <v>11110</v>
      </c>
      <c r="I2502" s="237" t="str">
        <f t="shared" si="444"/>
        <v>仙台市太白区袋原五丁目12番1号</v>
      </c>
      <c r="J2502" s="237" t="s">
        <v>11111</v>
      </c>
      <c r="K2502" s="237" t="s">
        <v>11112</v>
      </c>
      <c r="L2502" s="237" t="s">
        <v>353</v>
      </c>
      <c r="M2502" s="237" t="s">
        <v>11113</v>
      </c>
      <c r="N2502" s="237" t="s">
        <v>11434</v>
      </c>
      <c r="O2502" s="237" t="s">
        <v>11435</v>
      </c>
      <c r="P2502" s="237" t="s">
        <v>11436</v>
      </c>
      <c r="Q2502" s="237" t="s">
        <v>7382</v>
      </c>
      <c r="R2502" s="237" t="s">
        <v>11437</v>
      </c>
      <c r="S2502" s="237" t="s">
        <v>11438</v>
      </c>
      <c r="T2502" s="237" t="s">
        <v>11439</v>
      </c>
      <c r="U2502" s="237" t="s">
        <v>11440</v>
      </c>
      <c r="V2502" s="237" t="s">
        <v>19065</v>
      </c>
      <c r="W2502" s="237" t="s">
        <v>228</v>
      </c>
      <c r="X2502" s="237"/>
      <c r="Y2502" s="237" t="s">
        <v>11434</v>
      </c>
      <c r="Z2502" s="237" t="s">
        <v>11435</v>
      </c>
      <c r="AA2502" s="237" t="str">
        <f t="shared" si="445"/>
        <v>テイショウワークキャンパス</v>
      </c>
      <c r="AB2502" s="237" t="s">
        <v>11436</v>
      </c>
      <c r="AC2502" s="237" t="str">
        <f t="shared" si="446"/>
        <v>982</v>
      </c>
      <c r="AD2502" s="237" t="str">
        <f t="shared" si="447"/>
        <v>0251</v>
      </c>
      <c r="AE2502" s="237" t="s">
        <v>7382</v>
      </c>
      <c r="AF2502" s="237" t="s">
        <v>11441</v>
      </c>
      <c r="AG2502" s="237" t="str">
        <f t="shared" si="448"/>
        <v>仙台市太白区茂庭字人来田東１０－３</v>
      </c>
      <c r="AH2502" s="237" t="s">
        <v>11438</v>
      </c>
      <c r="AI2502" s="237" t="s">
        <v>11439</v>
      </c>
      <c r="AJ2502" s="237" t="s">
        <v>260</v>
      </c>
    </row>
    <row r="2503" spans="1:36">
      <c r="A2503" s="237" t="str">
        <f t="shared" si="440"/>
        <v>0415400563短期入所</v>
      </c>
      <c r="B2503" s="237" t="s">
        <v>11108</v>
      </c>
      <c r="C2503" s="237" t="s">
        <v>11109</v>
      </c>
      <c r="D2503" s="237" t="str">
        <f t="shared" si="441"/>
        <v>シャカイフクシホウジンキョウセイフクシカイ</v>
      </c>
      <c r="E2503" s="237" t="s">
        <v>2317</v>
      </c>
      <c r="F2503" s="237" t="str">
        <f t="shared" si="442"/>
        <v>981</v>
      </c>
      <c r="G2503" s="237" t="str">
        <f t="shared" si="443"/>
        <v>1102</v>
      </c>
      <c r="H2503" s="237" t="s">
        <v>11110</v>
      </c>
      <c r="I2503" s="237" t="str">
        <f t="shared" si="444"/>
        <v>仙台市太白区袋原五丁目12番1号</v>
      </c>
      <c r="J2503" s="237" t="s">
        <v>11111</v>
      </c>
      <c r="K2503" s="237" t="s">
        <v>11112</v>
      </c>
      <c r="L2503" s="237" t="s">
        <v>353</v>
      </c>
      <c r="M2503" s="237" t="s">
        <v>11113</v>
      </c>
      <c r="N2503" s="237" t="s">
        <v>11434</v>
      </c>
      <c r="O2503" s="237" t="s">
        <v>11435</v>
      </c>
      <c r="P2503" s="237" t="s">
        <v>11436</v>
      </c>
      <c r="Q2503" s="237" t="s">
        <v>7382</v>
      </c>
      <c r="R2503" s="237" t="s">
        <v>11437</v>
      </c>
      <c r="S2503" s="237" t="s">
        <v>11438</v>
      </c>
      <c r="T2503" s="237" t="s">
        <v>11439</v>
      </c>
      <c r="U2503" s="237" t="s">
        <v>11440</v>
      </c>
      <c r="V2503" s="237" t="s">
        <v>277</v>
      </c>
      <c r="W2503" s="237"/>
      <c r="X2503" s="237"/>
      <c r="Y2503" s="237" t="s">
        <v>11434</v>
      </c>
      <c r="Z2503" s="237" t="s">
        <v>11435</v>
      </c>
      <c r="AA2503" s="237" t="str">
        <f t="shared" si="445"/>
        <v>テイショウワークキャンパス</v>
      </c>
      <c r="AB2503" s="237" t="s">
        <v>11436</v>
      </c>
      <c r="AC2503" s="237" t="str">
        <f t="shared" si="446"/>
        <v>982</v>
      </c>
      <c r="AD2503" s="237" t="str">
        <f t="shared" si="447"/>
        <v>0251</v>
      </c>
      <c r="AE2503" s="237" t="s">
        <v>7382</v>
      </c>
      <c r="AF2503" s="237" t="s">
        <v>11437</v>
      </c>
      <c r="AG2503" s="237" t="str">
        <f t="shared" si="448"/>
        <v>仙台市太白区茂庭字人来田東10番地の３</v>
      </c>
      <c r="AH2503" s="237" t="s">
        <v>11438</v>
      </c>
      <c r="AI2503" s="237" t="s">
        <v>11439</v>
      </c>
      <c r="AJ2503" s="237" t="s">
        <v>260</v>
      </c>
    </row>
    <row r="2504" spans="1:36">
      <c r="A2504" s="237" t="str">
        <f t="shared" si="440"/>
        <v>0415400563施設入所支援</v>
      </c>
      <c r="B2504" s="237" t="s">
        <v>11108</v>
      </c>
      <c r="C2504" s="237" t="s">
        <v>11109</v>
      </c>
      <c r="D2504" s="237" t="str">
        <f t="shared" si="441"/>
        <v>シャカイフクシホウジンキョウセイフクシカイ</v>
      </c>
      <c r="E2504" s="237" t="s">
        <v>2317</v>
      </c>
      <c r="F2504" s="237" t="str">
        <f t="shared" si="442"/>
        <v>981</v>
      </c>
      <c r="G2504" s="237" t="str">
        <f t="shared" si="443"/>
        <v>1102</v>
      </c>
      <c r="H2504" s="237" t="s">
        <v>11110</v>
      </c>
      <c r="I2504" s="237" t="str">
        <f t="shared" si="444"/>
        <v>仙台市太白区袋原五丁目12番1号</v>
      </c>
      <c r="J2504" s="237" t="s">
        <v>11111</v>
      </c>
      <c r="K2504" s="237" t="s">
        <v>11112</v>
      </c>
      <c r="L2504" s="237" t="s">
        <v>353</v>
      </c>
      <c r="M2504" s="237" t="s">
        <v>11113</v>
      </c>
      <c r="N2504" s="237" t="s">
        <v>11434</v>
      </c>
      <c r="O2504" s="237" t="s">
        <v>11435</v>
      </c>
      <c r="P2504" s="237" t="s">
        <v>11436</v>
      </c>
      <c r="Q2504" s="237" t="s">
        <v>7382</v>
      </c>
      <c r="R2504" s="237" t="s">
        <v>11437</v>
      </c>
      <c r="S2504" s="237" t="s">
        <v>11438</v>
      </c>
      <c r="T2504" s="237" t="s">
        <v>11439</v>
      </c>
      <c r="U2504" s="237" t="s">
        <v>11440</v>
      </c>
      <c r="V2504" s="237" t="s">
        <v>107</v>
      </c>
      <c r="W2504" s="237" t="s">
        <v>228</v>
      </c>
      <c r="X2504" s="237"/>
      <c r="Y2504" s="237" t="s">
        <v>11434</v>
      </c>
      <c r="Z2504" s="237" t="s">
        <v>11435</v>
      </c>
      <c r="AA2504" s="237" t="str">
        <f t="shared" si="445"/>
        <v>テイショウワークキャンパス</v>
      </c>
      <c r="AB2504" s="237" t="s">
        <v>11436</v>
      </c>
      <c r="AC2504" s="237" t="str">
        <f t="shared" si="446"/>
        <v>982</v>
      </c>
      <c r="AD2504" s="237" t="str">
        <f t="shared" si="447"/>
        <v>0251</v>
      </c>
      <c r="AE2504" s="237" t="s">
        <v>7382</v>
      </c>
      <c r="AF2504" s="237" t="s">
        <v>11441</v>
      </c>
      <c r="AG2504" s="237" t="str">
        <f t="shared" si="448"/>
        <v>仙台市太白区茂庭字人来田東１０－３</v>
      </c>
      <c r="AH2504" s="237" t="s">
        <v>11438</v>
      </c>
      <c r="AI2504" s="237" t="s">
        <v>11439</v>
      </c>
      <c r="AJ2504" s="237" t="s">
        <v>260</v>
      </c>
    </row>
    <row r="2505" spans="1:36">
      <c r="A2505" s="237" t="str">
        <f t="shared" si="440"/>
        <v>0415400563身体障害者入所授産施設</v>
      </c>
      <c r="B2505" s="237" t="s">
        <v>11108</v>
      </c>
      <c r="C2505" s="237" t="s">
        <v>11109</v>
      </c>
      <c r="D2505" s="237" t="str">
        <f t="shared" si="441"/>
        <v>シャカイフクシホウジンキョウセイフクシカイ</v>
      </c>
      <c r="E2505" s="237" t="s">
        <v>2317</v>
      </c>
      <c r="F2505" s="237" t="str">
        <f t="shared" si="442"/>
        <v>981</v>
      </c>
      <c r="G2505" s="237" t="str">
        <f t="shared" si="443"/>
        <v>1102</v>
      </c>
      <c r="H2505" s="237" t="s">
        <v>11110</v>
      </c>
      <c r="I2505" s="237" t="str">
        <f t="shared" si="444"/>
        <v>仙台市太白区袋原五丁目12番1号</v>
      </c>
      <c r="J2505" s="237" t="s">
        <v>11111</v>
      </c>
      <c r="K2505" s="237" t="s">
        <v>11112</v>
      </c>
      <c r="L2505" s="237" t="s">
        <v>353</v>
      </c>
      <c r="M2505" s="237" t="s">
        <v>11113</v>
      </c>
      <c r="N2505" s="237" t="s">
        <v>11434</v>
      </c>
      <c r="O2505" s="237" t="s">
        <v>11435</v>
      </c>
      <c r="P2505" s="237" t="s">
        <v>11436</v>
      </c>
      <c r="Q2505" s="237" t="s">
        <v>7382</v>
      </c>
      <c r="R2505" s="237" t="s">
        <v>11437</v>
      </c>
      <c r="S2505" s="237" t="s">
        <v>11438</v>
      </c>
      <c r="T2505" s="237" t="s">
        <v>11439</v>
      </c>
      <c r="U2505" s="237" t="s">
        <v>11440</v>
      </c>
      <c r="V2505" s="237" t="s">
        <v>4503</v>
      </c>
      <c r="W2505" s="237"/>
      <c r="X2505" s="237"/>
      <c r="Y2505" s="237" t="s">
        <v>11434</v>
      </c>
      <c r="Z2505" s="237" t="s">
        <v>11435</v>
      </c>
      <c r="AA2505" s="237" t="str">
        <f t="shared" si="445"/>
        <v>テイショウワークキャンパス</v>
      </c>
      <c r="AB2505" s="237" t="s">
        <v>11436</v>
      </c>
      <c r="AC2505" s="237" t="str">
        <f t="shared" si="446"/>
        <v>982</v>
      </c>
      <c r="AD2505" s="237" t="str">
        <f t="shared" si="447"/>
        <v>0251</v>
      </c>
      <c r="AE2505" s="237" t="s">
        <v>7382</v>
      </c>
      <c r="AF2505" s="237" t="s">
        <v>11441</v>
      </c>
      <c r="AG2505" s="237" t="str">
        <f t="shared" si="448"/>
        <v>仙台市太白区茂庭字人来田東１０－３</v>
      </c>
      <c r="AH2505" s="237" t="s">
        <v>11438</v>
      </c>
      <c r="AI2505" s="237" t="s">
        <v>11439</v>
      </c>
      <c r="AJ2505" s="237" t="s">
        <v>260</v>
      </c>
    </row>
    <row r="2506" spans="1:36">
      <c r="A2506" s="237" t="str">
        <f t="shared" si="440"/>
        <v>0415400571障害者支援施設：生活介護</v>
      </c>
      <c r="B2506" s="237" t="s">
        <v>5691</v>
      </c>
      <c r="C2506" s="237" t="s">
        <v>5692</v>
      </c>
      <c r="D2506" s="237" t="str">
        <f t="shared" si="441"/>
        <v>シャカイフクシホウジンアリノママシャ</v>
      </c>
      <c r="E2506" s="237" t="s">
        <v>11321</v>
      </c>
      <c r="F2506" s="237" t="str">
        <f t="shared" si="442"/>
        <v>982</v>
      </c>
      <c r="G2506" s="237" t="str">
        <f t="shared" si="443"/>
        <v>0034</v>
      </c>
      <c r="H2506" s="237" t="s">
        <v>11442</v>
      </c>
      <c r="I2506" s="237" t="str">
        <f t="shared" si="444"/>
        <v>仙台市太白区西多賀四丁目19番１号</v>
      </c>
      <c r="J2506" s="237" t="s">
        <v>5695</v>
      </c>
      <c r="K2506" s="237" t="s">
        <v>5696</v>
      </c>
      <c r="L2506" s="237" t="s">
        <v>248</v>
      </c>
      <c r="M2506" s="237" t="s">
        <v>11443</v>
      </c>
      <c r="N2506" s="237" t="s">
        <v>11444</v>
      </c>
      <c r="O2506" s="237" t="s">
        <v>11445</v>
      </c>
      <c r="P2506" s="237" t="s">
        <v>11446</v>
      </c>
      <c r="Q2506" s="237" t="s">
        <v>7382</v>
      </c>
      <c r="R2506" s="237" t="s">
        <v>11447</v>
      </c>
      <c r="S2506" s="237" t="s">
        <v>11448</v>
      </c>
      <c r="T2506" s="237" t="s">
        <v>11449</v>
      </c>
      <c r="U2506" s="237" t="s">
        <v>11450</v>
      </c>
      <c r="V2506" s="237" t="s">
        <v>19065</v>
      </c>
      <c r="W2506" s="237" t="s">
        <v>228</v>
      </c>
      <c r="X2506" s="237"/>
      <c r="Y2506" s="237" t="s">
        <v>11444</v>
      </c>
      <c r="Z2506" s="237" t="s">
        <v>11445</v>
      </c>
      <c r="AA2506" s="237" t="str">
        <f t="shared" si="445"/>
        <v>ナンビョウホスピスケアタイハクアリノママシャ</v>
      </c>
      <c r="AB2506" s="237" t="s">
        <v>11446</v>
      </c>
      <c r="AC2506" s="237" t="str">
        <f t="shared" si="446"/>
        <v>982</v>
      </c>
      <c r="AD2506" s="237" t="str">
        <f t="shared" si="447"/>
        <v>0252</v>
      </c>
      <c r="AE2506" s="237" t="s">
        <v>7382</v>
      </c>
      <c r="AF2506" s="237" t="s">
        <v>11451</v>
      </c>
      <c r="AG2506" s="237" t="str">
        <f t="shared" si="448"/>
        <v>仙台市太白区茂庭台２丁目１５番地３０号</v>
      </c>
      <c r="AH2506" s="237" t="s">
        <v>11448</v>
      </c>
      <c r="AI2506" s="237" t="s">
        <v>11449</v>
      </c>
      <c r="AJ2506" s="237" t="s">
        <v>260</v>
      </c>
    </row>
    <row r="2507" spans="1:36">
      <c r="A2507" s="237" t="str">
        <f t="shared" si="440"/>
        <v>0415400571短期入所</v>
      </c>
      <c r="B2507" s="237" t="s">
        <v>5691</v>
      </c>
      <c r="C2507" s="237" t="s">
        <v>5692</v>
      </c>
      <c r="D2507" s="237" t="str">
        <f t="shared" si="441"/>
        <v>シャカイフクシホウジンアリノママシャ</v>
      </c>
      <c r="E2507" s="237" t="s">
        <v>11321</v>
      </c>
      <c r="F2507" s="237" t="str">
        <f t="shared" si="442"/>
        <v>982</v>
      </c>
      <c r="G2507" s="237" t="str">
        <f t="shared" si="443"/>
        <v>0034</v>
      </c>
      <c r="H2507" s="237" t="s">
        <v>11442</v>
      </c>
      <c r="I2507" s="237" t="str">
        <f t="shared" si="444"/>
        <v>仙台市太白区西多賀四丁目19番１号</v>
      </c>
      <c r="J2507" s="237" t="s">
        <v>5695</v>
      </c>
      <c r="K2507" s="237" t="s">
        <v>5696</v>
      </c>
      <c r="L2507" s="237" t="s">
        <v>248</v>
      </c>
      <c r="M2507" s="237" t="s">
        <v>11443</v>
      </c>
      <c r="N2507" s="237" t="s">
        <v>11444</v>
      </c>
      <c r="O2507" s="237" t="s">
        <v>11445</v>
      </c>
      <c r="P2507" s="237" t="s">
        <v>11446</v>
      </c>
      <c r="Q2507" s="237" t="s">
        <v>7382</v>
      </c>
      <c r="R2507" s="237" t="s">
        <v>11447</v>
      </c>
      <c r="S2507" s="237" t="s">
        <v>11448</v>
      </c>
      <c r="T2507" s="237" t="s">
        <v>11449</v>
      </c>
      <c r="U2507" s="237" t="s">
        <v>11450</v>
      </c>
      <c r="V2507" s="237" t="s">
        <v>277</v>
      </c>
      <c r="W2507" s="237"/>
      <c r="X2507" s="237"/>
      <c r="Y2507" s="237" t="s">
        <v>11444</v>
      </c>
      <c r="Z2507" s="237" t="s">
        <v>11445</v>
      </c>
      <c r="AA2507" s="237" t="str">
        <f t="shared" si="445"/>
        <v>ナンビョウホスピスケアタイハクアリノママシャ</v>
      </c>
      <c r="AB2507" s="237" t="s">
        <v>11446</v>
      </c>
      <c r="AC2507" s="237" t="str">
        <f t="shared" si="446"/>
        <v>982</v>
      </c>
      <c r="AD2507" s="237" t="str">
        <f t="shared" si="447"/>
        <v>0252</v>
      </c>
      <c r="AE2507" s="237" t="s">
        <v>7382</v>
      </c>
      <c r="AF2507" s="237" t="s">
        <v>11451</v>
      </c>
      <c r="AG2507" s="237" t="str">
        <f t="shared" si="448"/>
        <v>仙台市太白区茂庭台２丁目１５番地３０号</v>
      </c>
      <c r="AH2507" s="237" t="s">
        <v>11448</v>
      </c>
      <c r="AI2507" s="237" t="s">
        <v>11449</v>
      </c>
      <c r="AJ2507" s="237" t="s">
        <v>260</v>
      </c>
    </row>
    <row r="2508" spans="1:36">
      <c r="A2508" s="237" t="str">
        <f t="shared" si="440"/>
        <v>0415400571施設入所支援</v>
      </c>
      <c r="B2508" s="237" t="s">
        <v>5691</v>
      </c>
      <c r="C2508" s="237" t="s">
        <v>5692</v>
      </c>
      <c r="D2508" s="237" t="str">
        <f t="shared" si="441"/>
        <v>シャカイフクシホウジンアリノママシャ</v>
      </c>
      <c r="E2508" s="237" t="s">
        <v>11321</v>
      </c>
      <c r="F2508" s="237" t="str">
        <f t="shared" si="442"/>
        <v>982</v>
      </c>
      <c r="G2508" s="237" t="str">
        <f t="shared" si="443"/>
        <v>0034</v>
      </c>
      <c r="H2508" s="237" t="s">
        <v>11442</v>
      </c>
      <c r="I2508" s="237" t="str">
        <f t="shared" si="444"/>
        <v>仙台市太白区西多賀四丁目19番１号</v>
      </c>
      <c r="J2508" s="237" t="s">
        <v>5695</v>
      </c>
      <c r="K2508" s="237" t="s">
        <v>5696</v>
      </c>
      <c r="L2508" s="237" t="s">
        <v>248</v>
      </c>
      <c r="M2508" s="237" t="s">
        <v>11443</v>
      </c>
      <c r="N2508" s="237" t="s">
        <v>11444</v>
      </c>
      <c r="O2508" s="237" t="s">
        <v>11445</v>
      </c>
      <c r="P2508" s="237" t="s">
        <v>11446</v>
      </c>
      <c r="Q2508" s="237" t="s">
        <v>7382</v>
      </c>
      <c r="R2508" s="237" t="s">
        <v>11447</v>
      </c>
      <c r="S2508" s="237" t="s">
        <v>11448</v>
      </c>
      <c r="T2508" s="237" t="s">
        <v>11449</v>
      </c>
      <c r="U2508" s="237" t="s">
        <v>11450</v>
      </c>
      <c r="V2508" s="237" t="s">
        <v>107</v>
      </c>
      <c r="W2508" s="237" t="s">
        <v>228</v>
      </c>
      <c r="X2508" s="237"/>
      <c r="Y2508" s="237" t="s">
        <v>11444</v>
      </c>
      <c r="Z2508" s="237" t="s">
        <v>11445</v>
      </c>
      <c r="AA2508" s="237" t="str">
        <f t="shared" si="445"/>
        <v>ナンビョウホスピスケアタイハクアリノママシャ</v>
      </c>
      <c r="AB2508" s="237" t="s">
        <v>11446</v>
      </c>
      <c r="AC2508" s="237" t="str">
        <f t="shared" si="446"/>
        <v>982</v>
      </c>
      <c r="AD2508" s="237" t="str">
        <f t="shared" si="447"/>
        <v>0252</v>
      </c>
      <c r="AE2508" s="237" t="s">
        <v>7382</v>
      </c>
      <c r="AF2508" s="237" t="s">
        <v>11451</v>
      </c>
      <c r="AG2508" s="237" t="str">
        <f t="shared" si="448"/>
        <v>仙台市太白区茂庭台２丁目１５番地３０号</v>
      </c>
      <c r="AH2508" s="237" t="s">
        <v>11448</v>
      </c>
      <c r="AI2508" s="237" t="s">
        <v>11449</v>
      </c>
      <c r="AJ2508" s="237" t="s">
        <v>260</v>
      </c>
    </row>
    <row r="2509" spans="1:36">
      <c r="A2509" s="237" t="str">
        <f t="shared" si="440"/>
        <v>0415400571身体障害者入所療護施設</v>
      </c>
      <c r="B2509" s="237" t="s">
        <v>5691</v>
      </c>
      <c r="C2509" s="237" t="s">
        <v>5692</v>
      </c>
      <c r="D2509" s="237" t="str">
        <f t="shared" si="441"/>
        <v>シャカイフクシホウジンアリノママシャ</v>
      </c>
      <c r="E2509" s="237" t="s">
        <v>11321</v>
      </c>
      <c r="F2509" s="237" t="str">
        <f t="shared" si="442"/>
        <v>982</v>
      </c>
      <c r="G2509" s="237" t="str">
        <f t="shared" si="443"/>
        <v>0034</v>
      </c>
      <c r="H2509" s="237" t="s">
        <v>11442</v>
      </c>
      <c r="I2509" s="237" t="str">
        <f t="shared" si="444"/>
        <v>仙台市太白区西多賀四丁目19番１号</v>
      </c>
      <c r="J2509" s="237" t="s">
        <v>5695</v>
      </c>
      <c r="K2509" s="237" t="s">
        <v>5696</v>
      </c>
      <c r="L2509" s="237" t="s">
        <v>248</v>
      </c>
      <c r="M2509" s="237" t="s">
        <v>11443</v>
      </c>
      <c r="N2509" s="237" t="s">
        <v>11444</v>
      </c>
      <c r="O2509" s="237" t="s">
        <v>11445</v>
      </c>
      <c r="P2509" s="237" t="s">
        <v>11446</v>
      </c>
      <c r="Q2509" s="237" t="s">
        <v>7382</v>
      </c>
      <c r="R2509" s="237" t="s">
        <v>11447</v>
      </c>
      <c r="S2509" s="237" t="s">
        <v>11448</v>
      </c>
      <c r="T2509" s="237" t="s">
        <v>11449</v>
      </c>
      <c r="U2509" s="237" t="s">
        <v>11450</v>
      </c>
      <c r="V2509" s="237" t="s">
        <v>1307</v>
      </c>
      <c r="W2509" s="237"/>
      <c r="X2509" s="237"/>
      <c r="Y2509" s="237" t="s">
        <v>11452</v>
      </c>
      <c r="Z2509" s="237" t="s">
        <v>11453</v>
      </c>
      <c r="AA2509" s="237" t="str">
        <f t="shared" si="445"/>
        <v>タイハクアリノママシャ</v>
      </c>
      <c r="AB2509" s="237" t="s">
        <v>11446</v>
      </c>
      <c r="AC2509" s="237" t="str">
        <f t="shared" si="446"/>
        <v>982</v>
      </c>
      <c r="AD2509" s="237" t="str">
        <f t="shared" si="447"/>
        <v>0252</v>
      </c>
      <c r="AE2509" s="237" t="s">
        <v>7382</v>
      </c>
      <c r="AF2509" s="237" t="s">
        <v>11447</v>
      </c>
      <c r="AG2509" s="237" t="str">
        <f t="shared" si="448"/>
        <v>仙台市太白区茂庭台２丁目１５－３０</v>
      </c>
      <c r="AH2509" s="237" t="s">
        <v>11448</v>
      </c>
      <c r="AI2509" s="237" t="s">
        <v>11449</v>
      </c>
      <c r="AJ2509" s="237" t="s">
        <v>280</v>
      </c>
    </row>
    <row r="2510" spans="1:36">
      <c r="A2510" s="237" t="str">
        <f t="shared" si="440"/>
        <v>0415400589就労継続支援Ｂ型</v>
      </c>
      <c r="B2510" s="237" t="s">
        <v>11454</v>
      </c>
      <c r="C2510" s="237" t="s">
        <v>11455</v>
      </c>
      <c r="D2510" s="237" t="str">
        <f t="shared" si="441"/>
        <v>シャカイフクシホウジンイチジュカイ</v>
      </c>
      <c r="E2510" s="237" t="s">
        <v>11456</v>
      </c>
      <c r="F2510" s="237" t="str">
        <f t="shared" si="442"/>
        <v>981</v>
      </c>
      <c r="G2510" s="237" t="str">
        <f t="shared" si="443"/>
        <v>3223</v>
      </c>
      <c r="H2510" s="237" t="s">
        <v>11457</v>
      </c>
      <c r="I2510" s="237" t="str">
        <f t="shared" si="444"/>
        <v>仙台市泉区住吉台西二丁目７番地の６</v>
      </c>
      <c r="J2510" s="237" t="s">
        <v>11458</v>
      </c>
      <c r="K2510" s="237" t="s">
        <v>11459</v>
      </c>
      <c r="L2510" s="237" t="s">
        <v>248</v>
      </c>
      <c r="M2510" s="237" t="s">
        <v>11460</v>
      </c>
      <c r="N2510" s="237" t="s">
        <v>11461</v>
      </c>
      <c r="O2510" s="237" t="s">
        <v>11462</v>
      </c>
      <c r="P2510" s="237" t="s">
        <v>11463</v>
      </c>
      <c r="Q2510" s="237" t="s">
        <v>7382</v>
      </c>
      <c r="R2510" s="237" t="s">
        <v>11464</v>
      </c>
      <c r="S2510" s="237" t="s">
        <v>11465</v>
      </c>
      <c r="T2510" s="237" t="s">
        <v>11466</v>
      </c>
      <c r="U2510" s="237" t="s">
        <v>11467</v>
      </c>
      <c r="V2510" s="237" t="s">
        <v>111</v>
      </c>
      <c r="W2510" s="237"/>
      <c r="X2510" s="237"/>
      <c r="Y2510" s="237" t="s">
        <v>11461</v>
      </c>
      <c r="Z2510" s="237" t="s">
        <v>11462</v>
      </c>
      <c r="AA2510" s="237" t="str">
        <f t="shared" si="445"/>
        <v>イチジュエン</v>
      </c>
      <c r="AB2510" s="237" t="s">
        <v>11463</v>
      </c>
      <c r="AC2510" s="237" t="str">
        <f t="shared" si="446"/>
        <v>982</v>
      </c>
      <c r="AD2510" s="237" t="str">
        <f t="shared" si="447"/>
        <v>0033</v>
      </c>
      <c r="AE2510" s="237" t="s">
        <v>7382</v>
      </c>
      <c r="AF2510" s="237" t="s">
        <v>11464</v>
      </c>
      <c r="AG2510" s="237" t="str">
        <f t="shared" si="448"/>
        <v>仙台市太白区富田字南ノ西２６</v>
      </c>
      <c r="AH2510" s="237" t="s">
        <v>11465</v>
      </c>
      <c r="AI2510" s="237" t="s">
        <v>11466</v>
      </c>
      <c r="AJ2510" s="237" t="s">
        <v>260</v>
      </c>
    </row>
    <row r="2511" spans="1:36">
      <c r="A2511" s="237" t="str">
        <f t="shared" ref="A2511:A2574" si="449">U2511&amp;V2511</f>
        <v>0415400589身体障害者通所授産施設</v>
      </c>
      <c r="B2511" s="237" t="s">
        <v>11454</v>
      </c>
      <c r="C2511" s="237" t="s">
        <v>11455</v>
      </c>
      <c r="D2511" s="237" t="str">
        <f t="shared" ref="D2511:D2574" si="450">DBCS(C2511)</f>
        <v>シャカイフクシホウジンイチジュカイ</v>
      </c>
      <c r="E2511" s="237" t="s">
        <v>11456</v>
      </c>
      <c r="F2511" s="237" t="str">
        <f t="shared" ref="F2511:F2574" si="451">LEFT(E2511,3)</f>
        <v>981</v>
      </c>
      <c r="G2511" s="237" t="str">
        <f t="shared" ref="G2511:G2574" si="452">RIGHT(E2511,4)</f>
        <v>3223</v>
      </c>
      <c r="H2511" s="237" t="s">
        <v>11457</v>
      </c>
      <c r="I2511" s="237" t="str">
        <f t="shared" ref="I2511:I2574" si="453">SUBSTITUTE(H2511,"宮城県","")</f>
        <v>仙台市泉区住吉台西二丁目７番地の６</v>
      </c>
      <c r="J2511" s="237" t="s">
        <v>11458</v>
      </c>
      <c r="K2511" s="237" t="s">
        <v>11459</v>
      </c>
      <c r="L2511" s="237" t="s">
        <v>248</v>
      </c>
      <c r="M2511" s="237" t="s">
        <v>11460</v>
      </c>
      <c r="N2511" s="237" t="s">
        <v>11461</v>
      </c>
      <c r="O2511" s="237" t="s">
        <v>11462</v>
      </c>
      <c r="P2511" s="237" t="s">
        <v>11463</v>
      </c>
      <c r="Q2511" s="237" t="s">
        <v>7382</v>
      </c>
      <c r="R2511" s="237" t="s">
        <v>11464</v>
      </c>
      <c r="S2511" s="237" t="s">
        <v>11465</v>
      </c>
      <c r="T2511" s="237" t="s">
        <v>11466</v>
      </c>
      <c r="U2511" s="237" t="s">
        <v>11467</v>
      </c>
      <c r="V2511" s="237" t="s">
        <v>2648</v>
      </c>
      <c r="W2511" s="237"/>
      <c r="X2511" s="237"/>
      <c r="Y2511" s="237" t="s">
        <v>11461</v>
      </c>
      <c r="Z2511" s="237" t="s">
        <v>11462</v>
      </c>
      <c r="AA2511" s="237" t="str">
        <f t="shared" ref="AA2511:AA2574" si="454">DBCS(Z2511)</f>
        <v>イチジュエン</v>
      </c>
      <c r="AB2511" s="237" t="s">
        <v>11463</v>
      </c>
      <c r="AC2511" s="237" t="str">
        <f t="shared" ref="AC2511:AC2574" si="455">LEFT(AB2511,3)</f>
        <v>982</v>
      </c>
      <c r="AD2511" s="237" t="str">
        <f t="shared" ref="AD2511:AD2574" si="456">RIGHT(AB2511,4)</f>
        <v>0033</v>
      </c>
      <c r="AE2511" s="237" t="s">
        <v>7382</v>
      </c>
      <c r="AF2511" s="237" t="s">
        <v>11464</v>
      </c>
      <c r="AG2511" s="237" t="str">
        <f t="shared" ref="AG2511:AG2574" si="457">SUBSTITUTE(AF2511,"宮城県","")</f>
        <v>仙台市太白区富田字南ノ西２６</v>
      </c>
      <c r="AH2511" s="237" t="s">
        <v>11465</v>
      </c>
      <c r="AI2511" s="237" t="s">
        <v>11466</v>
      </c>
      <c r="AJ2511" s="237" t="s">
        <v>260</v>
      </c>
    </row>
    <row r="2512" spans="1:36">
      <c r="A2512" s="237" t="str">
        <f t="shared" si="449"/>
        <v>0415400597生活介護</v>
      </c>
      <c r="B2512" s="237" t="s">
        <v>11468</v>
      </c>
      <c r="C2512" s="237" t="s">
        <v>11469</v>
      </c>
      <c r="D2512" s="237" t="str">
        <f t="shared" si="450"/>
        <v>シャカイフクシホウジンワラシベシャ</v>
      </c>
      <c r="E2512" s="237" t="s">
        <v>11321</v>
      </c>
      <c r="F2512" s="237" t="str">
        <f t="shared" si="451"/>
        <v>982</v>
      </c>
      <c r="G2512" s="237" t="str">
        <f t="shared" si="452"/>
        <v>0034</v>
      </c>
      <c r="H2512" s="237" t="s">
        <v>11470</v>
      </c>
      <c r="I2512" s="237" t="str">
        <f t="shared" si="453"/>
        <v>仙台市太白区西多賀三丁目１番２５号</v>
      </c>
      <c r="J2512" s="237" t="s">
        <v>11471</v>
      </c>
      <c r="K2512" s="237" t="s">
        <v>11472</v>
      </c>
      <c r="L2512" s="237" t="s">
        <v>248</v>
      </c>
      <c r="M2512" s="237" t="s">
        <v>11473</v>
      </c>
      <c r="N2512" s="237" t="s">
        <v>11474</v>
      </c>
      <c r="O2512" s="237" t="s">
        <v>11475</v>
      </c>
      <c r="P2512" s="237" t="s">
        <v>11321</v>
      </c>
      <c r="Q2512" s="237" t="s">
        <v>7382</v>
      </c>
      <c r="R2512" s="237" t="s">
        <v>11476</v>
      </c>
      <c r="S2512" s="237" t="s">
        <v>11471</v>
      </c>
      <c r="T2512" s="237" t="s">
        <v>11472</v>
      </c>
      <c r="U2512" s="237" t="s">
        <v>11477</v>
      </c>
      <c r="V2512" s="237" t="s">
        <v>105</v>
      </c>
      <c r="W2512" s="237"/>
      <c r="X2512" s="237"/>
      <c r="Y2512" s="237" t="s">
        <v>11474</v>
      </c>
      <c r="Z2512" s="237" t="s">
        <v>11475</v>
      </c>
      <c r="AA2512" s="237" t="str">
        <f t="shared" si="454"/>
        <v>ワラシベシャニシタガコウボウ</v>
      </c>
      <c r="AB2512" s="237" t="s">
        <v>11321</v>
      </c>
      <c r="AC2512" s="237" t="str">
        <f t="shared" si="455"/>
        <v>982</v>
      </c>
      <c r="AD2512" s="237" t="str">
        <f t="shared" si="456"/>
        <v>0034</v>
      </c>
      <c r="AE2512" s="237" t="s">
        <v>7382</v>
      </c>
      <c r="AF2512" s="237" t="s">
        <v>11478</v>
      </c>
      <c r="AG2512" s="237" t="str">
        <f t="shared" si="457"/>
        <v>仙台市太白区西多賀３丁目１番２５号</v>
      </c>
      <c r="AH2512" s="237" t="s">
        <v>11471</v>
      </c>
      <c r="AI2512" s="237" t="s">
        <v>11472</v>
      </c>
      <c r="AJ2512" s="237" t="s">
        <v>260</v>
      </c>
    </row>
    <row r="2513" spans="1:36">
      <c r="A2513" s="237" t="str">
        <f t="shared" si="449"/>
        <v>0415400597短期入所</v>
      </c>
      <c r="B2513" s="237" t="s">
        <v>11468</v>
      </c>
      <c r="C2513" s="237" t="s">
        <v>11469</v>
      </c>
      <c r="D2513" s="237" t="str">
        <f t="shared" si="450"/>
        <v>シャカイフクシホウジンワラシベシャ</v>
      </c>
      <c r="E2513" s="237" t="s">
        <v>11321</v>
      </c>
      <c r="F2513" s="237" t="str">
        <f t="shared" si="451"/>
        <v>982</v>
      </c>
      <c r="G2513" s="237" t="str">
        <f t="shared" si="452"/>
        <v>0034</v>
      </c>
      <c r="H2513" s="237" t="s">
        <v>11470</v>
      </c>
      <c r="I2513" s="237" t="str">
        <f t="shared" si="453"/>
        <v>仙台市太白区西多賀三丁目１番２５号</v>
      </c>
      <c r="J2513" s="237" t="s">
        <v>11471</v>
      </c>
      <c r="K2513" s="237" t="s">
        <v>11472</v>
      </c>
      <c r="L2513" s="237" t="s">
        <v>248</v>
      </c>
      <c r="M2513" s="237" t="s">
        <v>11473</v>
      </c>
      <c r="N2513" s="237" t="s">
        <v>11474</v>
      </c>
      <c r="O2513" s="237" t="s">
        <v>11475</v>
      </c>
      <c r="P2513" s="237" t="s">
        <v>11321</v>
      </c>
      <c r="Q2513" s="237" t="s">
        <v>7382</v>
      </c>
      <c r="R2513" s="237" t="s">
        <v>11476</v>
      </c>
      <c r="S2513" s="237" t="s">
        <v>11471</v>
      </c>
      <c r="T2513" s="237" t="s">
        <v>11472</v>
      </c>
      <c r="U2513" s="237" t="s">
        <v>11477</v>
      </c>
      <c r="V2513" s="237" t="s">
        <v>277</v>
      </c>
      <c r="W2513" s="237"/>
      <c r="X2513" s="237"/>
      <c r="Y2513" s="237" t="s">
        <v>11474</v>
      </c>
      <c r="Z2513" s="237" t="s">
        <v>11475</v>
      </c>
      <c r="AA2513" s="237" t="str">
        <f t="shared" si="454"/>
        <v>ワラシベシャニシタガコウボウ</v>
      </c>
      <c r="AB2513" s="237" t="s">
        <v>11321</v>
      </c>
      <c r="AC2513" s="237" t="str">
        <f t="shared" si="455"/>
        <v>982</v>
      </c>
      <c r="AD2513" s="237" t="str">
        <f t="shared" si="456"/>
        <v>0034</v>
      </c>
      <c r="AE2513" s="237" t="s">
        <v>7382</v>
      </c>
      <c r="AF2513" s="237" t="s">
        <v>11478</v>
      </c>
      <c r="AG2513" s="237" t="str">
        <f t="shared" si="457"/>
        <v>仙台市太白区西多賀３丁目１番２５号</v>
      </c>
      <c r="AH2513" s="237" t="s">
        <v>11471</v>
      </c>
      <c r="AI2513" s="237" t="s">
        <v>11472</v>
      </c>
      <c r="AJ2513" s="237" t="s">
        <v>332</v>
      </c>
    </row>
    <row r="2514" spans="1:36">
      <c r="A2514" s="237" t="str">
        <f t="shared" si="449"/>
        <v>0415400597就労継続支援Ｂ型</v>
      </c>
      <c r="B2514" s="237" t="s">
        <v>11468</v>
      </c>
      <c r="C2514" s="237" t="s">
        <v>11469</v>
      </c>
      <c r="D2514" s="237" t="str">
        <f t="shared" si="450"/>
        <v>シャカイフクシホウジンワラシベシャ</v>
      </c>
      <c r="E2514" s="237" t="s">
        <v>11321</v>
      </c>
      <c r="F2514" s="237" t="str">
        <f t="shared" si="451"/>
        <v>982</v>
      </c>
      <c r="G2514" s="237" t="str">
        <f t="shared" si="452"/>
        <v>0034</v>
      </c>
      <c r="H2514" s="237" t="s">
        <v>11470</v>
      </c>
      <c r="I2514" s="237" t="str">
        <f t="shared" si="453"/>
        <v>仙台市太白区西多賀三丁目１番２５号</v>
      </c>
      <c r="J2514" s="237" t="s">
        <v>11471</v>
      </c>
      <c r="K2514" s="237" t="s">
        <v>11472</v>
      </c>
      <c r="L2514" s="237" t="s">
        <v>248</v>
      </c>
      <c r="M2514" s="237" t="s">
        <v>11473</v>
      </c>
      <c r="N2514" s="237" t="s">
        <v>11474</v>
      </c>
      <c r="O2514" s="237" t="s">
        <v>11475</v>
      </c>
      <c r="P2514" s="237" t="s">
        <v>11321</v>
      </c>
      <c r="Q2514" s="237" t="s">
        <v>7382</v>
      </c>
      <c r="R2514" s="237" t="s">
        <v>11476</v>
      </c>
      <c r="S2514" s="237" t="s">
        <v>11471</v>
      </c>
      <c r="T2514" s="237" t="s">
        <v>11472</v>
      </c>
      <c r="U2514" s="237" t="s">
        <v>11477</v>
      </c>
      <c r="V2514" s="237" t="s">
        <v>111</v>
      </c>
      <c r="W2514" s="237"/>
      <c r="X2514" s="237"/>
      <c r="Y2514" s="237" t="s">
        <v>11474</v>
      </c>
      <c r="Z2514" s="237" t="s">
        <v>11475</v>
      </c>
      <c r="AA2514" s="237" t="str">
        <f t="shared" si="454"/>
        <v>ワラシベシャニシタガコウボウ</v>
      </c>
      <c r="AB2514" s="237" t="s">
        <v>11321</v>
      </c>
      <c r="AC2514" s="237" t="str">
        <f t="shared" si="455"/>
        <v>982</v>
      </c>
      <c r="AD2514" s="237" t="str">
        <f t="shared" si="456"/>
        <v>0034</v>
      </c>
      <c r="AE2514" s="237" t="s">
        <v>7382</v>
      </c>
      <c r="AF2514" s="237" t="s">
        <v>11476</v>
      </c>
      <c r="AG2514" s="237" t="str">
        <f t="shared" si="457"/>
        <v>仙台市太白区西多賀３丁目１－２５</v>
      </c>
      <c r="AH2514" s="237" t="s">
        <v>11471</v>
      </c>
      <c r="AI2514" s="237" t="s">
        <v>11472</v>
      </c>
      <c r="AJ2514" s="237" t="s">
        <v>260</v>
      </c>
    </row>
    <row r="2515" spans="1:36">
      <c r="A2515" s="237" t="str">
        <f t="shared" si="449"/>
        <v>0415400597知的障害者通所授産施設</v>
      </c>
      <c r="B2515" s="237" t="s">
        <v>11468</v>
      </c>
      <c r="C2515" s="237" t="s">
        <v>11469</v>
      </c>
      <c r="D2515" s="237" t="str">
        <f t="shared" si="450"/>
        <v>シャカイフクシホウジンワラシベシャ</v>
      </c>
      <c r="E2515" s="237" t="s">
        <v>11321</v>
      </c>
      <c r="F2515" s="237" t="str">
        <f t="shared" si="451"/>
        <v>982</v>
      </c>
      <c r="G2515" s="237" t="str">
        <f t="shared" si="452"/>
        <v>0034</v>
      </c>
      <c r="H2515" s="237" t="s">
        <v>11470</v>
      </c>
      <c r="I2515" s="237" t="str">
        <f t="shared" si="453"/>
        <v>仙台市太白区西多賀三丁目１番２５号</v>
      </c>
      <c r="J2515" s="237" t="s">
        <v>11471</v>
      </c>
      <c r="K2515" s="237" t="s">
        <v>11472</v>
      </c>
      <c r="L2515" s="237" t="s">
        <v>248</v>
      </c>
      <c r="M2515" s="237" t="s">
        <v>11473</v>
      </c>
      <c r="N2515" s="237" t="s">
        <v>11474</v>
      </c>
      <c r="O2515" s="237" t="s">
        <v>11475</v>
      </c>
      <c r="P2515" s="237" t="s">
        <v>11321</v>
      </c>
      <c r="Q2515" s="237" t="s">
        <v>7382</v>
      </c>
      <c r="R2515" s="237" t="s">
        <v>11476</v>
      </c>
      <c r="S2515" s="237" t="s">
        <v>11471</v>
      </c>
      <c r="T2515" s="237" t="s">
        <v>11472</v>
      </c>
      <c r="U2515" s="237" t="s">
        <v>11477</v>
      </c>
      <c r="V2515" s="237" t="s">
        <v>561</v>
      </c>
      <c r="W2515" s="237"/>
      <c r="X2515" s="237"/>
      <c r="Y2515" s="237" t="s">
        <v>11474</v>
      </c>
      <c r="Z2515" s="237" t="s">
        <v>11475</v>
      </c>
      <c r="AA2515" s="237" t="str">
        <f t="shared" si="454"/>
        <v>ワラシベシャニシタガコウボウ</v>
      </c>
      <c r="AB2515" s="237" t="s">
        <v>11321</v>
      </c>
      <c r="AC2515" s="237" t="str">
        <f t="shared" si="455"/>
        <v>982</v>
      </c>
      <c r="AD2515" s="237" t="str">
        <f t="shared" si="456"/>
        <v>0034</v>
      </c>
      <c r="AE2515" s="237" t="s">
        <v>7382</v>
      </c>
      <c r="AF2515" s="237" t="s">
        <v>11476</v>
      </c>
      <c r="AG2515" s="237" t="str">
        <f t="shared" si="457"/>
        <v>仙台市太白区西多賀３丁目１－２５</v>
      </c>
      <c r="AH2515" s="237" t="s">
        <v>11471</v>
      </c>
      <c r="AI2515" s="237" t="s">
        <v>11472</v>
      </c>
      <c r="AJ2515" s="237" t="s">
        <v>280</v>
      </c>
    </row>
    <row r="2516" spans="1:36">
      <c r="A2516" s="237" t="str">
        <f t="shared" si="449"/>
        <v>0415400605居宅介護</v>
      </c>
      <c r="B2516" s="237" t="s">
        <v>11479</v>
      </c>
      <c r="C2516" s="237" t="s">
        <v>11480</v>
      </c>
      <c r="D2516" s="237" t="str">
        <f t="shared" si="450"/>
        <v>ユウゲンカイシャアスト</v>
      </c>
      <c r="E2516" s="237" t="s">
        <v>7279</v>
      </c>
      <c r="F2516" s="237" t="str">
        <f t="shared" si="451"/>
        <v>984</v>
      </c>
      <c r="G2516" s="237" t="str">
        <f t="shared" si="452"/>
        <v>0838</v>
      </c>
      <c r="H2516" s="237" t="s">
        <v>11481</v>
      </c>
      <c r="I2516" s="237" t="str">
        <f t="shared" si="453"/>
        <v>仙台市若林区上飯田二丁目２番37号201</v>
      </c>
      <c r="J2516" s="237" t="s">
        <v>11482</v>
      </c>
      <c r="K2516" s="237" t="s">
        <v>11483</v>
      </c>
      <c r="L2516" s="237" t="s">
        <v>552</v>
      </c>
      <c r="M2516" s="237" t="s">
        <v>11484</v>
      </c>
      <c r="N2516" s="237" t="s">
        <v>11485</v>
      </c>
      <c r="O2516" s="237" t="s">
        <v>11486</v>
      </c>
      <c r="P2516" s="237" t="s">
        <v>11244</v>
      </c>
      <c r="Q2516" s="237" t="s">
        <v>7382</v>
      </c>
      <c r="R2516" s="237" t="s">
        <v>11487</v>
      </c>
      <c r="S2516" s="237" t="s">
        <v>11482</v>
      </c>
      <c r="T2516" s="237" t="s">
        <v>11483</v>
      </c>
      <c r="U2516" s="237" t="s">
        <v>11488</v>
      </c>
      <c r="V2516" s="237" t="s">
        <v>99</v>
      </c>
      <c r="W2516" s="237"/>
      <c r="X2516" s="237"/>
      <c r="Y2516" s="237" t="s">
        <v>11485</v>
      </c>
      <c r="Z2516" s="237" t="s">
        <v>11486</v>
      </c>
      <c r="AA2516" s="237" t="str">
        <f t="shared" si="454"/>
        <v>ケアセンターアスト</v>
      </c>
      <c r="AB2516" s="237" t="s">
        <v>11244</v>
      </c>
      <c r="AC2516" s="237" t="str">
        <f t="shared" si="455"/>
        <v>982</v>
      </c>
      <c r="AD2516" s="237" t="str">
        <f t="shared" si="456"/>
        <v>0003</v>
      </c>
      <c r="AE2516" s="237" t="s">
        <v>7382</v>
      </c>
      <c r="AF2516" s="237" t="s">
        <v>11489</v>
      </c>
      <c r="AG2516" s="237" t="str">
        <f t="shared" si="457"/>
        <v>仙台市太白区郡山一丁目１８番１４号たちばな荘３号室</v>
      </c>
      <c r="AH2516" s="237" t="s">
        <v>11482</v>
      </c>
      <c r="AI2516" s="237" t="s">
        <v>11483</v>
      </c>
      <c r="AJ2516" s="237" t="s">
        <v>260</v>
      </c>
    </row>
    <row r="2517" spans="1:36">
      <c r="A2517" s="237" t="str">
        <f t="shared" si="449"/>
        <v>0415400605重度訪問介護</v>
      </c>
      <c r="B2517" s="237" t="s">
        <v>11479</v>
      </c>
      <c r="C2517" s="237" t="s">
        <v>11480</v>
      </c>
      <c r="D2517" s="237" t="str">
        <f t="shared" si="450"/>
        <v>ユウゲンカイシャアスト</v>
      </c>
      <c r="E2517" s="237" t="s">
        <v>7279</v>
      </c>
      <c r="F2517" s="237" t="str">
        <f t="shared" si="451"/>
        <v>984</v>
      </c>
      <c r="G2517" s="237" t="str">
        <f t="shared" si="452"/>
        <v>0838</v>
      </c>
      <c r="H2517" s="237" t="s">
        <v>11481</v>
      </c>
      <c r="I2517" s="237" t="str">
        <f t="shared" si="453"/>
        <v>仙台市若林区上飯田二丁目２番37号201</v>
      </c>
      <c r="J2517" s="237" t="s">
        <v>11482</v>
      </c>
      <c r="K2517" s="237" t="s">
        <v>11483</v>
      </c>
      <c r="L2517" s="237" t="s">
        <v>552</v>
      </c>
      <c r="M2517" s="237" t="s">
        <v>11484</v>
      </c>
      <c r="N2517" s="237" t="s">
        <v>11485</v>
      </c>
      <c r="O2517" s="237" t="s">
        <v>11486</v>
      </c>
      <c r="P2517" s="237" t="s">
        <v>11244</v>
      </c>
      <c r="Q2517" s="237" t="s">
        <v>7382</v>
      </c>
      <c r="R2517" s="237" t="s">
        <v>11487</v>
      </c>
      <c r="S2517" s="237" t="s">
        <v>11482</v>
      </c>
      <c r="T2517" s="237" t="s">
        <v>11483</v>
      </c>
      <c r="U2517" s="237" t="s">
        <v>11488</v>
      </c>
      <c r="V2517" s="237" t="s">
        <v>101</v>
      </c>
      <c r="W2517" s="237"/>
      <c r="X2517" s="237"/>
      <c r="Y2517" s="237" t="s">
        <v>11485</v>
      </c>
      <c r="Z2517" s="237" t="s">
        <v>11486</v>
      </c>
      <c r="AA2517" s="237" t="str">
        <f t="shared" si="454"/>
        <v>ケアセンターアスト</v>
      </c>
      <c r="AB2517" s="237" t="s">
        <v>11244</v>
      </c>
      <c r="AC2517" s="237" t="str">
        <f t="shared" si="455"/>
        <v>982</v>
      </c>
      <c r="AD2517" s="237" t="str">
        <f t="shared" si="456"/>
        <v>0003</v>
      </c>
      <c r="AE2517" s="237" t="s">
        <v>7382</v>
      </c>
      <c r="AF2517" s="237" t="s">
        <v>11489</v>
      </c>
      <c r="AG2517" s="237" t="str">
        <f t="shared" si="457"/>
        <v>仙台市太白区郡山一丁目１８番１４号たちばな荘３号室</v>
      </c>
      <c r="AH2517" s="237" t="s">
        <v>11482</v>
      </c>
      <c r="AI2517" s="237" t="s">
        <v>11483</v>
      </c>
      <c r="AJ2517" s="237" t="s">
        <v>260</v>
      </c>
    </row>
    <row r="2518" spans="1:36">
      <c r="A2518" s="237" t="str">
        <f t="shared" si="449"/>
        <v>0415400605同行援護</v>
      </c>
      <c r="B2518" s="237" t="s">
        <v>11479</v>
      </c>
      <c r="C2518" s="237" t="s">
        <v>11480</v>
      </c>
      <c r="D2518" s="237" t="str">
        <f t="shared" si="450"/>
        <v>ユウゲンカイシャアスト</v>
      </c>
      <c r="E2518" s="237" t="s">
        <v>7279</v>
      </c>
      <c r="F2518" s="237" t="str">
        <f t="shared" si="451"/>
        <v>984</v>
      </c>
      <c r="G2518" s="237" t="str">
        <f t="shared" si="452"/>
        <v>0838</v>
      </c>
      <c r="H2518" s="237" t="s">
        <v>11481</v>
      </c>
      <c r="I2518" s="237" t="str">
        <f t="shared" si="453"/>
        <v>仙台市若林区上飯田二丁目２番37号201</v>
      </c>
      <c r="J2518" s="237" t="s">
        <v>11482</v>
      </c>
      <c r="K2518" s="237" t="s">
        <v>11483</v>
      </c>
      <c r="L2518" s="237" t="s">
        <v>552</v>
      </c>
      <c r="M2518" s="237" t="s">
        <v>11484</v>
      </c>
      <c r="N2518" s="237" t="s">
        <v>11485</v>
      </c>
      <c r="O2518" s="237" t="s">
        <v>11486</v>
      </c>
      <c r="P2518" s="237" t="s">
        <v>11244</v>
      </c>
      <c r="Q2518" s="237" t="s">
        <v>7382</v>
      </c>
      <c r="R2518" s="237" t="s">
        <v>11487</v>
      </c>
      <c r="S2518" s="237" t="s">
        <v>11482</v>
      </c>
      <c r="T2518" s="237" t="s">
        <v>11483</v>
      </c>
      <c r="U2518" s="237" t="s">
        <v>11488</v>
      </c>
      <c r="V2518" s="237" t="s">
        <v>126</v>
      </c>
      <c r="W2518" s="237"/>
      <c r="X2518" s="237"/>
      <c r="Y2518" s="237" t="s">
        <v>11485</v>
      </c>
      <c r="Z2518" s="237" t="s">
        <v>11486</v>
      </c>
      <c r="AA2518" s="237" t="str">
        <f t="shared" si="454"/>
        <v>ケアセンターアスト</v>
      </c>
      <c r="AB2518" s="237" t="s">
        <v>11244</v>
      </c>
      <c r="AC2518" s="237" t="str">
        <f t="shared" si="455"/>
        <v>982</v>
      </c>
      <c r="AD2518" s="237" t="str">
        <f t="shared" si="456"/>
        <v>0003</v>
      </c>
      <c r="AE2518" s="237" t="s">
        <v>7382</v>
      </c>
      <c r="AF2518" s="237" t="s">
        <v>11489</v>
      </c>
      <c r="AG2518" s="237" t="str">
        <f t="shared" si="457"/>
        <v>仙台市太白区郡山一丁目１８番１４号たちばな荘３号室</v>
      </c>
      <c r="AH2518" s="237" t="s">
        <v>11482</v>
      </c>
      <c r="AI2518" s="237" t="s">
        <v>11483</v>
      </c>
      <c r="AJ2518" s="237" t="s">
        <v>260</v>
      </c>
    </row>
    <row r="2519" spans="1:36">
      <c r="A2519" s="237" t="str">
        <f t="shared" si="449"/>
        <v>0415400613就労移行支援</v>
      </c>
      <c r="B2519" s="237" t="s">
        <v>9525</v>
      </c>
      <c r="C2519" s="237" t="s">
        <v>9526</v>
      </c>
      <c r="D2519" s="237" t="str">
        <f t="shared" si="450"/>
        <v>トクテイヒエイリカツドウホウジンフルハウス</v>
      </c>
      <c r="E2519" s="237" t="s">
        <v>9527</v>
      </c>
      <c r="F2519" s="237" t="str">
        <f t="shared" si="451"/>
        <v>981</v>
      </c>
      <c r="G2519" s="237" t="str">
        <f t="shared" si="452"/>
        <v>1101</v>
      </c>
      <c r="H2519" s="237" t="s">
        <v>9528</v>
      </c>
      <c r="I2519" s="237" t="str">
        <f t="shared" si="453"/>
        <v>仙台市太白区四郎丸字前９２番地</v>
      </c>
      <c r="J2519" s="237" t="s">
        <v>9529</v>
      </c>
      <c r="K2519" s="237" t="s">
        <v>9529</v>
      </c>
      <c r="L2519" s="237" t="s">
        <v>901</v>
      </c>
      <c r="M2519" s="237" t="s">
        <v>9530</v>
      </c>
      <c r="N2519" s="237" t="s">
        <v>11490</v>
      </c>
      <c r="O2519" s="237" t="s">
        <v>11491</v>
      </c>
      <c r="P2519" s="237" t="s">
        <v>9527</v>
      </c>
      <c r="Q2519" s="237" t="s">
        <v>7382</v>
      </c>
      <c r="R2519" s="237" t="s">
        <v>11492</v>
      </c>
      <c r="S2519" s="237" t="s">
        <v>9529</v>
      </c>
      <c r="T2519" s="237" t="s">
        <v>9529</v>
      </c>
      <c r="U2519" s="237" t="s">
        <v>11493</v>
      </c>
      <c r="V2519" s="237" t="s">
        <v>109</v>
      </c>
      <c r="W2519" s="237"/>
      <c r="X2519" s="237"/>
      <c r="Y2519" s="237" t="s">
        <v>11490</v>
      </c>
      <c r="Z2519" s="237" t="s">
        <v>11491</v>
      </c>
      <c r="AA2519" s="237" t="str">
        <f t="shared" si="454"/>
        <v>フリースペースソレイユ</v>
      </c>
      <c r="AB2519" s="237" t="s">
        <v>9527</v>
      </c>
      <c r="AC2519" s="237" t="str">
        <f t="shared" si="455"/>
        <v>981</v>
      </c>
      <c r="AD2519" s="237" t="str">
        <f t="shared" si="456"/>
        <v>1101</v>
      </c>
      <c r="AE2519" s="237" t="s">
        <v>7382</v>
      </c>
      <c r="AF2519" s="237" t="s">
        <v>11492</v>
      </c>
      <c r="AG2519" s="237" t="str">
        <f t="shared" si="457"/>
        <v>仙台市太白区四郎丸字前９２</v>
      </c>
      <c r="AH2519" s="237" t="s">
        <v>9529</v>
      </c>
      <c r="AI2519" s="237" t="s">
        <v>9529</v>
      </c>
      <c r="AJ2519" s="237" t="s">
        <v>332</v>
      </c>
    </row>
    <row r="2520" spans="1:36">
      <c r="A2520" s="237" t="str">
        <f t="shared" si="449"/>
        <v>0415400613就労継続支援Ｂ型</v>
      </c>
      <c r="B2520" s="237" t="s">
        <v>9525</v>
      </c>
      <c r="C2520" s="237" t="s">
        <v>9526</v>
      </c>
      <c r="D2520" s="237" t="str">
        <f t="shared" si="450"/>
        <v>トクテイヒエイリカツドウホウジンフルハウス</v>
      </c>
      <c r="E2520" s="237" t="s">
        <v>9527</v>
      </c>
      <c r="F2520" s="237" t="str">
        <f t="shared" si="451"/>
        <v>981</v>
      </c>
      <c r="G2520" s="237" t="str">
        <f t="shared" si="452"/>
        <v>1101</v>
      </c>
      <c r="H2520" s="237" t="s">
        <v>9528</v>
      </c>
      <c r="I2520" s="237" t="str">
        <f t="shared" si="453"/>
        <v>仙台市太白区四郎丸字前９２番地</v>
      </c>
      <c r="J2520" s="237" t="s">
        <v>9529</v>
      </c>
      <c r="K2520" s="237" t="s">
        <v>9529</v>
      </c>
      <c r="L2520" s="237" t="s">
        <v>901</v>
      </c>
      <c r="M2520" s="237" t="s">
        <v>9530</v>
      </c>
      <c r="N2520" s="237" t="s">
        <v>11490</v>
      </c>
      <c r="O2520" s="237" t="s">
        <v>11491</v>
      </c>
      <c r="P2520" s="237" t="s">
        <v>9527</v>
      </c>
      <c r="Q2520" s="237" t="s">
        <v>7382</v>
      </c>
      <c r="R2520" s="237" t="s">
        <v>11492</v>
      </c>
      <c r="S2520" s="237" t="s">
        <v>9529</v>
      </c>
      <c r="T2520" s="237" t="s">
        <v>9529</v>
      </c>
      <c r="U2520" s="237" t="s">
        <v>11493</v>
      </c>
      <c r="V2520" s="237" t="s">
        <v>111</v>
      </c>
      <c r="W2520" s="237"/>
      <c r="X2520" s="237"/>
      <c r="Y2520" s="237" t="s">
        <v>11490</v>
      </c>
      <c r="Z2520" s="237" t="s">
        <v>11491</v>
      </c>
      <c r="AA2520" s="237" t="str">
        <f t="shared" si="454"/>
        <v>フリースペースソレイユ</v>
      </c>
      <c r="AB2520" s="237" t="s">
        <v>9527</v>
      </c>
      <c r="AC2520" s="237" t="str">
        <f t="shared" si="455"/>
        <v>981</v>
      </c>
      <c r="AD2520" s="237" t="str">
        <f t="shared" si="456"/>
        <v>1101</v>
      </c>
      <c r="AE2520" s="237" t="s">
        <v>7382</v>
      </c>
      <c r="AF2520" s="237" t="s">
        <v>11492</v>
      </c>
      <c r="AG2520" s="237" t="str">
        <f t="shared" si="457"/>
        <v>仙台市太白区四郎丸字前９２</v>
      </c>
      <c r="AH2520" s="237" t="s">
        <v>9529</v>
      </c>
      <c r="AI2520" s="237" t="s">
        <v>9529</v>
      </c>
      <c r="AJ2520" s="237" t="s">
        <v>332</v>
      </c>
    </row>
    <row r="2521" spans="1:36">
      <c r="A2521" s="237" t="str">
        <f t="shared" si="449"/>
        <v>0415400621居宅介護</v>
      </c>
      <c r="B2521" s="237" t="s">
        <v>7408</v>
      </c>
      <c r="C2521" s="237" t="s">
        <v>7409</v>
      </c>
      <c r="D2521" s="237" t="str">
        <f t="shared" si="450"/>
        <v>セントケアトウホクカブシキカイシャ</v>
      </c>
      <c r="E2521" s="237" t="s">
        <v>646</v>
      </c>
      <c r="F2521" s="237" t="str">
        <f t="shared" si="451"/>
        <v>980</v>
      </c>
      <c r="G2521" s="237" t="str">
        <f t="shared" si="452"/>
        <v>0014</v>
      </c>
      <c r="H2521" s="237" t="s">
        <v>7410</v>
      </c>
      <c r="I2521" s="237" t="str">
        <f t="shared" si="453"/>
        <v>仙台市青葉区本町一丁目１１番１１号</v>
      </c>
      <c r="J2521" s="237" t="s">
        <v>7411</v>
      </c>
      <c r="K2521" s="237" t="s">
        <v>649</v>
      </c>
      <c r="L2521" s="237" t="s">
        <v>635</v>
      </c>
      <c r="M2521" s="237" t="s">
        <v>7412</v>
      </c>
      <c r="N2521" s="237" t="s">
        <v>11319</v>
      </c>
      <c r="O2521" s="237" t="s">
        <v>11320</v>
      </c>
      <c r="P2521" s="237" t="s">
        <v>11347</v>
      </c>
      <c r="Q2521" s="237" t="s">
        <v>7382</v>
      </c>
      <c r="R2521" s="237" t="s">
        <v>11494</v>
      </c>
      <c r="S2521" s="237" t="s">
        <v>11323</v>
      </c>
      <c r="T2521" s="237" t="s">
        <v>11324</v>
      </c>
      <c r="U2521" s="237" t="s">
        <v>11495</v>
      </c>
      <c r="V2521" s="237" t="s">
        <v>99</v>
      </c>
      <c r="W2521" s="237"/>
      <c r="X2521" s="237"/>
      <c r="Y2521" s="237" t="s">
        <v>11319</v>
      </c>
      <c r="Z2521" s="237" t="s">
        <v>11320</v>
      </c>
      <c r="AA2521" s="237" t="str">
        <f t="shared" si="454"/>
        <v>セントケアタイハク</v>
      </c>
      <c r="AB2521" s="237" t="s">
        <v>11347</v>
      </c>
      <c r="AC2521" s="237" t="str">
        <f t="shared" si="455"/>
        <v>982</v>
      </c>
      <c r="AD2521" s="237" t="str">
        <f t="shared" si="456"/>
        <v>0032</v>
      </c>
      <c r="AE2521" s="237" t="s">
        <v>7382</v>
      </c>
      <c r="AF2521" s="237" t="s">
        <v>11494</v>
      </c>
      <c r="AG2521" s="237" t="str">
        <f t="shared" si="457"/>
        <v>仙台市太白区富沢二丁目１０番２０号パル７　１０１号室</v>
      </c>
      <c r="AH2521" s="237" t="s">
        <v>11323</v>
      </c>
      <c r="AI2521" s="237" t="s">
        <v>11324</v>
      </c>
      <c r="AJ2521" s="237" t="s">
        <v>260</v>
      </c>
    </row>
    <row r="2522" spans="1:36">
      <c r="A2522" s="237" t="str">
        <f t="shared" si="449"/>
        <v>0415400621重度訪問介護</v>
      </c>
      <c r="B2522" s="237" t="s">
        <v>7408</v>
      </c>
      <c r="C2522" s="237" t="s">
        <v>7409</v>
      </c>
      <c r="D2522" s="237" t="str">
        <f t="shared" si="450"/>
        <v>セントケアトウホクカブシキカイシャ</v>
      </c>
      <c r="E2522" s="237" t="s">
        <v>646</v>
      </c>
      <c r="F2522" s="237" t="str">
        <f t="shared" si="451"/>
        <v>980</v>
      </c>
      <c r="G2522" s="237" t="str">
        <f t="shared" si="452"/>
        <v>0014</v>
      </c>
      <c r="H2522" s="237" t="s">
        <v>7410</v>
      </c>
      <c r="I2522" s="237" t="str">
        <f t="shared" si="453"/>
        <v>仙台市青葉区本町一丁目１１番１１号</v>
      </c>
      <c r="J2522" s="237" t="s">
        <v>7411</v>
      </c>
      <c r="K2522" s="237" t="s">
        <v>649</v>
      </c>
      <c r="L2522" s="237" t="s">
        <v>635</v>
      </c>
      <c r="M2522" s="237" t="s">
        <v>7412</v>
      </c>
      <c r="N2522" s="237" t="s">
        <v>11319</v>
      </c>
      <c r="O2522" s="237" t="s">
        <v>11320</v>
      </c>
      <c r="P2522" s="237" t="s">
        <v>11347</v>
      </c>
      <c r="Q2522" s="237" t="s">
        <v>7382</v>
      </c>
      <c r="R2522" s="237" t="s">
        <v>11494</v>
      </c>
      <c r="S2522" s="237" t="s">
        <v>11323</v>
      </c>
      <c r="T2522" s="237" t="s">
        <v>11324</v>
      </c>
      <c r="U2522" s="237" t="s">
        <v>11495</v>
      </c>
      <c r="V2522" s="237" t="s">
        <v>101</v>
      </c>
      <c r="W2522" s="237"/>
      <c r="X2522" s="237"/>
      <c r="Y2522" s="237" t="s">
        <v>11319</v>
      </c>
      <c r="Z2522" s="237" t="s">
        <v>11320</v>
      </c>
      <c r="AA2522" s="237" t="str">
        <f t="shared" si="454"/>
        <v>セントケアタイハク</v>
      </c>
      <c r="AB2522" s="237" t="s">
        <v>11347</v>
      </c>
      <c r="AC2522" s="237" t="str">
        <f t="shared" si="455"/>
        <v>982</v>
      </c>
      <c r="AD2522" s="237" t="str">
        <f t="shared" si="456"/>
        <v>0032</v>
      </c>
      <c r="AE2522" s="237" t="s">
        <v>7382</v>
      </c>
      <c r="AF2522" s="237" t="s">
        <v>11494</v>
      </c>
      <c r="AG2522" s="237" t="str">
        <f t="shared" si="457"/>
        <v>仙台市太白区富沢二丁目１０番２０号パル７　１０１号室</v>
      </c>
      <c r="AH2522" s="237" t="s">
        <v>11323</v>
      </c>
      <c r="AI2522" s="237" t="s">
        <v>11324</v>
      </c>
      <c r="AJ2522" s="237" t="s">
        <v>260</v>
      </c>
    </row>
    <row r="2523" spans="1:36">
      <c r="A2523" s="237" t="str">
        <f t="shared" si="449"/>
        <v>0415400621同行援護</v>
      </c>
      <c r="B2523" s="237" t="s">
        <v>7408</v>
      </c>
      <c r="C2523" s="237" t="s">
        <v>7409</v>
      </c>
      <c r="D2523" s="237" t="str">
        <f t="shared" si="450"/>
        <v>セントケアトウホクカブシキカイシャ</v>
      </c>
      <c r="E2523" s="237" t="s">
        <v>646</v>
      </c>
      <c r="F2523" s="237" t="str">
        <f t="shared" si="451"/>
        <v>980</v>
      </c>
      <c r="G2523" s="237" t="str">
        <f t="shared" si="452"/>
        <v>0014</v>
      </c>
      <c r="H2523" s="237" t="s">
        <v>7410</v>
      </c>
      <c r="I2523" s="237" t="str">
        <f t="shared" si="453"/>
        <v>仙台市青葉区本町一丁目１１番１１号</v>
      </c>
      <c r="J2523" s="237" t="s">
        <v>7411</v>
      </c>
      <c r="K2523" s="237" t="s">
        <v>649</v>
      </c>
      <c r="L2523" s="237" t="s">
        <v>635</v>
      </c>
      <c r="M2523" s="237" t="s">
        <v>7412</v>
      </c>
      <c r="N2523" s="237" t="s">
        <v>11319</v>
      </c>
      <c r="O2523" s="237" t="s">
        <v>11320</v>
      </c>
      <c r="P2523" s="237" t="s">
        <v>11347</v>
      </c>
      <c r="Q2523" s="237" t="s">
        <v>7382</v>
      </c>
      <c r="R2523" s="237" t="s">
        <v>11494</v>
      </c>
      <c r="S2523" s="237" t="s">
        <v>11323</v>
      </c>
      <c r="T2523" s="237" t="s">
        <v>11324</v>
      </c>
      <c r="U2523" s="237" t="s">
        <v>11495</v>
      </c>
      <c r="V2523" s="237" t="s">
        <v>126</v>
      </c>
      <c r="W2523" s="237"/>
      <c r="X2523" s="237"/>
      <c r="Y2523" s="237" t="s">
        <v>11319</v>
      </c>
      <c r="Z2523" s="237" t="s">
        <v>11320</v>
      </c>
      <c r="AA2523" s="237" t="str">
        <f t="shared" si="454"/>
        <v>セントケアタイハク</v>
      </c>
      <c r="AB2523" s="237" t="s">
        <v>11347</v>
      </c>
      <c r="AC2523" s="237" t="str">
        <f t="shared" si="455"/>
        <v>982</v>
      </c>
      <c r="AD2523" s="237" t="str">
        <f t="shared" si="456"/>
        <v>0032</v>
      </c>
      <c r="AE2523" s="237" t="s">
        <v>7382</v>
      </c>
      <c r="AF2523" s="237" t="s">
        <v>11494</v>
      </c>
      <c r="AG2523" s="237" t="str">
        <f t="shared" si="457"/>
        <v>仙台市太白区富沢二丁目１０番２０号パル７　１０１号室</v>
      </c>
      <c r="AH2523" s="237" t="s">
        <v>11323</v>
      </c>
      <c r="AI2523" s="237" t="s">
        <v>11324</v>
      </c>
      <c r="AJ2523" s="237" t="s">
        <v>332</v>
      </c>
    </row>
    <row r="2524" spans="1:36">
      <c r="A2524" s="237" t="str">
        <f t="shared" si="449"/>
        <v>0415400639児童デイサービス</v>
      </c>
      <c r="B2524" s="237" t="s">
        <v>6992</v>
      </c>
      <c r="C2524" s="237" t="s">
        <v>6993</v>
      </c>
      <c r="D2524" s="237" t="str">
        <f t="shared" si="450"/>
        <v>トクテイヒエイリカツドウホウジンアフタースクールパルケ</v>
      </c>
      <c r="E2524" s="237" t="s">
        <v>6185</v>
      </c>
      <c r="F2524" s="237" t="str">
        <f t="shared" si="451"/>
        <v>981</v>
      </c>
      <c r="G2524" s="237" t="str">
        <f t="shared" si="452"/>
        <v>0952</v>
      </c>
      <c r="H2524" s="237" t="s">
        <v>6994</v>
      </c>
      <c r="I2524" s="237" t="str">
        <f t="shared" si="453"/>
        <v>仙台市青葉区中山4丁目1番32号</v>
      </c>
      <c r="J2524" s="237" t="s">
        <v>6995</v>
      </c>
      <c r="K2524" s="237" t="s">
        <v>6996</v>
      </c>
      <c r="L2524" s="237" t="s">
        <v>901</v>
      </c>
      <c r="M2524" s="237" t="s">
        <v>6997</v>
      </c>
      <c r="N2524" s="237" t="s">
        <v>11496</v>
      </c>
      <c r="O2524" s="237" t="s">
        <v>11497</v>
      </c>
      <c r="P2524" s="237" t="s">
        <v>11498</v>
      </c>
      <c r="Q2524" s="237" t="s">
        <v>7382</v>
      </c>
      <c r="R2524" s="237" t="s">
        <v>11499</v>
      </c>
      <c r="S2524" s="237" t="s">
        <v>11500</v>
      </c>
      <c r="T2524" s="237" t="s">
        <v>11500</v>
      </c>
      <c r="U2524" s="237" t="s">
        <v>11501</v>
      </c>
      <c r="V2524" s="237" t="s">
        <v>331</v>
      </c>
      <c r="W2524" s="237"/>
      <c r="X2524" s="237"/>
      <c r="Y2524" s="237" t="s">
        <v>11496</v>
      </c>
      <c r="Z2524" s="237" t="s">
        <v>11497</v>
      </c>
      <c r="AA2524" s="237" t="str">
        <f t="shared" si="454"/>
        <v>パルケミナミセンダイ</v>
      </c>
      <c r="AB2524" s="237" t="s">
        <v>11498</v>
      </c>
      <c r="AC2524" s="237" t="str">
        <f t="shared" si="455"/>
        <v>981</v>
      </c>
      <c r="AD2524" s="237" t="str">
        <f t="shared" si="456"/>
        <v>1107</v>
      </c>
      <c r="AE2524" s="237" t="s">
        <v>7382</v>
      </c>
      <c r="AF2524" s="237" t="s">
        <v>11499</v>
      </c>
      <c r="AG2524" s="237" t="str">
        <f t="shared" si="457"/>
        <v>仙台市太白区東中田５－１７－１９</v>
      </c>
      <c r="AH2524" s="237" t="s">
        <v>11500</v>
      </c>
      <c r="AI2524" s="237" t="s">
        <v>11500</v>
      </c>
      <c r="AJ2524" s="237" t="s">
        <v>260</v>
      </c>
    </row>
    <row r="2525" spans="1:36">
      <c r="A2525" s="237" t="str">
        <f t="shared" si="449"/>
        <v>0415400647児童デイサービス</v>
      </c>
      <c r="B2525" s="237" t="s">
        <v>11502</v>
      </c>
      <c r="C2525" s="237" t="s">
        <v>11503</v>
      </c>
      <c r="D2525" s="237" t="str">
        <f t="shared" si="450"/>
        <v>トクテイヒエイリカツドウホウジン　セイカツシエンサービス・エポック</v>
      </c>
      <c r="E2525" s="237" t="s">
        <v>11373</v>
      </c>
      <c r="F2525" s="237" t="str">
        <f t="shared" si="451"/>
        <v>981</v>
      </c>
      <c r="G2525" s="237" t="str">
        <f t="shared" si="452"/>
        <v>1105</v>
      </c>
      <c r="H2525" s="237" t="s">
        <v>11504</v>
      </c>
      <c r="I2525" s="237" t="str">
        <f t="shared" si="453"/>
        <v>仙台市太白区西中田五丁目27番22号</v>
      </c>
      <c r="J2525" s="237" t="s">
        <v>11505</v>
      </c>
      <c r="K2525" s="237" t="s">
        <v>11505</v>
      </c>
      <c r="L2525" s="237" t="s">
        <v>901</v>
      </c>
      <c r="M2525" s="237" t="s">
        <v>11506</v>
      </c>
      <c r="N2525" s="237" t="s">
        <v>11502</v>
      </c>
      <c r="O2525" s="237" t="s">
        <v>11503</v>
      </c>
      <c r="P2525" s="237" t="s">
        <v>11373</v>
      </c>
      <c r="Q2525" s="237" t="s">
        <v>7382</v>
      </c>
      <c r="R2525" s="237" t="s">
        <v>11504</v>
      </c>
      <c r="S2525" s="237" t="s">
        <v>11505</v>
      </c>
      <c r="T2525" s="237" t="s">
        <v>11505</v>
      </c>
      <c r="U2525" s="237" t="s">
        <v>11507</v>
      </c>
      <c r="V2525" s="237" t="s">
        <v>331</v>
      </c>
      <c r="W2525" s="237"/>
      <c r="X2525" s="237"/>
      <c r="Y2525" s="237" t="s">
        <v>11502</v>
      </c>
      <c r="Z2525" s="237" t="s">
        <v>11503</v>
      </c>
      <c r="AA2525" s="237" t="str">
        <f t="shared" si="454"/>
        <v>トクテイヒエイリカツドウホウジン　セイカツシエンサービス・エポック</v>
      </c>
      <c r="AB2525" s="237" t="s">
        <v>11373</v>
      </c>
      <c r="AC2525" s="237" t="str">
        <f t="shared" si="455"/>
        <v>981</v>
      </c>
      <c r="AD2525" s="237" t="str">
        <f t="shared" si="456"/>
        <v>1105</v>
      </c>
      <c r="AE2525" s="237" t="s">
        <v>7382</v>
      </c>
      <c r="AF2525" s="237" t="s">
        <v>11508</v>
      </c>
      <c r="AG2525" s="237" t="str">
        <f t="shared" si="457"/>
        <v>仙台市太白区西中田五丁目４－１</v>
      </c>
      <c r="AH2525" s="237" t="s">
        <v>11505</v>
      </c>
      <c r="AI2525" s="237" t="s">
        <v>11505</v>
      </c>
      <c r="AJ2525" s="237" t="s">
        <v>260</v>
      </c>
    </row>
    <row r="2526" spans="1:36">
      <c r="A2526" s="237" t="str">
        <f t="shared" si="449"/>
        <v>0415400647短期入所</v>
      </c>
      <c r="B2526" s="237" t="s">
        <v>11502</v>
      </c>
      <c r="C2526" s="237" t="s">
        <v>11503</v>
      </c>
      <c r="D2526" s="237" t="str">
        <f t="shared" si="450"/>
        <v>トクテイヒエイリカツドウホウジン　セイカツシエンサービス・エポック</v>
      </c>
      <c r="E2526" s="237" t="s">
        <v>11373</v>
      </c>
      <c r="F2526" s="237" t="str">
        <f t="shared" si="451"/>
        <v>981</v>
      </c>
      <c r="G2526" s="237" t="str">
        <f t="shared" si="452"/>
        <v>1105</v>
      </c>
      <c r="H2526" s="237" t="s">
        <v>11504</v>
      </c>
      <c r="I2526" s="237" t="str">
        <f t="shared" si="453"/>
        <v>仙台市太白区西中田五丁目27番22号</v>
      </c>
      <c r="J2526" s="237" t="s">
        <v>11505</v>
      </c>
      <c r="K2526" s="237" t="s">
        <v>11505</v>
      </c>
      <c r="L2526" s="237" t="s">
        <v>901</v>
      </c>
      <c r="M2526" s="237" t="s">
        <v>11506</v>
      </c>
      <c r="N2526" s="237" t="s">
        <v>11502</v>
      </c>
      <c r="O2526" s="237" t="s">
        <v>11503</v>
      </c>
      <c r="P2526" s="237" t="s">
        <v>11373</v>
      </c>
      <c r="Q2526" s="237" t="s">
        <v>7382</v>
      </c>
      <c r="R2526" s="237" t="s">
        <v>11504</v>
      </c>
      <c r="S2526" s="237" t="s">
        <v>11505</v>
      </c>
      <c r="T2526" s="237" t="s">
        <v>11505</v>
      </c>
      <c r="U2526" s="237" t="s">
        <v>11507</v>
      </c>
      <c r="V2526" s="237" t="s">
        <v>277</v>
      </c>
      <c r="W2526" s="237"/>
      <c r="X2526" s="237"/>
      <c r="Y2526" s="237" t="s">
        <v>11502</v>
      </c>
      <c r="Z2526" s="237" t="s">
        <v>11503</v>
      </c>
      <c r="AA2526" s="237" t="str">
        <f t="shared" si="454"/>
        <v>トクテイヒエイリカツドウホウジン　セイカツシエンサービス・エポック</v>
      </c>
      <c r="AB2526" s="237" t="s">
        <v>11373</v>
      </c>
      <c r="AC2526" s="237" t="str">
        <f t="shared" si="455"/>
        <v>981</v>
      </c>
      <c r="AD2526" s="237" t="str">
        <f t="shared" si="456"/>
        <v>1105</v>
      </c>
      <c r="AE2526" s="237" t="s">
        <v>7382</v>
      </c>
      <c r="AF2526" s="237" t="s">
        <v>11504</v>
      </c>
      <c r="AG2526" s="237" t="str">
        <f t="shared" si="457"/>
        <v>仙台市太白区西中田五丁目27番22号</v>
      </c>
      <c r="AH2526" s="237" t="s">
        <v>11505</v>
      </c>
      <c r="AI2526" s="237" t="s">
        <v>11505</v>
      </c>
      <c r="AJ2526" s="237" t="s">
        <v>260</v>
      </c>
    </row>
    <row r="2527" spans="1:36">
      <c r="A2527" s="237" t="str">
        <f t="shared" si="449"/>
        <v>0415400654居宅介護</v>
      </c>
      <c r="B2527" s="237" t="s">
        <v>6992</v>
      </c>
      <c r="C2527" s="237" t="s">
        <v>6993</v>
      </c>
      <c r="D2527" s="237" t="str">
        <f t="shared" si="450"/>
        <v>トクテイヒエイリカツドウホウジンアフタースクールパルケ</v>
      </c>
      <c r="E2527" s="237" t="s">
        <v>6185</v>
      </c>
      <c r="F2527" s="237" t="str">
        <f t="shared" si="451"/>
        <v>981</v>
      </c>
      <c r="G2527" s="237" t="str">
        <f t="shared" si="452"/>
        <v>0952</v>
      </c>
      <c r="H2527" s="237" t="s">
        <v>6994</v>
      </c>
      <c r="I2527" s="237" t="str">
        <f t="shared" si="453"/>
        <v>仙台市青葉区中山4丁目1番32号</v>
      </c>
      <c r="J2527" s="237" t="s">
        <v>6995</v>
      </c>
      <c r="K2527" s="237" t="s">
        <v>6996</v>
      </c>
      <c r="L2527" s="237" t="s">
        <v>901</v>
      </c>
      <c r="M2527" s="237" t="s">
        <v>6997</v>
      </c>
      <c r="N2527" s="237" t="s">
        <v>7198</v>
      </c>
      <c r="O2527" s="237" t="s">
        <v>7199</v>
      </c>
      <c r="P2527" s="237" t="s">
        <v>11373</v>
      </c>
      <c r="Q2527" s="237" t="s">
        <v>7382</v>
      </c>
      <c r="R2527" s="237" t="s">
        <v>11509</v>
      </c>
      <c r="S2527" s="237" t="s">
        <v>11510</v>
      </c>
      <c r="T2527" s="237" t="s">
        <v>11511</v>
      </c>
      <c r="U2527" s="237" t="s">
        <v>11512</v>
      </c>
      <c r="V2527" s="237" t="s">
        <v>99</v>
      </c>
      <c r="W2527" s="237"/>
      <c r="X2527" s="237"/>
      <c r="Y2527" s="237" t="s">
        <v>7198</v>
      </c>
      <c r="Z2527" s="237" t="s">
        <v>7199</v>
      </c>
      <c r="AA2527" s="237" t="str">
        <f t="shared" si="454"/>
        <v>ヘルプサービスパルケカリーニョ</v>
      </c>
      <c r="AB2527" s="237" t="s">
        <v>11373</v>
      </c>
      <c r="AC2527" s="237" t="str">
        <f t="shared" si="455"/>
        <v>981</v>
      </c>
      <c r="AD2527" s="237" t="str">
        <f t="shared" si="456"/>
        <v>1105</v>
      </c>
      <c r="AE2527" s="237" t="s">
        <v>7382</v>
      </c>
      <c r="AF2527" s="237" t="s">
        <v>11509</v>
      </c>
      <c r="AG2527" s="237" t="str">
        <f t="shared" si="457"/>
        <v>仙台市太白区西中田五丁目１８番３号</v>
      </c>
      <c r="AH2527" s="237" t="s">
        <v>11510</v>
      </c>
      <c r="AI2527" s="237" t="s">
        <v>11511</v>
      </c>
      <c r="AJ2527" s="237" t="s">
        <v>332</v>
      </c>
    </row>
    <row r="2528" spans="1:36">
      <c r="A2528" s="237" t="str">
        <f t="shared" si="449"/>
        <v>0415400654重度訪問介護</v>
      </c>
      <c r="B2528" s="237" t="s">
        <v>6992</v>
      </c>
      <c r="C2528" s="237" t="s">
        <v>6993</v>
      </c>
      <c r="D2528" s="237" t="str">
        <f t="shared" si="450"/>
        <v>トクテイヒエイリカツドウホウジンアフタースクールパルケ</v>
      </c>
      <c r="E2528" s="237" t="s">
        <v>6185</v>
      </c>
      <c r="F2528" s="237" t="str">
        <f t="shared" si="451"/>
        <v>981</v>
      </c>
      <c r="G2528" s="237" t="str">
        <f t="shared" si="452"/>
        <v>0952</v>
      </c>
      <c r="H2528" s="237" t="s">
        <v>6994</v>
      </c>
      <c r="I2528" s="237" t="str">
        <f t="shared" si="453"/>
        <v>仙台市青葉区中山4丁目1番32号</v>
      </c>
      <c r="J2528" s="237" t="s">
        <v>6995</v>
      </c>
      <c r="K2528" s="237" t="s">
        <v>6996</v>
      </c>
      <c r="L2528" s="237" t="s">
        <v>901</v>
      </c>
      <c r="M2528" s="237" t="s">
        <v>6997</v>
      </c>
      <c r="N2528" s="237" t="s">
        <v>7198</v>
      </c>
      <c r="O2528" s="237" t="s">
        <v>7199</v>
      </c>
      <c r="P2528" s="237" t="s">
        <v>11373</v>
      </c>
      <c r="Q2528" s="237" t="s">
        <v>7382</v>
      </c>
      <c r="R2528" s="237" t="s">
        <v>11509</v>
      </c>
      <c r="S2528" s="237" t="s">
        <v>11510</v>
      </c>
      <c r="T2528" s="237" t="s">
        <v>11511</v>
      </c>
      <c r="U2528" s="237" t="s">
        <v>11512</v>
      </c>
      <c r="V2528" s="237" t="s">
        <v>101</v>
      </c>
      <c r="W2528" s="237"/>
      <c r="X2528" s="237"/>
      <c r="Y2528" s="237" t="s">
        <v>7198</v>
      </c>
      <c r="Z2528" s="237" t="s">
        <v>7199</v>
      </c>
      <c r="AA2528" s="237" t="str">
        <f t="shared" si="454"/>
        <v>ヘルプサービスパルケカリーニョ</v>
      </c>
      <c r="AB2528" s="237" t="s">
        <v>11373</v>
      </c>
      <c r="AC2528" s="237" t="str">
        <f t="shared" si="455"/>
        <v>981</v>
      </c>
      <c r="AD2528" s="237" t="str">
        <f t="shared" si="456"/>
        <v>1105</v>
      </c>
      <c r="AE2528" s="237" t="s">
        <v>7382</v>
      </c>
      <c r="AF2528" s="237" t="s">
        <v>11509</v>
      </c>
      <c r="AG2528" s="237" t="str">
        <f t="shared" si="457"/>
        <v>仙台市太白区西中田五丁目１８番３号</v>
      </c>
      <c r="AH2528" s="237" t="s">
        <v>11510</v>
      </c>
      <c r="AI2528" s="237" t="s">
        <v>11511</v>
      </c>
      <c r="AJ2528" s="237" t="s">
        <v>332</v>
      </c>
    </row>
    <row r="2529" spans="1:36">
      <c r="A2529" s="237" t="str">
        <f t="shared" si="449"/>
        <v>0415400688居宅介護</v>
      </c>
      <c r="B2529" s="237" t="s">
        <v>644</v>
      </c>
      <c r="C2529" s="237" t="s">
        <v>645</v>
      </c>
      <c r="D2529" s="237" t="str">
        <f t="shared" si="450"/>
        <v>セントケアミヤギカブシキガイシャ</v>
      </c>
      <c r="E2529" s="237" t="s">
        <v>646</v>
      </c>
      <c r="F2529" s="237" t="str">
        <f t="shared" si="451"/>
        <v>980</v>
      </c>
      <c r="G2529" s="237" t="str">
        <f t="shared" si="452"/>
        <v>0014</v>
      </c>
      <c r="H2529" s="237" t="s">
        <v>7500</v>
      </c>
      <c r="I2529" s="237" t="str">
        <f t="shared" si="453"/>
        <v>仙台市青葉区本町一丁目11番11号</v>
      </c>
      <c r="J2529" s="237" t="s">
        <v>648</v>
      </c>
      <c r="K2529" s="237" t="s">
        <v>649</v>
      </c>
      <c r="L2529" s="237" t="s">
        <v>635</v>
      </c>
      <c r="M2529" s="237" t="s">
        <v>7412</v>
      </c>
      <c r="N2529" s="237" t="s">
        <v>11513</v>
      </c>
      <c r="O2529" s="237" t="s">
        <v>11514</v>
      </c>
      <c r="P2529" s="237" t="s">
        <v>2210</v>
      </c>
      <c r="Q2529" s="237" t="s">
        <v>7382</v>
      </c>
      <c r="R2529" s="237" t="s">
        <v>11515</v>
      </c>
      <c r="S2529" s="237" t="s">
        <v>11342</v>
      </c>
      <c r="T2529" s="237" t="s">
        <v>11343</v>
      </c>
      <c r="U2529" s="237" t="s">
        <v>11516</v>
      </c>
      <c r="V2529" s="237" t="s">
        <v>99</v>
      </c>
      <c r="W2529" s="237"/>
      <c r="X2529" s="237"/>
      <c r="Y2529" s="237" t="s">
        <v>11513</v>
      </c>
      <c r="Z2529" s="237" t="s">
        <v>11514</v>
      </c>
      <c r="AA2529" s="237" t="str">
        <f t="shared" si="454"/>
        <v>セントケアヤギヤマ</v>
      </c>
      <c r="AB2529" s="237" t="s">
        <v>2210</v>
      </c>
      <c r="AC2529" s="237" t="str">
        <f t="shared" si="455"/>
        <v>982</v>
      </c>
      <c r="AD2529" s="237" t="str">
        <f t="shared" si="456"/>
        <v>0801</v>
      </c>
      <c r="AE2529" s="237" t="s">
        <v>7382</v>
      </c>
      <c r="AF2529" s="237" t="s">
        <v>11515</v>
      </c>
      <c r="AG2529" s="237" t="str">
        <f t="shared" si="457"/>
        <v>仙台市太白区八木山本町１丁目３４－３　第二青葉建商ビル１階</v>
      </c>
      <c r="AH2529" s="237" t="s">
        <v>11342</v>
      </c>
      <c r="AI2529" s="237" t="s">
        <v>11343</v>
      </c>
      <c r="AJ2529" s="237" t="s">
        <v>260</v>
      </c>
    </row>
    <row r="2530" spans="1:36">
      <c r="A2530" s="237" t="str">
        <f t="shared" si="449"/>
        <v>0415400688重度訪問介護</v>
      </c>
      <c r="B2530" s="237" t="s">
        <v>644</v>
      </c>
      <c r="C2530" s="237" t="s">
        <v>645</v>
      </c>
      <c r="D2530" s="237" t="str">
        <f t="shared" si="450"/>
        <v>セントケアミヤギカブシキガイシャ</v>
      </c>
      <c r="E2530" s="237" t="s">
        <v>646</v>
      </c>
      <c r="F2530" s="237" t="str">
        <f t="shared" si="451"/>
        <v>980</v>
      </c>
      <c r="G2530" s="237" t="str">
        <f t="shared" si="452"/>
        <v>0014</v>
      </c>
      <c r="H2530" s="237" t="s">
        <v>7500</v>
      </c>
      <c r="I2530" s="237" t="str">
        <f t="shared" si="453"/>
        <v>仙台市青葉区本町一丁目11番11号</v>
      </c>
      <c r="J2530" s="237" t="s">
        <v>648</v>
      </c>
      <c r="K2530" s="237" t="s">
        <v>649</v>
      </c>
      <c r="L2530" s="237" t="s">
        <v>635</v>
      </c>
      <c r="M2530" s="237" t="s">
        <v>7412</v>
      </c>
      <c r="N2530" s="237" t="s">
        <v>11513</v>
      </c>
      <c r="O2530" s="237" t="s">
        <v>11514</v>
      </c>
      <c r="P2530" s="237" t="s">
        <v>2210</v>
      </c>
      <c r="Q2530" s="237" t="s">
        <v>7382</v>
      </c>
      <c r="R2530" s="237" t="s">
        <v>11515</v>
      </c>
      <c r="S2530" s="237" t="s">
        <v>11342</v>
      </c>
      <c r="T2530" s="237" t="s">
        <v>11343</v>
      </c>
      <c r="U2530" s="237" t="s">
        <v>11516</v>
      </c>
      <c r="V2530" s="237" t="s">
        <v>101</v>
      </c>
      <c r="W2530" s="237"/>
      <c r="X2530" s="237"/>
      <c r="Y2530" s="237" t="s">
        <v>11513</v>
      </c>
      <c r="Z2530" s="237" t="s">
        <v>11514</v>
      </c>
      <c r="AA2530" s="237" t="str">
        <f t="shared" si="454"/>
        <v>セントケアヤギヤマ</v>
      </c>
      <c r="AB2530" s="237" t="s">
        <v>2210</v>
      </c>
      <c r="AC2530" s="237" t="str">
        <f t="shared" si="455"/>
        <v>982</v>
      </c>
      <c r="AD2530" s="237" t="str">
        <f t="shared" si="456"/>
        <v>0801</v>
      </c>
      <c r="AE2530" s="237" t="s">
        <v>7382</v>
      </c>
      <c r="AF2530" s="237" t="s">
        <v>11515</v>
      </c>
      <c r="AG2530" s="237" t="str">
        <f t="shared" si="457"/>
        <v>仙台市太白区八木山本町１丁目３４－３　第二青葉建商ビル１階</v>
      </c>
      <c r="AH2530" s="237" t="s">
        <v>11342</v>
      </c>
      <c r="AI2530" s="237" t="s">
        <v>11343</v>
      </c>
      <c r="AJ2530" s="237" t="s">
        <v>260</v>
      </c>
    </row>
    <row r="2531" spans="1:36">
      <c r="A2531" s="237" t="str">
        <f t="shared" si="449"/>
        <v>0415400688同行援護</v>
      </c>
      <c r="B2531" s="237" t="s">
        <v>644</v>
      </c>
      <c r="C2531" s="237" t="s">
        <v>645</v>
      </c>
      <c r="D2531" s="237" t="str">
        <f t="shared" si="450"/>
        <v>セントケアミヤギカブシキガイシャ</v>
      </c>
      <c r="E2531" s="237" t="s">
        <v>646</v>
      </c>
      <c r="F2531" s="237" t="str">
        <f t="shared" si="451"/>
        <v>980</v>
      </c>
      <c r="G2531" s="237" t="str">
        <f t="shared" si="452"/>
        <v>0014</v>
      </c>
      <c r="H2531" s="237" t="s">
        <v>7500</v>
      </c>
      <c r="I2531" s="237" t="str">
        <f t="shared" si="453"/>
        <v>仙台市青葉区本町一丁目11番11号</v>
      </c>
      <c r="J2531" s="237" t="s">
        <v>648</v>
      </c>
      <c r="K2531" s="237" t="s">
        <v>649</v>
      </c>
      <c r="L2531" s="237" t="s">
        <v>635</v>
      </c>
      <c r="M2531" s="237" t="s">
        <v>7412</v>
      </c>
      <c r="N2531" s="237" t="s">
        <v>11513</v>
      </c>
      <c r="O2531" s="237" t="s">
        <v>11514</v>
      </c>
      <c r="P2531" s="237" t="s">
        <v>2210</v>
      </c>
      <c r="Q2531" s="237" t="s">
        <v>7382</v>
      </c>
      <c r="R2531" s="237" t="s">
        <v>11515</v>
      </c>
      <c r="S2531" s="237" t="s">
        <v>11342</v>
      </c>
      <c r="T2531" s="237" t="s">
        <v>11343</v>
      </c>
      <c r="U2531" s="237" t="s">
        <v>11516</v>
      </c>
      <c r="V2531" s="237" t="s">
        <v>126</v>
      </c>
      <c r="W2531" s="237"/>
      <c r="X2531" s="237"/>
      <c r="Y2531" s="237" t="s">
        <v>11513</v>
      </c>
      <c r="Z2531" s="237" t="s">
        <v>11514</v>
      </c>
      <c r="AA2531" s="237" t="str">
        <f t="shared" si="454"/>
        <v>セントケアヤギヤマ</v>
      </c>
      <c r="AB2531" s="237" t="s">
        <v>2210</v>
      </c>
      <c r="AC2531" s="237" t="str">
        <f t="shared" si="455"/>
        <v>982</v>
      </c>
      <c r="AD2531" s="237" t="str">
        <f t="shared" si="456"/>
        <v>0801</v>
      </c>
      <c r="AE2531" s="237" t="s">
        <v>7382</v>
      </c>
      <c r="AF2531" s="237" t="s">
        <v>11515</v>
      </c>
      <c r="AG2531" s="237" t="str">
        <f t="shared" si="457"/>
        <v>仙台市太白区八木山本町１丁目３４－３　第二青葉建商ビル１階</v>
      </c>
      <c r="AH2531" s="237" t="s">
        <v>11342</v>
      </c>
      <c r="AI2531" s="237" t="s">
        <v>11343</v>
      </c>
      <c r="AJ2531" s="237" t="s">
        <v>260</v>
      </c>
    </row>
    <row r="2532" spans="1:36">
      <c r="A2532" s="237" t="str">
        <f t="shared" si="449"/>
        <v>0415400696居宅介護</v>
      </c>
      <c r="B2532" s="237" t="s">
        <v>644</v>
      </c>
      <c r="C2532" s="237" t="s">
        <v>645</v>
      </c>
      <c r="D2532" s="237" t="str">
        <f t="shared" si="450"/>
        <v>セントケアミヤギカブシキガイシャ</v>
      </c>
      <c r="E2532" s="237" t="s">
        <v>646</v>
      </c>
      <c r="F2532" s="237" t="str">
        <f t="shared" si="451"/>
        <v>980</v>
      </c>
      <c r="G2532" s="237" t="str">
        <f t="shared" si="452"/>
        <v>0014</v>
      </c>
      <c r="H2532" s="237" t="s">
        <v>7500</v>
      </c>
      <c r="I2532" s="237" t="str">
        <f t="shared" si="453"/>
        <v>仙台市青葉区本町一丁目11番11号</v>
      </c>
      <c r="J2532" s="237" t="s">
        <v>648</v>
      </c>
      <c r="K2532" s="237" t="s">
        <v>649</v>
      </c>
      <c r="L2532" s="237" t="s">
        <v>635</v>
      </c>
      <c r="M2532" s="237" t="s">
        <v>7412</v>
      </c>
      <c r="N2532" s="237" t="s">
        <v>11517</v>
      </c>
      <c r="O2532" s="237" t="s">
        <v>11518</v>
      </c>
      <c r="P2532" s="237" t="s">
        <v>11347</v>
      </c>
      <c r="Q2532" s="237" t="s">
        <v>7382</v>
      </c>
      <c r="R2532" s="237" t="s">
        <v>11519</v>
      </c>
      <c r="S2532" s="237" t="s">
        <v>11349</v>
      </c>
      <c r="T2532" s="237" t="s">
        <v>11350</v>
      </c>
      <c r="U2532" s="237" t="s">
        <v>11520</v>
      </c>
      <c r="V2532" s="237" t="s">
        <v>99</v>
      </c>
      <c r="W2532" s="237"/>
      <c r="X2532" s="237"/>
      <c r="Y2532" s="237" t="s">
        <v>11517</v>
      </c>
      <c r="Z2532" s="237" t="s">
        <v>11518</v>
      </c>
      <c r="AA2532" s="237" t="str">
        <f t="shared" si="454"/>
        <v>セントケアナガマチ</v>
      </c>
      <c r="AB2532" s="237" t="s">
        <v>11347</v>
      </c>
      <c r="AC2532" s="237" t="str">
        <f t="shared" si="455"/>
        <v>982</v>
      </c>
      <c r="AD2532" s="237" t="str">
        <f t="shared" si="456"/>
        <v>0032</v>
      </c>
      <c r="AE2532" s="237" t="s">
        <v>7382</v>
      </c>
      <c r="AF2532" s="237" t="s">
        <v>11519</v>
      </c>
      <c r="AG2532" s="237" t="str">
        <f t="shared" si="457"/>
        <v>仙台市太白区富沢３丁目７番２号　三共事務所１Ｆ</v>
      </c>
      <c r="AH2532" s="237" t="s">
        <v>11349</v>
      </c>
      <c r="AI2532" s="237" t="s">
        <v>11350</v>
      </c>
      <c r="AJ2532" s="237" t="s">
        <v>332</v>
      </c>
    </row>
    <row r="2533" spans="1:36">
      <c r="A2533" s="237" t="str">
        <f t="shared" si="449"/>
        <v>0415400696重度訪問介護</v>
      </c>
      <c r="B2533" s="237" t="s">
        <v>644</v>
      </c>
      <c r="C2533" s="237" t="s">
        <v>645</v>
      </c>
      <c r="D2533" s="237" t="str">
        <f t="shared" si="450"/>
        <v>セントケアミヤギカブシキガイシャ</v>
      </c>
      <c r="E2533" s="237" t="s">
        <v>646</v>
      </c>
      <c r="F2533" s="237" t="str">
        <f t="shared" si="451"/>
        <v>980</v>
      </c>
      <c r="G2533" s="237" t="str">
        <f t="shared" si="452"/>
        <v>0014</v>
      </c>
      <c r="H2533" s="237" t="s">
        <v>7500</v>
      </c>
      <c r="I2533" s="237" t="str">
        <f t="shared" si="453"/>
        <v>仙台市青葉区本町一丁目11番11号</v>
      </c>
      <c r="J2533" s="237" t="s">
        <v>648</v>
      </c>
      <c r="K2533" s="237" t="s">
        <v>649</v>
      </c>
      <c r="L2533" s="237" t="s">
        <v>635</v>
      </c>
      <c r="M2533" s="237" t="s">
        <v>7412</v>
      </c>
      <c r="N2533" s="237" t="s">
        <v>11517</v>
      </c>
      <c r="O2533" s="237" t="s">
        <v>11518</v>
      </c>
      <c r="P2533" s="237" t="s">
        <v>11347</v>
      </c>
      <c r="Q2533" s="237" t="s">
        <v>7382</v>
      </c>
      <c r="R2533" s="237" t="s">
        <v>11519</v>
      </c>
      <c r="S2533" s="237" t="s">
        <v>11349</v>
      </c>
      <c r="T2533" s="237" t="s">
        <v>11350</v>
      </c>
      <c r="U2533" s="237" t="s">
        <v>11520</v>
      </c>
      <c r="V2533" s="237" t="s">
        <v>101</v>
      </c>
      <c r="W2533" s="237"/>
      <c r="X2533" s="237"/>
      <c r="Y2533" s="237" t="s">
        <v>11517</v>
      </c>
      <c r="Z2533" s="237" t="s">
        <v>11518</v>
      </c>
      <c r="AA2533" s="237" t="str">
        <f t="shared" si="454"/>
        <v>セントケアナガマチ</v>
      </c>
      <c r="AB2533" s="237" t="s">
        <v>11347</v>
      </c>
      <c r="AC2533" s="237" t="str">
        <f t="shared" si="455"/>
        <v>982</v>
      </c>
      <c r="AD2533" s="237" t="str">
        <f t="shared" si="456"/>
        <v>0032</v>
      </c>
      <c r="AE2533" s="237" t="s">
        <v>7382</v>
      </c>
      <c r="AF2533" s="237" t="s">
        <v>11519</v>
      </c>
      <c r="AG2533" s="237" t="str">
        <f t="shared" si="457"/>
        <v>仙台市太白区富沢３丁目７番２号　三共事務所１Ｆ</v>
      </c>
      <c r="AH2533" s="237" t="s">
        <v>11349</v>
      </c>
      <c r="AI2533" s="237" t="s">
        <v>11350</v>
      </c>
      <c r="AJ2533" s="237" t="s">
        <v>332</v>
      </c>
    </row>
    <row r="2534" spans="1:36">
      <c r="A2534" s="237" t="str">
        <f t="shared" si="449"/>
        <v>0415400704居宅介護</v>
      </c>
      <c r="B2534" s="237" t="s">
        <v>10743</v>
      </c>
      <c r="C2534" s="237" t="s">
        <v>10744</v>
      </c>
      <c r="D2534" s="237" t="str">
        <f t="shared" si="450"/>
        <v>カブシキカイシャアルベートサム</v>
      </c>
      <c r="E2534" s="237" t="s">
        <v>3003</v>
      </c>
      <c r="F2534" s="237" t="str">
        <f t="shared" si="451"/>
        <v>982</v>
      </c>
      <c r="G2534" s="237" t="str">
        <f t="shared" si="452"/>
        <v>0811</v>
      </c>
      <c r="H2534" s="237" t="s">
        <v>10745</v>
      </c>
      <c r="I2534" s="237" t="str">
        <f t="shared" si="453"/>
        <v>仙台市太白区ひより台２５番１２号　恵千コーポ１０２号</v>
      </c>
      <c r="J2534" s="237" t="s">
        <v>10746</v>
      </c>
      <c r="K2534" s="237" t="s">
        <v>10747</v>
      </c>
      <c r="L2534" s="237" t="s">
        <v>339</v>
      </c>
      <c r="M2534" s="237" t="s">
        <v>10748</v>
      </c>
      <c r="N2534" s="237" t="s">
        <v>11521</v>
      </c>
      <c r="O2534" s="237" t="s">
        <v>11522</v>
      </c>
      <c r="P2534" s="237" t="s">
        <v>3003</v>
      </c>
      <c r="Q2534" s="237" t="s">
        <v>7382</v>
      </c>
      <c r="R2534" s="237" t="s">
        <v>10745</v>
      </c>
      <c r="S2534" s="237" t="s">
        <v>10746</v>
      </c>
      <c r="T2534" s="237" t="s">
        <v>10747</v>
      </c>
      <c r="U2534" s="237" t="s">
        <v>11523</v>
      </c>
      <c r="V2534" s="237" t="s">
        <v>99</v>
      </c>
      <c r="W2534" s="237"/>
      <c r="X2534" s="237"/>
      <c r="Y2534" s="237" t="s">
        <v>11521</v>
      </c>
      <c r="Z2534" s="237" t="s">
        <v>11522</v>
      </c>
      <c r="AA2534" s="237" t="str">
        <f t="shared" si="454"/>
        <v>ヒヨリダイヘルパーステーションウグイス</v>
      </c>
      <c r="AB2534" s="237" t="s">
        <v>3003</v>
      </c>
      <c r="AC2534" s="237" t="str">
        <f t="shared" si="455"/>
        <v>982</v>
      </c>
      <c r="AD2534" s="237" t="str">
        <f t="shared" si="456"/>
        <v>0811</v>
      </c>
      <c r="AE2534" s="237" t="s">
        <v>7382</v>
      </c>
      <c r="AF2534" s="237" t="s">
        <v>10745</v>
      </c>
      <c r="AG2534" s="237" t="str">
        <f t="shared" si="457"/>
        <v>仙台市太白区ひより台２５番１２号　恵千コーポ１０２号</v>
      </c>
      <c r="AH2534" s="237" t="s">
        <v>10746</v>
      </c>
      <c r="AI2534" s="237" t="s">
        <v>10747</v>
      </c>
      <c r="AJ2534" s="237" t="s">
        <v>260</v>
      </c>
    </row>
    <row r="2535" spans="1:36">
      <c r="A2535" s="237" t="str">
        <f t="shared" si="449"/>
        <v>0415400704重度訪問介護</v>
      </c>
      <c r="B2535" s="237" t="s">
        <v>10743</v>
      </c>
      <c r="C2535" s="237" t="s">
        <v>10744</v>
      </c>
      <c r="D2535" s="237" t="str">
        <f t="shared" si="450"/>
        <v>カブシキカイシャアルベートサム</v>
      </c>
      <c r="E2535" s="237" t="s">
        <v>3003</v>
      </c>
      <c r="F2535" s="237" t="str">
        <f t="shared" si="451"/>
        <v>982</v>
      </c>
      <c r="G2535" s="237" t="str">
        <f t="shared" si="452"/>
        <v>0811</v>
      </c>
      <c r="H2535" s="237" t="s">
        <v>10745</v>
      </c>
      <c r="I2535" s="237" t="str">
        <f t="shared" si="453"/>
        <v>仙台市太白区ひより台２５番１２号　恵千コーポ１０２号</v>
      </c>
      <c r="J2535" s="237" t="s">
        <v>10746</v>
      </c>
      <c r="K2535" s="237" t="s">
        <v>10747</v>
      </c>
      <c r="L2535" s="237" t="s">
        <v>339</v>
      </c>
      <c r="M2535" s="237" t="s">
        <v>10748</v>
      </c>
      <c r="N2535" s="237" t="s">
        <v>11521</v>
      </c>
      <c r="O2535" s="237" t="s">
        <v>11522</v>
      </c>
      <c r="P2535" s="237" t="s">
        <v>3003</v>
      </c>
      <c r="Q2535" s="237" t="s">
        <v>7382</v>
      </c>
      <c r="R2535" s="237" t="s">
        <v>10745</v>
      </c>
      <c r="S2535" s="237" t="s">
        <v>10746</v>
      </c>
      <c r="T2535" s="237" t="s">
        <v>10747</v>
      </c>
      <c r="U2535" s="237" t="s">
        <v>11523</v>
      </c>
      <c r="V2535" s="237" t="s">
        <v>101</v>
      </c>
      <c r="W2535" s="237"/>
      <c r="X2535" s="237"/>
      <c r="Y2535" s="237" t="s">
        <v>11521</v>
      </c>
      <c r="Z2535" s="237" t="s">
        <v>11522</v>
      </c>
      <c r="AA2535" s="237" t="str">
        <f t="shared" si="454"/>
        <v>ヒヨリダイヘルパーステーションウグイス</v>
      </c>
      <c r="AB2535" s="237" t="s">
        <v>3003</v>
      </c>
      <c r="AC2535" s="237" t="str">
        <f t="shared" si="455"/>
        <v>982</v>
      </c>
      <c r="AD2535" s="237" t="str">
        <f t="shared" si="456"/>
        <v>0811</v>
      </c>
      <c r="AE2535" s="237" t="s">
        <v>7382</v>
      </c>
      <c r="AF2535" s="237" t="s">
        <v>10745</v>
      </c>
      <c r="AG2535" s="237" t="str">
        <f t="shared" si="457"/>
        <v>仙台市太白区ひより台２５番１２号　恵千コーポ１０２号</v>
      </c>
      <c r="AH2535" s="237" t="s">
        <v>10746</v>
      </c>
      <c r="AI2535" s="237" t="s">
        <v>10747</v>
      </c>
      <c r="AJ2535" s="237" t="s">
        <v>260</v>
      </c>
    </row>
    <row r="2536" spans="1:36">
      <c r="A2536" s="237" t="str">
        <f t="shared" si="449"/>
        <v>0415400712就労継続支援Ａ型</v>
      </c>
      <c r="B2536" s="237" t="s">
        <v>11108</v>
      </c>
      <c r="C2536" s="237" t="s">
        <v>11109</v>
      </c>
      <c r="D2536" s="237" t="str">
        <f t="shared" si="450"/>
        <v>シャカイフクシホウジンキョウセイフクシカイ</v>
      </c>
      <c r="E2536" s="237" t="s">
        <v>2317</v>
      </c>
      <c r="F2536" s="237" t="str">
        <f t="shared" si="451"/>
        <v>981</v>
      </c>
      <c r="G2536" s="237" t="str">
        <f t="shared" si="452"/>
        <v>1102</v>
      </c>
      <c r="H2536" s="237" t="s">
        <v>11110</v>
      </c>
      <c r="I2536" s="237" t="str">
        <f t="shared" si="453"/>
        <v>仙台市太白区袋原五丁目12番1号</v>
      </c>
      <c r="J2536" s="237" t="s">
        <v>11111</v>
      </c>
      <c r="K2536" s="237" t="s">
        <v>11112</v>
      </c>
      <c r="L2536" s="237" t="s">
        <v>353</v>
      </c>
      <c r="M2536" s="237" t="s">
        <v>11113</v>
      </c>
      <c r="N2536" s="237" t="s">
        <v>11524</v>
      </c>
      <c r="O2536" s="237" t="s">
        <v>11525</v>
      </c>
      <c r="P2536" s="237" t="s">
        <v>11116</v>
      </c>
      <c r="Q2536" s="237" t="s">
        <v>7382</v>
      </c>
      <c r="R2536" s="237" t="s">
        <v>11526</v>
      </c>
      <c r="S2536" s="237" t="s">
        <v>11527</v>
      </c>
      <c r="T2536" s="237" t="s">
        <v>11528</v>
      </c>
      <c r="U2536" s="237" t="s">
        <v>11529</v>
      </c>
      <c r="V2536" s="237" t="s">
        <v>110</v>
      </c>
      <c r="W2536" s="237"/>
      <c r="X2536" s="237"/>
      <c r="Y2536" s="237" t="s">
        <v>11524</v>
      </c>
      <c r="Z2536" s="237" t="s">
        <v>11525</v>
      </c>
      <c r="AA2536" s="237" t="str">
        <f t="shared" si="454"/>
        <v>シャカイフクシホウジンキョウセイフクシカイハギノサトフクシコウジョウ</v>
      </c>
      <c r="AB2536" s="237" t="s">
        <v>11116</v>
      </c>
      <c r="AC2536" s="237" t="str">
        <f t="shared" si="455"/>
        <v>982</v>
      </c>
      <c r="AD2536" s="237" t="str">
        <f t="shared" si="456"/>
        <v>0804</v>
      </c>
      <c r="AE2536" s="237" t="s">
        <v>7382</v>
      </c>
      <c r="AF2536" s="237" t="s">
        <v>11526</v>
      </c>
      <c r="AG2536" s="237" t="str">
        <f t="shared" si="457"/>
        <v>仙台市太白区鈎取御堂平38番地</v>
      </c>
      <c r="AH2536" s="237" t="s">
        <v>11527</v>
      </c>
      <c r="AI2536" s="237" t="s">
        <v>11528</v>
      </c>
      <c r="AJ2536" s="237" t="s">
        <v>260</v>
      </c>
    </row>
    <row r="2537" spans="1:36">
      <c r="A2537" s="237" t="str">
        <f t="shared" si="449"/>
        <v>0415400712就労継続支援Ｂ型</v>
      </c>
      <c r="B2537" s="237" t="s">
        <v>11108</v>
      </c>
      <c r="C2537" s="237" t="s">
        <v>11109</v>
      </c>
      <c r="D2537" s="237" t="str">
        <f t="shared" si="450"/>
        <v>シャカイフクシホウジンキョウセイフクシカイ</v>
      </c>
      <c r="E2537" s="237" t="s">
        <v>2317</v>
      </c>
      <c r="F2537" s="237" t="str">
        <f t="shared" si="451"/>
        <v>981</v>
      </c>
      <c r="G2537" s="237" t="str">
        <f t="shared" si="452"/>
        <v>1102</v>
      </c>
      <c r="H2537" s="237" t="s">
        <v>11110</v>
      </c>
      <c r="I2537" s="237" t="str">
        <f t="shared" si="453"/>
        <v>仙台市太白区袋原五丁目12番1号</v>
      </c>
      <c r="J2537" s="237" t="s">
        <v>11111</v>
      </c>
      <c r="K2537" s="237" t="s">
        <v>11112</v>
      </c>
      <c r="L2537" s="237" t="s">
        <v>353</v>
      </c>
      <c r="M2537" s="237" t="s">
        <v>11113</v>
      </c>
      <c r="N2537" s="237" t="s">
        <v>11524</v>
      </c>
      <c r="O2537" s="237" t="s">
        <v>11525</v>
      </c>
      <c r="P2537" s="237" t="s">
        <v>11116</v>
      </c>
      <c r="Q2537" s="237" t="s">
        <v>7382</v>
      </c>
      <c r="R2537" s="237" t="s">
        <v>11526</v>
      </c>
      <c r="S2537" s="237" t="s">
        <v>11527</v>
      </c>
      <c r="T2537" s="237" t="s">
        <v>11528</v>
      </c>
      <c r="U2537" s="237" t="s">
        <v>11529</v>
      </c>
      <c r="V2537" s="237" t="s">
        <v>111</v>
      </c>
      <c r="W2537" s="237"/>
      <c r="X2537" s="237"/>
      <c r="Y2537" s="237" t="s">
        <v>11524</v>
      </c>
      <c r="Z2537" s="237" t="s">
        <v>11525</v>
      </c>
      <c r="AA2537" s="237" t="str">
        <f t="shared" si="454"/>
        <v>シャカイフクシホウジンキョウセイフクシカイハギノサトフクシコウジョウ</v>
      </c>
      <c r="AB2537" s="237" t="s">
        <v>11116</v>
      </c>
      <c r="AC2537" s="237" t="str">
        <f t="shared" si="455"/>
        <v>982</v>
      </c>
      <c r="AD2537" s="237" t="str">
        <f t="shared" si="456"/>
        <v>0804</v>
      </c>
      <c r="AE2537" s="237" t="s">
        <v>7382</v>
      </c>
      <c r="AF2537" s="237" t="s">
        <v>11526</v>
      </c>
      <c r="AG2537" s="237" t="str">
        <f t="shared" si="457"/>
        <v>仙台市太白区鈎取御堂平38番地</v>
      </c>
      <c r="AH2537" s="237" t="s">
        <v>11527</v>
      </c>
      <c r="AI2537" s="237" t="s">
        <v>11528</v>
      </c>
      <c r="AJ2537" s="237" t="s">
        <v>260</v>
      </c>
    </row>
    <row r="2538" spans="1:36">
      <c r="A2538" s="237" t="str">
        <f t="shared" si="449"/>
        <v>0415400720生活介護</v>
      </c>
      <c r="B2538" s="237" t="s">
        <v>9525</v>
      </c>
      <c r="C2538" s="237" t="s">
        <v>9526</v>
      </c>
      <c r="D2538" s="237" t="str">
        <f t="shared" si="450"/>
        <v>トクテイヒエイリカツドウホウジンフルハウス</v>
      </c>
      <c r="E2538" s="237" t="s">
        <v>9527</v>
      </c>
      <c r="F2538" s="237" t="str">
        <f t="shared" si="451"/>
        <v>981</v>
      </c>
      <c r="G2538" s="237" t="str">
        <f t="shared" si="452"/>
        <v>1101</v>
      </c>
      <c r="H2538" s="237" t="s">
        <v>9528</v>
      </c>
      <c r="I2538" s="237" t="str">
        <f t="shared" si="453"/>
        <v>仙台市太白区四郎丸字前９２番地</v>
      </c>
      <c r="J2538" s="237" t="s">
        <v>9529</v>
      </c>
      <c r="K2538" s="237" t="s">
        <v>9529</v>
      </c>
      <c r="L2538" s="237" t="s">
        <v>901</v>
      </c>
      <c r="M2538" s="237" t="s">
        <v>9530</v>
      </c>
      <c r="N2538" s="237" t="s">
        <v>11490</v>
      </c>
      <c r="O2538" s="237" t="s">
        <v>11491</v>
      </c>
      <c r="P2538" s="237" t="s">
        <v>9527</v>
      </c>
      <c r="Q2538" s="237" t="s">
        <v>7382</v>
      </c>
      <c r="R2538" s="237" t="s">
        <v>11492</v>
      </c>
      <c r="S2538" s="237" t="s">
        <v>9529</v>
      </c>
      <c r="T2538" s="237" t="s">
        <v>9529</v>
      </c>
      <c r="U2538" s="237" t="s">
        <v>11530</v>
      </c>
      <c r="V2538" s="237" t="s">
        <v>105</v>
      </c>
      <c r="W2538" s="237"/>
      <c r="X2538" s="237"/>
      <c r="Y2538" s="237" t="s">
        <v>11490</v>
      </c>
      <c r="Z2538" s="237" t="s">
        <v>11491</v>
      </c>
      <c r="AA2538" s="237" t="str">
        <f t="shared" si="454"/>
        <v>フリースペースソレイユ</v>
      </c>
      <c r="AB2538" s="237" t="s">
        <v>9527</v>
      </c>
      <c r="AC2538" s="237" t="str">
        <f t="shared" si="455"/>
        <v>981</v>
      </c>
      <c r="AD2538" s="237" t="str">
        <f t="shared" si="456"/>
        <v>1101</v>
      </c>
      <c r="AE2538" s="237" t="s">
        <v>7382</v>
      </c>
      <c r="AF2538" s="237" t="s">
        <v>11492</v>
      </c>
      <c r="AG2538" s="237" t="str">
        <f t="shared" si="457"/>
        <v>仙台市太白区四郎丸字前９２</v>
      </c>
      <c r="AH2538" s="237" t="s">
        <v>9529</v>
      </c>
      <c r="AI2538" s="237" t="s">
        <v>9529</v>
      </c>
      <c r="AJ2538" s="237" t="s">
        <v>260</v>
      </c>
    </row>
    <row r="2539" spans="1:36">
      <c r="A2539" s="237" t="str">
        <f t="shared" si="449"/>
        <v>0415400720就労移行支援</v>
      </c>
      <c r="B2539" s="237" t="s">
        <v>9525</v>
      </c>
      <c r="C2539" s="237" t="s">
        <v>9526</v>
      </c>
      <c r="D2539" s="237" t="str">
        <f t="shared" si="450"/>
        <v>トクテイヒエイリカツドウホウジンフルハウス</v>
      </c>
      <c r="E2539" s="237" t="s">
        <v>9527</v>
      </c>
      <c r="F2539" s="237" t="str">
        <f t="shared" si="451"/>
        <v>981</v>
      </c>
      <c r="G2539" s="237" t="str">
        <f t="shared" si="452"/>
        <v>1101</v>
      </c>
      <c r="H2539" s="237" t="s">
        <v>9528</v>
      </c>
      <c r="I2539" s="237" t="str">
        <f t="shared" si="453"/>
        <v>仙台市太白区四郎丸字前９２番地</v>
      </c>
      <c r="J2539" s="237" t="s">
        <v>9529</v>
      </c>
      <c r="K2539" s="237" t="s">
        <v>9529</v>
      </c>
      <c r="L2539" s="237" t="s">
        <v>901</v>
      </c>
      <c r="M2539" s="237" t="s">
        <v>9530</v>
      </c>
      <c r="N2539" s="237" t="s">
        <v>11490</v>
      </c>
      <c r="O2539" s="237" t="s">
        <v>11491</v>
      </c>
      <c r="P2539" s="237" t="s">
        <v>9527</v>
      </c>
      <c r="Q2539" s="237" t="s">
        <v>7382</v>
      </c>
      <c r="R2539" s="237" t="s">
        <v>11492</v>
      </c>
      <c r="S2539" s="237" t="s">
        <v>9529</v>
      </c>
      <c r="T2539" s="237" t="s">
        <v>9529</v>
      </c>
      <c r="U2539" s="237" t="s">
        <v>11530</v>
      </c>
      <c r="V2539" s="237" t="s">
        <v>109</v>
      </c>
      <c r="W2539" s="237"/>
      <c r="X2539" s="237"/>
      <c r="Y2539" s="237" t="s">
        <v>11490</v>
      </c>
      <c r="Z2539" s="237" t="s">
        <v>11491</v>
      </c>
      <c r="AA2539" s="237" t="str">
        <f t="shared" si="454"/>
        <v>フリースペースソレイユ</v>
      </c>
      <c r="AB2539" s="237" t="s">
        <v>9527</v>
      </c>
      <c r="AC2539" s="237" t="str">
        <f t="shared" si="455"/>
        <v>981</v>
      </c>
      <c r="AD2539" s="237" t="str">
        <f t="shared" si="456"/>
        <v>1101</v>
      </c>
      <c r="AE2539" s="237" t="s">
        <v>7382</v>
      </c>
      <c r="AF2539" s="237" t="s">
        <v>11492</v>
      </c>
      <c r="AG2539" s="237" t="str">
        <f t="shared" si="457"/>
        <v>仙台市太白区四郎丸字前９２</v>
      </c>
      <c r="AH2539" s="237" t="s">
        <v>9529</v>
      </c>
      <c r="AI2539" s="237" t="s">
        <v>9529</v>
      </c>
      <c r="AJ2539" s="237" t="s">
        <v>332</v>
      </c>
    </row>
    <row r="2540" spans="1:36">
      <c r="A2540" s="237" t="str">
        <f t="shared" si="449"/>
        <v>0415400720就労継続支援Ｂ型</v>
      </c>
      <c r="B2540" s="237" t="s">
        <v>9525</v>
      </c>
      <c r="C2540" s="237" t="s">
        <v>9526</v>
      </c>
      <c r="D2540" s="237" t="str">
        <f t="shared" si="450"/>
        <v>トクテイヒエイリカツドウホウジンフルハウス</v>
      </c>
      <c r="E2540" s="237" t="s">
        <v>9527</v>
      </c>
      <c r="F2540" s="237" t="str">
        <f t="shared" si="451"/>
        <v>981</v>
      </c>
      <c r="G2540" s="237" t="str">
        <f t="shared" si="452"/>
        <v>1101</v>
      </c>
      <c r="H2540" s="237" t="s">
        <v>9528</v>
      </c>
      <c r="I2540" s="237" t="str">
        <f t="shared" si="453"/>
        <v>仙台市太白区四郎丸字前９２番地</v>
      </c>
      <c r="J2540" s="237" t="s">
        <v>9529</v>
      </c>
      <c r="K2540" s="237" t="s">
        <v>9529</v>
      </c>
      <c r="L2540" s="237" t="s">
        <v>901</v>
      </c>
      <c r="M2540" s="237" t="s">
        <v>9530</v>
      </c>
      <c r="N2540" s="237" t="s">
        <v>11490</v>
      </c>
      <c r="O2540" s="237" t="s">
        <v>11491</v>
      </c>
      <c r="P2540" s="237" t="s">
        <v>9527</v>
      </c>
      <c r="Q2540" s="237" t="s">
        <v>7382</v>
      </c>
      <c r="R2540" s="237" t="s">
        <v>11492</v>
      </c>
      <c r="S2540" s="237" t="s">
        <v>9529</v>
      </c>
      <c r="T2540" s="237" t="s">
        <v>9529</v>
      </c>
      <c r="U2540" s="237" t="s">
        <v>11530</v>
      </c>
      <c r="V2540" s="237" t="s">
        <v>111</v>
      </c>
      <c r="W2540" s="237"/>
      <c r="X2540" s="237"/>
      <c r="Y2540" s="237" t="s">
        <v>11490</v>
      </c>
      <c r="Z2540" s="237" t="s">
        <v>11491</v>
      </c>
      <c r="AA2540" s="237" t="str">
        <f t="shared" si="454"/>
        <v>フリースペースソレイユ</v>
      </c>
      <c r="AB2540" s="237" t="s">
        <v>9527</v>
      </c>
      <c r="AC2540" s="237" t="str">
        <f t="shared" si="455"/>
        <v>981</v>
      </c>
      <c r="AD2540" s="237" t="str">
        <f t="shared" si="456"/>
        <v>1101</v>
      </c>
      <c r="AE2540" s="237" t="s">
        <v>7382</v>
      </c>
      <c r="AF2540" s="237" t="s">
        <v>11492</v>
      </c>
      <c r="AG2540" s="237" t="str">
        <f t="shared" si="457"/>
        <v>仙台市太白区四郎丸字前９２</v>
      </c>
      <c r="AH2540" s="237" t="s">
        <v>9529</v>
      </c>
      <c r="AI2540" s="237" t="s">
        <v>9529</v>
      </c>
      <c r="AJ2540" s="237" t="s">
        <v>260</v>
      </c>
    </row>
    <row r="2541" spans="1:36">
      <c r="A2541" s="237" t="str">
        <f t="shared" si="449"/>
        <v>0415400738居宅介護</v>
      </c>
      <c r="B2541" s="237" t="s">
        <v>11531</v>
      </c>
      <c r="C2541" s="237" t="s">
        <v>11532</v>
      </c>
      <c r="D2541" s="237" t="str">
        <f t="shared" si="450"/>
        <v>ユウゲンカイシャホウユウセイカツケンキュウシャ</v>
      </c>
      <c r="E2541" s="237" t="s">
        <v>11533</v>
      </c>
      <c r="F2541" s="237" t="str">
        <f t="shared" si="451"/>
        <v>982</v>
      </c>
      <c r="G2541" s="237" t="str">
        <f t="shared" si="452"/>
        <v>0826</v>
      </c>
      <c r="H2541" s="237" t="s">
        <v>11534</v>
      </c>
      <c r="I2541" s="237" t="str">
        <f t="shared" si="453"/>
        <v>仙台市太白区三神峯２－８－６５</v>
      </c>
      <c r="J2541" s="237" t="s">
        <v>11535</v>
      </c>
      <c r="K2541" s="237" t="s">
        <v>11536</v>
      </c>
      <c r="L2541" s="237" t="s">
        <v>339</v>
      </c>
      <c r="M2541" s="237" t="s">
        <v>11537</v>
      </c>
      <c r="N2541" s="237" t="s">
        <v>11538</v>
      </c>
      <c r="O2541" s="237" t="s">
        <v>11539</v>
      </c>
      <c r="P2541" s="237" t="s">
        <v>11533</v>
      </c>
      <c r="Q2541" s="237" t="s">
        <v>7382</v>
      </c>
      <c r="R2541" s="237" t="s">
        <v>11540</v>
      </c>
      <c r="S2541" s="237" t="s">
        <v>11541</v>
      </c>
      <c r="T2541" s="237" t="s">
        <v>11536</v>
      </c>
      <c r="U2541" s="237" t="s">
        <v>11542</v>
      </c>
      <c r="V2541" s="237" t="s">
        <v>99</v>
      </c>
      <c r="W2541" s="237"/>
      <c r="X2541" s="237"/>
      <c r="Y2541" s="237" t="s">
        <v>11538</v>
      </c>
      <c r="Z2541" s="237" t="s">
        <v>11539</v>
      </c>
      <c r="AA2541" s="237" t="str">
        <f t="shared" si="454"/>
        <v>ホウモンカイゴササエ</v>
      </c>
      <c r="AB2541" s="237" t="s">
        <v>11533</v>
      </c>
      <c r="AC2541" s="237" t="str">
        <f t="shared" si="455"/>
        <v>982</v>
      </c>
      <c r="AD2541" s="237" t="str">
        <f t="shared" si="456"/>
        <v>0826</v>
      </c>
      <c r="AE2541" s="237" t="s">
        <v>7382</v>
      </c>
      <c r="AF2541" s="237" t="s">
        <v>11540</v>
      </c>
      <c r="AG2541" s="237" t="str">
        <f t="shared" si="457"/>
        <v>仙台市太白区三神峯二丁目13番38-202号</v>
      </c>
      <c r="AH2541" s="237" t="s">
        <v>11541</v>
      </c>
      <c r="AI2541" s="237" t="s">
        <v>11536</v>
      </c>
      <c r="AJ2541" s="237" t="s">
        <v>260</v>
      </c>
    </row>
    <row r="2542" spans="1:36">
      <c r="A2542" s="237" t="str">
        <f t="shared" si="449"/>
        <v>0415400738重度訪問介護</v>
      </c>
      <c r="B2542" s="237" t="s">
        <v>11531</v>
      </c>
      <c r="C2542" s="237" t="s">
        <v>11532</v>
      </c>
      <c r="D2542" s="237" t="str">
        <f t="shared" si="450"/>
        <v>ユウゲンカイシャホウユウセイカツケンキュウシャ</v>
      </c>
      <c r="E2542" s="237" t="s">
        <v>11533</v>
      </c>
      <c r="F2542" s="237" t="str">
        <f t="shared" si="451"/>
        <v>982</v>
      </c>
      <c r="G2542" s="237" t="str">
        <f t="shared" si="452"/>
        <v>0826</v>
      </c>
      <c r="H2542" s="237" t="s">
        <v>11534</v>
      </c>
      <c r="I2542" s="237" t="str">
        <f t="shared" si="453"/>
        <v>仙台市太白区三神峯２－８－６５</v>
      </c>
      <c r="J2542" s="237" t="s">
        <v>11535</v>
      </c>
      <c r="K2542" s="237" t="s">
        <v>11536</v>
      </c>
      <c r="L2542" s="237" t="s">
        <v>339</v>
      </c>
      <c r="M2542" s="237" t="s">
        <v>11537</v>
      </c>
      <c r="N2542" s="237" t="s">
        <v>11538</v>
      </c>
      <c r="O2542" s="237" t="s">
        <v>11539</v>
      </c>
      <c r="P2542" s="237" t="s">
        <v>11533</v>
      </c>
      <c r="Q2542" s="237" t="s">
        <v>7382</v>
      </c>
      <c r="R2542" s="237" t="s">
        <v>11540</v>
      </c>
      <c r="S2542" s="237" t="s">
        <v>11541</v>
      </c>
      <c r="T2542" s="237" t="s">
        <v>11536</v>
      </c>
      <c r="U2542" s="237" t="s">
        <v>11542</v>
      </c>
      <c r="V2542" s="237" t="s">
        <v>101</v>
      </c>
      <c r="W2542" s="237"/>
      <c r="X2542" s="237"/>
      <c r="Y2542" s="237" t="s">
        <v>11538</v>
      </c>
      <c r="Z2542" s="237" t="s">
        <v>11539</v>
      </c>
      <c r="AA2542" s="237" t="str">
        <f t="shared" si="454"/>
        <v>ホウモンカイゴササエ</v>
      </c>
      <c r="AB2542" s="237" t="s">
        <v>11533</v>
      </c>
      <c r="AC2542" s="237" t="str">
        <f t="shared" si="455"/>
        <v>982</v>
      </c>
      <c r="AD2542" s="237" t="str">
        <f t="shared" si="456"/>
        <v>0826</v>
      </c>
      <c r="AE2542" s="237" t="s">
        <v>7382</v>
      </c>
      <c r="AF2542" s="237" t="s">
        <v>11543</v>
      </c>
      <c r="AG2542" s="237" t="str">
        <f t="shared" si="457"/>
        <v>仙台市太白区三神峯二丁目13番38-202</v>
      </c>
      <c r="AH2542" s="237" t="s">
        <v>11541</v>
      </c>
      <c r="AI2542" s="237" t="s">
        <v>11536</v>
      </c>
      <c r="AJ2542" s="237" t="s">
        <v>260</v>
      </c>
    </row>
    <row r="2543" spans="1:36">
      <c r="A2543" s="237" t="str">
        <f t="shared" si="449"/>
        <v>0415400738行動援護</v>
      </c>
      <c r="B2543" s="237" t="s">
        <v>11531</v>
      </c>
      <c r="C2543" s="237" t="s">
        <v>11532</v>
      </c>
      <c r="D2543" s="237" t="str">
        <f t="shared" si="450"/>
        <v>ユウゲンカイシャホウユウセイカツケンキュウシャ</v>
      </c>
      <c r="E2543" s="237" t="s">
        <v>11533</v>
      </c>
      <c r="F2543" s="237" t="str">
        <f t="shared" si="451"/>
        <v>982</v>
      </c>
      <c r="G2543" s="237" t="str">
        <f t="shared" si="452"/>
        <v>0826</v>
      </c>
      <c r="H2543" s="237" t="s">
        <v>11534</v>
      </c>
      <c r="I2543" s="237" t="str">
        <f t="shared" si="453"/>
        <v>仙台市太白区三神峯２－８－６５</v>
      </c>
      <c r="J2543" s="237" t="s">
        <v>11535</v>
      </c>
      <c r="K2543" s="237" t="s">
        <v>11536</v>
      </c>
      <c r="L2543" s="237" t="s">
        <v>339</v>
      </c>
      <c r="M2543" s="237" t="s">
        <v>11537</v>
      </c>
      <c r="N2543" s="237" t="s">
        <v>11538</v>
      </c>
      <c r="O2543" s="237" t="s">
        <v>11539</v>
      </c>
      <c r="P2543" s="237" t="s">
        <v>11533</v>
      </c>
      <c r="Q2543" s="237" t="s">
        <v>7382</v>
      </c>
      <c r="R2543" s="237" t="s">
        <v>11540</v>
      </c>
      <c r="S2543" s="237" t="s">
        <v>11541</v>
      </c>
      <c r="T2543" s="237" t="s">
        <v>11536</v>
      </c>
      <c r="U2543" s="237" t="s">
        <v>11542</v>
      </c>
      <c r="V2543" s="237" t="s">
        <v>102</v>
      </c>
      <c r="W2543" s="237"/>
      <c r="X2543" s="237"/>
      <c r="Y2543" s="237" t="s">
        <v>11538</v>
      </c>
      <c r="Z2543" s="237" t="s">
        <v>11539</v>
      </c>
      <c r="AA2543" s="237" t="str">
        <f t="shared" si="454"/>
        <v>ホウモンカイゴササエ</v>
      </c>
      <c r="AB2543" s="237" t="s">
        <v>11533</v>
      </c>
      <c r="AC2543" s="237" t="str">
        <f t="shared" si="455"/>
        <v>982</v>
      </c>
      <c r="AD2543" s="237" t="str">
        <f t="shared" si="456"/>
        <v>0826</v>
      </c>
      <c r="AE2543" s="237" t="s">
        <v>7382</v>
      </c>
      <c r="AF2543" s="237" t="s">
        <v>11534</v>
      </c>
      <c r="AG2543" s="237" t="str">
        <f t="shared" si="457"/>
        <v>仙台市太白区三神峯２－８－６５</v>
      </c>
      <c r="AH2543" s="237" t="s">
        <v>11535</v>
      </c>
      <c r="AI2543" s="237" t="s">
        <v>11536</v>
      </c>
      <c r="AJ2543" s="237" t="s">
        <v>332</v>
      </c>
    </row>
    <row r="2544" spans="1:36">
      <c r="A2544" s="237" t="str">
        <f t="shared" si="449"/>
        <v>0415400746就労継続支援Ｂ型</v>
      </c>
      <c r="B2544" s="237" t="s">
        <v>7505</v>
      </c>
      <c r="C2544" s="237" t="s">
        <v>7506</v>
      </c>
      <c r="D2544" s="237" t="str">
        <f t="shared" si="450"/>
        <v>トクテイヒエイリカツドウホウジン　ホップノモリ</v>
      </c>
      <c r="E2544" s="237" t="s">
        <v>646</v>
      </c>
      <c r="F2544" s="237" t="str">
        <f t="shared" si="451"/>
        <v>980</v>
      </c>
      <c r="G2544" s="237" t="str">
        <f t="shared" si="452"/>
        <v>0014</v>
      </c>
      <c r="H2544" s="237" t="s">
        <v>7507</v>
      </c>
      <c r="I2544" s="237" t="str">
        <f t="shared" si="453"/>
        <v>仙台市青葉区本町一丁目2番5号第3志ら梅ビル4階</v>
      </c>
      <c r="J2544" s="237" t="s">
        <v>7442</v>
      </c>
      <c r="K2544" s="237" t="s">
        <v>7443</v>
      </c>
      <c r="L2544" s="237" t="s">
        <v>7508</v>
      </c>
      <c r="M2544" s="237" t="s">
        <v>7509</v>
      </c>
      <c r="N2544" s="237" t="s">
        <v>11544</v>
      </c>
      <c r="O2544" s="237" t="s">
        <v>11545</v>
      </c>
      <c r="P2544" s="237" t="s">
        <v>7381</v>
      </c>
      <c r="Q2544" s="237" t="s">
        <v>7382</v>
      </c>
      <c r="R2544" s="237" t="s">
        <v>11546</v>
      </c>
      <c r="S2544" s="237" t="s">
        <v>11547</v>
      </c>
      <c r="T2544" s="237" t="s">
        <v>11548</v>
      </c>
      <c r="U2544" s="237" t="s">
        <v>11549</v>
      </c>
      <c r="V2544" s="237" t="s">
        <v>111</v>
      </c>
      <c r="W2544" s="237"/>
      <c r="X2544" s="237"/>
      <c r="Y2544" s="237" t="s">
        <v>11544</v>
      </c>
      <c r="Z2544" s="237" t="s">
        <v>11545</v>
      </c>
      <c r="AA2544" s="237" t="str">
        <f t="shared" si="454"/>
        <v>ビスタ～リフードマーケット</v>
      </c>
      <c r="AB2544" s="237" t="s">
        <v>7381</v>
      </c>
      <c r="AC2544" s="237" t="str">
        <f t="shared" si="455"/>
        <v>982</v>
      </c>
      <c r="AD2544" s="237" t="str">
        <f t="shared" si="456"/>
        <v>0011</v>
      </c>
      <c r="AE2544" s="237" t="s">
        <v>7382</v>
      </c>
      <c r="AF2544" s="237" t="s">
        <v>11546</v>
      </c>
      <c r="AG2544" s="237" t="str">
        <f t="shared" si="457"/>
        <v>仙台市太白区長町１丁目２番８号</v>
      </c>
      <c r="AH2544" s="237" t="s">
        <v>11547</v>
      </c>
      <c r="AI2544" s="237" t="s">
        <v>11548</v>
      </c>
      <c r="AJ2544" s="237" t="s">
        <v>260</v>
      </c>
    </row>
    <row r="2545" spans="1:36">
      <c r="A2545" s="237" t="str">
        <f t="shared" si="449"/>
        <v>0415400753居宅介護</v>
      </c>
      <c r="B2545" s="237" t="s">
        <v>10858</v>
      </c>
      <c r="C2545" s="237" t="s">
        <v>10859</v>
      </c>
      <c r="D2545" s="237" t="str">
        <f t="shared" si="450"/>
        <v>カブシキガイシャＳＴエンタープライズ</v>
      </c>
      <c r="E2545" s="237" t="s">
        <v>10860</v>
      </c>
      <c r="F2545" s="237" t="str">
        <f t="shared" si="451"/>
        <v>984</v>
      </c>
      <c r="G2545" s="237" t="str">
        <f t="shared" si="452"/>
        <v>0806</v>
      </c>
      <c r="H2545" s="237" t="s">
        <v>10861</v>
      </c>
      <c r="I2545" s="237" t="str">
        <f t="shared" si="453"/>
        <v>仙台市若林区舟丁44番地</v>
      </c>
      <c r="J2545" s="237" t="s">
        <v>10862</v>
      </c>
      <c r="K2545" s="237" t="s">
        <v>10863</v>
      </c>
      <c r="L2545" s="237" t="s">
        <v>339</v>
      </c>
      <c r="M2545" s="237" t="s">
        <v>10864</v>
      </c>
      <c r="N2545" s="237" t="s">
        <v>10865</v>
      </c>
      <c r="O2545" s="237" t="s">
        <v>10866</v>
      </c>
      <c r="P2545" s="237" t="s">
        <v>7895</v>
      </c>
      <c r="Q2545" s="237" t="s">
        <v>7382</v>
      </c>
      <c r="R2545" s="237" t="s">
        <v>11550</v>
      </c>
      <c r="S2545" s="237" t="s">
        <v>10862</v>
      </c>
      <c r="T2545" s="237" t="s">
        <v>11551</v>
      </c>
      <c r="U2545" s="237" t="s">
        <v>11552</v>
      </c>
      <c r="V2545" s="237" t="s">
        <v>99</v>
      </c>
      <c r="W2545" s="237"/>
      <c r="X2545" s="237"/>
      <c r="Y2545" s="237" t="s">
        <v>10865</v>
      </c>
      <c r="Z2545" s="237" t="s">
        <v>10866</v>
      </c>
      <c r="AA2545" s="237" t="str">
        <f t="shared" si="454"/>
        <v>アスカホウモンカイゴジギョウショ</v>
      </c>
      <c r="AB2545" s="237" t="s">
        <v>7895</v>
      </c>
      <c r="AC2545" s="237" t="str">
        <f t="shared" si="455"/>
        <v>982</v>
      </c>
      <c r="AD2545" s="237" t="str">
        <f t="shared" si="456"/>
        <v>0222</v>
      </c>
      <c r="AE2545" s="237" t="s">
        <v>7382</v>
      </c>
      <c r="AF2545" s="237" t="s">
        <v>11550</v>
      </c>
      <c r="AG2545" s="237" t="str">
        <f t="shared" si="457"/>
        <v>仙台市太白区人来田一丁目５番３号</v>
      </c>
      <c r="AH2545" s="237" t="s">
        <v>10862</v>
      </c>
      <c r="AI2545" s="237" t="s">
        <v>11551</v>
      </c>
      <c r="AJ2545" s="237" t="s">
        <v>332</v>
      </c>
    </row>
    <row r="2546" spans="1:36">
      <c r="A2546" s="237" t="str">
        <f t="shared" si="449"/>
        <v>0415400753重度訪問介護</v>
      </c>
      <c r="B2546" s="237" t="s">
        <v>10858</v>
      </c>
      <c r="C2546" s="237" t="s">
        <v>10859</v>
      </c>
      <c r="D2546" s="237" t="str">
        <f t="shared" si="450"/>
        <v>カブシキガイシャＳＴエンタープライズ</v>
      </c>
      <c r="E2546" s="237" t="s">
        <v>10860</v>
      </c>
      <c r="F2546" s="237" t="str">
        <f t="shared" si="451"/>
        <v>984</v>
      </c>
      <c r="G2546" s="237" t="str">
        <f t="shared" si="452"/>
        <v>0806</v>
      </c>
      <c r="H2546" s="237" t="s">
        <v>10861</v>
      </c>
      <c r="I2546" s="237" t="str">
        <f t="shared" si="453"/>
        <v>仙台市若林区舟丁44番地</v>
      </c>
      <c r="J2546" s="237" t="s">
        <v>10862</v>
      </c>
      <c r="K2546" s="237" t="s">
        <v>10863</v>
      </c>
      <c r="L2546" s="237" t="s">
        <v>339</v>
      </c>
      <c r="M2546" s="237" t="s">
        <v>10864</v>
      </c>
      <c r="N2546" s="237" t="s">
        <v>10865</v>
      </c>
      <c r="O2546" s="237" t="s">
        <v>10866</v>
      </c>
      <c r="P2546" s="237" t="s">
        <v>7895</v>
      </c>
      <c r="Q2546" s="237" t="s">
        <v>7382</v>
      </c>
      <c r="R2546" s="237" t="s">
        <v>11550</v>
      </c>
      <c r="S2546" s="237" t="s">
        <v>10862</v>
      </c>
      <c r="T2546" s="237" t="s">
        <v>11551</v>
      </c>
      <c r="U2546" s="237" t="s">
        <v>11552</v>
      </c>
      <c r="V2546" s="237" t="s">
        <v>101</v>
      </c>
      <c r="W2546" s="237"/>
      <c r="X2546" s="237"/>
      <c r="Y2546" s="237" t="s">
        <v>10865</v>
      </c>
      <c r="Z2546" s="237" t="s">
        <v>10866</v>
      </c>
      <c r="AA2546" s="237" t="str">
        <f t="shared" si="454"/>
        <v>アスカホウモンカイゴジギョウショ</v>
      </c>
      <c r="AB2546" s="237" t="s">
        <v>7895</v>
      </c>
      <c r="AC2546" s="237" t="str">
        <f t="shared" si="455"/>
        <v>982</v>
      </c>
      <c r="AD2546" s="237" t="str">
        <f t="shared" si="456"/>
        <v>0222</v>
      </c>
      <c r="AE2546" s="237" t="s">
        <v>7382</v>
      </c>
      <c r="AF2546" s="237" t="s">
        <v>11550</v>
      </c>
      <c r="AG2546" s="237" t="str">
        <f t="shared" si="457"/>
        <v>仙台市太白区人来田一丁目５番３号</v>
      </c>
      <c r="AH2546" s="237" t="s">
        <v>10862</v>
      </c>
      <c r="AI2546" s="237" t="s">
        <v>11551</v>
      </c>
      <c r="AJ2546" s="237" t="s">
        <v>332</v>
      </c>
    </row>
    <row r="2547" spans="1:36">
      <c r="A2547" s="237" t="str">
        <f t="shared" si="449"/>
        <v>0415400761就労移行支援</v>
      </c>
      <c r="B2547" s="237" t="s">
        <v>9469</v>
      </c>
      <c r="C2547" s="237" t="s">
        <v>9470</v>
      </c>
      <c r="D2547" s="237" t="str">
        <f t="shared" si="450"/>
        <v>トクテイヒエイリカツドウホウジンアナタノマチノ「ミカワヤ」サン</v>
      </c>
      <c r="E2547" s="237" t="s">
        <v>7895</v>
      </c>
      <c r="F2547" s="237" t="str">
        <f t="shared" si="451"/>
        <v>982</v>
      </c>
      <c r="G2547" s="237" t="str">
        <f t="shared" si="452"/>
        <v>0222</v>
      </c>
      <c r="H2547" s="237" t="s">
        <v>9471</v>
      </c>
      <c r="I2547" s="237" t="str">
        <f t="shared" si="453"/>
        <v>仙台市太白区人来田三丁目18番18号</v>
      </c>
      <c r="J2547" s="237" t="s">
        <v>9472</v>
      </c>
      <c r="K2547" s="237" t="s">
        <v>9473</v>
      </c>
      <c r="L2547" s="237" t="s">
        <v>248</v>
      </c>
      <c r="M2547" s="237" t="s">
        <v>9474</v>
      </c>
      <c r="N2547" s="237" t="s">
        <v>11553</v>
      </c>
      <c r="O2547" s="237" t="s">
        <v>11554</v>
      </c>
      <c r="P2547" s="237" t="s">
        <v>7381</v>
      </c>
      <c r="Q2547" s="237" t="s">
        <v>7382</v>
      </c>
      <c r="R2547" s="237" t="s">
        <v>11555</v>
      </c>
      <c r="S2547" s="237" t="s">
        <v>11556</v>
      </c>
      <c r="T2547" s="237" t="s">
        <v>11557</v>
      </c>
      <c r="U2547" s="237" t="s">
        <v>11558</v>
      </c>
      <c r="V2547" s="237" t="s">
        <v>109</v>
      </c>
      <c r="W2547" s="237"/>
      <c r="X2547" s="237"/>
      <c r="Y2547" s="237" t="s">
        <v>11553</v>
      </c>
      <c r="Z2547" s="237" t="s">
        <v>11554</v>
      </c>
      <c r="AA2547" s="237" t="str">
        <f t="shared" si="454"/>
        <v>スピナッチ</v>
      </c>
      <c r="AB2547" s="237" t="s">
        <v>7381</v>
      </c>
      <c r="AC2547" s="237" t="str">
        <f t="shared" si="455"/>
        <v>982</v>
      </c>
      <c r="AD2547" s="237" t="str">
        <f t="shared" si="456"/>
        <v>0011</v>
      </c>
      <c r="AE2547" s="237" t="s">
        <v>7382</v>
      </c>
      <c r="AF2547" s="237" t="s">
        <v>11555</v>
      </c>
      <c r="AG2547" s="237" t="str">
        <f t="shared" si="457"/>
        <v>仙台市太白区長町1-3-33 レジデンス長町第一101</v>
      </c>
      <c r="AH2547" s="237" t="s">
        <v>11556</v>
      </c>
      <c r="AI2547" s="237" t="s">
        <v>11557</v>
      </c>
      <c r="AJ2547" s="237" t="s">
        <v>260</v>
      </c>
    </row>
    <row r="2548" spans="1:36">
      <c r="A2548" s="237" t="str">
        <f t="shared" si="449"/>
        <v>0415400761就労継続支援Ｂ型</v>
      </c>
      <c r="B2548" s="237" t="s">
        <v>9469</v>
      </c>
      <c r="C2548" s="237" t="s">
        <v>9470</v>
      </c>
      <c r="D2548" s="237" t="str">
        <f t="shared" si="450"/>
        <v>トクテイヒエイリカツドウホウジンアナタノマチノ「ミカワヤ」サン</v>
      </c>
      <c r="E2548" s="237" t="s">
        <v>7895</v>
      </c>
      <c r="F2548" s="237" t="str">
        <f t="shared" si="451"/>
        <v>982</v>
      </c>
      <c r="G2548" s="237" t="str">
        <f t="shared" si="452"/>
        <v>0222</v>
      </c>
      <c r="H2548" s="237" t="s">
        <v>9471</v>
      </c>
      <c r="I2548" s="237" t="str">
        <f t="shared" si="453"/>
        <v>仙台市太白区人来田三丁目18番18号</v>
      </c>
      <c r="J2548" s="237" t="s">
        <v>9472</v>
      </c>
      <c r="K2548" s="237" t="s">
        <v>9473</v>
      </c>
      <c r="L2548" s="237" t="s">
        <v>248</v>
      </c>
      <c r="M2548" s="237" t="s">
        <v>9474</v>
      </c>
      <c r="N2548" s="237" t="s">
        <v>11553</v>
      </c>
      <c r="O2548" s="237" t="s">
        <v>11554</v>
      </c>
      <c r="P2548" s="237" t="s">
        <v>7381</v>
      </c>
      <c r="Q2548" s="237" t="s">
        <v>7382</v>
      </c>
      <c r="R2548" s="237" t="s">
        <v>11555</v>
      </c>
      <c r="S2548" s="237" t="s">
        <v>11556</v>
      </c>
      <c r="T2548" s="237" t="s">
        <v>11557</v>
      </c>
      <c r="U2548" s="237" t="s">
        <v>11558</v>
      </c>
      <c r="V2548" s="237" t="s">
        <v>111</v>
      </c>
      <c r="W2548" s="237"/>
      <c r="X2548" s="237"/>
      <c r="Y2548" s="237" t="s">
        <v>11553</v>
      </c>
      <c r="Z2548" s="237" t="s">
        <v>11554</v>
      </c>
      <c r="AA2548" s="237" t="str">
        <f t="shared" si="454"/>
        <v>スピナッチ</v>
      </c>
      <c r="AB2548" s="237" t="s">
        <v>7381</v>
      </c>
      <c r="AC2548" s="237" t="str">
        <f t="shared" si="455"/>
        <v>982</v>
      </c>
      <c r="AD2548" s="237" t="str">
        <f t="shared" si="456"/>
        <v>0011</v>
      </c>
      <c r="AE2548" s="237" t="s">
        <v>7382</v>
      </c>
      <c r="AF2548" s="237" t="s">
        <v>11555</v>
      </c>
      <c r="AG2548" s="237" t="str">
        <f t="shared" si="457"/>
        <v>仙台市太白区長町1-3-33 レジデンス長町第一101</v>
      </c>
      <c r="AH2548" s="237" t="s">
        <v>11556</v>
      </c>
      <c r="AI2548" s="237" t="s">
        <v>11557</v>
      </c>
      <c r="AJ2548" s="237" t="s">
        <v>260</v>
      </c>
    </row>
    <row r="2549" spans="1:36">
      <c r="A2549" s="237" t="str">
        <f t="shared" si="449"/>
        <v>0415400779児童デイサービス</v>
      </c>
      <c r="B2549" s="237" t="s">
        <v>947</v>
      </c>
      <c r="C2549" s="237" t="s">
        <v>948</v>
      </c>
      <c r="D2549" s="237" t="str">
        <f t="shared" si="450"/>
        <v>トクテイヒエイリカツドウホウジンワーカーズコープ</v>
      </c>
      <c r="E2549" s="237" t="s">
        <v>4758</v>
      </c>
      <c r="F2549" s="237" t="str">
        <f t="shared" si="451"/>
        <v>171</v>
      </c>
      <c r="G2549" s="237" t="str">
        <f t="shared" si="452"/>
        <v>0013</v>
      </c>
      <c r="H2549" s="237" t="s">
        <v>11559</v>
      </c>
      <c r="I2549" s="237" t="str">
        <f t="shared" si="453"/>
        <v>東京都豊島区東池袋1-44-3池袋ＩＳＰタマビル</v>
      </c>
      <c r="J2549" s="237" t="s">
        <v>951</v>
      </c>
      <c r="K2549" s="237" t="s">
        <v>952</v>
      </c>
      <c r="L2549" s="237" t="s">
        <v>901</v>
      </c>
      <c r="M2549" s="237" t="s">
        <v>953</v>
      </c>
      <c r="N2549" s="237" t="s">
        <v>11560</v>
      </c>
      <c r="O2549" s="237" t="s">
        <v>11561</v>
      </c>
      <c r="P2549" s="237" t="s">
        <v>7381</v>
      </c>
      <c r="Q2549" s="237" t="s">
        <v>7382</v>
      </c>
      <c r="R2549" s="237" t="s">
        <v>11562</v>
      </c>
      <c r="S2549" s="237" t="s">
        <v>11563</v>
      </c>
      <c r="T2549" s="237" t="s">
        <v>11564</v>
      </c>
      <c r="U2549" s="237" t="s">
        <v>11565</v>
      </c>
      <c r="V2549" s="237" t="s">
        <v>331</v>
      </c>
      <c r="W2549" s="237"/>
      <c r="X2549" s="237"/>
      <c r="Y2549" s="237" t="s">
        <v>11560</v>
      </c>
      <c r="Z2549" s="237" t="s">
        <v>11561</v>
      </c>
      <c r="AA2549" s="237" t="str">
        <f t="shared" si="454"/>
        <v>ピアサポートセンターソラ</v>
      </c>
      <c r="AB2549" s="237" t="s">
        <v>7381</v>
      </c>
      <c r="AC2549" s="237" t="str">
        <f t="shared" si="455"/>
        <v>982</v>
      </c>
      <c r="AD2549" s="237" t="str">
        <f t="shared" si="456"/>
        <v>0011</v>
      </c>
      <c r="AE2549" s="237" t="s">
        <v>7382</v>
      </c>
      <c r="AF2549" s="237" t="s">
        <v>11566</v>
      </c>
      <c r="AG2549" s="237" t="str">
        <f t="shared" si="457"/>
        <v>仙台市太白区長町南3丁目13-19　パーシモン長町1F</v>
      </c>
      <c r="AH2549" s="237" t="s">
        <v>11567</v>
      </c>
      <c r="AI2549" s="237" t="s">
        <v>11568</v>
      </c>
      <c r="AJ2549" s="237" t="s">
        <v>260</v>
      </c>
    </row>
    <row r="2550" spans="1:36">
      <c r="A2550" s="237" t="str">
        <f t="shared" si="449"/>
        <v>0415400779就労継続支援Ｂ型</v>
      </c>
      <c r="B2550" s="237" t="s">
        <v>947</v>
      </c>
      <c r="C2550" s="237" t="s">
        <v>948</v>
      </c>
      <c r="D2550" s="237" t="str">
        <f t="shared" si="450"/>
        <v>トクテイヒエイリカツドウホウジンワーカーズコープ</v>
      </c>
      <c r="E2550" s="237" t="s">
        <v>4758</v>
      </c>
      <c r="F2550" s="237" t="str">
        <f t="shared" si="451"/>
        <v>171</v>
      </c>
      <c r="G2550" s="237" t="str">
        <f t="shared" si="452"/>
        <v>0013</v>
      </c>
      <c r="H2550" s="237" t="s">
        <v>11559</v>
      </c>
      <c r="I2550" s="237" t="str">
        <f t="shared" si="453"/>
        <v>東京都豊島区東池袋1-44-3池袋ＩＳＰタマビル</v>
      </c>
      <c r="J2550" s="237" t="s">
        <v>951</v>
      </c>
      <c r="K2550" s="237" t="s">
        <v>952</v>
      </c>
      <c r="L2550" s="237" t="s">
        <v>901</v>
      </c>
      <c r="M2550" s="237" t="s">
        <v>953</v>
      </c>
      <c r="N2550" s="237" t="s">
        <v>11560</v>
      </c>
      <c r="O2550" s="237" t="s">
        <v>11561</v>
      </c>
      <c r="P2550" s="237" t="s">
        <v>7381</v>
      </c>
      <c r="Q2550" s="237" t="s">
        <v>7382</v>
      </c>
      <c r="R2550" s="237" t="s">
        <v>11562</v>
      </c>
      <c r="S2550" s="237" t="s">
        <v>11563</v>
      </c>
      <c r="T2550" s="237" t="s">
        <v>11564</v>
      </c>
      <c r="U2550" s="237" t="s">
        <v>11565</v>
      </c>
      <c r="V2550" s="237" t="s">
        <v>111</v>
      </c>
      <c r="W2550" s="237"/>
      <c r="X2550" s="237"/>
      <c r="Y2550" s="237" t="s">
        <v>11560</v>
      </c>
      <c r="Z2550" s="237" t="s">
        <v>11561</v>
      </c>
      <c r="AA2550" s="237" t="str">
        <f t="shared" si="454"/>
        <v>ピアサポートセンターソラ</v>
      </c>
      <c r="AB2550" s="237" t="s">
        <v>7381</v>
      </c>
      <c r="AC2550" s="237" t="str">
        <f t="shared" si="455"/>
        <v>982</v>
      </c>
      <c r="AD2550" s="237" t="str">
        <f t="shared" si="456"/>
        <v>0011</v>
      </c>
      <c r="AE2550" s="237" t="s">
        <v>7382</v>
      </c>
      <c r="AF2550" s="237" t="s">
        <v>11562</v>
      </c>
      <c r="AG2550" s="237" t="str">
        <f t="shared" si="457"/>
        <v>仙台市太白区長町南4丁目25-3</v>
      </c>
      <c r="AH2550" s="237" t="s">
        <v>11563</v>
      </c>
      <c r="AI2550" s="237" t="s">
        <v>11564</v>
      </c>
      <c r="AJ2550" s="237" t="s">
        <v>260</v>
      </c>
    </row>
    <row r="2551" spans="1:36">
      <c r="A2551" s="237" t="str">
        <f t="shared" si="449"/>
        <v>0415400787居宅介護</v>
      </c>
      <c r="B2551" s="237" t="s">
        <v>11569</v>
      </c>
      <c r="C2551" s="237" t="s">
        <v>11570</v>
      </c>
      <c r="D2551" s="237" t="str">
        <f t="shared" si="450"/>
        <v>カブシキカイシャエムアイシー</v>
      </c>
      <c r="E2551" s="237" t="s">
        <v>11533</v>
      </c>
      <c r="F2551" s="237" t="str">
        <f t="shared" si="451"/>
        <v>982</v>
      </c>
      <c r="G2551" s="237" t="str">
        <f t="shared" si="452"/>
        <v>0826</v>
      </c>
      <c r="H2551" s="237" t="s">
        <v>11571</v>
      </c>
      <c r="I2551" s="237" t="str">
        <f t="shared" si="453"/>
        <v>仙台市太白区三神峯二丁目１番５３号</v>
      </c>
      <c r="J2551" s="237" t="s">
        <v>11572</v>
      </c>
      <c r="K2551" s="237" t="s">
        <v>11573</v>
      </c>
      <c r="L2551" s="237" t="s">
        <v>339</v>
      </c>
      <c r="M2551" s="237" t="s">
        <v>11574</v>
      </c>
      <c r="N2551" s="237" t="s">
        <v>11575</v>
      </c>
      <c r="O2551" s="237" t="s">
        <v>11576</v>
      </c>
      <c r="P2551" s="237" t="s">
        <v>11533</v>
      </c>
      <c r="Q2551" s="237" t="s">
        <v>7382</v>
      </c>
      <c r="R2551" s="237" t="s">
        <v>11571</v>
      </c>
      <c r="S2551" s="237" t="s">
        <v>11572</v>
      </c>
      <c r="T2551" s="237" t="s">
        <v>11573</v>
      </c>
      <c r="U2551" s="237" t="s">
        <v>11577</v>
      </c>
      <c r="V2551" s="237" t="s">
        <v>99</v>
      </c>
      <c r="W2551" s="237"/>
      <c r="X2551" s="237"/>
      <c r="Y2551" s="237" t="s">
        <v>11575</v>
      </c>
      <c r="Z2551" s="237" t="s">
        <v>11576</v>
      </c>
      <c r="AA2551" s="237" t="str">
        <f t="shared" si="454"/>
        <v>ホウモンカイゴステーションケアフル</v>
      </c>
      <c r="AB2551" s="237" t="s">
        <v>11533</v>
      </c>
      <c r="AC2551" s="237" t="str">
        <f t="shared" si="455"/>
        <v>982</v>
      </c>
      <c r="AD2551" s="237" t="str">
        <f t="shared" si="456"/>
        <v>0826</v>
      </c>
      <c r="AE2551" s="237" t="s">
        <v>7382</v>
      </c>
      <c r="AF2551" s="237" t="s">
        <v>11571</v>
      </c>
      <c r="AG2551" s="237" t="str">
        <f t="shared" si="457"/>
        <v>仙台市太白区三神峯二丁目１番５３号</v>
      </c>
      <c r="AH2551" s="237" t="s">
        <v>11572</v>
      </c>
      <c r="AI2551" s="237" t="s">
        <v>11573</v>
      </c>
      <c r="AJ2551" s="237" t="s">
        <v>260</v>
      </c>
    </row>
    <row r="2552" spans="1:36">
      <c r="A2552" s="237" t="str">
        <f t="shared" si="449"/>
        <v>0415400787重度訪問介護</v>
      </c>
      <c r="B2552" s="237" t="s">
        <v>11569</v>
      </c>
      <c r="C2552" s="237" t="s">
        <v>11570</v>
      </c>
      <c r="D2552" s="237" t="str">
        <f t="shared" si="450"/>
        <v>カブシキカイシャエムアイシー</v>
      </c>
      <c r="E2552" s="237" t="s">
        <v>11533</v>
      </c>
      <c r="F2552" s="237" t="str">
        <f t="shared" si="451"/>
        <v>982</v>
      </c>
      <c r="G2552" s="237" t="str">
        <f t="shared" si="452"/>
        <v>0826</v>
      </c>
      <c r="H2552" s="237" t="s">
        <v>11571</v>
      </c>
      <c r="I2552" s="237" t="str">
        <f t="shared" si="453"/>
        <v>仙台市太白区三神峯二丁目１番５３号</v>
      </c>
      <c r="J2552" s="237" t="s">
        <v>11572</v>
      </c>
      <c r="K2552" s="237" t="s">
        <v>11573</v>
      </c>
      <c r="L2552" s="237" t="s">
        <v>339</v>
      </c>
      <c r="M2552" s="237" t="s">
        <v>11574</v>
      </c>
      <c r="N2552" s="237" t="s">
        <v>11575</v>
      </c>
      <c r="O2552" s="237" t="s">
        <v>11576</v>
      </c>
      <c r="P2552" s="237" t="s">
        <v>11533</v>
      </c>
      <c r="Q2552" s="237" t="s">
        <v>7382</v>
      </c>
      <c r="R2552" s="237" t="s">
        <v>11571</v>
      </c>
      <c r="S2552" s="237" t="s">
        <v>11572</v>
      </c>
      <c r="T2552" s="237" t="s">
        <v>11573</v>
      </c>
      <c r="U2552" s="237" t="s">
        <v>11577</v>
      </c>
      <c r="V2552" s="237" t="s">
        <v>101</v>
      </c>
      <c r="W2552" s="237"/>
      <c r="X2552" s="237"/>
      <c r="Y2552" s="237" t="s">
        <v>11575</v>
      </c>
      <c r="Z2552" s="237" t="s">
        <v>11576</v>
      </c>
      <c r="AA2552" s="237" t="str">
        <f t="shared" si="454"/>
        <v>ホウモンカイゴステーションケアフル</v>
      </c>
      <c r="AB2552" s="237" t="s">
        <v>11533</v>
      </c>
      <c r="AC2552" s="237" t="str">
        <f t="shared" si="455"/>
        <v>982</v>
      </c>
      <c r="AD2552" s="237" t="str">
        <f t="shared" si="456"/>
        <v>0826</v>
      </c>
      <c r="AE2552" s="237" t="s">
        <v>7382</v>
      </c>
      <c r="AF2552" s="237" t="s">
        <v>11571</v>
      </c>
      <c r="AG2552" s="237" t="str">
        <f t="shared" si="457"/>
        <v>仙台市太白区三神峯二丁目１番５３号</v>
      </c>
      <c r="AH2552" s="237" t="s">
        <v>11572</v>
      </c>
      <c r="AI2552" s="237" t="s">
        <v>11573</v>
      </c>
      <c r="AJ2552" s="237" t="s">
        <v>260</v>
      </c>
    </row>
    <row r="2553" spans="1:36">
      <c r="A2553" s="237" t="str">
        <f t="shared" si="449"/>
        <v>0415400795居宅介護</v>
      </c>
      <c r="B2553" s="237" t="s">
        <v>10281</v>
      </c>
      <c r="C2553" s="237" t="s">
        <v>10282</v>
      </c>
      <c r="D2553" s="237" t="str">
        <f t="shared" si="450"/>
        <v>カブシキガイシャユニマットリタイアメント・コミュニティ</v>
      </c>
      <c r="E2553" s="237" t="s">
        <v>10283</v>
      </c>
      <c r="F2553" s="237" t="str">
        <f t="shared" si="451"/>
        <v>107</v>
      </c>
      <c r="G2553" s="237" t="str">
        <f t="shared" si="452"/>
        <v>0061</v>
      </c>
      <c r="H2553" s="237" t="s">
        <v>10284</v>
      </c>
      <c r="I2553" s="237" t="str">
        <f t="shared" si="453"/>
        <v>東京都港区北青山二丁目7番13号プラセオ青山ビル</v>
      </c>
      <c r="J2553" s="237" t="s">
        <v>10285</v>
      </c>
      <c r="K2553" s="237" t="s">
        <v>10286</v>
      </c>
      <c r="L2553" s="237" t="s">
        <v>339</v>
      </c>
      <c r="M2553" s="237" t="s">
        <v>10287</v>
      </c>
      <c r="N2553" s="237" t="s">
        <v>10288</v>
      </c>
      <c r="O2553" s="237" t="s">
        <v>10289</v>
      </c>
      <c r="P2553" s="237" t="s">
        <v>11578</v>
      </c>
      <c r="Q2553" s="237" t="s">
        <v>7382</v>
      </c>
      <c r="R2553" s="237" t="s">
        <v>11579</v>
      </c>
      <c r="S2553" s="237" t="s">
        <v>11580</v>
      </c>
      <c r="T2553" s="237" t="s">
        <v>11581</v>
      </c>
      <c r="U2553" s="237" t="s">
        <v>11582</v>
      </c>
      <c r="V2553" s="237" t="s">
        <v>99</v>
      </c>
      <c r="W2553" s="237"/>
      <c r="X2553" s="237"/>
      <c r="Y2553" s="237" t="s">
        <v>10288</v>
      </c>
      <c r="Z2553" s="237" t="s">
        <v>10289</v>
      </c>
      <c r="AA2553" s="237" t="str">
        <f t="shared" si="454"/>
        <v>センダイヘルパーステーションソヨカゼ</v>
      </c>
      <c r="AB2553" s="237" t="s">
        <v>11578</v>
      </c>
      <c r="AC2553" s="237" t="str">
        <f t="shared" si="455"/>
        <v>982</v>
      </c>
      <c r="AD2553" s="237" t="str">
        <f t="shared" si="456"/>
        <v>0813</v>
      </c>
      <c r="AE2553" s="237" t="s">
        <v>7382</v>
      </c>
      <c r="AF2553" s="237" t="s">
        <v>11579</v>
      </c>
      <c r="AG2553" s="237" t="str">
        <f t="shared" si="457"/>
        <v>仙台市太白区山田北前町３３－６５</v>
      </c>
      <c r="AH2553" s="237" t="s">
        <v>11580</v>
      </c>
      <c r="AI2553" s="237" t="s">
        <v>11581</v>
      </c>
      <c r="AJ2553" s="237" t="s">
        <v>332</v>
      </c>
    </row>
    <row r="2554" spans="1:36">
      <c r="A2554" s="237" t="str">
        <f t="shared" si="449"/>
        <v>0415400795重度訪問介護</v>
      </c>
      <c r="B2554" s="237" t="s">
        <v>10281</v>
      </c>
      <c r="C2554" s="237" t="s">
        <v>10282</v>
      </c>
      <c r="D2554" s="237" t="str">
        <f t="shared" si="450"/>
        <v>カブシキガイシャユニマットリタイアメント・コミュニティ</v>
      </c>
      <c r="E2554" s="237" t="s">
        <v>10283</v>
      </c>
      <c r="F2554" s="237" t="str">
        <f t="shared" si="451"/>
        <v>107</v>
      </c>
      <c r="G2554" s="237" t="str">
        <f t="shared" si="452"/>
        <v>0061</v>
      </c>
      <c r="H2554" s="237" t="s">
        <v>10284</v>
      </c>
      <c r="I2554" s="237" t="str">
        <f t="shared" si="453"/>
        <v>東京都港区北青山二丁目7番13号プラセオ青山ビル</v>
      </c>
      <c r="J2554" s="237" t="s">
        <v>10285</v>
      </c>
      <c r="K2554" s="237" t="s">
        <v>10286</v>
      </c>
      <c r="L2554" s="237" t="s">
        <v>339</v>
      </c>
      <c r="M2554" s="237" t="s">
        <v>10287</v>
      </c>
      <c r="N2554" s="237" t="s">
        <v>10288</v>
      </c>
      <c r="O2554" s="237" t="s">
        <v>10289</v>
      </c>
      <c r="P2554" s="237" t="s">
        <v>11578</v>
      </c>
      <c r="Q2554" s="237" t="s">
        <v>7382</v>
      </c>
      <c r="R2554" s="237" t="s">
        <v>11579</v>
      </c>
      <c r="S2554" s="237" t="s">
        <v>11580</v>
      </c>
      <c r="T2554" s="237" t="s">
        <v>11581</v>
      </c>
      <c r="U2554" s="237" t="s">
        <v>11582</v>
      </c>
      <c r="V2554" s="237" t="s">
        <v>101</v>
      </c>
      <c r="W2554" s="237"/>
      <c r="X2554" s="237"/>
      <c r="Y2554" s="237" t="s">
        <v>10288</v>
      </c>
      <c r="Z2554" s="237" t="s">
        <v>10289</v>
      </c>
      <c r="AA2554" s="237" t="str">
        <f t="shared" si="454"/>
        <v>センダイヘルパーステーションソヨカゼ</v>
      </c>
      <c r="AB2554" s="237" t="s">
        <v>11578</v>
      </c>
      <c r="AC2554" s="237" t="str">
        <f t="shared" si="455"/>
        <v>982</v>
      </c>
      <c r="AD2554" s="237" t="str">
        <f t="shared" si="456"/>
        <v>0813</v>
      </c>
      <c r="AE2554" s="237" t="s">
        <v>7382</v>
      </c>
      <c r="AF2554" s="237" t="s">
        <v>11579</v>
      </c>
      <c r="AG2554" s="237" t="str">
        <f t="shared" si="457"/>
        <v>仙台市太白区山田北前町３３－６５</v>
      </c>
      <c r="AH2554" s="237" t="s">
        <v>11580</v>
      </c>
      <c r="AI2554" s="237" t="s">
        <v>11581</v>
      </c>
      <c r="AJ2554" s="237" t="s">
        <v>332</v>
      </c>
    </row>
    <row r="2555" spans="1:36">
      <c r="A2555" s="237" t="str">
        <f t="shared" si="449"/>
        <v>0415400803居宅介護</v>
      </c>
      <c r="B2555" s="237" t="s">
        <v>9721</v>
      </c>
      <c r="C2555" s="237" t="s">
        <v>10439</v>
      </c>
      <c r="D2555" s="237" t="str">
        <f t="shared" si="450"/>
        <v>ミタショウコウカブシキカイシャ</v>
      </c>
      <c r="E2555" s="237" t="s">
        <v>10308</v>
      </c>
      <c r="F2555" s="237" t="str">
        <f t="shared" si="451"/>
        <v>984</v>
      </c>
      <c r="G2555" s="237" t="str">
        <f t="shared" si="452"/>
        <v>0826</v>
      </c>
      <c r="H2555" s="237" t="s">
        <v>10440</v>
      </c>
      <c r="I2555" s="237" t="str">
        <f t="shared" si="453"/>
        <v>仙台市若林区若林2丁目4番16号</v>
      </c>
      <c r="J2555" s="237" t="s">
        <v>10441</v>
      </c>
      <c r="K2555" s="237" t="s">
        <v>10442</v>
      </c>
      <c r="L2555" s="237" t="s">
        <v>339</v>
      </c>
      <c r="M2555" s="237" t="s">
        <v>10443</v>
      </c>
      <c r="N2555" s="237" t="s">
        <v>9727</v>
      </c>
      <c r="O2555" s="237" t="s">
        <v>9728</v>
      </c>
      <c r="P2555" s="237" t="s">
        <v>11244</v>
      </c>
      <c r="Q2555" s="237" t="s">
        <v>7382</v>
      </c>
      <c r="R2555" s="237" t="s">
        <v>11583</v>
      </c>
      <c r="S2555" s="237" t="s">
        <v>10441</v>
      </c>
      <c r="T2555" s="237"/>
      <c r="U2555" s="237" t="s">
        <v>11584</v>
      </c>
      <c r="V2555" s="237" t="s">
        <v>99</v>
      </c>
      <c r="W2555" s="237"/>
      <c r="X2555" s="237"/>
      <c r="Y2555" s="237" t="s">
        <v>9727</v>
      </c>
      <c r="Z2555" s="237" t="s">
        <v>9728</v>
      </c>
      <c r="AA2555" s="237" t="str">
        <f t="shared" si="454"/>
        <v>タマサンカイゴセンター</v>
      </c>
      <c r="AB2555" s="237" t="s">
        <v>11244</v>
      </c>
      <c r="AC2555" s="237" t="str">
        <f t="shared" si="455"/>
        <v>982</v>
      </c>
      <c r="AD2555" s="237" t="str">
        <f t="shared" si="456"/>
        <v>0003</v>
      </c>
      <c r="AE2555" s="237" t="s">
        <v>7382</v>
      </c>
      <c r="AF2555" s="237" t="s">
        <v>11583</v>
      </c>
      <c r="AG2555" s="237" t="str">
        <f t="shared" si="457"/>
        <v>仙台市太白区郡山６丁目１番３７号丹勝ビル３階</v>
      </c>
      <c r="AH2555" s="237" t="s">
        <v>10441</v>
      </c>
      <c r="AI2555" s="237"/>
      <c r="AJ2555" s="237" t="s">
        <v>470</v>
      </c>
    </row>
    <row r="2556" spans="1:36">
      <c r="A2556" s="237" t="str">
        <f t="shared" si="449"/>
        <v>0415400803重度訪問介護</v>
      </c>
      <c r="B2556" s="237" t="s">
        <v>9721</v>
      </c>
      <c r="C2556" s="237" t="s">
        <v>10439</v>
      </c>
      <c r="D2556" s="237" t="str">
        <f t="shared" si="450"/>
        <v>ミタショウコウカブシキカイシャ</v>
      </c>
      <c r="E2556" s="237" t="s">
        <v>10308</v>
      </c>
      <c r="F2556" s="237" t="str">
        <f t="shared" si="451"/>
        <v>984</v>
      </c>
      <c r="G2556" s="237" t="str">
        <f t="shared" si="452"/>
        <v>0826</v>
      </c>
      <c r="H2556" s="237" t="s">
        <v>10440</v>
      </c>
      <c r="I2556" s="237" t="str">
        <f t="shared" si="453"/>
        <v>仙台市若林区若林2丁目4番16号</v>
      </c>
      <c r="J2556" s="237" t="s">
        <v>10441</v>
      </c>
      <c r="K2556" s="237" t="s">
        <v>10442</v>
      </c>
      <c r="L2556" s="237" t="s">
        <v>339</v>
      </c>
      <c r="M2556" s="237" t="s">
        <v>10443</v>
      </c>
      <c r="N2556" s="237" t="s">
        <v>9727</v>
      </c>
      <c r="O2556" s="237" t="s">
        <v>9728</v>
      </c>
      <c r="P2556" s="237" t="s">
        <v>11244</v>
      </c>
      <c r="Q2556" s="237" t="s">
        <v>7382</v>
      </c>
      <c r="R2556" s="237" t="s">
        <v>11583</v>
      </c>
      <c r="S2556" s="237" t="s">
        <v>10441</v>
      </c>
      <c r="T2556" s="237"/>
      <c r="U2556" s="237" t="s">
        <v>11584</v>
      </c>
      <c r="V2556" s="237" t="s">
        <v>101</v>
      </c>
      <c r="W2556" s="237"/>
      <c r="X2556" s="237"/>
      <c r="Y2556" s="237" t="s">
        <v>9727</v>
      </c>
      <c r="Z2556" s="237" t="s">
        <v>9728</v>
      </c>
      <c r="AA2556" s="237" t="str">
        <f t="shared" si="454"/>
        <v>タマサンカイゴセンター</v>
      </c>
      <c r="AB2556" s="237" t="s">
        <v>11244</v>
      </c>
      <c r="AC2556" s="237" t="str">
        <f t="shared" si="455"/>
        <v>982</v>
      </c>
      <c r="AD2556" s="237" t="str">
        <f t="shared" si="456"/>
        <v>0003</v>
      </c>
      <c r="AE2556" s="237" t="s">
        <v>7382</v>
      </c>
      <c r="AF2556" s="237" t="s">
        <v>11583</v>
      </c>
      <c r="AG2556" s="237" t="str">
        <f t="shared" si="457"/>
        <v>仙台市太白区郡山６丁目１番３７号丹勝ビル３階</v>
      </c>
      <c r="AH2556" s="237" t="s">
        <v>10441</v>
      </c>
      <c r="AI2556" s="237"/>
      <c r="AJ2556" s="237" t="s">
        <v>470</v>
      </c>
    </row>
    <row r="2557" spans="1:36">
      <c r="A2557" s="237" t="str">
        <f t="shared" si="449"/>
        <v>0415400811居宅介護</v>
      </c>
      <c r="B2557" s="237" t="s">
        <v>10260</v>
      </c>
      <c r="C2557" s="237" t="s">
        <v>10261</v>
      </c>
      <c r="D2557" s="237" t="str">
        <f t="shared" si="450"/>
        <v>ユウゲンカイシャオーバード</v>
      </c>
      <c r="E2557" s="237" t="s">
        <v>10262</v>
      </c>
      <c r="F2557" s="237" t="str">
        <f t="shared" si="451"/>
        <v>984</v>
      </c>
      <c r="G2557" s="237" t="str">
        <f t="shared" si="452"/>
        <v>0822</v>
      </c>
      <c r="H2557" s="237" t="s">
        <v>10263</v>
      </c>
      <c r="I2557" s="237" t="str">
        <f t="shared" si="453"/>
        <v>仙台市若林区かすみ町１番２２号</v>
      </c>
      <c r="J2557" s="237" t="s">
        <v>10264</v>
      </c>
      <c r="K2557" s="237" t="s">
        <v>10265</v>
      </c>
      <c r="L2557" s="237" t="s">
        <v>339</v>
      </c>
      <c r="M2557" s="237" t="s">
        <v>10266</v>
      </c>
      <c r="N2557" s="237" t="s">
        <v>11585</v>
      </c>
      <c r="O2557" s="237" t="s">
        <v>11586</v>
      </c>
      <c r="P2557" s="237" t="s">
        <v>11091</v>
      </c>
      <c r="Q2557" s="237" t="s">
        <v>7382</v>
      </c>
      <c r="R2557" s="237" t="s">
        <v>11587</v>
      </c>
      <c r="S2557" s="237" t="s">
        <v>11588</v>
      </c>
      <c r="T2557" s="237" t="s">
        <v>11589</v>
      </c>
      <c r="U2557" s="237" t="s">
        <v>11590</v>
      </c>
      <c r="V2557" s="237" t="s">
        <v>99</v>
      </c>
      <c r="W2557" s="237"/>
      <c r="X2557" s="237"/>
      <c r="Y2557" s="237" t="s">
        <v>11585</v>
      </c>
      <c r="Z2557" s="237" t="s">
        <v>11586</v>
      </c>
      <c r="AA2557" s="237" t="str">
        <f t="shared" si="454"/>
        <v>マイムケアタイハク</v>
      </c>
      <c r="AB2557" s="237" t="s">
        <v>11091</v>
      </c>
      <c r="AC2557" s="237" t="str">
        <f t="shared" si="455"/>
        <v>982</v>
      </c>
      <c r="AD2557" s="237" t="str">
        <f t="shared" si="456"/>
        <v>0012</v>
      </c>
      <c r="AE2557" s="237" t="s">
        <v>7382</v>
      </c>
      <c r="AF2557" s="237" t="s">
        <v>11587</v>
      </c>
      <c r="AG2557" s="237" t="str">
        <f t="shared" si="457"/>
        <v>仙台市太白区長町南一丁目10番１号　啓陽ビル１階</v>
      </c>
      <c r="AH2557" s="237" t="s">
        <v>11588</v>
      </c>
      <c r="AI2557" s="237" t="s">
        <v>11589</v>
      </c>
      <c r="AJ2557" s="237" t="s">
        <v>332</v>
      </c>
    </row>
    <row r="2558" spans="1:36">
      <c r="A2558" s="237" t="str">
        <f t="shared" si="449"/>
        <v>0415400811重度訪問介護</v>
      </c>
      <c r="B2558" s="237" t="s">
        <v>10260</v>
      </c>
      <c r="C2558" s="237" t="s">
        <v>10261</v>
      </c>
      <c r="D2558" s="237" t="str">
        <f t="shared" si="450"/>
        <v>ユウゲンカイシャオーバード</v>
      </c>
      <c r="E2558" s="237" t="s">
        <v>10262</v>
      </c>
      <c r="F2558" s="237" t="str">
        <f t="shared" si="451"/>
        <v>984</v>
      </c>
      <c r="G2558" s="237" t="str">
        <f t="shared" si="452"/>
        <v>0822</v>
      </c>
      <c r="H2558" s="237" t="s">
        <v>10263</v>
      </c>
      <c r="I2558" s="237" t="str">
        <f t="shared" si="453"/>
        <v>仙台市若林区かすみ町１番２２号</v>
      </c>
      <c r="J2558" s="237" t="s">
        <v>10264</v>
      </c>
      <c r="K2558" s="237" t="s">
        <v>10265</v>
      </c>
      <c r="L2558" s="237" t="s">
        <v>339</v>
      </c>
      <c r="M2558" s="237" t="s">
        <v>10266</v>
      </c>
      <c r="N2558" s="237" t="s">
        <v>11585</v>
      </c>
      <c r="O2558" s="237" t="s">
        <v>11586</v>
      </c>
      <c r="P2558" s="237" t="s">
        <v>11091</v>
      </c>
      <c r="Q2558" s="237" t="s">
        <v>7382</v>
      </c>
      <c r="R2558" s="237" t="s">
        <v>11587</v>
      </c>
      <c r="S2558" s="237" t="s">
        <v>11588</v>
      </c>
      <c r="T2558" s="237" t="s">
        <v>11589</v>
      </c>
      <c r="U2558" s="237" t="s">
        <v>11590</v>
      </c>
      <c r="V2558" s="237" t="s">
        <v>101</v>
      </c>
      <c r="W2558" s="237"/>
      <c r="X2558" s="237"/>
      <c r="Y2558" s="237" t="s">
        <v>11585</v>
      </c>
      <c r="Z2558" s="237" t="s">
        <v>11586</v>
      </c>
      <c r="AA2558" s="237" t="str">
        <f t="shared" si="454"/>
        <v>マイムケアタイハク</v>
      </c>
      <c r="AB2558" s="237" t="s">
        <v>11091</v>
      </c>
      <c r="AC2558" s="237" t="str">
        <f t="shared" si="455"/>
        <v>982</v>
      </c>
      <c r="AD2558" s="237" t="str">
        <f t="shared" si="456"/>
        <v>0012</v>
      </c>
      <c r="AE2558" s="237" t="s">
        <v>7382</v>
      </c>
      <c r="AF2558" s="237" t="s">
        <v>11587</v>
      </c>
      <c r="AG2558" s="237" t="str">
        <f t="shared" si="457"/>
        <v>仙台市太白区長町南一丁目10番１号　啓陽ビル１階</v>
      </c>
      <c r="AH2558" s="237" t="s">
        <v>11588</v>
      </c>
      <c r="AI2558" s="237" t="s">
        <v>11589</v>
      </c>
      <c r="AJ2558" s="237" t="s">
        <v>332</v>
      </c>
    </row>
    <row r="2559" spans="1:36">
      <c r="A2559" s="237" t="str">
        <f t="shared" si="449"/>
        <v>0415400829居宅介護</v>
      </c>
      <c r="B2559" s="237" t="s">
        <v>726</v>
      </c>
      <c r="C2559" s="237" t="s">
        <v>727</v>
      </c>
      <c r="D2559" s="237" t="str">
        <f t="shared" si="450"/>
        <v>アースサポートカブシキガイシャ</v>
      </c>
      <c r="E2559" s="237" t="s">
        <v>728</v>
      </c>
      <c r="F2559" s="237" t="str">
        <f t="shared" si="451"/>
        <v>151</v>
      </c>
      <c r="G2559" s="237" t="str">
        <f t="shared" si="452"/>
        <v>0071</v>
      </c>
      <c r="H2559" s="237" t="s">
        <v>7201</v>
      </c>
      <c r="I2559" s="237" t="str">
        <f t="shared" si="453"/>
        <v>東京都渋谷区本町一丁目４番１４号</v>
      </c>
      <c r="J2559" s="237" t="s">
        <v>730</v>
      </c>
      <c r="K2559" s="237" t="s">
        <v>731</v>
      </c>
      <c r="L2559" s="237" t="s">
        <v>339</v>
      </c>
      <c r="M2559" s="237" t="s">
        <v>732</v>
      </c>
      <c r="N2559" s="237" t="s">
        <v>11591</v>
      </c>
      <c r="O2559" s="237" t="s">
        <v>11592</v>
      </c>
      <c r="P2559" s="237" t="s">
        <v>11593</v>
      </c>
      <c r="Q2559" s="237" t="s">
        <v>7382</v>
      </c>
      <c r="R2559" s="237" t="s">
        <v>11594</v>
      </c>
      <c r="S2559" s="237" t="s">
        <v>11595</v>
      </c>
      <c r="T2559" s="237" t="s">
        <v>11596</v>
      </c>
      <c r="U2559" s="237" t="s">
        <v>11597</v>
      </c>
      <c r="V2559" s="237" t="s">
        <v>99</v>
      </c>
      <c r="W2559" s="237"/>
      <c r="X2559" s="237"/>
      <c r="Y2559" s="237" t="s">
        <v>11591</v>
      </c>
      <c r="Z2559" s="237" t="s">
        <v>11592</v>
      </c>
      <c r="AA2559" s="237" t="str">
        <f t="shared" si="454"/>
        <v>アースサポートセンダイヤギヤマ</v>
      </c>
      <c r="AB2559" s="237" t="s">
        <v>11593</v>
      </c>
      <c r="AC2559" s="237" t="str">
        <f t="shared" si="455"/>
        <v>982</v>
      </c>
      <c r="AD2559" s="237" t="str">
        <f t="shared" si="456"/>
        <v>0802</v>
      </c>
      <c r="AE2559" s="237" t="s">
        <v>7382</v>
      </c>
      <c r="AF2559" s="237" t="s">
        <v>11594</v>
      </c>
      <c r="AG2559" s="237" t="str">
        <f t="shared" si="457"/>
        <v>仙台市太白区八木山東二丁目４番１４号</v>
      </c>
      <c r="AH2559" s="237" t="s">
        <v>11595</v>
      </c>
      <c r="AI2559" s="237" t="s">
        <v>11596</v>
      </c>
      <c r="AJ2559" s="237" t="s">
        <v>260</v>
      </c>
    </row>
    <row r="2560" spans="1:36">
      <c r="A2560" s="237" t="str">
        <f t="shared" si="449"/>
        <v>0415400829重度訪問介護</v>
      </c>
      <c r="B2560" s="237" t="s">
        <v>726</v>
      </c>
      <c r="C2560" s="237" t="s">
        <v>727</v>
      </c>
      <c r="D2560" s="237" t="str">
        <f t="shared" si="450"/>
        <v>アースサポートカブシキガイシャ</v>
      </c>
      <c r="E2560" s="237" t="s">
        <v>728</v>
      </c>
      <c r="F2560" s="237" t="str">
        <f t="shared" si="451"/>
        <v>151</v>
      </c>
      <c r="G2560" s="237" t="str">
        <f t="shared" si="452"/>
        <v>0071</v>
      </c>
      <c r="H2560" s="237" t="s">
        <v>7201</v>
      </c>
      <c r="I2560" s="237" t="str">
        <f t="shared" si="453"/>
        <v>東京都渋谷区本町一丁目４番１４号</v>
      </c>
      <c r="J2560" s="237" t="s">
        <v>730</v>
      </c>
      <c r="K2560" s="237" t="s">
        <v>731</v>
      </c>
      <c r="L2560" s="237" t="s">
        <v>339</v>
      </c>
      <c r="M2560" s="237" t="s">
        <v>732</v>
      </c>
      <c r="N2560" s="237" t="s">
        <v>11591</v>
      </c>
      <c r="O2560" s="237" t="s">
        <v>11592</v>
      </c>
      <c r="P2560" s="237" t="s">
        <v>11593</v>
      </c>
      <c r="Q2560" s="237" t="s">
        <v>7382</v>
      </c>
      <c r="R2560" s="237" t="s">
        <v>11594</v>
      </c>
      <c r="S2560" s="237" t="s">
        <v>11595</v>
      </c>
      <c r="T2560" s="237" t="s">
        <v>11596</v>
      </c>
      <c r="U2560" s="237" t="s">
        <v>11597</v>
      </c>
      <c r="V2560" s="237" t="s">
        <v>101</v>
      </c>
      <c r="W2560" s="237"/>
      <c r="X2560" s="237"/>
      <c r="Y2560" s="237" t="s">
        <v>11591</v>
      </c>
      <c r="Z2560" s="237" t="s">
        <v>11592</v>
      </c>
      <c r="AA2560" s="237" t="str">
        <f t="shared" si="454"/>
        <v>アースサポートセンダイヤギヤマ</v>
      </c>
      <c r="AB2560" s="237" t="s">
        <v>11593</v>
      </c>
      <c r="AC2560" s="237" t="str">
        <f t="shared" si="455"/>
        <v>982</v>
      </c>
      <c r="AD2560" s="237" t="str">
        <f t="shared" si="456"/>
        <v>0802</v>
      </c>
      <c r="AE2560" s="237" t="s">
        <v>7382</v>
      </c>
      <c r="AF2560" s="237" t="s">
        <v>11594</v>
      </c>
      <c r="AG2560" s="237" t="str">
        <f t="shared" si="457"/>
        <v>仙台市太白区八木山東二丁目４番１４号</v>
      </c>
      <c r="AH2560" s="237" t="s">
        <v>11595</v>
      </c>
      <c r="AI2560" s="237" t="s">
        <v>11596</v>
      </c>
      <c r="AJ2560" s="237" t="s">
        <v>260</v>
      </c>
    </row>
    <row r="2561" spans="1:36">
      <c r="A2561" s="237" t="str">
        <f t="shared" si="449"/>
        <v>0415400829同行援護</v>
      </c>
      <c r="B2561" s="237" t="s">
        <v>726</v>
      </c>
      <c r="C2561" s="237" t="s">
        <v>727</v>
      </c>
      <c r="D2561" s="237" t="str">
        <f t="shared" si="450"/>
        <v>アースサポートカブシキガイシャ</v>
      </c>
      <c r="E2561" s="237" t="s">
        <v>728</v>
      </c>
      <c r="F2561" s="237" t="str">
        <f t="shared" si="451"/>
        <v>151</v>
      </c>
      <c r="G2561" s="237" t="str">
        <f t="shared" si="452"/>
        <v>0071</v>
      </c>
      <c r="H2561" s="237" t="s">
        <v>7201</v>
      </c>
      <c r="I2561" s="237" t="str">
        <f t="shared" si="453"/>
        <v>東京都渋谷区本町一丁目４番１４号</v>
      </c>
      <c r="J2561" s="237" t="s">
        <v>730</v>
      </c>
      <c r="K2561" s="237" t="s">
        <v>731</v>
      </c>
      <c r="L2561" s="237" t="s">
        <v>339</v>
      </c>
      <c r="M2561" s="237" t="s">
        <v>732</v>
      </c>
      <c r="N2561" s="237" t="s">
        <v>11591</v>
      </c>
      <c r="O2561" s="237" t="s">
        <v>11592</v>
      </c>
      <c r="P2561" s="237" t="s">
        <v>11593</v>
      </c>
      <c r="Q2561" s="237" t="s">
        <v>7382</v>
      </c>
      <c r="R2561" s="237" t="s">
        <v>11594</v>
      </c>
      <c r="S2561" s="237" t="s">
        <v>11595</v>
      </c>
      <c r="T2561" s="237" t="s">
        <v>11596</v>
      </c>
      <c r="U2561" s="237" t="s">
        <v>11597</v>
      </c>
      <c r="V2561" s="237" t="s">
        <v>126</v>
      </c>
      <c r="W2561" s="237"/>
      <c r="X2561" s="237"/>
      <c r="Y2561" s="237" t="s">
        <v>11591</v>
      </c>
      <c r="Z2561" s="237" t="s">
        <v>11592</v>
      </c>
      <c r="AA2561" s="237" t="str">
        <f t="shared" si="454"/>
        <v>アースサポートセンダイヤギヤマ</v>
      </c>
      <c r="AB2561" s="237" t="s">
        <v>11593</v>
      </c>
      <c r="AC2561" s="237" t="str">
        <f t="shared" si="455"/>
        <v>982</v>
      </c>
      <c r="AD2561" s="237" t="str">
        <f t="shared" si="456"/>
        <v>0802</v>
      </c>
      <c r="AE2561" s="237" t="s">
        <v>7382</v>
      </c>
      <c r="AF2561" s="237" t="s">
        <v>11594</v>
      </c>
      <c r="AG2561" s="237" t="str">
        <f t="shared" si="457"/>
        <v>仙台市太白区八木山東二丁目４番１４号</v>
      </c>
      <c r="AH2561" s="237" t="s">
        <v>11595</v>
      </c>
      <c r="AI2561" s="237" t="s">
        <v>11596</v>
      </c>
      <c r="AJ2561" s="237" t="s">
        <v>332</v>
      </c>
    </row>
    <row r="2562" spans="1:36">
      <c r="A2562" s="237" t="str">
        <f t="shared" si="449"/>
        <v>0415400837居宅介護</v>
      </c>
      <c r="B2562" s="237" t="s">
        <v>8642</v>
      </c>
      <c r="C2562" s="237" t="s">
        <v>8643</v>
      </c>
      <c r="D2562" s="237" t="str">
        <f t="shared" si="450"/>
        <v>カブシキカイシャシルバーライフ</v>
      </c>
      <c r="E2562" s="237" t="s">
        <v>2317</v>
      </c>
      <c r="F2562" s="237" t="str">
        <f t="shared" si="451"/>
        <v>981</v>
      </c>
      <c r="G2562" s="237" t="str">
        <f t="shared" si="452"/>
        <v>1102</v>
      </c>
      <c r="H2562" s="237" t="s">
        <v>8644</v>
      </c>
      <c r="I2562" s="237" t="str">
        <f t="shared" si="453"/>
        <v>仙台市太白区袋原字小原56番地の１</v>
      </c>
      <c r="J2562" s="237" t="s">
        <v>8645</v>
      </c>
      <c r="K2562" s="237" t="s">
        <v>8646</v>
      </c>
      <c r="L2562" s="237" t="s">
        <v>339</v>
      </c>
      <c r="M2562" s="237" t="s">
        <v>8647</v>
      </c>
      <c r="N2562" s="237" t="s">
        <v>11598</v>
      </c>
      <c r="O2562" s="237" t="s">
        <v>11599</v>
      </c>
      <c r="P2562" s="237" t="s">
        <v>2572</v>
      </c>
      <c r="Q2562" s="237" t="s">
        <v>7382</v>
      </c>
      <c r="R2562" s="237" t="s">
        <v>11600</v>
      </c>
      <c r="S2562" s="237" t="s">
        <v>8645</v>
      </c>
      <c r="T2562" s="237" t="s">
        <v>8646</v>
      </c>
      <c r="U2562" s="237" t="s">
        <v>11601</v>
      </c>
      <c r="V2562" s="237" t="s">
        <v>99</v>
      </c>
      <c r="W2562" s="237"/>
      <c r="X2562" s="237"/>
      <c r="Y2562" s="237" t="s">
        <v>11598</v>
      </c>
      <c r="Z2562" s="237" t="s">
        <v>11599</v>
      </c>
      <c r="AA2562" s="237" t="str">
        <f t="shared" si="454"/>
        <v>シルバーサポート</v>
      </c>
      <c r="AB2562" s="237" t="s">
        <v>2572</v>
      </c>
      <c r="AC2562" s="237" t="str">
        <f t="shared" si="455"/>
        <v>981</v>
      </c>
      <c r="AD2562" s="237" t="str">
        <f t="shared" si="456"/>
        <v>1104</v>
      </c>
      <c r="AE2562" s="237" t="s">
        <v>7382</v>
      </c>
      <c r="AF2562" s="237" t="s">
        <v>11600</v>
      </c>
      <c r="AG2562" s="237" t="str">
        <f t="shared" si="457"/>
        <v>仙台市太白区中田二丁目２７番７号</v>
      </c>
      <c r="AH2562" s="237" t="s">
        <v>8645</v>
      </c>
      <c r="AI2562" s="237" t="s">
        <v>8646</v>
      </c>
      <c r="AJ2562" s="237" t="s">
        <v>332</v>
      </c>
    </row>
    <row r="2563" spans="1:36">
      <c r="A2563" s="237" t="str">
        <f t="shared" si="449"/>
        <v>0415400837重度訪問介護</v>
      </c>
      <c r="B2563" s="237" t="s">
        <v>8642</v>
      </c>
      <c r="C2563" s="237" t="s">
        <v>8643</v>
      </c>
      <c r="D2563" s="237" t="str">
        <f t="shared" si="450"/>
        <v>カブシキカイシャシルバーライフ</v>
      </c>
      <c r="E2563" s="237" t="s">
        <v>2317</v>
      </c>
      <c r="F2563" s="237" t="str">
        <f t="shared" si="451"/>
        <v>981</v>
      </c>
      <c r="G2563" s="237" t="str">
        <f t="shared" si="452"/>
        <v>1102</v>
      </c>
      <c r="H2563" s="237" t="s">
        <v>8644</v>
      </c>
      <c r="I2563" s="237" t="str">
        <f t="shared" si="453"/>
        <v>仙台市太白区袋原字小原56番地の１</v>
      </c>
      <c r="J2563" s="237" t="s">
        <v>8645</v>
      </c>
      <c r="K2563" s="237" t="s">
        <v>8646</v>
      </c>
      <c r="L2563" s="237" t="s">
        <v>339</v>
      </c>
      <c r="M2563" s="237" t="s">
        <v>8647</v>
      </c>
      <c r="N2563" s="237" t="s">
        <v>11598</v>
      </c>
      <c r="O2563" s="237" t="s">
        <v>11599</v>
      </c>
      <c r="P2563" s="237" t="s">
        <v>2572</v>
      </c>
      <c r="Q2563" s="237" t="s">
        <v>7382</v>
      </c>
      <c r="R2563" s="237" t="s">
        <v>11600</v>
      </c>
      <c r="S2563" s="237" t="s">
        <v>8645</v>
      </c>
      <c r="T2563" s="237" t="s">
        <v>8646</v>
      </c>
      <c r="U2563" s="237" t="s">
        <v>11601</v>
      </c>
      <c r="V2563" s="237" t="s">
        <v>101</v>
      </c>
      <c r="W2563" s="237"/>
      <c r="X2563" s="237"/>
      <c r="Y2563" s="237" t="s">
        <v>11598</v>
      </c>
      <c r="Z2563" s="237" t="s">
        <v>11599</v>
      </c>
      <c r="AA2563" s="237" t="str">
        <f t="shared" si="454"/>
        <v>シルバーサポート</v>
      </c>
      <c r="AB2563" s="237" t="s">
        <v>2572</v>
      </c>
      <c r="AC2563" s="237" t="str">
        <f t="shared" si="455"/>
        <v>981</v>
      </c>
      <c r="AD2563" s="237" t="str">
        <f t="shared" si="456"/>
        <v>1104</v>
      </c>
      <c r="AE2563" s="237" t="s">
        <v>7382</v>
      </c>
      <c r="AF2563" s="237" t="s">
        <v>11600</v>
      </c>
      <c r="AG2563" s="237" t="str">
        <f t="shared" si="457"/>
        <v>仙台市太白区中田二丁目２７番７号</v>
      </c>
      <c r="AH2563" s="237" t="s">
        <v>8645</v>
      </c>
      <c r="AI2563" s="237" t="s">
        <v>8646</v>
      </c>
      <c r="AJ2563" s="237" t="s">
        <v>332</v>
      </c>
    </row>
    <row r="2564" spans="1:36">
      <c r="A2564" s="237" t="str">
        <f t="shared" si="449"/>
        <v>0415400845児童デイサービス</v>
      </c>
      <c r="B2564" s="237" t="s">
        <v>947</v>
      </c>
      <c r="C2564" s="237" t="s">
        <v>948</v>
      </c>
      <c r="D2564" s="237" t="str">
        <f t="shared" si="450"/>
        <v>トクテイヒエイリカツドウホウジンワーカーズコープ</v>
      </c>
      <c r="E2564" s="237" t="s">
        <v>4758</v>
      </c>
      <c r="F2564" s="237" t="str">
        <f t="shared" si="451"/>
        <v>171</v>
      </c>
      <c r="G2564" s="237" t="str">
        <f t="shared" si="452"/>
        <v>0013</v>
      </c>
      <c r="H2564" s="237" t="s">
        <v>11559</v>
      </c>
      <c r="I2564" s="237" t="str">
        <f t="shared" si="453"/>
        <v>東京都豊島区東池袋1-44-3池袋ＩＳＰタマビル</v>
      </c>
      <c r="J2564" s="237" t="s">
        <v>951</v>
      </c>
      <c r="K2564" s="237" t="s">
        <v>952</v>
      </c>
      <c r="L2564" s="237" t="s">
        <v>901</v>
      </c>
      <c r="M2564" s="237" t="s">
        <v>953</v>
      </c>
      <c r="N2564" s="237" t="s">
        <v>11602</v>
      </c>
      <c r="O2564" s="237" t="s">
        <v>11603</v>
      </c>
      <c r="P2564" s="237" t="s">
        <v>11321</v>
      </c>
      <c r="Q2564" s="237" t="s">
        <v>7382</v>
      </c>
      <c r="R2564" s="237" t="s">
        <v>11604</v>
      </c>
      <c r="S2564" s="237" t="s">
        <v>11605</v>
      </c>
      <c r="T2564" s="237" t="s">
        <v>11606</v>
      </c>
      <c r="U2564" s="237" t="s">
        <v>11607</v>
      </c>
      <c r="V2564" s="237" t="s">
        <v>331</v>
      </c>
      <c r="W2564" s="237"/>
      <c r="X2564" s="237"/>
      <c r="Y2564" s="237" t="s">
        <v>11602</v>
      </c>
      <c r="Z2564" s="237" t="s">
        <v>11603</v>
      </c>
      <c r="AA2564" s="237" t="str">
        <f t="shared" si="454"/>
        <v>ニシタガソラマメ</v>
      </c>
      <c r="AB2564" s="237" t="s">
        <v>11321</v>
      </c>
      <c r="AC2564" s="237" t="str">
        <f t="shared" si="455"/>
        <v>982</v>
      </c>
      <c r="AD2564" s="237" t="str">
        <f t="shared" si="456"/>
        <v>0034</v>
      </c>
      <c r="AE2564" s="237" t="s">
        <v>7382</v>
      </c>
      <c r="AF2564" s="237" t="s">
        <v>11604</v>
      </c>
      <c r="AG2564" s="237" t="str">
        <f t="shared" si="457"/>
        <v>仙台市太白区西多賀１－２３－２９</v>
      </c>
      <c r="AH2564" s="237" t="s">
        <v>11605</v>
      </c>
      <c r="AI2564" s="237" t="s">
        <v>11606</v>
      </c>
      <c r="AJ2564" s="237" t="s">
        <v>260</v>
      </c>
    </row>
    <row r="2565" spans="1:36">
      <c r="A2565" s="237" t="str">
        <f t="shared" si="449"/>
        <v>0415400852居宅介護</v>
      </c>
      <c r="B2565" s="237" t="s">
        <v>11608</v>
      </c>
      <c r="C2565" s="237" t="s">
        <v>11609</v>
      </c>
      <c r="D2565" s="237" t="str">
        <f t="shared" si="450"/>
        <v>カブシキガイシャコウケン</v>
      </c>
      <c r="E2565" s="237" t="s">
        <v>11244</v>
      </c>
      <c r="F2565" s="237" t="str">
        <f t="shared" si="451"/>
        <v>982</v>
      </c>
      <c r="G2565" s="237" t="str">
        <f t="shared" si="452"/>
        <v>0003</v>
      </c>
      <c r="H2565" s="237" t="s">
        <v>11610</v>
      </c>
      <c r="I2565" s="237" t="str">
        <f t="shared" si="453"/>
        <v>仙台市太白区郡山八丁目２番28号</v>
      </c>
      <c r="J2565" s="237" t="s">
        <v>11611</v>
      </c>
      <c r="K2565" s="237" t="s">
        <v>11612</v>
      </c>
      <c r="L2565" s="237" t="s">
        <v>635</v>
      </c>
      <c r="M2565" s="237" t="s">
        <v>11613</v>
      </c>
      <c r="N2565" s="237" t="s">
        <v>11614</v>
      </c>
      <c r="O2565" s="237" t="s">
        <v>11615</v>
      </c>
      <c r="P2565" s="237" t="s">
        <v>11244</v>
      </c>
      <c r="Q2565" s="237" t="s">
        <v>7382</v>
      </c>
      <c r="R2565" s="237" t="s">
        <v>11616</v>
      </c>
      <c r="S2565" s="237" t="s">
        <v>11617</v>
      </c>
      <c r="T2565" s="237" t="s">
        <v>11618</v>
      </c>
      <c r="U2565" s="237" t="s">
        <v>11619</v>
      </c>
      <c r="V2565" s="237" t="s">
        <v>99</v>
      </c>
      <c r="W2565" s="237"/>
      <c r="X2565" s="237"/>
      <c r="Y2565" s="237" t="s">
        <v>11614</v>
      </c>
      <c r="Z2565" s="237" t="s">
        <v>11615</v>
      </c>
      <c r="AA2565" s="237" t="str">
        <f t="shared" si="454"/>
        <v>ホウモンカイゴジギョウショ　ユイ</v>
      </c>
      <c r="AB2565" s="237" t="s">
        <v>11244</v>
      </c>
      <c r="AC2565" s="237" t="str">
        <f t="shared" si="455"/>
        <v>982</v>
      </c>
      <c r="AD2565" s="237" t="str">
        <f t="shared" si="456"/>
        <v>0003</v>
      </c>
      <c r="AE2565" s="237" t="s">
        <v>7382</v>
      </c>
      <c r="AF2565" s="237" t="s">
        <v>11616</v>
      </c>
      <c r="AG2565" s="237" t="str">
        <f t="shared" si="457"/>
        <v>仙台市太白区郡山八丁目４番３号岩﨑荘３号室</v>
      </c>
      <c r="AH2565" s="237" t="s">
        <v>11617</v>
      </c>
      <c r="AI2565" s="237" t="s">
        <v>11618</v>
      </c>
      <c r="AJ2565" s="237" t="s">
        <v>260</v>
      </c>
    </row>
    <row r="2566" spans="1:36">
      <c r="A2566" s="237" t="str">
        <f t="shared" si="449"/>
        <v>0415400852重度訪問介護</v>
      </c>
      <c r="B2566" s="237" t="s">
        <v>11608</v>
      </c>
      <c r="C2566" s="237" t="s">
        <v>11609</v>
      </c>
      <c r="D2566" s="237" t="str">
        <f t="shared" si="450"/>
        <v>カブシキガイシャコウケン</v>
      </c>
      <c r="E2566" s="237" t="s">
        <v>11244</v>
      </c>
      <c r="F2566" s="237" t="str">
        <f t="shared" si="451"/>
        <v>982</v>
      </c>
      <c r="G2566" s="237" t="str">
        <f t="shared" si="452"/>
        <v>0003</v>
      </c>
      <c r="H2566" s="237" t="s">
        <v>11610</v>
      </c>
      <c r="I2566" s="237" t="str">
        <f t="shared" si="453"/>
        <v>仙台市太白区郡山八丁目２番28号</v>
      </c>
      <c r="J2566" s="237" t="s">
        <v>11611</v>
      </c>
      <c r="K2566" s="237" t="s">
        <v>11612</v>
      </c>
      <c r="L2566" s="237" t="s">
        <v>635</v>
      </c>
      <c r="M2566" s="237" t="s">
        <v>11613</v>
      </c>
      <c r="N2566" s="237" t="s">
        <v>11614</v>
      </c>
      <c r="O2566" s="237" t="s">
        <v>11615</v>
      </c>
      <c r="P2566" s="237" t="s">
        <v>11244</v>
      </c>
      <c r="Q2566" s="237" t="s">
        <v>7382</v>
      </c>
      <c r="R2566" s="237" t="s">
        <v>11616</v>
      </c>
      <c r="S2566" s="237" t="s">
        <v>11617</v>
      </c>
      <c r="T2566" s="237" t="s">
        <v>11618</v>
      </c>
      <c r="U2566" s="237" t="s">
        <v>11619</v>
      </c>
      <c r="V2566" s="237" t="s">
        <v>101</v>
      </c>
      <c r="W2566" s="237"/>
      <c r="X2566" s="237"/>
      <c r="Y2566" s="237" t="s">
        <v>11614</v>
      </c>
      <c r="Z2566" s="237" t="s">
        <v>11615</v>
      </c>
      <c r="AA2566" s="237" t="str">
        <f t="shared" si="454"/>
        <v>ホウモンカイゴジギョウショ　ユイ</v>
      </c>
      <c r="AB2566" s="237" t="s">
        <v>11244</v>
      </c>
      <c r="AC2566" s="237" t="str">
        <f t="shared" si="455"/>
        <v>982</v>
      </c>
      <c r="AD2566" s="237" t="str">
        <f t="shared" si="456"/>
        <v>0003</v>
      </c>
      <c r="AE2566" s="237" t="s">
        <v>7382</v>
      </c>
      <c r="AF2566" s="237" t="s">
        <v>11616</v>
      </c>
      <c r="AG2566" s="237" t="str">
        <f t="shared" si="457"/>
        <v>仙台市太白区郡山八丁目４番３号岩﨑荘３号室</v>
      </c>
      <c r="AH2566" s="237" t="s">
        <v>11617</v>
      </c>
      <c r="AI2566" s="237" t="s">
        <v>11618</v>
      </c>
      <c r="AJ2566" s="237" t="s">
        <v>260</v>
      </c>
    </row>
    <row r="2567" spans="1:36">
      <c r="A2567" s="237" t="str">
        <f t="shared" si="449"/>
        <v>0415400852同行援護</v>
      </c>
      <c r="B2567" s="237" t="s">
        <v>11608</v>
      </c>
      <c r="C2567" s="237" t="s">
        <v>11609</v>
      </c>
      <c r="D2567" s="237" t="str">
        <f t="shared" si="450"/>
        <v>カブシキガイシャコウケン</v>
      </c>
      <c r="E2567" s="237" t="s">
        <v>11244</v>
      </c>
      <c r="F2567" s="237" t="str">
        <f t="shared" si="451"/>
        <v>982</v>
      </c>
      <c r="G2567" s="237" t="str">
        <f t="shared" si="452"/>
        <v>0003</v>
      </c>
      <c r="H2567" s="237" t="s">
        <v>11610</v>
      </c>
      <c r="I2567" s="237" t="str">
        <f t="shared" si="453"/>
        <v>仙台市太白区郡山八丁目２番28号</v>
      </c>
      <c r="J2567" s="237" t="s">
        <v>11611</v>
      </c>
      <c r="K2567" s="237" t="s">
        <v>11612</v>
      </c>
      <c r="L2567" s="237" t="s">
        <v>635</v>
      </c>
      <c r="M2567" s="237" t="s">
        <v>11613</v>
      </c>
      <c r="N2567" s="237" t="s">
        <v>11614</v>
      </c>
      <c r="O2567" s="237" t="s">
        <v>11615</v>
      </c>
      <c r="P2567" s="237" t="s">
        <v>11244</v>
      </c>
      <c r="Q2567" s="237" t="s">
        <v>7382</v>
      </c>
      <c r="R2567" s="237" t="s">
        <v>11616</v>
      </c>
      <c r="S2567" s="237" t="s">
        <v>11617</v>
      </c>
      <c r="T2567" s="237" t="s">
        <v>11618</v>
      </c>
      <c r="U2567" s="237" t="s">
        <v>11619</v>
      </c>
      <c r="V2567" s="237" t="s">
        <v>126</v>
      </c>
      <c r="W2567" s="237"/>
      <c r="X2567" s="237"/>
      <c r="Y2567" s="237" t="s">
        <v>11614</v>
      </c>
      <c r="Z2567" s="237" t="s">
        <v>11615</v>
      </c>
      <c r="AA2567" s="237" t="str">
        <f t="shared" si="454"/>
        <v>ホウモンカイゴジギョウショ　ユイ</v>
      </c>
      <c r="AB2567" s="237" t="s">
        <v>11244</v>
      </c>
      <c r="AC2567" s="237" t="str">
        <f t="shared" si="455"/>
        <v>982</v>
      </c>
      <c r="AD2567" s="237" t="str">
        <f t="shared" si="456"/>
        <v>0003</v>
      </c>
      <c r="AE2567" s="237" t="s">
        <v>7382</v>
      </c>
      <c r="AF2567" s="237" t="s">
        <v>11616</v>
      </c>
      <c r="AG2567" s="237" t="str">
        <f t="shared" si="457"/>
        <v>仙台市太白区郡山八丁目４番３号岩﨑荘３号室</v>
      </c>
      <c r="AH2567" s="237" t="s">
        <v>11617</v>
      </c>
      <c r="AI2567" s="237" t="s">
        <v>11618</v>
      </c>
      <c r="AJ2567" s="237" t="s">
        <v>260</v>
      </c>
    </row>
    <row r="2568" spans="1:36">
      <c r="A2568" s="237" t="str">
        <f t="shared" si="449"/>
        <v>0415400860生活介護</v>
      </c>
      <c r="B2568" s="237" t="s">
        <v>7277</v>
      </c>
      <c r="C2568" s="237" t="s">
        <v>7278</v>
      </c>
      <c r="D2568" s="237" t="str">
        <f t="shared" si="450"/>
        <v>シャカイフクシホウジンツドイノイエ</v>
      </c>
      <c r="E2568" s="237" t="s">
        <v>7279</v>
      </c>
      <c r="F2568" s="237" t="str">
        <f t="shared" si="451"/>
        <v>984</v>
      </c>
      <c r="G2568" s="237" t="str">
        <f t="shared" si="452"/>
        <v>0838</v>
      </c>
      <c r="H2568" s="237" t="s">
        <v>7280</v>
      </c>
      <c r="I2568" s="237" t="str">
        <f t="shared" si="453"/>
        <v>仙台市若林区上飯田一丁目１７番５８号</v>
      </c>
      <c r="J2568" s="237" t="s">
        <v>7281</v>
      </c>
      <c r="K2568" s="237" t="s">
        <v>7282</v>
      </c>
      <c r="L2568" s="237" t="s">
        <v>248</v>
      </c>
      <c r="M2568" s="237" t="s">
        <v>7283</v>
      </c>
      <c r="N2568" s="237" t="s">
        <v>11620</v>
      </c>
      <c r="O2568" s="237" t="s">
        <v>11621</v>
      </c>
      <c r="P2568" s="237" t="s">
        <v>11622</v>
      </c>
      <c r="Q2568" s="237" t="s">
        <v>7382</v>
      </c>
      <c r="R2568" s="237" t="s">
        <v>11623</v>
      </c>
      <c r="S2568" s="237" t="s">
        <v>11624</v>
      </c>
      <c r="T2568" s="237" t="s">
        <v>11625</v>
      </c>
      <c r="U2568" s="237" t="s">
        <v>11626</v>
      </c>
      <c r="V2568" s="237" t="s">
        <v>105</v>
      </c>
      <c r="W2568" s="237"/>
      <c r="X2568" s="237"/>
      <c r="Y2568" s="237" t="s">
        <v>11620</v>
      </c>
      <c r="Z2568" s="237" t="s">
        <v>11621</v>
      </c>
      <c r="AA2568" s="237" t="str">
        <f t="shared" si="454"/>
        <v>ツドイノイエ・アプリ</v>
      </c>
      <c r="AB2568" s="237" t="s">
        <v>11622</v>
      </c>
      <c r="AC2568" s="237" t="str">
        <f t="shared" si="455"/>
        <v>982</v>
      </c>
      <c r="AD2568" s="237" t="str">
        <f t="shared" si="456"/>
        <v>0816</v>
      </c>
      <c r="AE2568" s="237" t="s">
        <v>7382</v>
      </c>
      <c r="AF2568" s="237" t="s">
        <v>11623</v>
      </c>
      <c r="AG2568" s="237" t="str">
        <f t="shared" si="457"/>
        <v>仙台市太白区山田本町3番20号</v>
      </c>
      <c r="AH2568" s="237" t="s">
        <v>11624</v>
      </c>
      <c r="AI2568" s="237" t="s">
        <v>11625</v>
      </c>
      <c r="AJ2568" s="237" t="s">
        <v>260</v>
      </c>
    </row>
    <row r="2569" spans="1:36">
      <c r="A2569" s="237" t="str">
        <f t="shared" si="449"/>
        <v>0415400878居宅介護</v>
      </c>
      <c r="B2569" s="237" t="s">
        <v>11627</v>
      </c>
      <c r="C2569" s="237" t="s">
        <v>11628</v>
      </c>
      <c r="D2569" s="237" t="str">
        <f t="shared" si="450"/>
        <v>ゴウシカイシャヒヨリサービス</v>
      </c>
      <c r="E2569" s="237" t="s">
        <v>11629</v>
      </c>
      <c r="F2569" s="237" t="str">
        <f t="shared" si="451"/>
        <v>979</v>
      </c>
      <c r="G2569" s="237" t="str">
        <f t="shared" si="452"/>
        <v>0201</v>
      </c>
      <c r="H2569" s="237" t="s">
        <v>11630</v>
      </c>
      <c r="I2569" s="237" t="str">
        <f t="shared" si="453"/>
        <v>福島県いわき市四倉町六丁目260番地</v>
      </c>
      <c r="J2569" s="237" t="s">
        <v>11631</v>
      </c>
      <c r="K2569" s="237" t="s">
        <v>11632</v>
      </c>
      <c r="L2569" s="237" t="s">
        <v>821</v>
      </c>
      <c r="M2569" s="237" t="s">
        <v>11633</v>
      </c>
      <c r="N2569" s="237" t="s">
        <v>11634</v>
      </c>
      <c r="O2569" s="237" t="s">
        <v>11635</v>
      </c>
      <c r="P2569" s="237" t="s">
        <v>11244</v>
      </c>
      <c r="Q2569" s="237" t="s">
        <v>7382</v>
      </c>
      <c r="R2569" s="237" t="s">
        <v>11636</v>
      </c>
      <c r="S2569" s="237" t="s">
        <v>11637</v>
      </c>
      <c r="T2569" s="237" t="s">
        <v>11638</v>
      </c>
      <c r="U2569" s="237" t="s">
        <v>11639</v>
      </c>
      <c r="V2569" s="237" t="s">
        <v>99</v>
      </c>
      <c r="W2569" s="237"/>
      <c r="X2569" s="237"/>
      <c r="Y2569" s="237" t="s">
        <v>11634</v>
      </c>
      <c r="Z2569" s="237" t="s">
        <v>11635</v>
      </c>
      <c r="AA2569" s="237" t="str">
        <f t="shared" si="454"/>
        <v>ナナイロクレヨンフクシセンター</v>
      </c>
      <c r="AB2569" s="237" t="s">
        <v>11244</v>
      </c>
      <c r="AC2569" s="237" t="str">
        <f t="shared" si="455"/>
        <v>982</v>
      </c>
      <c r="AD2569" s="237" t="str">
        <f t="shared" si="456"/>
        <v>0003</v>
      </c>
      <c r="AE2569" s="237" t="s">
        <v>7382</v>
      </c>
      <c r="AF2569" s="237" t="s">
        <v>11636</v>
      </c>
      <c r="AG2569" s="237" t="str">
        <f t="shared" si="457"/>
        <v>仙台市太白区郡山五丁目12番1号</v>
      </c>
      <c r="AH2569" s="237" t="s">
        <v>11637</v>
      </c>
      <c r="AI2569" s="237" t="s">
        <v>11638</v>
      </c>
      <c r="AJ2569" s="237" t="s">
        <v>332</v>
      </c>
    </row>
    <row r="2570" spans="1:36">
      <c r="A2570" s="237" t="str">
        <f t="shared" si="449"/>
        <v>0415400878重度訪問介護</v>
      </c>
      <c r="B2570" s="237" t="s">
        <v>11627</v>
      </c>
      <c r="C2570" s="237" t="s">
        <v>11628</v>
      </c>
      <c r="D2570" s="237" t="str">
        <f t="shared" si="450"/>
        <v>ゴウシカイシャヒヨリサービス</v>
      </c>
      <c r="E2570" s="237" t="s">
        <v>11629</v>
      </c>
      <c r="F2570" s="237" t="str">
        <f t="shared" si="451"/>
        <v>979</v>
      </c>
      <c r="G2570" s="237" t="str">
        <f t="shared" si="452"/>
        <v>0201</v>
      </c>
      <c r="H2570" s="237" t="s">
        <v>11630</v>
      </c>
      <c r="I2570" s="237" t="str">
        <f t="shared" si="453"/>
        <v>福島県いわき市四倉町六丁目260番地</v>
      </c>
      <c r="J2570" s="237" t="s">
        <v>11631</v>
      </c>
      <c r="K2570" s="237" t="s">
        <v>11632</v>
      </c>
      <c r="L2570" s="237" t="s">
        <v>821</v>
      </c>
      <c r="M2570" s="237" t="s">
        <v>11633</v>
      </c>
      <c r="N2570" s="237" t="s">
        <v>11634</v>
      </c>
      <c r="O2570" s="237" t="s">
        <v>11635</v>
      </c>
      <c r="P2570" s="237" t="s">
        <v>11244</v>
      </c>
      <c r="Q2570" s="237" t="s">
        <v>7382</v>
      </c>
      <c r="R2570" s="237" t="s">
        <v>11636</v>
      </c>
      <c r="S2570" s="237" t="s">
        <v>11637</v>
      </c>
      <c r="T2570" s="237" t="s">
        <v>11638</v>
      </c>
      <c r="U2570" s="237" t="s">
        <v>11639</v>
      </c>
      <c r="V2570" s="237" t="s">
        <v>101</v>
      </c>
      <c r="W2570" s="237"/>
      <c r="X2570" s="237"/>
      <c r="Y2570" s="237" t="s">
        <v>11634</v>
      </c>
      <c r="Z2570" s="237" t="s">
        <v>11635</v>
      </c>
      <c r="AA2570" s="237" t="str">
        <f t="shared" si="454"/>
        <v>ナナイロクレヨンフクシセンター</v>
      </c>
      <c r="AB2570" s="237" t="s">
        <v>11244</v>
      </c>
      <c r="AC2570" s="237" t="str">
        <f t="shared" si="455"/>
        <v>982</v>
      </c>
      <c r="AD2570" s="237" t="str">
        <f t="shared" si="456"/>
        <v>0003</v>
      </c>
      <c r="AE2570" s="237" t="s">
        <v>7382</v>
      </c>
      <c r="AF2570" s="237" t="s">
        <v>11636</v>
      </c>
      <c r="AG2570" s="237" t="str">
        <f t="shared" si="457"/>
        <v>仙台市太白区郡山五丁目12番1号</v>
      </c>
      <c r="AH2570" s="237" t="s">
        <v>11637</v>
      </c>
      <c r="AI2570" s="237" t="s">
        <v>11638</v>
      </c>
      <c r="AJ2570" s="237" t="s">
        <v>332</v>
      </c>
    </row>
    <row r="2571" spans="1:36">
      <c r="A2571" s="237" t="str">
        <f t="shared" si="449"/>
        <v>0415400886居宅介護</v>
      </c>
      <c r="B2571" s="237" t="s">
        <v>11640</v>
      </c>
      <c r="C2571" s="237" t="s">
        <v>11641</v>
      </c>
      <c r="D2571" s="237" t="str">
        <f t="shared" si="450"/>
        <v>ユウゲンカイシャＣＲカイゴサービス</v>
      </c>
      <c r="E2571" s="237" t="s">
        <v>11642</v>
      </c>
      <c r="F2571" s="237" t="str">
        <f t="shared" si="451"/>
        <v>982</v>
      </c>
      <c r="G2571" s="237" t="str">
        <f t="shared" si="452"/>
        <v>0817</v>
      </c>
      <c r="H2571" s="237" t="s">
        <v>11643</v>
      </c>
      <c r="I2571" s="237" t="str">
        <f t="shared" si="453"/>
        <v>仙台市太白区羽黒台１５番１２号</v>
      </c>
      <c r="J2571" s="237" t="s">
        <v>11644</v>
      </c>
      <c r="K2571" s="237"/>
      <c r="L2571" s="237" t="s">
        <v>339</v>
      </c>
      <c r="M2571" s="237" t="s">
        <v>11645</v>
      </c>
      <c r="N2571" s="237" t="s">
        <v>11646</v>
      </c>
      <c r="O2571" s="237" t="s">
        <v>11647</v>
      </c>
      <c r="P2571" s="237" t="s">
        <v>11642</v>
      </c>
      <c r="Q2571" s="237" t="s">
        <v>7382</v>
      </c>
      <c r="R2571" s="237" t="s">
        <v>11643</v>
      </c>
      <c r="S2571" s="237" t="s">
        <v>11648</v>
      </c>
      <c r="T2571" s="237" t="s">
        <v>11648</v>
      </c>
      <c r="U2571" s="237" t="s">
        <v>11649</v>
      </c>
      <c r="V2571" s="237" t="s">
        <v>99</v>
      </c>
      <c r="W2571" s="237"/>
      <c r="X2571" s="237"/>
      <c r="Y2571" s="237" t="s">
        <v>11646</v>
      </c>
      <c r="Z2571" s="237" t="s">
        <v>11647</v>
      </c>
      <c r="AA2571" s="237" t="str">
        <f t="shared" si="454"/>
        <v>ベニヘルパーステーション</v>
      </c>
      <c r="AB2571" s="237" t="s">
        <v>11642</v>
      </c>
      <c r="AC2571" s="237" t="str">
        <f t="shared" si="455"/>
        <v>982</v>
      </c>
      <c r="AD2571" s="237" t="str">
        <f t="shared" si="456"/>
        <v>0817</v>
      </c>
      <c r="AE2571" s="237" t="s">
        <v>7382</v>
      </c>
      <c r="AF2571" s="237" t="s">
        <v>11643</v>
      </c>
      <c r="AG2571" s="237" t="str">
        <f t="shared" si="457"/>
        <v>仙台市太白区羽黒台１５番１２号</v>
      </c>
      <c r="AH2571" s="237" t="s">
        <v>11648</v>
      </c>
      <c r="AI2571" s="237" t="s">
        <v>11648</v>
      </c>
      <c r="AJ2571" s="237" t="s">
        <v>260</v>
      </c>
    </row>
    <row r="2572" spans="1:36">
      <c r="A2572" s="237" t="str">
        <f t="shared" si="449"/>
        <v>0415400886重度訪問介護</v>
      </c>
      <c r="B2572" s="237" t="s">
        <v>11640</v>
      </c>
      <c r="C2572" s="237" t="s">
        <v>11641</v>
      </c>
      <c r="D2572" s="237" t="str">
        <f t="shared" si="450"/>
        <v>ユウゲンカイシャＣＲカイゴサービス</v>
      </c>
      <c r="E2572" s="237" t="s">
        <v>11642</v>
      </c>
      <c r="F2572" s="237" t="str">
        <f t="shared" si="451"/>
        <v>982</v>
      </c>
      <c r="G2572" s="237" t="str">
        <f t="shared" si="452"/>
        <v>0817</v>
      </c>
      <c r="H2572" s="237" t="s">
        <v>11643</v>
      </c>
      <c r="I2572" s="237" t="str">
        <f t="shared" si="453"/>
        <v>仙台市太白区羽黒台１５番１２号</v>
      </c>
      <c r="J2572" s="237" t="s">
        <v>11644</v>
      </c>
      <c r="K2572" s="237"/>
      <c r="L2572" s="237" t="s">
        <v>339</v>
      </c>
      <c r="M2572" s="237" t="s">
        <v>11645</v>
      </c>
      <c r="N2572" s="237" t="s">
        <v>11646</v>
      </c>
      <c r="O2572" s="237" t="s">
        <v>11647</v>
      </c>
      <c r="P2572" s="237" t="s">
        <v>11642</v>
      </c>
      <c r="Q2572" s="237" t="s">
        <v>7382</v>
      </c>
      <c r="R2572" s="237" t="s">
        <v>11643</v>
      </c>
      <c r="S2572" s="237" t="s">
        <v>11648</v>
      </c>
      <c r="T2572" s="237" t="s">
        <v>11648</v>
      </c>
      <c r="U2572" s="237" t="s">
        <v>11649</v>
      </c>
      <c r="V2572" s="237" t="s">
        <v>101</v>
      </c>
      <c r="W2572" s="237"/>
      <c r="X2572" s="237"/>
      <c r="Y2572" s="237" t="s">
        <v>11646</v>
      </c>
      <c r="Z2572" s="237" t="s">
        <v>11647</v>
      </c>
      <c r="AA2572" s="237" t="str">
        <f t="shared" si="454"/>
        <v>ベニヘルパーステーション</v>
      </c>
      <c r="AB2572" s="237" t="s">
        <v>11642</v>
      </c>
      <c r="AC2572" s="237" t="str">
        <f t="shared" si="455"/>
        <v>982</v>
      </c>
      <c r="AD2572" s="237" t="str">
        <f t="shared" si="456"/>
        <v>0817</v>
      </c>
      <c r="AE2572" s="237" t="s">
        <v>7382</v>
      </c>
      <c r="AF2572" s="237" t="s">
        <v>11643</v>
      </c>
      <c r="AG2572" s="237" t="str">
        <f t="shared" si="457"/>
        <v>仙台市太白区羽黒台１５番１２号</v>
      </c>
      <c r="AH2572" s="237" t="s">
        <v>11648</v>
      </c>
      <c r="AI2572" s="237" t="s">
        <v>11648</v>
      </c>
      <c r="AJ2572" s="237" t="s">
        <v>260</v>
      </c>
    </row>
    <row r="2573" spans="1:36">
      <c r="A2573" s="237" t="str">
        <f t="shared" si="449"/>
        <v>0415400894就労継続支援Ｂ型</v>
      </c>
      <c r="B2573" s="237" t="s">
        <v>11650</v>
      </c>
      <c r="C2573" s="237" t="s">
        <v>11651</v>
      </c>
      <c r="D2573" s="237" t="str">
        <f t="shared" si="450"/>
        <v>トクテイヒエイリカツドウホウジンダンデライオン</v>
      </c>
      <c r="E2573" s="237" t="s">
        <v>9527</v>
      </c>
      <c r="F2573" s="237" t="str">
        <f t="shared" si="451"/>
        <v>981</v>
      </c>
      <c r="G2573" s="237" t="str">
        <f t="shared" si="452"/>
        <v>1101</v>
      </c>
      <c r="H2573" s="237" t="s">
        <v>11652</v>
      </c>
      <c r="I2573" s="237" t="str">
        <f t="shared" si="453"/>
        <v>仙台市太白区四郎丸字前89-1</v>
      </c>
      <c r="J2573" s="237" t="s">
        <v>11653</v>
      </c>
      <c r="K2573" s="237" t="s">
        <v>11654</v>
      </c>
      <c r="L2573" s="237" t="s">
        <v>248</v>
      </c>
      <c r="M2573" s="237" t="s">
        <v>11655</v>
      </c>
      <c r="N2573" s="237" t="s">
        <v>11656</v>
      </c>
      <c r="O2573" s="237" t="s">
        <v>11657</v>
      </c>
      <c r="P2573" s="237" t="s">
        <v>9527</v>
      </c>
      <c r="Q2573" s="237" t="s">
        <v>7382</v>
      </c>
      <c r="R2573" s="237" t="s">
        <v>11652</v>
      </c>
      <c r="S2573" s="237" t="s">
        <v>11653</v>
      </c>
      <c r="T2573" s="237" t="s">
        <v>11653</v>
      </c>
      <c r="U2573" s="237" t="s">
        <v>11658</v>
      </c>
      <c r="V2573" s="237" t="s">
        <v>111</v>
      </c>
      <c r="W2573" s="237"/>
      <c r="X2573" s="237"/>
      <c r="Y2573" s="237" t="s">
        <v>11656</v>
      </c>
      <c r="Z2573" s="237" t="s">
        <v>11657</v>
      </c>
      <c r="AA2573" s="237" t="str">
        <f t="shared" si="454"/>
        <v>ダンデライオン</v>
      </c>
      <c r="AB2573" s="237" t="s">
        <v>9527</v>
      </c>
      <c r="AC2573" s="237" t="str">
        <f t="shared" si="455"/>
        <v>981</v>
      </c>
      <c r="AD2573" s="237" t="str">
        <f t="shared" si="456"/>
        <v>1101</v>
      </c>
      <c r="AE2573" s="237" t="s">
        <v>7382</v>
      </c>
      <c r="AF2573" s="237" t="s">
        <v>11652</v>
      </c>
      <c r="AG2573" s="237" t="str">
        <f t="shared" si="457"/>
        <v>仙台市太白区四郎丸字前89-1</v>
      </c>
      <c r="AH2573" s="237" t="s">
        <v>11653</v>
      </c>
      <c r="AI2573" s="237" t="s">
        <v>11653</v>
      </c>
      <c r="AJ2573" s="237" t="s">
        <v>260</v>
      </c>
    </row>
    <row r="2574" spans="1:36">
      <c r="A2574" s="237" t="str">
        <f t="shared" si="449"/>
        <v>0415400902就労継続支援Ｂ型</v>
      </c>
      <c r="B2574" s="237" t="s">
        <v>11008</v>
      </c>
      <c r="C2574" s="237" t="s">
        <v>11009</v>
      </c>
      <c r="D2574" s="237" t="str">
        <f t="shared" si="450"/>
        <v>ゴウドウガイシャビッグママ</v>
      </c>
      <c r="E2574" s="237" t="s">
        <v>7381</v>
      </c>
      <c r="F2574" s="237" t="str">
        <f t="shared" si="451"/>
        <v>982</v>
      </c>
      <c r="G2574" s="237" t="str">
        <f t="shared" si="452"/>
        <v>0011</v>
      </c>
      <c r="H2574" s="237" t="s">
        <v>11010</v>
      </c>
      <c r="I2574" s="237" t="str">
        <f t="shared" si="453"/>
        <v>仙台市太白区長町3丁目9番8号</v>
      </c>
      <c r="J2574" s="237" t="s">
        <v>11011</v>
      </c>
      <c r="K2574" s="237" t="s">
        <v>11012</v>
      </c>
      <c r="L2574" s="237" t="s">
        <v>821</v>
      </c>
      <c r="M2574" s="237" t="s">
        <v>11013</v>
      </c>
      <c r="N2574" s="237" t="s">
        <v>11659</v>
      </c>
      <c r="O2574" s="237" t="s">
        <v>11660</v>
      </c>
      <c r="P2574" s="237" t="s">
        <v>7381</v>
      </c>
      <c r="Q2574" s="237" t="s">
        <v>7382</v>
      </c>
      <c r="R2574" s="237" t="s">
        <v>11010</v>
      </c>
      <c r="S2574" s="237" t="s">
        <v>11011</v>
      </c>
      <c r="T2574" s="237" t="s">
        <v>11011</v>
      </c>
      <c r="U2574" s="237" t="s">
        <v>11661</v>
      </c>
      <c r="V2574" s="237" t="s">
        <v>111</v>
      </c>
      <c r="W2574" s="237"/>
      <c r="X2574" s="237"/>
      <c r="Y2574" s="237" t="s">
        <v>11659</v>
      </c>
      <c r="Z2574" s="237" t="s">
        <v>11660</v>
      </c>
      <c r="AA2574" s="237" t="str">
        <f t="shared" si="454"/>
        <v>ショウガイフクシサービスジギョウショビッグママ</v>
      </c>
      <c r="AB2574" s="237" t="s">
        <v>7381</v>
      </c>
      <c r="AC2574" s="237" t="str">
        <f t="shared" si="455"/>
        <v>982</v>
      </c>
      <c r="AD2574" s="237" t="str">
        <f t="shared" si="456"/>
        <v>0011</v>
      </c>
      <c r="AE2574" s="237" t="s">
        <v>7382</v>
      </c>
      <c r="AF2574" s="237" t="s">
        <v>11010</v>
      </c>
      <c r="AG2574" s="237" t="str">
        <f t="shared" si="457"/>
        <v>仙台市太白区長町3丁目9番8号</v>
      </c>
      <c r="AH2574" s="237" t="s">
        <v>11011</v>
      </c>
      <c r="AI2574" s="237" t="s">
        <v>11011</v>
      </c>
      <c r="AJ2574" s="237" t="s">
        <v>260</v>
      </c>
    </row>
    <row r="2575" spans="1:36">
      <c r="A2575" s="237" t="str">
        <f t="shared" ref="A2575:A2638" si="458">U2575&amp;V2575</f>
        <v>0415400928宿泊型自立訓練</v>
      </c>
      <c r="B2575" s="237" t="s">
        <v>8027</v>
      </c>
      <c r="C2575" s="237" t="s">
        <v>8028</v>
      </c>
      <c r="D2575" s="237" t="str">
        <f t="shared" ref="D2575:D2638" si="459">DBCS(C2575)</f>
        <v>イッパンシャダンホウジンニホンフクシシエンキョウカイ</v>
      </c>
      <c r="E2575" s="237" t="s">
        <v>7204</v>
      </c>
      <c r="F2575" s="237" t="str">
        <f t="shared" ref="F2575:F2638" si="460">LEFT(E2575,3)</f>
        <v>981</v>
      </c>
      <c r="G2575" s="237" t="str">
        <f t="shared" ref="G2575:G2638" si="461">RIGHT(E2575,4)</f>
        <v>0904</v>
      </c>
      <c r="H2575" s="237" t="s">
        <v>8029</v>
      </c>
      <c r="I2575" s="237" t="str">
        <f t="shared" ref="I2575:I2638" si="462">SUBSTITUTE(H2575,"宮城県","")</f>
        <v>仙台市青葉区旭ケ丘一丁目29番２号アバンザ鵬図101</v>
      </c>
      <c r="J2575" s="237" t="s">
        <v>8030</v>
      </c>
      <c r="K2575" s="237" t="s">
        <v>8031</v>
      </c>
      <c r="L2575" s="237" t="s">
        <v>901</v>
      </c>
      <c r="M2575" s="237" t="s">
        <v>8032</v>
      </c>
      <c r="N2575" s="237" t="s">
        <v>11662</v>
      </c>
      <c r="O2575" s="237" t="s">
        <v>11663</v>
      </c>
      <c r="P2575" s="237" t="s">
        <v>11373</v>
      </c>
      <c r="Q2575" s="237" t="s">
        <v>7382</v>
      </c>
      <c r="R2575" s="237" t="s">
        <v>11664</v>
      </c>
      <c r="S2575" s="237" t="s">
        <v>11665</v>
      </c>
      <c r="T2575" s="237" t="s">
        <v>11666</v>
      </c>
      <c r="U2575" s="237" t="s">
        <v>11667</v>
      </c>
      <c r="V2575" s="237" t="s">
        <v>4478</v>
      </c>
      <c r="W2575" s="237"/>
      <c r="X2575" s="237"/>
      <c r="Y2575" s="237" t="s">
        <v>11662</v>
      </c>
      <c r="Z2575" s="237" t="s">
        <v>11663</v>
      </c>
      <c r="AA2575" s="237" t="str">
        <f t="shared" ref="AA2575:AA2638" si="463">DBCS(Z2575)</f>
        <v>スマイルライフミナミセンダイ</v>
      </c>
      <c r="AB2575" s="237" t="s">
        <v>11373</v>
      </c>
      <c r="AC2575" s="237" t="str">
        <f t="shared" ref="AC2575:AC2638" si="464">LEFT(AB2575,3)</f>
        <v>981</v>
      </c>
      <c r="AD2575" s="237" t="str">
        <f t="shared" ref="AD2575:AD2638" si="465">RIGHT(AB2575,4)</f>
        <v>1105</v>
      </c>
      <c r="AE2575" s="237" t="s">
        <v>7382</v>
      </c>
      <c r="AF2575" s="237" t="s">
        <v>11664</v>
      </c>
      <c r="AG2575" s="237" t="str">
        <f t="shared" ref="AG2575:AG2638" si="466">SUBSTITUTE(AF2575,"宮城県","")</f>
        <v>仙台市太白区西中田四丁目13番４号</v>
      </c>
      <c r="AH2575" s="237" t="s">
        <v>11665</v>
      </c>
      <c r="AI2575" s="237" t="s">
        <v>11666</v>
      </c>
      <c r="AJ2575" s="237" t="s">
        <v>260</v>
      </c>
    </row>
    <row r="2576" spans="1:36">
      <c r="A2576" s="237" t="str">
        <f t="shared" si="458"/>
        <v>0415400928自立訓練（生活訓練）</v>
      </c>
      <c r="B2576" s="237" t="s">
        <v>8027</v>
      </c>
      <c r="C2576" s="237" t="s">
        <v>8028</v>
      </c>
      <c r="D2576" s="237" t="str">
        <f t="shared" si="459"/>
        <v>イッパンシャダンホウジンニホンフクシシエンキョウカイ</v>
      </c>
      <c r="E2576" s="237" t="s">
        <v>7204</v>
      </c>
      <c r="F2576" s="237" t="str">
        <f t="shared" si="460"/>
        <v>981</v>
      </c>
      <c r="G2576" s="237" t="str">
        <f t="shared" si="461"/>
        <v>0904</v>
      </c>
      <c r="H2576" s="237" t="s">
        <v>8029</v>
      </c>
      <c r="I2576" s="237" t="str">
        <f t="shared" si="462"/>
        <v>仙台市青葉区旭ケ丘一丁目29番２号アバンザ鵬図101</v>
      </c>
      <c r="J2576" s="237" t="s">
        <v>8030</v>
      </c>
      <c r="K2576" s="237" t="s">
        <v>8031</v>
      </c>
      <c r="L2576" s="237" t="s">
        <v>901</v>
      </c>
      <c r="M2576" s="237" t="s">
        <v>8032</v>
      </c>
      <c r="N2576" s="237" t="s">
        <v>11662</v>
      </c>
      <c r="O2576" s="237" t="s">
        <v>11663</v>
      </c>
      <c r="P2576" s="237" t="s">
        <v>11373</v>
      </c>
      <c r="Q2576" s="237" t="s">
        <v>7382</v>
      </c>
      <c r="R2576" s="237" t="s">
        <v>11664</v>
      </c>
      <c r="S2576" s="237" t="s">
        <v>11665</v>
      </c>
      <c r="T2576" s="237" t="s">
        <v>11666</v>
      </c>
      <c r="U2576" s="237" t="s">
        <v>11667</v>
      </c>
      <c r="V2576" s="237" t="s">
        <v>108</v>
      </c>
      <c r="W2576" s="237"/>
      <c r="X2576" s="237"/>
      <c r="Y2576" s="237" t="s">
        <v>11662</v>
      </c>
      <c r="Z2576" s="237" t="s">
        <v>11663</v>
      </c>
      <c r="AA2576" s="237" t="str">
        <f t="shared" si="463"/>
        <v>スマイルライフミナミセンダイ</v>
      </c>
      <c r="AB2576" s="237" t="s">
        <v>11373</v>
      </c>
      <c r="AC2576" s="237" t="str">
        <f t="shared" si="464"/>
        <v>981</v>
      </c>
      <c r="AD2576" s="237" t="str">
        <f t="shared" si="465"/>
        <v>1105</v>
      </c>
      <c r="AE2576" s="237" t="s">
        <v>7382</v>
      </c>
      <c r="AF2576" s="237" t="s">
        <v>11664</v>
      </c>
      <c r="AG2576" s="237" t="str">
        <f t="shared" si="466"/>
        <v>仙台市太白区西中田四丁目13番４号</v>
      </c>
      <c r="AH2576" s="237" t="s">
        <v>11665</v>
      </c>
      <c r="AI2576" s="237" t="s">
        <v>11666</v>
      </c>
      <c r="AJ2576" s="237" t="s">
        <v>260</v>
      </c>
    </row>
    <row r="2577" spans="1:36">
      <c r="A2577" s="237" t="str">
        <f t="shared" si="458"/>
        <v>0415400936居宅介護</v>
      </c>
      <c r="B2577" s="237" t="s">
        <v>11668</v>
      </c>
      <c r="C2577" s="237" t="s">
        <v>11669</v>
      </c>
      <c r="D2577" s="237" t="str">
        <f t="shared" si="459"/>
        <v>カブシキガイシャコウセイフクシ</v>
      </c>
      <c r="E2577" s="237" t="s">
        <v>7021</v>
      </c>
      <c r="F2577" s="237" t="str">
        <f t="shared" si="460"/>
        <v>982</v>
      </c>
      <c r="G2577" s="237" t="str">
        <f t="shared" si="461"/>
        <v>0001</v>
      </c>
      <c r="H2577" s="237" t="s">
        <v>11670</v>
      </c>
      <c r="I2577" s="237" t="str">
        <f t="shared" si="462"/>
        <v>仙台市太白区八本松一丁目13番11号-1021号</v>
      </c>
      <c r="J2577" s="237" t="s">
        <v>11671</v>
      </c>
      <c r="K2577" s="237" t="s">
        <v>11672</v>
      </c>
      <c r="L2577" s="237" t="s">
        <v>339</v>
      </c>
      <c r="M2577" s="237" t="s">
        <v>11673</v>
      </c>
      <c r="N2577" s="237" t="s">
        <v>11674</v>
      </c>
      <c r="O2577" s="237" t="s">
        <v>11675</v>
      </c>
      <c r="P2577" s="237" t="s">
        <v>11676</v>
      </c>
      <c r="Q2577" s="237" t="s">
        <v>7382</v>
      </c>
      <c r="R2577" s="237" t="s">
        <v>11677</v>
      </c>
      <c r="S2577" s="237" t="s">
        <v>11678</v>
      </c>
      <c r="T2577" s="237" t="s">
        <v>11679</v>
      </c>
      <c r="U2577" s="237" t="s">
        <v>11680</v>
      </c>
      <c r="V2577" s="237" t="s">
        <v>99</v>
      </c>
      <c r="W2577" s="237"/>
      <c r="X2577" s="237"/>
      <c r="Y2577" s="237" t="s">
        <v>11674</v>
      </c>
      <c r="Z2577" s="237" t="s">
        <v>11675</v>
      </c>
      <c r="AA2577" s="237" t="str">
        <f t="shared" si="463"/>
        <v>シアワセケアサポート</v>
      </c>
      <c r="AB2577" s="237" t="s">
        <v>11676</v>
      </c>
      <c r="AC2577" s="237" t="str">
        <f t="shared" si="464"/>
        <v>982</v>
      </c>
      <c r="AD2577" s="237" t="str">
        <f t="shared" si="465"/>
        <v>0006</v>
      </c>
      <c r="AE2577" s="237" t="s">
        <v>7382</v>
      </c>
      <c r="AF2577" s="237" t="s">
        <v>11677</v>
      </c>
      <c r="AG2577" s="237" t="str">
        <f t="shared" si="466"/>
        <v>仙台市太白区東郡山二丁目46番７号第２メゾニティ安久Ａ号室</v>
      </c>
      <c r="AH2577" s="237" t="s">
        <v>11678</v>
      </c>
      <c r="AI2577" s="237" t="s">
        <v>11679</v>
      </c>
      <c r="AJ2577" s="237" t="s">
        <v>260</v>
      </c>
    </row>
    <row r="2578" spans="1:36">
      <c r="A2578" s="237" t="str">
        <f t="shared" si="458"/>
        <v>0415400936重度訪問介護</v>
      </c>
      <c r="B2578" s="237" t="s">
        <v>11668</v>
      </c>
      <c r="C2578" s="237" t="s">
        <v>11669</v>
      </c>
      <c r="D2578" s="237" t="str">
        <f t="shared" si="459"/>
        <v>カブシキガイシャコウセイフクシ</v>
      </c>
      <c r="E2578" s="237" t="s">
        <v>7021</v>
      </c>
      <c r="F2578" s="237" t="str">
        <f t="shared" si="460"/>
        <v>982</v>
      </c>
      <c r="G2578" s="237" t="str">
        <f t="shared" si="461"/>
        <v>0001</v>
      </c>
      <c r="H2578" s="237" t="s">
        <v>11670</v>
      </c>
      <c r="I2578" s="237" t="str">
        <f t="shared" si="462"/>
        <v>仙台市太白区八本松一丁目13番11号-1021号</v>
      </c>
      <c r="J2578" s="237" t="s">
        <v>11671</v>
      </c>
      <c r="K2578" s="237" t="s">
        <v>11672</v>
      </c>
      <c r="L2578" s="237" t="s">
        <v>339</v>
      </c>
      <c r="M2578" s="237" t="s">
        <v>11673</v>
      </c>
      <c r="N2578" s="237" t="s">
        <v>11674</v>
      </c>
      <c r="O2578" s="237" t="s">
        <v>11675</v>
      </c>
      <c r="P2578" s="237" t="s">
        <v>11676</v>
      </c>
      <c r="Q2578" s="237" t="s">
        <v>7382</v>
      </c>
      <c r="R2578" s="237" t="s">
        <v>11677</v>
      </c>
      <c r="S2578" s="237" t="s">
        <v>11678</v>
      </c>
      <c r="T2578" s="237" t="s">
        <v>11679</v>
      </c>
      <c r="U2578" s="237" t="s">
        <v>11680</v>
      </c>
      <c r="V2578" s="237" t="s">
        <v>101</v>
      </c>
      <c r="W2578" s="237"/>
      <c r="X2578" s="237"/>
      <c r="Y2578" s="237" t="s">
        <v>11674</v>
      </c>
      <c r="Z2578" s="237" t="s">
        <v>11675</v>
      </c>
      <c r="AA2578" s="237" t="str">
        <f t="shared" si="463"/>
        <v>シアワセケアサポート</v>
      </c>
      <c r="AB2578" s="237" t="s">
        <v>11676</v>
      </c>
      <c r="AC2578" s="237" t="str">
        <f t="shared" si="464"/>
        <v>982</v>
      </c>
      <c r="AD2578" s="237" t="str">
        <f t="shared" si="465"/>
        <v>0006</v>
      </c>
      <c r="AE2578" s="237" t="s">
        <v>7382</v>
      </c>
      <c r="AF2578" s="237" t="s">
        <v>11677</v>
      </c>
      <c r="AG2578" s="237" t="str">
        <f t="shared" si="466"/>
        <v>仙台市太白区東郡山二丁目46番７号第２メゾニティ安久Ａ号室</v>
      </c>
      <c r="AH2578" s="237" t="s">
        <v>11678</v>
      </c>
      <c r="AI2578" s="237" t="s">
        <v>11679</v>
      </c>
      <c r="AJ2578" s="237" t="s">
        <v>260</v>
      </c>
    </row>
    <row r="2579" spans="1:36">
      <c r="A2579" s="237" t="str">
        <f t="shared" si="458"/>
        <v>0415400944居宅介護</v>
      </c>
      <c r="B2579" s="237" t="s">
        <v>11681</v>
      </c>
      <c r="C2579" s="237" t="s">
        <v>11682</v>
      </c>
      <c r="D2579" s="237" t="str">
        <f t="shared" si="459"/>
        <v>ケーズオフィスゴウドウガイシャ</v>
      </c>
      <c r="E2579" s="237" t="s">
        <v>11116</v>
      </c>
      <c r="F2579" s="237" t="str">
        <f t="shared" si="460"/>
        <v>982</v>
      </c>
      <c r="G2579" s="237" t="str">
        <f t="shared" si="461"/>
        <v>0804</v>
      </c>
      <c r="H2579" s="237" t="s">
        <v>11683</v>
      </c>
      <c r="I2579" s="237" t="str">
        <f t="shared" si="462"/>
        <v>仙台市太白区鈎取一丁目１０番１２号</v>
      </c>
      <c r="J2579" s="237" t="s">
        <v>11684</v>
      </c>
      <c r="K2579" s="237" t="s">
        <v>11685</v>
      </c>
      <c r="L2579" s="237" t="s">
        <v>821</v>
      </c>
      <c r="M2579" s="237" t="s">
        <v>11686</v>
      </c>
      <c r="N2579" s="237" t="s">
        <v>11687</v>
      </c>
      <c r="O2579" s="237" t="s">
        <v>11688</v>
      </c>
      <c r="P2579" s="237" t="s">
        <v>11116</v>
      </c>
      <c r="Q2579" s="237" t="s">
        <v>7382</v>
      </c>
      <c r="R2579" s="237" t="s">
        <v>11683</v>
      </c>
      <c r="S2579" s="237" t="s">
        <v>11684</v>
      </c>
      <c r="T2579" s="237" t="s">
        <v>11685</v>
      </c>
      <c r="U2579" s="237" t="s">
        <v>11689</v>
      </c>
      <c r="V2579" s="237" t="s">
        <v>99</v>
      </c>
      <c r="W2579" s="237"/>
      <c r="X2579" s="237"/>
      <c r="Y2579" s="237" t="s">
        <v>11687</v>
      </c>
      <c r="Z2579" s="237" t="s">
        <v>11688</v>
      </c>
      <c r="AA2579" s="237" t="str">
        <f t="shared" si="463"/>
        <v>マゴコロカイゴ</v>
      </c>
      <c r="AB2579" s="237" t="s">
        <v>11116</v>
      </c>
      <c r="AC2579" s="237" t="str">
        <f t="shared" si="464"/>
        <v>982</v>
      </c>
      <c r="AD2579" s="237" t="str">
        <f t="shared" si="465"/>
        <v>0804</v>
      </c>
      <c r="AE2579" s="237" t="s">
        <v>7382</v>
      </c>
      <c r="AF2579" s="237" t="s">
        <v>11683</v>
      </c>
      <c r="AG2579" s="237" t="str">
        <f t="shared" si="466"/>
        <v>仙台市太白区鈎取一丁目１０番１２号</v>
      </c>
      <c r="AH2579" s="237" t="s">
        <v>11684</v>
      </c>
      <c r="AI2579" s="237" t="s">
        <v>11685</v>
      </c>
      <c r="AJ2579" s="237" t="s">
        <v>332</v>
      </c>
    </row>
    <row r="2580" spans="1:36">
      <c r="A2580" s="237" t="str">
        <f t="shared" si="458"/>
        <v>0415400944重度訪問介護</v>
      </c>
      <c r="B2580" s="237" t="s">
        <v>11681</v>
      </c>
      <c r="C2580" s="237" t="s">
        <v>11682</v>
      </c>
      <c r="D2580" s="237" t="str">
        <f t="shared" si="459"/>
        <v>ケーズオフィスゴウドウガイシャ</v>
      </c>
      <c r="E2580" s="237" t="s">
        <v>11116</v>
      </c>
      <c r="F2580" s="237" t="str">
        <f t="shared" si="460"/>
        <v>982</v>
      </c>
      <c r="G2580" s="237" t="str">
        <f t="shared" si="461"/>
        <v>0804</v>
      </c>
      <c r="H2580" s="237" t="s">
        <v>11683</v>
      </c>
      <c r="I2580" s="237" t="str">
        <f t="shared" si="462"/>
        <v>仙台市太白区鈎取一丁目１０番１２号</v>
      </c>
      <c r="J2580" s="237" t="s">
        <v>11684</v>
      </c>
      <c r="K2580" s="237" t="s">
        <v>11685</v>
      </c>
      <c r="L2580" s="237" t="s">
        <v>821</v>
      </c>
      <c r="M2580" s="237" t="s">
        <v>11686</v>
      </c>
      <c r="N2580" s="237" t="s">
        <v>11687</v>
      </c>
      <c r="O2580" s="237" t="s">
        <v>11688</v>
      </c>
      <c r="P2580" s="237" t="s">
        <v>11116</v>
      </c>
      <c r="Q2580" s="237" t="s">
        <v>7382</v>
      </c>
      <c r="R2580" s="237" t="s">
        <v>11683</v>
      </c>
      <c r="S2580" s="237" t="s">
        <v>11684</v>
      </c>
      <c r="T2580" s="237" t="s">
        <v>11685</v>
      </c>
      <c r="U2580" s="237" t="s">
        <v>11689</v>
      </c>
      <c r="V2580" s="237" t="s">
        <v>101</v>
      </c>
      <c r="W2580" s="237"/>
      <c r="X2580" s="237"/>
      <c r="Y2580" s="237" t="s">
        <v>11687</v>
      </c>
      <c r="Z2580" s="237" t="s">
        <v>11688</v>
      </c>
      <c r="AA2580" s="237" t="str">
        <f t="shared" si="463"/>
        <v>マゴコロカイゴ</v>
      </c>
      <c r="AB2580" s="237" t="s">
        <v>11116</v>
      </c>
      <c r="AC2580" s="237" t="str">
        <f t="shared" si="464"/>
        <v>982</v>
      </c>
      <c r="AD2580" s="237" t="str">
        <f t="shared" si="465"/>
        <v>0804</v>
      </c>
      <c r="AE2580" s="237" t="s">
        <v>7382</v>
      </c>
      <c r="AF2580" s="237" t="s">
        <v>11683</v>
      </c>
      <c r="AG2580" s="237" t="str">
        <f t="shared" si="466"/>
        <v>仙台市太白区鈎取一丁目１０番１２号</v>
      </c>
      <c r="AH2580" s="237" t="s">
        <v>11684</v>
      </c>
      <c r="AI2580" s="237" t="s">
        <v>11685</v>
      </c>
      <c r="AJ2580" s="237" t="s">
        <v>332</v>
      </c>
    </row>
    <row r="2581" spans="1:36">
      <c r="A2581" s="237" t="str">
        <f t="shared" si="458"/>
        <v>0415400944同行援護</v>
      </c>
      <c r="B2581" s="237" t="s">
        <v>11681</v>
      </c>
      <c r="C2581" s="237" t="s">
        <v>11682</v>
      </c>
      <c r="D2581" s="237" t="str">
        <f t="shared" si="459"/>
        <v>ケーズオフィスゴウドウガイシャ</v>
      </c>
      <c r="E2581" s="237" t="s">
        <v>11116</v>
      </c>
      <c r="F2581" s="237" t="str">
        <f t="shared" si="460"/>
        <v>982</v>
      </c>
      <c r="G2581" s="237" t="str">
        <f t="shared" si="461"/>
        <v>0804</v>
      </c>
      <c r="H2581" s="237" t="s">
        <v>11683</v>
      </c>
      <c r="I2581" s="237" t="str">
        <f t="shared" si="462"/>
        <v>仙台市太白区鈎取一丁目１０番１２号</v>
      </c>
      <c r="J2581" s="237" t="s">
        <v>11684</v>
      </c>
      <c r="K2581" s="237" t="s">
        <v>11685</v>
      </c>
      <c r="L2581" s="237" t="s">
        <v>821</v>
      </c>
      <c r="M2581" s="237" t="s">
        <v>11686</v>
      </c>
      <c r="N2581" s="237" t="s">
        <v>11687</v>
      </c>
      <c r="O2581" s="237" t="s">
        <v>11688</v>
      </c>
      <c r="P2581" s="237" t="s">
        <v>11116</v>
      </c>
      <c r="Q2581" s="237" t="s">
        <v>7382</v>
      </c>
      <c r="R2581" s="237" t="s">
        <v>11683</v>
      </c>
      <c r="S2581" s="237" t="s">
        <v>11684</v>
      </c>
      <c r="T2581" s="237" t="s">
        <v>11685</v>
      </c>
      <c r="U2581" s="237" t="s">
        <v>11689</v>
      </c>
      <c r="V2581" s="237" t="s">
        <v>126</v>
      </c>
      <c r="W2581" s="237"/>
      <c r="X2581" s="237"/>
      <c r="Y2581" s="237" t="s">
        <v>11687</v>
      </c>
      <c r="Z2581" s="237" t="s">
        <v>11688</v>
      </c>
      <c r="AA2581" s="237" t="str">
        <f t="shared" si="463"/>
        <v>マゴコロカイゴ</v>
      </c>
      <c r="AB2581" s="237" t="s">
        <v>11116</v>
      </c>
      <c r="AC2581" s="237" t="str">
        <f t="shared" si="464"/>
        <v>982</v>
      </c>
      <c r="AD2581" s="237" t="str">
        <f t="shared" si="465"/>
        <v>0804</v>
      </c>
      <c r="AE2581" s="237" t="s">
        <v>7382</v>
      </c>
      <c r="AF2581" s="237" t="s">
        <v>11683</v>
      </c>
      <c r="AG2581" s="237" t="str">
        <f t="shared" si="466"/>
        <v>仙台市太白区鈎取一丁目１０番１２号</v>
      </c>
      <c r="AH2581" s="237" t="s">
        <v>11684</v>
      </c>
      <c r="AI2581" s="237" t="s">
        <v>11685</v>
      </c>
      <c r="AJ2581" s="237" t="s">
        <v>332</v>
      </c>
    </row>
    <row r="2582" spans="1:36">
      <c r="A2582" s="237" t="str">
        <f t="shared" si="458"/>
        <v>0415400969居宅介護</v>
      </c>
      <c r="B2582" s="237" t="s">
        <v>11690</v>
      </c>
      <c r="C2582" s="237" t="s">
        <v>11691</v>
      </c>
      <c r="D2582" s="237" t="str">
        <f t="shared" si="459"/>
        <v>アップルケアカブシキカイシャ</v>
      </c>
      <c r="E2582" s="237" t="s">
        <v>1561</v>
      </c>
      <c r="F2582" s="237" t="str">
        <f t="shared" si="460"/>
        <v>981</v>
      </c>
      <c r="G2582" s="237" t="str">
        <f t="shared" si="461"/>
        <v>3121</v>
      </c>
      <c r="H2582" s="237" t="s">
        <v>11692</v>
      </c>
      <c r="I2582" s="237" t="str">
        <f t="shared" si="462"/>
        <v>仙台市泉区上谷刈三丁目５番３-102号</v>
      </c>
      <c r="J2582" s="237" t="s">
        <v>11693</v>
      </c>
      <c r="K2582" s="237" t="s">
        <v>11694</v>
      </c>
      <c r="L2582" s="237" t="s">
        <v>339</v>
      </c>
      <c r="M2582" s="237" t="s">
        <v>11695</v>
      </c>
      <c r="N2582" s="237" t="s">
        <v>11696</v>
      </c>
      <c r="O2582" s="237" t="s">
        <v>11697</v>
      </c>
      <c r="P2582" s="237" t="s">
        <v>11347</v>
      </c>
      <c r="Q2582" s="237" t="s">
        <v>7382</v>
      </c>
      <c r="R2582" s="237" t="s">
        <v>11698</v>
      </c>
      <c r="S2582" s="237" t="s">
        <v>11699</v>
      </c>
      <c r="T2582" s="237" t="s">
        <v>11700</v>
      </c>
      <c r="U2582" s="237" t="s">
        <v>11701</v>
      </c>
      <c r="V2582" s="237" t="s">
        <v>99</v>
      </c>
      <c r="W2582" s="237"/>
      <c r="X2582" s="237"/>
      <c r="Y2582" s="237" t="s">
        <v>11696</v>
      </c>
      <c r="Z2582" s="237" t="s">
        <v>11697</v>
      </c>
      <c r="AA2582" s="237" t="str">
        <f t="shared" si="463"/>
        <v>アップルケアタイハク</v>
      </c>
      <c r="AB2582" s="237" t="s">
        <v>11347</v>
      </c>
      <c r="AC2582" s="237" t="str">
        <f t="shared" si="464"/>
        <v>982</v>
      </c>
      <c r="AD2582" s="237" t="str">
        <f t="shared" si="465"/>
        <v>0032</v>
      </c>
      <c r="AE2582" s="237" t="s">
        <v>7382</v>
      </c>
      <c r="AF2582" s="237" t="s">
        <v>11698</v>
      </c>
      <c r="AG2582" s="237" t="str">
        <f t="shared" si="466"/>
        <v>仙台市太白区富沢二丁目11番5号コーポ115　105号</v>
      </c>
      <c r="AH2582" s="237" t="s">
        <v>11699</v>
      </c>
      <c r="AI2582" s="237" t="s">
        <v>11700</v>
      </c>
      <c r="AJ2582" s="237" t="s">
        <v>260</v>
      </c>
    </row>
    <row r="2583" spans="1:36">
      <c r="A2583" s="237" t="str">
        <f t="shared" si="458"/>
        <v>0415400969重度訪問介護</v>
      </c>
      <c r="B2583" s="237" t="s">
        <v>11690</v>
      </c>
      <c r="C2583" s="237" t="s">
        <v>11691</v>
      </c>
      <c r="D2583" s="237" t="str">
        <f t="shared" si="459"/>
        <v>アップルケアカブシキカイシャ</v>
      </c>
      <c r="E2583" s="237" t="s">
        <v>1561</v>
      </c>
      <c r="F2583" s="237" t="str">
        <f t="shared" si="460"/>
        <v>981</v>
      </c>
      <c r="G2583" s="237" t="str">
        <f t="shared" si="461"/>
        <v>3121</v>
      </c>
      <c r="H2583" s="237" t="s">
        <v>11692</v>
      </c>
      <c r="I2583" s="237" t="str">
        <f t="shared" si="462"/>
        <v>仙台市泉区上谷刈三丁目５番３-102号</v>
      </c>
      <c r="J2583" s="237" t="s">
        <v>11693</v>
      </c>
      <c r="K2583" s="237" t="s">
        <v>11694</v>
      </c>
      <c r="L2583" s="237" t="s">
        <v>339</v>
      </c>
      <c r="M2583" s="237" t="s">
        <v>11695</v>
      </c>
      <c r="N2583" s="237" t="s">
        <v>11696</v>
      </c>
      <c r="O2583" s="237" t="s">
        <v>11697</v>
      </c>
      <c r="P2583" s="237" t="s">
        <v>11347</v>
      </c>
      <c r="Q2583" s="237" t="s">
        <v>7382</v>
      </c>
      <c r="R2583" s="237" t="s">
        <v>11698</v>
      </c>
      <c r="S2583" s="237" t="s">
        <v>11699</v>
      </c>
      <c r="T2583" s="237" t="s">
        <v>11700</v>
      </c>
      <c r="U2583" s="237" t="s">
        <v>11701</v>
      </c>
      <c r="V2583" s="237" t="s">
        <v>101</v>
      </c>
      <c r="W2583" s="237"/>
      <c r="X2583" s="237"/>
      <c r="Y2583" s="237" t="s">
        <v>11696</v>
      </c>
      <c r="Z2583" s="237" t="s">
        <v>11697</v>
      </c>
      <c r="AA2583" s="237" t="str">
        <f t="shared" si="463"/>
        <v>アップルケアタイハク</v>
      </c>
      <c r="AB2583" s="237" t="s">
        <v>11347</v>
      </c>
      <c r="AC2583" s="237" t="str">
        <f t="shared" si="464"/>
        <v>982</v>
      </c>
      <c r="AD2583" s="237" t="str">
        <f t="shared" si="465"/>
        <v>0032</v>
      </c>
      <c r="AE2583" s="237" t="s">
        <v>7382</v>
      </c>
      <c r="AF2583" s="237" t="s">
        <v>11698</v>
      </c>
      <c r="AG2583" s="237" t="str">
        <f t="shared" si="466"/>
        <v>仙台市太白区富沢二丁目11番5号コーポ115　105号</v>
      </c>
      <c r="AH2583" s="237" t="s">
        <v>11699</v>
      </c>
      <c r="AI2583" s="237" t="s">
        <v>11700</v>
      </c>
      <c r="AJ2583" s="237" t="s">
        <v>260</v>
      </c>
    </row>
    <row r="2584" spans="1:36">
      <c r="A2584" s="237" t="str">
        <f t="shared" si="458"/>
        <v>0415400969同行援護</v>
      </c>
      <c r="B2584" s="237" t="s">
        <v>11690</v>
      </c>
      <c r="C2584" s="237" t="s">
        <v>11691</v>
      </c>
      <c r="D2584" s="237" t="str">
        <f t="shared" si="459"/>
        <v>アップルケアカブシキカイシャ</v>
      </c>
      <c r="E2584" s="237" t="s">
        <v>1561</v>
      </c>
      <c r="F2584" s="237" t="str">
        <f t="shared" si="460"/>
        <v>981</v>
      </c>
      <c r="G2584" s="237" t="str">
        <f t="shared" si="461"/>
        <v>3121</v>
      </c>
      <c r="H2584" s="237" t="s">
        <v>11692</v>
      </c>
      <c r="I2584" s="237" t="str">
        <f t="shared" si="462"/>
        <v>仙台市泉区上谷刈三丁目５番３-102号</v>
      </c>
      <c r="J2584" s="237" t="s">
        <v>11693</v>
      </c>
      <c r="K2584" s="237" t="s">
        <v>11694</v>
      </c>
      <c r="L2584" s="237" t="s">
        <v>339</v>
      </c>
      <c r="M2584" s="237" t="s">
        <v>11695</v>
      </c>
      <c r="N2584" s="237" t="s">
        <v>11696</v>
      </c>
      <c r="O2584" s="237" t="s">
        <v>11697</v>
      </c>
      <c r="P2584" s="237" t="s">
        <v>11347</v>
      </c>
      <c r="Q2584" s="237" t="s">
        <v>7382</v>
      </c>
      <c r="R2584" s="237" t="s">
        <v>11698</v>
      </c>
      <c r="S2584" s="237" t="s">
        <v>11699</v>
      </c>
      <c r="T2584" s="237" t="s">
        <v>11700</v>
      </c>
      <c r="U2584" s="237" t="s">
        <v>11701</v>
      </c>
      <c r="V2584" s="237" t="s">
        <v>126</v>
      </c>
      <c r="W2584" s="237"/>
      <c r="X2584" s="237"/>
      <c r="Y2584" s="237" t="s">
        <v>11696</v>
      </c>
      <c r="Z2584" s="237" t="s">
        <v>11697</v>
      </c>
      <c r="AA2584" s="237" t="str">
        <f t="shared" si="463"/>
        <v>アップルケアタイハク</v>
      </c>
      <c r="AB2584" s="237" t="s">
        <v>11347</v>
      </c>
      <c r="AC2584" s="237" t="str">
        <f t="shared" si="464"/>
        <v>982</v>
      </c>
      <c r="AD2584" s="237" t="str">
        <f t="shared" si="465"/>
        <v>0032</v>
      </c>
      <c r="AE2584" s="237" t="s">
        <v>7382</v>
      </c>
      <c r="AF2584" s="237" t="s">
        <v>11698</v>
      </c>
      <c r="AG2584" s="237" t="str">
        <f t="shared" si="466"/>
        <v>仙台市太白区富沢二丁目11番5号コーポ115　105号</v>
      </c>
      <c r="AH2584" s="237" t="s">
        <v>11699</v>
      </c>
      <c r="AI2584" s="237" t="s">
        <v>11700</v>
      </c>
      <c r="AJ2584" s="237" t="s">
        <v>260</v>
      </c>
    </row>
    <row r="2585" spans="1:36">
      <c r="A2585" s="237" t="str">
        <f t="shared" si="458"/>
        <v>0415400977児童デイサービス</v>
      </c>
      <c r="B2585" s="237" t="s">
        <v>6865</v>
      </c>
      <c r="C2585" s="237" t="s">
        <v>6866</v>
      </c>
      <c r="D2585" s="237" t="str">
        <f t="shared" si="459"/>
        <v>センダイシ</v>
      </c>
      <c r="E2585" s="237" t="s">
        <v>6867</v>
      </c>
      <c r="F2585" s="237" t="str">
        <f t="shared" si="460"/>
        <v>980</v>
      </c>
      <c r="G2585" s="237" t="str">
        <f t="shared" si="461"/>
        <v>8671</v>
      </c>
      <c r="H2585" s="237" t="s">
        <v>6868</v>
      </c>
      <c r="I2585" s="237" t="str">
        <f t="shared" si="462"/>
        <v>仙台市青葉区国分町三丁目７番１号</v>
      </c>
      <c r="J2585" s="237" t="s">
        <v>6869</v>
      </c>
      <c r="K2585" s="237" t="s">
        <v>6870</v>
      </c>
      <c r="L2585" s="237" t="s">
        <v>323</v>
      </c>
      <c r="M2585" s="237" t="s">
        <v>6871</v>
      </c>
      <c r="N2585" s="237" t="s">
        <v>11702</v>
      </c>
      <c r="O2585" s="237" t="s">
        <v>11703</v>
      </c>
      <c r="P2585" s="237" t="s">
        <v>2317</v>
      </c>
      <c r="Q2585" s="237" t="s">
        <v>7382</v>
      </c>
      <c r="R2585" s="237" t="s">
        <v>11704</v>
      </c>
      <c r="S2585" s="237" t="s">
        <v>11705</v>
      </c>
      <c r="T2585" s="237" t="s">
        <v>11706</v>
      </c>
      <c r="U2585" s="237" t="s">
        <v>11707</v>
      </c>
      <c r="V2585" s="237" t="s">
        <v>331</v>
      </c>
      <c r="W2585" s="237"/>
      <c r="X2585" s="237"/>
      <c r="Y2585" s="237" t="s">
        <v>11702</v>
      </c>
      <c r="Z2585" s="237" t="s">
        <v>11703</v>
      </c>
      <c r="AA2585" s="237" t="str">
        <f t="shared" si="463"/>
        <v>センダイシフクロバラタンポポホーム</v>
      </c>
      <c r="AB2585" s="237" t="s">
        <v>2317</v>
      </c>
      <c r="AC2585" s="237" t="str">
        <f t="shared" si="464"/>
        <v>981</v>
      </c>
      <c r="AD2585" s="237" t="str">
        <f t="shared" si="465"/>
        <v>1102</v>
      </c>
      <c r="AE2585" s="237" t="s">
        <v>7382</v>
      </c>
      <c r="AF2585" s="237" t="s">
        <v>11704</v>
      </c>
      <c r="AG2585" s="237" t="str">
        <f t="shared" si="466"/>
        <v>仙台市太白区袋原４丁目３２－７</v>
      </c>
      <c r="AH2585" s="237" t="s">
        <v>11705</v>
      </c>
      <c r="AI2585" s="237" t="s">
        <v>11706</v>
      </c>
      <c r="AJ2585" s="237" t="s">
        <v>260</v>
      </c>
    </row>
    <row r="2586" spans="1:36">
      <c r="A2586" s="237" t="str">
        <f t="shared" si="458"/>
        <v>0415400985自立訓練（生活訓練）</v>
      </c>
      <c r="B2586" s="237" t="s">
        <v>11708</v>
      </c>
      <c r="C2586" s="237" t="s">
        <v>11709</v>
      </c>
      <c r="D2586" s="237" t="str">
        <f t="shared" si="459"/>
        <v>シャカイフクシホウジンフレアイノモリ</v>
      </c>
      <c r="E2586" s="237" t="s">
        <v>2317</v>
      </c>
      <c r="F2586" s="237" t="str">
        <f t="shared" si="460"/>
        <v>981</v>
      </c>
      <c r="G2586" s="237" t="str">
        <f t="shared" si="461"/>
        <v>1102</v>
      </c>
      <c r="H2586" s="237" t="s">
        <v>11710</v>
      </c>
      <c r="I2586" s="237" t="str">
        <f t="shared" si="462"/>
        <v>仙台市太白区袋原5丁目１７－３３</v>
      </c>
      <c r="J2586" s="237" t="s">
        <v>11711</v>
      </c>
      <c r="K2586" s="237" t="s">
        <v>11712</v>
      </c>
      <c r="L2586" s="237" t="s">
        <v>248</v>
      </c>
      <c r="M2586" s="237" t="s">
        <v>11713</v>
      </c>
      <c r="N2586" s="237" t="s">
        <v>11714</v>
      </c>
      <c r="O2586" s="237" t="s">
        <v>11715</v>
      </c>
      <c r="P2586" s="237" t="s">
        <v>2317</v>
      </c>
      <c r="Q2586" s="237" t="s">
        <v>7382</v>
      </c>
      <c r="R2586" s="237" t="s">
        <v>11716</v>
      </c>
      <c r="S2586" s="237" t="s">
        <v>11711</v>
      </c>
      <c r="T2586" s="237" t="s">
        <v>11712</v>
      </c>
      <c r="U2586" s="237" t="s">
        <v>11717</v>
      </c>
      <c r="V2586" s="237" t="s">
        <v>108</v>
      </c>
      <c r="W2586" s="237"/>
      <c r="X2586" s="237"/>
      <c r="Y2586" s="237" t="s">
        <v>11714</v>
      </c>
      <c r="Z2586" s="237" t="s">
        <v>11715</v>
      </c>
      <c r="AA2586" s="237" t="str">
        <f t="shared" si="463"/>
        <v>タキノウガタジギョウショヒマワリファミリー</v>
      </c>
      <c r="AB2586" s="237" t="s">
        <v>2317</v>
      </c>
      <c r="AC2586" s="237" t="str">
        <f t="shared" si="464"/>
        <v>981</v>
      </c>
      <c r="AD2586" s="237" t="str">
        <f t="shared" si="465"/>
        <v>1102</v>
      </c>
      <c r="AE2586" s="237" t="s">
        <v>7382</v>
      </c>
      <c r="AF2586" s="237" t="s">
        <v>11716</v>
      </c>
      <c r="AG2586" s="237" t="str">
        <f t="shared" si="466"/>
        <v>仙台市太白区袋原5丁目17-33</v>
      </c>
      <c r="AH2586" s="237" t="s">
        <v>11711</v>
      </c>
      <c r="AI2586" s="237" t="s">
        <v>11712</v>
      </c>
      <c r="AJ2586" s="237" t="s">
        <v>260</v>
      </c>
    </row>
    <row r="2587" spans="1:36">
      <c r="A2587" s="237" t="str">
        <f t="shared" si="458"/>
        <v>0415400985就労継続支援Ｂ型</v>
      </c>
      <c r="B2587" s="237" t="s">
        <v>11708</v>
      </c>
      <c r="C2587" s="237" t="s">
        <v>11709</v>
      </c>
      <c r="D2587" s="237" t="str">
        <f t="shared" si="459"/>
        <v>シャカイフクシホウジンフレアイノモリ</v>
      </c>
      <c r="E2587" s="237" t="s">
        <v>2317</v>
      </c>
      <c r="F2587" s="237" t="str">
        <f t="shared" si="460"/>
        <v>981</v>
      </c>
      <c r="G2587" s="237" t="str">
        <f t="shared" si="461"/>
        <v>1102</v>
      </c>
      <c r="H2587" s="237" t="s">
        <v>11710</v>
      </c>
      <c r="I2587" s="237" t="str">
        <f t="shared" si="462"/>
        <v>仙台市太白区袋原5丁目１７－３３</v>
      </c>
      <c r="J2587" s="237" t="s">
        <v>11711</v>
      </c>
      <c r="K2587" s="237" t="s">
        <v>11712</v>
      </c>
      <c r="L2587" s="237" t="s">
        <v>248</v>
      </c>
      <c r="M2587" s="237" t="s">
        <v>11713</v>
      </c>
      <c r="N2587" s="237" t="s">
        <v>11714</v>
      </c>
      <c r="O2587" s="237" t="s">
        <v>11715</v>
      </c>
      <c r="P2587" s="237" t="s">
        <v>2317</v>
      </c>
      <c r="Q2587" s="237" t="s">
        <v>7382</v>
      </c>
      <c r="R2587" s="237" t="s">
        <v>11716</v>
      </c>
      <c r="S2587" s="237" t="s">
        <v>11711</v>
      </c>
      <c r="T2587" s="237" t="s">
        <v>11712</v>
      </c>
      <c r="U2587" s="237" t="s">
        <v>11717</v>
      </c>
      <c r="V2587" s="237" t="s">
        <v>111</v>
      </c>
      <c r="W2587" s="237"/>
      <c r="X2587" s="237"/>
      <c r="Y2587" s="237" t="s">
        <v>11714</v>
      </c>
      <c r="Z2587" s="237" t="s">
        <v>11715</v>
      </c>
      <c r="AA2587" s="237" t="str">
        <f t="shared" si="463"/>
        <v>タキノウガタジギョウショヒマワリファミリー</v>
      </c>
      <c r="AB2587" s="237" t="s">
        <v>2317</v>
      </c>
      <c r="AC2587" s="237" t="str">
        <f t="shared" si="464"/>
        <v>981</v>
      </c>
      <c r="AD2587" s="237" t="str">
        <f t="shared" si="465"/>
        <v>1102</v>
      </c>
      <c r="AE2587" s="237" t="s">
        <v>7382</v>
      </c>
      <c r="AF2587" s="237" t="s">
        <v>11716</v>
      </c>
      <c r="AG2587" s="237" t="str">
        <f t="shared" si="466"/>
        <v>仙台市太白区袋原5丁目17-33</v>
      </c>
      <c r="AH2587" s="237" t="s">
        <v>11711</v>
      </c>
      <c r="AI2587" s="237" t="s">
        <v>11712</v>
      </c>
      <c r="AJ2587" s="237" t="s">
        <v>260</v>
      </c>
    </row>
    <row r="2588" spans="1:36">
      <c r="A2588" s="237" t="str">
        <f t="shared" si="458"/>
        <v>0415400993児童デイサービス</v>
      </c>
      <c r="B2588" s="237" t="s">
        <v>6992</v>
      </c>
      <c r="C2588" s="237" t="s">
        <v>6993</v>
      </c>
      <c r="D2588" s="237" t="str">
        <f t="shared" si="459"/>
        <v>トクテイヒエイリカツドウホウジンアフタースクールパルケ</v>
      </c>
      <c r="E2588" s="237" t="s">
        <v>6185</v>
      </c>
      <c r="F2588" s="237" t="str">
        <f t="shared" si="460"/>
        <v>981</v>
      </c>
      <c r="G2588" s="237" t="str">
        <f t="shared" si="461"/>
        <v>0952</v>
      </c>
      <c r="H2588" s="237" t="s">
        <v>6994</v>
      </c>
      <c r="I2588" s="237" t="str">
        <f t="shared" si="462"/>
        <v>仙台市青葉区中山4丁目1番32号</v>
      </c>
      <c r="J2588" s="237" t="s">
        <v>6995</v>
      </c>
      <c r="K2588" s="237" t="s">
        <v>6996</v>
      </c>
      <c r="L2588" s="237" t="s">
        <v>901</v>
      </c>
      <c r="M2588" s="237" t="s">
        <v>6997</v>
      </c>
      <c r="N2588" s="237" t="s">
        <v>11718</v>
      </c>
      <c r="O2588" s="237" t="s">
        <v>11719</v>
      </c>
      <c r="P2588" s="237" t="s">
        <v>11373</v>
      </c>
      <c r="Q2588" s="237" t="s">
        <v>7382</v>
      </c>
      <c r="R2588" s="237" t="s">
        <v>11720</v>
      </c>
      <c r="S2588" s="237" t="s">
        <v>11721</v>
      </c>
      <c r="T2588" s="237" t="s">
        <v>11721</v>
      </c>
      <c r="U2588" s="237" t="s">
        <v>11722</v>
      </c>
      <c r="V2588" s="237" t="s">
        <v>331</v>
      </c>
      <c r="W2588" s="237"/>
      <c r="X2588" s="237"/>
      <c r="Y2588" s="237" t="s">
        <v>11718</v>
      </c>
      <c r="Z2588" s="237" t="s">
        <v>11719</v>
      </c>
      <c r="AA2588" s="237" t="str">
        <f t="shared" si="463"/>
        <v>パルケニシナカダ</v>
      </c>
      <c r="AB2588" s="237" t="s">
        <v>11373</v>
      </c>
      <c r="AC2588" s="237" t="str">
        <f t="shared" si="464"/>
        <v>981</v>
      </c>
      <c r="AD2588" s="237" t="str">
        <f t="shared" si="465"/>
        <v>1105</v>
      </c>
      <c r="AE2588" s="237" t="s">
        <v>7382</v>
      </c>
      <c r="AF2588" s="237" t="s">
        <v>11720</v>
      </c>
      <c r="AG2588" s="237" t="str">
        <f t="shared" si="466"/>
        <v>仙台市太白区西中田7丁目33番10号</v>
      </c>
      <c r="AH2588" s="237" t="s">
        <v>11721</v>
      </c>
      <c r="AI2588" s="237" t="s">
        <v>11721</v>
      </c>
      <c r="AJ2588" s="237" t="s">
        <v>260</v>
      </c>
    </row>
    <row r="2589" spans="1:36">
      <c r="A2589" s="237" t="str">
        <f t="shared" si="458"/>
        <v>0415401009就労継続支援Ｂ型</v>
      </c>
      <c r="B2589" s="237" t="s">
        <v>11723</v>
      </c>
      <c r="C2589" s="237" t="s">
        <v>11724</v>
      </c>
      <c r="D2589" s="237" t="str">
        <f t="shared" si="459"/>
        <v>トクテイヒエイリカツドウホウジンアグリ・ノーマライゼーションｉｎアキウ</v>
      </c>
      <c r="E2589" s="237" t="s">
        <v>11725</v>
      </c>
      <c r="F2589" s="237" t="str">
        <f t="shared" si="460"/>
        <v>982</v>
      </c>
      <c r="G2589" s="237" t="str">
        <f t="shared" si="461"/>
        <v>0244</v>
      </c>
      <c r="H2589" s="237" t="s">
        <v>11726</v>
      </c>
      <c r="I2589" s="237" t="str">
        <f t="shared" si="462"/>
        <v>仙台市太白区秋保町馬場字深野３９－１</v>
      </c>
      <c r="J2589" s="237" t="s">
        <v>11727</v>
      </c>
      <c r="K2589" s="237" t="s">
        <v>11727</v>
      </c>
      <c r="L2589" s="237" t="s">
        <v>7508</v>
      </c>
      <c r="M2589" s="237" t="s">
        <v>11728</v>
      </c>
      <c r="N2589" s="237" t="s">
        <v>11729</v>
      </c>
      <c r="O2589" s="237" t="s">
        <v>11730</v>
      </c>
      <c r="P2589" s="237" t="s">
        <v>11725</v>
      </c>
      <c r="Q2589" s="237" t="s">
        <v>7382</v>
      </c>
      <c r="R2589" s="237" t="s">
        <v>11726</v>
      </c>
      <c r="S2589" s="237" t="s">
        <v>11727</v>
      </c>
      <c r="T2589" s="237" t="s">
        <v>11727</v>
      </c>
      <c r="U2589" s="237" t="s">
        <v>11731</v>
      </c>
      <c r="V2589" s="237" t="s">
        <v>111</v>
      </c>
      <c r="W2589" s="237"/>
      <c r="X2589" s="237"/>
      <c r="Y2589" s="237" t="s">
        <v>11729</v>
      </c>
      <c r="Z2589" s="237" t="s">
        <v>11730</v>
      </c>
      <c r="AA2589" s="237" t="str">
        <f t="shared" si="463"/>
        <v>サンサンファクトリー</v>
      </c>
      <c r="AB2589" s="237" t="s">
        <v>11725</v>
      </c>
      <c r="AC2589" s="237" t="str">
        <f t="shared" si="464"/>
        <v>982</v>
      </c>
      <c r="AD2589" s="237" t="str">
        <f t="shared" si="465"/>
        <v>0244</v>
      </c>
      <c r="AE2589" s="237" t="s">
        <v>7382</v>
      </c>
      <c r="AF2589" s="237" t="s">
        <v>11726</v>
      </c>
      <c r="AG2589" s="237" t="str">
        <f t="shared" si="466"/>
        <v>仙台市太白区秋保町馬場字深野３９－１</v>
      </c>
      <c r="AH2589" s="237" t="s">
        <v>11727</v>
      </c>
      <c r="AI2589" s="237" t="s">
        <v>11727</v>
      </c>
      <c r="AJ2589" s="237" t="s">
        <v>260</v>
      </c>
    </row>
    <row r="2590" spans="1:36">
      <c r="A2590" s="237" t="str">
        <f t="shared" si="458"/>
        <v>0415401017児童デイサービス</v>
      </c>
      <c r="B2590" s="237" t="s">
        <v>6981</v>
      </c>
      <c r="C2590" s="237" t="s">
        <v>6982</v>
      </c>
      <c r="D2590" s="237" t="str">
        <f t="shared" si="459"/>
        <v>シャカイフクシホウジンセンダイシテヲツナグイクセイカイ</v>
      </c>
      <c r="E2590" s="237" t="s">
        <v>6983</v>
      </c>
      <c r="F2590" s="237" t="str">
        <f t="shared" si="460"/>
        <v>980</v>
      </c>
      <c r="G2590" s="237" t="str">
        <f t="shared" si="461"/>
        <v>0022</v>
      </c>
      <c r="H2590" s="237" t="s">
        <v>6984</v>
      </c>
      <c r="I2590" s="237" t="str">
        <f t="shared" si="462"/>
        <v>仙台市青葉区五橋二丁目１２番２号</v>
      </c>
      <c r="J2590" s="237" t="s">
        <v>6985</v>
      </c>
      <c r="K2590" s="237" t="s">
        <v>6986</v>
      </c>
      <c r="L2590" s="237" t="s">
        <v>248</v>
      </c>
      <c r="M2590" s="237" t="s">
        <v>6987</v>
      </c>
      <c r="N2590" s="237" t="s">
        <v>11732</v>
      </c>
      <c r="O2590" s="237" t="s">
        <v>11733</v>
      </c>
      <c r="P2590" s="237" t="s">
        <v>11116</v>
      </c>
      <c r="Q2590" s="237" t="s">
        <v>7382</v>
      </c>
      <c r="R2590" s="237" t="s">
        <v>11734</v>
      </c>
      <c r="S2590" s="237" t="s">
        <v>11735</v>
      </c>
      <c r="T2590" s="237" t="s">
        <v>11735</v>
      </c>
      <c r="U2590" s="237" t="s">
        <v>11736</v>
      </c>
      <c r="V2590" s="237" t="s">
        <v>331</v>
      </c>
      <c r="W2590" s="237"/>
      <c r="X2590" s="237"/>
      <c r="Y2590" s="237" t="s">
        <v>11732</v>
      </c>
      <c r="Z2590" s="237" t="s">
        <v>11733</v>
      </c>
      <c r="AA2590" s="237" t="str">
        <f t="shared" si="463"/>
        <v>オリーブカギトリ</v>
      </c>
      <c r="AB2590" s="237" t="s">
        <v>11116</v>
      </c>
      <c r="AC2590" s="237" t="str">
        <f t="shared" si="464"/>
        <v>982</v>
      </c>
      <c r="AD2590" s="237" t="str">
        <f t="shared" si="465"/>
        <v>0804</v>
      </c>
      <c r="AE2590" s="237" t="s">
        <v>7382</v>
      </c>
      <c r="AF2590" s="237" t="s">
        <v>11737</v>
      </c>
      <c r="AG2590" s="237" t="str">
        <f t="shared" si="466"/>
        <v>仙台市太白区鈎取4丁目2-4</v>
      </c>
      <c r="AH2590" s="237" t="s">
        <v>11735</v>
      </c>
      <c r="AI2590" s="237" t="s">
        <v>11735</v>
      </c>
      <c r="AJ2590" s="237" t="s">
        <v>260</v>
      </c>
    </row>
    <row r="2591" spans="1:36">
      <c r="A2591" s="237" t="str">
        <f t="shared" si="458"/>
        <v>0415401025就労移行支援</v>
      </c>
      <c r="B2591" s="237" t="s">
        <v>7594</v>
      </c>
      <c r="C2591" s="237" t="s">
        <v>7595</v>
      </c>
      <c r="D2591" s="237" t="str">
        <f t="shared" si="459"/>
        <v>カブシキガイシャチャレンジドジャパン</v>
      </c>
      <c r="E2591" s="237" t="s">
        <v>923</v>
      </c>
      <c r="F2591" s="237" t="str">
        <f t="shared" si="460"/>
        <v>983</v>
      </c>
      <c r="G2591" s="237" t="str">
        <f t="shared" si="461"/>
        <v>0852</v>
      </c>
      <c r="H2591" s="237" t="s">
        <v>7596</v>
      </c>
      <c r="I2591" s="237" t="str">
        <f t="shared" si="462"/>
        <v>仙台市宮城野区榴岡1-1-1ＪＲ仙台イーストゲートビル6階</v>
      </c>
      <c r="J2591" s="237" t="s">
        <v>7597</v>
      </c>
      <c r="K2591" s="237" t="s">
        <v>7598</v>
      </c>
      <c r="L2591" s="237" t="s">
        <v>339</v>
      </c>
      <c r="M2591" s="237" t="s">
        <v>4652</v>
      </c>
      <c r="N2591" s="237" t="s">
        <v>11738</v>
      </c>
      <c r="O2591" s="237" t="s">
        <v>11739</v>
      </c>
      <c r="P2591" s="237" t="s">
        <v>7381</v>
      </c>
      <c r="Q2591" s="237" t="s">
        <v>7382</v>
      </c>
      <c r="R2591" s="237" t="s">
        <v>11740</v>
      </c>
      <c r="S2591" s="237" t="s">
        <v>10614</v>
      </c>
      <c r="T2591" s="237" t="s">
        <v>10615</v>
      </c>
      <c r="U2591" s="237" t="s">
        <v>11741</v>
      </c>
      <c r="V2591" s="237" t="s">
        <v>109</v>
      </c>
      <c r="W2591" s="237"/>
      <c r="X2591" s="237"/>
      <c r="Y2591" s="237" t="s">
        <v>11738</v>
      </c>
      <c r="Z2591" s="237" t="s">
        <v>11739</v>
      </c>
      <c r="AA2591" s="237" t="str">
        <f t="shared" si="463"/>
        <v>チャレンジドジャパンセンダイナガマチセンター</v>
      </c>
      <c r="AB2591" s="237" t="s">
        <v>7381</v>
      </c>
      <c r="AC2591" s="237" t="str">
        <f t="shared" si="464"/>
        <v>982</v>
      </c>
      <c r="AD2591" s="237" t="str">
        <f t="shared" si="465"/>
        <v>0011</v>
      </c>
      <c r="AE2591" s="237" t="s">
        <v>7382</v>
      </c>
      <c r="AF2591" s="237" t="s">
        <v>11740</v>
      </c>
      <c r="AG2591" s="237" t="str">
        <f t="shared" si="466"/>
        <v>仙台市太白区長町三丁目４番16号キャピタルプラザ長町オダシマビル2階</v>
      </c>
      <c r="AH2591" s="237" t="s">
        <v>10614</v>
      </c>
      <c r="AI2591" s="237" t="s">
        <v>10615</v>
      </c>
      <c r="AJ2591" s="237" t="s">
        <v>260</v>
      </c>
    </row>
    <row r="2592" spans="1:36">
      <c r="A2592" s="237" t="str">
        <f t="shared" si="458"/>
        <v>0415401025就労定着支援</v>
      </c>
      <c r="B2592" s="237" t="s">
        <v>7594</v>
      </c>
      <c r="C2592" s="237" t="s">
        <v>7595</v>
      </c>
      <c r="D2592" s="237" t="str">
        <f t="shared" si="459"/>
        <v>カブシキガイシャチャレンジドジャパン</v>
      </c>
      <c r="E2592" s="237" t="s">
        <v>923</v>
      </c>
      <c r="F2592" s="237" t="str">
        <f t="shared" si="460"/>
        <v>983</v>
      </c>
      <c r="G2592" s="237" t="str">
        <f t="shared" si="461"/>
        <v>0852</v>
      </c>
      <c r="H2592" s="237" t="s">
        <v>7596</v>
      </c>
      <c r="I2592" s="237" t="str">
        <f t="shared" si="462"/>
        <v>仙台市宮城野区榴岡1-1-1ＪＲ仙台イーストゲートビル6階</v>
      </c>
      <c r="J2592" s="237" t="s">
        <v>7597</v>
      </c>
      <c r="K2592" s="237" t="s">
        <v>7598</v>
      </c>
      <c r="L2592" s="237" t="s">
        <v>339</v>
      </c>
      <c r="M2592" s="237" t="s">
        <v>4652</v>
      </c>
      <c r="N2592" s="237" t="s">
        <v>11738</v>
      </c>
      <c r="O2592" s="237" t="s">
        <v>11739</v>
      </c>
      <c r="P2592" s="237" t="s">
        <v>7381</v>
      </c>
      <c r="Q2592" s="237" t="s">
        <v>7382</v>
      </c>
      <c r="R2592" s="237" t="s">
        <v>11740</v>
      </c>
      <c r="S2592" s="237" t="s">
        <v>10614</v>
      </c>
      <c r="T2592" s="237" t="s">
        <v>10615</v>
      </c>
      <c r="U2592" s="237" t="s">
        <v>11741</v>
      </c>
      <c r="V2592" s="237" t="s">
        <v>789</v>
      </c>
      <c r="W2592" s="237"/>
      <c r="X2592" s="237"/>
      <c r="Y2592" s="237" t="s">
        <v>11738</v>
      </c>
      <c r="Z2592" s="237" t="s">
        <v>11739</v>
      </c>
      <c r="AA2592" s="237" t="str">
        <f t="shared" si="463"/>
        <v>チャレンジドジャパンセンダイナガマチセンター</v>
      </c>
      <c r="AB2592" s="237" t="s">
        <v>7381</v>
      </c>
      <c r="AC2592" s="237" t="str">
        <f t="shared" si="464"/>
        <v>982</v>
      </c>
      <c r="AD2592" s="237" t="str">
        <f t="shared" si="465"/>
        <v>0011</v>
      </c>
      <c r="AE2592" s="237" t="s">
        <v>7382</v>
      </c>
      <c r="AF2592" s="237" t="s">
        <v>11740</v>
      </c>
      <c r="AG2592" s="237" t="str">
        <f t="shared" si="466"/>
        <v>仙台市太白区長町三丁目４番16号キャピタルプラザ長町オダシマビル2階</v>
      </c>
      <c r="AH2592" s="237" t="s">
        <v>10614</v>
      </c>
      <c r="AI2592" s="237" t="s">
        <v>10615</v>
      </c>
      <c r="AJ2592" s="237" t="s">
        <v>260</v>
      </c>
    </row>
    <row r="2593" spans="1:36">
      <c r="A2593" s="237" t="str">
        <f t="shared" si="458"/>
        <v>0415401033生活介護</v>
      </c>
      <c r="B2593" s="237" t="s">
        <v>7277</v>
      </c>
      <c r="C2593" s="237" t="s">
        <v>7278</v>
      </c>
      <c r="D2593" s="237" t="str">
        <f t="shared" si="459"/>
        <v>シャカイフクシホウジンツドイノイエ</v>
      </c>
      <c r="E2593" s="237" t="s">
        <v>7279</v>
      </c>
      <c r="F2593" s="237" t="str">
        <f t="shared" si="460"/>
        <v>984</v>
      </c>
      <c r="G2593" s="237" t="str">
        <f t="shared" si="461"/>
        <v>0838</v>
      </c>
      <c r="H2593" s="237" t="s">
        <v>7280</v>
      </c>
      <c r="I2593" s="237" t="str">
        <f t="shared" si="462"/>
        <v>仙台市若林区上飯田一丁目１７番５８号</v>
      </c>
      <c r="J2593" s="237" t="s">
        <v>7281</v>
      </c>
      <c r="K2593" s="237" t="s">
        <v>7282</v>
      </c>
      <c r="L2593" s="237" t="s">
        <v>248</v>
      </c>
      <c r="M2593" s="237" t="s">
        <v>7283</v>
      </c>
      <c r="N2593" s="237" t="s">
        <v>11742</v>
      </c>
      <c r="O2593" s="237" t="s">
        <v>11743</v>
      </c>
      <c r="P2593" s="237" t="s">
        <v>11622</v>
      </c>
      <c r="Q2593" s="237" t="s">
        <v>7382</v>
      </c>
      <c r="R2593" s="237" t="s">
        <v>11744</v>
      </c>
      <c r="S2593" s="237" t="s">
        <v>11624</v>
      </c>
      <c r="T2593" s="237" t="s">
        <v>11625</v>
      </c>
      <c r="U2593" s="237" t="s">
        <v>11745</v>
      </c>
      <c r="V2593" s="237" t="s">
        <v>105</v>
      </c>
      <c r="W2593" s="237"/>
      <c r="X2593" s="237"/>
      <c r="Y2593" s="237" t="s">
        <v>11742</v>
      </c>
      <c r="Z2593" s="237" t="s">
        <v>11743</v>
      </c>
      <c r="AA2593" s="237" t="str">
        <f t="shared" si="463"/>
        <v>ミント</v>
      </c>
      <c r="AB2593" s="237" t="s">
        <v>11622</v>
      </c>
      <c r="AC2593" s="237" t="str">
        <f t="shared" si="464"/>
        <v>982</v>
      </c>
      <c r="AD2593" s="237" t="str">
        <f t="shared" si="465"/>
        <v>0816</v>
      </c>
      <c r="AE2593" s="237" t="s">
        <v>7382</v>
      </c>
      <c r="AF2593" s="237" t="s">
        <v>11744</v>
      </c>
      <c r="AG2593" s="237" t="str">
        <f t="shared" si="466"/>
        <v>仙台市太白区山田本町本町3-20</v>
      </c>
      <c r="AH2593" s="237" t="s">
        <v>11624</v>
      </c>
      <c r="AI2593" s="237" t="s">
        <v>11625</v>
      </c>
      <c r="AJ2593" s="237" t="s">
        <v>260</v>
      </c>
    </row>
    <row r="2594" spans="1:36">
      <c r="A2594" s="237" t="str">
        <f t="shared" si="458"/>
        <v>0415401058生活介護</v>
      </c>
      <c r="B2594" s="237" t="s">
        <v>10371</v>
      </c>
      <c r="C2594" s="237" t="s">
        <v>10372</v>
      </c>
      <c r="D2594" s="237" t="str">
        <f t="shared" si="459"/>
        <v>シャカイフクシホウジンマドカ</v>
      </c>
      <c r="E2594" s="237" t="s">
        <v>2317</v>
      </c>
      <c r="F2594" s="237" t="str">
        <f t="shared" si="460"/>
        <v>981</v>
      </c>
      <c r="G2594" s="237" t="str">
        <f t="shared" si="461"/>
        <v>1102</v>
      </c>
      <c r="H2594" s="237" t="s">
        <v>10373</v>
      </c>
      <c r="I2594" s="237" t="str">
        <f t="shared" si="462"/>
        <v>仙台市太白区袋原四丁目37番１号</v>
      </c>
      <c r="J2594" s="237" t="s">
        <v>10374</v>
      </c>
      <c r="K2594" s="237" t="s">
        <v>10375</v>
      </c>
      <c r="L2594" s="237" t="s">
        <v>248</v>
      </c>
      <c r="M2594" s="237" t="s">
        <v>10376</v>
      </c>
      <c r="N2594" s="237" t="s">
        <v>11746</v>
      </c>
      <c r="O2594" s="237" t="s">
        <v>11747</v>
      </c>
      <c r="P2594" s="237" t="s">
        <v>2317</v>
      </c>
      <c r="Q2594" s="237" t="s">
        <v>7382</v>
      </c>
      <c r="R2594" s="237" t="s">
        <v>11748</v>
      </c>
      <c r="S2594" s="237" t="s">
        <v>10374</v>
      </c>
      <c r="T2594" s="237" t="s">
        <v>10375</v>
      </c>
      <c r="U2594" s="237" t="s">
        <v>11749</v>
      </c>
      <c r="V2594" s="237" t="s">
        <v>105</v>
      </c>
      <c r="W2594" s="237"/>
      <c r="X2594" s="237"/>
      <c r="Y2594" s="237" t="s">
        <v>11746</v>
      </c>
      <c r="Z2594" s="237" t="s">
        <v>11747</v>
      </c>
      <c r="AA2594" s="237" t="str">
        <f t="shared" si="463"/>
        <v>シャカイフクシホウジンマドカ　マドカ</v>
      </c>
      <c r="AB2594" s="237" t="s">
        <v>2317</v>
      </c>
      <c r="AC2594" s="237" t="str">
        <f t="shared" si="464"/>
        <v>981</v>
      </c>
      <c r="AD2594" s="237" t="str">
        <f t="shared" si="465"/>
        <v>1102</v>
      </c>
      <c r="AE2594" s="237" t="s">
        <v>7382</v>
      </c>
      <c r="AF2594" s="237" t="s">
        <v>11748</v>
      </c>
      <c r="AG2594" s="237" t="str">
        <f t="shared" si="466"/>
        <v>仙台市太白区袋原４丁目３７－1</v>
      </c>
      <c r="AH2594" s="237" t="s">
        <v>10374</v>
      </c>
      <c r="AI2594" s="237" t="s">
        <v>10375</v>
      </c>
      <c r="AJ2594" s="237" t="s">
        <v>332</v>
      </c>
    </row>
    <row r="2595" spans="1:36">
      <c r="A2595" s="237" t="str">
        <f t="shared" si="458"/>
        <v>0415401058就労移行支援</v>
      </c>
      <c r="B2595" s="237" t="s">
        <v>10371</v>
      </c>
      <c r="C2595" s="237" t="s">
        <v>10372</v>
      </c>
      <c r="D2595" s="237" t="str">
        <f t="shared" si="459"/>
        <v>シャカイフクシホウジンマドカ</v>
      </c>
      <c r="E2595" s="237" t="s">
        <v>2317</v>
      </c>
      <c r="F2595" s="237" t="str">
        <f t="shared" si="460"/>
        <v>981</v>
      </c>
      <c r="G2595" s="237" t="str">
        <f t="shared" si="461"/>
        <v>1102</v>
      </c>
      <c r="H2595" s="237" t="s">
        <v>10373</v>
      </c>
      <c r="I2595" s="237" t="str">
        <f t="shared" si="462"/>
        <v>仙台市太白区袋原四丁目37番１号</v>
      </c>
      <c r="J2595" s="237" t="s">
        <v>10374</v>
      </c>
      <c r="K2595" s="237" t="s">
        <v>10375</v>
      </c>
      <c r="L2595" s="237" t="s">
        <v>248</v>
      </c>
      <c r="M2595" s="237" t="s">
        <v>10376</v>
      </c>
      <c r="N2595" s="237" t="s">
        <v>11746</v>
      </c>
      <c r="O2595" s="237" t="s">
        <v>11747</v>
      </c>
      <c r="P2595" s="237" t="s">
        <v>2317</v>
      </c>
      <c r="Q2595" s="237" t="s">
        <v>7382</v>
      </c>
      <c r="R2595" s="237" t="s">
        <v>11748</v>
      </c>
      <c r="S2595" s="237" t="s">
        <v>10374</v>
      </c>
      <c r="T2595" s="237" t="s">
        <v>10375</v>
      </c>
      <c r="U2595" s="237" t="s">
        <v>11749</v>
      </c>
      <c r="V2595" s="237" t="s">
        <v>109</v>
      </c>
      <c r="W2595" s="237"/>
      <c r="X2595" s="237"/>
      <c r="Y2595" s="237" t="s">
        <v>11746</v>
      </c>
      <c r="Z2595" s="237" t="s">
        <v>11747</v>
      </c>
      <c r="AA2595" s="237" t="str">
        <f t="shared" si="463"/>
        <v>シャカイフクシホウジンマドカ　マドカ</v>
      </c>
      <c r="AB2595" s="237" t="s">
        <v>2317</v>
      </c>
      <c r="AC2595" s="237" t="str">
        <f t="shared" si="464"/>
        <v>981</v>
      </c>
      <c r="AD2595" s="237" t="str">
        <f t="shared" si="465"/>
        <v>1102</v>
      </c>
      <c r="AE2595" s="237" t="s">
        <v>7382</v>
      </c>
      <c r="AF2595" s="237" t="s">
        <v>11748</v>
      </c>
      <c r="AG2595" s="237" t="str">
        <f t="shared" si="466"/>
        <v>仙台市太白区袋原４丁目３７－1</v>
      </c>
      <c r="AH2595" s="237" t="s">
        <v>10374</v>
      </c>
      <c r="AI2595" s="237" t="s">
        <v>10375</v>
      </c>
      <c r="AJ2595" s="237" t="s">
        <v>332</v>
      </c>
    </row>
    <row r="2596" spans="1:36">
      <c r="A2596" s="237" t="str">
        <f t="shared" si="458"/>
        <v>0415401058就労継続支援Ｂ型</v>
      </c>
      <c r="B2596" s="237" t="s">
        <v>10371</v>
      </c>
      <c r="C2596" s="237" t="s">
        <v>10372</v>
      </c>
      <c r="D2596" s="237" t="str">
        <f t="shared" si="459"/>
        <v>シャカイフクシホウジンマドカ</v>
      </c>
      <c r="E2596" s="237" t="s">
        <v>2317</v>
      </c>
      <c r="F2596" s="237" t="str">
        <f t="shared" si="460"/>
        <v>981</v>
      </c>
      <c r="G2596" s="237" t="str">
        <f t="shared" si="461"/>
        <v>1102</v>
      </c>
      <c r="H2596" s="237" t="s">
        <v>10373</v>
      </c>
      <c r="I2596" s="237" t="str">
        <f t="shared" si="462"/>
        <v>仙台市太白区袋原四丁目37番１号</v>
      </c>
      <c r="J2596" s="237" t="s">
        <v>10374</v>
      </c>
      <c r="K2596" s="237" t="s">
        <v>10375</v>
      </c>
      <c r="L2596" s="237" t="s">
        <v>248</v>
      </c>
      <c r="M2596" s="237" t="s">
        <v>10376</v>
      </c>
      <c r="N2596" s="237" t="s">
        <v>11746</v>
      </c>
      <c r="O2596" s="237" t="s">
        <v>11747</v>
      </c>
      <c r="P2596" s="237" t="s">
        <v>2317</v>
      </c>
      <c r="Q2596" s="237" t="s">
        <v>7382</v>
      </c>
      <c r="R2596" s="237" t="s">
        <v>11748</v>
      </c>
      <c r="S2596" s="237" t="s">
        <v>10374</v>
      </c>
      <c r="T2596" s="237" t="s">
        <v>10375</v>
      </c>
      <c r="U2596" s="237" t="s">
        <v>11749</v>
      </c>
      <c r="V2596" s="237" t="s">
        <v>111</v>
      </c>
      <c r="W2596" s="237"/>
      <c r="X2596" s="237"/>
      <c r="Y2596" s="237" t="s">
        <v>11746</v>
      </c>
      <c r="Z2596" s="237" t="s">
        <v>11747</v>
      </c>
      <c r="AA2596" s="237" t="str">
        <f t="shared" si="463"/>
        <v>シャカイフクシホウジンマドカ　マドカ</v>
      </c>
      <c r="AB2596" s="237" t="s">
        <v>2317</v>
      </c>
      <c r="AC2596" s="237" t="str">
        <f t="shared" si="464"/>
        <v>981</v>
      </c>
      <c r="AD2596" s="237" t="str">
        <f t="shared" si="465"/>
        <v>1102</v>
      </c>
      <c r="AE2596" s="237" t="s">
        <v>7382</v>
      </c>
      <c r="AF2596" s="237" t="s">
        <v>11748</v>
      </c>
      <c r="AG2596" s="237" t="str">
        <f t="shared" si="466"/>
        <v>仙台市太白区袋原４丁目３７－1</v>
      </c>
      <c r="AH2596" s="237" t="s">
        <v>10374</v>
      </c>
      <c r="AI2596" s="237" t="s">
        <v>10375</v>
      </c>
      <c r="AJ2596" s="237" t="s">
        <v>332</v>
      </c>
    </row>
    <row r="2597" spans="1:36">
      <c r="A2597" s="237" t="str">
        <f t="shared" si="458"/>
        <v>0415401074居宅介護</v>
      </c>
      <c r="B2597" s="237" t="s">
        <v>11750</v>
      </c>
      <c r="C2597" s="237" t="s">
        <v>11751</v>
      </c>
      <c r="D2597" s="237" t="str">
        <f t="shared" si="459"/>
        <v>カブシキガイシャハートワンケアセンター</v>
      </c>
      <c r="E2597" s="237" t="s">
        <v>11752</v>
      </c>
      <c r="F2597" s="237" t="str">
        <f t="shared" si="460"/>
        <v>982</v>
      </c>
      <c r="G2597" s="237" t="str">
        <f t="shared" si="461"/>
        <v>0007</v>
      </c>
      <c r="H2597" s="237" t="s">
        <v>11753</v>
      </c>
      <c r="I2597" s="237" t="str">
        <f t="shared" si="462"/>
        <v>仙台市太白区あすと長町1丁目5-42-2811</v>
      </c>
      <c r="J2597" s="237" t="s">
        <v>11754</v>
      </c>
      <c r="K2597" s="237"/>
      <c r="L2597" s="237" t="s">
        <v>339</v>
      </c>
      <c r="M2597" s="237" t="s">
        <v>11755</v>
      </c>
      <c r="N2597" s="237" t="s">
        <v>11750</v>
      </c>
      <c r="O2597" s="237" t="s">
        <v>11751</v>
      </c>
      <c r="P2597" s="237" t="s">
        <v>11321</v>
      </c>
      <c r="Q2597" s="237" t="s">
        <v>7382</v>
      </c>
      <c r="R2597" s="237" t="s">
        <v>11756</v>
      </c>
      <c r="S2597" s="237" t="s">
        <v>11757</v>
      </c>
      <c r="T2597" s="237" t="s">
        <v>11758</v>
      </c>
      <c r="U2597" s="237" t="s">
        <v>11759</v>
      </c>
      <c r="V2597" s="237" t="s">
        <v>99</v>
      </c>
      <c r="W2597" s="237"/>
      <c r="X2597" s="237"/>
      <c r="Y2597" s="237" t="s">
        <v>11750</v>
      </c>
      <c r="Z2597" s="237" t="s">
        <v>11751</v>
      </c>
      <c r="AA2597" s="237" t="str">
        <f t="shared" si="463"/>
        <v>カブシキガイシャハートワンケアセンター</v>
      </c>
      <c r="AB2597" s="237" t="s">
        <v>11321</v>
      </c>
      <c r="AC2597" s="237" t="str">
        <f t="shared" si="464"/>
        <v>982</v>
      </c>
      <c r="AD2597" s="237" t="str">
        <f t="shared" si="465"/>
        <v>0034</v>
      </c>
      <c r="AE2597" s="237" t="s">
        <v>7382</v>
      </c>
      <c r="AF2597" s="237" t="s">
        <v>11756</v>
      </c>
      <c r="AG2597" s="237" t="str">
        <f t="shared" si="466"/>
        <v>仙台市太白区西多賀一丁目15番28号西多賀パークビル102</v>
      </c>
      <c r="AH2597" s="237" t="s">
        <v>11757</v>
      </c>
      <c r="AI2597" s="237" t="s">
        <v>11758</v>
      </c>
      <c r="AJ2597" s="237" t="s">
        <v>260</v>
      </c>
    </row>
    <row r="2598" spans="1:36">
      <c r="A2598" s="237" t="str">
        <f t="shared" si="458"/>
        <v>0415401074重度訪問介護</v>
      </c>
      <c r="B2598" s="237" t="s">
        <v>11750</v>
      </c>
      <c r="C2598" s="237" t="s">
        <v>11751</v>
      </c>
      <c r="D2598" s="237" t="str">
        <f t="shared" si="459"/>
        <v>カブシキガイシャハートワンケアセンター</v>
      </c>
      <c r="E2598" s="237" t="s">
        <v>11752</v>
      </c>
      <c r="F2598" s="237" t="str">
        <f t="shared" si="460"/>
        <v>982</v>
      </c>
      <c r="G2598" s="237" t="str">
        <f t="shared" si="461"/>
        <v>0007</v>
      </c>
      <c r="H2598" s="237" t="s">
        <v>11753</v>
      </c>
      <c r="I2598" s="237" t="str">
        <f t="shared" si="462"/>
        <v>仙台市太白区あすと長町1丁目5-42-2811</v>
      </c>
      <c r="J2598" s="237" t="s">
        <v>11754</v>
      </c>
      <c r="K2598" s="237"/>
      <c r="L2598" s="237" t="s">
        <v>339</v>
      </c>
      <c r="M2598" s="237" t="s">
        <v>11755</v>
      </c>
      <c r="N2598" s="237" t="s">
        <v>11750</v>
      </c>
      <c r="O2598" s="237" t="s">
        <v>11751</v>
      </c>
      <c r="P2598" s="237" t="s">
        <v>11321</v>
      </c>
      <c r="Q2598" s="237" t="s">
        <v>7382</v>
      </c>
      <c r="R2598" s="237" t="s">
        <v>11756</v>
      </c>
      <c r="S2598" s="237" t="s">
        <v>11757</v>
      </c>
      <c r="T2598" s="237" t="s">
        <v>11758</v>
      </c>
      <c r="U2598" s="237" t="s">
        <v>11759</v>
      </c>
      <c r="V2598" s="237" t="s">
        <v>101</v>
      </c>
      <c r="W2598" s="237"/>
      <c r="X2598" s="237"/>
      <c r="Y2598" s="237" t="s">
        <v>11750</v>
      </c>
      <c r="Z2598" s="237" t="s">
        <v>11751</v>
      </c>
      <c r="AA2598" s="237" t="str">
        <f t="shared" si="463"/>
        <v>カブシキガイシャハートワンケアセンター</v>
      </c>
      <c r="AB2598" s="237" t="s">
        <v>11321</v>
      </c>
      <c r="AC2598" s="237" t="str">
        <f t="shared" si="464"/>
        <v>982</v>
      </c>
      <c r="AD2598" s="237" t="str">
        <f t="shared" si="465"/>
        <v>0034</v>
      </c>
      <c r="AE2598" s="237" t="s">
        <v>7382</v>
      </c>
      <c r="AF2598" s="237" t="s">
        <v>11756</v>
      </c>
      <c r="AG2598" s="237" t="str">
        <f t="shared" si="466"/>
        <v>仙台市太白区西多賀一丁目15番28号西多賀パークビル102</v>
      </c>
      <c r="AH2598" s="237" t="s">
        <v>11757</v>
      </c>
      <c r="AI2598" s="237" t="s">
        <v>11758</v>
      </c>
      <c r="AJ2598" s="237" t="s">
        <v>260</v>
      </c>
    </row>
    <row r="2599" spans="1:36">
      <c r="A2599" s="237" t="str">
        <f t="shared" si="458"/>
        <v>0415401082居宅介護</v>
      </c>
      <c r="B2599" s="237" t="s">
        <v>11760</v>
      </c>
      <c r="C2599" s="237" t="s">
        <v>11761</v>
      </c>
      <c r="D2599" s="237" t="str">
        <f t="shared" si="459"/>
        <v>カブシキガイシャ　サゼンショウテン</v>
      </c>
      <c r="E2599" s="237" t="s">
        <v>5880</v>
      </c>
      <c r="F2599" s="237" t="str">
        <f t="shared" si="460"/>
        <v>989</v>
      </c>
      <c r="G2599" s="237" t="str">
        <f t="shared" si="461"/>
        <v>3121</v>
      </c>
      <c r="H2599" s="237" t="s">
        <v>11762</v>
      </c>
      <c r="I2599" s="237" t="str">
        <f t="shared" si="462"/>
        <v>仙台市青葉区郷六石山２２－１</v>
      </c>
      <c r="J2599" s="237" t="s">
        <v>11763</v>
      </c>
      <c r="K2599" s="237" t="s">
        <v>11764</v>
      </c>
      <c r="L2599" s="237" t="s">
        <v>339</v>
      </c>
      <c r="M2599" s="237" t="s">
        <v>11765</v>
      </c>
      <c r="N2599" s="237" t="s">
        <v>11766</v>
      </c>
      <c r="O2599" s="237" t="s">
        <v>11767</v>
      </c>
      <c r="P2599" s="237" t="s">
        <v>2746</v>
      </c>
      <c r="Q2599" s="237" t="s">
        <v>7382</v>
      </c>
      <c r="R2599" s="237" t="s">
        <v>11768</v>
      </c>
      <c r="S2599" s="237" t="s">
        <v>11769</v>
      </c>
      <c r="T2599" s="237" t="s">
        <v>11770</v>
      </c>
      <c r="U2599" s="237" t="s">
        <v>11771</v>
      </c>
      <c r="V2599" s="237" t="s">
        <v>99</v>
      </c>
      <c r="W2599" s="237"/>
      <c r="X2599" s="237"/>
      <c r="Y2599" s="237" t="s">
        <v>11766</v>
      </c>
      <c r="Z2599" s="237" t="s">
        <v>11767</v>
      </c>
      <c r="AA2599" s="237" t="str">
        <f t="shared" si="463"/>
        <v>サゼンライフケアサポ－ト</v>
      </c>
      <c r="AB2599" s="237" t="s">
        <v>2746</v>
      </c>
      <c r="AC2599" s="237" t="str">
        <f t="shared" si="464"/>
        <v>982</v>
      </c>
      <c r="AD2599" s="237" t="str">
        <f t="shared" si="465"/>
        <v>0825</v>
      </c>
      <c r="AE2599" s="237" t="s">
        <v>7382</v>
      </c>
      <c r="AF2599" s="237" t="s">
        <v>11772</v>
      </c>
      <c r="AG2599" s="237" t="str">
        <f t="shared" si="466"/>
        <v>仙台市太白区西の平一丁目２-22</v>
      </c>
      <c r="AH2599" s="237" t="s">
        <v>11769</v>
      </c>
      <c r="AI2599" s="237" t="s">
        <v>11770</v>
      </c>
      <c r="AJ2599" s="237" t="s">
        <v>332</v>
      </c>
    </row>
    <row r="2600" spans="1:36">
      <c r="A2600" s="237" t="str">
        <f t="shared" si="458"/>
        <v>0415401082重度訪問介護</v>
      </c>
      <c r="B2600" s="237" t="s">
        <v>11760</v>
      </c>
      <c r="C2600" s="237" t="s">
        <v>11761</v>
      </c>
      <c r="D2600" s="237" t="str">
        <f t="shared" si="459"/>
        <v>カブシキガイシャ　サゼンショウテン</v>
      </c>
      <c r="E2600" s="237" t="s">
        <v>5880</v>
      </c>
      <c r="F2600" s="237" t="str">
        <f t="shared" si="460"/>
        <v>989</v>
      </c>
      <c r="G2600" s="237" t="str">
        <f t="shared" si="461"/>
        <v>3121</v>
      </c>
      <c r="H2600" s="237" t="s">
        <v>11762</v>
      </c>
      <c r="I2600" s="237" t="str">
        <f t="shared" si="462"/>
        <v>仙台市青葉区郷六石山２２－１</v>
      </c>
      <c r="J2600" s="237" t="s">
        <v>11763</v>
      </c>
      <c r="K2600" s="237" t="s">
        <v>11764</v>
      </c>
      <c r="L2600" s="237" t="s">
        <v>339</v>
      </c>
      <c r="M2600" s="237" t="s">
        <v>11765</v>
      </c>
      <c r="N2600" s="237" t="s">
        <v>11766</v>
      </c>
      <c r="O2600" s="237" t="s">
        <v>11767</v>
      </c>
      <c r="P2600" s="237" t="s">
        <v>2746</v>
      </c>
      <c r="Q2600" s="237" t="s">
        <v>7382</v>
      </c>
      <c r="R2600" s="237" t="s">
        <v>11768</v>
      </c>
      <c r="S2600" s="237" t="s">
        <v>11769</v>
      </c>
      <c r="T2600" s="237" t="s">
        <v>11770</v>
      </c>
      <c r="U2600" s="237" t="s">
        <v>11771</v>
      </c>
      <c r="V2600" s="237" t="s">
        <v>101</v>
      </c>
      <c r="W2600" s="237"/>
      <c r="X2600" s="237"/>
      <c r="Y2600" s="237" t="s">
        <v>11766</v>
      </c>
      <c r="Z2600" s="237" t="s">
        <v>11767</v>
      </c>
      <c r="AA2600" s="237" t="str">
        <f t="shared" si="463"/>
        <v>サゼンライフケアサポ－ト</v>
      </c>
      <c r="AB2600" s="237" t="s">
        <v>2746</v>
      </c>
      <c r="AC2600" s="237" t="str">
        <f t="shared" si="464"/>
        <v>982</v>
      </c>
      <c r="AD2600" s="237" t="str">
        <f t="shared" si="465"/>
        <v>0825</v>
      </c>
      <c r="AE2600" s="237" t="s">
        <v>7382</v>
      </c>
      <c r="AF2600" s="237" t="s">
        <v>11772</v>
      </c>
      <c r="AG2600" s="237" t="str">
        <f t="shared" si="466"/>
        <v>仙台市太白区西の平一丁目２-22</v>
      </c>
      <c r="AH2600" s="237" t="s">
        <v>11769</v>
      </c>
      <c r="AI2600" s="237" t="s">
        <v>11770</v>
      </c>
      <c r="AJ2600" s="237" t="s">
        <v>332</v>
      </c>
    </row>
    <row r="2601" spans="1:36">
      <c r="A2601" s="237" t="str">
        <f t="shared" si="458"/>
        <v>0415401082同行援護</v>
      </c>
      <c r="B2601" s="237" t="s">
        <v>11760</v>
      </c>
      <c r="C2601" s="237" t="s">
        <v>11761</v>
      </c>
      <c r="D2601" s="237" t="str">
        <f t="shared" si="459"/>
        <v>カブシキガイシャ　サゼンショウテン</v>
      </c>
      <c r="E2601" s="237" t="s">
        <v>5880</v>
      </c>
      <c r="F2601" s="237" t="str">
        <f t="shared" si="460"/>
        <v>989</v>
      </c>
      <c r="G2601" s="237" t="str">
        <f t="shared" si="461"/>
        <v>3121</v>
      </c>
      <c r="H2601" s="237" t="s">
        <v>11762</v>
      </c>
      <c r="I2601" s="237" t="str">
        <f t="shared" si="462"/>
        <v>仙台市青葉区郷六石山２２－１</v>
      </c>
      <c r="J2601" s="237" t="s">
        <v>11763</v>
      </c>
      <c r="K2601" s="237" t="s">
        <v>11764</v>
      </c>
      <c r="L2601" s="237" t="s">
        <v>339</v>
      </c>
      <c r="M2601" s="237" t="s">
        <v>11765</v>
      </c>
      <c r="N2601" s="237" t="s">
        <v>11766</v>
      </c>
      <c r="O2601" s="237" t="s">
        <v>11767</v>
      </c>
      <c r="P2601" s="237" t="s">
        <v>2746</v>
      </c>
      <c r="Q2601" s="237" t="s">
        <v>7382</v>
      </c>
      <c r="R2601" s="237" t="s">
        <v>11768</v>
      </c>
      <c r="S2601" s="237" t="s">
        <v>11769</v>
      </c>
      <c r="T2601" s="237" t="s">
        <v>11770</v>
      </c>
      <c r="U2601" s="237" t="s">
        <v>11771</v>
      </c>
      <c r="V2601" s="237" t="s">
        <v>126</v>
      </c>
      <c r="W2601" s="237"/>
      <c r="X2601" s="237"/>
      <c r="Y2601" s="237" t="s">
        <v>11766</v>
      </c>
      <c r="Z2601" s="237" t="s">
        <v>11767</v>
      </c>
      <c r="AA2601" s="237" t="str">
        <f t="shared" si="463"/>
        <v>サゼンライフケアサポ－ト</v>
      </c>
      <c r="AB2601" s="237" t="s">
        <v>2746</v>
      </c>
      <c r="AC2601" s="237" t="str">
        <f t="shared" si="464"/>
        <v>982</v>
      </c>
      <c r="AD2601" s="237" t="str">
        <f t="shared" si="465"/>
        <v>0825</v>
      </c>
      <c r="AE2601" s="237" t="s">
        <v>7382</v>
      </c>
      <c r="AF2601" s="237" t="s">
        <v>11772</v>
      </c>
      <c r="AG2601" s="237" t="str">
        <f t="shared" si="466"/>
        <v>仙台市太白区西の平一丁目２-22</v>
      </c>
      <c r="AH2601" s="237" t="s">
        <v>11769</v>
      </c>
      <c r="AI2601" s="237" t="s">
        <v>11770</v>
      </c>
      <c r="AJ2601" s="237" t="s">
        <v>332</v>
      </c>
    </row>
    <row r="2602" spans="1:36">
      <c r="A2602" s="237" t="str">
        <f t="shared" si="458"/>
        <v>0415401090居宅介護</v>
      </c>
      <c r="B2602" s="237" t="s">
        <v>11773</v>
      </c>
      <c r="C2602" s="237" t="s">
        <v>11774</v>
      </c>
      <c r="D2602" s="237" t="str">
        <f t="shared" si="459"/>
        <v>カブシキガイシャツバサ</v>
      </c>
      <c r="E2602" s="237" t="s">
        <v>11775</v>
      </c>
      <c r="F2602" s="237" t="str">
        <f t="shared" si="460"/>
        <v>981</v>
      </c>
      <c r="G2602" s="237" t="str">
        <f t="shared" si="461"/>
        <v>1246</v>
      </c>
      <c r="H2602" s="237" t="s">
        <v>11776</v>
      </c>
      <c r="I2602" s="237" t="str">
        <f t="shared" si="462"/>
        <v>名取市相互台一丁目９番４号</v>
      </c>
      <c r="J2602" s="237" t="s">
        <v>11777</v>
      </c>
      <c r="K2602" s="237" t="s">
        <v>11778</v>
      </c>
      <c r="L2602" s="237" t="s">
        <v>339</v>
      </c>
      <c r="M2602" s="237" t="s">
        <v>11779</v>
      </c>
      <c r="N2602" s="237" t="s">
        <v>11780</v>
      </c>
      <c r="O2602" s="237" t="s">
        <v>11781</v>
      </c>
      <c r="P2602" s="237" t="s">
        <v>4913</v>
      </c>
      <c r="Q2602" s="237" t="s">
        <v>7382</v>
      </c>
      <c r="R2602" s="237" t="s">
        <v>11782</v>
      </c>
      <c r="S2602" s="237" t="s">
        <v>11783</v>
      </c>
      <c r="T2602" s="237" t="s">
        <v>11784</v>
      </c>
      <c r="U2602" s="237" t="s">
        <v>11785</v>
      </c>
      <c r="V2602" s="237" t="s">
        <v>99</v>
      </c>
      <c r="W2602" s="237"/>
      <c r="X2602" s="237"/>
      <c r="Y2602" s="237" t="s">
        <v>11780</v>
      </c>
      <c r="Z2602" s="237" t="s">
        <v>11781</v>
      </c>
      <c r="AA2602" s="237" t="str">
        <f t="shared" si="463"/>
        <v>ヘルパーステーションリンゴ</v>
      </c>
      <c r="AB2602" s="237" t="s">
        <v>4913</v>
      </c>
      <c r="AC2602" s="237" t="str">
        <f t="shared" si="464"/>
        <v>982</v>
      </c>
      <c r="AD2602" s="237" t="str">
        <f t="shared" si="465"/>
        <v>0805</v>
      </c>
      <c r="AE2602" s="237" t="s">
        <v>7382</v>
      </c>
      <c r="AF2602" s="237" t="s">
        <v>11782</v>
      </c>
      <c r="AG2602" s="237" t="str">
        <f t="shared" si="466"/>
        <v>仙台市太白区鈎取本町一丁目９番２２号</v>
      </c>
      <c r="AH2602" s="237" t="s">
        <v>11783</v>
      </c>
      <c r="AI2602" s="237" t="s">
        <v>11784</v>
      </c>
      <c r="AJ2602" s="237" t="s">
        <v>260</v>
      </c>
    </row>
    <row r="2603" spans="1:36">
      <c r="A2603" s="237" t="str">
        <f t="shared" si="458"/>
        <v>0415401090重度訪問介護</v>
      </c>
      <c r="B2603" s="237" t="s">
        <v>11773</v>
      </c>
      <c r="C2603" s="237" t="s">
        <v>11774</v>
      </c>
      <c r="D2603" s="237" t="str">
        <f t="shared" si="459"/>
        <v>カブシキガイシャツバサ</v>
      </c>
      <c r="E2603" s="237" t="s">
        <v>11775</v>
      </c>
      <c r="F2603" s="237" t="str">
        <f t="shared" si="460"/>
        <v>981</v>
      </c>
      <c r="G2603" s="237" t="str">
        <f t="shared" si="461"/>
        <v>1246</v>
      </c>
      <c r="H2603" s="237" t="s">
        <v>11776</v>
      </c>
      <c r="I2603" s="237" t="str">
        <f t="shared" si="462"/>
        <v>名取市相互台一丁目９番４号</v>
      </c>
      <c r="J2603" s="237" t="s">
        <v>11777</v>
      </c>
      <c r="K2603" s="237" t="s">
        <v>11778</v>
      </c>
      <c r="L2603" s="237" t="s">
        <v>339</v>
      </c>
      <c r="M2603" s="237" t="s">
        <v>11779</v>
      </c>
      <c r="N2603" s="237" t="s">
        <v>11780</v>
      </c>
      <c r="O2603" s="237" t="s">
        <v>11781</v>
      </c>
      <c r="P2603" s="237" t="s">
        <v>4913</v>
      </c>
      <c r="Q2603" s="237" t="s">
        <v>7382</v>
      </c>
      <c r="R2603" s="237" t="s">
        <v>11782</v>
      </c>
      <c r="S2603" s="237" t="s">
        <v>11783</v>
      </c>
      <c r="T2603" s="237" t="s">
        <v>11784</v>
      </c>
      <c r="U2603" s="237" t="s">
        <v>11785</v>
      </c>
      <c r="V2603" s="237" t="s">
        <v>101</v>
      </c>
      <c r="W2603" s="237"/>
      <c r="X2603" s="237"/>
      <c r="Y2603" s="237" t="s">
        <v>11780</v>
      </c>
      <c r="Z2603" s="237" t="s">
        <v>11781</v>
      </c>
      <c r="AA2603" s="237" t="str">
        <f t="shared" si="463"/>
        <v>ヘルパーステーションリンゴ</v>
      </c>
      <c r="AB2603" s="237" t="s">
        <v>4913</v>
      </c>
      <c r="AC2603" s="237" t="str">
        <f t="shared" si="464"/>
        <v>982</v>
      </c>
      <c r="AD2603" s="237" t="str">
        <f t="shared" si="465"/>
        <v>0805</v>
      </c>
      <c r="AE2603" s="237" t="s">
        <v>7382</v>
      </c>
      <c r="AF2603" s="237" t="s">
        <v>11782</v>
      </c>
      <c r="AG2603" s="237" t="str">
        <f t="shared" si="466"/>
        <v>仙台市太白区鈎取本町一丁目９番２２号</v>
      </c>
      <c r="AH2603" s="237" t="s">
        <v>11783</v>
      </c>
      <c r="AI2603" s="237" t="s">
        <v>11784</v>
      </c>
      <c r="AJ2603" s="237" t="s">
        <v>260</v>
      </c>
    </row>
    <row r="2604" spans="1:36">
      <c r="A2604" s="237" t="str">
        <f t="shared" si="458"/>
        <v>0415401090同行援護</v>
      </c>
      <c r="B2604" s="237" t="s">
        <v>11773</v>
      </c>
      <c r="C2604" s="237" t="s">
        <v>11774</v>
      </c>
      <c r="D2604" s="237" t="str">
        <f t="shared" si="459"/>
        <v>カブシキガイシャツバサ</v>
      </c>
      <c r="E2604" s="237" t="s">
        <v>11775</v>
      </c>
      <c r="F2604" s="237" t="str">
        <f t="shared" si="460"/>
        <v>981</v>
      </c>
      <c r="G2604" s="237" t="str">
        <f t="shared" si="461"/>
        <v>1246</v>
      </c>
      <c r="H2604" s="237" t="s">
        <v>11776</v>
      </c>
      <c r="I2604" s="237" t="str">
        <f t="shared" si="462"/>
        <v>名取市相互台一丁目９番４号</v>
      </c>
      <c r="J2604" s="237" t="s">
        <v>11777</v>
      </c>
      <c r="K2604" s="237" t="s">
        <v>11778</v>
      </c>
      <c r="L2604" s="237" t="s">
        <v>339</v>
      </c>
      <c r="M2604" s="237" t="s">
        <v>11779</v>
      </c>
      <c r="N2604" s="237" t="s">
        <v>11780</v>
      </c>
      <c r="O2604" s="237" t="s">
        <v>11781</v>
      </c>
      <c r="P2604" s="237" t="s">
        <v>4913</v>
      </c>
      <c r="Q2604" s="237" t="s">
        <v>7382</v>
      </c>
      <c r="R2604" s="237" t="s">
        <v>11782</v>
      </c>
      <c r="S2604" s="237" t="s">
        <v>11783</v>
      </c>
      <c r="T2604" s="237" t="s">
        <v>11784</v>
      </c>
      <c r="U2604" s="237" t="s">
        <v>11785</v>
      </c>
      <c r="V2604" s="237" t="s">
        <v>126</v>
      </c>
      <c r="W2604" s="237"/>
      <c r="X2604" s="237"/>
      <c r="Y2604" s="237" t="s">
        <v>11780</v>
      </c>
      <c r="Z2604" s="237" t="s">
        <v>11781</v>
      </c>
      <c r="AA2604" s="237" t="str">
        <f t="shared" si="463"/>
        <v>ヘルパーステーションリンゴ</v>
      </c>
      <c r="AB2604" s="237" t="s">
        <v>4913</v>
      </c>
      <c r="AC2604" s="237" t="str">
        <f t="shared" si="464"/>
        <v>982</v>
      </c>
      <c r="AD2604" s="237" t="str">
        <f t="shared" si="465"/>
        <v>0805</v>
      </c>
      <c r="AE2604" s="237" t="s">
        <v>7382</v>
      </c>
      <c r="AF2604" s="237" t="s">
        <v>11782</v>
      </c>
      <c r="AG2604" s="237" t="str">
        <f t="shared" si="466"/>
        <v>仙台市太白区鈎取本町一丁目９番２２号</v>
      </c>
      <c r="AH2604" s="237" t="s">
        <v>11783</v>
      </c>
      <c r="AI2604" s="237" t="s">
        <v>11784</v>
      </c>
      <c r="AJ2604" s="237" t="s">
        <v>332</v>
      </c>
    </row>
    <row r="2605" spans="1:36">
      <c r="A2605" s="237" t="str">
        <f t="shared" si="458"/>
        <v>0415401108居宅介護</v>
      </c>
      <c r="B2605" s="237" t="s">
        <v>6183</v>
      </c>
      <c r="C2605" s="237" t="s">
        <v>6184</v>
      </c>
      <c r="D2605" s="237" t="str">
        <f t="shared" si="459"/>
        <v>カブシキカイシャアイシンヘルプサービス</v>
      </c>
      <c r="E2605" s="237" t="s">
        <v>6185</v>
      </c>
      <c r="F2605" s="237" t="str">
        <f t="shared" si="460"/>
        <v>981</v>
      </c>
      <c r="G2605" s="237" t="str">
        <f t="shared" si="461"/>
        <v>0952</v>
      </c>
      <c r="H2605" s="237" t="s">
        <v>7590</v>
      </c>
      <c r="I2605" s="237" t="str">
        <f t="shared" si="462"/>
        <v>仙台市青葉区中山九丁目１２番１３号</v>
      </c>
      <c r="J2605" s="237" t="s">
        <v>6187</v>
      </c>
      <c r="K2605" s="237" t="s">
        <v>6188</v>
      </c>
      <c r="L2605" s="237" t="s">
        <v>339</v>
      </c>
      <c r="M2605" s="237" t="s">
        <v>6189</v>
      </c>
      <c r="N2605" s="237" t="s">
        <v>11786</v>
      </c>
      <c r="O2605" s="237" t="s">
        <v>11787</v>
      </c>
      <c r="P2605" s="237" t="s">
        <v>11788</v>
      </c>
      <c r="Q2605" s="237" t="s">
        <v>7382</v>
      </c>
      <c r="R2605" s="237" t="s">
        <v>11789</v>
      </c>
      <c r="S2605" s="237" t="s">
        <v>11790</v>
      </c>
      <c r="T2605" s="237" t="s">
        <v>11791</v>
      </c>
      <c r="U2605" s="237" t="s">
        <v>11792</v>
      </c>
      <c r="V2605" s="237" t="s">
        <v>99</v>
      </c>
      <c r="W2605" s="237"/>
      <c r="X2605" s="237"/>
      <c r="Y2605" s="237" t="s">
        <v>11786</v>
      </c>
      <c r="Z2605" s="237" t="s">
        <v>11787</v>
      </c>
      <c r="AA2605" s="237" t="str">
        <f t="shared" si="463"/>
        <v>アイシンヘルプサービスナガマチ</v>
      </c>
      <c r="AB2605" s="237" t="s">
        <v>11788</v>
      </c>
      <c r="AC2605" s="237" t="str">
        <f t="shared" si="464"/>
        <v>982</v>
      </c>
      <c r="AD2605" s="237" t="str">
        <f t="shared" si="465"/>
        <v>0004</v>
      </c>
      <c r="AE2605" s="237" t="s">
        <v>7382</v>
      </c>
      <c r="AF2605" s="237" t="s">
        <v>11789</v>
      </c>
      <c r="AG2605" s="237" t="str">
        <f t="shared" si="466"/>
        <v>仙台市太白区東大野田１９番７号東大野田アヴェニュー２０７号室</v>
      </c>
      <c r="AH2605" s="237" t="s">
        <v>11790</v>
      </c>
      <c r="AI2605" s="237" t="s">
        <v>11791</v>
      </c>
      <c r="AJ2605" s="237" t="s">
        <v>332</v>
      </c>
    </row>
    <row r="2606" spans="1:36">
      <c r="A2606" s="237" t="str">
        <f t="shared" si="458"/>
        <v>0415401108重度訪問介護</v>
      </c>
      <c r="B2606" s="237" t="s">
        <v>6183</v>
      </c>
      <c r="C2606" s="237" t="s">
        <v>6184</v>
      </c>
      <c r="D2606" s="237" t="str">
        <f t="shared" si="459"/>
        <v>カブシキカイシャアイシンヘルプサービス</v>
      </c>
      <c r="E2606" s="237" t="s">
        <v>6185</v>
      </c>
      <c r="F2606" s="237" t="str">
        <f t="shared" si="460"/>
        <v>981</v>
      </c>
      <c r="G2606" s="237" t="str">
        <f t="shared" si="461"/>
        <v>0952</v>
      </c>
      <c r="H2606" s="237" t="s">
        <v>7590</v>
      </c>
      <c r="I2606" s="237" t="str">
        <f t="shared" si="462"/>
        <v>仙台市青葉区中山九丁目１２番１３号</v>
      </c>
      <c r="J2606" s="237" t="s">
        <v>6187</v>
      </c>
      <c r="K2606" s="237" t="s">
        <v>6188</v>
      </c>
      <c r="L2606" s="237" t="s">
        <v>339</v>
      </c>
      <c r="M2606" s="237" t="s">
        <v>6189</v>
      </c>
      <c r="N2606" s="237" t="s">
        <v>11786</v>
      </c>
      <c r="O2606" s="237" t="s">
        <v>11787</v>
      </c>
      <c r="P2606" s="237" t="s">
        <v>11788</v>
      </c>
      <c r="Q2606" s="237" t="s">
        <v>7382</v>
      </c>
      <c r="R2606" s="237" t="s">
        <v>11789</v>
      </c>
      <c r="S2606" s="237" t="s">
        <v>11790</v>
      </c>
      <c r="T2606" s="237" t="s">
        <v>11791</v>
      </c>
      <c r="U2606" s="237" t="s">
        <v>11792</v>
      </c>
      <c r="V2606" s="237" t="s">
        <v>101</v>
      </c>
      <c r="W2606" s="237"/>
      <c r="X2606" s="237"/>
      <c r="Y2606" s="237" t="s">
        <v>11786</v>
      </c>
      <c r="Z2606" s="237" t="s">
        <v>11787</v>
      </c>
      <c r="AA2606" s="237" t="str">
        <f t="shared" si="463"/>
        <v>アイシンヘルプサービスナガマチ</v>
      </c>
      <c r="AB2606" s="237" t="s">
        <v>11788</v>
      </c>
      <c r="AC2606" s="237" t="str">
        <f t="shared" si="464"/>
        <v>982</v>
      </c>
      <c r="AD2606" s="237" t="str">
        <f t="shared" si="465"/>
        <v>0004</v>
      </c>
      <c r="AE2606" s="237" t="s">
        <v>7382</v>
      </c>
      <c r="AF2606" s="237" t="s">
        <v>11789</v>
      </c>
      <c r="AG2606" s="237" t="str">
        <f t="shared" si="466"/>
        <v>仙台市太白区東大野田１９番７号東大野田アヴェニュー２０７号室</v>
      </c>
      <c r="AH2606" s="237" t="s">
        <v>11790</v>
      </c>
      <c r="AI2606" s="237" t="s">
        <v>11791</v>
      </c>
      <c r="AJ2606" s="237" t="s">
        <v>332</v>
      </c>
    </row>
    <row r="2607" spans="1:36">
      <c r="A2607" s="237" t="str">
        <f t="shared" si="458"/>
        <v>0415401116療養介護</v>
      </c>
      <c r="B2607" s="237" t="s">
        <v>11080</v>
      </c>
      <c r="C2607" s="237" t="s">
        <v>11081</v>
      </c>
      <c r="D2607" s="237" t="str">
        <f t="shared" si="459"/>
        <v>ドクリツギョウセイホウジンコクリツビョウインキコウセンダイニシタガビョウイン</v>
      </c>
      <c r="E2607" s="237" t="s">
        <v>11082</v>
      </c>
      <c r="F2607" s="237" t="str">
        <f t="shared" si="460"/>
        <v>982</v>
      </c>
      <c r="G2607" s="237" t="str">
        <f t="shared" si="461"/>
        <v>8555</v>
      </c>
      <c r="H2607" s="237" t="s">
        <v>11083</v>
      </c>
      <c r="I2607" s="237" t="str">
        <f t="shared" si="462"/>
        <v>仙台市太白区鈎取本町２丁目１１－１１</v>
      </c>
      <c r="J2607" s="237" t="s">
        <v>11084</v>
      </c>
      <c r="K2607" s="237" t="s">
        <v>11085</v>
      </c>
      <c r="L2607" s="237" t="s">
        <v>11086</v>
      </c>
      <c r="M2607" s="237" t="s">
        <v>11087</v>
      </c>
      <c r="N2607" s="237" t="s">
        <v>11080</v>
      </c>
      <c r="O2607" s="237" t="s">
        <v>11081</v>
      </c>
      <c r="P2607" s="237" t="s">
        <v>11082</v>
      </c>
      <c r="Q2607" s="237" t="s">
        <v>7382</v>
      </c>
      <c r="R2607" s="237" t="s">
        <v>11083</v>
      </c>
      <c r="S2607" s="237" t="s">
        <v>11084</v>
      </c>
      <c r="T2607" s="237" t="s">
        <v>11085</v>
      </c>
      <c r="U2607" s="237" t="s">
        <v>11793</v>
      </c>
      <c r="V2607" s="237" t="s">
        <v>103</v>
      </c>
      <c r="W2607" s="237"/>
      <c r="X2607" s="237"/>
      <c r="Y2607" s="237" t="s">
        <v>11080</v>
      </c>
      <c r="Z2607" s="237" t="s">
        <v>11081</v>
      </c>
      <c r="AA2607" s="237" t="str">
        <f t="shared" si="463"/>
        <v>ドクリツギョウセイホウジンコクリツビョウインキコウセンダイニシタガビョウイン</v>
      </c>
      <c r="AB2607" s="237" t="s">
        <v>11082</v>
      </c>
      <c r="AC2607" s="237" t="str">
        <f t="shared" si="464"/>
        <v>982</v>
      </c>
      <c r="AD2607" s="237" t="str">
        <f t="shared" si="465"/>
        <v>8555</v>
      </c>
      <c r="AE2607" s="237" t="s">
        <v>7382</v>
      </c>
      <c r="AF2607" s="237" t="s">
        <v>11083</v>
      </c>
      <c r="AG2607" s="237" t="str">
        <f t="shared" si="466"/>
        <v>仙台市太白区鈎取本町２丁目１１－１１</v>
      </c>
      <c r="AH2607" s="237" t="s">
        <v>11084</v>
      </c>
      <c r="AI2607" s="237" t="s">
        <v>11085</v>
      </c>
      <c r="AJ2607" s="237" t="s">
        <v>260</v>
      </c>
    </row>
    <row r="2608" spans="1:36">
      <c r="A2608" s="237" t="str">
        <f t="shared" si="458"/>
        <v>0415401124居宅介護</v>
      </c>
      <c r="B2608" s="237" t="s">
        <v>11794</v>
      </c>
      <c r="C2608" s="237" t="s">
        <v>11795</v>
      </c>
      <c r="D2608" s="237" t="str">
        <f t="shared" si="459"/>
        <v>カブシキガイシャワカバ</v>
      </c>
      <c r="E2608" s="237" t="s">
        <v>11321</v>
      </c>
      <c r="F2608" s="237" t="str">
        <f t="shared" si="460"/>
        <v>982</v>
      </c>
      <c r="G2608" s="237" t="str">
        <f t="shared" si="461"/>
        <v>0034</v>
      </c>
      <c r="H2608" s="237" t="s">
        <v>11796</v>
      </c>
      <c r="I2608" s="237" t="str">
        <f t="shared" si="462"/>
        <v>仙台市太白区西多賀一丁目１６番５１号</v>
      </c>
      <c r="J2608" s="237" t="s">
        <v>11797</v>
      </c>
      <c r="K2608" s="237" t="s">
        <v>11797</v>
      </c>
      <c r="L2608" s="237" t="s">
        <v>339</v>
      </c>
      <c r="M2608" s="237" t="s">
        <v>11798</v>
      </c>
      <c r="N2608" s="237" t="s">
        <v>11799</v>
      </c>
      <c r="O2608" s="237" t="s">
        <v>11800</v>
      </c>
      <c r="P2608" s="237" t="s">
        <v>11801</v>
      </c>
      <c r="Q2608" s="237" t="s">
        <v>7382</v>
      </c>
      <c r="R2608" s="237" t="s">
        <v>11802</v>
      </c>
      <c r="S2608" s="237" t="s">
        <v>11797</v>
      </c>
      <c r="T2608" s="237" t="s">
        <v>11797</v>
      </c>
      <c r="U2608" s="237" t="s">
        <v>11803</v>
      </c>
      <c r="V2608" s="237" t="s">
        <v>99</v>
      </c>
      <c r="W2608" s="237"/>
      <c r="X2608" s="237"/>
      <c r="Y2608" s="237" t="s">
        <v>11799</v>
      </c>
      <c r="Z2608" s="237" t="s">
        <v>11800</v>
      </c>
      <c r="AA2608" s="237" t="str">
        <f t="shared" si="463"/>
        <v>ヘルパーステーションワカバ</v>
      </c>
      <c r="AB2608" s="237" t="s">
        <v>11801</v>
      </c>
      <c r="AC2608" s="237" t="str">
        <f t="shared" si="464"/>
        <v>982</v>
      </c>
      <c r="AD2608" s="237" t="str">
        <f t="shared" si="465"/>
        <v>0815</v>
      </c>
      <c r="AE2608" s="237" t="s">
        <v>7382</v>
      </c>
      <c r="AF2608" s="237" t="s">
        <v>11802</v>
      </c>
      <c r="AG2608" s="237" t="str">
        <f t="shared" si="466"/>
        <v>仙台市太白区山田上ノ台町７番４５号</v>
      </c>
      <c r="AH2608" s="237" t="s">
        <v>11797</v>
      </c>
      <c r="AI2608" s="237" t="s">
        <v>11797</v>
      </c>
      <c r="AJ2608" s="237" t="s">
        <v>332</v>
      </c>
    </row>
    <row r="2609" spans="1:36">
      <c r="A2609" s="237" t="str">
        <f t="shared" si="458"/>
        <v>0415401124重度訪問介護</v>
      </c>
      <c r="B2609" s="237" t="s">
        <v>11794</v>
      </c>
      <c r="C2609" s="237" t="s">
        <v>11795</v>
      </c>
      <c r="D2609" s="237" t="str">
        <f t="shared" si="459"/>
        <v>カブシキガイシャワカバ</v>
      </c>
      <c r="E2609" s="237" t="s">
        <v>11321</v>
      </c>
      <c r="F2609" s="237" t="str">
        <f t="shared" si="460"/>
        <v>982</v>
      </c>
      <c r="G2609" s="237" t="str">
        <f t="shared" si="461"/>
        <v>0034</v>
      </c>
      <c r="H2609" s="237" t="s">
        <v>11796</v>
      </c>
      <c r="I2609" s="237" t="str">
        <f t="shared" si="462"/>
        <v>仙台市太白区西多賀一丁目１６番５１号</v>
      </c>
      <c r="J2609" s="237" t="s">
        <v>11797</v>
      </c>
      <c r="K2609" s="237" t="s">
        <v>11797</v>
      </c>
      <c r="L2609" s="237" t="s">
        <v>339</v>
      </c>
      <c r="M2609" s="237" t="s">
        <v>11798</v>
      </c>
      <c r="N2609" s="237" t="s">
        <v>11799</v>
      </c>
      <c r="O2609" s="237" t="s">
        <v>11800</v>
      </c>
      <c r="P2609" s="237" t="s">
        <v>11801</v>
      </c>
      <c r="Q2609" s="237" t="s">
        <v>7382</v>
      </c>
      <c r="R2609" s="237" t="s">
        <v>11802</v>
      </c>
      <c r="S2609" s="237" t="s">
        <v>11797</v>
      </c>
      <c r="T2609" s="237" t="s">
        <v>11797</v>
      </c>
      <c r="U2609" s="237" t="s">
        <v>11803</v>
      </c>
      <c r="V2609" s="237" t="s">
        <v>101</v>
      </c>
      <c r="W2609" s="237"/>
      <c r="X2609" s="237"/>
      <c r="Y2609" s="237" t="s">
        <v>11799</v>
      </c>
      <c r="Z2609" s="237" t="s">
        <v>11800</v>
      </c>
      <c r="AA2609" s="237" t="str">
        <f t="shared" si="463"/>
        <v>ヘルパーステーションワカバ</v>
      </c>
      <c r="AB2609" s="237" t="s">
        <v>11801</v>
      </c>
      <c r="AC2609" s="237" t="str">
        <f t="shared" si="464"/>
        <v>982</v>
      </c>
      <c r="AD2609" s="237" t="str">
        <f t="shared" si="465"/>
        <v>0815</v>
      </c>
      <c r="AE2609" s="237" t="s">
        <v>7382</v>
      </c>
      <c r="AF2609" s="237" t="s">
        <v>11802</v>
      </c>
      <c r="AG2609" s="237" t="str">
        <f t="shared" si="466"/>
        <v>仙台市太白区山田上ノ台町７番４５号</v>
      </c>
      <c r="AH2609" s="237" t="s">
        <v>11797</v>
      </c>
      <c r="AI2609" s="237" t="s">
        <v>11797</v>
      </c>
      <c r="AJ2609" s="237" t="s">
        <v>332</v>
      </c>
    </row>
    <row r="2610" spans="1:36">
      <c r="A2610" s="237" t="str">
        <f t="shared" si="458"/>
        <v>0415401124同行援護</v>
      </c>
      <c r="B2610" s="237" t="s">
        <v>11794</v>
      </c>
      <c r="C2610" s="237" t="s">
        <v>11795</v>
      </c>
      <c r="D2610" s="237" t="str">
        <f t="shared" si="459"/>
        <v>カブシキガイシャワカバ</v>
      </c>
      <c r="E2610" s="237" t="s">
        <v>11321</v>
      </c>
      <c r="F2610" s="237" t="str">
        <f t="shared" si="460"/>
        <v>982</v>
      </c>
      <c r="G2610" s="237" t="str">
        <f t="shared" si="461"/>
        <v>0034</v>
      </c>
      <c r="H2610" s="237" t="s">
        <v>11796</v>
      </c>
      <c r="I2610" s="237" t="str">
        <f t="shared" si="462"/>
        <v>仙台市太白区西多賀一丁目１６番５１号</v>
      </c>
      <c r="J2610" s="237" t="s">
        <v>11797</v>
      </c>
      <c r="K2610" s="237" t="s">
        <v>11797</v>
      </c>
      <c r="L2610" s="237" t="s">
        <v>339</v>
      </c>
      <c r="M2610" s="237" t="s">
        <v>11798</v>
      </c>
      <c r="N2610" s="237" t="s">
        <v>11799</v>
      </c>
      <c r="O2610" s="237" t="s">
        <v>11800</v>
      </c>
      <c r="P2610" s="237" t="s">
        <v>11801</v>
      </c>
      <c r="Q2610" s="237" t="s">
        <v>7382</v>
      </c>
      <c r="R2610" s="237" t="s">
        <v>11802</v>
      </c>
      <c r="S2610" s="237" t="s">
        <v>11797</v>
      </c>
      <c r="T2610" s="237" t="s">
        <v>11797</v>
      </c>
      <c r="U2610" s="237" t="s">
        <v>11803</v>
      </c>
      <c r="V2610" s="237" t="s">
        <v>126</v>
      </c>
      <c r="W2610" s="237"/>
      <c r="X2610" s="237"/>
      <c r="Y2610" s="237" t="s">
        <v>11799</v>
      </c>
      <c r="Z2610" s="237" t="s">
        <v>11800</v>
      </c>
      <c r="AA2610" s="237" t="str">
        <f t="shared" si="463"/>
        <v>ヘルパーステーションワカバ</v>
      </c>
      <c r="AB2610" s="237" t="s">
        <v>11801</v>
      </c>
      <c r="AC2610" s="237" t="str">
        <f t="shared" si="464"/>
        <v>982</v>
      </c>
      <c r="AD2610" s="237" t="str">
        <f t="shared" si="465"/>
        <v>0815</v>
      </c>
      <c r="AE2610" s="237" t="s">
        <v>7382</v>
      </c>
      <c r="AF2610" s="237" t="s">
        <v>11802</v>
      </c>
      <c r="AG2610" s="237" t="str">
        <f t="shared" si="466"/>
        <v>仙台市太白区山田上ノ台町７番４５号</v>
      </c>
      <c r="AH2610" s="237" t="s">
        <v>11797</v>
      </c>
      <c r="AI2610" s="237" t="s">
        <v>11797</v>
      </c>
      <c r="AJ2610" s="237" t="s">
        <v>332</v>
      </c>
    </row>
    <row r="2611" spans="1:36">
      <c r="A2611" s="237" t="str">
        <f t="shared" si="458"/>
        <v>0415401132居宅介護</v>
      </c>
      <c r="B2611" s="237" t="s">
        <v>11804</v>
      </c>
      <c r="C2611" s="237" t="s">
        <v>11805</v>
      </c>
      <c r="D2611" s="237" t="str">
        <f t="shared" si="459"/>
        <v>カブシキガイシャウ゛ァーネス</v>
      </c>
      <c r="E2611" s="237" t="s">
        <v>2572</v>
      </c>
      <c r="F2611" s="237" t="str">
        <f t="shared" si="460"/>
        <v>981</v>
      </c>
      <c r="G2611" s="237" t="str">
        <f t="shared" si="461"/>
        <v>1104</v>
      </c>
      <c r="H2611" s="237" t="s">
        <v>11806</v>
      </c>
      <c r="I2611" s="237" t="str">
        <f t="shared" si="462"/>
        <v>仙台市太白区中田五丁目１６番８号旭レジデンス１０５号</v>
      </c>
      <c r="J2611" s="237" t="s">
        <v>11807</v>
      </c>
      <c r="K2611" s="237" t="s">
        <v>11808</v>
      </c>
      <c r="L2611" s="237" t="s">
        <v>339</v>
      </c>
      <c r="M2611" s="237" t="s">
        <v>11809</v>
      </c>
      <c r="N2611" s="237" t="s">
        <v>11810</v>
      </c>
      <c r="O2611" s="237" t="s">
        <v>11811</v>
      </c>
      <c r="P2611" s="237" t="s">
        <v>2572</v>
      </c>
      <c r="Q2611" s="237" t="s">
        <v>7382</v>
      </c>
      <c r="R2611" s="237" t="s">
        <v>11806</v>
      </c>
      <c r="S2611" s="237" t="s">
        <v>11807</v>
      </c>
      <c r="T2611" s="237" t="s">
        <v>11808</v>
      </c>
      <c r="U2611" s="237" t="s">
        <v>11812</v>
      </c>
      <c r="V2611" s="237" t="s">
        <v>99</v>
      </c>
      <c r="W2611" s="237"/>
      <c r="X2611" s="237"/>
      <c r="Y2611" s="237" t="s">
        <v>11810</v>
      </c>
      <c r="Z2611" s="237" t="s">
        <v>11811</v>
      </c>
      <c r="AA2611" s="237" t="str">
        <f t="shared" si="463"/>
        <v>モモノハナケアサービス</v>
      </c>
      <c r="AB2611" s="237" t="s">
        <v>2572</v>
      </c>
      <c r="AC2611" s="237" t="str">
        <f t="shared" si="464"/>
        <v>981</v>
      </c>
      <c r="AD2611" s="237" t="str">
        <f t="shared" si="465"/>
        <v>1104</v>
      </c>
      <c r="AE2611" s="237" t="s">
        <v>7382</v>
      </c>
      <c r="AF2611" s="237" t="s">
        <v>11806</v>
      </c>
      <c r="AG2611" s="237" t="str">
        <f t="shared" si="466"/>
        <v>仙台市太白区中田五丁目１６番８号旭レジデンス１０５号</v>
      </c>
      <c r="AH2611" s="237" t="s">
        <v>11807</v>
      </c>
      <c r="AI2611" s="237" t="s">
        <v>11808</v>
      </c>
      <c r="AJ2611" s="237" t="s">
        <v>260</v>
      </c>
    </row>
    <row r="2612" spans="1:36">
      <c r="A2612" s="237" t="str">
        <f t="shared" si="458"/>
        <v>0415401132重度訪問介護</v>
      </c>
      <c r="B2612" s="237" t="s">
        <v>11804</v>
      </c>
      <c r="C2612" s="237" t="s">
        <v>11805</v>
      </c>
      <c r="D2612" s="237" t="str">
        <f t="shared" si="459"/>
        <v>カブシキガイシャウ゛ァーネス</v>
      </c>
      <c r="E2612" s="237" t="s">
        <v>2572</v>
      </c>
      <c r="F2612" s="237" t="str">
        <f t="shared" si="460"/>
        <v>981</v>
      </c>
      <c r="G2612" s="237" t="str">
        <f t="shared" si="461"/>
        <v>1104</v>
      </c>
      <c r="H2612" s="237" t="s">
        <v>11806</v>
      </c>
      <c r="I2612" s="237" t="str">
        <f t="shared" si="462"/>
        <v>仙台市太白区中田五丁目１６番８号旭レジデンス１０５号</v>
      </c>
      <c r="J2612" s="237" t="s">
        <v>11807</v>
      </c>
      <c r="K2612" s="237" t="s">
        <v>11808</v>
      </c>
      <c r="L2612" s="237" t="s">
        <v>339</v>
      </c>
      <c r="M2612" s="237" t="s">
        <v>11809</v>
      </c>
      <c r="N2612" s="237" t="s">
        <v>11810</v>
      </c>
      <c r="O2612" s="237" t="s">
        <v>11811</v>
      </c>
      <c r="P2612" s="237" t="s">
        <v>2572</v>
      </c>
      <c r="Q2612" s="237" t="s">
        <v>7382</v>
      </c>
      <c r="R2612" s="237" t="s">
        <v>11806</v>
      </c>
      <c r="S2612" s="237" t="s">
        <v>11807</v>
      </c>
      <c r="T2612" s="237" t="s">
        <v>11808</v>
      </c>
      <c r="U2612" s="237" t="s">
        <v>11812</v>
      </c>
      <c r="V2612" s="237" t="s">
        <v>101</v>
      </c>
      <c r="W2612" s="237"/>
      <c r="X2612" s="237"/>
      <c r="Y2612" s="237" t="s">
        <v>11810</v>
      </c>
      <c r="Z2612" s="237" t="s">
        <v>11811</v>
      </c>
      <c r="AA2612" s="237" t="str">
        <f t="shared" si="463"/>
        <v>モモノハナケアサービス</v>
      </c>
      <c r="AB2612" s="237" t="s">
        <v>2572</v>
      </c>
      <c r="AC2612" s="237" t="str">
        <f t="shared" si="464"/>
        <v>981</v>
      </c>
      <c r="AD2612" s="237" t="str">
        <f t="shared" si="465"/>
        <v>1104</v>
      </c>
      <c r="AE2612" s="237" t="s">
        <v>7382</v>
      </c>
      <c r="AF2612" s="237" t="s">
        <v>11806</v>
      </c>
      <c r="AG2612" s="237" t="str">
        <f t="shared" si="466"/>
        <v>仙台市太白区中田五丁目１６番８号旭レジデンス１０５号</v>
      </c>
      <c r="AH2612" s="237" t="s">
        <v>11807</v>
      </c>
      <c r="AI2612" s="237" t="s">
        <v>11808</v>
      </c>
      <c r="AJ2612" s="237" t="s">
        <v>260</v>
      </c>
    </row>
    <row r="2613" spans="1:36">
      <c r="A2613" s="237" t="str">
        <f t="shared" si="458"/>
        <v>0415401140居宅介護</v>
      </c>
      <c r="B2613" s="237" t="s">
        <v>11813</v>
      </c>
      <c r="C2613" s="237" t="s">
        <v>11814</v>
      </c>
      <c r="D2613" s="237" t="str">
        <f t="shared" si="459"/>
        <v>カブシキガイシャアイソウゴウフクシ</v>
      </c>
      <c r="E2613" s="237" t="s">
        <v>11254</v>
      </c>
      <c r="F2613" s="237" t="str">
        <f t="shared" si="460"/>
        <v>141</v>
      </c>
      <c r="G2613" s="237" t="str">
        <f t="shared" si="461"/>
        <v>0031</v>
      </c>
      <c r="H2613" s="237" t="s">
        <v>11255</v>
      </c>
      <c r="I2613" s="237" t="str">
        <f t="shared" si="462"/>
        <v>東京都品川区西五反田二丁目１８番２号</v>
      </c>
      <c r="J2613" s="237" t="s">
        <v>11815</v>
      </c>
      <c r="K2613" s="237" t="s">
        <v>11257</v>
      </c>
      <c r="L2613" s="237" t="s">
        <v>339</v>
      </c>
      <c r="M2613" s="237" t="s">
        <v>11816</v>
      </c>
      <c r="N2613" s="237" t="s">
        <v>11259</v>
      </c>
      <c r="O2613" s="237" t="s">
        <v>11260</v>
      </c>
      <c r="P2613" s="237" t="s">
        <v>2572</v>
      </c>
      <c r="Q2613" s="237" t="s">
        <v>7382</v>
      </c>
      <c r="R2613" s="237" t="s">
        <v>11817</v>
      </c>
      <c r="S2613" s="237" t="s">
        <v>11262</v>
      </c>
      <c r="T2613" s="237" t="s">
        <v>11263</v>
      </c>
      <c r="U2613" s="237" t="s">
        <v>11818</v>
      </c>
      <c r="V2613" s="237" t="s">
        <v>99</v>
      </c>
      <c r="W2613" s="237"/>
      <c r="X2613" s="237"/>
      <c r="Y2613" s="237" t="s">
        <v>11259</v>
      </c>
      <c r="Z2613" s="237" t="s">
        <v>11260</v>
      </c>
      <c r="AA2613" s="237" t="str">
        <f t="shared" si="463"/>
        <v>ホットケアミナミセンダイ</v>
      </c>
      <c r="AB2613" s="237" t="s">
        <v>2572</v>
      </c>
      <c r="AC2613" s="237" t="str">
        <f t="shared" si="464"/>
        <v>981</v>
      </c>
      <c r="AD2613" s="237" t="str">
        <f t="shared" si="465"/>
        <v>1104</v>
      </c>
      <c r="AE2613" s="237" t="s">
        <v>7382</v>
      </c>
      <c r="AF2613" s="237" t="s">
        <v>11817</v>
      </c>
      <c r="AG2613" s="237" t="str">
        <f t="shared" si="466"/>
        <v>仙台市太白区中田三丁目９番２２号旭コンフォート中田１０２</v>
      </c>
      <c r="AH2613" s="237" t="s">
        <v>11262</v>
      </c>
      <c r="AI2613" s="237" t="s">
        <v>11263</v>
      </c>
      <c r="AJ2613" s="237" t="s">
        <v>332</v>
      </c>
    </row>
    <row r="2614" spans="1:36">
      <c r="A2614" s="237" t="str">
        <f t="shared" si="458"/>
        <v>0415401140重度訪問介護</v>
      </c>
      <c r="B2614" s="237" t="s">
        <v>11813</v>
      </c>
      <c r="C2614" s="237" t="s">
        <v>11814</v>
      </c>
      <c r="D2614" s="237" t="str">
        <f t="shared" si="459"/>
        <v>カブシキガイシャアイソウゴウフクシ</v>
      </c>
      <c r="E2614" s="237" t="s">
        <v>11254</v>
      </c>
      <c r="F2614" s="237" t="str">
        <f t="shared" si="460"/>
        <v>141</v>
      </c>
      <c r="G2614" s="237" t="str">
        <f t="shared" si="461"/>
        <v>0031</v>
      </c>
      <c r="H2614" s="237" t="s">
        <v>11255</v>
      </c>
      <c r="I2614" s="237" t="str">
        <f t="shared" si="462"/>
        <v>東京都品川区西五反田二丁目１８番２号</v>
      </c>
      <c r="J2614" s="237" t="s">
        <v>11815</v>
      </c>
      <c r="K2614" s="237" t="s">
        <v>11257</v>
      </c>
      <c r="L2614" s="237" t="s">
        <v>339</v>
      </c>
      <c r="M2614" s="237" t="s">
        <v>11816</v>
      </c>
      <c r="N2614" s="237" t="s">
        <v>11259</v>
      </c>
      <c r="O2614" s="237" t="s">
        <v>11260</v>
      </c>
      <c r="P2614" s="237" t="s">
        <v>2572</v>
      </c>
      <c r="Q2614" s="237" t="s">
        <v>7382</v>
      </c>
      <c r="R2614" s="237" t="s">
        <v>11817</v>
      </c>
      <c r="S2614" s="237" t="s">
        <v>11262</v>
      </c>
      <c r="T2614" s="237" t="s">
        <v>11263</v>
      </c>
      <c r="U2614" s="237" t="s">
        <v>11818</v>
      </c>
      <c r="V2614" s="237" t="s">
        <v>101</v>
      </c>
      <c r="W2614" s="237"/>
      <c r="X2614" s="237"/>
      <c r="Y2614" s="237" t="s">
        <v>11259</v>
      </c>
      <c r="Z2614" s="237" t="s">
        <v>11260</v>
      </c>
      <c r="AA2614" s="237" t="str">
        <f t="shared" si="463"/>
        <v>ホットケアミナミセンダイ</v>
      </c>
      <c r="AB2614" s="237" t="s">
        <v>2572</v>
      </c>
      <c r="AC2614" s="237" t="str">
        <f t="shared" si="464"/>
        <v>981</v>
      </c>
      <c r="AD2614" s="237" t="str">
        <f t="shared" si="465"/>
        <v>1104</v>
      </c>
      <c r="AE2614" s="237" t="s">
        <v>7382</v>
      </c>
      <c r="AF2614" s="237" t="s">
        <v>11817</v>
      </c>
      <c r="AG2614" s="237" t="str">
        <f t="shared" si="466"/>
        <v>仙台市太白区中田三丁目９番２２号旭コンフォート中田１０２</v>
      </c>
      <c r="AH2614" s="237" t="s">
        <v>11262</v>
      </c>
      <c r="AI2614" s="237" t="s">
        <v>11263</v>
      </c>
      <c r="AJ2614" s="237" t="s">
        <v>332</v>
      </c>
    </row>
    <row r="2615" spans="1:36">
      <c r="A2615" s="237" t="str">
        <f t="shared" si="458"/>
        <v>0415401140同行援護</v>
      </c>
      <c r="B2615" s="237" t="s">
        <v>11813</v>
      </c>
      <c r="C2615" s="237" t="s">
        <v>11814</v>
      </c>
      <c r="D2615" s="237" t="str">
        <f t="shared" si="459"/>
        <v>カブシキガイシャアイソウゴウフクシ</v>
      </c>
      <c r="E2615" s="237" t="s">
        <v>11254</v>
      </c>
      <c r="F2615" s="237" t="str">
        <f t="shared" si="460"/>
        <v>141</v>
      </c>
      <c r="G2615" s="237" t="str">
        <f t="shared" si="461"/>
        <v>0031</v>
      </c>
      <c r="H2615" s="237" t="s">
        <v>11255</v>
      </c>
      <c r="I2615" s="237" t="str">
        <f t="shared" si="462"/>
        <v>東京都品川区西五反田二丁目１８番２号</v>
      </c>
      <c r="J2615" s="237" t="s">
        <v>11815</v>
      </c>
      <c r="K2615" s="237" t="s">
        <v>11257</v>
      </c>
      <c r="L2615" s="237" t="s">
        <v>339</v>
      </c>
      <c r="M2615" s="237" t="s">
        <v>11816</v>
      </c>
      <c r="N2615" s="237" t="s">
        <v>11259</v>
      </c>
      <c r="O2615" s="237" t="s">
        <v>11260</v>
      </c>
      <c r="P2615" s="237" t="s">
        <v>2572</v>
      </c>
      <c r="Q2615" s="237" t="s">
        <v>7382</v>
      </c>
      <c r="R2615" s="237" t="s">
        <v>11817</v>
      </c>
      <c r="S2615" s="237" t="s">
        <v>11262</v>
      </c>
      <c r="T2615" s="237" t="s">
        <v>11263</v>
      </c>
      <c r="U2615" s="237" t="s">
        <v>11818</v>
      </c>
      <c r="V2615" s="237" t="s">
        <v>126</v>
      </c>
      <c r="W2615" s="237"/>
      <c r="X2615" s="237"/>
      <c r="Y2615" s="237" t="s">
        <v>11259</v>
      </c>
      <c r="Z2615" s="237" t="s">
        <v>11260</v>
      </c>
      <c r="AA2615" s="237" t="str">
        <f t="shared" si="463"/>
        <v>ホットケアミナミセンダイ</v>
      </c>
      <c r="AB2615" s="237" t="s">
        <v>2572</v>
      </c>
      <c r="AC2615" s="237" t="str">
        <f t="shared" si="464"/>
        <v>981</v>
      </c>
      <c r="AD2615" s="237" t="str">
        <f t="shared" si="465"/>
        <v>1104</v>
      </c>
      <c r="AE2615" s="237" t="s">
        <v>7382</v>
      </c>
      <c r="AF2615" s="237" t="s">
        <v>11817</v>
      </c>
      <c r="AG2615" s="237" t="str">
        <f t="shared" si="466"/>
        <v>仙台市太白区中田三丁目９番２２号旭コンフォート中田１０２</v>
      </c>
      <c r="AH2615" s="237" t="s">
        <v>11262</v>
      </c>
      <c r="AI2615" s="237" t="s">
        <v>11263</v>
      </c>
      <c r="AJ2615" s="237" t="s">
        <v>332</v>
      </c>
    </row>
    <row r="2616" spans="1:36">
      <c r="A2616" s="237" t="str">
        <f t="shared" si="458"/>
        <v>0415401157居宅介護</v>
      </c>
      <c r="B2616" s="237" t="s">
        <v>11819</v>
      </c>
      <c r="C2616" s="237" t="s">
        <v>11820</v>
      </c>
      <c r="D2616" s="237" t="str">
        <f t="shared" si="459"/>
        <v>クオリティ・オブ・ライフ・ネットワークカブシキガイシャ</v>
      </c>
      <c r="E2616" s="237" t="s">
        <v>11422</v>
      </c>
      <c r="F2616" s="237" t="str">
        <f t="shared" si="460"/>
        <v>981</v>
      </c>
      <c r="G2616" s="237" t="str">
        <f t="shared" si="461"/>
        <v>1103</v>
      </c>
      <c r="H2616" s="237" t="s">
        <v>11821</v>
      </c>
      <c r="I2616" s="237" t="str">
        <f t="shared" si="462"/>
        <v>仙台市太白区中田町字後河原６番地の13</v>
      </c>
      <c r="J2616" s="237" t="s">
        <v>11822</v>
      </c>
      <c r="K2616" s="237" t="s">
        <v>11823</v>
      </c>
      <c r="L2616" s="237" t="s">
        <v>339</v>
      </c>
      <c r="M2616" s="237" t="s">
        <v>11824</v>
      </c>
      <c r="N2616" s="237" t="s">
        <v>11825</v>
      </c>
      <c r="O2616" s="237" t="s">
        <v>11826</v>
      </c>
      <c r="P2616" s="237" t="s">
        <v>11422</v>
      </c>
      <c r="Q2616" s="237" t="s">
        <v>7382</v>
      </c>
      <c r="R2616" s="237" t="s">
        <v>11821</v>
      </c>
      <c r="S2616" s="237" t="s">
        <v>11822</v>
      </c>
      <c r="T2616" s="237" t="s">
        <v>11822</v>
      </c>
      <c r="U2616" s="237" t="s">
        <v>11827</v>
      </c>
      <c r="V2616" s="237" t="s">
        <v>99</v>
      </c>
      <c r="W2616" s="237"/>
      <c r="X2616" s="237"/>
      <c r="Y2616" s="237" t="s">
        <v>11825</v>
      </c>
      <c r="Z2616" s="237" t="s">
        <v>11826</v>
      </c>
      <c r="AA2616" s="237" t="str">
        <f t="shared" si="463"/>
        <v>キュウオウエルカイゴサービス</v>
      </c>
      <c r="AB2616" s="237" t="s">
        <v>11422</v>
      </c>
      <c r="AC2616" s="237" t="str">
        <f t="shared" si="464"/>
        <v>981</v>
      </c>
      <c r="AD2616" s="237" t="str">
        <f t="shared" si="465"/>
        <v>1103</v>
      </c>
      <c r="AE2616" s="237" t="s">
        <v>7382</v>
      </c>
      <c r="AF2616" s="237" t="s">
        <v>11821</v>
      </c>
      <c r="AG2616" s="237" t="str">
        <f t="shared" si="466"/>
        <v>仙台市太白区中田町字後河原６番地の13</v>
      </c>
      <c r="AH2616" s="237" t="s">
        <v>11822</v>
      </c>
      <c r="AI2616" s="237" t="s">
        <v>11822</v>
      </c>
      <c r="AJ2616" s="237" t="s">
        <v>332</v>
      </c>
    </row>
    <row r="2617" spans="1:36">
      <c r="A2617" s="237" t="str">
        <f t="shared" si="458"/>
        <v>0415401157重度訪問介護</v>
      </c>
      <c r="B2617" s="237" t="s">
        <v>11819</v>
      </c>
      <c r="C2617" s="237" t="s">
        <v>11820</v>
      </c>
      <c r="D2617" s="237" t="str">
        <f t="shared" si="459"/>
        <v>クオリティ・オブ・ライフ・ネットワークカブシキガイシャ</v>
      </c>
      <c r="E2617" s="237" t="s">
        <v>11422</v>
      </c>
      <c r="F2617" s="237" t="str">
        <f t="shared" si="460"/>
        <v>981</v>
      </c>
      <c r="G2617" s="237" t="str">
        <f t="shared" si="461"/>
        <v>1103</v>
      </c>
      <c r="H2617" s="237" t="s">
        <v>11821</v>
      </c>
      <c r="I2617" s="237" t="str">
        <f t="shared" si="462"/>
        <v>仙台市太白区中田町字後河原６番地の13</v>
      </c>
      <c r="J2617" s="237" t="s">
        <v>11822</v>
      </c>
      <c r="K2617" s="237" t="s">
        <v>11823</v>
      </c>
      <c r="L2617" s="237" t="s">
        <v>339</v>
      </c>
      <c r="M2617" s="237" t="s">
        <v>11824</v>
      </c>
      <c r="N2617" s="237" t="s">
        <v>11825</v>
      </c>
      <c r="O2617" s="237" t="s">
        <v>11826</v>
      </c>
      <c r="P2617" s="237" t="s">
        <v>11422</v>
      </c>
      <c r="Q2617" s="237" t="s">
        <v>7382</v>
      </c>
      <c r="R2617" s="237" t="s">
        <v>11821</v>
      </c>
      <c r="S2617" s="237" t="s">
        <v>11822</v>
      </c>
      <c r="T2617" s="237" t="s">
        <v>11822</v>
      </c>
      <c r="U2617" s="237" t="s">
        <v>11827</v>
      </c>
      <c r="V2617" s="237" t="s">
        <v>101</v>
      </c>
      <c r="W2617" s="237"/>
      <c r="X2617" s="237"/>
      <c r="Y2617" s="237" t="s">
        <v>11825</v>
      </c>
      <c r="Z2617" s="237" t="s">
        <v>11826</v>
      </c>
      <c r="AA2617" s="237" t="str">
        <f t="shared" si="463"/>
        <v>キュウオウエルカイゴサービス</v>
      </c>
      <c r="AB2617" s="237" t="s">
        <v>11422</v>
      </c>
      <c r="AC2617" s="237" t="str">
        <f t="shared" si="464"/>
        <v>981</v>
      </c>
      <c r="AD2617" s="237" t="str">
        <f t="shared" si="465"/>
        <v>1103</v>
      </c>
      <c r="AE2617" s="237" t="s">
        <v>7382</v>
      </c>
      <c r="AF2617" s="237" t="s">
        <v>11821</v>
      </c>
      <c r="AG2617" s="237" t="str">
        <f t="shared" si="466"/>
        <v>仙台市太白区中田町字後河原６番地の13</v>
      </c>
      <c r="AH2617" s="237" t="s">
        <v>11822</v>
      </c>
      <c r="AI2617" s="237" t="s">
        <v>11822</v>
      </c>
      <c r="AJ2617" s="237" t="s">
        <v>332</v>
      </c>
    </row>
    <row r="2618" spans="1:36">
      <c r="A2618" s="237" t="str">
        <f t="shared" si="458"/>
        <v>0415401157同行援護</v>
      </c>
      <c r="B2618" s="237" t="s">
        <v>11819</v>
      </c>
      <c r="C2618" s="237" t="s">
        <v>11820</v>
      </c>
      <c r="D2618" s="237" t="str">
        <f t="shared" si="459"/>
        <v>クオリティ・オブ・ライフ・ネットワークカブシキガイシャ</v>
      </c>
      <c r="E2618" s="237" t="s">
        <v>11422</v>
      </c>
      <c r="F2618" s="237" t="str">
        <f t="shared" si="460"/>
        <v>981</v>
      </c>
      <c r="G2618" s="237" t="str">
        <f t="shared" si="461"/>
        <v>1103</v>
      </c>
      <c r="H2618" s="237" t="s">
        <v>11821</v>
      </c>
      <c r="I2618" s="237" t="str">
        <f t="shared" si="462"/>
        <v>仙台市太白区中田町字後河原６番地の13</v>
      </c>
      <c r="J2618" s="237" t="s">
        <v>11822</v>
      </c>
      <c r="K2618" s="237" t="s">
        <v>11823</v>
      </c>
      <c r="L2618" s="237" t="s">
        <v>339</v>
      </c>
      <c r="M2618" s="237" t="s">
        <v>11824</v>
      </c>
      <c r="N2618" s="237" t="s">
        <v>11825</v>
      </c>
      <c r="O2618" s="237" t="s">
        <v>11826</v>
      </c>
      <c r="P2618" s="237" t="s">
        <v>11422</v>
      </c>
      <c r="Q2618" s="237" t="s">
        <v>7382</v>
      </c>
      <c r="R2618" s="237" t="s">
        <v>11821</v>
      </c>
      <c r="S2618" s="237" t="s">
        <v>11822</v>
      </c>
      <c r="T2618" s="237" t="s">
        <v>11822</v>
      </c>
      <c r="U2618" s="237" t="s">
        <v>11827</v>
      </c>
      <c r="V2618" s="237" t="s">
        <v>126</v>
      </c>
      <c r="W2618" s="237"/>
      <c r="X2618" s="237"/>
      <c r="Y2618" s="237" t="s">
        <v>11825</v>
      </c>
      <c r="Z2618" s="237" t="s">
        <v>11826</v>
      </c>
      <c r="AA2618" s="237" t="str">
        <f t="shared" si="463"/>
        <v>キュウオウエルカイゴサービス</v>
      </c>
      <c r="AB2618" s="237" t="s">
        <v>11422</v>
      </c>
      <c r="AC2618" s="237" t="str">
        <f t="shared" si="464"/>
        <v>981</v>
      </c>
      <c r="AD2618" s="237" t="str">
        <f t="shared" si="465"/>
        <v>1103</v>
      </c>
      <c r="AE2618" s="237" t="s">
        <v>7382</v>
      </c>
      <c r="AF2618" s="237" t="s">
        <v>11821</v>
      </c>
      <c r="AG2618" s="237" t="str">
        <f t="shared" si="466"/>
        <v>仙台市太白区中田町字後河原６番地の13</v>
      </c>
      <c r="AH2618" s="237" t="s">
        <v>11822</v>
      </c>
      <c r="AI2618" s="237" t="s">
        <v>11822</v>
      </c>
      <c r="AJ2618" s="237" t="s">
        <v>332</v>
      </c>
    </row>
    <row r="2619" spans="1:36">
      <c r="A2619" s="237" t="str">
        <f t="shared" si="458"/>
        <v>0415401207居宅介護</v>
      </c>
      <c r="B2619" s="237" t="s">
        <v>11828</v>
      </c>
      <c r="C2619" s="237" t="s">
        <v>11829</v>
      </c>
      <c r="D2619" s="237" t="str">
        <f t="shared" si="459"/>
        <v>カブシキカイシャイッポシャ</v>
      </c>
      <c r="E2619" s="237" t="s">
        <v>11830</v>
      </c>
      <c r="F2619" s="237" t="str">
        <f t="shared" si="460"/>
        <v>982</v>
      </c>
      <c r="G2619" s="237" t="str">
        <f t="shared" si="461"/>
        <v>0245</v>
      </c>
      <c r="H2619" s="237" t="s">
        <v>11831</v>
      </c>
      <c r="I2619" s="237" t="str">
        <f t="shared" si="462"/>
        <v>仙台市太白区秋保町湯向26番地の15</v>
      </c>
      <c r="J2619" s="237" t="s">
        <v>11832</v>
      </c>
      <c r="K2619" s="237" t="s">
        <v>11833</v>
      </c>
      <c r="L2619" s="237" t="s">
        <v>339</v>
      </c>
      <c r="M2619" s="237" t="s">
        <v>11834</v>
      </c>
      <c r="N2619" s="237" t="s">
        <v>11835</v>
      </c>
      <c r="O2619" s="237" t="s">
        <v>11836</v>
      </c>
      <c r="P2619" s="237" t="s">
        <v>11830</v>
      </c>
      <c r="Q2619" s="237" t="s">
        <v>7382</v>
      </c>
      <c r="R2619" s="237" t="s">
        <v>11831</v>
      </c>
      <c r="S2619" s="237" t="s">
        <v>11832</v>
      </c>
      <c r="T2619" s="237" t="s">
        <v>11833</v>
      </c>
      <c r="U2619" s="237" t="s">
        <v>11837</v>
      </c>
      <c r="V2619" s="237" t="s">
        <v>99</v>
      </c>
      <c r="W2619" s="237"/>
      <c r="X2619" s="237"/>
      <c r="Y2619" s="237" t="s">
        <v>11835</v>
      </c>
      <c r="Z2619" s="237" t="s">
        <v>11836</v>
      </c>
      <c r="AA2619" s="237" t="str">
        <f t="shared" si="463"/>
        <v>ホウモンカイゴイッポ</v>
      </c>
      <c r="AB2619" s="237" t="s">
        <v>11830</v>
      </c>
      <c r="AC2619" s="237" t="str">
        <f t="shared" si="464"/>
        <v>982</v>
      </c>
      <c r="AD2619" s="237" t="str">
        <f t="shared" si="465"/>
        <v>0245</v>
      </c>
      <c r="AE2619" s="237" t="s">
        <v>7382</v>
      </c>
      <c r="AF2619" s="237" t="s">
        <v>11831</v>
      </c>
      <c r="AG2619" s="237" t="str">
        <f t="shared" si="466"/>
        <v>仙台市太白区秋保町湯向26番地の15</v>
      </c>
      <c r="AH2619" s="237" t="s">
        <v>11832</v>
      </c>
      <c r="AI2619" s="237" t="s">
        <v>11833</v>
      </c>
      <c r="AJ2619" s="237" t="s">
        <v>260</v>
      </c>
    </row>
    <row r="2620" spans="1:36">
      <c r="A2620" s="237" t="str">
        <f t="shared" si="458"/>
        <v>0415401215居宅介護</v>
      </c>
      <c r="B2620" s="237" t="s">
        <v>9113</v>
      </c>
      <c r="C2620" s="237" t="s">
        <v>9114</v>
      </c>
      <c r="D2620" s="237" t="str">
        <f t="shared" si="459"/>
        <v>カブシキカイシャケア２１</v>
      </c>
      <c r="E2620" s="237" t="s">
        <v>9115</v>
      </c>
      <c r="F2620" s="237" t="str">
        <f t="shared" si="460"/>
        <v>530</v>
      </c>
      <c r="G2620" s="237" t="str">
        <f t="shared" si="461"/>
        <v>0003</v>
      </c>
      <c r="H2620" s="237" t="s">
        <v>9116</v>
      </c>
      <c r="I2620" s="237" t="str">
        <f t="shared" si="462"/>
        <v>大阪府大阪市北区堂島二丁目２番２号</v>
      </c>
      <c r="J2620" s="237" t="s">
        <v>9117</v>
      </c>
      <c r="K2620" s="237" t="s">
        <v>9118</v>
      </c>
      <c r="L2620" s="237" t="s">
        <v>339</v>
      </c>
      <c r="M2620" s="237" t="s">
        <v>9119</v>
      </c>
      <c r="N2620" s="237" t="s">
        <v>11838</v>
      </c>
      <c r="O2620" s="237" t="s">
        <v>11839</v>
      </c>
      <c r="P2620" s="237" t="s">
        <v>11840</v>
      </c>
      <c r="Q2620" s="237" t="s">
        <v>7382</v>
      </c>
      <c r="R2620" s="237" t="s">
        <v>11841</v>
      </c>
      <c r="S2620" s="237" t="s">
        <v>11842</v>
      </c>
      <c r="T2620" s="237" t="s">
        <v>11843</v>
      </c>
      <c r="U2620" s="237" t="s">
        <v>11844</v>
      </c>
      <c r="V2620" s="237" t="s">
        <v>99</v>
      </c>
      <c r="W2620" s="237"/>
      <c r="X2620" s="237"/>
      <c r="Y2620" s="237" t="s">
        <v>11838</v>
      </c>
      <c r="Z2620" s="237" t="s">
        <v>11839</v>
      </c>
      <c r="AA2620" s="237" t="str">
        <f t="shared" si="463"/>
        <v>ケア２１　ナガマチ</v>
      </c>
      <c r="AB2620" s="237" t="s">
        <v>11840</v>
      </c>
      <c r="AC2620" s="237" t="str">
        <f t="shared" si="464"/>
        <v>982</v>
      </c>
      <c r="AD2620" s="237" t="str">
        <f t="shared" si="465"/>
        <v>0023</v>
      </c>
      <c r="AE2620" s="237" t="s">
        <v>7382</v>
      </c>
      <c r="AF2620" s="237" t="s">
        <v>11841</v>
      </c>
      <c r="AG2620" s="237" t="str">
        <f t="shared" si="466"/>
        <v>仙台市太白区鹿野三丁目24番15号ローズガーデンⅡ101号</v>
      </c>
      <c r="AH2620" s="237" t="s">
        <v>11842</v>
      </c>
      <c r="AI2620" s="237" t="s">
        <v>11843</v>
      </c>
      <c r="AJ2620" s="237" t="s">
        <v>260</v>
      </c>
    </row>
    <row r="2621" spans="1:36">
      <c r="A2621" s="237" t="str">
        <f t="shared" si="458"/>
        <v>0415401215重度訪問介護</v>
      </c>
      <c r="B2621" s="237" t="s">
        <v>9113</v>
      </c>
      <c r="C2621" s="237" t="s">
        <v>9114</v>
      </c>
      <c r="D2621" s="237" t="str">
        <f t="shared" si="459"/>
        <v>カブシキカイシャケア２１</v>
      </c>
      <c r="E2621" s="237" t="s">
        <v>9115</v>
      </c>
      <c r="F2621" s="237" t="str">
        <f t="shared" si="460"/>
        <v>530</v>
      </c>
      <c r="G2621" s="237" t="str">
        <f t="shared" si="461"/>
        <v>0003</v>
      </c>
      <c r="H2621" s="237" t="s">
        <v>9116</v>
      </c>
      <c r="I2621" s="237" t="str">
        <f t="shared" si="462"/>
        <v>大阪府大阪市北区堂島二丁目２番２号</v>
      </c>
      <c r="J2621" s="237" t="s">
        <v>9117</v>
      </c>
      <c r="K2621" s="237" t="s">
        <v>9118</v>
      </c>
      <c r="L2621" s="237" t="s">
        <v>339</v>
      </c>
      <c r="M2621" s="237" t="s">
        <v>9119</v>
      </c>
      <c r="N2621" s="237" t="s">
        <v>11838</v>
      </c>
      <c r="O2621" s="237" t="s">
        <v>11839</v>
      </c>
      <c r="P2621" s="237" t="s">
        <v>11840</v>
      </c>
      <c r="Q2621" s="237" t="s">
        <v>7382</v>
      </c>
      <c r="R2621" s="237" t="s">
        <v>11841</v>
      </c>
      <c r="S2621" s="237" t="s">
        <v>11842</v>
      </c>
      <c r="T2621" s="237" t="s">
        <v>11843</v>
      </c>
      <c r="U2621" s="237" t="s">
        <v>11844</v>
      </c>
      <c r="V2621" s="237" t="s">
        <v>101</v>
      </c>
      <c r="W2621" s="237"/>
      <c r="X2621" s="237"/>
      <c r="Y2621" s="237" t="s">
        <v>11838</v>
      </c>
      <c r="Z2621" s="237" t="s">
        <v>11839</v>
      </c>
      <c r="AA2621" s="237" t="str">
        <f t="shared" si="463"/>
        <v>ケア２１　ナガマチ</v>
      </c>
      <c r="AB2621" s="237" t="s">
        <v>11840</v>
      </c>
      <c r="AC2621" s="237" t="str">
        <f t="shared" si="464"/>
        <v>982</v>
      </c>
      <c r="AD2621" s="237" t="str">
        <f t="shared" si="465"/>
        <v>0023</v>
      </c>
      <c r="AE2621" s="237" t="s">
        <v>7382</v>
      </c>
      <c r="AF2621" s="237" t="s">
        <v>11841</v>
      </c>
      <c r="AG2621" s="237" t="str">
        <f t="shared" si="466"/>
        <v>仙台市太白区鹿野三丁目24番15号ローズガーデンⅡ101号</v>
      </c>
      <c r="AH2621" s="237" t="s">
        <v>11842</v>
      </c>
      <c r="AI2621" s="237" t="s">
        <v>11843</v>
      </c>
      <c r="AJ2621" s="237" t="s">
        <v>260</v>
      </c>
    </row>
    <row r="2622" spans="1:36">
      <c r="A2622" s="237" t="str">
        <f t="shared" si="458"/>
        <v>0415401215同行援護</v>
      </c>
      <c r="B2622" s="237" t="s">
        <v>9113</v>
      </c>
      <c r="C2622" s="237" t="s">
        <v>9114</v>
      </c>
      <c r="D2622" s="237" t="str">
        <f t="shared" si="459"/>
        <v>カブシキカイシャケア２１</v>
      </c>
      <c r="E2622" s="237" t="s">
        <v>9115</v>
      </c>
      <c r="F2622" s="237" t="str">
        <f t="shared" si="460"/>
        <v>530</v>
      </c>
      <c r="G2622" s="237" t="str">
        <f t="shared" si="461"/>
        <v>0003</v>
      </c>
      <c r="H2622" s="237" t="s">
        <v>9116</v>
      </c>
      <c r="I2622" s="237" t="str">
        <f t="shared" si="462"/>
        <v>大阪府大阪市北区堂島二丁目２番２号</v>
      </c>
      <c r="J2622" s="237" t="s">
        <v>9117</v>
      </c>
      <c r="K2622" s="237" t="s">
        <v>9118</v>
      </c>
      <c r="L2622" s="237" t="s">
        <v>339</v>
      </c>
      <c r="M2622" s="237" t="s">
        <v>9119</v>
      </c>
      <c r="N2622" s="237" t="s">
        <v>11838</v>
      </c>
      <c r="O2622" s="237" t="s">
        <v>11839</v>
      </c>
      <c r="P2622" s="237" t="s">
        <v>11840</v>
      </c>
      <c r="Q2622" s="237" t="s">
        <v>7382</v>
      </c>
      <c r="R2622" s="237" t="s">
        <v>11841</v>
      </c>
      <c r="S2622" s="237" t="s">
        <v>11842</v>
      </c>
      <c r="T2622" s="237" t="s">
        <v>11843</v>
      </c>
      <c r="U2622" s="237" t="s">
        <v>11844</v>
      </c>
      <c r="V2622" s="237" t="s">
        <v>126</v>
      </c>
      <c r="W2622" s="237"/>
      <c r="X2622" s="237"/>
      <c r="Y2622" s="237" t="s">
        <v>11838</v>
      </c>
      <c r="Z2622" s="237" t="s">
        <v>11839</v>
      </c>
      <c r="AA2622" s="237" t="str">
        <f t="shared" si="463"/>
        <v>ケア２１　ナガマチ</v>
      </c>
      <c r="AB2622" s="237" t="s">
        <v>11091</v>
      </c>
      <c r="AC2622" s="237" t="str">
        <f t="shared" si="464"/>
        <v>982</v>
      </c>
      <c r="AD2622" s="237" t="str">
        <f t="shared" si="465"/>
        <v>0012</v>
      </c>
      <c r="AE2622" s="237" t="s">
        <v>7382</v>
      </c>
      <c r="AF2622" s="237" t="s">
        <v>11845</v>
      </c>
      <c r="AG2622" s="237" t="str">
        <f t="shared" si="466"/>
        <v>仙台市太白区長町南四丁目11番18号三庄ビル１階</v>
      </c>
      <c r="AH2622" s="237" t="s">
        <v>11842</v>
      </c>
      <c r="AI2622" s="237" t="s">
        <v>11843</v>
      </c>
      <c r="AJ2622" s="237" t="s">
        <v>332</v>
      </c>
    </row>
    <row r="2623" spans="1:36">
      <c r="A2623" s="237" t="str">
        <f t="shared" si="458"/>
        <v>0415401223行動援護</v>
      </c>
      <c r="B2623" s="237" t="s">
        <v>11502</v>
      </c>
      <c r="C2623" s="237" t="s">
        <v>11503</v>
      </c>
      <c r="D2623" s="237" t="str">
        <f t="shared" si="459"/>
        <v>トクテイヒエイリカツドウホウジン　セイカツシエンサービス・エポック</v>
      </c>
      <c r="E2623" s="237" t="s">
        <v>11373</v>
      </c>
      <c r="F2623" s="237" t="str">
        <f t="shared" si="460"/>
        <v>981</v>
      </c>
      <c r="G2623" s="237" t="str">
        <f t="shared" si="461"/>
        <v>1105</v>
      </c>
      <c r="H2623" s="237" t="s">
        <v>11504</v>
      </c>
      <c r="I2623" s="237" t="str">
        <f t="shared" si="462"/>
        <v>仙台市太白区西中田五丁目27番22号</v>
      </c>
      <c r="J2623" s="237" t="s">
        <v>11505</v>
      </c>
      <c r="K2623" s="237" t="s">
        <v>11505</v>
      </c>
      <c r="L2623" s="237" t="s">
        <v>901</v>
      </c>
      <c r="M2623" s="237" t="s">
        <v>11506</v>
      </c>
      <c r="N2623" s="237" t="s">
        <v>11502</v>
      </c>
      <c r="O2623" s="237" t="s">
        <v>11503</v>
      </c>
      <c r="P2623" s="237" t="s">
        <v>11373</v>
      </c>
      <c r="Q2623" s="237" t="s">
        <v>7382</v>
      </c>
      <c r="R2623" s="237" t="s">
        <v>11846</v>
      </c>
      <c r="S2623" s="237" t="s">
        <v>11505</v>
      </c>
      <c r="T2623" s="237" t="s">
        <v>11505</v>
      </c>
      <c r="U2623" s="237" t="s">
        <v>11847</v>
      </c>
      <c r="V2623" s="237" t="s">
        <v>102</v>
      </c>
      <c r="W2623" s="237"/>
      <c r="X2623" s="237"/>
      <c r="Y2623" s="237" t="s">
        <v>11502</v>
      </c>
      <c r="Z2623" s="237" t="s">
        <v>11503</v>
      </c>
      <c r="AA2623" s="237" t="str">
        <f t="shared" si="463"/>
        <v>トクテイヒエイリカツドウホウジン　セイカツシエンサービス・エポック</v>
      </c>
      <c r="AB2623" s="237" t="s">
        <v>11373</v>
      </c>
      <c r="AC2623" s="237" t="str">
        <f t="shared" si="464"/>
        <v>981</v>
      </c>
      <c r="AD2623" s="237" t="str">
        <f t="shared" si="465"/>
        <v>1105</v>
      </c>
      <c r="AE2623" s="237" t="s">
        <v>7382</v>
      </c>
      <c r="AF2623" s="237" t="s">
        <v>11846</v>
      </c>
      <c r="AG2623" s="237" t="str">
        <f t="shared" si="466"/>
        <v>仙台市太白区西中田五丁目４番１号</v>
      </c>
      <c r="AH2623" s="237" t="s">
        <v>11505</v>
      </c>
      <c r="AI2623" s="237" t="s">
        <v>11505</v>
      </c>
      <c r="AJ2623" s="237" t="s">
        <v>332</v>
      </c>
    </row>
    <row r="2624" spans="1:36">
      <c r="A2624" s="237" t="str">
        <f t="shared" si="458"/>
        <v>0415401231居宅介護</v>
      </c>
      <c r="B2624" s="237" t="s">
        <v>11848</v>
      </c>
      <c r="C2624" s="237" t="s">
        <v>11849</v>
      </c>
      <c r="D2624" s="237" t="str">
        <f t="shared" si="459"/>
        <v>カブシキカイシャキャットウォーク</v>
      </c>
      <c r="E2624" s="237" t="s">
        <v>2317</v>
      </c>
      <c r="F2624" s="237" t="str">
        <f t="shared" si="460"/>
        <v>981</v>
      </c>
      <c r="G2624" s="237" t="str">
        <f t="shared" si="461"/>
        <v>1102</v>
      </c>
      <c r="H2624" s="237" t="s">
        <v>11850</v>
      </c>
      <c r="I2624" s="237" t="str">
        <f t="shared" si="462"/>
        <v>仙台市太白区袋原字内手10番地の18</v>
      </c>
      <c r="J2624" s="237" t="s">
        <v>11851</v>
      </c>
      <c r="K2624" s="237" t="s">
        <v>11851</v>
      </c>
      <c r="L2624" s="237" t="s">
        <v>339</v>
      </c>
      <c r="M2624" s="237" t="s">
        <v>11852</v>
      </c>
      <c r="N2624" s="237" t="s">
        <v>11848</v>
      </c>
      <c r="O2624" s="237" t="s">
        <v>11849</v>
      </c>
      <c r="P2624" s="237" t="s">
        <v>2317</v>
      </c>
      <c r="Q2624" s="237" t="s">
        <v>7382</v>
      </c>
      <c r="R2624" s="237" t="s">
        <v>11850</v>
      </c>
      <c r="S2624" s="237" t="s">
        <v>11853</v>
      </c>
      <c r="T2624" s="237" t="s">
        <v>11854</v>
      </c>
      <c r="U2624" s="237" t="s">
        <v>11855</v>
      </c>
      <c r="V2624" s="237" t="s">
        <v>99</v>
      </c>
      <c r="W2624" s="237"/>
      <c r="X2624" s="237"/>
      <c r="Y2624" s="237" t="s">
        <v>11848</v>
      </c>
      <c r="Z2624" s="237" t="s">
        <v>11849</v>
      </c>
      <c r="AA2624" s="237" t="str">
        <f t="shared" si="463"/>
        <v>カブシキカイシャキャットウォーク</v>
      </c>
      <c r="AB2624" s="237" t="s">
        <v>2317</v>
      </c>
      <c r="AC2624" s="237" t="str">
        <f t="shared" si="464"/>
        <v>981</v>
      </c>
      <c r="AD2624" s="237" t="str">
        <f t="shared" si="465"/>
        <v>1102</v>
      </c>
      <c r="AE2624" s="237" t="s">
        <v>7382</v>
      </c>
      <c r="AF2624" s="237" t="s">
        <v>11850</v>
      </c>
      <c r="AG2624" s="237" t="str">
        <f t="shared" si="466"/>
        <v>仙台市太白区袋原字内手10番地の18</v>
      </c>
      <c r="AH2624" s="237" t="s">
        <v>11853</v>
      </c>
      <c r="AI2624" s="237" t="s">
        <v>11851</v>
      </c>
      <c r="AJ2624" s="237" t="s">
        <v>260</v>
      </c>
    </row>
    <row r="2625" spans="1:36">
      <c r="A2625" s="237" t="str">
        <f t="shared" si="458"/>
        <v>0415401231重度訪問介護</v>
      </c>
      <c r="B2625" s="237" t="s">
        <v>11848</v>
      </c>
      <c r="C2625" s="237" t="s">
        <v>11849</v>
      </c>
      <c r="D2625" s="237" t="str">
        <f t="shared" si="459"/>
        <v>カブシキカイシャキャットウォーク</v>
      </c>
      <c r="E2625" s="237" t="s">
        <v>2317</v>
      </c>
      <c r="F2625" s="237" t="str">
        <f t="shared" si="460"/>
        <v>981</v>
      </c>
      <c r="G2625" s="237" t="str">
        <f t="shared" si="461"/>
        <v>1102</v>
      </c>
      <c r="H2625" s="237" t="s">
        <v>11850</v>
      </c>
      <c r="I2625" s="237" t="str">
        <f t="shared" si="462"/>
        <v>仙台市太白区袋原字内手10番地の18</v>
      </c>
      <c r="J2625" s="237" t="s">
        <v>11851</v>
      </c>
      <c r="K2625" s="237" t="s">
        <v>11851</v>
      </c>
      <c r="L2625" s="237" t="s">
        <v>339</v>
      </c>
      <c r="M2625" s="237" t="s">
        <v>11852</v>
      </c>
      <c r="N2625" s="237" t="s">
        <v>11848</v>
      </c>
      <c r="O2625" s="237" t="s">
        <v>11849</v>
      </c>
      <c r="P2625" s="237" t="s">
        <v>2317</v>
      </c>
      <c r="Q2625" s="237" t="s">
        <v>7382</v>
      </c>
      <c r="R2625" s="237" t="s">
        <v>11850</v>
      </c>
      <c r="S2625" s="237" t="s">
        <v>11853</v>
      </c>
      <c r="T2625" s="237" t="s">
        <v>11854</v>
      </c>
      <c r="U2625" s="237" t="s">
        <v>11855</v>
      </c>
      <c r="V2625" s="237" t="s">
        <v>101</v>
      </c>
      <c r="W2625" s="237"/>
      <c r="X2625" s="237"/>
      <c r="Y2625" s="237" t="s">
        <v>11848</v>
      </c>
      <c r="Z2625" s="237" t="s">
        <v>11849</v>
      </c>
      <c r="AA2625" s="237" t="str">
        <f t="shared" si="463"/>
        <v>カブシキカイシャキャットウォーク</v>
      </c>
      <c r="AB2625" s="237" t="s">
        <v>2317</v>
      </c>
      <c r="AC2625" s="237" t="str">
        <f t="shared" si="464"/>
        <v>981</v>
      </c>
      <c r="AD2625" s="237" t="str">
        <f t="shared" si="465"/>
        <v>1102</v>
      </c>
      <c r="AE2625" s="237" t="s">
        <v>7382</v>
      </c>
      <c r="AF2625" s="237" t="s">
        <v>11850</v>
      </c>
      <c r="AG2625" s="237" t="str">
        <f t="shared" si="466"/>
        <v>仙台市太白区袋原字内手10番地の18</v>
      </c>
      <c r="AH2625" s="237" t="s">
        <v>11853</v>
      </c>
      <c r="AI2625" s="237" t="s">
        <v>11851</v>
      </c>
      <c r="AJ2625" s="237" t="s">
        <v>260</v>
      </c>
    </row>
    <row r="2626" spans="1:36">
      <c r="A2626" s="237" t="str">
        <f t="shared" si="458"/>
        <v>0415401231同行援護</v>
      </c>
      <c r="B2626" s="237" t="s">
        <v>11848</v>
      </c>
      <c r="C2626" s="237" t="s">
        <v>11849</v>
      </c>
      <c r="D2626" s="237" t="str">
        <f t="shared" si="459"/>
        <v>カブシキカイシャキャットウォーク</v>
      </c>
      <c r="E2626" s="237" t="s">
        <v>2317</v>
      </c>
      <c r="F2626" s="237" t="str">
        <f t="shared" si="460"/>
        <v>981</v>
      </c>
      <c r="G2626" s="237" t="str">
        <f t="shared" si="461"/>
        <v>1102</v>
      </c>
      <c r="H2626" s="237" t="s">
        <v>11850</v>
      </c>
      <c r="I2626" s="237" t="str">
        <f t="shared" si="462"/>
        <v>仙台市太白区袋原字内手10番地の18</v>
      </c>
      <c r="J2626" s="237" t="s">
        <v>11851</v>
      </c>
      <c r="K2626" s="237" t="s">
        <v>11851</v>
      </c>
      <c r="L2626" s="237" t="s">
        <v>339</v>
      </c>
      <c r="M2626" s="237" t="s">
        <v>11852</v>
      </c>
      <c r="N2626" s="237" t="s">
        <v>11848</v>
      </c>
      <c r="O2626" s="237" t="s">
        <v>11849</v>
      </c>
      <c r="P2626" s="237" t="s">
        <v>2317</v>
      </c>
      <c r="Q2626" s="237" t="s">
        <v>7382</v>
      </c>
      <c r="R2626" s="237" t="s">
        <v>11850</v>
      </c>
      <c r="S2626" s="237" t="s">
        <v>11853</v>
      </c>
      <c r="T2626" s="237" t="s">
        <v>11854</v>
      </c>
      <c r="U2626" s="237" t="s">
        <v>11855</v>
      </c>
      <c r="V2626" s="237" t="s">
        <v>126</v>
      </c>
      <c r="W2626" s="237"/>
      <c r="X2626" s="237"/>
      <c r="Y2626" s="237" t="s">
        <v>11848</v>
      </c>
      <c r="Z2626" s="237" t="s">
        <v>11849</v>
      </c>
      <c r="AA2626" s="237" t="str">
        <f t="shared" si="463"/>
        <v>カブシキカイシャキャットウォーク</v>
      </c>
      <c r="AB2626" s="237" t="s">
        <v>2317</v>
      </c>
      <c r="AC2626" s="237" t="str">
        <f t="shared" si="464"/>
        <v>981</v>
      </c>
      <c r="AD2626" s="237" t="str">
        <f t="shared" si="465"/>
        <v>1102</v>
      </c>
      <c r="AE2626" s="237" t="s">
        <v>7382</v>
      </c>
      <c r="AF2626" s="237" t="s">
        <v>11850</v>
      </c>
      <c r="AG2626" s="237" t="str">
        <f t="shared" si="466"/>
        <v>仙台市太白区袋原字内手10番地の18</v>
      </c>
      <c r="AH2626" s="237" t="s">
        <v>11853</v>
      </c>
      <c r="AI2626" s="237" t="s">
        <v>11851</v>
      </c>
      <c r="AJ2626" s="237" t="s">
        <v>332</v>
      </c>
    </row>
    <row r="2627" spans="1:36">
      <c r="A2627" s="237" t="str">
        <f t="shared" si="458"/>
        <v>0415401264就労移行支援</v>
      </c>
      <c r="B2627" s="237" t="s">
        <v>7961</v>
      </c>
      <c r="C2627" s="237" t="s">
        <v>7962</v>
      </c>
      <c r="D2627" s="237" t="str">
        <f t="shared" si="459"/>
        <v>シャカイフクシホウジンセンダイシショウガイシャフクシキョウカイ</v>
      </c>
      <c r="E2627" s="237" t="s">
        <v>6983</v>
      </c>
      <c r="F2627" s="237" t="str">
        <f t="shared" si="460"/>
        <v>980</v>
      </c>
      <c r="G2627" s="237" t="str">
        <f t="shared" si="461"/>
        <v>0022</v>
      </c>
      <c r="H2627" s="237" t="s">
        <v>6984</v>
      </c>
      <c r="I2627" s="237" t="str">
        <f t="shared" si="462"/>
        <v>仙台市青葉区五橋二丁目１２番２号</v>
      </c>
      <c r="J2627" s="237" t="s">
        <v>7963</v>
      </c>
      <c r="K2627" s="237" t="s">
        <v>7964</v>
      </c>
      <c r="L2627" s="237" t="s">
        <v>353</v>
      </c>
      <c r="M2627" s="237" t="s">
        <v>7965</v>
      </c>
      <c r="N2627" s="237" t="s">
        <v>11856</v>
      </c>
      <c r="O2627" s="237" t="s">
        <v>11857</v>
      </c>
      <c r="P2627" s="237" t="s">
        <v>7381</v>
      </c>
      <c r="Q2627" s="237" t="s">
        <v>7382</v>
      </c>
      <c r="R2627" s="237" t="s">
        <v>11858</v>
      </c>
      <c r="S2627" s="237" t="s">
        <v>11859</v>
      </c>
      <c r="T2627" s="237" t="s">
        <v>11859</v>
      </c>
      <c r="U2627" s="237" t="s">
        <v>11860</v>
      </c>
      <c r="V2627" s="237" t="s">
        <v>109</v>
      </c>
      <c r="W2627" s="237"/>
      <c r="X2627" s="237"/>
      <c r="Y2627" s="237" t="s">
        <v>11856</v>
      </c>
      <c r="Z2627" s="237" t="s">
        <v>11857</v>
      </c>
      <c r="AA2627" s="237" t="str">
        <f t="shared" si="463"/>
        <v>センショウアン</v>
      </c>
      <c r="AB2627" s="237" t="s">
        <v>7381</v>
      </c>
      <c r="AC2627" s="237" t="str">
        <f t="shared" si="464"/>
        <v>982</v>
      </c>
      <c r="AD2627" s="237" t="str">
        <f t="shared" si="465"/>
        <v>0011</v>
      </c>
      <c r="AE2627" s="237" t="s">
        <v>7382</v>
      </c>
      <c r="AF2627" s="237" t="s">
        <v>11858</v>
      </c>
      <c r="AG2627" s="237" t="str">
        <f t="shared" si="466"/>
        <v>仙台市太白区長町三丁目３番11号</v>
      </c>
      <c r="AH2627" s="237" t="s">
        <v>11859</v>
      </c>
      <c r="AI2627" s="237" t="s">
        <v>11859</v>
      </c>
      <c r="AJ2627" s="237" t="s">
        <v>332</v>
      </c>
    </row>
    <row r="2628" spans="1:36">
      <c r="A2628" s="237" t="str">
        <f t="shared" si="458"/>
        <v>0415401264就労継続支援Ｂ型</v>
      </c>
      <c r="B2628" s="237" t="s">
        <v>7961</v>
      </c>
      <c r="C2628" s="237" t="s">
        <v>7962</v>
      </c>
      <c r="D2628" s="237" t="str">
        <f t="shared" si="459"/>
        <v>シャカイフクシホウジンセンダイシショウガイシャフクシキョウカイ</v>
      </c>
      <c r="E2628" s="237" t="s">
        <v>6983</v>
      </c>
      <c r="F2628" s="237" t="str">
        <f t="shared" si="460"/>
        <v>980</v>
      </c>
      <c r="G2628" s="237" t="str">
        <f t="shared" si="461"/>
        <v>0022</v>
      </c>
      <c r="H2628" s="237" t="s">
        <v>6984</v>
      </c>
      <c r="I2628" s="237" t="str">
        <f t="shared" si="462"/>
        <v>仙台市青葉区五橋二丁目１２番２号</v>
      </c>
      <c r="J2628" s="237" t="s">
        <v>7963</v>
      </c>
      <c r="K2628" s="237" t="s">
        <v>7964</v>
      </c>
      <c r="L2628" s="237" t="s">
        <v>353</v>
      </c>
      <c r="M2628" s="237" t="s">
        <v>7965</v>
      </c>
      <c r="N2628" s="237" t="s">
        <v>11856</v>
      </c>
      <c r="O2628" s="237" t="s">
        <v>11857</v>
      </c>
      <c r="P2628" s="237" t="s">
        <v>7381</v>
      </c>
      <c r="Q2628" s="237" t="s">
        <v>7382</v>
      </c>
      <c r="R2628" s="237" t="s">
        <v>11858</v>
      </c>
      <c r="S2628" s="237" t="s">
        <v>11859</v>
      </c>
      <c r="T2628" s="237" t="s">
        <v>11859</v>
      </c>
      <c r="U2628" s="237" t="s">
        <v>11860</v>
      </c>
      <c r="V2628" s="237" t="s">
        <v>111</v>
      </c>
      <c r="W2628" s="237"/>
      <c r="X2628" s="237"/>
      <c r="Y2628" s="237" t="s">
        <v>11856</v>
      </c>
      <c r="Z2628" s="237" t="s">
        <v>11857</v>
      </c>
      <c r="AA2628" s="237" t="str">
        <f t="shared" si="463"/>
        <v>センショウアン</v>
      </c>
      <c r="AB2628" s="237" t="s">
        <v>7381</v>
      </c>
      <c r="AC2628" s="237" t="str">
        <f t="shared" si="464"/>
        <v>982</v>
      </c>
      <c r="AD2628" s="237" t="str">
        <f t="shared" si="465"/>
        <v>0011</v>
      </c>
      <c r="AE2628" s="237" t="s">
        <v>7382</v>
      </c>
      <c r="AF2628" s="237" t="s">
        <v>11858</v>
      </c>
      <c r="AG2628" s="237" t="str">
        <f t="shared" si="466"/>
        <v>仙台市太白区長町三丁目３番11号</v>
      </c>
      <c r="AH2628" s="237" t="s">
        <v>11859</v>
      </c>
      <c r="AI2628" s="237" t="s">
        <v>11859</v>
      </c>
      <c r="AJ2628" s="237" t="s">
        <v>260</v>
      </c>
    </row>
    <row r="2629" spans="1:36">
      <c r="A2629" s="237" t="str">
        <f t="shared" si="458"/>
        <v>0415401272居宅介護</v>
      </c>
      <c r="B2629" s="237" t="s">
        <v>11861</v>
      </c>
      <c r="C2629" s="237" t="s">
        <v>11862</v>
      </c>
      <c r="D2629" s="237" t="str">
        <f t="shared" si="459"/>
        <v>イッパンシャダンホウジンゲッコウ</v>
      </c>
      <c r="E2629" s="237" t="s">
        <v>11578</v>
      </c>
      <c r="F2629" s="237" t="str">
        <f t="shared" si="460"/>
        <v>982</v>
      </c>
      <c r="G2629" s="237" t="str">
        <f t="shared" si="461"/>
        <v>0813</v>
      </c>
      <c r="H2629" s="237" t="s">
        <v>11863</v>
      </c>
      <c r="I2629" s="237" t="str">
        <f t="shared" si="462"/>
        <v>仙台市太白区山田北前町48番５号</v>
      </c>
      <c r="J2629" s="237" t="s">
        <v>11864</v>
      </c>
      <c r="K2629" s="237" t="s">
        <v>11865</v>
      </c>
      <c r="L2629" s="237" t="s">
        <v>901</v>
      </c>
      <c r="M2629" s="237" t="s">
        <v>11866</v>
      </c>
      <c r="N2629" s="237" t="s">
        <v>11867</v>
      </c>
      <c r="O2629" s="237" t="s">
        <v>11868</v>
      </c>
      <c r="P2629" s="237" t="s">
        <v>11578</v>
      </c>
      <c r="Q2629" s="237" t="s">
        <v>7382</v>
      </c>
      <c r="R2629" s="237" t="s">
        <v>11863</v>
      </c>
      <c r="S2629" s="237" t="s">
        <v>11869</v>
      </c>
      <c r="T2629" s="237" t="s">
        <v>11865</v>
      </c>
      <c r="U2629" s="237" t="s">
        <v>11870</v>
      </c>
      <c r="V2629" s="237" t="s">
        <v>99</v>
      </c>
      <c r="W2629" s="237"/>
      <c r="X2629" s="237"/>
      <c r="Y2629" s="237" t="s">
        <v>11867</v>
      </c>
      <c r="Z2629" s="237" t="s">
        <v>11868</v>
      </c>
      <c r="AA2629" s="237" t="str">
        <f t="shared" si="463"/>
        <v>ケアプラン・ヘルパーステーションニジイロ</v>
      </c>
      <c r="AB2629" s="237" t="s">
        <v>11578</v>
      </c>
      <c r="AC2629" s="237" t="str">
        <f t="shared" si="464"/>
        <v>982</v>
      </c>
      <c r="AD2629" s="237" t="str">
        <f t="shared" si="465"/>
        <v>0813</v>
      </c>
      <c r="AE2629" s="237" t="s">
        <v>7382</v>
      </c>
      <c r="AF2629" s="237" t="s">
        <v>11863</v>
      </c>
      <c r="AG2629" s="237" t="str">
        <f t="shared" si="466"/>
        <v>仙台市太白区山田北前町48番５号</v>
      </c>
      <c r="AH2629" s="237" t="s">
        <v>11869</v>
      </c>
      <c r="AI2629" s="237" t="s">
        <v>11865</v>
      </c>
      <c r="AJ2629" s="237" t="s">
        <v>260</v>
      </c>
    </row>
    <row r="2630" spans="1:36">
      <c r="A2630" s="237" t="str">
        <f t="shared" si="458"/>
        <v>0415401272重度訪問介護</v>
      </c>
      <c r="B2630" s="237" t="s">
        <v>11861</v>
      </c>
      <c r="C2630" s="237" t="s">
        <v>11862</v>
      </c>
      <c r="D2630" s="237" t="str">
        <f t="shared" si="459"/>
        <v>イッパンシャダンホウジンゲッコウ</v>
      </c>
      <c r="E2630" s="237" t="s">
        <v>11578</v>
      </c>
      <c r="F2630" s="237" t="str">
        <f t="shared" si="460"/>
        <v>982</v>
      </c>
      <c r="G2630" s="237" t="str">
        <f t="shared" si="461"/>
        <v>0813</v>
      </c>
      <c r="H2630" s="237" t="s">
        <v>11863</v>
      </c>
      <c r="I2630" s="237" t="str">
        <f t="shared" si="462"/>
        <v>仙台市太白区山田北前町48番５号</v>
      </c>
      <c r="J2630" s="237" t="s">
        <v>11864</v>
      </c>
      <c r="K2630" s="237" t="s">
        <v>11865</v>
      </c>
      <c r="L2630" s="237" t="s">
        <v>901</v>
      </c>
      <c r="M2630" s="237" t="s">
        <v>11866</v>
      </c>
      <c r="N2630" s="237" t="s">
        <v>11867</v>
      </c>
      <c r="O2630" s="237" t="s">
        <v>11868</v>
      </c>
      <c r="P2630" s="237" t="s">
        <v>11578</v>
      </c>
      <c r="Q2630" s="237" t="s">
        <v>7382</v>
      </c>
      <c r="R2630" s="237" t="s">
        <v>11863</v>
      </c>
      <c r="S2630" s="237" t="s">
        <v>11869</v>
      </c>
      <c r="T2630" s="237" t="s">
        <v>11865</v>
      </c>
      <c r="U2630" s="237" t="s">
        <v>11870</v>
      </c>
      <c r="V2630" s="237" t="s">
        <v>101</v>
      </c>
      <c r="W2630" s="237"/>
      <c r="X2630" s="237"/>
      <c r="Y2630" s="237" t="s">
        <v>11867</v>
      </c>
      <c r="Z2630" s="237" t="s">
        <v>11868</v>
      </c>
      <c r="AA2630" s="237" t="str">
        <f t="shared" si="463"/>
        <v>ケアプラン・ヘルパーステーションニジイロ</v>
      </c>
      <c r="AB2630" s="237" t="s">
        <v>11578</v>
      </c>
      <c r="AC2630" s="237" t="str">
        <f t="shared" si="464"/>
        <v>982</v>
      </c>
      <c r="AD2630" s="237" t="str">
        <f t="shared" si="465"/>
        <v>0813</v>
      </c>
      <c r="AE2630" s="237" t="s">
        <v>7382</v>
      </c>
      <c r="AF2630" s="237" t="s">
        <v>11863</v>
      </c>
      <c r="AG2630" s="237" t="str">
        <f t="shared" si="466"/>
        <v>仙台市太白区山田北前町48番５号</v>
      </c>
      <c r="AH2630" s="237" t="s">
        <v>11869</v>
      </c>
      <c r="AI2630" s="237" t="s">
        <v>11865</v>
      </c>
      <c r="AJ2630" s="237" t="s">
        <v>260</v>
      </c>
    </row>
    <row r="2631" spans="1:36">
      <c r="A2631" s="237" t="str">
        <f t="shared" si="458"/>
        <v>0415401330居宅介護</v>
      </c>
      <c r="B2631" s="237" t="s">
        <v>11871</v>
      </c>
      <c r="C2631" s="237" t="s">
        <v>11872</v>
      </c>
      <c r="D2631" s="237" t="str">
        <f t="shared" si="459"/>
        <v>ユウゲンガイシャカイゴサービスユウユウ</v>
      </c>
      <c r="E2631" s="237" t="s">
        <v>11244</v>
      </c>
      <c r="F2631" s="237" t="str">
        <f t="shared" si="460"/>
        <v>982</v>
      </c>
      <c r="G2631" s="237" t="str">
        <f t="shared" si="461"/>
        <v>0003</v>
      </c>
      <c r="H2631" s="237" t="s">
        <v>11873</v>
      </c>
      <c r="I2631" s="237" t="str">
        <f t="shared" si="462"/>
        <v>仙台市太白区郡山五丁目10番43-201号</v>
      </c>
      <c r="J2631" s="237" t="s">
        <v>11874</v>
      </c>
      <c r="K2631" s="237" t="s">
        <v>11875</v>
      </c>
      <c r="L2631" s="237" t="s">
        <v>552</v>
      </c>
      <c r="M2631" s="237" t="s">
        <v>11876</v>
      </c>
      <c r="N2631" s="237" t="s">
        <v>11871</v>
      </c>
      <c r="O2631" s="237" t="s">
        <v>11872</v>
      </c>
      <c r="P2631" s="237" t="s">
        <v>11244</v>
      </c>
      <c r="Q2631" s="237" t="s">
        <v>7382</v>
      </c>
      <c r="R2631" s="237" t="s">
        <v>11873</v>
      </c>
      <c r="S2631" s="237" t="s">
        <v>11874</v>
      </c>
      <c r="T2631" s="237" t="s">
        <v>11875</v>
      </c>
      <c r="U2631" s="237" t="s">
        <v>11877</v>
      </c>
      <c r="V2631" s="237" t="s">
        <v>99</v>
      </c>
      <c r="W2631" s="237"/>
      <c r="X2631" s="237"/>
      <c r="Y2631" s="237" t="s">
        <v>11871</v>
      </c>
      <c r="Z2631" s="237" t="s">
        <v>11872</v>
      </c>
      <c r="AA2631" s="237" t="str">
        <f t="shared" si="463"/>
        <v>ユウゲンガイシャカイゴサービスユウユウ</v>
      </c>
      <c r="AB2631" s="237" t="s">
        <v>11244</v>
      </c>
      <c r="AC2631" s="237" t="str">
        <f t="shared" si="464"/>
        <v>982</v>
      </c>
      <c r="AD2631" s="237" t="str">
        <f t="shared" si="465"/>
        <v>0003</v>
      </c>
      <c r="AE2631" s="237" t="s">
        <v>7382</v>
      </c>
      <c r="AF2631" s="237" t="s">
        <v>11873</v>
      </c>
      <c r="AG2631" s="237" t="str">
        <f t="shared" si="466"/>
        <v>仙台市太白区郡山五丁目10番43-201号</v>
      </c>
      <c r="AH2631" s="237" t="s">
        <v>11874</v>
      </c>
      <c r="AI2631" s="237" t="s">
        <v>11875</v>
      </c>
      <c r="AJ2631" s="237" t="s">
        <v>332</v>
      </c>
    </row>
    <row r="2632" spans="1:36">
      <c r="A2632" s="237" t="str">
        <f t="shared" si="458"/>
        <v>0415401330重度訪問介護</v>
      </c>
      <c r="B2632" s="237" t="s">
        <v>11871</v>
      </c>
      <c r="C2632" s="237" t="s">
        <v>11872</v>
      </c>
      <c r="D2632" s="237" t="str">
        <f t="shared" si="459"/>
        <v>ユウゲンガイシャカイゴサービスユウユウ</v>
      </c>
      <c r="E2632" s="237" t="s">
        <v>11244</v>
      </c>
      <c r="F2632" s="237" t="str">
        <f t="shared" si="460"/>
        <v>982</v>
      </c>
      <c r="G2632" s="237" t="str">
        <f t="shared" si="461"/>
        <v>0003</v>
      </c>
      <c r="H2632" s="237" t="s">
        <v>11873</v>
      </c>
      <c r="I2632" s="237" t="str">
        <f t="shared" si="462"/>
        <v>仙台市太白区郡山五丁目10番43-201号</v>
      </c>
      <c r="J2632" s="237" t="s">
        <v>11874</v>
      </c>
      <c r="K2632" s="237" t="s">
        <v>11875</v>
      </c>
      <c r="L2632" s="237" t="s">
        <v>552</v>
      </c>
      <c r="M2632" s="237" t="s">
        <v>11876</v>
      </c>
      <c r="N2632" s="237" t="s">
        <v>11871</v>
      </c>
      <c r="O2632" s="237" t="s">
        <v>11872</v>
      </c>
      <c r="P2632" s="237" t="s">
        <v>11244</v>
      </c>
      <c r="Q2632" s="237" t="s">
        <v>7382</v>
      </c>
      <c r="R2632" s="237" t="s">
        <v>11873</v>
      </c>
      <c r="S2632" s="237" t="s">
        <v>11874</v>
      </c>
      <c r="T2632" s="237" t="s">
        <v>11875</v>
      </c>
      <c r="U2632" s="237" t="s">
        <v>11877</v>
      </c>
      <c r="V2632" s="237" t="s">
        <v>101</v>
      </c>
      <c r="W2632" s="237"/>
      <c r="X2632" s="237"/>
      <c r="Y2632" s="237" t="s">
        <v>11871</v>
      </c>
      <c r="Z2632" s="237" t="s">
        <v>11872</v>
      </c>
      <c r="AA2632" s="237" t="str">
        <f t="shared" si="463"/>
        <v>ユウゲンガイシャカイゴサービスユウユウ</v>
      </c>
      <c r="AB2632" s="237" t="s">
        <v>11244</v>
      </c>
      <c r="AC2632" s="237" t="str">
        <f t="shared" si="464"/>
        <v>982</v>
      </c>
      <c r="AD2632" s="237" t="str">
        <f t="shared" si="465"/>
        <v>0003</v>
      </c>
      <c r="AE2632" s="237" t="s">
        <v>7382</v>
      </c>
      <c r="AF2632" s="237" t="s">
        <v>11873</v>
      </c>
      <c r="AG2632" s="237" t="str">
        <f t="shared" si="466"/>
        <v>仙台市太白区郡山五丁目10番43-201号</v>
      </c>
      <c r="AH2632" s="237" t="s">
        <v>11874</v>
      </c>
      <c r="AI2632" s="237" t="s">
        <v>11875</v>
      </c>
      <c r="AJ2632" s="237" t="s">
        <v>332</v>
      </c>
    </row>
    <row r="2633" spans="1:36">
      <c r="A2633" s="237" t="str">
        <f t="shared" si="458"/>
        <v>0415401348短期入所</v>
      </c>
      <c r="B2633" s="237" t="s">
        <v>6981</v>
      </c>
      <c r="C2633" s="237" t="s">
        <v>6982</v>
      </c>
      <c r="D2633" s="237" t="str">
        <f t="shared" si="459"/>
        <v>シャカイフクシホウジンセンダイシテヲツナグイクセイカイ</v>
      </c>
      <c r="E2633" s="237" t="s">
        <v>6983</v>
      </c>
      <c r="F2633" s="237" t="str">
        <f t="shared" si="460"/>
        <v>980</v>
      </c>
      <c r="G2633" s="237" t="str">
        <f t="shared" si="461"/>
        <v>0022</v>
      </c>
      <c r="H2633" s="237" t="s">
        <v>6984</v>
      </c>
      <c r="I2633" s="237" t="str">
        <f t="shared" si="462"/>
        <v>仙台市青葉区五橋二丁目１２番２号</v>
      </c>
      <c r="J2633" s="237" t="s">
        <v>6985</v>
      </c>
      <c r="K2633" s="237" t="s">
        <v>6986</v>
      </c>
      <c r="L2633" s="237" t="s">
        <v>248</v>
      </c>
      <c r="M2633" s="237" t="s">
        <v>6987</v>
      </c>
      <c r="N2633" s="237" t="s">
        <v>11878</v>
      </c>
      <c r="O2633" s="237" t="s">
        <v>11879</v>
      </c>
      <c r="P2633" s="237" t="s">
        <v>11147</v>
      </c>
      <c r="Q2633" s="237" t="s">
        <v>7382</v>
      </c>
      <c r="R2633" s="237" t="s">
        <v>11880</v>
      </c>
      <c r="S2633" s="237" t="s">
        <v>11881</v>
      </c>
      <c r="T2633" s="237" t="s">
        <v>11298</v>
      </c>
      <c r="U2633" s="237" t="s">
        <v>11882</v>
      </c>
      <c r="V2633" s="237" t="s">
        <v>277</v>
      </c>
      <c r="W2633" s="237"/>
      <c r="X2633" s="237"/>
      <c r="Y2633" s="237" t="s">
        <v>11878</v>
      </c>
      <c r="Z2633" s="237" t="s">
        <v>11879</v>
      </c>
      <c r="AA2633" s="237" t="str">
        <f t="shared" si="463"/>
        <v>シテイタンキニュウショジギョウショ　サポートハギ</v>
      </c>
      <c r="AB2633" s="237" t="s">
        <v>11147</v>
      </c>
      <c r="AC2633" s="237" t="str">
        <f t="shared" si="464"/>
        <v>982</v>
      </c>
      <c r="AD2633" s="237" t="str">
        <f t="shared" si="465"/>
        <v>0014</v>
      </c>
      <c r="AE2633" s="237" t="s">
        <v>7382</v>
      </c>
      <c r="AF2633" s="237" t="s">
        <v>11880</v>
      </c>
      <c r="AG2633" s="237" t="str">
        <f t="shared" si="466"/>
        <v>仙台市太白区大野田五丁目23番地の3</v>
      </c>
      <c r="AH2633" s="237" t="s">
        <v>11881</v>
      </c>
      <c r="AI2633" s="237" t="s">
        <v>11298</v>
      </c>
      <c r="AJ2633" s="237" t="s">
        <v>260</v>
      </c>
    </row>
    <row r="2634" spans="1:36">
      <c r="A2634" s="237" t="str">
        <f t="shared" si="458"/>
        <v>0415401355居宅介護</v>
      </c>
      <c r="B2634" s="237" t="s">
        <v>11883</v>
      </c>
      <c r="C2634" s="237" t="s">
        <v>11884</v>
      </c>
      <c r="D2634" s="237" t="str">
        <f t="shared" si="459"/>
        <v>ユウゲンガイシャ　ラク・ラクカイゴセンター</v>
      </c>
      <c r="E2634" s="237" t="s">
        <v>2317</v>
      </c>
      <c r="F2634" s="237" t="str">
        <f t="shared" si="460"/>
        <v>981</v>
      </c>
      <c r="G2634" s="237" t="str">
        <f t="shared" si="461"/>
        <v>1102</v>
      </c>
      <c r="H2634" s="237" t="s">
        <v>11885</v>
      </c>
      <c r="I2634" s="237" t="str">
        <f t="shared" si="462"/>
        <v>仙台市太白区袋原字堰場68番地の１</v>
      </c>
      <c r="J2634" s="237" t="s">
        <v>11185</v>
      </c>
      <c r="K2634" s="237" t="s">
        <v>11186</v>
      </c>
      <c r="L2634" s="237" t="s">
        <v>552</v>
      </c>
      <c r="M2634" s="237" t="s">
        <v>11886</v>
      </c>
      <c r="N2634" s="237" t="s">
        <v>11883</v>
      </c>
      <c r="O2634" s="237" t="s">
        <v>11884</v>
      </c>
      <c r="P2634" s="237" t="s">
        <v>2317</v>
      </c>
      <c r="Q2634" s="237" t="s">
        <v>7382</v>
      </c>
      <c r="R2634" s="237" t="s">
        <v>11885</v>
      </c>
      <c r="S2634" s="237" t="s">
        <v>11185</v>
      </c>
      <c r="T2634" s="237" t="s">
        <v>11186</v>
      </c>
      <c r="U2634" s="237" t="s">
        <v>11887</v>
      </c>
      <c r="V2634" s="237" t="s">
        <v>99</v>
      </c>
      <c r="W2634" s="237"/>
      <c r="X2634" s="237"/>
      <c r="Y2634" s="237" t="s">
        <v>11883</v>
      </c>
      <c r="Z2634" s="237" t="s">
        <v>11884</v>
      </c>
      <c r="AA2634" s="237" t="str">
        <f t="shared" si="463"/>
        <v>ユウゲンガイシャ　ラク・ラクカイゴセンター</v>
      </c>
      <c r="AB2634" s="237" t="s">
        <v>2317</v>
      </c>
      <c r="AC2634" s="237" t="str">
        <f t="shared" si="464"/>
        <v>981</v>
      </c>
      <c r="AD2634" s="237" t="str">
        <f t="shared" si="465"/>
        <v>1102</v>
      </c>
      <c r="AE2634" s="237" t="s">
        <v>7382</v>
      </c>
      <c r="AF2634" s="237" t="s">
        <v>11885</v>
      </c>
      <c r="AG2634" s="237" t="str">
        <f t="shared" si="466"/>
        <v>仙台市太白区袋原字堰場68番地の１</v>
      </c>
      <c r="AH2634" s="237" t="s">
        <v>11185</v>
      </c>
      <c r="AI2634" s="237" t="s">
        <v>11186</v>
      </c>
      <c r="AJ2634" s="237" t="s">
        <v>260</v>
      </c>
    </row>
    <row r="2635" spans="1:36">
      <c r="A2635" s="237" t="str">
        <f t="shared" si="458"/>
        <v>0415401355重度訪問介護</v>
      </c>
      <c r="B2635" s="237" t="s">
        <v>11883</v>
      </c>
      <c r="C2635" s="237" t="s">
        <v>11884</v>
      </c>
      <c r="D2635" s="237" t="str">
        <f t="shared" si="459"/>
        <v>ユウゲンガイシャ　ラク・ラクカイゴセンター</v>
      </c>
      <c r="E2635" s="237" t="s">
        <v>2317</v>
      </c>
      <c r="F2635" s="237" t="str">
        <f t="shared" si="460"/>
        <v>981</v>
      </c>
      <c r="G2635" s="237" t="str">
        <f t="shared" si="461"/>
        <v>1102</v>
      </c>
      <c r="H2635" s="237" t="s">
        <v>11885</v>
      </c>
      <c r="I2635" s="237" t="str">
        <f t="shared" si="462"/>
        <v>仙台市太白区袋原字堰場68番地の１</v>
      </c>
      <c r="J2635" s="237" t="s">
        <v>11185</v>
      </c>
      <c r="K2635" s="237" t="s">
        <v>11186</v>
      </c>
      <c r="L2635" s="237" t="s">
        <v>552</v>
      </c>
      <c r="M2635" s="237" t="s">
        <v>11886</v>
      </c>
      <c r="N2635" s="237" t="s">
        <v>11883</v>
      </c>
      <c r="O2635" s="237" t="s">
        <v>11884</v>
      </c>
      <c r="P2635" s="237" t="s">
        <v>2317</v>
      </c>
      <c r="Q2635" s="237" t="s">
        <v>7382</v>
      </c>
      <c r="R2635" s="237" t="s">
        <v>11885</v>
      </c>
      <c r="S2635" s="237" t="s">
        <v>11185</v>
      </c>
      <c r="T2635" s="237" t="s">
        <v>11186</v>
      </c>
      <c r="U2635" s="237" t="s">
        <v>11887</v>
      </c>
      <c r="V2635" s="237" t="s">
        <v>101</v>
      </c>
      <c r="W2635" s="237"/>
      <c r="X2635" s="237"/>
      <c r="Y2635" s="237" t="s">
        <v>11883</v>
      </c>
      <c r="Z2635" s="237" t="s">
        <v>11884</v>
      </c>
      <c r="AA2635" s="237" t="str">
        <f t="shared" si="463"/>
        <v>ユウゲンガイシャ　ラク・ラクカイゴセンター</v>
      </c>
      <c r="AB2635" s="237" t="s">
        <v>2317</v>
      </c>
      <c r="AC2635" s="237" t="str">
        <f t="shared" si="464"/>
        <v>981</v>
      </c>
      <c r="AD2635" s="237" t="str">
        <f t="shared" si="465"/>
        <v>1102</v>
      </c>
      <c r="AE2635" s="237" t="s">
        <v>7382</v>
      </c>
      <c r="AF2635" s="237" t="s">
        <v>11885</v>
      </c>
      <c r="AG2635" s="237" t="str">
        <f t="shared" si="466"/>
        <v>仙台市太白区袋原字堰場68番地の１</v>
      </c>
      <c r="AH2635" s="237" t="s">
        <v>11185</v>
      </c>
      <c r="AI2635" s="237" t="s">
        <v>11186</v>
      </c>
      <c r="AJ2635" s="237" t="s">
        <v>260</v>
      </c>
    </row>
    <row r="2636" spans="1:36">
      <c r="A2636" s="237" t="str">
        <f t="shared" si="458"/>
        <v>0415401363居宅介護</v>
      </c>
      <c r="B2636" s="237" t="s">
        <v>11394</v>
      </c>
      <c r="C2636" s="237" t="s">
        <v>11395</v>
      </c>
      <c r="D2636" s="237" t="str">
        <f t="shared" si="459"/>
        <v>コウエキザイダンホウジンミヤギコウセイキョウカイ</v>
      </c>
      <c r="E2636" s="237" t="s">
        <v>1400</v>
      </c>
      <c r="F2636" s="237" t="str">
        <f t="shared" si="460"/>
        <v>985</v>
      </c>
      <c r="G2636" s="237" t="str">
        <f t="shared" si="461"/>
        <v>0835</v>
      </c>
      <c r="H2636" s="237" t="s">
        <v>11396</v>
      </c>
      <c r="I2636" s="237" t="str">
        <f t="shared" si="462"/>
        <v>多賀城市下馬二丁目１３番７号</v>
      </c>
      <c r="J2636" s="237" t="s">
        <v>1402</v>
      </c>
      <c r="K2636" s="237" t="s">
        <v>1403</v>
      </c>
      <c r="L2636" s="237" t="s">
        <v>248</v>
      </c>
      <c r="M2636" s="237" t="s">
        <v>1404</v>
      </c>
      <c r="N2636" s="237" t="s">
        <v>11888</v>
      </c>
      <c r="O2636" s="237" t="s">
        <v>11889</v>
      </c>
      <c r="P2636" s="237" t="s">
        <v>11244</v>
      </c>
      <c r="Q2636" s="237" t="s">
        <v>7382</v>
      </c>
      <c r="R2636" s="237" t="s">
        <v>11890</v>
      </c>
      <c r="S2636" s="237" t="s">
        <v>11891</v>
      </c>
      <c r="T2636" s="237" t="s">
        <v>11892</v>
      </c>
      <c r="U2636" s="237" t="s">
        <v>11893</v>
      </c>
      <c r="V2636" s="237" t="s">
        <v>99</v>
      </c>
      <c r="W2636" s="237"/>
      <c r="X2636" s="237"/>
      <c r="Y2636" s="237" t="s">
        <v>11888</v>
      </c>
      <c r="Z2636" s="237" t="s">
        <v>11889</v>
      </c>
      <c r="AA2636" s="237" t="str">
        <f t="shared" si="463"/>
        <v>コウエキザイダンホウジンミヤギコウセイキョウカイケアステーションコオリヤマ　カイゴ</v>
      </c>
      <c r="AB2636" s="237" t="s">
        <v>11244</v>
      </c>
      <c r="AC2636" s="237" t="str">
        <f t="shared" si="464"/>
        <v>982</v>
      </c>
      <c r="AD2636" s="237" t="str">
        <f t="shared" si="465"/>
        <v>0003</v>
      </c>
      <c r="AE2636" s="237" t="s">
        <v>7382</v>
      </c>
      <c r="AF2636" s="237" t="s">
        <v>11890</v>
      </c>
      <c r="AG2636" s="237" t="str">
        <f t="shared" si="466"/>
        <v>仙台市太白区郡山七丁目16番８号</v>
      </c>
      <c r="AH2636" s="237" t="s">
        <v>11891</v>
      </c>
      <c r="AI2636" s="237" t="s">
        <v>11892</v>
      </c>
      <c r="AJ2636" s="237" t="s">
        <v>260</v>
      </c>
    </row>
    <row r="2637" spans="1:36">
      <c r="A2637" s="237" t="str">
        <f t="shared" si="458"/>
        <v>0415401363重度訪問介護</v>
      </c>
      <c r="B2637" s="237" t="s">
        <v>11394</v>
      </c>
      <c r="C2637" s="237" t="s">
        <v>11395</v>
      </c>
      <c r="D2637" s="237" t="str">
        <f t="shared" si="459"/>
        <v>コウエキザイダンホウジンミヤギコウセイキョウカイ</v>
      </c>
      <c r="E2637" s="237" t="s">
        <v>1400</v>
      </c>
      <c r="F2637" s="237" t="str">
        <f t="shared" si="460"/>
        <v>985</v>
      </c>
      <c r="G2637" s="237" t="str">
        <f t="shared" si="461"/>
        <v>0835</v>
      </c>
      <c r="H2637" s="237" t="s">
        <v>11396</v>
      </c>
      <c r="I2637" s="237" t="str">
        <f t="shared" si="462"/>
        <v>多賀城市下馬二丁目１３番７号</v>
      </c>
      <c r="J2637" s="237" t="s">
        <v>1402</v>
      </c>
      <c r="K2637" s="237" t="s">
        <v>1403</v>
      </c>
      <c r="L2637" s="237" t="s">
        <v>248</v>
      </c>
      <c r="M2637" s="237" t="s">
        <v>1404</v>
      </c>
      <c r="N2637" s="237" t="s">
        <v>11888</v>
      </c>
      <c r="O2637" s="237" t="s">
        <v>11889</v>
      </c>
      <c r="P2637" s="237" t="s">
        <v>11244</v>
      </c>
      <c r="Q2637" s="237" t="s">
        <v>7382</v>
      </c>
      <c r="R2637" s="237" t="s">
        <v>11890</v>
      </c>
      <c r="S2637" s="237" t="s">
        <v>11891</v>
      </c>
      <c r="T2637" s="237" t="s">
        <v>11892</v>
      </c>
      <c r="U2637" s="237" t="s">
        <v>11893</v>
      </c>
      <c r="V2637" s="237" t="s">
        <v>101</v>
      </c>
      <c r="W2637" s="237"/>
      <c r="X2637" s="237"/>
      <c r="Y2637" s="237" t="s">
        <v>11888</v>
      </c>
      <c r="Z2637" s="237" t="s">
        <v>11889</v>
      </c>
      <c r="AA2637" s="237" t="str">
        <f t="shared" si="463"/>
        <v>コウエキザイダンホウジンミヤギコウセイキョウカイケアステーションコオリヤマ　カイゴ</v>
      </c>
      <c r="AB2637" s="237" t="s">
        <v>11244</v>
      </c>
      <c r="AC2637" s="237" t="str">
        <f t="shared" si="464"/>
        <v>982</v>
      </c>
      <c r="AD2637" s="237" t="str">
        <f t="shared" si="465"/>
        <v>0003</v>
      </c>
      <c r="AE2637" s="237" t="s">
        <v>7382</v>
      </c>
      <c r="AF2637" s="237" t="s">
        <v>11890</v>
      </c>
      <c r="AG2637" s="237" t="str">
        <f t="shared" si="466"/>
        <v>仙台市太白区郡山七丁目16番８号</v>
      </c>
      <c r="AH2637" s="237" t="s">
        <v>11891</v>
      </c>
      <c r="AI2637" s="237" t="s">
        <v>11892</v>
      </c>
      <c r="AJ2637" s="237" t="s">
        <v>260</v>
      </c>
    </row>
    <row r="2638" spans="1:36">
      <c r="A2638" s="237" t="str">
        <f t="shared" si="458"/>
        <v>0415401363同行援護</v>
      </c>
      <c r="B2638" s="237" t="s">
        <v>11394</v>
      </c>
      <c r="C2638" s="237" t="s">
        <v>11395</v>
      </c>
      <c r="D2638" s="237" t="str">
        <f t="shared" si="459"/>
        <v>コウエキザイダンホウジンミヤギコウセイキョウカイ</v>
      </c>
      <c r="E2638" s="237" t="s">
        <v>1400</v>
      </c>
      <c r="F2638" s="237" t="str">
        <f t="shared" si="460"/>
        <v>985</v>
      </c>
      <c r="G2638" s="237" t="str">
        <f t="shared" si="461"/>
        <v>0835</v>
      </c>
      <c r="H2638" s="237" t="s">
        <v>11396</v>
      </c>
      <c r="I2638" s="237" t="str">
        <f t="shared" si="462"/>
        <v>多賀城市下馬二丁目１３番７号</v>
      </c>
      <c r="J2638" s="237" t="s">
        <v>1402</v>
      </c>
      <c r="K2638" s="237" t="s">
        <v>1403</v>
      </c>
      <c r="L2638" s="237" t="s">
        <v>248</v>
      </c>
      <c r="M2638" s="237" t="s">
        <v>1404</v>
      </c>
      <c r="N2638" s="237" t="s">
        <v>11888</v>
      </c>
      <c r="O2638" s="237" t="s">
        <v>11889</v>
      </c>
      <c r="P2638" s="237" t="s">
        <v>11244</v>
      </c>
      <c r="Q2638" s="237" t="s">
        <v>7382</v>
      </c>
      <c r="R2638" s="237" t="s">
        <v>11890</v>
      </c>
      <c r="S2638" s="237" t="s">
        <v>11891</v>
      </c>
      <c r="T2638" s="237" t="s">
        <v>11892</v>
      </c>
      <c r="U2638" s="237" t="s">
        <v>11893</v>
      </c>
      <c r="V2638" s="237" t="s">
        <v>126</v>
      </c>
      <c r="W2638" s="237"/>
      <c r="X2638" s="237"/>
      <c r="Y2638" s="237" t="s">
        <v>11888</v>
      </c>
      <c r="Z2638" s="237" t="s">
        <v>11889</v>
      </c>
      <c r="AA2638" s="237" t="str">
        <f t="shared" si="463"/>
        <v>コウエキザイダンホウジンミヤギコウセイキョウカイケアステーションコオリヤマ　カイゴ</v>
      </c>
      <c r="AB2638" s="237" t="s">
        <v>11244</v>
      </c>
      <c r="AC2638" s="237" t="str">
        <f t="shared" si="464"/>
        <v>982</v>
      </c>
      <c r="AD2638" s="237" t="str">
        <f t="shared" si="465"/>
        <v>0003</v>
      </c>
      <c r="AE2638" s="237" t="s">
        <v>7382</v>
      </c>
      <c r="AF2638" s="237" t="s">
        <v>11890</v>
      </c>
      <c r="AG2638" s="237" t="str">
        <f t="shared" si="466"/>
        <v>仙台市太白区郡山七丁目16番８号</v>
      </c>
      <c r="AH2638" s="237" t="s">
        <v>11891</v>
      </c>
      <c r="AI2638" s="237" t="s">
        <v>11892</v>
      </c>
      <c r="AJ2638" s="237" t="s">
        <v>332</v>
      </c>
    </row>
    <row r="2639" spans="1:36">
      <c r="A2639" s="237" t="str">
        <f t="shared" ref="A2639:A2702" si="467">U2639&amp;V2639</f>
        <v>0415401397居宅介護</v>
      </c>
      <c r="B2639" s="237" t="s">
        <v>11894</v>
      </c>
      <c r="C2639" s="237" t="s">
        <v>11895</v>
      </c>
      <c r="D2639" s="237" t="str">
        <f t="shared" ref="D2639:D2702" si="468">DBCS(C2639)</f>
        <v>カブシキガイシャキボウ</v>
      </c>
      <c r="E2639" s="237" t="s">
        <v>11244</v>
      </c>
      <c r="F2639" s="237" t="str">
        <f t="shared" ref="F2639:F2702" si="469">LEFT(E2639,3)</f>
        <v>982</v>
      </c>
      <c r="G2639" s="237" t="str">
        <f t="shared" ref="G2639:G2702" si="470">RIGHT(E2639,4)</f>
        <v>0003</v>
      </c>
      <c r="H2639" s="237" t="s">
        <v>11896</v>
      </c>
      <c r="I2639" s="237" t="str">
        <f t="shared" ref="I2639:I2702" si="471">SUBSTITUTE(H2639,"宮城県","")</f>
        <v>仙台市太白区郡山二丁目11番16号</v>
      </c>
      <c r="J2639" s="237" t="s">
        <v>11897</v>
      </c>
      <c r="K2639" s="237" t="s">
        <v>11898</v>
      </c>
      <c r="L2639" s="237" t="s">
        <v>339</v>
      </c>
      <c r="M2639" s="237" t="s">
        <v>11899</v>
      </c>
      <c r="N2639" s="237" t="s">
        <v>11900</v>
      </c>
      <c r="O2639" s="237" t="s">
        <v>11901</v>
      </c>
      <c r="P2639" s="237" t="s">
        <v>11244</v>
      </c>
      <c r="Q2639" s="237" t="s">
        <v>7382</v>
      </c>
      <c r="R2639" s="237" t="s">
        <v>11896</v>
      </c>
      <c r="S2639" s="237" t="s">
        <v>11897</v>
      </c>
      <c r="T2639" s="237" t="s">
        <v>11898</v>
      </c>
      <c r="U2639" s="237" t="s">
        <v>11902</v>
      </c>
      <c r="V2639" s="237" t="s">
        <v>99</v>
      </c>
      <c r="W2639" s="237"/>
      <c r="X2639" s="237"/>
      <c r="Y2639" s="237" t="s">
        <v>11900</v>
      </c>
      <c r="Z2639" s="237" t="s">
        <v>11901</v>
      </c>
      <c r="AA2639" s="237" t="str">
        <f t="shared" ref="AA2639:AA2702" si="472">DBCS(Z2639)</f>
        <v>ケアセンター　キボウ</v>
      </c>
      <c r="AB2639" s="237" t="s">
        <v>11244</v>
      </c>
      <c r="AC2639" s="237" t="str">
        <f t="shared" ref="AC2639:AC2702" si="473">LEFT(AB2639,3)</f>
        <v>982</v>
      </c>
      <c r="AD2639" s="237" t="str">
        <f t="shared" ref="AD2639:AD2702" si="474">RIGHT(AB2639,4)</f>
        <v>0003</v>
      </c>
      <c r="AE2639" s="237" t="s">
        <v>7382</v>
      </c>
      <c r="AF2639" s="237" t="s">
        <v>11896</v>
      </c>
      <c r="AG2639" s="237" t="str">
        <f t="shared" ref="AG2639:AG2702" si="475">SUBSTITUTE(AF2639,"宮城県","")</f>
        <v>仙台市太白区郡山二丁目11番16号</v>
      </c>
      <c r="AH2639" s="237" t="s">
        <v>11897</v>
      </c>
      <c r="AI2639" s="237" t="s">
        <v>11898</v>
      </c>
      <c r="AJ2639" s="237" t="s">
        <v>260</v>
      </c>
    </row>
    <row r="2640" spans="1:36">
      <c r="A2640" s="237" t="str">
        <f t="shared" si="467"/>
        <v>0415401397重度訪問介護</v>
      </c>
      <c r="B2640" s="237" t="s">
        <v>11894</v>
      </c>
      <c r="C2640" s="237" t="s">
        <v>11895</v>
      </c>
      <c r="D2640" s="237" t="str">
        <f t="shared" si="468"/>
        <v>カブシキガイシャキボウ</v>
      </c>
      <c r="E2640" s="237" t="s">
        <v>11244</v>
      </c>
      <c r="F2640" s="237" t="str">
        <f t="shared" si="469"/>
        <v>982</v>
      </c>
      <c r="G2640" s="237" t="str">
        <f t="shared" si="470"/>
        <v>0003</v>
      </c>
      <c r="H2640" s="237" t="s">
        <v>11896</v>
      </c>
      <c r="I2640" s="237" t="str">
        <f t="shared" si="471"/>
        <v>仙台市太白区郡山二丁目11番16号</v>
      </c>
      <c r="J2640" s="237" t="s">
        <v>11897</v>
      </c>
      <c r="K2640" s="237" t="s">
        <v>11898</v>
      </c>
      <c r="L2640" s="237" t="s">
        <v>339</v>
      </c>
      <c r="M2640" s="237" t="s">
        <v>11899</v>
      </c>
      <c r="N2640" s="237" t="s">
        <v>11900</v>
      </c>
      <c r="O2640" s="237" t="s">
        <v>11901</v>
      </c>
      <c r="P2640" s="237" t="s">
        <v>11244</v>
      </c>
      <c r="Q2640" s="237" t="s">
        <v>7382</v>
      </c>
      <c r="R2640" s="237" t="s">
        <v>11896</v>
      </c>
      <c r="S2640" s="237" t="s">
        <v>11897</v>
      </c>
      <c r="T2640" s="237" t="s">
        <v>11898</v>
      </c>
      <c r="U2640" s="237" t="s">
        <v>11902</v>
      </c>
      <c r="V2640" s="237" t="s">
        <v>101</v>
      </c>
      <c r="W2640" s="237"/>
      <c r="X2640" s="237"/>
      <c r="Y2640" s="237" t="s">
        <v>11900</v>
      </c>
      <c r="Z2640" s="237" t="s">
        <v>11901</v>
      </c>
      <c r="AA2640" s="237" t="str">
        <f t="shared" si="472"/>
        <v>ケアセンター　キボウ</v>
      </c>
      <c r="AB2640" s="237" t="s">
        <v>11244</v>
      </c>
      <c r="AC2640" s="237" t="str">
        <f t="shared" si="473"/>
        <v>982</v>
      </c>
      <c r="AD2640" s="237" t="str">
        <f t="shared" si="474"/>
        <v>0003</v>
      </c>
      <c r="AE2640" s="237" t="s">
        <v>7382</v>
      </c>
      <c r="AF2640" s="237" t="s">
        <v>11896</v>
      </c>
      <c r="AG2640" s="237" t="str">
        <f t="shared" si="475"/>
        <v>仙台市太白区郡山二丁目11番16号</v>
      </c>
      <c r="AH2640" s="237" t="s">
        <v>11897</v>
      </c>
      <c r="AI2640" s="237" t="s">
        <v>11898</v>
      </c>
      <c r="AJ2640" s="237" t="s">
        <v>260</v>
      </c>
    </row>
    <row r="2641" spans="1:36">
      <c r="A2641" s="237" t="str">
        <f t="shared" si="467"/>
        <v>0415401421短期入所</v>
      </c>
      <c r="B2641" s="237" t="s">
        <v>8210</v>
      </c>
      <c r="C2641" s="237" t="s">
        <v>8211</v>
      </c>
      <c r="D2641" s="237" t="str">
        <f t="shared" si="468"/>
        <v>チホウドクリツギョウセイホウジンミヤギケンリツコドモビョウイン</v>
      </c>
      <c r="E2641" s="237" t="s">
        <v>7055</v>
      </c>
      <c r="F2641" s="237" t="str">
        <f t="shared" si="469"/>
        <v>989</v>
      </c>
      <c r="G2641" s="237" t="str">
        <f t="shared" si="470"/>
        <v>3126</v>
      </c>
      <c r="H2641" s="237" t="s">
        <v>8212</v>
      </c>
      <c r="I2641" s="237" t="str">
        <f t="shared" si="471"/>
        <v>仙台市青葉区落合四丁目３番17号</v>
      </c>
      <c r="J2641" s="237" t="s">
        <v>8213</v>
      </c>
      <c r="K2641" s="237" t="s">
        <v>8214</v>
      </c>
      <c r="L2641" s="237" t="s">
        <v>248</v>
      </c>
      <c r="M2641" s="237" t="s">
        <v>8215</v>
      </c>
      <c r="N2641" s="237" t="s">
        <v>11138</v>
      </c>
      <c r="O2641" s="237" t="s">
        <v>11139</v>
      </c>
      <c r="P2641" s="237" t="s">
        <v>11140</v>
      </c>
      <c r="Q2641" s="237" t="s">
        <v>7382</v>
      </c>
      <c r="R2641" s="237" t="s">
        <v>11903</v>
      </c>
      <c r="S2641" s="237" t="s">
        <v>11142</v>
      </c>
      <c r="T2641" s="237" t="s">
        <v>11143</v>
      </c>
      <c r="U2641" s="237" t="s">
        <v>11904</v>
      </c>
      <c r="V2641" s="237" t="s">
        <v>277</v>
      </c>
      <c r="W2641" s="237"/>
      <c r="X2641" s="237"/>
      <c r="Y2641" s="237" t="s">
        <v>11138</v>
      </c>
      <c r="Z2641" s="237" t="s">
        <v>11139</v>
      </c>
      <c r="AA2641" s="237" t="str">
        <f t="shared" si="472"/>
        <v>ミヤギケンタクトウイリョウリョウイクセンター</v>
      </c>
      <c r="AB2641" s="237" t="s">
        <v>11140</v>
      </c>
      <c r="AC2641" s="237" t="str">
        <f t="shared" si="473"/>
        <v>982</v>
      </c>
      <c r="AD2641" s="237" t="str">
        <f t="shared" si="474"/>
        <v>0241</v>
      </c>
      <c r="AE2641" s="237" t="s">
        <v>7382</v>
      </c>
      <c r="AF2641" s="237" t="s">
        <v>11903</v>
      </c>
      <c r="AG2641" s="237" t="str">
        <f t="shared" si="475"/>
        <v>仙台市太白区秋保町湯元字鹿乙20</v>
      </c>
      <c r="AH2641" s="237" t="s">
        <v>11142</v>
      </c>
      <c r="AI2641" s="237" t="s">
        <v>11143</v>
      </c>
      <c r="AJ2641" s="237" t="s">
        <v>332</v>
      </c>
    </row>
    <row r="2642" spans="1:36">
      <c r="A2642" s="237" t="str">
        <f t="shared" si="467"/>
        <v>0415401439就労継続支援Ｂ型</v>
      </c>
      <c r="B2642" s="237" t="s">
        <v>11905</v>
      </c>
      <c r="C2642" s="237" t="s">
        <v>11906</v>
      </c>
      <c r="D2642" s="237" t="str">
        <f t="shared" si="468"/>
        <v>イッパンシャダンホウジンメグミノモリ</v>
      </c>
      <c r="E2642" s="237" t="s">
        <v>2572</v>
      </c>
      <c r="F2642" s="237" t="str">
        <f t="shared" si="469"/>
        <v>981</v>
      </c>
      <c r="G2642" s="237" t="str">
        <f t="shared" si="470"/>
        <v>1104</v>
      </c>
      <c r="H2642" s="237" t="s">
        <v>11907</v>
      </c>
      <c r="I2642" s="237" t="str">
        <f t="shared" si="471"/>
        <v>仙台市太白区中田三丁目９番22号　旭コンフォート中田101</v>
      </c>
      <c r="J2642" s="237" t="s">
        <v>11908</v>
      </c>
      <c r="K2642" s="237" t="s">
        <v>11909</v>
      </c>
      <c r="L2642" s="237" t="s">
        <v>1466</v>
      </c>
      <c r="M2642" s="237" t="s">
        <v>11910</v>
      </c>
      <c r="N2642" s="237" t="s">
        <v>11911</v>
      </c>
      <c r="O2642" s="237" t="s">
        <v>10602</v>
      </c>
      <c r="P2642" s="237" t="s">
        <v>2572</v>
      </c>
      <c r="Q2642" s="237" t="s">
        <v>7382</v>
      </c>
      <c r="R2642" s="237" t="s">
        <v>11907</v>
      </c>
      <c r="S2642" s="237" t="s">
        <v>11908</v>
      </c>
      <c r="T2642" s="237" t="s">
        <v>11909</v>
      </c>
      <c r="U2642" s="237" t="s">
        <v>11912</v>
      </c>
      <c r="V2642" s="237" t="s">
        <v>111</v>
      </c>
      <c r="W2642" s="237"/>
      <c r="X2642" s="237"/>
      <c r="Y2642" s="237" t="s">
        <v>11911</v>
      </c>
      <c r="Z2642" s="237" t="s">
        <v>10602</v>
      </c>
      <c r="AA2642" s="237" t="str">
        <f t="shared" si="472"/>
        <v>メグミ</v>
      </c>
      <c r="AB2642" s="237" t="s">
        <v>2572</v>
      </c>
      <c r="AC2642" s="237" t="str">
        <f t="shared" si="473"/>
        <v>981</v>
      </c>
      <c r="AD2642" s="237" t="str">
        <f t="shared" si="474"/>
        <v>1104</v>
      </c>
      <c r="AE2642" s="237" t="s">
        <v>7382</v>
      </c>
      <c r="AF2642" s="237" t="s">
        <v>11907</v>
      </c>
      <c r="AG2642" s="237" t="str">
        <f t="shared" si="475"/>
        <v>仙台市太白区中田三丁目９番22号　旭コンフォート中田101</v>
      </c>
      <c r="AH2642" s="237" t="s">
        <v>11908</v>
      </c>
      <c r="AI2642" s="237" t="s">
        <v>11909</v>
      </c>
      <c r="AJ2642" s="237" t="s">
        <v>260</v>
      </c>
    </row>
    <row r="2643" spans="1:36">
      <c r="A2643" s="237" t="str">
        <f t="shared" si="467"/>
        <v>0415401447居宅介護</v>
      </c>
      <c r="B2643" s="237" t="s">
        <v>5691</v>
      </c>
      <c r="C2643" s="237" t="s">
        <v>5692</v>
      </c>
      <c r="D2643" s="237" t="str">
        <f t="shared" si="468"/>
        <v>シャカイフクシホウジンアリノママシャ</v>
      </c>
      <c r="E2643" s="237" t="s">
        <v>11321</v>
      </c>
      <c r="F2643" s="237" t="str">
        <f t="shared" si="469"/>
        <v>982</v>
      </c>
      <c r="G2643" s="237" t="str">
        <f t="shared" si="470"/>
        <v>0034</v>
      </c>
      <c r="H2643" s="237" t="s">
        <v>11442</v>
      </c>
      <c r="I2643" s="237" t="str">
        <f t="shared" si="471"/>
        <v>仙台市太白区西多賀四丁目19番１号</v>
      </c>
      <c r="J2643" s="237" t="s">
        <v>5695</v>
      </c>
      <c r="K2643" s="237" t="s">
        <v>5696</v>
      </c>
      <c r="L2643" s="237" t="s">
        <v>248</v>
      </c>
      <c r="M2643" s="237" t="s">
        <v>11443</v>
      </c>
      <c r="N2643" s="237" t="s">
        <v>11913</v>
      </c>
      <c r="O2643" s="237" t="s">
        <v>11914</v>
      </c>
      <c r="P2643" s="237" t="s">
        <v>11321</v>
      </c>
      <c r="Q2643" s="237" t="s">
        <v>7382</v>
      </c>
      <c r="R2643" s="237" t="s">
        <v>11442</v>
      </c>
      <c r="S2643" s="237" t="s">
        <v>11448</v>
      </c>
      <c r="T2643" s="237" t="s">
        <v>11449</v>
      </c>
      <c r="U2643" s="237" t="s">
        <v>11915</v>
      </c>
      <c r="V2643" s="237" t="s">
        <v>99</v>
      </c>
      <c r="W2643" s="237"/>
      <c r="X2643" s="237"/>
      <c r="Y2643" s="237" t="s">
        <v>11913</v>
      </c>
      <c r="Z2643" s="237" t="s">
        <v>11914</v>
      </c>
      <c r="AA2643" s="237" t="str">
        <f t="shared" si="472"/>
        <v>アライフケセンダイアリノママシャケアセンター</v>
      </c>
      <c r="AB2643" s="237" t="s">
        <v>11321</v>
      </c>
      <c r="AC2643" s="237" t="str">
        <f t="shared" si="473"/>
        <v>982</v>
      </c>
      <c r="AD2643" s="237" t="str">
        <f t="shared" si="474"/>
        <v>0034</v>
      </c>
      <c r="AE2643" s="237" t="s">
        <v>7382</v>
      </c>
      <c r="AF2643" s="237" t="s">
        <v>11442</v>
      </c>
      <c r="AG2643" s="237" t="str">
        <f t="shared" si="475"/>
        <v>仙台市太白区西多賀四丁目19番１号</v>
      </c>
      <c r="AH2643" s="237" t="s">
        <v>5695</v>
      </c>
      <c r="AI2643" s="237" t="s">
        <v>5696</v>
      </c>
      <c r="AJ2643" s="237" t="s">
        <v>260</v>
      </c>
    </row>
    <row r="2644" spans="1:36">
      <c r="A2644" s="237" t="str">
        <f t="shared" si="467"/>
        <v>0415401447重度訪問介護</v>
      </c>
      <c r="B2644" s="237" t="s">
        <v>5691</v>
      </c>
      <c r="C2644" s="237" t="s">
        <v>5692</v>
      </c>
      <c r="D2644" s="237" t="str">
        <f t="shared" si="468"/>
        <v>シャカイフクシホウジンアリノママシャ</v>
      </c>
      <c r="E2644" s="237" t="s">
        <v>11321</v>
      </c>
      <c r="F2644" s="237" t="str">
        <f t="shared" si="469"/>
        <v>982</v>
      </c>
      <c r="G2644" s="237" t="str">
        <f t="shared" si="470"/>
        <v>0034</v>
      </c>
      <c r="H2644" s="237" t="s">
        <v>11442</v>
      </c>
      <c r="I2644" s="237" t="str">
        <f t="shared" si="471"/>
        <v>仙台市太白区西多賀四丁目19番１号</v>
      </c>
      <c r="J2644" s="237" t="s">
        <v>5695</v>
      </c>
      <c r="K2644" s="237" t="s">
        <v>5696</v>
      </c>
      <c r="L2644" s="237" t="s">
        <v>248</v>
      </c>
      <c r="M2644" s="237" t="s">
        <v>11443</v>
      </c>
      <c r="N2644" s="237" t="s">
        <v>11913</v>
      </c>
      <c r="O2644" s="237" t="s">
        <v>11914</v>
      </c>
      <c r="P2644" s="237" t="s">
        <v>11321</v>
      </c>
      <c r="Q2644" s="237" t="s">
        <v>7382</v>
      </c>
      <c r="R2644" s="237" t="s">
        <v>11442</v>
      </c>
      <c r="S2644" s="237" t="s">
        <v>11448</v>
      </c>
      <c r="T2644" s="237" t="s">
        <v>11449</v>
      </c>
      <c r="U2644" s="237" t="s">
        <v>11915</v>
      </c>
      <c r="V2644" s="237" t="s">
        <v>101</v>
      </c>
      <c r="W2644" s="237"/>
      <c r="X2644" s="237"/>
      <c r="Y2644" s="237" t="s">
        <v>11913</v>
      </c>
      <c r="Z2644" s="237" t="s">
        <v>11914</v>
      </c>
      <c r="AA2644" s="237" t="str">
        <f t="shared" si="472"/>
        <v>アライフケセンダイアリノママシャケアセンター</v>
      </c>
      <c r="AB2644" s="237" t="s">
        <v>11321</v>
      </c>
      <c r="AC2644" s="237" t="str">
        <f t="shared" si="473"/>
        <v>982</v>
      </c>
      <c r="AD2644" s="237" t="str">
        <f t="shared" si="474"/>
        <v>0034</v>
      </c>
      <c r="AE2644" s="237" t="s">
        <v>7382</v>
      </c>
      <c r="AF2644" s="237" t="s">
        <v>11442</v>
      </c>
      <c r="AG2644" s="237" t="str">
        <f t="shared" si="475"/>
        <v>仙台市太白区西多賀四丁目19番１号</v>
      </c>
      <c r="AH2644" s="237" t="s">
        <v>5695</v>
      </c>
      <c r="AI2644" s="237" t="s">
        <v>5696</v>
      </c>
      <c r="AJ2644" s="237" t="s">
        <v>260</v>
      </c>
    </row>
    <row r="2645" spans="1:36">
      <c r="A2645" s="237" t="str">
        <f t="shared" si="467"/>
        <v>0415401454就労移行支援</v>
      </c>
      <c r="B2645" s="237" t="s">
        <v>11916</v>
      </c>
      <c r="C2645" s="237" t="s">
        <v>11917</v>
      </c>
      <c r="D2645" s="237" t="str">
        <f t="shared" si="468"/>
        <v>カブシキガイシャイノセント</v>
      </c>
      <c r="E2645" s="237" t="s">
        <v>11360</v>
      </c>
      <c r="F2645" s="237" t="str">
        <f t="shared" si="469"/>
        <v>981</v>
      </c>
      <c r="G2645" s="237" t="str">
        <f t="shared" si="470"/>
        <v>1106</v>
      </c>
      <c r="H2645" s="237" t="s">
        <v>11918</v>
      </c>
      <c r="I2645" s="237" t="str">
        <f t="shared" si="471"/>
        <v>仙台市太白区柳生二丁目10番地の13</v>
      </c>
      <c r="J2645" s="237" t="s">
        <v>11919</v>
      </c>
      <c r="K2645" s="237"/>
      <c r="L2645" s="237" t="s">
        <v>339</v>
      </c>
      <c r="M2645" s="237" t="s">
        <v>11920</v>
      </c>
      <c r="N2645" s="237" t="s">
        <v>11921</v>
      </c>
      <c r="O2645" s="237" t="s">
        <v>11922</v>
      </c>
      <c r="P2645" s="237" t="s">
        <v>11360</v>
      </c>
      <c r="Q2645" s="237" t="s">
        <v>7382</v>
      </c>
      <c r="R2645" s="237" t="s">
        <v>11918</v>
      </c>
      <c r="S2645" s="237" t="s">
        <v>11923</v>
      </c>
      <c r="T2645" s="237" t="s">
        <v>11924</v>
      </c>
      <c r="U2645" s="237" t="s">
        <v>11925</v>
      </c>
      <c r="V2645" s="237" t="s">
        <v>109</v>
      </c>
      <c r="W2645" s="237"/>
      <c r="X2645" s="237"/>
      <c r="Y2645" s="237" t="s">
        <v>11921</v>
      </c>
      <c r="Z2645" s="237" t="s">
        <v>11922</v>
      </c>
      <c r="AA2645" s="237" t="str">
        <f t="shared" si="472"/>
        <v>イノセント</v>
      </c>
      <c r="AB2645" s="237" t="s">
        <v>11360</v>
      </c>
      <c r="AC2645" s="237" t="str">
        <f t="shared" si="473"/>
        <v>981</v>
      </c>
      <c r="AD2645" s="237" t="str">
        <f t="shared" si="474"/>
        <v>1106</v>
      </c>
      <c r="AE2645" s="237" t="s">
        <v>7382</v>
      </c>
      <c r="AF2645" s="237" t="s">
        <v>11918</v>
      </c>
      <c r="AG2645" s="237" t="str">
        <f t="shared" si="475"/>
        <v>仙台市太白区柳生二丁目10番地の13</v>
      </c>
      <c r="AH2645" s="237" t="s">
        <v>11923</v>
      </c>
      <c r="AI2645" s="237" t="s">
        <v>11924</v>
      </c>
      <c r="AJ2645" s="237" t="s">
        <v>332</v>
      </c>
    </row>
    <row r="2646" spans="1:36">
      <c r="A2646" s="237" t="str">
        <f t="shared" si="467"/>
        <v>0415401454就労継続支援Ａ型</v>
      </c>
      <c r="B2646" s="237" t="s">
        <v>11916</v>
      </c>
      <c r="C2646" s="237" t="s">
        <v>11917</v>
      </c>
      <c r="D2646" s="237" t="str">
        <f t="shared" si="468"/>
        <v>カブシキガイシャイノセント</v>
      </c>
      <c r="E2646" s="237" t="s">
        <v>11360</v>
      </c>
      <c r="F2646" s="237" t="str">
        <f t="shared" si="469"/>
        <v>981</v>
      </c>
      <c r="G2646" s="237" t="str">
        <f t="shared" si="470"/>
        <v>1106</v>
      </c>
      <c r="H2646" s="237" t="s">
        <v>11918</v>
      </c>
      <c r="I2646" s="237" t="str">
        <f t="shared" si="471"/>
        <v>仙台市太白区柳生二丁目10番地の13</v>
      </c>
      <c r="J2646" s="237" t="s">
        <v>11919</v>
      </c>
      <c r="K2646" s="237"/>
      <c r="L2646" s="237" t="s">
        <v>339</v>
      </c>
      <c r="M2646" s="237" t="s">
        <v>11920</v>
      </c>
      <c r="N2646" s="237" t="s">
        <v>11921</v>
      </c>
      <c r="O2646" s="237" t="s">
        <v>11922</v>
      </c>
      <c r="P2646" s="237" t="s">
        <v>11360</v>
      </c>
      <c r="Q2646" s="237" t="s">
        <v>7382</v>
      </c>
      <c r="R2646" s="237" t="s">
        <v>11918</v>
      </c>
      <c r="S2646" s="237" t="s">
        <v>11923</v>
      </c>
      <c r="T2646" s="237" t="s">
        <v>11924</v>
      </c>
      <c r="U2646" s="237" t="s">
        <v>11925</v>
      </c>
      <c r="V2646" s="237" t="s">
        <v>110</v>
      </c>
      <c r="W2646" s="237"/>
      <c r="X2646" s="237"/>
      <c r="Y2646" s="237" t="s">
        <v>11921</v>
      </c>
      <c r="Z2646" s="237" t="s">
        <v>11922</v>
      </c>
      <c r="AA2646" s="237" t="str">
        <f t="shared" si="472"/>
        <v>イノセント</v>
      </c>
      <c r="AB2646" s="237" t="s">
        <v>11360</v>
      </c>
      <c r="AC2646" s="237" t="str">
        <f t="shared" si="473"/>
        <v>981</v>
      </c>
      <c r="AD2646" s="237" t="str">
        <f t="shared" si="474"/>
        <v>1106</v>
      </c>
      <c r="AE2646" s="237" t="s">
        <v>7382</v>
      </c>
      <c r="AF2646" s="237" t="s">
        <v>11918</v>
      </c>
      <c r="AG2646" s="237" t="str">
        <f t="shared" si="475"/>
        <v>仙台市太白区柳生二丁目10番地の13</v>
      </c>
      <c r="AH2646" s="237" t="s">
        <v>11923</v>
      </c>
      <c r="AI2646" s="237" t="s">
        <v>11924</v>
      </c>
      <c r="AJ2646" s="237" t="s">
        <v>332</v>
      </c>
    </row>
    <row r="2647" spans="1:36">
      <c r="A2647" s="237" t="str">
        <f t="shared" si="467"/>
        <v>0415401454就労継続支援Ｂ型</v>
      </c>
      <c r="B2647" s="237" t="s">
        <v>11916</v>
      </c>
      <c r="C2647" s="237" t="s">
        <v>11917</v>
      </c>
      <c r="D2647" s="237" t="str">
        <f t="shared" si="468"/>
        <v>カブシキガイシャイノセント</v>
      </c>
      <c r="E2647" s="237" t="s">
        <v>11360</v>
      </c>
      <c r="F2647" s="237" t="str">
        <f t="shared" si="469"/>
        <v>981</v>
      </c>
      <c r="G2647" s="237" t="str">
        <f t="shared" si="470"/>
        <v>1106</v>
      </c>
      <c r="H2647" s="237" t="s">
        <v>11918</v>
      </c>
      <c r="I2647" s="237" t="str">
        <f t="shared" si="471"/>
        <v>仙台市太白区柳生二丁目10番地の13</v>
      </c>
      <c r="J2647" s="237" t="s">
        <v>11919</v>
      </c>
      <c r="K2647" s="237"/>
      <c r="L2647" s="237" t="s">
        <v>339</v>
      </c>
      <c r="M2647" s="237" t="s">
        <v>11920</v>
      </c>
      <c r="N2647" s="237" t="s">
        <v>11921</v>
      </c>
      <c r="O2647" s="237" t="s">
        <v>11922</v>
      </c>
      <c r="P2647" s="237" t="s">
        <v>11360</v>
      </c>
      <c r="Q2647" s="237" t="s">
        <v>7382</v>
      </c>
      <c r="R2647" s="237" t="s">
        <v>11918</v>
      </c>
      <c r="S2647" s="237" t="s">
        <v>11923</v>
      </c>
      <c r="T2647" s="237" t="s">
        <v>11924</v>
      </c>
      <c r="U2647" s="237" t="s">
        <v>11925</v>
      </c>
      <c r="V2647" s="237" t="s">
        <v>111</v>
      </c>
      <c r="W2647" s="237"/>
      <c r="X2647" s="237"/>
      <c r="Y2647" s="237" t="s">
        <v>11921</v>
      </c>
      <c r="Z2647" s="237" t="s">
        <v>11922</v>
      </c>
      <c r="AA2647" s="237" t="str">
        <f t="shared" si="472"/>
        <v>イノセント</v>
      </c>
      <c r="AB2647" s="237" t="s">
        <v>11360</v>
      </c>
      <c r="AC2647" s="237" t="str">
        <f t="shared" si="473"/>
        <v>981</v>
      </c>
      <c r="AD2647" s="237" t="str">
        <f t="shared" si="474"/>
        <v>1106</v>
      </c>
      <c r="AE2647" s="237" t="s">
        <v>7382</v>
      </c>
      <c r="AF2647" s="237" t="s">
        <v>11918</v>
      </c>
      <c r="AG2647" s="237" t="str">
        <f t="shared" si="475"/>
        <v>仙台市太白区柳生二丁目10番地の13</v>
      </c>
      <c r="AH2647" s="237" t="s">
        <v>11923</v>
      </c>
      <c r="AI2647" s="237" t="s">
        <v>11924</v>
      </c>
      <c r="AJ2647" s="237" t="s">
        <v>332</v>
      </c>
    </row>
    <row r="2648" spans="1:36">
      <c r="A2648" s="237" t="str">
        <f t="shared" si="467"/>
        <v>0415401462就労継続支援Ａ型</v>
      </c>
      <c r="B2648" s="237" t="s">
        <v>11926</v>
      </c>
      <c r="C2648" s="237" t="s">
        <v>11927</v>
      </c>
      <c r="D2648" s="237" t="str">
        <f t="shared" si="468"/>
        <v>カブシキガイシャサンテック</v>
      </c>
      <c r="E2648" s="237" t="s">
        <v>11244</v>
      </c>
      <c r="F2648" s="237" t="str">
        <f t="shared" si="469"/>
        <v>982</v>
      </c>
      <c r="G2648" s="237" t="str">
        <f t="shared" si="470"/>
        <v>0003</v>
      </c>
      <c r="H2648" s="237" t="s">
        <v>11928</v>
      </c>
      <c r="I2648" s="237" t="str">
        <f t="shared" si="471"/>
        <v>仙台市太白区郡山五丁目19番15号</v>
      </c>
      <c r="J2648" s="237" t="s">
        <v>11929</v>
      </c>
      <c r="K2648" s="237" t="s">
        <v>11930</v>
      </c>
      <c r="L2648" s="237" t="s">
        <v>339</v>
      </c>
      <c r="M2648" s="237" t="s">
        <v>11931</v>
      </c>
      <c r="N2648" s="237" t="s">
        <v>11932</v>
      </c>
      <c r="O2648" s="237" t="s">
        <v>11933</v>
      </c>
      <c r="P2648" s="237" t="s">
        <v>11244</v>
      </c>
      <c r="Q2648" s="237" t="s">
        <v>7382</v>
      </c>
      <c r="R2648" s="237" t="s">
        <v>11928</v>
      </c>
      <c r="S2648" s="237" t="s">
        <v>11929</v>
      </c>
      <c r="T2648" s="237" t="s">
        <v>11930</v>
      </c>
      <c r="U2648" s="237" t="s">
        <v>11934</v>
      </c>
      <c r="V2648" s="237" t="s">
        <v>110</v>
      </c>
      <c r="W2648" s="237"/>
      <c r="X2648" s="237"/>
      <c r="Y2648" s="237" t="s">
        <v>11932</v>
      </c>
      <c r="Z2648" s="237" t="s">
        <v>11933</v>
      </c>
      <c r="AA2648" s="237" t="str">
        <f t="shared" si="472"/>
        <v>スミールステッドタイハク</v>
      </c>
      <c r="AB2648" s="237" t="s">
        <v>11244</v>
      </c>
      <c r="AC2648" s="237" t="str">
        <f t="shared" si="473"/>
        <v>982</v>
      </c>
      <c r="AD2648" s="237" t="str">
        <f t="shared" si="474"/>
        <v>0003</v>
      </c>
      <c r="AE2648" s="237" t="s">
        <v>7382</v>
      </c>
      <c r="AF2648" s="237" t="s">
        <v>11928</v>
      </c>
      <c r="AG2648" s="237" t="str">
        <f t="shared" si="475"/>
        <v>仙台市太白区郡山五丁目19番15号</v>
      </c>
      <c r="AH2648" s="237" t="s">
        <v>11929</v>
      </c>
      <c r="AI2648" s="237" t="s">
        <v>11930</v>
      </c>
      <c r="AJ2648" s="237" t="s">
        <v>260</v>
      </c>
    </row>
    <row r="2649" spans="1:36">
      <c r="A2649" s="237" t="str">
        <f t="shared" si="467"/>
        <v>0415401462就労継続支援Ｂ型</v>
      </c>
      <c r="B2649" s="237" t="s">
        <v>11926</v>
      </c>
      <c r="C2649" s="237" t="s">
        <v>11927</v>
      </c>
      <c r="D2649" s="237" t="str">
        <f t="shared" si="468"/>
        <v>カブシキガイシャサンテック</v>
      </c>
      <c r="E2649" s="237" t="s">
        <v>11244</v>
      </c>
      <c r="F2649" s="237" t="str">
        <f t="shared" si="469"/>
        <v>982</v>
      </c>
      <c r="G2649" s="237" t="str">
        <f t="shared" si="470"/>
        <v>0003</v>
      </c>
      <c r="H2649" s="237" t="s">
        <v>11928</v>
      </c>
      <c r="I2649" s="237" t="str">
        <f t="shared" si="471"/>
        <v>仙台市太白区郡山五丁目19番15号</v>
      </c>
      <c r="J2649" s="237" t="s">
        <v>11929</v>
      </c>
      <c r="K2649" s="237" t="s">
        <v>11930</v>
      </c>
      <c r="L2649" s="237" t="s">
        <v>339</v>
      </c>
      <c r="M2649" s="237" t="s">
        <v>11931</v>
      </c>
      <c r="N2649" s="237" t="s">
        <v>11932</v>
      </c>
      <c r="O2649" s="237" t="s">
        <v>11933</v>
      </c>
      <c r="P2649" s="237" t="s">
        <v>11244</v>
      </c>
      <c r="Q2649" s="237" t="s">
        <v>7382</v>
      </c>
      <c r="R2649" s="237" t="s">
        <v>11928</v>
      </c>
      <c r="S2649" s="237" t="s">
        <v>11929</v>
      </c>
      <c r="T2649" s="237" t="s">
        <v>11930</v>
      </c>
      <c r="U2649" s="237" t="s">
        <v>11934</v>
      </c>
      <c r="V2649" s="237" t="s">
        <v>111</v>
      </c>
      <c r="W2649" s="237"/>
      <c r="X2649" s="237"/>
      <c r="Y2649" s="237" t="s">
        <v>11932</v>
      </c>
      <c r="Z2649" s="237" t="s">
        <v>11933</v>
      </c>
      <c r="AA2649" s="237" t="str">
        <f t="shared" si="472"/>
        <v>スミールステッドタイハク</v>
      </c>
      <c r="AB2649" s="237" t="s">
        <v>11244</v>
      </c>
      <c r="AC2649" s="237" t="str">
        <f t="shared" si="473"/>
        <v>982</v>
      </c>
      <c r="AD2649" s="237" t="str">
        <f t="shared" si="474"/>
        <v>0003</v>
      </c>
      <c r="AE2649" s="237" t="s">
        <v>7382</v>
      </c>
      <c r="AF2649" s="237" t="s">
        <v>11928</v>
      </c>
      <c r="AG2649" s="237" t="str">
        <f t="shared" si="475"/>
        <v>仙台市太白区郡山五丁目19番15号</v>
      </c>
      <c r="AH2649" s="237" t="s">
        <v>11929</v>
      </c>
      <c r="AI2649" s="237" t="s">
        <v>11930</v>
      </c>
      <c r="AJ2649" s="237" t="s">
        <v>260</v>
      </c>
    </row>
    <row r="2650" spans="1:36">
      <c r="A2650" s="237" t="str">
        <f t="shared" si="467"/>
        <v>0415401470就労継続支援Ｂ型</v>
      </c>
      <c r="B2650" s="237" t="s">
        <v>11935</v>
      </c>
      <c r="C2650" s="237" t="s">
        <v>11936</v>
      </c>
      <c r="D2650" s="237" t="str">
        <f t="shared" si="468"/>
        <v>トクテイヒエイリカツドウホウジンバザールタイハクシャカイジギョウセンター</v>
      </c>
      <c r="E2650" s="237" t="s">
        <v>923</v>
      </c>
      <c r="F2650" s="237" t="str">
        <f t="shared" si="469"/>
        <v>983</v>
      </c>
      <c r="G2650" s="237" t="str">
        <f t="shared" si="470"/>
        <v>0852</v>
      </c>
      <c r="H2650" s="237" t="s">
        <v>11937</v>
      </c>
      <c r="I2650" s="237" t="str">
        <f t="shared" si="471"/>
        <v>仙台市宮城野区榴岡一丁目７番15号サニービル1002</v>
      </c>
      <c r="J2650" s="237" t="s">
        <v>11938</v>
      </c>
      <c r="K2650" s="237" t="s">
        <v>11939</v>
      </c>
      <c r="L2650" s="237" t="s">
        <v>901</v>
      </c>
      <c r="M2650" s="237" t="s">
        <v>11940</v>
      </c>
      <c r="N2650" s="237" t="s">
        <v>11941</v>
      </c>
      <c r="O2650" s="237" t="s">
        <v>11942</v>
      </c>
      <c r="P2650" s="237" t="s">
        <v>11943</v>
      </c>
      <c r="Q2650" s="237" t="s">
        <v>7382</v>
      </c>
      <c r="R2650" s="237" t="s">
        <v>11944</v>
      </c>
      <c r="S2650" s="237" t="s">
        <v>11945</v>
      </c>
      <c r="T2650" s="237"/>
      <c r="U2650" s="237" t="s">
        <v>11946</v>
      </c>
      <c r="V2650" s="237" t="s">
        <v>111</v>
      </c>
      <c r="W2650" s="237"/>
      <c r="X2650" s="237"/>
      <c r="Y2650" s="237" t="s">
        <v>11941</v>
      </c>
      <c r="Z2650" s="237" t="s">
        <v>11942</v>
      </c>
      <c r="AA2650" s="237" t="str">
        <f t="shared" si="472"/>
        <v>キボウノホシ</v>
      </c>
      <c r="AB2650" s="237" t="s">
        <v>11943</v>
      </c>
      <c r="AC2650" s="237" t="str">
        <f t="shared" si="473"/>
        <v>982</v>
      </c>
      <c r="AD2650" s="237" t="str">
        <f t="shared" si="474"/>
        <v>0821</v>
      </c>
      <c r="AE2650" s="237" t="s">
        <v>7382</v>
      </c>
      <c r="AF2650" s="237" t="s">
        <v>11944</v>
      </c>
      <c r="AG2650" s="237" t="str">
        <f t="shared" si="475"/>
        <v>仙台市太白区松が丘25番２号</v>
      </c>
      <c r="AH2650" s="237" t="s">
        <v>11945</v>
      </c>
      <c r="AI2650" s="237" t="s">
        <v>11945</v>
      </c>
      <c r="AJ2650" s="237" t="s">
        <v>260</v>
      </c>
    </row>
    <row r="2651" spans="1:36">
      <c r="A2651" s="237" t="str">
        <f t="shared" si="467"/>
        <v>0415401488居宅介護</v>
      </c>
      <c r="B2651" s="237" t="s">
        <v>11947</v>
      </c>
      <c r="C2651" s="237" t="s">
        <v>11948</v>
      </c>
      <c r="D2651" s="237" t="str">
        <f t="shared" si="468"/>
        <v>カブシキカイシャセンケイ</v>
      </c>
      <c r="E2651" s="237" t="s">
        <v>11801</v>
      </c>
      <c r="F2651" s="237" t="str">
        <f t="shared" si="469"/>
        <v>982</v>
      </c>
      <c r="G2651" s="237" t="str">
        <f t="shared" si="470"/>
        <v>0815</v>
      </c>
      <c r="H2651" s="237" t="s">
        <v>11949</v>
      </c>
      <c r="I2651" s="237" t="str">
        <f t="shared" si="471"/>
        <v>仙台市太白区山田上ノ台町７番45号</v>
      </c>
      <c r="J2651" s="237" t="s">
        <v>11950</v>
      </c>
      <c r="K2651" s="237" t="s">
        <v>11950</v>
      </c>
      <c r="L2651" s="237" t="s">
        <v>635</v>
      </c>
      <c r="M2651" s="237" t="s">
        <v>2576</v>
      </c>
      <c r="N2651" s="237" t="s">
        <v>11951</v>
      </c>
      <c r="O2651" s="237" t="s">
        <v>11952</v>
      </c>
      <c r="P2651" s="237" t="s">
        <v>11801</v>
      </c>
      <c r="Q2651" s="237" t="s">
        <v>7382</v>
      </c>
      <c r="R2651" s="237" t="s">
        <v>11949</v>
      </c>
      <c r="S2651" s="237" t="s">
        <v>11950</v>
      </c>
      <c r="T2651" s="237" t="s">
        <v>11950</v>
      </c>
      <c r="U2651" s="237" t="s">
        <v>11953</v>
      </c>
      <c r="V2651" s="237" t="s">
        <v>99</v>
      </c>
      <c r="W2651" s="237"/>
      <c r="X2651" s="237"/>
      <c r="Y2651" s="237" t="s">
        <v>11951</v>
      </c>
      <c r="Z2651" s="237" t="s">
        <v>11952</v>
      </c>
      <c r="AA2651" s="237" t="str">
        <f t="shared" si="472"/>
        <v>サポートタマキ（タマキ）</v>
      </c>
      <c r="AB2651" s="237" t="s">
        <v>11801</v>
      </c>
      <c r="AC2651" s="237" t="str">
        <f t="shared" si="473"/>
        <v>982</v>
      </c>
      <c r="AD2651" s="237" t="str">
        <f t="shared" si="474"/>
        <v>0815</v>
      </c>
      <c r="AE2651" s="237" t="s">
        <v>7382</v>
      </c>
      <c r="AF2651" s="237" t="s">
        <v>11949</v>
      </c>
      <c r="AG2651" s="237" t="str">
        <f t="shared" si="475"/>
        <v>仙台市太白区山田上ノ台町７番45号</v>
      </c>
      <c r="AH2651" s="237" t="s">
        <v>11950</v>
      </c>
      <c r="AI2651" s="237" t="s">
        <v>11950</v>
      </c>
      <c r="AJ2651" s="237" t="s">
        <v>332</v>
      </c>
    </row>
    <row r="2652" spans="1:36">
      <c r="A2652" s="237" t="str">
        <f t="shared" si="467"/>
        <v>0415401488重度訪問介護</v>
      </c>
      <c r="B2652" s="237" t="s">
        <v>11947</v>
      </c>
      <c r="C2652" s="237" t="s">
        <v>11948</v>
      </c>
      <c r="D2652" s="237" t="str">
        <f t="shared" si="468"/>
        <v>カブシキカイシャセンケイ</v>
      </c>
      <c r="E2652" s="237" t="s">
        <v>11801</v>
      </c>
      <c r="F2652" s="237" t="str">
        <f t="shared" si="469"/>
        <v>982</v>
      </c>
      <c r="G2652" s="237" t="str">
        <f t="shared" si="470"/>
        <v>0815</v>
      </c>
      <c r="H2652" s="237" t="s">
        <v>11949</v>
      </c>
      <c r="I2652" s="237" t="str">
        <f t="shared" si="471"/>
        <v>仙台市太白区山田上ノ台町７番45号</v>
      </c>
      <c r="J2652" s="237" t="s">
        <v>11950</v>
      </c>
      <c r="K2652" s="237" t="s">
        <v>11950</v>
      </c>
      <c r="L2652" s="237" t="s">
        <v>635</v>
      </c>
      <c r="M2652" s="237" t="s">
        <v>2576</v>
      </c>
      <c r="N2652" s="237" t="s">
        <v>11951</v>
      </c>
      <c r="O2652" s="237" t="s">
        <v>11952</v>
      </c>
      <c r="P2652" s="237" t="s">
        <v>11801</v>
      </c>
      <c r="Q2652" s="237" t="s">
        <v>7382</v>
      </c>
      <c r="R2652" s="237" t="s">
        <v>11949</v>
      </c>
      <c r="S2652" s="237" t="s">
        <v>11950</v>
      </c>
      <c r="T2652" s="237" t="s">
        <v>11950</v>
      </c>
      <c r="U2652" s="237" t="s">
        <v>11953</v>
      </c>
      <c r="V2652" s="237" t="s">
        <v>101</v>
      </c>
      <c r="W2652" s="237"/>
      <c r="X2652" s="237"/>
      <c r="Y2652" s="237" t="s">
        <v>11951</v>
      </c>
      <c r="Z2652" s="237" t="s">
        <v>11952</v>
      </c>
      <c r="AA2652" s="237" t="str">
        <f t="shared" si="472"/>
        <v>サポートタマキ（タマキ）</v>
      </c>
      <c r="AB2652" s="237" t="s">
        <v>11801</v>
      </c>
      <c r="AC2652" s="237" t="str">
        <f t="shared" si="473"/>
        <v>982</v>
      </c>
      <c r="AD2652" s="237" t="str">
        <f t="shared" si="474"/>
        <v>0815</v>
      </c>
      <c r="AE2652" s="237" t="s">
        <v>7382</v>
      </c>
      <c r="AF2652" s="237" t="s">
        <v>11949</v>
      </c>
      <c r="AG2652" s="237" t="str">
        <f t="shared" si="475"/>
        <v>仙台市太白区山田上ノ台町７番45号</v>
      </c>
      <c r="AH2652" s="237" t="s">
        <v>11950</v>
      </c>
      <c r="AI2652" s="237" t="s">
        <v>11950</v>
      </c>
      <c r="AJ2652" s="237" t="s">
        <v>332</v>
      </c>
    </row>
    <row r="2653" spans="1:36">
      <c r="A2653" s="237" t="str">
        <f t="shared" si="467"/>
        <v>0415401488行動援護</v>
      </c>
      <c r="B2653" s="237" t="s">
        <v>11947</v>
      </c>
      <c r="C2653" s="237" t="s">
        <v>11948</v>
      </c>
      <c r="D2653" s="237" t="str">
        <f t="shared" si="468"/>
        <v>カブシキカイシャセンケイ</v>
      </c>
      <c r="E2653" s="237" t="s">
        <v>11801</v>
      </c>
      <c r="F2653" s="237" t="str">
        <f t="shared" si="469"/>
        <v>982</v>
      </c>
      <c r="G2653" s="237" t="str">
        <f t="shared" si="470"/>
        <v>0815</v>
      </c>
      <c r="H2653" s="237" t="s">
        <v>11949</v>
      </c>
      <c r="I2653" s="237" t="str">
        <f t="shared" si="471"/>
        <v>仙台市太白区山田上ノ台町７番45号</v>
      </c>
      <c r="J2653" s="237" t="s">
        <v>11950</v>
      </c>
      <c r="K2653" s="237" t="s">
        <v>11950</v>
      </c>
      <c r="L2653" s="237" t="s">
        <v>635</v>
      </c>
      <c r="M2653" s="237" t="s">
        <v>2576</v>
      </c>
      <c r="N2653" s="237" t="s">
        <v>11951</v>
      </c>
      <c r="O2653" s="237" t="s">
        <v>11952</v>
      </c>
      <c r="P2653" s="237" t="s">
        <v>11801</v>
      </c>
      <c r="Q2653" s="237" t="s">
        <v>7382</v>
      </c>
      <c r="R2653" s="237" t="s">
        <v>11949</v>
      </c>
      <c r="S2653" s="237" t="s">
        <v>11950</v>
      </c>
      <c r="T2653" s="237" t="s">
        <v>11950</v>
      </c>
      <c r="U2653" s="237" t="s">
        <v>11953</v>
      </c>
      <c r="V2653" s="237" t="s">
        <v>102</v>
      </c>
      <c r="W2653" s="237"/>
      <c r="X2653" s="237"/>
      <c r="Y2653" s="237" t="s">
        <v>11951</v>
      </c>
      <c r="Z2653" s="237" t="s">
        <v>11952</v>
      </c>
      <c r="AA2653" s="237" t="str">
        <f t="shared" si="472"/>
        <v>サポートタマキ（タマキ）</v>
      </c>
      <c r="AB2653" s="237" t="s">
        <v>11801</v>
      </c>
      <c r="AC2653" s="237" t="str">
        <f t="shared" si="473"/>
        <v>982</v>
      </c>
      <c r="AD2653" s="237" t="str">
        <f t="shared" si="474"/>
        <v>0815</v>
      </c>
      <c r="AE2653" s="237" t="s">
        <v>7382</v>
      </c>
      <c r="AF2653" s="237" t="s">
        <v>11949</v>
      </c>
      <c r="AG2653" s="237" t="str">
        <f t="shared" si="475"/>
        <v>仙台市太白区山田上ノ台町７番45号</v>
      </c>
      <c r="AH2653" s="237" t="s">
        <v>11950</v>
      </c>
      <c r="AI2653" s="237" t="s">
        <v>11950</v>
      </c>
      <c r="AJ2653" s="237" t="s">
        <v>332</v>
      </c>
    </row>
    <row r="2654" spans="1:36">
      <c r="A2654" s="237" t="str">
        <f t="shared" si="467"/>
        <v>0415401488同行援護</v>
      </c>
      <c r="B2654" s="237" t="s">
        <v>11947</v>
      </c>
      <c r="C2654" s="237" t="s">
        <v>11948</v>
      </c>
      <c r="D2654" s="237" t="str">
        <f t="shared" si="468"/>
        <v>カブシキカイシャセンケイ</v>
      </c>
      <c r="E2654" s="237" t="s">
        <v>11801</v>
      </c>
      <c r="F2654" s="237" t="str">
        <f t="shared" si="469"/>
        <v>982</v>
      </c>
      <c r="G2654" s="237" t="str">
        <f t="shared" si="470"/>
        <v>0815</v>
      </c>
      <c r="H2654" s="237" t="s">
        <v>11949</v>
      </c>
      <c r="I2654" s="237" t="str">
        <f t="shared" si="471"/>
        <v>仙台市太白区山田上ノ台町７番45号</v>
      </c>
      <c r="J2654" s="237" t="s">
        <v>11950</v>
      </c>
      <c r="K2654" s="237" t="s">
        <v>11950</v>
      </c>
      <c r="L2654" s="237" t="s">
        <v>635</v>
      </c>
      <c r="M2654" s="237" t="s">
        <v>2576</v>
      </c>
      <c r="N2654" s="237" t="s">
        <v>11951</v>
      </c>
      <c r="O2654" s="237" t="s">
        <v>11952</v>
      </c>
      <c r="P2654" s="237" t="s">
        <v>11801</v>
      </c>
      <c r="Q2654" s="237" t="s">
        <v>7382</v>
      </c>
      <c r="R2654" s="237" t="s">
        <v>11949</v>
      </c>
      <c r="S2654" s="237" t="s">
        <v>11950</v>
      </c>
      <c r="T2654" s="237" t="s">
        <v>11950</v>
      </c>
      <c r="U2654" s="237" t="s">
        <v>11953</v>
      </c>
      <c r="V2654" s="237" t="s">
        <v>126</v>
      </c>
      <c r="W2654" s="237"/>
      <c r="X2654" s="237"/>
      <c r="Y2654" s="237" t="s">
        <v>11951</v>
      </c>
      <c r="Z2654" s="237" t="s">
        <v>11952</v>
      </c>
      <c r="AA2654" s="237" t="str">
        <f t="shared" si="472"/>
        <v>サポートタマキ（タマキ）</v>
      </c>
      <c r="AB2654" s="237" t="s">
        <v>11801</v>
      </c>
      <c r="AC2654" s="237" t="str">
        <f t="shared" si="473"/>
        <v>982</v>
      </c>
      <c r="AD2654" s="237" t="str">
        <f t="shared" si="474"/>
        <v>0815</v>
      </c>
      <c r="AE2654" s="237" t="s">
        <v>7382</v>
      </c>
      <c r="AF2654" s="237" t="s">
        <v>11949</v>
      </c>
      <c r="AG2654" s="237" t="str">
        <f t="shared" si="475"/>
        <v>仙台市太白区山田上ノ台町７番45号</v>
      </c>
      <c r="AH2654" s="237" t="s">
        <v>11950</v>
      </c>
      <c r="AI2654" s="237" t="s">
        <v>11950</v>
      </c>
      <c r="AJ2654" s="237" t="s">
        <v>332</v>
      </c>
    </row>
    <row r="2655" spans="1:36">
      <c r="A2655" s="237" t="str">
        <f t="shared" si="467"/>
        <v>0415401520居宅介護</v>
      </c>
      <c r="B2655" s="237" t="s">
        <v>11954</v>
      </c>
      <c r="C2655" s="237" t="s">
        <v>11955</v>
      </c>
      <c r="D2655" s="237" t="str">
        <f t="shared" si="468"/>
        <v>カブシキガイシャジーピー　リミテッド</v>
      </c>
      <c r="E2655" s="237" t="s">
        <v>9242</v>
      </c>
      <c r="F2655" s="237" t="str">
        <f t="shared" si="469"/>
        <v>983</v>
      </c>
      <c r="G2655" s="237" t="str">
        <f t="shared" si="470"/>
        <v>0826</v>
      </c>
      <c r="H2655" s="237" t="s">
        <v>11956</v>
      </c>
      <c r="I2655" s="237" t="str">
        <f t="shared" si="471"/>
        <v>仙台市宮城野区鶴ケ谷東四丁目21番１号</v>
      </c>
      <c r="J2655" s="237" t="s">
        <v>11957</v>
      </c>
      <c r="K2655" s="237" t="s">
        <v>11958</v>
      </c>
      <c r="L2655" s="237" t="s">
        <v>339</v>
      </c>
      <c r="M2655" s="237" t="s">
        <v>11959</v>
      </c>
      <c r="N2655" s="237" t="s">
        <v>11960</v>
      </c>
      <c r="O2655" s="237" t="s">
        <v>11961</v>
      </c>
      <c r="P2655" s="237" t="s">
        <v>11360</v>
      </c>
      <c r="Q2655" s="237" t="s">
        <v>7382</v>
      </c>
      <c r="R2655" s="237" t="s">
        <v>11962</v>
      </c>
      <c r="S2655" s="237" t="s">
        <v>11963</v>
      </c>
      <c r="T2655" s="237" t="s">
        <v>11964</v>
      </c>
      <c r="U2655" s="237" t="s">
        <v>11965</v>
      </c>
      <c r="V2655" s="237" t="s">
        <v>99</v>
      </c>
      <c r="W2655" s="237"/>
      <c r="X2655" s="237"/>
      <c r="Y2655" s="237" t="s">
        <v>11960</v>
      </c>
      <c r="Z2655" s="237" t="s">
        <v>11961</v>
      </c>
      <c r="AA2655" s="237" t="str">
        <f t="shared" si="472"/>
        <v>スマイリーセンダイミナミ</v>
      </c>
      <c r="AB2655" s="237" t="s">
        <v>11360</v>
      </c>
      <c r="AC2655" s="237" t="str">
        <f t="shared" si="473"/>
        <v>981</v>
      </c>
      <c r="AD2655" s="237" t="str">
        <f t="shared" si="474"/>
        <v>1106</v>
      </c>
      <c r="AE2655" s="237" t="s">
        <v>7382</v>
      </c>
      <c r="AF2655" s="237" t="s">
        <v>11962</v>
      </c>
      <c r="AG2655" s="237" t="str">
        <f t="shared" si="475"/>
        <v>仙台市太白区柳生一丁目11番地の８　仙光ビル403</v>
      </c>
      <c r="AH2655" s="237" t="s">
        <v>11963</v>
      </c>
      <c r="AI2655" s="237" t="s">
        <v>11964</v>
      </c>
      <c r="AJ2655" s="237" t="s">
        <v>332</v>
      </c>
    </row>
    <row r="2656" spans="1:36">
      <c r="A2656" s="237" t="str">
        <f t="shared" si="467"/>
        <v>0415401520重度訪問介護</v>
      </c>
      <c r="B2656" s="237" t="s">
        <v>11954</v>
      </c>
      <c r="C2656" s="237" t="s">
        <v>11955</v>
      </c>
      <c r="D2656" s="237" t="str">
        <f t="shared" si="468"/>
        <v>カブシキガイシャジーピー　リミテッド</v>
      </c>
      <c r="E2656" s="237" t="s">
        <v>9242</v>
      </c>
      <c r="F2656" s="237" t="str">
        <f t="shared" si="469"/>
        <v>983</v>
      </c>
      <c r="G2656" s="237" t="str">
        <f t="shared" si="470"/>
        <v>0826</v>
      </c>
      <c r="H2656" s="237" t="s">
        <v>11956</v>
      </c>
      <c r="I2656" s="237" t="str">
        <f t="shared" si="471"/>
        <v>仙台市宮城野区鶴ケ谷東四丁目21番１号</v>
      </c>
      <c r="J2656" s="237" t="s">
        <v>11957</v>
      </c>
      <c r="K2656" s="237" t="s">
        <v>11958</v>
      </c>
      <c r="L2656" s="237" t="s">
        <v>339</v>
      </c>
      <c r="M2656" s="237" t="s">
        <v>11959</v>
      </c>
      <c r="N2656" s="237" t="s">
        <v>11960</v>
      </c>
      <c r="O2656" s="237" t="s">
        <v>11961</v>
      </c>
      <c r="P2656" s="237" t="s">
        <v>11360</v>
      </c>
      <c r="Q2656" s="237" t="s">
        <v>7382</v>
      </c>
      <c r="R2656" s="237" t="s">
        <v>11962</v>
      </c>
      <c r="S2656" s="237" t="s">
        <v>11963</v>
      </c>
      <c r="T2656" s="237" t="s">
        <v>11964</v>
      </c>
      <c r="U2656" s="237" t="s">
        <v>11965</v>
      </c>
      <c r="V2656" s="237" t="s">
        <v>101</v>
      </c>
      <c r="W2656" s="237"/>
      <c r="X2656" s="237"/>
      <c r="Y2656" s="237" t="s">
        <v>11960</v>
      </c>
      <c r="Z2656" s="237" t="s">
        <v>11961</v>
      </c>
      <c r="AA2656" s="237" t="str">
        <f t="shared" si="472"/>
        <v>スマイリーセンダイミナミ</v>
      </c>
      <c r="AB2656" s="237" t="s">
        <v>11360</v>
      </c>
      <c r="AC2656" s="237" t="str">
        <f t="shared" si="473"/>
        <v>981</v>
      </c>
      <c r="AD2656" s="237" t="str">
        <f t="shared" si="474"/>
        <v>1106</v>
      </c>
      <c r="AE2656" s="237" t="s">
        <v>7382</v>
      </c>
      <c r="AF2656" s="237" t="s">
        <v>11962</v>
      </c>
      <c r="AG2656" s="237" t="str">
        <f t="shared" si="475"/>
        <v>仙台市太白区柳生一丁目11番地の８　仙光ビル403</v>
      </c>
      <c r="AH2656" s="237" t="s">
        <v>11963</v>
      </c>
      <c r="AI2656" s="237" t="s">
        <v>11964</v>
      </c>
      <c r="AJ2656" s="237" t="s">
        <v>332</v>
      </c>
    </row>
    <row r="2657" spans="1:36">
      <c r="A2657" s="237" t="str">
        <f t="shared" si="467"/>
        <v>0415401520同行援護</v>
      </c>
      <c r="B2657" s="237" t="s">
        <v>11954</v>
      </c>
      <c r="C2657" s="237" t="s">
        <v>11955</v>
      </c>
      <c r="D2657" s="237" t="str">
        <f t="shared" si="468"/>
        <v>カブシキガイシャジーピー　リミテッド</v>
      </c>
      <c r="E2657" s="237" t="s">
        <v>9242</v>
      </c>
      <c r="F2657" s="237" t="str">
        <f t="shared" si="469"/>
        <v>983</v>
      </c>
      <c r="G2657" s="237" t="str">
        <f t="shared" si="470"/>
        <v>0826</v>
      </c>
      <c r="H2657" s="237" t="s">
        <v>11956</v>
      </c>
      <c r="I2657" s="237" t="str">
        <f t="shared" si="471"/>
        <v>仙台市宮城野区鶴ケ谷東四丁目21番１号</v>
      </c>
      <c r="J2657" s="237" t="s">
        <v>11957</v>
      </c>
      <c r="K2657" s="237" t="s">
        <v>11958</v>
      </c>
      <c r="L2657" s="237" t="s">
        <v>339</v>
      </c>
      <c r="M2657" s="237" t="s">
        <v>11959</v>
      </c>
      <c r="N2657" s="237" t="s">
        <v>11960</v>
      </c>
      <c r="O2657" s="237" t="s">
        <v>11961</v>
      </c>
      <c r="P2657" s="237" t="s">
        <v>11360</v>
      </c>
      <c r="Q2657" s="237" t="s">
        <v>7382</v>
      </c>
      <c r="R2657" s="237" t="s">
        <v>11962</v>
      </c>
      <c r="S2657" s="237" t="s">
        <v>11963</v>
      </c>
      <c r="T2657" s="237" t="s">
        <v>11964</v>
      </c>
      <c r="U2657" s="237" t="s">
        <v>11965</v>
      </c>
      <c r="V2657" s="237" t="s">
        <v>126</v>
      </c>
      <c r="W2657" s="237"/>
      <c r="X2657" s="237"/>
      <c r="Y2657" s="237" t="s">
        <v>11960</v>
      </c>
      <c r="Z2657" s="237" t="s">
        <v>11961</v>
      </c>
      <c r="AA2657" s="237" t="str">
        <f t="shared" si="472"/>
        <v>スマイリーセンダイミナミ</v>
      </c>
      <c r="AB2657" s="237" t="s">
        <v>11360</v>
      </c>
      <c r="AC2657" s="237" t="str">
        <f t="shared" si="473"/>
        <v>981</v>
      </c>
      <c r="AD2657" s="237" t="str">
        <f t="shared" si="474"/>
        <v>1106</v>
      </c>
      <c r="AE2657" s="237" t="s">
        <v>7382</v>
      </c>
      <c r="AF2657" s="237" t="s">
        <v>11962</v>
      </c>
      <c r="AG2657" s="237" t="str">
        <f t="shared" si="475"/>
        <v>仙台市太白区柳生一丁目11番地の８　仙光ビル403</v>
      </c>
      <c r="AH2657" s="237" t="s">
        <v>11963</v>
      </c>
      <c r="AI2657" s="237" t="s">
        <v>11964</v>
      </c>
      <c r="AJ2657" s="237" t="s">
        <v>332</v>
      </c>
    </row>
    <row r="2658" spans="1:36">
      <c r="A2658" s="237" t="str">
        <f t="shared" si="467"/>
        <v>0415401538居宅介護</v>
      </c>
      <c r="B2658" s="237" t="s">
        <v>11966</v>
      </c>
      <c r="C2658" s="237" t="s">
        <v>11967</v>
      </c>
      <c r="D2658" s="237" t="str">
        <f t="shared" si="468"/>
        <v>ゴウドウガイシャオサンポシヨウ</v>
      </c>
      <c r="E2658" s="237" t="s">
        <v>11676</v>
      </c>
      <c r="F2658" s="237" t="str">
        <f t="shared" si="469"/>
        <v>982</v>
      </c>
      <c r="G2658" s="237" t="str">
        <f t="shared" si="470"/>
        <v>0006</v>
      </c>
      <c r="H2658" s="237" t="s">
        <v>11968</v>
      </c>
      <c r="I2658" s="237" t="str">
        <f t="shared" si="471"/>
        <v>仙台市太白区東郡山二丁目21番27号</v>
      </c>
      <c r="J2658" s="237" t="s">
        <v>11969</v>
      </c>
      <c r="K2658" s="237" t="s">
        <v>11969</v>
      </c>
      <c r="L2658" s="237" t="s">
        <v>821</v>
      </c>
      <c r="M2658" s="237" t="s">
        <v>11970</v>
      </c>
      <c r="N2658" s="237" t="s">
        <v>11966</v>
      </c>
      <c r="O2658" s="237" t="s">
        <v>11967</v>
      </c>
      <c r="P2658" s="237" t="s">
        <v>11676</v>
      </c>
      <c r="Q2658" s="237" t="s">
        <v>7382</v>
      </c>
      <c r="R2658" s="237" t="s">
        <v>11968</v>
      </c>
      <c r="S2658" s="237" t="s">
        <v>11969</v>
      </c>
      <c r="T2658" s="237" t="s">
        <v>11969</v>
      </c>
      <c r="U2658" s="237" t="s">
        <v>11971</v>
      </c>
      <c r="V2658" s="237" t="s">
        <v>99</v>
      </c>
      <c r="W2658" s="237"/>
      <c r="X2658" s="237"/>
      <c r="Y2658" s="237" t="s">
        <v>11966</v>
      </c>
      <c r="Z2658" s="237" t="s">
        <v>11967</v>
      </c>
      <c r="AA2658" s="237" t="str">
        <f t="shared" si="472"/>
        <v>ゴウドウガイシャオサンポシヨウ</v>
      </c>
      <c r="AB2658" s="237" t="s">
        <v>11676</v>
      </c>
      <c r="AC2658" s="237" t="str">
        <f t="shared" si="473"/>
        <v>982</v>
      </c>
      <c r="AD2658" s="237" t="str">
        <f t="shared" si="474"/>
        <v>0006</v>
      </c>
      <c r="AE2658" s="237" t="s">
        <v>7382</v>
      </c>
      <c r="AF2658" s="237" t="s">
        <v>11968</v>
      </c>
      <c r="AG2658" s="237" t="str">
        <f t="shared" si="475"/>
        <v>仙台市太白区東郡山二丁目21番27号</v>
      </c>
      <c r="AH2658" s="237" t="s">
        <v>11969</v>
      </c>
      <c r="AI2658" s="237" t="s">
        <v>11969</v>
      </c>
      <c r="AJ2658" s="237" t="s">
        <v>332</v>
      </c>
    </row>
    <row r="2659" spans="1:36">
      <c r="A2659" s="237" t="str">
        <f t="shared" si="467"/>
        <v>0415401546居宅介護</v>
      </c>
      <c r="B2659" s="237" t="s">
        <v>11972</v>
      </c>
      <c r="C2659" s="237" t="s">
        <v>11973</v>
      </c>
      <c r="D2659" s="237" t="str">
        <f t="shared" si="468"/>
        <v>カブシキカイシャユウキサンサン</v>
      </c>
      <c r="E2659" s="237" t="s">
        <v>2746</v>
      </c>
      <c r="F2659" s="237" t="str">
        <f t="shared" si="469"/>
        <v>982</v>
      </c>
      <c r="G2659" s="237" t="str">
        <f t="shared" si="470"/>
        <v>0825</v>
      </c>
      <c r="H2659" s="237" t="s">
        <v>11974</v>
      </c>
      <c r="I2659" s="237" t="str">
        <f t="shared" si="471"/>
        <v>仙台市太白区西の平一丁目16番7号</v>
      </c>
      <c r="J2659" s="237" t="s">
        <v>11975</v>
      </c>
      <c r="K2659" s="237" t="s">
        <v>11976</v>
      </c>
      <c r="L2659" s="237" t="s">
        <v>339</v>
      </c>
      <c r="M2659" s="237" t="s">
        <v>11977</v>
      </c>
      <c r="N2659" s="237" t="s">
        <v>11978</v>
      </c>
      <c r="O2659" s="237" t="s">
        <v>11979</v>
      </c>
      <c r="P2659" s="237" t="s">
        <v>2746</v>
      </c>
      <c r="Q2659" s="237" t="s">
        <v>7382</v>
      </c>
      <c r="R2659" s="237" t="s">
        <v>11974</v>
      </c>
      <c r="S2659" s="237" t="s">
        <v>11975</v>
      </c>
      <c r="T2659" s="237" t="s">
        <v>11976</v>
      </c>
      <c r="U2659" s="237" t="s">
        <v>11980</v>
      </c>
      <c r="V2659" s="237" t="s">
        <v>99</v>
      </c>
      <c r="W2659" s="237"/>
      <c r="X2659" s="237"/>
      <c r="Y2659" s="237" t="s">
        <v>11978</v>
      </c>
      <c r="Z2659" s="237" t="s">
        <v>11979</v>
      </c>
      <c r="AA2659" s="237" t="str">
        <f t="shared" si="472"/>
        <v>ユウキサンサンケアサービス</v>
      </c>
      <c r="AB2659" s="237" t="s">
        <v>2746</v>
      </c>
      <c r="AC2659" s="237" t="str">
        <f t="shared" si="473"/>
        <v>982</v>
      </c>
      <c r="AD2659" s="237" t="str">
        <f t="shared" si="474"/>
        <v>0825</v>
      </c>
      <c r="AE2659" s="237" t="s">
        <v>7382</v>
      </c>
      <c r="AF2659" s="237" t="s">
        <v>11974</v>
      </c>
      <c r="AG2659" s="237" t="str">
        <f t="shared" si="475"/>
        <v>仙台市太白区西の平一丁目16番7号</v>
      </c>
      <c r="AH2659" s="237" t="s">
        <v>11975</v>
      </c>
      <c r="AI2659" s="237" t="s">
        <v>11976</v>
      </c>
      <c r="AJ2659" s="237" t="s">
        <v>332</v>
      </c>
    </row>
    <row r="2660" spans="1:36">
      <c r="A2660" s="237" t="str">
        <f t="shared" si="467"/>
        <v>0415401546重度訪問介護</v>
      </c>
      <c r="B2660" s="237" t="s">
        <v>11972</v>
      </c>
      <c r="C2660" s="237" t="s">
        <v>11973</v>
      </c>
      <c r="D2660" s="237" t="str">
        <f t="shared" si="468"/>
        <v>カブシキカイシャユウキサンサン</v>
      </c>
      <c r="E2660" s="237" t="s">
        <v>2746</v>
      </c>
      <c r="F2660" s="237" t="str">
        <f t="shared" si="469"/>
        <v>982</v>
      </c>
      <c r="G2660" s="237" t="str">
        <f t="shared" si="470"/>
        <v>0825</v>
      </c>
      <c r="H2660" s="237" t="s">
        <v>11974</v>
      </c>
      <c r="I2660" s="237" t="str">
        <f t="shared" si="471"/>
        <v>仙台市太白区西の平一丁目16番7号</v>
      </c>
      <c r="J2660" s="237" t="s">
        <v>11975</v>
      </c>
      <c r="K2660" s="237" t="s">
        <v>11976</v>
      </c>
      <c r="L2660" s="237" t="s">
        <v>339</v>
      </c>
      <c r="M2660" s="237" t="s">
        <v>11977</v>
      </c>
      <c r="N2660" s="237" t="s">
        <v>11978</v>
      </c>
      <c r="O2660" s="237" t="s">
        <v>11979</v>
      </c>
      <c r="P2660" s="237" t="s">
        <v>2746</v>
      </c>
      <c r="Q2660" s="237" t="s">
        <v>7382</v>
      </c>
      <c r="R2660" s="237" t="s">
        <v>11974</v>
      </c>
      <c r="S2660" s="237" t="s">
        <v>11975</v>
      </c>
      <c r="T2660" s="237" t="s">
        <v>11976</v>
      </c>
      <c r="U2660" s="237" t="s">
        <v>11980</v>
      </c>
      <c r="V2660" s="237" t="s">
        <v>101</v>
      </c>
      <c r="W2660" s="237"/>
      <c r="X2660" s="237"/>
      <c r="Y2660" s="237" t="s">
        <v>11978</v>
      </c>
      <c r="Z2660" s="237" t="s">
        <v>11979</v>
      </c>
      <c r="AA2660" s="237" t="str">
        <f t="shared" si="472"/>
        <v>ユウキサンサンケアサービス</v>
      </c>
      <c r="AB2660" s="237" t="s">
        <v>2746</v>
      </c>
      <c r="AC2660" s="237" t="str">
        <f t="shared" si="473"/>
        <v>982</v>
      </c>
      <c r="AD2660" s="237" t="str">
        <f t="shared" si="474"/>
        <v>0825</v>
      </c>
      <c r="AE2660" s="237" t="s">
        <v>7382</v>
      </c>
      <c r="AF2660" s="237" t="s">
        <v>11974</v>
      </c>
      <c r="AG2660" s="237" t="str">
        <f t="shared" si="475"/>
        <v>仙台市太白区西の平一丁目16番7号</v>
      </c>
      <c r="AH2660" s="237" t="s">
        <v>11975</v>
      </c>
      <c r="AI2660" s="237" t="s">
        <v>11976</v>
      </c>
      <c r="AJ2660" s="237" t="s">
        <v>332</v>
      </c>
    </row>
    <row r="2661" spans="1:36">
      <c r="A2661" s="237" t="str">
        <f t="shared" si="467"/>
        <v>0415401553生活介護</v>
      </c>
      <c r="B2661" s="237" t="s">
        <v>7277</v>
      </c>
      <c r="C2661" s="237" t="s">
        <v>7278</v>
      </c>
      <c r="D2661" s="237" t="str">
        <f t="shared" si="468"/>
        <v>シャカイフクシホウジンツドイノイエ</v>
      </c>
      <c r="E2661" s="237" t="s">
        <v>7279</v>
      </c>
      <c r="F2661" s="237" t="str">
        <f t="shared" si="469"/>
        <v>984</v>
      </c>
      <c r="G2661" s="237" t="str">
        <f t="shared" si="470"/>
        <v>0838</v>
      </c>
      <c r="H2661" s="237" t="s">
        <v>7280</v>
      </c>
      <c r="I2661" s="237" t="str">
        <f t="shared" si="471"/>
        <v>仙台市若林区上飯田一丁目１７番５８号</v>
      </c>
      <c r="J2661" s="237" t="s">
        <v>7281</v>
      </c>
      <c r="K2661" s="237" t="s">
        <v>7282</v>
      </c>
      <c r="L2661" s="237" t="s">
        <v>248</v>
      </c>
      <c r="M2661" s="237" t="s">
        <v>7283</v>
      </c>
      <c r="N2661" s="237" t="s">
        <v>11981</v>
      </c>
      <c r="O2661" s="237" t="s">
        <v>11982</v>
      </c>
      <c r="P2661" s="237" t="s">
        <v>2210</v>
      </c>
      <c r="Q2661" s="237" t="s">
        <v>7382</v>
      </c>
      <c r="R2661" s="237" t="s">
        <v>11983</v>
      </c>
      <c r="S2661" s="237" t="s">
        <v>11624</v>
      </c>
      <c r="T2661" s="237" t="s">
        <v>11625</v>
      </c>
      <c r="U2661" s="237" t="s">
        <v>11984</v>
      </c>
      <c r="V2661" s="237" t="s">
        <v>105</v>
      </c>
      <c r="W2661" s="237"/>
      <c r="X2661" s="237"/>
      <c r="Y2661" s="237" t="s">
        <v>11981</v>
      </c>
      <c r="Z2661" s="237" t="s">
        <v>11982</v>
      </c>
      <c r="AA2661" s="237" t="str">
        <f t="shared" si="472"/>
        <v>ヤギヤマツドイノイエ</v>
      </c>
      <c r="AB2661" s="237" t="s">
        <v>2210</v>
      </c>
      <c r="AC2661" s="237" t="str">
        <f t="shared" si="473"/>
        <v>982</v>
      </c>
      <c r="AD2661" s="237" t="str">
        <f t="shared" si="474"/>
        <v>0801</v>
      </c>
      <c r="AE2661" s="237" t="s">
        <v>7382</v>
      </c>
      <c r="AF2661" s="237" t="s">
        <v>11983</v>
      </c>
      <c r="AG2661" s="237" t="str">
        <f t="shared" si="475"/>
        <v>仙台市太白区八木山本町一丁目41番地の２</v>
      </c>
      <c r="AH2661" s="237" t="s">
        <v>11624</v>
      </c>
      <c r="AI2661" s="237" t="s">
        <v>11625</v>
      </c>
      <c r="AJ2661" s="237" t="s">
        <v>260</v>
      </c>
    </row>
    <row r="2662" spans="1:36">
      <c r="A2662" s="237" t="str">
        <f t="shared" si="467"/>
        <v>0415401561居宅介護</v>
      </c>
      <c r="B2662" s="237" t="s">
        <v>2482</v>
      </c>
      <c r="C2662" s="237" t="s">
        <v>2483</v>
      </c>
      <c r="D2662" s="237" t="str">
        <f t="shared" si="468"/>
        <v>カブシキカイシャウエルシスパートナーズ</v>
      </c>
      <c r="E2662" s="237" t="s">
        <v>2484</v>
      </c>
      <c r="F2662" s="237" t="str">
        <f t="shared" si="469"/>
        <v>980</v>
      </c>
      <c r="G2662" s="237" t="str">
        <f t="shared" si="470"/>
        <v>0811</v>
      </c>
      <c r="H2662" s="237" t="s">
        <v>7656</v>
      </c>
      <c r="I2662" s="237" t="str">
        <f t="shared" si="471"/>
        <v>仙台市青葉区一番町一丁目１番３０号南町通有楽館ビル５階</v>
      </c>
      <c r="J2662" s="237" t="s">
        <v>2486</v>
      </c>
      <c r="K2662" s="237" t="s">
        <v>2487</v>
      </c>
      <c r="L2662" s="237" t="s">
        <v>339</v>
      </c>
      <c r="M2662" s="237" t="s">
        <v>2488</v>
      </c>
      <c r="N2662" s="237" t="s">
        <v>11985</v>
      </c>
      <c r="O2662" s="237" t="s">
        <v>11986</v>
      </c>
      <c r="P2662" s="237" t="s">
        <v>11373</v>
      </c>
      <c r="Q2662" s="237" t="s">
        <v>7382</v>
      </c>
      <c r="R2662" s="237" t="s">
        <v>11987</v>
      </c>
      <c r="S2662" s="237" t="s">
        <v>11988</v>
      </c>
      <c r="T2662" s="237" t="s">
        <v>11989</v>
      </c>
      <c r="U2662" s="237" t="s">
        <v>11990</v>
      </c>
      <c r="V2662" s="237" t="s">
        <v>99</v>
      </c>
      <c r="W2662" s="237"/>
      <c r="X2662" s="237"/>
      <c r="Y2662" s="237" t="s">
        <v>11985</v>
      </c>
      <c r="Z2662" s="237" t="s">
        <v>11986</v>
      </c>
      <c r="AA2662" s="237" t="str">
        <f t="shared" si="472"/>
        <v>ウエックミナミセンダイケアステーション</v>
      </c>
      <c r="AB2662" s="237" t="s">
        <v>11373</v>
      </c>
      <c r="AC2662" s="237" t="str">
        <f t="shared" si="473"/>
        <v>981</v>
      </c>
      <c r="AD2662" s="237" t="str">
        <f t="shared" si="474"/>
        <v>1105</v>
      </c>
      <c r="AE2662" s="237" t="s">
        <v>7382</v>
      </c>
      <c r="AF2662" s="237" t="s">
        <v>11987</v>
      </c>
      <c r="AG2662" s="237" t="str">
        <f t="shared" si="475"/>
        <v>仙台市太白区西中田六丁目12番３号</v>
      </c>
      <c r="AH2662" s="237" t="s">
        <v>11988</v>
      </c>
      <c r="AI2662" s="237" t="s">
        <v>11989</v>
      </c>
      <c r="AJ2662" s="237" t="s">
        <v>260</v>
      </c>
    </row>
    <row r="2663" spans="1:36">
      <c r="A2663" s="237" t="str">
        <f t="shared" si="467"/>
        <v>0415401561重度訪問介護</v>
      </c>
      <c r="B2663" s="237" t="s">
        <v>2482</v>
      </c>
      <c r="C2663" s="237" t="s">
        <v>2483</v>
      </c>
      <c r="D2663" s="237" t="str">
        <f t="shared" si="468"/>
        <v>カブシキカイシャウエルシスパートナーズ</v>
      </c>
      <c r="E2663" s="237" t="s">
        <v>2484</v>
      </c>
      <c r="F2663" s="237" t="str">
        <f t="shared" si="469"/>
        <v>980</v>
      </c>
      <c r="G2663" s="237" t="str">
        <f t="shared" si="470"/>
        <v>0811</v>
      </c>
      <c r="H2663" s="237" t="s">
        <v>7656</v>
      </c>
      <c r="I2663" s="237" t="str">
        <f t="shared" si="471"/>
        <v>仙台市青葉区一番町一丁目１番３０号南町通有楽館ビル５階</v>
      </c>
      <c r="J2663" s="237" t="s">
        <v>2486</v>
      </c>
      <c r="K2663" s="237" t="s">
        <v>2487</v>
      </c>
      <c r="L2663" s="237" t="s">
        <v>339</v>
      </c>
      <c r="M2663" s="237" t="s">
        <v>2488</v>
      </c>
      <c r="N2663" s="237" t="s">
        <v>11985</v>
      </c>
      <c r="O2663" s="237" t="s">
        <v>11986</v>
      </c>
      <c r="P2663" s="237" t="s">
        <v>11373</v>
      </c>
      <c r="Q2663" s="237" t="s">
        <v>7382</v>
      </c>
      <c r="R2663" s="237" t="s">
        <v>11987</v>
      </c>
      <c r="S2663" s="237" t="s">
        <v>11988</v>
      </c>
      <c r="T2663" s="237" t="s">
        <v>11989</v>
      </c>
      <c r="U2663" s="237" t="s">
        <v>11990</v>
      </c>
      <c r="V2663" s="237" t="s">
        <v>101</v>
      </c>
      <c r="W2663" s="237"/>
      <c r="X2663" s="237"/>
      <c r="Y2663" s="237" t="s">
        <v>11985</v>
      </c>
      <c r="Z2663" s="237" t="s">
        <v>11986</v>
      </c>
      <c r="AA2663" s="237" t="str">
        <f t="shared" si="472"/>
        <v>ウエックミナミセンダイケアステーション</v>
      </c>
      <c r="AB2663" s="237" t="s">
        <v>11373</v>
      </c>
      <c r="AC2663" s="237" t="str">
        <f t="shared" si="473"/>
        <v>981</v>
      </c>
      <c r="AD2663" s="237" t="str">
        <f t="shared" si="474"/>
        <v>1105</v>
      </c>
      <c r="AE2663" s="237" t="s">
        <v>7382</v>
      </c>
      <c r="AF2663" s="237" t="s">
        <v>11987</v>
      </c>
      <c r="AG2663" s="237" t="str">
        <f t="shared" si="475"/>
        <v>仙台市太白区西中田六丁目12番３号</v>
      </c>
      <c r="AH2663" s="237" t="s">
        <v>11988</v>
      </c>
      <c r="AI2663" s="237" t="s">
        <v>11989</v>
      </c>
      <c r="AJ2663" s="237" t="s">
        <v>260</v>
      </c>
    </row>
    <row r="2664" spans="1:36">
      <c r="A2664" s="237" t="str">
        <f t="shared" si="467"/>
        <v>0415401579短期入所</v>
      </c>
      <c r="B2664" s="237" t="s">
        <v>11157</v>
      </c>
      <c r="C2664" s="237" t="s">
        <v>11158</v>
      </c>
      <c r="D2664" s="237" t="str">
        <f t="shared" si="468"/>
        <v>ユウゲンカイシャアオゾラ</v>
      </c>
      <c r="E2664" s="237" t="s">
        <v>11159</v>
      </c>
      <c r="F2664" s="237" t="str">
        <f t="shared" si="469"/>
        <v>982</v>
      </c>
      <c r="G2664" s="237" t="str">
        <f t="shared" si="470"/>
        <v>0832</v>
      </c>
      <c r="H2664" s="237" t="s">
        <v>11160</v>
      </c>
      <c r="I2664" s="237" t="str">
        <f t="shared" si="471"/>
        <v>仙台市太白区八木山緑町７番37号</v>
      </c>
      <c r="J2664" s="237" t="s">
        <v>11161</v>
      </c>
      <c r="K2664" s="237" t="s">
        <v>11162</v>
      </c>
      <c r="L2664" s="237" t="s">
        <v>552</v>
      </c>
      <c r="M2664" s="237" t="s">
        <v>11163</v>
      </c>
      <c r="N2664" s="237" t="s">
        <v>11991</v>
      </c>
      <c r="O2664" s="237" t="s">
        <v>11992</v>
      </c>
      <c r="P2664" s="237" t="s">
        <v>11159</v>
      </c>
      <c r="Q2664" s="237" t="s">
        <v>7382</v>
      </c>
      <c r="R2664" s="237" t="s">
        <v>11160</v>
      </c>
      <c r="S2664" s="237" t="s">
        <v>11161</v>
      </c>
      <c r="T2664" s="237" t="s">
        <v>11162</v>
      </c>
      <c r="U2664" s="237" t="s">
        <v>11993</v>
      </c>
      <c r="V2664" s="237" t="s">
        <v>277</v>
      </c>
      <c r="W2664" s="237"/>
      <c r="X2664" s="237"/>
      <c r="Y2664" s="237" t="s">
        <v>11991</v>
      </c>
      <c r="Z2664" s="237" t="s">
        <v>11992</v>
      </c>
      <c r="AA2664" s="237" t="str">
        <f t="shared" si="472"/>
        <v>ショートステイ　アカマンマ</v>
      </c>
      <c r="AB2664" s="237" t="s">
        <v>11159</v>
      </c>
      <c r="AC2664" s="237" t="str">
        <f t="shared" si="473"/>
        <v>982</v>
      </c>
      <c r="AD2664" s="237" t="str">
        <f t="shared" si="474"/>
        <v>0832</v>
      </c>
      <c r="AE2664" s="237" t="s">
        <v>7382</v>
      </c>
      <c r="AF2664" s="237" t="s">
        <v>11160</v>
      </c>
      <c r="AG2664" s="237" t="str">
        <f t="shared" si="475"/>
        <v>仙台市太白区八木山緑町７番37号</v>
      </c>
      <c r="AH2664" s="237" t="s">
        <v>11161</v>
      </c>
      <c r="AI2664" s="237" t="s">
        <v>11162</v>
      </c>
      <c r="AJ2664" s="237" t="s">
        <v>260</v>
      </c>
    </row>
    <row r="2665" spans="1:36">
      <c r="A2665" s="237" t="str">
        <f t="shared" si="467"/>
        <v>0415401587就労継続支援Ａ型</v>
      </c>
      <c r="B2665" s="237" t="s">
        <v>7505</v>
      </c>
      <c r="C2665" s="237" t="s">
        <v>7506</v>
      </c>
      <c r="D2665" s="237" t="str">
        <f t="shared" si="468"/>
        <v>トクテイヒエイリカツドウホウジン　ホップノモリ</v>
      </c>
      <c r="E2665" s="237" t="s">
        <v>646</v>
      </c>
      <c r="F2665" s="237" t="str">
        <f t="shared" si="469"/>
        <v>980</v>
      </c>
      <c r="G2665" s="237" t="str">
        <f t="shared" si="470"/>
        <v>0014</v>
      </c>
      <c r="H2665" s="237" t="s">
        <v>7507</v>
      </c>
      <c r="I2665" s="237" t="str">
        <f t="shared" si="471"/>
        <v>仙台市青葉区本町一丁目2番5号第3志ら梅ビル4階</v>
      </c>
      <c r="J2665" s="237" t="s">
        <v>7442</v>
      </c>
      <c r="K2665" s="237" t="s">
        <v>7443</v>
      </c>
      <c r="L2665" s="237" t="s">
        <v>7508</v>
      </c>
      <c r="M2665" s="237" t="s">
        <v>7509</v>
      </c>
      <c r="N2665" s="237" t="s">
        <v>7514</v>
      </c>
      <c r="O2665" s="237" t="s">
        <v>7515</v>
      </c>
      <c r="P2665" s="237" t="s">
        <v>7381</v>
      </c>
      <c r="Q2665" s="237" t="s">
        <v>7382</v>
      </c>
      <c r="R2665" s="237" t="s">
        <v>11994</v>
      </c>
      <c r="S2665" s="237" t="s">
        <v>7517</v>
      </c>
      <c r="T2665" s="237" t="s">
        <v>7518</v>
      </c>
      <c r="U2665" s="237" t="s">
        <v>11995</v>
      </c>
      <c r="V2665" s="237" t="s">
        <v>110</v>
      </c>
      <c r="W2665" s="237"/>
      <c r="X2665" s="237"/>
      <c r="Y2665" s="237" t="s">
        <v>7514</v>
      </c>
      <c r="Z2665" s="237" t="s">
        <v>7515</v>
      </c>
      <c r="AA2665" s="237" t="str">
        <f t="shared" si="472"/>
        <v>ナガマチユウガクアンビスターリ</v>
      </c>
      <c r="AB2665" s="237" t="s">
        <v>7381</v>
      </c>
      <c r="AC2665" s="237" t="str">
        <f t="shared" si="473"/>
        <v>982</v>
      </c>
      <c r="AD2665" s="237" t="str">
        <f t="shared" si="474"/>
        <v>0011</v>
      </c>
      <c r="AE2665" s="237" t="s">
        <v>7382</v>
      </c>
      <c r="AF2665" s="237" t="s">
        <v>11994</v>
      </c>
      <c r="AG2665" s="237" t="str">
        <f t="shared" si="475"/>
        <v>仙台市太白区長町三丁目７番１号</v>
      </c>
      <c r="AH2665" s="237" t="s">
        <v>7517</v>
      </c>
      <c r="AI2665" s="237" t="s">
        <v>7518</v>
      </c>
      <c r="AJ2665" s="237" t="s">
        <v>332</v>
      </c>
    </row>
    <row r="2666" spans="1:36">
      <c r="A2666" s="237" t="str">
        <f t="shared" si="467"/>
        <v>0415401637就労移行支援</v>
      </c>
      <c r="B2666" s="237" t="s">
        <v>11996</v>
      </c>
      <c r="C2666" s="237" t="s">
        <v>11997</v>
      </c>
      <c r="D2666" s="237" t="str">
        <f t="shared" si="468"/>
        <v>カブシキガイシャヨスガ</v>
      </c>
      <c r="E2666" s="237" t="s">
        <v>7381</v>
      </c>
      <c r="F2666" s="237" t="str">
        <f t="shared" si="469"/>
        <v>982</v>
      </c>
      <c r="G2666" s="237" t="str">
        <f t="shared" si="470"/>
        <v>0011</v>
      </c>
      <c r="H2666" s="237" t="s">
        <v>11998</v>
      </c>
      <c r="I2666" s="237" t="str">
        <f t="shared" si="471"/>
        <v>仙台市太白区長町五丁目１番15号エイ・エヌステーションビル１階</v>
      </c>
      <c r="J2666" s="237" t="s">
        <v>11999</v>
      </c>
      <c r="K2666" s="237" t="s">
        <v>12000</v>
      </c>
      <c r="L2666" s="237" t="s">
        <v>339</v>
      </c>
      <c r="M2666" s="237" t="s">
        <v>12001</v>
      </c>
      <c r="N2666" s="237" t="s">
        <v>12002</v>
      </c>
      <c r="O2666" s="237" t="s">
        <v>12003</v>
      </c>
      <c r="P2666" s="237" t="s">
        <v>7381</v>
      </c>
      <c r="Q2666" s="237" t="s">
        <v>7382</v>
      </c>
      <c r="R2666" s="237" t="s">
        <v>11998</v>
      </c>
      <c r="S2666" s="237" t="s">
        <v>11999</v>
      </c>
      <c r="T2666" s="237" t="s">
        <v>12000</v>
      </c>
      <c r="U2666" s="237" t="s">
        <v>12004</v>
      </c>
      <c r="V2666" s="237" t="s">
        <v>109</v>
      </c>
      <c r="W2666" s="237"/>
      <c r="X2666" s="237"/>
      <c r="Y2666" s="237" t="s">
        <v>12002</v>
      </c>
      <c r="Z2666" s="237" t="s">
        <v>12003</v>
      </c>
      <c r="AA2666" s="237" t="str">
        <f t="shared" si="472"/>
        <v>ｍａｎａｂｙナガマチエキマエジギョウショ</v>
      </c>
      <c r="AB2666" s="237" t="s">
        <v>7381</v>
      </c>
      <c r="AC2666" s="237" t="str">
        <f t="shared" si="473"/>
        <v>982</v>
      </c>
      <c r="AD2666" s="237" t="str">
        <f t="shared" si="474"/>
        <v>0011</v>
      </c>
      <c r="AE2666" s="237" t="s">
        <v>7382</v>
      </c>
      <c r="AF2666" s="237" t="s">
        <v>11998</v>
      </c>
      <c r="AG2666" s="237" t="str">
        <f t="shared" si="475"/>
        <v>仙台市太白区長町五丁目１番15号エイ・エヌステーションビル１階</v>
      </c>
      <c r="AH2666" s="237" t="s">
        <v>11999</v>
      </c>
      <c r="AI2666" s="237" t="s">
        <v>12005</v>
      </c>
      <c r="AJ2666" s="237" t="s">
        <v>332</v>
      </c>
    </row>
    <row r="2667" spans="1:36">
      <c r="A2667" s="237" t="str">
        <f t="shared" si="467"/>
        <v>0415401645居宅介護</v>
      </c>
      <c r="B2667" s="237" t="s">
        <v>2570</v>
      </c>
      <c r="C2667" s="237" t="s">
        <v>2571</v>
      </c>
      <c r="D2667" s="237" t="str">
        <f t="shared" si="468"/>
        <v>トクテイヒエイリカツドウホウジン　タマキ</v>
      </c>
      <c r="E2667" s="237" t="s">
        <v>2572</v>
      </c>
      <c r="F2667" s="237" t="str">
        <f t="shared" si="469"/>
        <v>981</v>
      </c>
      <c r="G2667" s="237" t="str">
        <f t="shared" si="470"/>
        <v>1104</v>
      </c>
      <c r="H2667" s="237" t="s">
        <v>12006</v>
      </c>
      <c r="I2667" s="237" t="str">
        <f t="shared" si="471"/>
        <v>仙台市太白区中田二丁目27番９号</v>
      </c>
      <c r="J2667" s="237" t="s">
        <v>12007</v>
      </c>
      <c r="K2667" s="237" t="s">
        <v>12008</v>
      </c>
      <c r="L2667" s="237" t="s">
        <v>901</v>
      </c>
      <c r="M2667" s="237" t="s">
        <v>2576</v>
      </c>
      <c r="N2667" s="237" t="s">
        <v>12009</v>
      </c>
      <c r="O2667" s="237" t="s">
        <v>12010</v>
      </c>
      <c r="P2667" s="237" t="s">
        <v>2572</v>
      </c>
      <c r="Q2667" s="237" t="s">
        <v>7382</v>
      </c>
      <c r="R2667" s="237" t="s">
        <v>12006</v>
      </c>
      <c r="S2667" s="237" t="s">
        <v>12007</v>
      </c>
      <c r="T2667" s="237" t="s">
        <v>12008</v>
      </c>
      <c r="U2667" s="237" t="s">
        <v>12011</v>
      </c>
      <c r="V2667" s="237" t="s">
        <v>99</v>
      </c>
      <c r="W2667" s="237"/>
      <c r="X2667" s="237"/>
      <c r="Y2667" s="237" t="s">
        <v>12009</v>
      </c>
      <c r="Z2667" s="237" t="s">
        <v>12010</v>
      </c>
      <c r="AA2667" s="237" t="str">
        <f t="shared" si="472"/>
        <v>ホウモンサービス　ココア（ココア）</v>
      </c>
      <c r="AB2667" s="237" t="s">
        <v>2572</v>
      </c>
      <c r="AC2667" s="237" t="str">
        <f t="shared" si="473"/>
        <v>981</v>
      </c>
      <c r="AD2667" s="237" t="str">
        <f t="shared" si="474"/>
        <v>1104</v>
      </c>
      <c r="AE2667" s="237" t="s">
        <v>7382</v>
      </c>
      <c r="AF2667" s="237" t="s">
        <v>12006</v>
      </c>
      <c r="AG2667" s="237" t="str">
        <f t="shared" si="475"/>
        <v>仙台市太白区中田二丁目27番９号</v>
      </c>
      <c r="AH2667" s="237" t="s">
        <v>12007</v>
      </c>
      <c r="AI2667" s="237" t="s">
        <v>12008</v>
      </c>
      <c r="AJ2667" s="237" t="s">
        <v>260</v>
      </c>
    </row>
    <row r="2668" spans="1:36">
      <c r="A2668" s="237" t="str">
        <f t="shared" si="467"/>
        <v>0415401645重度訪問介護</v>
      </c>
      <c r="B2668" s="237" t="s">
        <v>2570</v>
      </c>
      <c r="C2668" s="237" t="s">
        <v>2571</v>
      </c>
      <c r="D2668" s="237" t="str">
        <f t="shared" si="468"/>
        <v>トクテイヒエイリカツドウホウジン　タマキ</v>
      </c>
      <c r="E2668" s="237" t="s">
        <v>2572</v>
      </c>
      <c r="F2668" s="237" t="str">
        <f t="shared" si="469"/>
        <v>981</v>
      </c>
      <c r="G2668" s="237" t="str">
        <f t="shared" si="470"/>
        <v>1104</v>
      </c>
      <c r="H2668" s="237" t="s">
        <v>12006</v>
      </c>
      <c r="I2668" s="237" t="str">
        <f t="shared" si="471"/>
        <v>仙台市太白区中田二丁目27番９号</v>
      </c>
      <c r="J2668" s="237" t="s">
        <v>12007</v>
      </c>
      <c r="K2668" s="237" t="s">
        <v>12008</v>
      </c>
      <c r="L2668" s="237" t="s">
        <v>901</v>
      </c>
      <c r="M2668" s="237" t="s">
        <v>2576</v>
      </c>
      <c r="N2668" s="237" t="s">
        <v>12009</v>
      </c>
      <c r="O2668" s="237" t="s">
        <v>12010</v>
      </c>
      <c r="P2668" s="237" t="s">
        <v>2572</v>
      </c>
      <c r="Q2668" s="237" t="s">
        <v>7382</v>
      </c>
      <c r="R2668" s="237" t="s">
        <v>12006</v>
      </c>
      <c r="S2668" s="237" t="s">
        <v>12007</v>
      </c>
      <c r="T2668" s="237" t="s">
        <v>12008</v>
      </c>
      <c r="U2668" s="237" t="s">
        <v>12011</v>
      </c>
      <c r="V2668" s="237" t="s">
        <v>101</v>
      </c>
      <c r="W2668" s="237"/>
      <c r="X2668" s="237"/>
      <c r="Y2668" s="237" t="s">
        <v>12009</v>
      </c>
      <c r="Z2668" s="237" t="s">
        <v>12010</v>
      </c>
      <c r="AA2668" s="237" t="str">
        <f t="shared" si="472"/>
        <v>ホウモンサービス　ココア（ココア）</v>
      </c>
      <c r="AB2668" s="237" t="s">
        <v>2572</v>
      </c>
      <c r="AC2668" s="237" t="str">
        <f t="shared" si="473"/>
        <v>981</v>
      </c>
      <c r="AD2668" s="237" t="str">
        <f t="shared" si="474"/>
        <v>1104</v>
      </c>
      <c r="AE2668" s="237" t="s">
        <v>7382</v>
      </c>
      <c r="AF2668" s="237" t="s">
        <v>12006</v>
      </c>
      <c r="AG2668" s="237" t="str">
        <f t="shared" si="475"/>
        <v>仙台市太白区中田二丁目27番９号</v>
      </c>
      <c r="AH2668" s="237" t="s">
        <v>12007</v>
      </c>
      <c r="AI2668" s="237" t="s">
        <v>12008</v>
      </c>
      <c r="AJ2668" s="237" t="s">
        <v>260</v>
      </c>
    </row>
    <row r="2669" spans="1:36">
      <c r="A2669" s="237" t="str">
        <f t="shared" si="467"/>
        <v>0415401660就労継続支援Ｂ型</v>
      </c>
      <c r="B2669" s="237" t="s">
        <v>10371</v>
      </c>
      <c r="C2669" s="237" t="s">
        <v>10372</v>
      </c>
      <c r="D2669" s="237" t="str">
        <f t="shared" si="468"/>
        <v>シャカイフクシホウジンマドカ</v>
      </c>
      <c r="E2669" s="237" t="s">
        <v>2317</v>
      </c>
      <c r="F2669" s="237" t="str">
        <f t="shared" si="469"/>
        <v>981</v>
      </c>
      <c r="G2669" s="237" t="str">
        <f t="shared" si="470"/>
        <v>1102</v>
      </c>
      <c r="H2669" s="237" t="s">
        <v>10373</v>
      </c>
      <c r="I2669" s="237" t="str">
        <f t="shared" si="471"/>
        <v>仙台市太白区袋原四丁目37番１号</v>
      </c>
      <c r="J2669" s="237" t="s">
        <v>10374</v>
      </c>
      <c r="K2669" s="237" t="s">
        <v>10375</v>
      </c>
      <c r="L2669" s="237" t="s">
        <v>248</v>
      </c>
      <c r="M2669" s="237" t="s">
        <v>10376</v>
      </c>
      <c r="N2669" s="237" t="s">
        <v>12012</v>
      </c>
      <c r="O2669" s="237" t="s">
        <v>12013</v>
      </c>
      <c r="P2669" s="237" t="s">
        <v>11373</v>
      </c>
      <c r="Q2669" s="237" t="s">
        <v>7382</v>
      </c>
      <c r="R2669" s="237" t="s">
        <v>12014</v>
      </c>
      <c r="S2669" s="237" t="s">
        <v>12015</v>
      </c>
      <c r="T2669" s="237" t="s">
        <v>12016</v>
      </c>
      <c r="U2669" s="237" t="s">
        <v>12017</v>
      </c>
      <c r="V2669" s="237" t="s">
        <v>111</v>
      </c>
      <c r="W2669" s="237"/>
      <c r="X2669" s="237"/>
      <c r="Y2669" s="237" t="s">
        <v>12012</v>
      </c>
      <c r="Z2669" s="237" t="s">
        <v>12013</v>
      </c>
      <c r="AA2669" s="237" t="str">
        <f t="shared" si="472"/>
        <v>マドカニシナカダ</v>
      </c>
      <c r="AB2669" s="237" t="s">
        <v>11373</v>
      </c>
      <c r="AC2669" s="237" t="str">
        <f t="shared" si="473"/>
        <v>981</v>
      </c>
      <c r="AD2669" s="237" t="str">
        <f t="shared" si="474"/>
        <v>1105</v>
      </c>
      <c r="AE2669" s="237" t="s">
        <v>7382</v>
      </c>
      <c r="AF2669" s="237" t="s">
        <v>12014</v>
      </c>
      <c r="AG2669" s="237" t="str">
        <f t="shared" si="475"/>
        <v>仙台市太白区西中田五丁目21番17号</v>
      </c>
      <c r="AH2669" s="237" t="s">
        <v>12015</v>
      </c>
      <c r="AI2669" s="237" t="s">
        <v>12016</v>
      </c>
      <c r="AJ2669" s="237" t="s">
        <v>332</v>
      </c>
    </row>
    <row r="2670" spans="1:36">
      <c r="A2670" s="237" t="str">
        <f t="shared" si="467"/>
        <v>0415401678生活介護</v>
      </c>
      <c r="B2670" s="237" t="s">
        <v>8280</v>
      </c>
      <c r="C2670" s="237" t="s">
        <v>8281</v>
      </c>
      <c r="D2670" s="237" t="str">
        <f t="shared" si="468"/>
        <v>シャカイフクシホウジンセンハギノモリ</v>
      </c>
      <c r="E2670" s="237" t="s">
        <v>8282</v>
      </c>
      <c r="F2670" s="237" t="str">
        <f t="shared" si="469"/>
        <v>983</v>
      </c>
      <c r="G2670" s="237" t="str">
        <f t="shared" si="470"/>
        <v>0035</v>
      </c>
      <c r="H2670" s="237" t="s">
        <v>8283</v>
      </c>
      <c r="I2670" s="237" t="str">
        <f t="shared" si="471"/>
        <v>仙台市宮城野区日の出町一丁目５番３０号</v>
      </c>
      <c r="J2670" s="237" t="s">
        <v>8284</v>
      </c>
      <c r="K2670" s="237" t="s">
        <v>8285</v>
      </c>
      <c r="L2670" s="237" t="s">
        <v>248</v>
      </c>
      <c r="M2670" s="237" t="s">
        <v>8286</v>
      </c>
      <c r="N2670" s="237" t="s">
        <v>12018</v>
      </c>
      <c r="O2670" s="237" t="s">
        <v>12019</v>
      </c>
      <c r="P2670" s="237" t="s">
        <v>2317</v>
      </c>
      <c r="Q2670" s="237" t="s">
        <v>7382</v>
      </c>
      <c r="R2670" s="237" t="s">
        <v>10373</v>
      </c>
      <c r="S2670" s="237" t="s">
        <v>10374</v>
      </c>
      <c r="T2670" s="237" t="s">
        <v>10375</v>
      </c>
      <c r="U2670" s="237" t="s">
        <v>12020</v>
      </c>
      <c r="V2670" s="237" t="s">
        <v>105</v>
      </c>
      <c r="W2670" s="237"/>
      <c r="X2670" s="237"/>
      <c r="Y2670" s="237" t="s">
        <v>12018</v>
      </c>
      <c r="Z2670" s="237" t="s">
        <v>12019</v>
      </c>
      <c r="AA2670" s="237" t="str">
        <f t="shared" si="472"/>
        <v>マドカ</v>
      </c>
      <c r="AB2670" s="237" t="s">
        <v>2317</v>
      </c>
      <c r="AC2670" s="237" t="str">
        <f t="shared" si="473"/>
        <v>981</v>
      </c>
      <c r="AD2670" s="237" t="str">
        <f t="shared" si="474"/>
        <v>1102</v>
      </c>
      <c r="AE2670" s="237" t="s">
        <v>7382</v>
      </c>
      <c r="AF2670" s="237" t="s">
        <v>10373</v>
      </c>
      <c r="AG2670" s="237" t="str">
        <f t="shared" si="475"/>
        <v>仙台市太白区袋原四丁目37番１号</v>
      </c>
      <c r="AH2670" s="237" t="s">
        <v>10374</v>
      </c>
      <c r="AI2670" s="237" t="s">
        <v>10375</v>
      </c>
      <c r="AJ2670" s="237" t="s">
        <v>332</v>
      </c>
    </row>
    <row r="2671" spans="1:36">
      <c r="A2671" s="237" t="str">
        <f t="shared" si="467"/>
        <v>0415401678就労継続支援Ｂ型</v>
      </c>
      <c r="B2671" s="237" t="s">
        <v>8280</v>
      </c>
      <c r="C2671" s="237" t="s">
        <v>8281</v>
      </c>
      <c r="D2671" s="237" t="str">
        <f t="shared" si="468"/>
        <v>シャカイフクシホウジンセンハギノモリ</v>
      </c>
      <c r="E2671" s="237" t="s">
        <v>8282</v>
      </c>
      <c r="F2671" s="237" t="str">
        <f t="shared" si="469"/>
        <v>983</v>
      </c>
      <c r="G2671" s="237" t="str">
        <f t="shared" si="470"/>
        <v>0035</v>
      </c>
      <c r="H2671" s="237" t="s">
        <v>8283</v>
      </c>
      <c r="I2671" s="237" t="str">
        <f t="shared" si="471"/>
        <v>仙台市宮城野区日の出町一丁目５番３０号</v>
      </c>
      <c r="J2671" s="237" t="s">
        <v>8284</v>
      </c>
      <c r="K2671" s="237" t="s">
        <v>8285</v>
      </c>
      <c r="L2671" s="237" t="s">
        <v>248</v>
      </c>
      <c r="M2671" s="237" t="s">
        <v>8286</v>
      </c>
      <c r="N2671" s="237" t="s">
        <v>12018</v>
      </c>
      <c r="O2671" s="237" t="s">
        <v>12019</v>
      </c>
      <c r="P2671" s="237" t="s">
        <v>2317</v>
      </c>
      <c r="Q2671" s="237" t="s">
        <v>7382</v>
      </c>
      <c r="R2671" s="237" t="s">
        <v>10373</v>
      </c>
      <c r="S2671" s="237" t="s">
        <v>10374</v>
      </c>
      <c r="T2671" s="237" t="s">
        <v>10375</v>
      </c>
      <c r="U2671" s="237" t="s">
        <v>12020</v>
      </c>
      <c r="V2671" s="237" t="s">
        <v>111</v>
      </c>
      <c r="W2671" s="237"/>
      <c r="X2671" s="237"/>
      <c r="Y2671" s="237" t="s">
        <v>12018</v>
      </c>
      <c r="Z2671" s="237" t="s">
        <v>12019</v>
      </c>
      <c r="AA2671" s="237" t="str">
        <f t="shared" si="472"/>
        <v>マドカ</v>
      </c>
      <c r="AB2671" s="237" t="s">
        <v>2317</v>
      </c>
      <c r="AC2671" s="237" t="str">
        <f t="shared" si="473"/>
        <v>981</v>
      </c>
      <c r="AD2671" s="237" t="str">
        <f t="shared" si="474"/>
        <v>1102</v>
      </c>
      <c r="AE2671" s="237" t="s">
        <v>7382</v>
      </c>
      <c r="AF2671" s="237" t="s">
        <v>10373</v>
      </c>
      <c r="AG2671" s="237" t="str">
        <f t="shared" si="475"/>
        <v>仙台市太白区袋原四丁目37番１号</v>
      </c>
      <c r="AH2671" s="237" t="s">
        <v>10374</v>
      </c>
      <c r="AI2671" s="237" t="s">
        <v>10375</v>
      </c>
      <c r="AJ2671" s="237" t="s">
        <v>260</v>
      </c>
    </row>
    <row r="2672" spans="1:36">
      <c r="A2672" s="237" t="str">
        <f t="shared" si="467"/>
        <v>0415401686生活介護</v>
      </c>
      <c r="B2672" s="237" t="s">
        <v>8280</v>
      </c>
      <c r="C2672" s="237" t="s">
        <v>8281</v>
      </c>
      <c r="D2672" s="237" t="str">
        <f t="shared" si="468"/>
        <v>シャカイフクシホウジンセンハギノモリ</v>
      </c>
      <c r="E2672" s="237" t="s">
        <v>8282</v>
      </c>
      <c r="F2672" s="237" t="str">
        <f t="shared" si="469"/>
        <v>983</v>
      </c>
      <c r="G2672" s="237" t="str">
        <f t="shared" si="470"/>
        <v>0035</v>
      </c>
      <c r="H2672" s="237" t="s">
        <v>8283</v>
      </c>
      <c r="I2672" s="237" t="str">
        <f t="shared" si="471"/>
        <v>仙台市宮城野区日の出町一丁目５番３０号</v>
      </c>
      <c r="J2672" s="237" t="s">
        <v>8284</v>
      </c>
      <c r="K2672" s="237" t="s">
        <v>8285</v>
      </c>
      <c r="L2672" s="237" t="s">
        <v>248</v>
      </c>
      <c r="M2672" s="237" t="s">
        <v>8286</v>
      </c>
      <c r="N2672" s="237" t="s">
        <v>12012</v>
      </c>
      <c r="O2672" s="237" t="s">
        <v>12021</v>
      </c>
      <c r="P2672" s="237" t="s">
        <v>11373</v>
      </c>
      <c r="Q2672" s="237" t="s">
        <v>7382</v>
      </c>
      <c r="R2672" s="237" t="s">
        <v>12014</v>
      </c>
      <c r="S2672" s="237" t="s">
        <v>12015</v>
      </c>
      <c r="T2672" s="237" t="s">
        <v>12016</v>
      </c>
      <c r="U2672" s="237" t="s">
        <v>12022</v>
      </c>
      <c r="V2672" s="237" t="s">
        <v>105</v>
      </c>
      <c r="W2672" s="237"/>
      <c r="X2672" s="237"/>
      <c r="Y2672" s="237" t="s">
        <v>12012</v>
      </c>
      <c r="Z2672" s="237" t="s">
        <v>12021</v>
      </c>
      <c r="AA2672" s="237" t="str">
        <f t="shared" si="472"/>
        <v>マドカニシナカタ</v>
      </c>
      <c r="AB2672" s="237" t="s">
        <v>11373</v>
      </c>
      <c r="AC2672" s="237" t="str">
        <f t="shared" si="473"/>
        <v>981</v>
      </c>
      <c r="AD2672" s="237" t="str">
        <f t="shared" si="474"/>
        <v>1105</v>
      </c>
      <c r="AE2672" s="237" t="s">
        <v>7382</v>
      </c>
      <c r="AF2672" s="237" t="s">
        <v>12014</v>
      </c>
      <c r="AG2672" s="237" t="str">
        <f t="shared" si="475"/>
        <v>仙台市太白区西中田五丁目21番17号</v>
      </c>
      <c r="AH2672" s="237" t="s">
        <v>12015</v>
      </c>
      <c r="AI2672" s="237" t="s">
        <v>12016</v>
      </c>
      <c r="AJ2672" s="237" t="s">
        <v>260</v>
      </c>
    </row>
    <row r="2673" spans="1:36">
      <c r="A2673" s="237" t="str">
        <f t="shared" si="467"/>
        <v>0415401686就労継続支援Ｂ型</v>
      </c>
      <c r="B2673" s="237" t="s">
        <v>8280</v>
      </c>
      <c r="C2673" s="237" t="s">
        <v>8281</v>
      </c>
      <c r="D2673" s="237" t="str">
        <f t="shared" si="468"/>
        <v>シャカイフクシホウジンセンハギノモリ</v>
      </c>
      <c r="E2673" s="237" t="s">
        <v>8282</v>
      </c>
      <c r="F2673" s="237" t="str">
        <f t="shared" si="469"/>
        <v>983</v>
      </c>
      <c r="G2673" s="237" t="str">
        <f t="shared" si="470"/>
        <v>0035</v>
      </c>
      <c r="H2673" s="237" t="s">
        <v>8283</v>
      </c>
      <c r="I2673" s="237" t="str">
        <f t="shared" si="471"/>
        <v>仙台市宮城野区日の出町一丁目５番３０号</v>
      </c>
      <c r="J2673" s="237" t="s">
        <v>8284</v>
      </c>
      <c r="K2673" s="237" t="s">
        <v>8285</v>
      </c>
      <c r="L2673" s="237" t="s">
        <v>248</v>
      </c>
      <c r="M2673" s="237" t="s">
        <v>8286</v>
      </c>
      <c r="N2673" s="237" t="s">
        <v>12012</v>
      </c>
      <c r="O2673" s="237" t="s">
        <v>12021</v>
      </c>
      <c r="P2673" s="237" t="s">
        <v>11373</v>
      </c>
      <c r="Q2673" s="237" t="s">
        <v>7382</v>
      </c>
      <c r="R2673" s="237" t="s">
        <v>12014</v>
      </c>
      <c r="S2673" s="237" t="s">
        <v>12015</v>
      </c>
      <c r="T2673" s="237" t="s">
        <v>12016</v>
      </c>
      <c r="U2673" s="237" t="s">
        <v>12022</v>
      </c>
      <c r="V2673" s="237" t="s">
        <v>111</v>
      </c>
      <c r="W2673" s="237"/>
      <c r="X2673" s="237"/>
      <c r="Y2673" s="237" t="s">
        <v>12012</v>
      </c>
      <c r="Z2673" s="237" t="s">
        <v>12021</v>
      </c>
      <c r="AA2673" s="237" t="str">
        <f t="shared" si="472"/>
        <v>マドカニシナカタ</v>
      </c>
      <c r="AB2673" s="237" t="s">
        <v>11373</v>
      </c>
      <c r="AC2673" s="237" t="str">
        <f t="shared" si="473"/>
        <v>981</v>
      </c>
      <c r="AD2673" s="237" t="str">
        <f t="shared" si="474"/>
        <v>1105</v>
      </c>
      <c r="AE2673" s="237" t="s">
        <v>7382</v>
      </c>
      <c r="AF2673" s="237" t="s">
        <v>12014</v>
      </c>
      <c r="AG2673" s="237" t="str">
        <f t="shared" si="475"/>
        <v>仙台市太白区西中田五丁目21番17号</v>
      </c>
      <c r="AH2673" s="237" t="s">
        <v>12015</v>
      </c>
      <c r="AI2673" s="237" t="s">
        <v>12016</v>
      </c>
      <c r="AJ2673" s="237" t="s">
        <v>260</v>
      </c>
    </row>
    <row r="2674" spans="1:36">
      <c r="A2674" s="237" t="str">
        <f t="shared" si="467"/>
        <v>0415401694居宅介護</v>
      </c>
      <c r="B2674" s="237" t="s">
        <v>12023</v>
      </c>
      <c r="C2674" s="237" t="s">
        <v>12024</v>
      </c>
      <c r="D2674" s="237" t="str">
        <f t="shared" si="468"/>
        <v>イリョウホウジンシャダンソウシュウカイ</v>
      </c>
      <c r="E2674" s="237" t="s">
        <v>2146</v>
      </c>
      <c r="F2674" s="237" t="str">
        <f t="shared" si="469"/>
        <v>981</v>
      </c>
      <c r="G2674" s="237" t="str">
        <f t="shared" si="470"/>
        <v>1226</v>
      </c>
      <c r="H2674" s="237" t="s">
        <v>12025</v>
      </c>
      <c r="I2674" s="237" t="str">
        <f t="shared" si="471"/>
        <v>名取市植松１丁目１番24号</v>
      </c>
      <c r="J2674" s="237" t="s">
        <v>12026</v>
      </c>
      <c r="K2674" s="237" t="s">
        <v>12027</v>
      </c>
      <c r="L2674" s="237" t="s">
        <v>248</v>
      </c>
      <c r="M2674" s="237" t="s">
        <v>2300</v>
      </c>
      <c r="N2674" s="237" t="s">
        <v>2151</v>
      </c>
      <c r="O2674" s="237" t="s">
        <v>2152</v>
      </c>
      <c r="P2674" s="237" t="s">
        <v>11347</v>
      </c>
      <c r="Q2674" s="237" t="s">
        <v>7382</v>
      </c>
      <c r="R2674" s="237" t="s">
        <v>12028</v>
      </c>
      <c r="S2674" s="237" t="s">
        <v>12029</v>
      </c>
      <c r="T2674" s="237" t="s">
        <v>12030</v>
      </c>
      <c r="U2674" s="237" t="s">
        <v>12031</v>
      </c>
      <c r="V2674" s="237" t="s">
        <v>99</v>
      </c>
      <c r="W2674" s="237"/>
      <c r="X2674" s="237"/>
      <c r="Y2674" s="237" t="s">
        <v>2151</v>
      </c>
      <c r="Z2674" s="237" t="s">
        <v>2152</v>
      </c>
      <c r="AA2674" s="237" t="str">
        <f t="shared" si="472"/>
        <v>ザイタクカイゴシエンジギョウショソウシュウカイミノリ</v>
      </c>
      <c r="AB2674" s="237" t="s">
        <v>11347</v>
      </c>
      <c r="AC2674" s="237" t="str">
        <f t="shared" si="473"/>
        <v>982</v>
      </c>
      <c r="AD2674" s="237" t="str">
        <f t="shared" si="474"/>
        <v>0032</v>
      </c>
      <c r="AE2674" s="237" t="s">
        <v>7382</v>
      </c>
      <c r="AF2674" s="237" t="s">
        <v>12028</v>
      </c>
      <c r="AG2674" s="237" t="str">
        <f t="shared" si="475"/>
        <v>仙台市太白区富沢二丁目21番６号</v>
      </c>
      <c r="AH2674" s="237" t="s">
        <v>12029</v>
      </c>
      <c r="AI2674" s="237" t="s">
        <v>12030</v>
      </c>
      <c r="AJ2674" s="237" t="s">
        <v>332</v>
      </c>
    </row>
    <row r="2675" spans="1:36">
      <c r="A2675" s="237" t="str">
        <f t="shared" si="467"/>
        <v>0415401694重度訪問介護</v>
      </c>
      <c r="B2675" s="237" t="s">
        <v>12023</v>
      </c>
      <c r="C2675" s="237" t="s">
        <v>12024</v>
      </c>
      <c r="D2675" s="237" t="str">
        <f t="shared" si="468"/>
        <v>イリョウホウジンシャダンソウシュウカイ</v>
      </c>
      <c r="E2675" s="237" t="s">
        <v>2146</v>
      </c>
      <c r="F2675" s="237" t="str">
        <f t="shared" si="469"/>
        <v>981</v>
      </c>
      <c r="G2675" s="237" t="str">
        <f t="shared" si="470"/>
        <v>1226</v>
      </c>
      <c r="H2675" s="237" t="s">
        <v>12025</v>
      </c>
      <c r="I2675" s="237" t="str">
        <f t="shared" si="471"/>
        <v>名取市植松１丁目１番24号</v>
      </c>
      <c r="J2675" s="237" t="s">
        <v>12026</v>
      </c>
      <c r="K2675" s="237" t="s">
        <v>12027</v>
      </c>
      <c r="L2675" s="237" t="s">
        <v>248</v>
      </c>
      <c r="M2675" s="237" t="s">
        <v>2300</v>
      </c>
      <c r="N2675" s="237" t="s">
        <v>2151</v>
      </c>
      <c r="O2675" s="237" t="s">
        <v>2152</v>
      </c>
      <c r="P2675" s="237" t="s">
        <v>11347</v>
      </c>
      <c r="Q2675" s="237" t="s">
        <v>7382</v>
      </c>
      <c r="R2675" s="237" t="s">
        <v>12028</v>
      </c>
      <c r="S2675" s="237" t="s">
        <v>12029</v>
      </c>
      <c r="T2675" s="237" t="s">
        <v>12030</v>
      </c>
      <c r="U2675" s="237" t="s">
        <v>12031</v>
      </c>
      <c r="V2675" s="237" t="s">
        <v>101</v>
      </c>
      <c r="W2675" s="237"/>
      <c r="X2675" s="237"/>
      <c r="Y2675" s="237" t="s">
        <v>2151</v>
      </c>
      <c r="Z2675" s="237" t="s">
        <v>2152</v>
      </c>
      <c r="AA2675" s="237" t="str">
        <f t="shared" si="472"/>
        <v>ザイタクカイゴシエンジギョウショソウシュウカイミノリ</v>
      </c>
      <c r="AB2675" s="237" t="s">
        <v>11347</v>
      </c>
      <c r="AC2675" s="237" t="str">
        <f t="shared" si="473"/>
        <v>982</v>
      </c>
      <c r="AD2675" s="237" t="str">
        <f t="shared" si="474"/>
        <v>0032</v>
      </c>
      <c r="AE2675" s="237" t="s">
        <v>7382</v>
      </c>
      <c r="AF2675" s="237" t="s">
        <v>12028</v>
      </c>
      <c r="AG2675" s="237" t="str">
        <f t="shared" si="475"/>
        <v>仙台市太白区富沢二丁目21番６号</v>
      </c>
      <c r="AH2675" s="237" t="s">
        <v>12029</v>
      </c>
      <c r="AI2675" s="237" t="s">
        <v>12030</v>
      </c>
      <c r="AJ2675" s="237" t="s">
        <v>332</v>
      </c>
    </row>
    <row r="2676" spans="1:36">
      <c r="A2676" s="237" t="str">
        <f t="shared" si="467"/>
        <v>0415401702就労移行支援</v>
      </c>
      <c r="B2676" s="237" t="s">
        <v>12032</v>
      </c>
      <c r="C2676" s="237" t="s">
        <v>12033</v>
      </c>
      <c r="D2676" s="237" t="str">
        <f t="shared" si="468"/>
        <v>シャカイフクシホウジンリンゴノキ</v>
      </c>
      <c r="E2676" s="237" t="s">
        <v>3373</v>
      </c>
      <c r="F2676" s="237" t="str">
        <f t="shared" si="469"/>
        <v>987</v>
      </c>
      <c r="G2676" s="237" t="str">
        <f t="shared" si="470"/>
        <v>0511</v>
      </c>
      <c r="H2676" s="237" t="s">
        <v>12034</v>
      </c>
      <c r="I2676" s="237" t="str">
        <f t="shared" si="471"/>
        <v>登米市迫町佐沼字中江一丁目7番地の1</v>
      </c>
      <c r="J2676" s="237" t="s">
        <v>12035</v>
      </c>
      <c r="K2676" s="237" t="s">
        <v>12036</v>
      </c>
      <c r="L2676" s="237" t="s">
        <v>248</v>
      </c>
      <c r="M2676" s="237" t="s">
        <v>12037</v>
      </c>
      <c r="N2676" s="237" t="s">
        <v>12038</v>
      </c>
      <c r="O2676" s="237" t="s">
        <v>12039</v>
      </c>
      <c r="P2676" s="237" t="s">
        <v>11244</v>
      </c>
      <c r="Q2676" s="237" t="s">
        <v>7382</v>
      </c>
      <c r="R2676" s="237" t="s">
        <v>12040</v>
      </c>
      <c r="S2676" s="237" t="s">
        <v>12041</v>
      </c>
      <c r="T2676" s="237" t="s">
        <v>12036</v>
      </c>
      <c r="U2676" s="237" t="s">
        <v>12042</v>
      </c>
      <c r="V2676" s="237" t="s">
        <v>109</v>
      </c>
      <c r="W2676" s="237"/>
      <c r="X2676" s="237"/>
      <c r="Y2676" s="237" t="s">
        <v>12038</v>
      </c>
      <c r="Z2676" s="237" t="s">
        <v>12039</v>
      </c>
      <c r="AA2676" s="237" t="str">
        <f t="shared" si="472"/>
        <v>シャカイフクシホウジンリンゴノキニジノハシ</v>
      </c>
      <c r="AB2676" s="237" t="s">
        <v>11244</v>
      </c>
      <c r="AC2676" s="237" t="str">
        <f t="shared" si="473"/>
        <v>982</v>
      </c>
      <c r="AD2676" s="237" t="str">
        <f t="shared" si="474"/>
        <v>0003</v>
      </c>
      <c r="AE2676" s="237" t="s">
        <v>7382</v>
      </c>
      <c r="AF2676" s="237" t="s">
        <v>12040</v>
      </c>
      <c r="AG2676" s="237" t="str">
        <f t="shared" si="475"/>
        <v>仙台市太白区郡山六丁目７番地の20</v>
      </c>
      <c r="AH2676" s="237" t="s">
        <v>12041</v>
      </c>
      <c r="AI2676" s="237" t="s">
        <v>12036</v>
      </c>
      <c r="AJ2676" s="237" t="s">
        <v>260</v>
      </c>
    </row>
    <row r="2677" spans="1:36">
      <c r="A2677" s="237" t="str">
        <f t="shared" si="467"/>
        <v>0415401702就労継続支援Ｂ型</v>
      </c>
      <c r="B2677" s="237" t="s">
        <v>12032</v>
      </c>
      <c r="C2677" s="237" t="s">
        <v>12033</v>
      </c>
      <c r="D2677" s="237" t="str">
        <f t="shared" si="468"/>
        <v>シャカイフクシホウジンリンゴノキ</v>
      </c>
      <c r="E2677" s="237" t="s">
        <v>3373</v>
      </c>
      <c r="F2677" s="237" t="str">
        <f t="shared" si="469"/>
        <v>987</v>
      </c>
      <c r="G2677" s="237" t="str">
        <f t="shared" si="470"/>
        <v>0511</v>
      </c>
      <c r="H2677" s="237" t="s">
        <v>12034</v>
      </c>
      <c r="I2677" s="237" t="str">
        <f t="shared" si="471"/>
        <v>登米市迫町佐沼字中江一丁目7番地の1</v>
      </c>
      <c r="J2677" s="237" t="s">
        <v>12035</v>
      </c>
      <c r="K2677" s="237" t="s">
        <v>12036</v>
      </c>
      <c r="L2677" s="237" t="s">
        <v>248</v>
      </c>
      <c r="M2677" s="237" t="s">
        <v>12037</v>
      </c>
      <c r="N2677" s="237" t="s">
        <v>12038</v>
      </c>
      <c r="O2677" s="237" t="s">
        <v>12039</v>
      </c>
      <c r="P2677" s="237" t="s">
        <v>11244</v>
      </c>
      <c r="Q2677" s="237" t="s">
        <v>7382</v>
      </c>
      <c r="R2677" s="237" t="s">
        <v>12040</v>
      </c>
      <c r="S2677" s="237" t="s">
        <v>12041</v>
      </c>
      <c r="T2677" s="237" t="s">
        <v>12036</v>
      </c>
      <c r="U2677" s="237" t="s">
        <v>12042</v>
      </c>
      <c r="V2677" s="237" t="s">
        <v>111</v>
      </c>
      <c r="W2677" s="237"/>
      <c r="X2677" s="237"/>
      <c r="Y2677" s="237" t="s">
        <v>12038</v>
      </c>
      <c r="Z2677" s="237" t="s">
        <v>12039</v>
      </c>
      <c r="AA2677" s="237" t="str">
        <f t="shared" si="472"/>
        <v>シャカイフクシホウジンリンゴノキニジノハシ</v>
      </c>
      <c r="AB2677" s="237" t="s">
        <v>11244</v>
      </c>
      <c r="AC2677" s="237" t="str">
        <f t="shared" si="473"/>
        <v>982</v>
      </c>
      <c r="AD2677" s="237" t="str">
        <f t="shared" si="474"/>
        <v>0003</v>
      </c>
      <c r="AE2677" s="237" t="s">
        <v>7382</v>
      </c>
      <c r="AF2677" s="237" t="s">
        <v>12040</v>
      </c>
      <c r="AG2677" s="237" t="str">
        <f t="shared" si="475"/>
        <v>仙台市太白区郡山六丁目７番地の20</v>
      </c>
      <c r="AH2677" s="237" t="s">
        <v>12041</v>
      </c>
      <c r="AI2677" s="237" t="s">
        <v>12036</v>
      </c>
      <c r="AJ2677" s="237" t="s">
        <v>260</v>
      </c>
    </row>
    <row r="2678" spans="1:36">
      <c r="A2678" s="237" t="str">
        <f t="shared" si="467"/>
        <v>0415401710生活介護</v>
      </c>
      <c r="B2678" s="237" t="s">
        <v>947</v>
      </c>
      <c r="C2678" s="237" t="s">
        <v>948</v>
      </c>
      <c r="D2678" s="237" t="str">
        <f t="shared" si="468"/>
        <v>トクテイヒエイリカツドウホウジンワーカーズコープ</v>
      </c>
      <c r="E2678" s="237" t="s">
        <v>4758</v>
      </c>
      <c r="F2678" s="237" t="str">
        <f t="shared" si="469"/>
        <v>171</v>
      </c>
      <c r="G2678" s="237" t="str">
        <f t="shared" si="470"/>
        <v>0013</v>
      </c>
      <c r="H2678" s="237" t="s">
        <v>11559</v>
      </c>
      <c r="I2678" s="237" t="str">
        <f t="shared" si="471"/>
        <v>東京都豊島区東池袋1-44-3池袋ＩＳＰタマビル</v>
      </c>
      <c r="J2678" s="237" t="s">
        <v>951</v>
      </c>
      <c r="K2678" s="237" t="s">
        <v>952</v>
      </c>
      <c r="L2678" s="237" t="s">
        <v>901</v>
      </c>
      <c r="M2678" s="237" t="s">
        <v>953</v>
      </c>
      <c r="N2678" s="237" t="s">
        <v>12043</v>
      </c>
      <c r="O2678" s="237" t="s">
        <v>12044</v>
      </c>
      <c r="P2678" s="237" t="s">
        <v>11091</v>
      </c>
      <c r="Q2678" s="237" t="s">
        <v>7382</v>
      </c>
      <c r="R2678" s="237" t="s">
        <v>12045</v>
      </c>
      <c r="S2678" s="237" t="s">
        <v>12046</v>
      </c>
      <c r="T2678" s="237" t="s">
        <v>12047</v>
      </c>
      <c r="U2678" s="237" t="s">
        <v>12048</v>
      </c>
      <c r="V2678" s="237" t="s">
        <v>105</v>
      </c>
      <c r="W2678" s="237"/>
      <c r="X2678" s="237"/>
      <c r="Y2678" s="237" t="s">
        <v>12043</v>
      </c>
      <c r="Z2678" s="237" t="s">
        <v>12044</v>
      </c>
      <c r="AA2678" s="237" t="str">
        <f t="shared" si="472"/>
        <v>ミンナノオウチタイハクダンダン</v>
      </c>
      <c r="AB2678" s="237" t="s">
        <v>11091</v>
      </c>
      <c r="AC2678" s="237" t="str">
        <f t="shared" si="473"/>
        <v>982</v>
      </c>
      <c r="AD2678" s="237" t="str">
        <f t="shared" si="474"/>
        <v>0012</v>
      </c>
      <c r="AE2678" s="237" t="s">
        <v>7382</v>
      </c>
      <c r="AF2678" s="237" t="s">
        <v>12045</v>
      </c>
      <c r="AG2678" s="237" t="str">
        <f t="shared" si="475"/>
        <v>仙台市太白区長町南三丁目35番10号</v>
      </c>
      <c r="AH2678" s="237" t="s">
        <v>12046</v>
      </c>
      <c r="AI2678" s="237" t="s">
        <v>12047</v>
      </c>
      <c r="AJ2678" s="237" t="s">
        <v>332</v>
      </c>
    </row>
    <row r="2679" spans="1:36">
      <c r="A2679" s="237" t="str">
        <f t="shared" si="467"/>
        <v>0415401728生活介護</v>
      </c>
      <c r="B2679" s="237" t="s">
        <v>8057</v>
      </c>
      <c r="C2679" s="237" t="s">
        <v>8058</v>
      </c>
      <c r="D2679" s="237" t="str">
        <f t="shared" si="468"/>
        <v>カブシキガイシャナカガワ</v>
      </c>
      <c r="E2679" s="237" t="s">
        <v>608</v>
      </c>
      <c r="F2679" s="237" t="str">
        <f t="shared" si="469"/>
        <v>980</v>
      </c>
      <c r="G2679" s="237" t="str">
        <f t="shared" si="470"/>
        <v>0003</v>
      </c>
      <c r="H2679" s="237" t="s">
        <v>8059</v>
      </c>
      <c r="I2679" s="237" t="str">
        <f t="shared" si="471"/>
        <v>仙台市青葉区小田原四丁目２番18号</v>
      </c>
      <c r="J2679" s="237" t="s">
        <v>8060</v>
      </c>
      <c r="K2679" s="237" t="s">
        <v>8061</v>
      </c>
      <c r="L2679" s="237" t="s">
        <v>339</v>
      </c>
      <c r="M2679" s="237" t="s">
        <v>8062</v>
      </c>
      <c r="N2679" s="237" t="s">
        <v>12049</v>
      </c>
      <c r="O2679" s="237" t="s">
        <v>12050</v>
      </c>
      <c r="P2679" s="237" t="s">
        <v>12051</v>
      </c>
      <c r="Q2679" s="237" t="s">
        <v>7382</v>
      </c>
      <c r="R2679" s="237" t="s">
        <v>12052</v>
      </c>
      <c r="S2679" s="237" t="s">
        <v>12053</v>
      </c>
      <c r="T2679" s="237" t="s">
        <v>9997</v>
      </c>
      <c r="U2679" s="237" t="s">
        <v>12054</v>
      </c>
      <c r="V2679" s="237" t="s">
        <v>105</v>
      </c>
      <c r="W2679" s="237"/>
      <c r="X2679" s="237"/>
      <c r="Y2679" s="237" t="s">
        <v>12049</v>
      </c>
      <c r="Z2679" s="237" t="s">
        <v>12050</v>
      </c>
      <c r="AA2679" s="237" t="str">
        <f t="shared" si="472"/>
        <v>スパ　ナカガワ</v>
      </c>
      <c r="AB2679" s="237" t="s">
        <v>12051</v>
      </c>
      <c r="AC2679" s="237" t="str">
        <f t="shared" si="473"/>
        <v>982</v>
      </c>
      <c r="AD2679" s="237" t="str">
        <f t="shared" si="474"/>
        <v>0843</v>
      </c>
      <c r="AE2679" s="237" t="s">
        <v>7382</v>
      </c>
      <c r="AF2679" s="237" t="s">
        <v>12052</v>
      </c>
      <c r="AG2679" s="237" t="str">
        <f t="shared" si="475"/>
        <v>仙台市太白区茂ケ崎三丁目11番10号</v>
      </c>
      <c r="AH2679" s="237" t="s">
        <v>12053</v>
      </c>
      <c r="AI2679" s="237" t="s">
        <v>9997</v>
      </c>
      <c r="AJ2679" s="237" t="s">
        <v>260</v>
      </c>
    </row>
    <row r="2680" spans="1:36">
      <c r="A2680" s="237" t="str">
        <f t="shared" si="467"/>
        <v>0415401728自立訓練（機能訓練）</v>
      </c>
      <c r="B2680" s="237" t="s">
        <v>8057</v>
      </c>
      <c r="C2680" s="237" t="s">
        <v>8058</v>
      </c>
      <c r="D2680" s="237" t="str">
        <f t="shared" si="468"/>
        <v>カブシキガイシャナカガワ</v>
      </c>
      <c r="E2680" s="237" t="s">
        <v>608</v>
      </c>
      <c r="F2680" s="237" t="str">
        <f t="shared" si="469"/>
        <v>980</v>
      </c>
      <c r="G2680" s="237" t="str">
        <f t="shared" si="470"/>
        <v>0003</v>
      </c>
      <c r="H2680" s="237" t="s">
        <v>8059</v>
      </c>
      <c r="I2680" s="237" t="str">
        <f t="shared" si="471"/>
        <v>仙台市青葉区小田原四丁目２番18号</v>
      </c>
      <c r="J2680" s="237" t="s">
        <v>8060</v>
      </c>
      <c r="K2680" s="237" t="s">
        <v>8061</v>
      </c>
      <c r="L2680" s="237" t="s">
        <v>339</v>
      </c>
      <c r="M2680" s="237" t="s">
        <v>8062</v>
      </c>
      <c r="N2680" s="237" t="s">
        <v>12049</v>
      </c>
      <c r="O2680" s="237" t="s">
        <v>12050</v>
      </c>
      <c r="P2680" s="237" t="s">
        <v>12051</v>
      </c>
      <c r="Q2680" s="237" t="s">
        <v>7382</v>
      </c>
      <c r="R2680" s="237" t="s">
        <v>12052</v>
      </c>
      <c r="S2680" s="237" t="s">
        <v>12053</v>
      </c>
      <c r="T2680" s="237" t="s">
        <v>9997</v>
      </c>
      <c r="U2680" s="237" t="s">
        <v>12054</v>
      </c>
      <c r="V2680" s="237" t="s">
        <v>189</v>
      </c>
      <c r="W2680" s="237"/>
      <c r="X2680" s="237"/>
      <c r="Y2680" s="237" t="s">
        <v>12049</v>
      </c>
      <c r="Z2680" s="237" t="s">
        <v>12050</v>
      </c>
      <c r="AA2680" s="237" t="str">
        <f t="shared" si="472"/>
        <v>スパ　ナカガワ</v>
      </c>
      <c r="AB2680" s="237" t="s">
        <v>12051</v>
      </c>
      <c r="AC2680" s="237" t="str">
        <f t="shared" si="473"/>
        <v>982</v>
      </c>
      <c r="AD2680" s="237" t="str">
        <f t="shared" si="474"/>
        <v>0843</v>
      </c>
      <c r="AE2680" s="237" t="s">
        <v>7382</v>
      </c>
      <c r="AF2680" s="237" t="s">
        <v>12052</v>
      </c>
      <c r="AG2680" s="237" t="str">
        <f t="shared" si="475"/>
        <v>仙台市太白区茂ケ崎三丁目11番10号</v>
      </c>
      <c r="AH2680" s="237" t="s">
        <v>12053</v>
      </c>
      <c r="AI2680" s="237" t="s">
        <v>9997</v>
      </c>
      <c r="AJ2680" s="237" t="s">
        <v>260</v>
      </c>
    </row>
    <row r="2681" spans="1:36">
      <c r="A2681" s="237" t="str">
        <f t="shared" si="467"/>
        <v>0415401728自立訓練（生活訓練）</v>
      </c>
      <c r="B2681" s="237" t="s">
        <v>8057</v>
      </c>
      <c r="C2681" s="237" t="s">
        <v>8058</v>
      </c>
      <c r="D2681" s="237" t="str">
        <f t="shared" si="468"/>
        <v>カブシキガイシャナカガワ</v>
      </c>
      <c r="E2681" s="237" t="s">
        <v>608</v>
      </c>
      <c r="F2681" s="237" t="str">
        <f t="shared" si="469"/>
        <v>980</v>
      </c>
      <c r="G2681" s="237" t="str">
        <f t="shared" si="470"/>
        <v>0003</v>
      </c>
      <c r="H2681" s="237" t="s">
        <v>8059</v>
      </c>
      <c r="I2681" s="237" t="str">
        <f t="shared" si="471"/>
        <v>仙台市青葉区小田原四丁目２番18号</v>
      </c>
      <c r="J2681" s="237" t="s">
        <v>8060</v>
      </c>
      <c r="K2681" s="237" t="s">
        <v>8061</v>
      </c>
      <c r="L2681" s="237" t="s">
        <v>339</v>
      </c>
      <c r="M2681" s="237" t="s">
        <v>8062</v>
      </c>
      <c r="N2681" s="237" t="s">
        <v>12049</v>
      </c>
      <c r="O2681" s="237" t="s">
        <v>12050</v>
      </c>
      <c r="P2681" s="237" t="s">
        <v>12051</v>
      </c>
      <c r="Q2681" s="237" t="s">
        <v>7382</v>
      </c>
      <c r="R2681" s="237" t="s">
        <v>12052</v>
      </c>
      <c r="S2681" s="237" t="s">
        <v>12053</v>
      </c>
      <c r="T2681" s="237" t="s">
        <v>9997</v>
      </c>
      <c r="U2681" s="237" t="s">
        <v>12054</v>
      </c>
      <c r="V2681" s="237" t="s">
        <v>108</v>
      </c>
      <c r="W2681" s="237"/>
      <c r="X2681" s="237"/>
      <c r="Y2681" s="237" t="s">
        <v>12049</v>
      </c>
      <c r="Z2681" s="237" t="s">
        <v>12050</v>
      </c>
      <c r="AA2681" s="237" t="str">
        <f t="shared" si="472"/>
        <v>スパ　ナカガワ</v>
      </c>
      <c r="AB2681" s="237" t="s">
        <v>12051</v>
      </c>
      <c r="AC2681" s="237" t="str">
        <f t="shared" si="473"/>
        <v>982</v>
      </c>
      <c r="AD2681" s="237" t="str">
        <f t="shared" si="474"/>
        <v>0843</v>
      </c>
      <c r="AE2681" s="237" t="s">
        <v>7382</v>
      </c>
      <c r="AF2681" s="237" t="s">
        <v>12052</v>
      </c>
      <c r="AG2681" s="237" t="str">
        <f t="shared" si="475"/>
        <v>仙台市太白区茂ケ崎三丁目11番10号</v>
      </c>
      <c r="AH2681" s="237" t="s">
        <v>12053</v>
      </c>
      <c r="AI2681" s="237" t="s">
        <v>9997</v>
      </c>
      <c r="AJ2681" s="237" t="s">
        <v>260</v>
      </c>
    </row>
    <row r="2682" spans="1:36">
      <c r="A2682" s="237" t="str">
        <f t="shared" si="467"/>
        <v>0415401736居宅介護</v>
      </c>
      <c r="B2682" s="237" t="s">
        <v>10858</v>
      </c>
      <c r="C2682" s="237" t="s">
        <v>10859</v>
      </c>
      <c r="D2682" s="237" t="str">
        <f t="shared" si="468"/>
        <v>カブシキガイシャＳＴエンタープライズ</v>
      </c>
      <c r="E2682" s="237" t="s">
        <v>10860</v>
      </c>
      <c r="F2682" s="237" t="str">
        <f t="shared" si="469"/>
        <v>984</v>
      </c>
      <c r="G2682" s="237" t="str">
        <f t="shared" si="470"/>
        <v>0806</v>
      </c>
      <c r="H2682" s="237" t="s">
        <v>10861</v>
      </c>
      <c r="I2682" s="237" t="str">
        <f t="shared" si="471"/>
        <v>仙台市若林区舟丁44番地</v>
      </c>
      <c r="J2682" s="237" t="s">
        <v>10862</v>
      </c>
      <c r="K2682" s="237" t="s">
        <v>10863</v>
      </c>
      <c r="L2682" s="237" t="s">
        <v>339</v>
      </c>
      <c r="M2682" s="237" t="s">
        <v>10864</v>
      </c>
      <c r="N2682" s="237" t="s">
        <v>10865</v>
      </c>
      <c r="O2682" s="237" t="s">
        <v>10866</v>
      </c>
      <c r="P2682" s="237" t="s">
        <v>12055</v>
      </c>
      <c r="Q2682" s="237" t="s">
        <v>7382</v>
      </c>
      <c r="R2682" s="237" t="s">
        <v>12056</v>
      </c>
      <c r="S2682" s="237" t="s">
        <v>10862</v>
      </c>
      <c r="T2682" s="237" t="s">
        <v>10863</v>
      </c>
      <c r="U2682" s="237" t="s">
        <v>12057</v>
      </c>
      <c r="V2682" s="237" t="s">
        <v>99</v>
      </c>
      <c r="W2682" s="237"/>
      <c r="X2682" s="237"/>
      <c r="Y2682" s="237" t="s">
        <v>10865</v>
      </c>
      <c r="Z2682" s="237" t="s">
        <v>10866</v>
      </c>
      <c r="AA2682" s="237" t="str">
        <f t="shared" si="472"/>
        <v>アスカホウモンカイゴジギョウショ</v>
      </c>
      <c r="AB2682" s="237" t="s">
        <v>12055</v>
      </c>
      <c r="AC2682" s="237" t="str">
        <f t="shared" si="473"/>
        <v>982</v>
      </c>
      <c r="AD2682" s="237" t="str">
        <f t="shared" si="474"/>
        <v>0212</v>
      </c>
      <c r="AE2682" s="237" t="s">
        <v>7382</v>
      </c>
      <c r="AF2682" s="237" t="s">
        <v>12056</v>
      </c>
      <c r="AG2682" s="237" t="str">
        <f t="shared" si="475"/>
        <v>仙台市太白区太白二丁目11番28号</v>
      </c>
      <c r="AH2682" s="237" t="s">
        <v>10862</v>
      </c>
      <c r="AI2682" s="237" t="s">
        <v>10863</v>
      </c>
      <c r="AJ2682" s="237" t="s">
        <v>332</v>
      </c>
    </row>
    <row r="2683" spans="1:36">
      <c r="A2683" s="237" t="str">
        <f t="shared" si="467"/>
        <v>0415401751就労移行支援</v>
      </c>
      <c r="B2683" s="237" t="s">
        <v>2744</v>
      </c>
      <c r="C2683" s="237" t="s">
        <v>8369</v>
      </c>
      <c r="D2683" s="237" t="str">
        <f t="shared" si="468"/>
        <v>カブシキガイシャミツイ</v>
      </c>
      <c r="E2683" s="237" t="s">
        <v>7381</v>
      </c>
      <c r="F2683" s="237" t="str">
        <f t="shared" si="469"/>
        <v>982</v>
      </c>
      <c r="G2683" s="237" t="str">
        <f t="shared" si="470"/>
        <v>0011</v>
      </c>
      <c r="H2683" s="237" t="s">
        <v>8370</v>
      </c>
      <c r="I2683" s="237" t="str">
        <f t="shared" si="471"/>
        <v>仙台市太白区長町７-19-39　COMビル101</v>
      </c>
      <c r="J2683" s="237" t="s">
        <v>2748</v>
      </c>
      <c r="K2683" s="237" t="s">
        <v>2749</v>
      </c>
      <c r="L2683" s="237" t="s">
        <v>339</v>
      </c>
      <c r="M2683" s="237" t="s">
        <v>2750</v>
      </c>
      <c r="N2683" s="237" t="s">
        <v>12058</v>
      </c>
      <c r="O2683" s="237" t="s">
        <v>12059</v>
      </c>
      <c r="P2683" s="237" t="s">
        <v>11244</v>
      </c>
      <c r="Q2683" s="237" t="s">
        <v>7382</v>
      </c>
      <c r="R2683" s="237" t="s">
        <v>12060</v>
      </c>
      <c r="S2683" s="237" t="s">
        <v>12061</v>
      </c>
      <c r="T2683" s="237" t="s">
        <v>12062</v>
      </c>
      <c r="U2683" s="237" t="s">
        <v>12063</v>
      </c>
      <c r="V2683" s="237" t="s">
        <v>109</v>
      </c>
      <c r="W2683" s="237"/>
      <c r="X2683" s="237"/>
      <c r="Y2683" s="237" t="s">
        <v>12058</v>
      </c>
      <c r="Z2683" s="237" t="s">
        <v>12059</v>
      </c>
      <c r="AA2683" s="237" t="str">
        <f t="shared" si="472"/>
        <v>Ｒｉｃｋｅｙクルーズアストナガマチ</v>
      </c>
      <c r="AB2683" s="237" t="s">
        <v>11244</v>
      </c>
      <c r="AC2683" s="237" t="str">
        <f t="shared" si="473"/>
        <v>982</v>
      </c>
      <c r="AD2683" s="237" t="str">
        <f t="shared" si="474"/>
        <v>0003</v>
      </c>
      <c r="AE2683" s="237" t="s">
        <v>7382</v>
      </c>
      <c r="AF2683" s="237" t="s">
        <v>12064</v>
      </c>
      <c r="AG2683" s="237" t="str">
        <f t="shared" si="475"/>
        <v>仙台市太白区郡山六丁目７番20号</v>
      </c>
      <c r="AH2683" s="237" t="s">
        <v>12061</v>
      </c>
      <c r="AI2683" s="237" t="s">
        <v>12062</v>
      </c>
      <c r="AJ2683" s="237" t="s">
        <v>260</v>
      </c>
    </row>
    <row r="2684" spans="1:36">
      <c r="A2684" s="237" t="str">
        <f t="shared" si="467"/>
        <v>0415401751就労定着支援</v>
      </c>
      <c r="B2684" s="237" t="s">
        <v>2744</v>
      </c>
      <c r="C2684" s="237" t="s">
        <v>8369</v>
      </c>
      <c r="D2684" s="237" t="str">
        <f t="shared" si="468"/>
        <v>カブシキガイシャミツイ</v>
      </c>
      <c r="E2684" s="237" t="s">
        <v>7381</v>
      </c>
      <c r="F2684" s="237" t="str">
        <f t="shared" si="469"/>
        <v>982</v>
      </c>
      <c r="G2684" s="237" t="str">
        <f t="shared" si="470"/>
        <v>0011</v>
      </c>
      <c r="H2684" s="237" t="s">
        <v>8370</v>
      </c>
      <c r="I2684" s="237" t="str">
        <f t="shared" si="471"/>
        <v>仙台市太白区長町７-19-39　COMビル101</v>
      </c>
      <c r="J2684" s="237" t="s">
        <v>2748</v>
      </c>
      <c r="K2684" s="237" t="s">
        <v>2749</v>
      </c>
      <c r="L2684" s="237" t="s">
        <v>339</v>
      </c>
      <c r="M2684" s="237" t="s">
        <v>2750</v>
      </c>
      <c r="N2684" s="237" t="s">
        <v>12058</v>
      </c>
      <c r="O2684" s="237" t="s">
        <v>12059</v>
      </c>
      <c r="P2684" s="237" t="s">
        <v>11244</v>
      </c>
      <c r="Q2684" s="237" t="s">
        <v>7382</v>
      </c>
      <c r="R2684" s="237" t="s">
        <v>12060</v>
      </c>
      <c r="S2684" s="237" t="s">
        <v>12061</v>
      </c>
      <c r="T2684" s="237" t="s">
        <v>12062</v>
      </c>
      <c r="U2684" s="237" t="s">
        <v>12063</v>
      </c>
      <c r="V2684" s="237" t="s">
        <v>789</v>
      </c>
      <c r="W2684" s="237"/>
      <c r="X2684" s="237"/>
      <c r="Y2684" s="237" t="s">
        <v>12058</v>
      </c>
      <c r="Z2684" s="237" t="s">
        <v>12059</v>
      </c>
      <c r="AA2684" s="237" t="str">
        <f t="shared" si="472"/>
        <v>Ｒｉｃｋｅｙクルーズアストナガマチ</v>
      </c>
      <c r="AB2684" s="237" t="s">
        <v>11244</v>
      </c>
      <c r="AC2684" s="237" t="str">
        <f t="shared" si="473"/>
        <v>982</v>
      </c>
      <c r="AD2684" s="237" t="str">
        <f t="shared" si="474"/>
        <v>0003</v>
      </c>
      <c r="AE2684" s="237" t="s">
        <v>7382</v>
      </c>
      <c r="AF2684" s="237" t="s">
        <v>12065</v>
      </c>
      <c r="AG2684" s="237" t="str">
        <f t="shared" si="475"/>
        <v>仙台市太白区郡山六丁目７番20号DPL仙台長町１階</v>
      </c>
      <c r="AH2684" s="237" t="s">
        <v>12061</v>
      </c>
      <c r="AI2684" s="237" t="s">
        <v>12062</v>
      </c>
      <c r="AJ2684" s="237" t="s">
        <v>260</v>
      </c>
    </row>
    <row r="2685" spans="1:36">
      <c r="A2685" s="237" t="str">
        <f t="shared" si="467"/>
        <v>0415401777居宅介護</v>
      </c>
      <c r="B2685" s="237" t="s">
        <v>12066</v>
      </c>
      <c r="C2685" s="237" t="s">
        <v>12067</v>
      </c>
      <c r="D2685" s="237" t="str">
        <f t="shared" si="468"/>
        <v>シャカイフクシホウジンアオモリシャカイフクシシンコウダン</v>
      </c>
      <c r="E2685" s="237" t="s">
        <v>12068</v>
      </c>
      <c r="F2685" s="237" t="str">
        <f t="shared" si="469"/>
        <v>035</v>
      </c>
      <c r="G2685" s="237" t="str">
        <f t="shared" si="470"/>
        <v>0067</v>
      </c>
      <c r="H2685" s="237" t="s">
        <v>12069</v>
      </c>
      <c r="I2685" s="237" t="str">
        <f t="shared" si="471"/>
        <v>青森県むつ市十二林11番13号</v>
      </c>
      <c r="J2685" s="237" t="s">
        <v>12070</v>
      </c>
      <c r="K2685" s="237" t="s">
        <v>12071</v>
      </c>
      <c r="L2685" s="237" t="s">
        <v>248</v>
      </c>
      <c r="M2685" s="237" t="s">
        <v>12072</v>
      </c>
      <c r="N2685" s="237" t="s">
        <v>12073</v>
      </c>
      <c r="O2685" s="237" t="s">
        <v>12074</v>
      </c>
      <c r="P2685" s="237" t="s">
        <v>11153</v>
      </c>
      <c r="Q2685" s="237" t="s">
        <v>7382</v>
      </c>
      <c r="R2685" s="237" t="s">
        <v>12075</v>
      </c>
      <c r="S2685" s="237" t="s">
        <v>12076</v>
      </c>
      <c r="T2685" s="237" t="s">
        <v>12077</v>
      </c>
      <c r="U2685" s="237" t="s">
        <v>12078</v>
      </c>
      <c r="V2685" s="237" t="s">
        <v>99</v>
      </c>
      <c r="W2685" s="237"/>
      <c r="X2685" s="237"/>
      <c r="Y2685" s="237" t="s">
        <v>12073</v>
      </c>
      <c r="Z2685" s="237" t="s">
        <v>12074</v>
      </c>
      <c r="AA2685" s="237" t="str">
        <f t="shared" si="472"/>
        <v>マルメロヘルパーステーションニシタガ</v>
      </c>
      <c r="AB2685" s="237" t="s">
        <v>11153</v>
      </c>
      <c r="AC2685" s="237" t="str">
        <f t="shared" si="473"/>
        <v>982</v>
      </c>
      <c r="AD2685" s="237" t="str">
        <f t="shared" si="474"/>
        <v>0812</v>
      </c>
      <c r="AE2685" s="237" t="s">
        <v>7382</v>
      </c>
      <c r="AF2685" s="237" t="s">
        <v>12075</v>
      </c>
      <c r="AG2685" s="237" t="str">
        <f t="shared" si="475"/>
        <v>仙台市太白区上野山一丁目８番27号ソレイユ207号室</v>
      </c>
      <c r="AH2685" s="237" t="s">
        <v>12076</v>
      </c>
      <c r="AI2685" s="237" t="s">
        <v>12077</v>
      </c>
      <c r="AJ2685" s="237" t="s">
        <v>260</v>
      </c>
    </row>
    <row r="2686" spans="1:36">
      <c r="A2686" s="237" t="str">
        <f t="shared" si="467"/>
        <v>0415401777重度訪問介護</v>
      </c>
      <c r="B2686" s="237" t="s">
        <v>12066</v>
      </c>
      <c r="C2686" s="237" t="s">
        <v>12067</v>
      </c>
      <c r="D2686" s="237" t="str">
        <f t="shared" si="468"/>
        <v>シャカイフクシホウジンアオモリシャカイフクシシンコウダン</v>
      </c>
      <c r="E2686" s="237" t="s">
        <v>12068</v>
      </c>
      <c r="F2686" s="237" t="str">
        <f t="shared" si="469"/>
        <v>035</v>
      </c>
      <c r="G2686" s="237" t="str">
        <f t="shared" si="470"/>
        <v>0067</v>
      </c>
      <c r="H2686" s="237" t="s">
        <v>12069</v>
      </c>
      <c r="I2686" s="237" t="str">
        <f t="shared" si="471"/>
        <v>青森県むつ市十二林11番13号</v>
      </c>
      <c r="J2686" s="237" t="s">
        <v>12070</v>
      </c>
      <c r="K2686" s="237" t="s">
        <v>12071</v>
      </c>
      <c r="L2686" s="237" t="s">
        <v>248</v>
      </c>
      <c r="M2686" s="237" t="s">
        <v>12072</v>
      </c>
      <c r="N2686" s="237" t="s">
        <v>12073</v>
      </c>
      <c r="O2686" s="237" t="s">
        <v>12074</v>
      </c>
      <c r="P2686" s="237" t="s">
        <v>11153</v>
      </c>
      <c r="Q2686" s="237" t="s">
        <v>7382</v>
      </c>
      <c r="R2686" s="237" t="s">
        <v>12075</v>
      </c>
      <c r="S2686" s="237" t="s">
        <v>12076</v>
      </c>
      <c r="T2686" s="237" t="s">
        <v>12077</v>
      </c>
      <c r="U2686" s="237" t="s">
        <v>12078</v>
      </c>
      <c r="V2686" s="237" t="s">
        <v>101</v>
      </c>
      <c r="W2686" s="237"/>
      <c r="X2686" s="237"/>
      <c r="Y2686" s="237" t="s">
        <v>12073</v>
      </c>
      <c r="Z2686" s="237" t="s">
        <v>12074</v>
      </c>
      <c r="AA2686" s="237" t="str">
        <f t="shared" si="472"/>
        <v>マルメロヘルパーステーションニシタガ</v>
      </c>
      <c r="AB2686" s="237" t="s">
        <v>11153</v>
      </c>
      <c r="AC2686" s="237" t="str">
        <f t="shared" si="473"/>
        <v>982</v>
      </c>
      <c r="AD2686" s="237" t="str">
        <f t="shared" si="474"/>
        <v>0812</v>
      </c>
      <c r="AE2686" s="237" t="s">
        <v>7382</v>
      </c>
      <c r="AF2686" s="237" t="s">
        <v>12075</v>
      </c>
      <c r="AG2686" s="237" t="str">
        <f t="shared" si="475"/>
        <v>仙台市太白区上野山一丁目８番27号ソレイユ207号室</v>
      </c>
      <c r="AH2686" s="237" t="s">
        <v>12076</v>
      </c>
      <c r="AI2686" s="237" t="s">
        <v>12077</v>
      </c>
      <c r="AJ2686" s="237" t="s">
        <v>260</v>
      </c>
    </row>
    <row r="2687" spans="1:36">
      <c r="A2687" s="237" t="str">
        <f t="shared" si="467"/>
        <v>0415401785就労移行支援</v>
      </c>
      <c r="B2687" s="237" t="s">
        <v>1146</v>
      </c>
      <c r="C2687" s="237" t="s">
        <v>8538</v>
      </c>
      <c r="D2687" s="237" t="str">
        <f t="shared" si="468"/>
        <v>カブシキガイシャマナビ</v>
      </c>
      <c r="E2687" s="237" t="s">
        <v>923</v>
      </c>
      <c r="F2687" s="237" t="str">
        <f t="shared" si="469"/>
        <v>983</v>
      </c>
      <c r="G2687" s="237" t="str">
        <f t="shared" si="470"/>
        <v>0852</v>
      </c>
      <c r="H2687" s="237" t="s">
        <v>8539</v>
      </c>
      <c r="I2687" s="237" t="str">
        <f t="shared" si="471"/>
        <v>仙台市宮城野区榴岡一丁目６番30号ディーグランツ仙台ビル5階</v>
      </c>
      <c r="J2687" s="237" t="s">
        <v>8540</v>
      </c>
      <c r="K2687" s="237" t="s">
        <v>8541</v>
      </c>
      <c r="L2687" s="237" t="s">
        <v>339</v>
      </c>
      <c r="M2687" s="237" t="s">
        <v>8542</v>
      </c>
      <c r="N2687" s="237" t="s">
        <v>12002</v>
      </c>
      <c r="O2687" s="237" t="s">
        <v>12079</v>
      </c>
      <c r="P2687" s="237" t="s">
        <v>7381</v>
      </c>
      <c r="Q2687" s="237" t="s">
        <v>7382</v>
      </c>
      <c r="R2687" s="237" t="s">
        <v>12080</v>
      </c>
      <c r="S2687" s="237" t="s">
        <v>11999</v>
      </c>
      <c r="T2687" s="237" t="s">
        <v>12081</v>
      </c>
      <c r="U2687" s="237" t="s">
        <v>12082</v>
      </c>
      <c r="V2687" s="237" t="s">
        <v>109</v>
      </c>
      <c r="W2687" s="237"/>
      <c r="X2687" s="237"/>
      <c r="Y2687" s="237" t="s">
        <v>12002</v>
      </c>
      <c r="Z2687" s="237" t="s">
        <v>12003</v>
      </c>
      <c r="AA2687" s="237" t="str">
        <f t="shared" si="472"/>
        <v>ｍａｎａｂｙナガマチエキマエジギョウショ</v>
      </c>
      <c r="AB2687" s="237" t="s">
        <v>7381</v>
      </c>
      <c r="AC2687" s="237" t="str">
        <f t="shared" si="473"/>
        <v>982</v>
      </c>
      <c r="AD2687" s="237" t="str">
        <f t="shared" si="474"/>
        <v>0011</v>
      </c>
      <c r="AE2687" s="237" t="s">
        <v>7382</v>
      </c>
      <c r="AF2687" s="237" t="s">
        <v>11998</v>
      </c>
      <c r="AG2687" s="237" t="str">
        <f t="shared" si="475"/>
        <v>仙台市太白区長町五丁目１番15号エイ・エヌステーションビル１階</v>
      </c>
      <c r="AH2687" s="237" t="s">
        <v>11999</v>
      </c>
      <c r="AI2687" s="237" t="s">
        <v>12081</v>
      </c>
      <c r="AJ2687" s="237" t="s">
        <v>260</v>
      </c>
    </row>
    <row r="2688" spans="1:36">
      <c r="A2688" s="237" t="str">
        <f t="shared" si="467"/>
        <v>0415401785就労定着支援</v>
      </c>
      <c r="B2688" s="237" t="s">
        <v>1146</v>
      </c>
      <c r="C2688" s="237" t="s">
        <v>8538</v>
      </c>
      <c r="D2688" s="237" t="str">
        <f t="shared" si="468"/>
        <v>カブシキガイシャマナビ</v>
      </c>
      <c r="E2688" s="237" t="s">
        <v>923</v>
      </c>
      <c r="F2688" s="237" t="str">
        <f t="shared" si="469"/>
        <v>983</v>
      </c>
      <c r="G2688" s="237" t="str">
        <f t="shared" si="470"/>
        <v>0852</v>
      </c>
      <c r="H2688" s="237" t="s">
        <v>8539</v>
      </c>
      <c r="I2688" s="237" t="str">
        <f t="shared" si="471"/>
        <v>仙台市宮城野区榴岡一丁目６番30号ディーグランツ仙台ビル5階</v>
      </c>
      <c r="J2688" s="237" t="s">
        <v>8540</v>
      </c>
      <c r="K2688" s="237" t="s">
        <v>8541</v>
      </c>
      <c r="L2688" s="237" t="s">
        <v>339</v>
      </c>
      <c r="M2688" s="237" t="s">
        <v>8542</v>
      </c>
      <c r="N2688" s="237" t="s">
        <v>12002</v>
      </c>
      <c r="O2688" s="237" t="s">
        <v>12079</v>
      </c>
      <c r="P2688" s="237" t="s">
        <v>7381</v>
      </c>
      <c r="Q2688" s="237" t="s">
        <v>7382</v>
      </c>
      <c r="R2688" s="237" t="s">
        <v>12080</v>
      </c>
      <c r="S2688" s="237" t="s">
        <v>11999</v>
      </c>
      <c r="T2688" s="237" t="s">
        <v>12081</v>
      </c>
      <c r="U2688" s="237" t="s">
        <v>12082</v>
      </c>
      <c r="V2688" s="237" t="s">
        <v>789</v>
      </c>
      <c r="W2688" s="237"/>
      <c r="X2688" s="237"/>
      <c r="Y2688" s="237" t="s">
        <v>12002</v>
      </c>
      <c r="Z2688" s="237" t="s">
        <v>12079</v>
      </c>
      <c r="AA2688" s="237" t="str">
        <f t="shared" si="472"/>
        <v>マナビーナガマチエキマエジギョウショ</v>
      </c>
      <c r="AB2688" s="237" t="s">
        <v>7381</v>
      </c>
      <c r="AC2688" s="237" t="str">
        <f t="shared" si="473"/>
        <v>982</v>
      </c>
      <c r="AD2688" s="237" t="str">
        <f t="shared" si="474"/>
        <v>0011</v>
      </c>
      <c r="AE2688" s="237" t="s">
        <v>7382</v>
      </c>
      <c r="AF2688" s="237" t="s">
        <v>12080</v>
      </c>
      <c r="AG2688" s="237" t="str">
        <f t="shared" si="475"/>
        <v>仙台市太白区長町五丁目１番15号　エイ・エヌステーションビル１階</v>
      </c>
      <c r="AH2688" s="237" t="s">
        <v>11999</v>
      </c>
      <c r="AI2688" s="237" t="s">
        <v>12081</v>
      </c>
      <c r="AJ2688" s="237" t="s">
        <v>260</v>
      </c>
    </row>
    <row r="2689" spans="1:36">
      <c r="A2689" s="237" t="str">
        <f t="shared" si="467"/>
        <v>0415401801居宅介護</v>
      </c>
      <c r="B2689" s="237" t="s">
        <v>12083</v>
      </c>
      <c r="C2689" s="237" t="s">
        <v>12084</v>
      </c>
      <c r="D2689" s="237" t="str">
        <f t="shared" si="468"/>
        <v>カブシキガイシャワダチ</v>
      </c>
      <c r="E2689" s="237" t="s">
        <v>8409</v>
      </c>
      <c r="F2689" s="237" t="str">
        <f t="shared" si="469"/>
        <v>982</v>
      </c>
      <c r="G2689" s="237" t="str">
        <f t="shared" si="470"/>
        <v>0221</v>
      </c>
      <c r="H2689" s="237" t="s">
        <v>12085</v>
      </c>
      <c r="I2689" s="237" t="str">
        <f t="shared" si="471"/>
        <v>仙台市太白区日本平27番10号</v>
      </c>
      <c r="J2689" s="237" t="s">
        <v>12086</v>
      </c>
      <c r="K2689" s="237" t="s">
        <v>12087</v>
      </c>
      <c r="L2689" s="237" t="s">
        <v>339</v>
      </c>
      <c r="M2689" s="237" t="s">
        <v>12088</v>
      </c>
      <c r="N2689" s="237" t="s">
        <v>10865</v>
      </c>
      <c r="O2689" s="237" t="s">
        <v>10866</v>
      </c>
      <c r="P2689" s="237" t="s">
        <v>12055</v>
      </c>
      <c r="Q2689" s="237" t="s">
        <v>7382</v>
      </c>
      <c r="R2689" s="237" t="s">
        <v>12056</v>
      </c>
      <c r="S2689" s="237" t="s">
        <v>10862</v>
      </c>
      <c r="T2689" s="237" t="s">
        <v>10863</v>
      </c>
      <c r="U2689" s="237" t="s">
        <v>12089</v>
      </c>
      <c r="V2689" s="237" t="s">
        <v>99</v>
      </c>
      <c r="W2689" s="237"/>
      <c r="X2689" s="237"/>
      <c r="Y2689" s="237" t="s">
        <v>10865</v>
      </c>
      <c r="Z2689" s="237" t="s">
        <v>10866</v>
      </c>
      <c r="AA2689" s="237" t="str">
        <f t="shared" si="472"/>
        <v>アスカホウモンカイゴジギョウショ</v>
      </c>
      <c r="AB2689" s="237" t="s">
        <v>12055</v>
      </c>
      <c r="AC2689" s="237" t="str">
        <f t="shared" si="473"/>
        <v>982</v>
      </c>
      <c r="AD2689" s="237" t="str">
        <f t="shared" si="474"/>
        <v>0212</v>
      </c>
      <c r="AE2689" s="237" t="s">
        <v>7382</v>
      </c>
      <c r="AF2689" s="237" t="s">
        <v>12056</v>
      </c>
      <c r="AG2689" s="237" t="str">
        <f t="shared" si="475"/>
        <v>仙台市太白区太白二丁目11番28号</v>
      </c>
      <c r="AH2689" s="237" t="s">
        <v>10862</v>
      </c>
      <c r="AI2689" s="237" t="s">
        <v>10863</v>
      </c>
      <c r="AJ2689" s="237" t="s">
        <v>260</v>
      </c>
    </row>
    <row r="2690" spans="1:36">
      <c r="A2690" s="237" t="str">
        <f t="shared" si="467"/>
        <v>0415401819就労継続支援Ｂ型</v>
      </c>
      <c r="B2690" s="237" t="s">
        <v>10842</v>
      </c>
      <c r="C2690" s="237" t="s">
        <v>10843</v>
      </c>
      <c r="D2690" s="237" t="str">
        <f t="shared" si="468"/>
        <v>トクテイヒエイリカツドウホウジン　ミドリカイ</v>
      </c>
      <c r="E2690" s="237" t="s">
        <v>7381</v>
      </c>
      <c r="F2690" s="237" t="str">
        <f t="shared" si="469"/>
        <v>982</v>
      </c>
      <c r="G2690" s="237" t="str">
        <f t="shared" si="470"/>
        <v>0011</v>
      </c>
      <c r="H2690" s="237" t="s">
        <v>10844</v>
      </c>
      <c r="I2690" s="237" t="str">
        <f t="shared" si="471"/>
        <v>仙台市太白区長町一丁目６番３号グッドライフ長町３階</v>
      </c>
      <c r="J2690" s="237" t="s">
        <v>10845</v>
      </c>
      <c r="K2690" s="237" t="s">
        <v>10846</v>
      </c>
      <c r="L2690" s="237" t="s">
        <v>248</v>
      </c>
      <c r="M2690" s="237" t="s">
        <v>10847</v>
      </c>
      <c r="N2690" s="237" t="s">
        <v>12090</v>
      </c>
      <c r="O2690" s="237" t="s">
        <v>12091</v>
      </c>
      <c r="P2690" s="237" t="s">
        <v>7381</v>
      </c>
      <c r="Q2690" s="237" t="s">
        <v>7382</v>
      </c>
      <c r="R2690" s="237" t="s">
        <v>12092</v>
      </c>
      <c r="S2690" s="237" t="s">
        <v>10845</v>
      </c>
      <c r="T2690" s="237" t="s">
        <v>10846</v>
      </c>
      <c r="U2690" s="237" t="s">
        <v>12093</v>
      </c>
      <c r="V2690" s="237" t="s">
        <v>111</v>
      </c>
      <c r="W2690" s="237"/>
      <c r="X2690" s="237"/>
      <c r="Y2690" s="237" t="s">
        <v>12090</v>
      </c>
      <c r="Z2690" s="237" t="s">
        <v>12091</v>
      </c>
      <c r="AA2690" s="237" t="str">
        <f t="shared" si="472"/>
        <v>ミドリコウボウ　ナガマチ</v>
      </c>
      <c r="AB2690" s="237" t="s">
        <v>7381</v>
      </c>
      <c r="AC2690" s="237" t="str">
        <f t="shared" si="473"/>
        <v>982</v>
      </c>
      <c r="AD2690" s="237" t="str">
        <f t="shared" si="474"/>
        <v>0011</v>
      </c>
      <c r="AE2690" s="237" t="s">
        <v>7382</v>
      </c>
      <c r="AF2690" s="237" t="s">
        <v>12092</v>
      </c>
      <c r="AG2690" s="237" t="str">
        <f t="shared" si="475"/>
        <v>仙台市太白区長町一丁目６番３号</v>
      </c>
      <c r="AH2690" s="237" t="s">
        <v>10845</v>
      </c>
      <c r="AI2690" s="237" t="s">
        <v>10846</v>
      </c>
      <c r="AJ2690" s="237" t="s">
        <v>260</v>
      </c>
    </row>
    <row r="2691" spans="1:36">
      <c r="A2691" s="237" t="str">
        <f t="shared" si="467"/>
        <v>0415401835短期入所</v>
      </c>
      <c r="B2691" s="237" t="s">
        <v>11935</v>
      </c>
      <c r="C2691" s="237" t="s">
        <v>11936</v>
      </c>
      <c r="D2691" s="237" t="str">
        <f t="shared" si="468"/>
        <v>トクテイヒエイリカツドウホウジンバザールタイハクシャカイジギョウセンター</v>
      </c>
      <c r="E2691" s="237" t="s">
        <v>923</v>
      </c>
      <c r="F2691" s="237" t="str">
        <f t="shared" si="469"/>
        <v>983</v>
      </c>
      <c r="G2691" s="237" t="str">
        <f t="shared" si="470"/>
        <v>0852</v>
      </c>
      <c r="H2691" s="237" t="s">
        <v>11937</v>
      </c>
      <c r="I2691" s="237" t="str">
        <f t="shared" si="471"/>
        <v>仙台市宮城野区榴岡一丁目７番15号サニービル1002</v>
      </c>
      <c r="J2691" s="237" t="s">
        <v>11938</v>
      </c>
      <c r="K2691" s="237" t="s">
        <v>11939</v>
      </c>
      <c r="L2691" s="237" t="s">
        <v>901</v>
      </c>
      <c r="M2691" s="237" t="s">
        <v>11940</v>
      </c>
      <c r="N2691" s="237" t="s">
        <v>12094</v>
      </c>
      <c r="O2691" s="237" t="s">
        <v>12095</v>
      </c>
      <c r="P2691" s="237" t="s">
        <v>12096</v>
      </c>
      <c r="Q2691" s="237" t="s">
        <v>7382</v>
      </c>
      <c r="R2691" s="237" t="s">
        <v>12097</v>
      </c>
      <c r="S2691" s="237" t="s">
        <v>12098</v>
      </c>
      <c r="T2691" s="237" t="s">
        <v>12099</v>
      </c>
      <c r="U2691" s="237" t="s">
        <v>12100</v>
      </c>
      <c r="V2691" s="237" t="s">
        <v>277</v>
      </c>
      <c r="W2691" s="237"/>
      <c r="X2691" s="237"/>
      <c r="Y2691" s="237" t="s">
        <v>12094</v>
      </c>
      <c r="Z2691" s="237" t="s">
        <v>12095</v>
      </c>
      <c r="AA2691" s="237" t="str">
        <f t="shared" si="472"/>
        <v>ロクセイアン</v>
      </c>
      <c r="AB2691" s="237" t="s">
        <v>12096</v>
      </c>
      <c r="AC2691" s="237" t="str">
        <f t="shared" si="473"/>
        <v>982</v>
      </c>
      <c r="AD2691" s="237" t="str">
        <f t="shared" si="474"/>
        <v>0807</v>
      </c>
      <c r="AE2691" s="237" t="s">
        <v>7382</v>
      </c>
      <c r="AF2691" s="237" t="s">
        <v>12097</v>
      </c>
      <c r="AG2691" s="237" t="str">
        <f t="shared" si="475"/>
        <v>仙台市太白区八木山南一丁目５番地の15</v>
      </c>
      <c r="AH2691" s="237" t="s">
        <v>12098</v>
      </c>
      <c r="AI2691" s="237" t="s">
        <v>12099</v>
      </c>
      <c r="AJ2691" s="237" t="s">
        <v>260</v>
      </c>
    </row>
    <row r="2692" spans="1:36">
      <c r="A2692" s="237" t="str">
        <f t="shared" si="467"/>
        <v>0415401843居宅介護</v>
      </c>
      <c r="B2692" s="237" t="s">
        <v>629</v>
      </c>
      <c r="C2692" s="237" t="s">
        <v>630</v>
      </c>
      <c r="D2692" s="237" t="str">
        <f t="shared" si="468"/>
        <v>カブシキガイシャニチイガッカン</v>
      </c>
      <c r="E2692" s="237" t="s">
        <v>631</v>
      </c>
      <c r="F2692" s="237" t="str">
        <f t="shared" si="469"/>
        <v>101</v>
      </c>
      <c r="G2692" s="237" t="str">
        <f t="shared" si="470"/>
        <v>8688</v>
      </c>
      <c r="H2692" s="237" t="s">
        <v>7263</v>
      </c>
      <c r="I2692" s="237" t="str">
        <f t="shared" si="471"/>
        <v>東京都千代田区神田駿河台二丁目９番地</v>
      </c>
      <c r="J2692" s="237" t="s">
        <v>633</v>
      </c>
      <c r="K2692" s="237" t="s">
        <v>634</v>
      </c>
      <c r="L2692" s="237" t="s">
        <v>339</v>
      </c>
      <c r="M2692" s="237" t="s">
        <v>7264</v>
      </c>
      <c r="N2692" s="237" t="s">
        <v>12101</v>
      </c>
      <c r="O2692" s="237" t="s">
        <v>12102</v>
      </c>
      <c r="P2692" s="237" t="s">
        <v>11347</v>
      </c>
      <c r="Q2692" s="237" t="s">
        <v>7382</v>
      </c>
      <c r="R2692" s="237" t="s">
        <v>12103</v>
      </c>
      <c r="S2692" s="237"/>
      <c r="T2692" s="237"/>
      <c r="U2692" s="237" t="s">
        <v>12104</v>
      </c>
      <c r="V2692" s="237" t="s">
        <v>99</v>
      </c>
      <c r="W2692" s="237"/>
      <c r="X2692" s="237"/>
      <c r="Y2692" s="237" t="s">
        <v>12101</v>
      </c>
      <c r="Z2692" s="237" t="s">
        <v>12102</v>
      </c>
      <c r="AA2692" s="237" t="str">
        <f t="shared" si="472"/>
        <v>ニチイケアセンタートミザワ</v>
      </c>
      <c r="AB2692" s="237" t="s">
        <v>11347</v>
      </c>
      <c r="AC2692" s="237" t="str">
        <f t="shared" si="473"/>
        <v>982</v>
      </c>
      <c r="AD2692" s="237" t="str">
        <f t="shared" si="474"/>
        <v>0032</v>
      </c>
      <c r="AE2692" s="237" t="s">
        <v>7382</v>
      </c>
      <c r="AF2692" s="237" t="s">
        <v>12103</v>
      </c>
      <c r="AG2692" s="237" t="str">
        <f t="shared" si="475"/>
        <v>仙台市太白区富沢二丁目９番20号カーサ庄和106号室</v>
      </c>
      <c r="AH2692" s="237" t="s">
        <v>12105</v>
      </c>
      <c r="AI2692" s="237" t="s">
        <v>12106</v>
      </c>
      <c r="AJ2692" s="237" t="s">
        <v>260</v>
      </c>
    </row>
    <row r="2693" spans="1:36">
      <c r="A2693" s="237" t="str">
        <f t="shared" si="467"/>
        <v>0415401843重度訪問介護</v>
      </c>
      <c r="B2693" s="237" t="s">
        <v>629</v>
      </c>
      <c r="C2693" s="237" t="s">
        <v>630</v>
      </c>
      <c r="D2693" s="237" t="str">
        <f t="shared" si="468"/>
        <v>カブシキガイシャニチイガッカン</v>
      </c>
      <c r="E2693" s="237" t="s">
        <v>631</v>
      </c>
      <c r="F2693" s="237" t="str">
        <f t="shared" si="469"/>
        <v>101</v>
      </c>
      <c r="G2693" s="237" t="str">
        <f t="shared" si="470"/>
        <v>8688</v>
      </c>
      <c r="H2693" s="237" t="s">
        <v>7263</v>
      </c>
      <c r="I2693" s="237" t="str">
        <f t="shared" si="471"/>
        <v>東京都千代田区神田駿河台二丁目９番地</v>
      </c>
      <c r="J2693" s="237" t="s">
        <v>633</v>
      </c>
      <c r="K2693" s="237" t="s">
        <v>634</v>
      </c>
      <c r="L2693" s="237" t="s">
        <v>339</v>
      </c>
      <c r="M2693" s="237" t="s">
        <v>7264</v>
      </c>
      <c r="N2693" s="237" t="s">
        <v>12101</v>
      </c>
      <c r="O2693" s="237" t="s">
        <v>12102</v>
      </c>
      <c r="P2693" s="237" t="s">
        <v>11347</v>
      </c>
      <c r="Q2693" s="237" t="s">
        <v>7382</v>
      </c>
      <c r="R2693" s="237" t="s">
        <v>12103</v>
      </c>
      <c r="S2693" s="237"/>
      <c r="T2693" s="237"/>
      <c r="U2693" s="237" t="s">
        <v>12104</v>
      </c>
      <c r="V2693" s="237" t="s">
        <v>101</v>
      </c>
      <c r="W2693" s="237"/>
      <c r="X2693" s="237"/>
      <c r="Y2693" s="237" t="s">
        <v>12101</v>
      </c>
      <c r="Z2693" s="237" t="s">
        <v>12102</v>
      </c>
      <c r="AA2693" s="237" t="str">
        <f t="shared" si="472"/>
        <v>ニチイケアセンタートミザワ</v>
      </c>
      <c r="AB2693" s="237" t="s">
        <v>11347</v>
      </c>
      <c r="AC2693" s="237" t="str">
        <f t="shared" si="473"/>
        <v>982</v>
      </c>
      <c r="AD2693" s="237" t="str">
        <f t="shared" si="474"/>
        <v>0032</v>
      </c>
      <c r="AE2693" s="237" t="s">
        <v>7382</v>
      </c>
      <c r="AF2693" s="237" t="s">
        <v>12103</v>
      </c>
      <c r="AG2693" s="237" t="str">
        <f t="shared" si="475"/>
        <v>仙台市太白区富沢二丁目９番20号カーサ庄和106号室</v>
      </c>
      <c r="AH2693" s="237" t="s">
        <v>12105</v>
      </c>
      <c r="AI2693" s="237" t="s">
        <v>12106</v>
      </c>
      <c r="AJ2693" s="237" t="s">
        <v>260</v>
      </c>
    </row>
    <row r="2694" spans="1:36">
      <c r="A2694" s="237" t="str">
        <f t="shared" si="467"/>
        <v>0415401850居宅介護</v>
      </c>
      <c r="B2694" s="237" t="s">
        <v>12107</v>
      </c>
      <c r="C2694" s="237" t="s">
        <v>12108</v>
      </c>
      <c r="D2694" s="237" t="str">
        <f t="shared" si="468"/>
        <v>カブシキカイシャネクサスケア</v>
      </c>
      <c r="E2694" s="237" t="s">
        <v>12109</v>
      </c>
      <c r="F2694" s="237" t="str">
        <f t="shared" si="469"/>
        <v>220</v>
      </c>
      <c r="G2694" s="237" t="str">
        <f t="shared" si="470"/>
        <v>0024</v>
      </c>
      <c r="H2694" s="237" t="s">
        <v>12110</v>
      </c>
      <c r="I2694" s="237" t="str">
        <f t="shared" si="471"/>
        <v>神奈川県横浜市西区西平沼町４番１号ヨコハマタワーリングスクエアEAST</v>
      </c>
      <c r="J2694" s="237" t="s">
        <v>12111</v>
      </c>
      <c r="K2694" s="237" t="s">
        <v>12112</v>
      </c>
      <c r="L2694" s="237" t="s">
        <v>339</v>
      </c>
      <c r="M2694" s="237" t="s">
        <v>12113</v>
      </c>
      <c r="N2694" s="237" t="s">
        <v>12114</v>
      </c>
      <c r="O2694" s="237" t="s">
        <v>12115</v>
      </c>
      <c r="P2694" s="237" t="s">
        <v>12116</v>
      </c>
      <c r="Q2694" s="237" t="s">
        <v>7382</v>
      </c>
      <c r="R2694" s="237" t="s">
        <v>12117</v>
      </c>
      <c r="S2694" s="237" t="s">
        <v>12118</v>
      </c>
      <c r="T2694" s="237" t="s">
        <v>12119</v>
      </c>
      <c r="U2694" s="237" t="s">
        <v>12120</v>
      </c>
      <c r="V2694" s="237" t="s">
        <v>99</v>
      </c>
      <c r="W2694" s="237"/>
      <c r="X2694" s="237"/>
      <c r="Y2694" s="237" t="s">
        <v>12114</v>
      </c>
      <c r="Z2694" s="237" t="s">
        <v>12115</v>
      </c>
      <c r="AA2694" s="237" t="str">
        <f t="shared" si="472"/>
        <v>ネクサスコートアタゴ　ホウモンカイゴジギョウショ</v>
      </c>
      <c r="AB2694" s="237" t="s">
        <v>12116</v>
      </c>
      <c r="AC2694" s="237" t="str">
        <f t="shared" si="473"/>
        <v>982</v>
      </c>
      <c r="AD2694" s="237" t="str">
        <f t="shared" si="474"/>
        <v>0842</v>
      </c>
      <c r="AE2694" s="237" t="s">
        <v>7382</v>
      </c>
      <c r="AF2694" s="237" t="s">
        <v>12117</v>
      </c>
      <c r="AG2694" s="237" t="str">
        <f t="shared" si="475"/>
        <v>仙台市太白区越路９番15号</v>
      </c>
      <c r="AH2694" s="237" t="s">
        <v>12118</v>
      </c>
      <c r="AI2694" s="237" t="s">
        <v>12119</v>
      </c>
      <c r="AJ2694" s="237" t="s">
        <v>260</v>
      </c>
    </row>
    <row r="2695" spans="1:36">
      <c r="A2695" s="237" t="str">
        <f t="shared" si="467"/>
        <v>0415401868就労継続支援Ｂ型</v>
      </c>
      <c r="B2695" s="237" t="s">
        <v>12121</v>
      </c>
      <c r="C2695" s="237" t="s">
        <v>12122</v>
      </c>
      <c r="D2695" s="237" t="str">
        <f t="shared" si="468"/>
        <v>シップヘルスケアファーマシーヒガシニホンカブシキガイシャ</v>
      </c>
      <c r="E2695" s="237" t="s">
        <v>2472</v>
      </c>
      <c r="F2695" s="237" t="str">
        <f t="shared" si="469"/>
        <v>981</v>
      </c>
      <c r="G2695" s="237" t="str">
        <f t="shared" si="470"/>
        <v>3133</v>
      </c>
      <c r="H2695" s="237" t="s">
        <v>12123</v>
      </c>
      <c r="I2695" s="237" t="str">
        <f t="shared" si="471"/>
        <v>仙台市泉区泉中央一丁目７番地の１</v>
      </c>
      <c r="J2695" s="237" t="s">
        <v>12124</v>
      </c>
      <c r="K2695" s="237" t="s">
        <v>12125</v>
      </c>
      <c r="L2695" s="237" t="s">
        <v>339</v>
      </c>
      <c r="M2695" s="237" t="s">
        <v>12126</v>
      </c>
      <c r="N2695" s="237" t="s">
        <v>12127</v>
      </c>
      <c r="O2695" s="237" t="s">
        <v>12128</v>
      </c>
      <c r="P2695" s="237" t="s">
        <v>11752</v>
      </c>
      <c r="Q2695" s="237" t="s">
        <v>7382</v>
      </c>
      <c r="R2695" s="237" t="s">
        <v>12129</v>
      </c>
      <c r="S2695" s="237" t="s">
        <v>12130</v>
      </c>
      <c r="T2695" s="237" t="s">
        <v>12131</v>
      </c>
      <c r="U2695" s="237" t="s">
        <v>12132</v>
      </c>
      <c r="V2695" s="237" t="s">
        <v>111</v>
      </c>
      <c r="W2695" s="237"/>
      <c r="X2695" s="237"/>
      <c r="Y2695" s="237" t="s">
        <v>12127</v>
      </c>
      <c r="Z2695" s="237" t="s">
        <v>12128</v>
      </c>
      <c r="AA2695" s="237" t="str">
        <f t="shared" si="472"/>
        <v>グリーンファームセンダイ</v>
      </c>
      <c r="AB2695" s="237" t="s">
        <v>11752</v>
      </c>
      <c r="AC2695" s="237" t="str">
        <f t="shared" si="473"/>
        <v>982</v>
      </c>
      <c r="AD2695" s="237" t="str">
        <f t="shared" si="474"/>
        <v>0007</v>
      </c>
      <c r="AE2695" s="237" t="s">
        <v>7382</v>
      </c>
      <c r="AF2695" s="237" t="s">
        <v>12129</v>
      </c>
      <c r="AG2695" s="237" t="str">
        <f t="shared" si="475"/>
        <v>仙台市太白区あすと長町一丁目３番１号</v>
      </c>
      <c r="AH2695" s="237" t="s">
        <v>12130</v>
      </c>
      <c r="AI2695" s="237" t="s">
        <v>12131</v>
      </c>
      <c r="AJ2695" s="237" t="s">
        <v>260</v>
      </c>
    </row>
    <row r="2696" spans="1:36">
      <c r="A2696" s="237" t="str">
        <f t="shared" si="467"/>
        <v>0415401876居宅介護</v>
      </c>
      <c r="B2696" s="237" t="s">
        <v>12133</v>
      </c>
      <c r="C2696" s="237" t="s">
        <v>12134</v>
      </c>
      <c r="D2696" s="237" t="str">
        <f t="shared" si="468"/>
        <v>カブシキガイシャアンビス</v>
      </c>
      <c r="E2696" s="237" t="s">
        <v>12135</v>
      </c>
      <c r="F2696" s="237" t="str">
        <f t="shared" si="469"/>
        <v>104</v>
      </c>
      <c r="G2696" s="237" t="str">
        <f t="shared" si="470"/>
        <v>0028</v>
      </c>
      <c r="H2696" s="237" t="s">
        <v>12136</v>
      </c>
      <c r="I2696" s="237" t="str">
        <f t="shared" si="471"/>
        <v>東京都中央区八重洲二丁目7番2号</v>
      </c>
      <c r="J2696" s="237" t="s">
        <v>12137</v>
      </c>
      <c r="K2696" s="237" t="s">
        <v>12138</v>
      </c>
      <c r="L2696" s="237" t="s">
        <v>339</v>
      </c>
      <c r="M2696" s="237" t="s">
        <v>12139</v>
      </c>
      <c r="N2696" s="237" t="s">
        <v>12140</v>
      </c>
      <c r="O2696" s="237" t="s">
        <v>12141</v>
      </c>
      <c r="P2696" s="237" t="s">
        <v>7021</v>
      </c>
      <c r="Q2696" s="237" t="s">
        <v>7382</v>
      </c>
      <c r="R2696" s="237" t="s">
        <v>12142</v>
      </c>
      <c r="S2696" s="237" t="s">
        <v>12143</v>
      </c>
      <c r="T2696" s="237" t="s">
        <v>12144</v>
      </c>
      <c r="U2696" s="237" t="s">
        <v>12145</v>
      </c>
      <c r="V2696" s="237" t="s">
        <v>99</v>
      </c>
      <c r="W2696" s="237"/>
      <c r="X2696" s="237"/>
      <c r="Y2696" s="237" t="s">
        <v>12140</v>
      </c>
      <c r="Z2696" s="237" t="s">
        <v>12141</v>
      </c>
      <c r="AA2696" s="237" t="str">
        <f t="shared" si="472"/>
        <v>イシンカン　ホウモンカイゴステーション　センダイナガマチ</v>
      </c>
      <c r="AB2696" s="237" t="s">
        <v>7021</v>
      </c>
      <c r="AC2696" s="237" t="str">
        <f t="shared" si="473"/>
        <v>982</v>
      </c>
      <c r="AD2696" s="237" t="str">
        <f t="shared" si="474"/>
        <v>0001</v>
      </c>
      <c r="AE2696" s="237" t="s">
        <v>7382</v>
      </c>
      <c r="AF2696" s="237" t="s">
        <v>12142</v>
      </c>
      <c r="AG2696" s="237" t="str">
        <f t="shared" si="475"/>
        <v>仙台市太白区八本松二丁目４番12号</v>
      </c>
      <c r="AH2696" s="237" t="s">
        <v>12143</v>
      </c>
      <c r="AI2696" s="237" t="s">
        <v>12144</v>
      </c>
      <c r="AJ2696" s="237" t="s">
        <v>260</v>
      </c>
    </row>
    <row r="2697" spans="1:36">
      <c r="A2697" s="237" t="str">
        <f t="shared" si="467"/>
        <v>0415401876重度訪問介護</v>
      </c>
      <c r="B2697" s="237" t="s">
        <v>12133</v>
      </c>
      <c r="C2697" s="237" t="s">
        <v>12134</v>
      </c>
      <c r="D2697" s="237" t="str">
        <f t="shared" si="468"/>
        <v>カブシキガイシャアンビス</v>
      </c>
      <c r="E2697" s="237" t="s">
        <v>12135</v>
      </c>
      <c r="F2697" s="237" t="str">
        <f t="shared" si="469"/>
        <v>104</v>
      </c>
      <c r="G2697" s="237" t="str">
        <f t="shared" si="470"/>
        <v>0028</v>
      </c>
      <c r="H2697" s="237" t="s">
        <v>12136</v>
      </c>
      <c r="I2697" s="237" t="str">
        <f t="shared" si="471"/>
        <v>東京都中央区八重洲二丁目7番2号</v>
      </c>
      <c r="J2697" s="237" t="s">
        <v>12137</v>
      </c>
      <c r="K2697" s="237" t="s">
        <v>12138</v>
      </c>
      <c r="L2697" s="237" t="s">
        <v>339</v>
      </c>
      <c r="M2697" s="237" t="s">
        <v>12139</v>
      </c>
      <c r="N2697" s="237" t="s">
        <v>12140</v>
      </c>
      <c r="O2697" s="237" t="s">
        <v>12141</v>
      </c>
      <c r="P2697" s="237" t="s">
        <v>7021</v>
      </c>
      <c r="Q2697" s="237" t="s">
        <v>7382</v>
      </c>
      <c r="R2697" s="237" t="s">
        <v>12142</v>
      </c>
      <c r="S2697" s="237" t="s">
        <v>12143</v>
      </c>
      <c r="T2697" s="237" t="s">
        <v>12144</v>
      </c>
      <c r="U2697" s="237" t="s">
        <v>12145</v>
      </c>
      <c r="V2697" s="237" t="s">
        <v>101</v>
      </c>
      <c r="W2697" s="237"/>
      <c r="X2697" s="237"/>
      <c r="Y2697" s="237" t="s">
        <v>12140</v>
      </c>
      <c r="Z2697" s="237" t="s">
        <v>12141</v>
      </c>
      <c r="AA2697" s="237" t="str">
        <f t="shared" si="472"/>
        <v>イシンカン　ホウモンカイゴステーション　センダイナガマチ</v>
      </c>
      <c r="AB2697" s="237" t="s">
        <v>7021</v>
      </c>
      <c r="AC2697" s="237" t="str">
        <f t="shared" si="473"/>
        <v>982</v>
      </c>
      <c r="AD2697" s="237" t="str">
        <f t="shared" si="474"/>
        <v>0001</v>
      </c>
      <c r="AE2697" s="237" t="s">
        <v>7382</v>
      </c>
      <c r="AF2697" s="237" t="s">
        <v>12142</v>
      </c>
      <c r="AG2697" s="237" t="str">
        <f t="shared" si="475"/>
        <v>仙台市太白区八本松二丁目４番12号</v>
      </c>
      <c r="AH2697" s="237" t="s">
        <v>12143</v>
      </c>
      <c r="AI2697" s="237" t="s">
        <v>12144</v>
      </c>
      <c r="AJ2697" s="237" t="s">
        <v>260</v>
      </c>
    </row>
    <row r="2698" spans="1:36">
      <c r="A2698" s="237" t="str">
        <f t="shared" si="467"/>
        <v>0415401884就労継続支援Ｂ型</v>
      </c>
      <c r="B2698" s="237" t="s">
        <v>12146</v>
      </c>
      <c r="C2698" s="237" t="s">
        <v>12147</v>
      </c>
      <c r="D2698" s="237" t="str">
        <f t="shared" si="468"/>
        <v>トクテイヒエイリカツドウホウジンフルタイム</v>
      </c>
      <c r="E2698" s="237" t="s">
        <v>11725</v>
      </c>
      <c r="F2698" s="237" t="str">
        <f t="shared" si="469"/>
        <v>982</v>
      </c>
      <c r="G2698" s="237" t="str">
        <f t="shared" si="470"/>
        <v>0244</v>
      </c>
      <c r="H2698" s="237" t="s">
        <v>12148</v>
      </c>
      <c r="I2698" s="237" t="str">
        <f t="shared" si="471"/>
        <v>仙台市太白区秋保町馬場字上ノ原32</v>
      </c>
      <c r="J2698" s="237" t="s">
        <v>12149</v>
      </c>
      <c r="K2698" s="237" t="s">
        <v>12149</v>
      </c>
      <c r="L2698" s="237" t="s">
        <v>248</v>
      </c>
      <c r="M2698" s="237" t="s">
        <v>12150</v>
      </c>
      <c r="N2698" s="237" t="s">
        <v>12151</v>
      </c>
      <c r="O2698" s="237" t="s">
        <v>12152</v>
      </c>
      <c r="P2698" s="237" t="s">
        <v>11725</v>
      </c>
      <c r="Q2698" s="237" t="s">
        <v>7382</v>
      </c>
      <c r="R2698" s="237" t="s">
        <v>12153</v>
      </c>
      <c r="S2698" s="237" t="s">
        <v>12154</v>
      </c>
      <c r="T2698" s="237" t="s">
        <v>12154</v>
      </c>
      <c r="U2698" s="237" t="s">
        <v>12155</v>
      </c>
      <c r="V2698" s="237" t="s">
        <v>111</v>
      </c>
      <c r="W2698" s="237"/>
      <c r="X2698" s="237"/>
      <c r="Y2698" s="237" t="s">
        <v>12151</v>
      </c>
      <c r="Z2698" s="237" t="s">
        <v>12152</v>
      </c>
      <c r="AA2698" s="237" t="str">
        <f t="shared" si="472"/>
        <v>シュウロウケイゾクシエンＢガタジギョウショ　メブキ</v>
      </c>
      <c r="AB2698" s="237" t="s">
        <v>11725</v>
      </c>
      <c r="AC2698" s="237" t="str">
        <f t="shared" si="473"/>
        <v>982</v>
      </c>
      <c r="AD2698" s="237" t="str">
        <f t="shared" si="474"/>
        <v>0244</v>
      </c>
      <c r="AE2698" s="237" t="s">
        <v>7382</v>
      </c>
      <c r="AF2698" s="237" t="s">
        <v>12153</v>
      </c>
      <c r="AG2698" s="237" t="str">
        <f t="shared" si="475"/>
        <v>仙台市太白区秋保町馬場字上ノ原32番地</v>
      </c>
      <c r="AH2698" s="237" t="s">
        <v>12154</v>
      </c>
      <c r="AI2698" s="237" t="s">
        <v>12154</v>
      </c>
      <c r="AJ2698" s="237" t="s">
        <v>260</v>
      </c>
    </row>
    <row r="2699" spans="1:36">
      <c r="A2699" s="237" t="str">
        <f t="shared" si="467"/>
        <v>0415401892生活介護</v>
      </c>
      <c r="B2699" s="237" t="s">
        <v>947</v>
      </c>
      <c r="C2699" s="237" t="s">
        <v>948</v>
      </c>
      <c r="D2699" s="237" t="str">
        <f t="shared" si="468"/>
        <v>トクテイヒエイリカツドウホウジンワーカーズコープ</v>
      </c>
      <c r="E2699" s="237" t="s">
        <v>4758</v>
      </c>
      <c r="F2699" s="237" t="str">
        <f t="shared" si="469"/>
        <v>171</v>
      </c>
      <c r="G2699" s="237" t="str">
        <f t="shared" si="470"/>
        <v>0013</v>
      </c>
      <c r="H2699" s="237" t="s">
        <v>11559</v>
      </c>
      <c r="I2699" s="237" t="str">
        <f t="shared" si="471"/>
        <v>東京都豊島区東池袋1-44-3池袋ＩＳＰタマビル</v>
      </c>
      <c r="J2699" s="237" t="s">
        <v>951</v>
      </c>
      <c r="K2699" s="237" t="s">
        <v>952</v>
      </c>
      <c r="L2699" s="237" t="s">
        <v>901</v>
      </c>
      <c r="M2699" s="237" t="s">
        <v>953</v>
      </c>
      <c r="N2699" s="237" t="s">
        <v>12043</v>
      </c>
      <c r="O2699" s="237" t="s">
        <v>12044</v>
      </c>
      <c r="P2699" s="237" t="s">
        <v>11091</v>
      </c>
      <c r="Q2699" s="237" t="s">
        <v>7382</v>
      </c>
      <c r="R2699" s="237" t="s">
        <v>12045</v>
      </c>
      <c r="S2699" s="237" t="s">
        <v>12046</v>
      </c>
      <c r="T2699" s="237" t="s">
        <v>12047</v>
      </c>
      <c r="U2699" s="237" t="s">
        <v>12156</v>
      </c>
      <c r="V2699" s="237" t="s">
        <v>105</v>
      </c>
      <c r="W2699" s="237"/>
      <c r="X2699" s="237"/>
      <c r="Y2699" s="237" t="s">
        <v>12043</v>
      </c>
      <c r="Z2699" s="237" t="s">
        <v>12044</v>
      </c>
      <c r="AA2699" s="237" t="str">
        <f t="shared" si="472"/>
        <v>ミンナノオウチタイハクダンダン</v>
      </c>
      <c r="AB2699" s="237" t="s">
        <v>11091</v>
      </c>
      <c r="AC2699" s="237" t="str">
        <f t="shared" si="473"/>
        <v>982</v>
      </c>
      <c r="AD2699" s="237" t="str">
        <f t="shared" si="474"/>
        <v>0012</v>
      </c>
      <c r="AE2699" s="237" t="s">
        <v>7382</v>
      </c>
      <c r="AF2699" s="237" t="s">
        <v>12045</v>
      </c>
      <c r="AG2699" s="237" t="str">
        <f t="shared" si="475"/>
        <v>仙台市太白区長町南三丁目35番10号</v>
      </c>
      <c r="AH2699" s="237" t="s">
        <v>12046</v>
      </c>
      <c r="AI2699" s="237" t="s">
        <v>12047</v>
      </c>
      <c r="AJ2699" s="237" t="s">
        <v>260</v>
      </c>
    </row>
    <row r="2700" spans="1:36">
      <c r="A2700" s="237" t="str">
        <f t="shared" si="467"/>
        <v>0415401900短期入所</v>
      </c>
      <c r="B2700" s="237" t="s">
        <v>11468</v>
      </c>
      <c r="C2700" s="237" t="s">
        <v>11469</v>
      </c>
      <c r="D2700" s="237" t="str">
        <f t="shared" si="468"/>
        <v>シャカイフクシホウジンワラシベシャ</v>
      </c>
      <c r="E2700" s="237" t="s">
        <v>11321</v>
      </c>
      <c r="F2700" s="237" t="str">
        <f t="shared" si="469"/>
        <v>982</v>
      </c>
      <c r="G2700" s="237" t="str">
        <f t="shared" si="470"/>
        <v>0034</v>
      </c>
      <c r="H2700" s="237" t="s">
        <v>11470</v>
      </c>
      <c r="I2700" s="237" t="str">
        <f t="shared" si="471"/>
        <v>仙台市太白区西多賀三丁目１番２５号</v>
      </c>
      <c r="J2700" s="237" t="s">
        <v>11471</v>
      </c>
      <c r="K2700" s="237" t="s">
        <v>11472</v>
      </c>
      <c r="L2700" s="237" t="s">
        <v>248</v>
      </c>
      <c r="M2700" s="237" t="s">
        <v>11473</v>
      </c>
      <c r="N2700" s="237" t="s">
        <v>12157</v>
      </c>
      <c r="O2700" s="237" t="s">
        <v>12158</v>
      </c>
      <c r="P2700" s="237" t="s">
        <v>11321</v>
      </c>
      <c r="Q2700" s="237" t="s">
        <v>7382</v>
      </c>
      <c r="R2700" s="237" t="s">
        <v>12159</v>
      </c>
      <c r="S2700" s="237" t="s">
        <v>12160</v>
      </c>
      <c r="T2700" s="237"/>
      <c r="U2700" s="237" t="s">
        <v>12161</v>
      </c>
      <c r="V2700" s="237" t="s">
        <v>277</v>
      </c>
      <c r="W2700" s="237"/>
      <c r="X2700" s="237"/>
      <c r="Y2700" s="237" t="s">
        <v>12157</v>
      </c>
      <c r="Z2700" s="237" t="s">
        <v>12158</v>
      </c>
      <c r="AA2700" s="237" t="str">
        <f t="shared" si="472"/>
        <v>ヒダマリステイ</v>
      </c>
      <c r="AB2700" s="237" t="s">
        <v>11321</v>
      </c>
      <c r="AC2700" s="237" t="str">
        <f t="shared" si="473"/>
        <v>982</v>
      </c>
      <c r="AD2700" s="237" t="str">
        <f t="shared" si="474"/>
        <v>0034</v>
      </c>
      <c r="AE2700" s="237" t="s">
        <v>7382</v>
      </c>
      <c r="AF2700" s="237" t="s">
        <v>12159</v>
      </c>
      <c r="AG2700" s="237" t="str">
        <f t="shared" si="475"/>
        <v>仙台市太白区西多賀二丁目７番７号</v>
      </c>
      <c r="AH2700" s="237" t="s">
        <v>12160</v>
      </c>
      <c r="AI2700" s="237"/>
      <c r="AJ2700" s="237" t="s">
        <v>260</v>
      </c>
    </row>
    <row r="2701" spans="1:36">
      <c r="A2701" s="237" t="str">
        <f t="shared" si="467"/>
        <v>0415401918居宅介護</v>
      </c>
      <c r="B2701" s="237" t="s">
        <v>11108</v>
      </c>
      <c r="C2701" s="237" t="s">
        <v>11109</v>
      </c>
      <c r="D2701" s="237" t="str">
        <f t="shared" si="468"/>
        <v>シャカイフクシホウジンキョウセイフクシカイ</v>
      </c>
      <c r="E2701" s="237" t="s">
        <v>2317</v>
      </c>
      <c r="F2701" s="237" t="str">
        <f t="shared" si="469"/>
        <v>981</v>
      </c>
      <c r="G2701" s="237" t="str">
        <f t="shared" si="470"/>
        <v>1102</v>
      </c>
      <c r="H2701" s="237" t="s">
        <v>11110</v>
      </c>
      <c r="I2701" s="237" t="str">
        <f t="shared" si="471"/>
        <v>仙台市太白区袋原五丁目12番1号</v>
      </c>
      <c r="J2701" s="237" t="s">
        <v>11111</v>
      </c>
      <c r="K2701" s="237" t="s">
        <v>11112</v>
      </c>
      <c r="L2701" s="237" t="s">
        <v>353</v>
      </c>
      <c r="M2701" s="237" t="s">
        <v>11113</v>
      </c>
      <c r="N2701" s="237" t="s">
        <v>12162</v>
      </c>
      <c r="O2701" s="237" t="s">
        <v>12163</v>
      </c>
      <c r="P2701" s="237" t="s">
        <v>9527</v>
      </c>
      <c r="Q2701" s="237" t="s">
        <v>7382</v>
      </c>
      <c r="R2701" s="237" t="s">
        <v>12164</v>
      </c>
      <c r="S2701" s="237" t="s">
        <v>12165</v>
      </c>
      <c r="T2701" s="237" t="s">
        <v>12166</v>
      </c>
      <c r="U2701" s="237" t="s">
        <v>12167</v>
      </c>
      <c r="V2701" s="237" t="s">
        <v>99</v>
      </c>
      <c r="W2701" s="237"/>
      <c r="X2701" s="237"/>
      <c r="Y2701" s="237" t="s">
        <v>12162</v>
      </c>
      <c r="Z2701" s="237" t="s">
        <v>12163</v>
      </c>
      <c r="AA2701" s="237" t="str">
        <f t="shared" si="472"/>
        <v>ケアステーションシロウマル</v>
      </c>
      <c r="AB2701" s="237" t="s">
        <v>9527</v>
      </c>
      <c r="AC2701" s="237" t="str">
        <f t="shared" si="473"/>
        <v>981</v>
      </c>
      <c r="AD2701" s="237" t="str">
        <f t="shared" si="474"/>
        <v>1101</v>
      </c>
      <c r="AE2701" s="237" t="s">
        <v>7382</v>
      </c>
      <c r="AF2701" s="237" t="s">
        <v>12164</v>
      </c>
      <c r="AG2701" s="237" t="str">
        <f t="shared" si="475"/>
        <v>仙台市太白区四郎丸字大宮26番地の1仙台市四郎丸市営住宅10棟111号室</v>
      </c>
      <c r="AH2701" s="237" t="s">
        <v>12165</v>
      </c>
      <c r="AI2701" s="237" t="s">
        <v>12166</v>
      </c>
      <c r="AJ2701" s="237" t="s">
        <v>260</v>
      </c>
    </row>
    <row r="2702" spans="1:36">
      <c r="A2702" s="237" t="str">
        <f t="shared" si="467"/>
        <v>0415401926居宅介護</v>
      </c>
      <c r="B2702" s="237" t="s">
        <v>1582</v>
      </c>
      <c r="C2702" s="237" t="s">
        <v>1583</v>
      </c>
      <c r="D2702" s="237" t="str">
        <f t="shared" si="468"/>
        <v>アルソックカイゴカブシキガイシャ</v>
      </c>
      <c r="E2702" s="237" t="s">
        <v>1584</v>
      </c>
      <c r="F2702" s="237" t="str">
        <f t="shared" si="469"/>
        <v>330</v>
      </c>
      <c r="G2702" s="237" t="str">
        <f t="shared" si="470"/>
        <v>0856</v>
      </c>
      <c r="H2702" s="237" t="s">
        <v>8827</v>
      </c>
      <c r="I2702" s="237" t="str">
        <f t="shared" si="471"/>
        <v>埼玉県さいたま市大宮区三橋二丁目795番地</v>
      </c>
      <c r="J2702" s="237" t="s">
        <v>1586</v>
      </c>
      <c r="K2702" s="237" t="s">
        <v>8828</v>
      </c>
      <c r="L2702" s="237" t="s">
        <v>339</v>
      </c>
      <c r="M2702" s="237" t="s">
        <v>1587</v>
      </c>
      <c r="N2702" s="237" t="s">
        <v>11332</v>
      </c>
      <c r="O2702" s="237" t="s">
        <v>11333</v>
      </c>
      <c r="P2702" s="237" t="s">
        <v>7381</v>
      </c>
      <c r="Q2702" s="237" t="s">
        <v>7382</v>
      </c>
      <c r="R2702" s="237" t="s">
        <v>12168</v>
      </c>
      <c r="S2702" s="237" t="s">
        <v>11335</v>
      </c>
      <c r="T2702" s="237" t="s">
        <v>11336</v>
      </c>
      <c r="U2702" s="237" t="s">
        <v>12169</v>
      </c>
      <c r="V2702" s="237" t="s">
        <v>99</v>
      </c>
      <c r="W2702" s="237"/>
      <c r="X2702" s="237"/>
      <c r="Y2702" s="237" t="s">
        <v>11332</v>
      </c>
      <c r="Z2702" s="237" t="s">
        <v>11333</v>
      </c>
      <c r="AA2702" s="237" t="str">
        <f t="shared" si="472"/>
        <v>アミカセンダイミナミカイゴセンター</v>
      </c>
      <c r="AB2702" s="237" t="s">
        <v>7381</v>
      </c>
      <c r="AC2702" s="237" t="str">
        <f t="shared" si="473"/>
        <v>982</v>
      </c>
      <c r="AD2702" s="237" t="str">
        <f t="shared" si="474"/>
        <v>0011</v>
      </c>
      <c r="AE2702" s="237" t="s">
        <v>7382</v>
      </c>
      <c r="AF2702" s="237" t="s">
        <v>12168</v>
      </c>
      <c r="AG2702" s="237" t="str">
        <f t="shared" si="475"/>
        <v>仙台市太白区長町二丁目13番40号Ｋ・Ａ平澤２号室</v>
      </c>
      <c r="AH2702" s="237" t="s">
        <v>11335</v>
      </c>
      <c r="AI2702" s="237" t="s">
        <v>11336</v>
      </c>
      <c r="AJ2702" s="237" t="s">
        <v>260</v>
      </c>
    </row>
    <row r="2703" spans="1:36">
      <c r="A2703" s="237" t="str">
        <f t="shared" ref="A2703:A2766" si="476">U2703&amp;V2703</f>
        <v>0415401926重度訪問介護</v>
      </c>
      <c r="B2703" s="237" t="s">
        <v>1582</v>
      </c>
      <c r="C2703" s="237" t="s">
        <v>1583</v>
      </c>
      <c r="D2703" s="237" t="str">
        <f t="shared" ref="D2703:D2766" si="477">DBCS(C2703)</f>
        <v>アルソックカイゴカブシキガイシャ</v>
      </c>
      <c r="E2703" s="237" t="s">
        <v>1584</v>
      </c>
      <c r="F2703" s="237" t="str">
        <f t="shared" ref="F2703:F2766" si="478">LEFT(E2703,3)</f>
        <v>330</v>
      </c>
      <c r="G2703" s="237" t="str">
        <f t="shared" ref="G2703:G2766" si="479">RIGHT(E2703,4)</f>
        <v>0856</v>
      </c>
      <c r="H2703" s="237" t="s">
        <v>8827</v>
      </c>
      <c r="I2703" s="237" t="str">
        <f t="shared" ref="I2703:I2766" si="480">SUBSTITUTE(H2703,"宮城県","")</f>
        <v>埼玉県さいたま市大宮区三橋二丁目795番地</v>
      </c>
      <c r="J2703" s="237" t="s">
        <v>1586</v>
      </c>
      <c r="K2703" s="237" t="s">
        <v>8828</v>
      </c>
      <c r="L2703" s="237" t="s">
        <v>339</v>
      </c>
      <c r="M2703" s="237" t="s">
        <v>1587</v>
      </c>
      <c r="N2703" s="237" t="s">
        <v>11332</v>
      </c>
      <c r="O2703" s="237" t="s">
        <v>11333</v>
      </c>
      <c r="P2703" s="237" t="s">
        <v>7381</v>
      </c>
      <c r="Q2703" s="237" t="s">
        <v>7382</v>
      </c>
      <c r="R2703" s="237" t="s">
        <v>12168</v>
      </c>
      <c r="S2703" s="237" t="s">
        <v>11335</v>
      </c>
      <c r="T2703" s="237" t="s">
        <v>11336</v>
      </c>
      <c r="U2703" s="237" t="s">
        <v>12169</v>
      </c>
      <c r="V2703" s="237" t="s">
        <v>101</v>
      </c>
      <c r="W2703" s="237"/>
      <c r="X2703" s="237"/>
      <c r="Y2703" s="237" t="s">
        <v>11332</v>
      </c>
      <c r="Z2703" s="237" t="s">
        <v>11333</v>
      </c>
      <c r="AA2703" s="237" t="str">
        <f t="shared" ref="AA2703:AA2766" si="481">DBCS(Z2703)</f>
        <v>アミカセンダイミナミカイゴセンター</v>
      </c>
      <c r="AB2703" s="237" t="s">
        <v>7381</v>
      </c>
      <c r="AC2703" s="237" t="str">
        <f t="shared" ref="AC2703:AC2766" si="482">LEFT(AB2703,3)</f>
        <v>982</v>
      </c>
      <c r="AD2703" s="237" t="str">
        <f t="shared" ref="AD2703:AD2766" si="483">RIGHT(AB2703,4)</f>
        <v>0011</v>
      </c>
      <c r="AE2703" s="237" t="s">
        <v>7382</v>
      </c>
      <c r="AF2703" s="237" t="s">
        <v>12168</v>
      </c>
      <c r="AG2703" s="237" t="str">
        <f t="shared" ref="AG2703:AG2766" si="484">SUBSTITUTE(AF2703,"宮城県","")</f>
        <v>仙台市太白区長町二丁目13番40号Ｋ・Ａ平澤２号室</v>
      </c>
      <c r="AH2703" s="237" t="s">
        <v>11335</v>
      </c>
      <c r="AI2703" s="237" t="s">
        <v>11336</v>
      </c>
      <c r="AJ2703" s="237" t="s">
        <v>260</v>
      </c>
    </row>
    <row r="2704" spans="1:36">
      <c r="A2704" s="237" t="str">
        <f t="shared" si="476"/>
        <v>0415401934就労継続支援Ａ型</v>
      </c>
      <c r="B2704" s="237" t="s">
        <v>12170</v>
      </c>
      <c r="C2704" s="237" t="s">
        <v>12171</v>
      </c>
      <c r="D2704" s="237" t="str">
        <f t="shared" si="477"/>
        <v>ゴウドウガイシャヒカリノミチ</v>
      </c>
      <c r="E2704" s="237" t="s">
        <v>8796</v>
      </c>
      <c r="F2704" s="237" t="str">
        <f t="shared" si="478"/>
        <v>330</v>
      </c>
      <c r="G2704" s="237" t="str">
        <f t="shared" si="479"/>
        <v>0854</v>
      </c>
      <c r="H2704" s="237" t="s">
        <v>8797</v>
      </c>
      <c r="I2704" s="237" t="str">
        <f t="shared" si="480"/>
        <v>埼玉県さいたま市大宮区桜木町1-11-7東通ビル6階</v>
      </c>
      <c r="J2704" s="237" t="s">
        <v>12172</v>
      </c>
      <c r="K2704" s="237" t="s">
        <v>12173</v>
      </c>
      <c r="L2704" s="237" t="s">
        <v>821</v>
      </c>
      <c r="M2704" s="237" t="s">
        <v>12174</v>
      </c>
      <c r="N2704" s="237" t="s">
        <v>12175</v>
      </c>
      <c r="O2704" s="237" t="s">
        <v>12176</v>
      </c>
      <c r="P2704" s="237" t="s">
        <v>7381</v>
      </c>
      <c r="Q2704" s="237" t="s">
        <v>7382</v>
      </c>
      <c r="R2704" s="237" t="s">
        <v>12177</v>
      </c>
      <c r="S2704" s="237" t="s">
        <v>12172</v>
      </c>
      <c r="T2704" s="237" t="s">
        <v>12173</v>
      </c>
      <c r="U2704" s="237" t="s">
        <v>12178</v>
      </c>
      <c r="V2704" s="237" t="s">
        <v>110</v>
      </c>
      <c r="W2704" s="237"/>
      <c r="X2704" s="237"/>
      <c r="Y2704" s="237" t="s">
        <v>12175</v>
      </c>
      <c r="Z2704" s="237" t="s">
        <v>12176</v>
      </c>
      <c r="AA2704" s="237" t="str">
        <f t="shared" si="481"/>
        <v>ヒカリノミチ　センダイナガマチ</v>
      </c>
      <c r="AB2704" s="237" t="s">
        <v>7381</v>
      </c>
      <c r="AC2704" s="237" t="str">
        <f t="shared" si="482"/>
        <v>982</v>
      </c>
      <c r="AD2704" s="237" t="str">
        <f t="shared" si="483"/>
        <v>0011</v>
      </c>
      <c r="AE2704" s="237" t="s">
        <v>7382</v>
      </c>
      <c r="AF2704" s="237" t="s">
        <v>12177</v>
      </c>
      <c r="AG2704" s="237" t="str">
        <f t="shared" si="484"/>
        <v>仙台市太白区長町七丁目10番７号サザンシティネオ長町１階</v>
      </c>
      <c r="AH2704" s="237" t="s">
        <v>12172</v>
      </c>
      <c r="AI2704" s="237" t="s">
        <v>12173</v>
      </c>
      <c r="AJ2704" s="237" t="s">
        <v>260</v>
      </c>
    </row>
    <row r="2705" spans="1:36">
      <c r="A2705" s="237" t="str">
        <f t="shared" si="476"/>
        <v>0415401942就労移行支援</v>
      </c>
      <c r="B2705" s="237" t="s">
        <v>2744</v>
      </c>
      <c r="C2705" s="237" t="s">
        <v>8369</v>
      </c>
      <c r="D2705" s="237" t="str">
        <f t="shared" si="477"/>
        <v>カブシキガイシャミツイ</v>
      </c>
      <c r="E2705" s="237" t="s">
        <v>7381</v>
      </c>
      <c r="F2705" s="237" t="str">
        <f t="shared" si="478"/>
        <v>982</v>
      </c>
      <c r="G2705" s="237" t="str">
        <f t="shared" si="479"/>
        <v>0011</v>
      </c>
      <c r="H2705" s="237" t="s">
        <v>8370</v>
      </c>
      <c r="I2705" s="237" t="str">
        <f t="shared" si="480"/>
        <v>仙台市太白区長町７-19-39　COMビル101</v>
      </c>
      <c r="J2705" s="237" t="s">
        <v>2748</v>
      </c>
      <c r="K2705" s="237" t="s">
        <v>2749</v>
      </c>
      <c r="L2705" s="237" t="s">
        <v>339</v>
      </c>
      <c r="M2705" s="237" t="s">
        <v>2750</v>
      </c>
      <c r="N2705" s="237" t="s">
        <v>12179</v>
      </c>
      <c r="O2705" s="237" t="s">
        <v>12180</v>
      </c>
      <c r="P2705" s="237" t="s">
        <v>11091</v>
      </c>
      <c r="Q2705" s="237" t="s">
        <v>7382</v>
      </c>
      <c r="R2705" s="237" t="s">
        <v>12181</v>
      </c>
      <c r="S2705" s="237" t="s">
        <v>12182</v>
      </c>
      <c r="T2705" s="237" t="s">
        <v>12183</v>
      </c>
      <c r="U2705" s="237" t="s">
        <v>12184</v>
      </c>
      <c r="V2705" s="237" t="s">
        <v>109</v>
      </c>
      <c r="W2705" s="237"/>
      <c r="X2705" s="237"/>
      <c r="Y2705" s="237" t="s">
        <v>12179</v>
      </c>
      <c r="Z2705" s="237" t="s">
        <v>12180</v>
      </c>
      <c r="AA2705" s="237" t="str">
        <f t="shared" si="481"/>
        <v>リッキークルーズナガマチミナミ</v>
      </c>
      <c r="AB2705" s="237" t="s">
        <v>11091</v>
      </c>
      <c r="AC2705" s="237" t="str">
        <f t="shared" si="482"/>
        <v>982</v>
      </c>
      <c r="AD2705" s="237" t="str">
        <f t="shared" si="483"/>
        <v>0012</v>
      </c>
      <c r="AE2705" s="237" t="s">
        <v>7382</v>
      </c>
      <c r="AF2705" s="237" t="s">
        <v>12181</v>
      </c>
      <c r="AG2705" s="237" t="str">
        <f t="shared" si="484"/>
        <v>仙台市太白区長町南三丁目３番36号　Kビルド２階201</v>
      </c>
      <c r="AH2705" s="237" t="s">
        <v>12182</v>
      </c>
      <c r="AI2705" s="237" t="s">
        <v>12183</v>
      </c>
      <c r="AJ2705" s="237" t="s">
        <v>260</v>
      </c>
    </row>
    <row r="2706" spans="1:36">
      <c r="A2706" s="237" t="str">
        <f t="shared" si="476"/>
        <v>0415401959居宅介護</v>
      </c>
      <c r="B2706" s="237" t="s">
        <v>12185</v>
      </c>
      <c r="C2706" s="237" t="s">
        <v>12186</v>
      </c>
      <c r="D2706" s="237" t="str">
        <f t="shared" si="477"/>
        <v>ソフトケアミヤギカブシキガイシャ</v>
      </c>
      <c r="E2706" s="237" t="s">
        <v>11840</v>
      </c>
      <c r="F2706" s="237" t="str">
        <f t="shared" si="478"/>
        <v>982</v>
      </c>
      <c r="G2706" s="237" t="str">
        <f t="shared" si="479"/>
        <v>0023</v>
      </c>
      <c r="H2706" s="237" t="s">
        <v>12187</v>
      </c>
      <c r="I2706" s="237" t="str">
        <f t="shared" si="480"/>
        <v>仙台市太白区鹿野二丁目17-11　鹿野リハイム106</v>
      </c>
      <c r="J2706" s="237" t="s">
        <v>12188</v>
      </c>
      <c r="K2706" s="237" t="s">
        <v>12189</v>
      </c>
      <c r="L2706" s="237" t="s">
        <v>339</v>
      </c>
      <c r="M2706" s="237" t="s">
        <v>12190</v>
      </c>
      <c r="N2706" s="237" t="s">
        <v>12191</v>
      </c>
      <c r="O2706" s="237" t="s">
        <v>12192</v>
      </c>
      <c r="P2706" s="237" t="s">
        <v>11840</v>
      </c>
      <c r="Q2706" s="237" t="s">
        <v>7382</v>
      </c>
      <c r="R2706" s="237" t="s">
        <v>12193</v>
      </c>
      <c r="S2706" s="237" t="s">
        <v>12188</v>
      </c>
      <c r="T2706" s="237" t="s">
        <v>12189</v>
      </c>
      <c r="U2706" s="237" t="s">
        <v>12194</v>
      </c>
      <c r="V2706" s="237" t="s">
        <v>99</v>
      </c>
      <c r="W2706" s="237"/>
      <c r="X2706" s="237"/>
      <c r="Y2706" s="237" t="s">
        <v>12191</v>
      </c>
      <c r="Z2706" s="237" t="s">
        <v>12192</v>
      </c>
      <c r="AA2706" s="237" t="str">
        <f t="shared" si="481"/>
        <v>ソフトケアナガマチテン</v>
      </c>
      <c r="AB2706" s="237" t="s">
        <v>11840</v>
      </c>
      <c r="AC2706" s="237" t="str">
        <f t="shared" si="482"/>
        <v>982</v>
      </c>
      <c r="AD2706" s="237" t="str">
        <f t="shared" si="483"/>
        <v>0023</v>
      </c>
      <c r="AE2706" s="237" t="s">
        <v>7382</v>
      </c>
      <c r="AF2706" s="237" t="s">
        <v>12193</v>
      </c>
      <c r="AG2706" s="237" t="str">
        <f t="shared" si="484"/>
        <v>仙台市太白区鹿野二丁目17番11号　鹿野リハイム106</v>
      </c>
      <c r="AH2706" s="237" t="s">
        <v>12188</v>
      </c>
      <c r="AI2706" s="237" t="s">
        <v>12189</v>
      </c>
      <c r="AJ2706" s="237" t="s">
        <v>260</v>
      </c>
    </row>
    <row r="2707" spans="1:36">
      <c r="A2707" s="237" t="str">
        <f t="shared" si="476"/>
        <v>0415401959重度訪問介護</v>
      </c>
      <c r="B2707" s="237" t="s">
        <v>12185</v>
      </c>
      <c r="C2707" s="237" t="s">
        <v>12186</v>
      </c>
      <c r="D2707" s="237" t="str">
        <f t="shared" si="477"/>
        <v>ソフトケアミヤギカブシキガイシャ</v>
      </c>
      <c r="E2707" s="237" t="s">
        <v>11840</v>
      </c>
      <c r="F2707" s="237" t="str">
        <f t="shared" si="478"/>
        <v>982</v>
      </c>
      <c r="G2707" s="237" t="str">
        <f t="shared" si="479"/>
        <v>0023</v>
      </c>
      <c r="H2707" s="237" t="s">
        <v>12187</v>
      </c>
      <c r="I2707" s="237" t="str">
        <f t="shared" si="480"/>
        <v>仙台市太白区鹿野二丁目17-11　鹿野リハイム106</v>
      </c>
      <c r="J2707" s="237" t="s">
        <v>12188</v>
      </c>
      <c r="K2707" s="237" t="s">
        <v>12189</v>
      </c>
      <c r="L2707" s="237" t="s">
        <v>339</v>
      </c>
      <c r="M2707" s="237" t="s">
        <v>12190</v>
      </c>
      <c r="N2707" s="237" t="s">
        <v>12191</v>
      </c>
      <c r="O2707" s="237" t="s">
        <v>12192</v>
      </c>
      <c r="P2707" s="237" t="s">
        <v>11840</v>
      </c>
      <c r="Q2707" s="237" t="s">
        <v>7382</v>
      </c>
      <c r="R2707" s="237" t="s">
        <v>12193</v>
      </c>
      <c r="S2707" s="237" t="s">
        <v>12188</v>
      </c>
      <c r="T2707" s="237" t="s">
        <v>12189</v>
      </c>
      <c r="U2707" s="237" t="s">
        <v>12194</v>
      </c>
      <c r="V2707" s="237" t="s">
        <v>101</v>
      </c>
      <c r="W2707" s="237"/>
      <c r="X2707" s="237"/>
      <c r="Y2707" s="237" t="s">
        <v>12191</v>
      </c>
      <c r="Z2707" s="237" t="s">
        <v>12192</v>
      </c>
      <c r="AA2707" s="237" t="str">
        <f t="shared" si="481"/>
        <v>ソフトケアナガマチテン</v>
      </c>
      <c r="AB2707" s="237" t="s">
        <v>11840</v>
      </c>
      <c r="AC2707" s="237" t="str">
        <f t="shared" si="482"/>
        <v>982</v>
      </c>
      <c r="AD2707" s="237" t="str">
        <f t="shared" si="483"/>
        <v>0023</v>
      </c>
      <c r="AE2707" s="237" t="s">
        <v>7382</v>
      </c>
      <c r="AF2707" s="237" t="s">
        <v>12193</v>
      </c>
      <c r="AG2707" s="237" t="str">
        <f t="shared" si="484"/>
        <v>仙台市太白区鹿野二丁目17番11号　鹿野リハイム106</v>
      </c>
      <c r="AH2707" s="237" t="s">
        <v>12188</v>
      </c>
      <c r="AI2707" s="237" t="s">
        <v>12189</v>
      </c>
      <c r="AJ2707" s="237" t="s">
        <v>260</v>
      </c>
    </row>
    <row r="2708" spans="1:36">
      <c r="A2708" s="237" t="str">
        <f t="shared" si="476"/>
        <v>0415401967生活介護</v>
      </c>
      <c r="B2708" s="237" t="s">
        <v>9173</v>
      </c>
      <c r="C2708" s="237" t="s">
        <v>9174</v>
      </c>
      <c r="D2708" s="237" t="str">
        <f t="shared" si="477"/>
        <v>シャカイフクシホウジンカテイフクシカイ</v>
      </c>
      <c r="E2708" s="237" t="s">
        <v>9175</v>
      </c>
      <c r="F2708" s="237" t="str">
        <f t="shared" si="478"/>
        <v>983</v>
      </c>
      <c r="G2708" s="237" t="str">
        <f t="shared" si="479"/>
        <v>0838</v>
      </c>
      <c r="H2708" s="237" t="s">
        <v>9176</v>
      </c>
      <c r="I2708" s="237" t="str">
        <f t="shared" si="480"/>
        <v>仙台市宮城野区二の森１４番３号</v>
      </c>
      <c r="J2708" s="237" t="s">
        <v>9177</v>
      </c>
      <c r="K2708" s="237" t="s">
        <v>9178</v>
      </c>
      <c r="L2708" s="237" t="s">
        <v>248</v>
      </c>
      <c r="M2708" s="237" t="s">
        <v>9179</v>
      </c>
      <c r="N2708" s="237" t="s">
        <v>12195</v>
      </c>
      <c r="O2708" s="237" t="s">
        <v>12196</v>
      </c>
      <c r="P2708" s="237" t="s">
        <v>9527</v>
      </c>
      <c r="Q2708" s="237" t="s">
        <v>7382</v>
      </c>
      <c r="R2708" s="237" t="s">
        <v>12197</v>
      </c>
      <c r="S2708" s="237" t="s">
        <v>12198</v>
      </c>
      <c r="T2708" s="237" t="s">
        <v>12199</v>
      </c>
      <c r="U2708" s="237" t="s">
        <v>12200</v>
      </c>
      <c r="V2708" s="237" t="s">
        <v>105</v>
      </c>
      <c r="W2708" s="237"/>
      <c r="X2708" s="237"/>
      <c r="Y2708" s="237" t="s">
        <v>12195</v>
      </c>
      <c r="Z2708" s="237" t="s">
        <v>12196</v>
      </c>
      <c r="AA2708" s="237" t="str">
        <f t="shared" si="481"/>
        <v>シロウマルキボウエン</v>
      </c>
      <c r="AB2708" s="237" t="s">
        <v>9527</v>
      </c>
      <c r="AC2708" s="237" t="str">
        <f t="shared" si="482"/>
        <v>981</v>
      </c>
      <c r="AD2708" s="237" t="str">
        <f t="shared" si="483"/>
        <v>1101</v>
      </c>
      <c r="AE2708" s="237" t="s">
        <v>7382</v>
      </c>
      <c r="AF2708" s="237" t="s">
        <v>12197</v>
      </c>
      <c r="AG2708" s="237" t="str">
        <f t="shared" si="484"/>
        <v>仙台市太白区四郎丸字昭和裏45番地の２</v>
      </c>
      <c r="AH2708" s="237" t="s">
        <v>12198</v>
      </c>
      <c r="AI2708" s="237" t="s">
        <v>12199</v>
      </c>
      <c r="AJ2708" s="237" t="s">
        <v>260</v>
      </c>
    </row>
    <row r="2709" spans="1:36">
      <c r="A2709" s="237" t="str">
        <f t="shared" si="476"/>
        <v>0415401983生活介護</v>
      </c>
      <c r="B2709" s="237" t="s">
        <v>11468</v>
      </c>
      <c r="C2709" s="237" t="s">
        <v>11469</v>
      </c>
      <c r="D2709" s="237" t="str">
        <f t="shared" si="477"/>
        <v>シャカイフクシホウジンワラシベシャ</v>
      </c>
      <c r="E2709" s="237" t="s">
        <v>11321</v>
      </c>
      <c r="F2709" s="237" t="str">
        <f t="shared" si="478"/>
        <v>982</v>
      </c>
      <c r="G2709" s="237" t="str">
        <f t="shared" si="479"/>
        <v>0034</v>
      </c>
      <c r="H2709" s="237" t="s">
        <v>11470</v>
      </c>
      <c r="I2709" s="237" t="str">
        <f t="shared" si="480"/>
        <v>仙台市太白区西多賀三丁目１番２５号</v>
      </c>
      <c r="J2709" s="237" t="s">
        <v>11471</v>
      </c>
      <c r="K2709" s="237" t="s">
        <v>11472</v>
      </c>
      <c r="L2709" s="237" t="s">
        <v>248</v>
      </c>
      <c r="M2709" s="237" t="s">
        <v>11473</v>
      </c>
      <c r="N2709" s="237" t="s">
        <v>12201</v>
      </c>
      <c r="O2709" s="237" t="s">
        <v>12202</v>
      </c>
      <c r="P2709" s="237" t="s">
        <v>11642</v>
      </c>
      <c r="Q2709" s="237" t="s">
        <v>7382</v>
      </c>
      <c r="R2709" s="237" t="s">
        <v>12203</v>
      </c>
      <c r="S2709" s="237" t="s">
        <v>12204</v>
      </c>
      <c r="T2709" s="237" t="s">
        <v>12205</v>
      </c>
      <c r="U2709" s="237" t="s">
        <v>12206</v>
      </c>
      <c r="V2709" s="237" t="s">
        <v>105</v>
      </c>
      <c r="W2709" s="237"/>
      <c r="X2709" s="237"/>
      <c r="Y2709" s="237" t="s">
        <v>12201</v>
      </c>
      <c r="Z2709" s="237" t="s">
        <v>12202</v>
      </c>
      <c r="AA2709" s="237" t="str">
        <f t="shared" si="481"/>
        <v>ワラシベシャハグロダイコウボウ</v>
      </c>
      <c r="AB2709" s="237" t="s">
        <v>11642</v>
      </c>
      <c r="AC2709" s="237" t="str">
        <f t="shared" si="482"/>
        <v>982</v>
      </c>
      <c r="AD2709" s="237" t="str">
        <f t="shared" si="483"/>
        <v>0817</v>
      </c>
      <c r="AE2709" s="237" t="s">
        <v>7382</v>
      </c>
      <c r="AF2709" s="237" t="s">
        <v>12203</v>
      </c>
      <c r="AG2709" s="237" t="str">
        <f t="shared" si="484"/>
        <v>仙台市太白区羽黒台42番6号</v>
      </c>
      <c r="AH2709" s="237" t="s">
        <v>12204</v>
      </c>
      <c r="AI2709" s="237" t="s">
        <v>12205</v>
      </c>
      <c r="AJ2709" s="237" t="s">
        <v>260</v>
      </c>
    </row>
    <row r="2710" spans="1:36">
      <c r="A2710" s="237" t="str">
        <f t="shared" si="476"/>
        <v>0415401991居宅介護</v>
      </c>
      <c r="B2710" s="237" t="s">
        <v>12207</v>
      </c>
      <c r="C2710" s="237" t="s">
        <v>12208</v>
      </c>
      <c r="D2710" s="237" t="str">
        <f t="shared" si="477"/>
        <v>カブシキガイシャケヤキフクシ</v>
      </c>
      <c r="E2710" s="237" t="s">
        <v>11373</v>
      </c>
      <c r="F2710" s="237" t="str">
        <f t="shared" si="478"/>
        <v>981</v>
      </c>
      <c r="G2710" s="237" t="str">
        <f t="shared" si="479"/>
        <v>1105</v>
      </c>
      <c r="H2710" s="237" t="s">
        <v>12209</v>
      </c>
      <c r="I2710" s="237" t="str">
        <f t="shared" si="480"/>
        <v>仙台市太白区西中田三丁目13番32号</v>
      </c>
      <c r="J2710" s="237" t="s">
        <v>12210</v>
      </c>
      <c r="K2710" s="237" t="s">
        <v>12211</v>
      </c>
      <c r="L2710" s="237" t="s">
        <v>339</v>
      </c>
      <c r="M2710" s="237" t="s">
        <v>12212</v>
      </c>
      <c r="N2710" s="237" t="s">
        <v>12213</v>
      </c>
      <c r="O2710" s="237" t="s">
        <v>12214</v>
      </c>
      <c r="P2710" s="237" t="s">
        <v>11360</v>
      </c>
      <c r="Q2710" s="237" t="s">
        <v>7382</v>
      </c>
      <c r="R2710" s="237" t="s">
        <v>12215</v>
      </c>
      <c r="S2710" s="237" t="s">
        <v>12216</v>
      </c>
      <c r="T2710" s="237" t="s">
        <v>12217</v>
      </c>
      <c r="U2710" s="237" t="s">
        <v>12218</v>
      </c>
      <c r="V2710" s="237" t="s">
        <v>99</v>
      </c>
      <c r="W2710" s="237"/>
      <c r="X2710" s="237"/>
      <c r="Y2710" s="237" t="s">
        <v>12213</v>
      </c>
      <c r="Z2710" s="237" t="s">
        <v>12214</v>
      </c>
      <c r="AA2710" s="237" t="str">
        <f t="shared" si="481"/>
        <v>ケヤキヘルパーステーション</v>
      </c>
      <c r="AB2710" s="237" t="s">
        <v>11360</v>
      </c>
      <c r="AC2710" s="237" t="str">
        <f t="shared" si="482"/>
        <v>981</v>
      </c>
      <c r="AD2710" s="237" t="str">
        <f t="shared" si="483"/>
        <v>1106</v>
      </c>
      <c r="AE2710" s="237" t="s">
        <v>7382</v>
      </c>
      <c r="AF2710" s="237" t="s">
        <v>12215</v>
      </c>
      <c r="AG2710" s="237" t="str">
        <f t="shared" si="484"/>
        <v>仙台市太白区柳生二丁目26番地の19</v>
      </c>
      <c r="AH2710" s="237" t="s">
        <v>12216</v>
      </c>
      <c r="AI2710" s="237" t="s">
        <v>12217</v>
      </c>
      <c r="AJ2710" s="237" t="s">
        <v>261</v>
      </c>
    </row>
    <row r="2711" spans="1:36">
      <c r="A2711" s="237" t="str">
        <f t="shared" si="476"/>
        <v>0415402015就労継続支援Ｂ型</v>
      </c>
      <c r="B2711" s="237" t="s">
        <v>2782</v>
      </c>
      <c r="C2711" s="237" t="s">
        <v>2783</v>
      </c>
      <c r="D2711" s="237" t="str">
        <f t="shared" si="477"/>
        <v>イッパンシャダンホウジンミナミノカゼ</v>
      </c>
      <c r="E2711" s="237" t="s">
        <v>2651</v>
      </c>
      <c r="F2711" s="237" t="str">
        <f t="shared" si="478"/>
        <v>981</v>
      </c>
      <c r="G2711" s="237" t="str">
        <f t="shared" si="479"/>
        <v>1505</v>
      </c>
      <c r="H2711" s="237" t="s">
        <v>12219</v>
      </c>
      <c r="I2711" s="237" t="str">
        <f t="shared" si="480"/>
        <v>角田市角田字柳町36番26</v>
      </c>
      <c r="J2711" s="237" t="s">
        <v>12220</v>
      </c>
      <c r="K2711" s="237" t="s">
        <v>2790</v>
      </c>
      <c r="L2711" s="237" t="s">
        <v>901</v>
      </c>
      <c r="M2711" s="237" t="s">
        <v>12221</v>
      </c>
      <c r="N2711" s="237" t="s">
        <v>12222</v>
      </c>
      <c r="O2711" s="237" t="s">
        <v>12223</v>
      </c>
      <c r="P2711" s="237" t="s">
        <v>11347</v>
      </c>
      <c r="Q2711" s="237" t="s">
        <v>7382</v>
      </c>
      <c r="R2711" s="237" t="s">
        <v>12224</v>
      </c>
      <c r="S2711" s="237" t="s">
        <v>12225</v>
      </c>
      <c r="T2711" s="237" t="s">
        <v>12225</v>
      </c>
      <c r="U2711" s="237" t="s">
        <v>12226</v>
      </c>
      <c r="V2711" s="237" t="s">
        <v>111</v>
      </c>
      <c r="W2711" s="237"/>
      <c r="X2711" s="237"/>
      <c r="Y2711" s="237" t="s">
        <v>12222</v>
      </c>
      <c r="Z2711" s="237" t="s">
        <v>12223</v>
      </c>
      <c r="AA2711" s="237" t="str">
        <f t="shared" si="481"/>
        <v>シュウロウケイゾクシエンＢガタ　ナノハナセンダイミナミ</v>
      </c>
      <c r="AB2711" s="237" t="s">
        <v>11347</v>
      </c>
      <c r="AC2711" s="237" t="str">
        <f t="shared" si="482"/>
        <v>982</v>
      </c>
      <c r="AD2711" s="237" t="str">
        <f t="shared" si="483"/>
        <v>0032</v>
      </c>
      <c r="AE2711" s="237" t="s">
        <v>7382</v>
      </c>
      <c r="AF2711" s="237" t="s">
        <v>12224</v>
      </c>
      <c r="AG2711" s="237" t="str">
        <f t="shared" si="484"/>
        <v>仙台市太白区富沢二丁目２番６号　ライフプラザ101.201</v>
      </c>
      <c r="AH2711" s="237" t="s">
        <v>12225</v>
      </c>
      <c r="AI2711" s="237" t="s">
        <v>12225</v>
      </c>
      <c r="AJ2711" s="237" t="s">
        <v>260</v>
      </c>
    </row>
    <row r="2712" spans="1:36">
      <c r="A2712" s="237" t="str">
        <f t="shared" si="476"/>
        <v>0415402023就労継続支援Ｂ型</v>
      </c>
      <c r="B2712" s="237" t="s">
        <v>12227</v>
      </c>
      <c r="C2712" s="237" t="s">
        <v>12228</v>
      </c>
      <c r="D2712" s="237" t="str">
        <f t="shared" si="477"/>
        <v>カブシキカイシャライフビジョン</v>
      </c>
      <c r="E2712" s="237" t="s">
        <v>307</v>
      </c>
      <c r="F2712" s="237" t="str">
        <f t="shared" si="478"/>
        <v>989</v>
      </c>
      <c r="G2712" s="237" t="str">
        <f t="shared" si="479"/>
        <v>3201</v>
      </c>
      <c r="H2712" s="237" t="s">
        <v>12229</v>
      </c>
      <c r="I2712" s="237" t="str">
        <f t="shared" si="480"/>
        <v>仙台市青葉区国見ケ丘五丁目17番25号</v>
      </c>
      <c r="J2712" s="237" t="s">
        <v>12230</v>
      </c>
      <c r="K2712" s="237" t="s">
        <v>12230</v>
      </c>
      <c r="L2712" s="237" t="s">
        <v>339</v>
      </c>
      <c r="M2712" s="237" t="s">
        <v>12231</v>
      </c>
      <c r="N2712" s="237" t="s">
        <v>12232</v>
      </c>
      <c r="O2712" s="237" t="s">
        <v>12233</v>
      </c>
      <c r="P2712" s="237" t="s">
        <v>11321</v>
      </c>
      <c r="Q2712" s="237" t="s">
        <v>7382</v>
      </c>
      <c r="R2712" s="237" t="s">
        <v>12234</v>
      </c>
      <c r="S2712" s="237" t="s">
        <v>12235</v>
      </c>
      <c r="T2712" s="237" t="s">
        <v>12235</v>
      </c>
      <c r="U2712" s="237" t="s">
        <v>12236</v>
      </c>
      <c r="V2712" s="237" t="s">
        <v>111</v>
      </c>
      <c r="W2712" s="237"/>
      <c r="X2712" s="237"/>
      <c r="Y2712" s="237" t="s">
        <v>12232</v>
      </c>
      <c r="Z2712" s="237" t="s">
        <v>12233</v>
      </c>
      <c r="AA2712" s="237" t="str">
        <f t="shared" si="481"/>
        <v>ジョブタスセンダイニシタガジギョウショ</v>
      </c>
      <c r="AB2712" s="237" t="s">
        <v>11321</v>
      </c>
      <c r="AC2712" s="237" t="str">
        <f t="shared" si="482"/>
        <v>982</v>
      </c>
      <c r="AD2712" s="237" t="str">
        <f t="shared" si="483"/>
        <v>0034</v>
      </c>
      <c r="AE2712" s="237" t="s">
        <v>7382</v>
      </c>
      <c r="AF2712" s="237" t="s">
        <v>12234</v>
      </c>
      <c r="AG2712" s="237" t="str">
        <f t="shared" si="484"/>
        <v>仙台市太白区西多賀一丁目15番28号　西多賀パークビル101</v>
      </c>
      <c r="AH2712" s="237" t="s">
        <v>12235</v>
      </c>
      <c r="AI2712" s="237" t="s">
        <v>12235</v>
      </c>
      <c r="AJ2712" s="237" t="s">
        <v>260</v>
      </c>
    </row>
    <row r="2713" spans="1:36">
      <c r="A2713" s="237" t="str">
        <f t="shared" si="476"/>
        <v>0415402031居宅介護</v>
      </c>
      <c r="B2713" s="237" t="s">
        <v>12237</v>
      </c>
      <c r="C2713" s="237" t="s">
        <v>12238</v>
      </c>
      <c r="D2713" s="237" t="str">
        <f t="shared" si="477"/>
        <v>ニッセイコウギョウカブシキガイシャ</v>
      </c>
      <c r="E2713" s="237" t="s">
        <v>12239</v>
      </c>
      <c r="F2713" s="237" t="str">
        <f t="shared" si="478"/>
        <v>085</v>
      </c>
      <c r="G2713" s="237" t="str">
        <f t="shared" si="479"/>
        <v>0811</v>
      </c>
      <c r="H2713" s="237" t="s">
        <v>12240</v>
      </c>
      <c r="I2713" s="237" t="str">
        <f t="shared" si="480"/>
        <v>北海道釧路市興津二丁目29番44号</v>
      </c>
      <c r="J2713" s="237" t="s">
        <v>12241</v>
      </c>
      <c r="K2713" s="237" t="s">
        <v>12242</v>
      </c>
      <c r="L2713" s="237" t="s">
        <v>339</v>
      </c>
      <c r="M2713" s="237" t="s">
        <v>12243</v>
      </c>
      <c r="N2713" s="237" t="s">
        <v>12244</v>
      </c>
      <c r="O2713" s="237" t="s">
        <v>12245</v>
      </c>
      <c r="P2713" s="237" t="s">
        <v>12246</v>
      </c>
      <c r="Q2713" s="237" t="s">
        <v>7382</v>
      </c>
      <c r="R2713" s="237" t="s">
        <v>12247</v>
      </c>
      <c r="S2713" s="237" t="s">
        <v>12248</v>
      </c>
      <c r="T2713" s="237" t="s">
        <v>12249</v>
      </c>
      <c r="U2713" s="237" t="s">
        <v>12250</v>
      </c>
      <c r="V2713" s="237" t="s">
        <v>99</v>
      </c>
      <c r="W2713" s="237"/>
      <c r="X2713" s="237"/>
      <c r="Y2713" s="237" t="s">
        <v>12244</v>
      </c>
      <c r="Z2713" s="237" t="s">
        <v>12245</v>
      </c>
      <c r="AA2713" s="237" t="str">
        <f t="shared" si="481"/>
        <v>ホウモンカイゴサービスハタタテ</v>
      </c>
      <c r="AB2713" s="237" t="s">
        <v>12246</v>
      </c>
      <c r="AC2713" s="237" t="str">
        <f t="shared" si="482"/>
        <v>982</v>
      </c>
      <c r="AD2713" s="237" t="str">
        <f t="shared" si="483"/>
        <v>0215</v>
      </c>
      <c r="AE2713" s="237" t="s">
        <v>7382</v>
      </c>
      <c r="AF2713" s="237" t="s">
        <v>12247</v>
      </c>
      <c r="AG2713" s="237" t="str">
        <f t="shared" si="484"/>
        <v>仙台市太白区旗立一丁目７番13号</v>
      </c>
      <c r="AH2713" s="237" t="s">
        <v>12248</v>
      </c>
      <c r="AI2713" s="237" t="s">
        <v>12249</v>
      </c>
      <c r="AJ2713" s="237" t="s">
        <v>260</v>
      </c>
    </row>
    <row r="2714" spans="1:36">
      <c r="A2714" s="237" t="str">
        <f t="shared" si="476"/>
        <v>0415402049就労継続支援Ｂ型</v>
      </c>
      <c r="B2714" s="237" t="s">
        <v>1569</v>
      </c>
      <c r="C2714" s="237" t="s">
        <v>12251</v>
      </c>
      <c r="D2714" s="237" t="str">
        <f t="shared" si="477"/>
        <v>ユウゲンガイシャダイユウ</v>
      </c>
      <c r="E2714" s="237" t="s">
        <v>1571</v>
      </c>
      <c r="F2714" s="237" t="str">
        <f t="shared" si="478"/>
        <v>038</v>
      </c>
      <c r="G2714" s="237" t="str">
        <f t="shared" si="479"/>
        <v>0004</v>
      </c>
      <c r="H2714" s="237" t="s">
        <v>12252</v>
      </c>
      <c r="I2714" s="237" t="str">
        <f t="shared" si="480"/>
        <v>青森県青森市富田一丁目17番６号</v>
      </c>
      <c r="J2714" s="237" t="s">
        <v>1573</v>
      </c>
      <c r="K2714" s="237" t="s">
        <v>1574</v>
      </c>
      <c r="L2714" s="237" t="s">
        <v>339</v>
      </c>
      <c r="M2714" s="237" t="s">
        <v>1575</v>
      </c>
      <c r="N2714" s="237" t="s">
        <v>12253</v>
      </c>
      <c r="O2714" s="237" t="s">
        <v>12254</v>
      </c>
      <c r="P2714" s="237" t="s">
        <v>12255</v>
      </c>
      <c r="Q2714" s="237" t="s">
        <v>7382</v>
      </c>
      <c r="R2714" s="237" t="s">
        <v>12256</v>
      </c>
      <c r="S2714" s="237" t="s">
        <v>12257</v>
      </c>
      <c r="T2714" s="237" t="s">
        <v>12258</v>
      </c>
      <c r="U2714" s="237" t="s">
        <v>12259</v>
      </c>
      <c r="V2714" s="237" t="s">
        <v>111</v>
      </c>
      <c r="W2714" s="237"/>
      <c r="X2714" s="237"/>
      <c r="Y2714" s="237" t="s">
        <v>12253</v>
      </c>
      <c r="Z2714" s="237" t="s">
        <v>12254</v>
      </c>
      <c r="AA2714" s="237" t="str">
        <f t="shared" si="481"/>
        <v>チョコサホヤマ</v>
      </c>
      <c r="AB2714" s="237" t="s">
        <v>12255</v>
      </c>
      <c r="AC2714" s="237" t="str">
        <f t="shared" si="482"/>
        <v>982</v>
      </c>
      <c r="AD2714" s="237" t="str">
        <f t="shared" si="483"/>
        <v>0211</v>
      </c>
      <c r="AE2714" s="237" t="s">
        <v>7382</v>
      </c>
      <c r="AF2714" s="237" t="s">
        <v>12256</v>
      </c>
      <c r="AG2714" s="237" t="str">
        <f t="shared" si="484"/>
        <v>仙台市太白区佐保山１番28号</v>
      </c>
      <c r="AH2714" s="237" t="s">
        <v>12257</v>
      </c>
      <c r="AI2714" s="237" t="s">
        <v>12258</v>
      </c>
      <c r="AJ2714" s="237" t="s">
        <v>260</v>
      </c>
    </row>
    <row r="2715" spans="1:36">
      <c r="A2715" s="237" t="str">
        <f t="shared" si="476"/>
        <v>0415402056居宅介護</v>
      </c>
      <c r="B2715" s="237" t="s">
        <v>12260</v>
      </c>
      <c r="C2715" s="237" t="s">
        <v>12261</v>
      </c>
      <c r="D2715" s="237" t="str">
        <f t="shared" si="477"/>
        <v>カブシキガイシャニアファー</v>
      </c>
      <c r="E2715" s="237" t="s">
        <v>2932</v>
      </c>
      <c r="F2715" s="237" t="str">
        <f t="shared" si="478"/>
        <v>980</v>
      </c>
      <c r="G2715" s="237" t="str">
        <f t="shared" si="479"/>
        <v>0021</v>
      </c>
      <c r="H2715" s="237" t="s">
        <v>12262</v>
      </c>
      <c r="I2715" s="237" t="str">
        <f t="shared" si="480"/>
        <v>仙台市青葉区中央二丁目２番30号　日興ビル３Ｆ</v>
      </c>
      <c r="J2715" s="237" t="s">
        <v>12263</v>
      </c>
      <c r="K2715" s="237"/>
      <c r="L2715" s="237" t="s">
        <v>339</v>
      </c>
      <c r="M2715" s="237" t="s">
        <v>12264</v>
      </c>
      <c r="N2715" s="237" t="s">
        <v>12265</v>
      </c>
      <c r="O2715" s="237" t="s">
        <v>12266</v>
      </c>
      <c r="P2715" s="237" t="s">
        <v>11244</v>
      </c>
      <c r="Q2715" s="237" t="s">
        <v>7382</v>
      </c>
      <c r="R2715" s="237" t="s">
        <v>12267</v>
      </c>
      <c r="S2715" s="237" t="s">
        <v>12263</v>
      </c>
      <c r="T2715" s="237"/>
      <c r="U2715" s="237" t="s">
        <v>12268</v>
      </c>
      <c r="V2715" s="237" t="s">
        <v>99</v>
      </c>
      <c r="W2715" s="237"/>
      <c r="X2715" s="237"/>
      <c r="Y2715" s="237" t="s">
        <v>12265</v>
      </c>
      <c r="Z2715" s="237" t="s">
        <v>12266</v>
      </c>
      <c r="AA2715" s="237" t="str">
        <f t="shared" si="481"/>
        <v>ホウモンカイゴジギョウショマカロン</v>
      </c>
      <c r="AB2715" s="237" t="s">
        <v>11244</v>
      </c>
      <c r="AC2715" s="237" t="str">
        <f t="shared" si="482"/>
        <v>982</v>
      </c>
      <c r="AD2715" s="237" t="str">
        <f t="shared" si="483"/>
        <v>0003</v>
      </c>
      <c r="AE2715" s="237" t="s">
        <v>7382</v>
      </c>
      <c r="AF2715" s="237" t="s">
        <v>12267</v>
      </c>
      <c r="AG2715" s="237" t="str">
        <f t="shared" si="484"/>
        <v>仙台市太白区郡山八丁目18番51号</v>
      </c>
      <c r="AH2715" s="237" t="s">
        <v>12263</v>
      </c>
      <c r="AI2715" s="237"/>
      <c r="AJ2715" s="237" t="s">
        <v>260</v>
      </c>
    </row>
    <row r="2716" spans="1:36">
      <c r="A2716" s="237" t="str">
        <f t="shared" si="476"/>
        <v>0415402056重度訪問介護</v>
      </c>
      <c r="B2716" s="237" t="s">
        <v>12260</v>
      </c>
      <c r="C2716" s="237" t="s">
        <v>12261</v>
      </c>
      <c r="D2716" s="237" t="str">
        <f t="shared" si="477"/>
        <v>カブシキガイシャニアファー</v>
      </c>
      <c r="E2716" s="237" t="s">
        <v>2932</v>
      </c>
      <c r="F2716" s="237" t="str">
        <f t="shared" si="478"/>
        <v>980</v>
      </c>
      <c r="G2716" s="237" t="str">
        <f t="shared" si="479"/>
        <v>0021</v>
      </c>
      <c r="H2716" s="237" t="s">
        <v>12262</v>
      </c>
      <c r="I2716" s="237" t="str">
        <f t="shared" si="480"/>
        <v>仙台市青葉区中央二丁目２番30号　日興ビル３Ｆ</v>
      </c>
      <c r="J2716" s="237" t="s">
        <v>12263</v>
      </c>
      <c r="K2716" s="237"/>
      <c r="L2716" s="237" t="s">
        <v>339</v>
      </c>
      <c r="M2716" s="237" t="s">
        <v>12264</v>
      </c>
      <c r="N2716" s="237" t="s">
        <v>12265</v>
      </c>
      <c r="O2716" s="237" t="s">
        <v>12266</v>
      </c>
      <c r="P2716" s="237" t="s">
        <v>11244</v>
      </c>
      <c r="Q2716" s="237" t="s">
        <v>7382</v>
      </c>
      <c r="R2716" s="237" t="s">
        <v>12267</v>
      </c>
      <c r="S2716" s="237" t="s">
        <v>12263</v>
      </c>
      <c r="T2716" s="237"/>
      <c r="U2716" s="237" t="s">
        <v>12268</v>
      </c>
      <c r="V2716" s="237" t="s">
        <v>101</v>
      </c>
      <c r="W2716" s="237"/>
      <c r="X2716" s="237"/>
      <c r="Y2716" s="237" t="s">
        <v>12265</v>
      </c>
      <c r="Z2716" s="237" t="s">
        <v>12266</v>
      </c>
      <c r="AA2716" s="237" t="str">
        <f t="shared" si="481"/>
        <v>ホウモンカイゴジギョウショマカロン</v>
      </c>
      <c r="AB2716" s="237" t="s">
        <v>11244</v>
      </c>
      <c r="AC2716" s="237" t="str">
        <f t="shared" si="482"/>
        <v>982</v>
      </c>
      <c r="AD2716" s="237" t="str">
        <f t="shared" si="483"/>
        <v>0003</v>
      </c>
      <c r="AE2716" s="237" t="s">
        <v>7382</v>
      </c>
      <c r="AF2716" s="237" t="s">
        <v>12267</v>
      </c>
      <c r="AG2716" s="237" t="str">
        <f t="shared" si="484"/>
        <v>仙台市太白区郡山八丁目18番51号</v>
      </c>
      <c r="AH2716" s="237" t="s">
        <v>12263</v>
      </c>
      <c r="AI2716" s="237"/>
      <c r="AJ2716" s="237" t="s">
        <v>260</v>
      </c>
    </row>
    <row r="2717" spans="1:36">
      <c r="A2717" s="237" t="str">
        <f t="shared" si="476"/>
        <v>0415402064居宅介護</v>
      </c>
      <c r="B2717" s="237" t="s">
        <v>3323</v>
      </c>
      <c r="C2717" s="237" t="s">
        <v>12269</v>
      </c>
      <c r="D2717" s="237" t="str">
        <f t="shared" si="477"/>
        <v>アゼストカブシキガイシャ</v>
      </c>
      <c r="E2717" s="237" t="s">
        <v>3157</v>
      </c>
      <c r="F2717" s="237" t="str">
        <f t="shared" si="478"/>
        <v>989</v>
      </c>
      <c r="G2717" s="237" t="str">
        <f t="shared" si="479"/>
        <v>2431</v>
      </c>
      <c r="H2717" s="237" t="s">
        <v>12270</v>
      </c>
      <c r="I2717" s="237" t="str">
        <f t="shared" si="480"/>
        <v>岩沼市相の原三丁目１番33号</v>
      </c>
      <c r="J2717" s="237" t="s">
        <v>3326</v>
      </c>
      <c r="K2717" s="237" t="s">
        <v>12271</v>
      </c>
      <c r="L2717" s="237" t="s">
        <v>339</v>
      </c>
      <c r="M2717" s="237" t="s">
        <v>3328</v>
      </c>
      <c r="N2717" s="237" t="s">
        <v>3329</v>
      </c>
      <c r="O2717" s="237" t="s">
        <v>3330</v>
      </c>
      <c r="P2717" s="237" t="s">
        <v>11373</v>
      </c>
      <c r="Q2717" s="237" t="s">
        <v>7382</v>
      </c>
      <c r="R2717" s="237" t="s">
        <v>12272</v>
      </c>
      <c r="S2717" s="237" t="s">
        <v>3326</v>
      </c>
      <c r="T2717" s="237" t="s">
        <v>12271</v>
      </c>
      <c r="U2717" s="237" t="s">
        <v>12273</v>
      </c>
      <c r="V2717" s="237" t="s">
        <v>99</v>
      </c>
      <c r="W2717" s="237"/>
      <c r="X2717" s="237"/>
      <c r="Y2717" s="237" t="s">
        <v>3329</v>
      </c>
      <c r="Z2717" s="237" t="s">
        <v>3330</v>
      </c>
      <c r="AA2717" s="237" t="str">
        <f t="shared" si="481"/>
        <v>アゼストケアサービス</v>
      </c>
      <c r="AB2717" s="237" t="s">
        <v>11373</v>
      </c>
      <c r="AC2717" s="237" t="str">
        <f t="shared" si="482"/>
        <v>981</v>
      </c>
      <c r="AD2717" s="237" t="str">
        <f t="shared" si="483"/>
        <v>1105</v>
      </c>
      <c r="AE2717" s="237" t="s">
        <v>7382</v>
      </c>
      <c r="AF2717" s="237" t="s">
        <v>12272</v>
      </c>
      <c r="AG2717" s="237" t="str">
        <f t="shared" si="484"/>
        <v>仙台市太白区西中田七丁目14番１-202号</v>
      </c>
      <c r="AH2717" s="237" t="s">
        <v>3326</v>
      </c>
      <c r="AI2717" s="237" t="s">
        <v>12271</v>
      </c>
      <c r="AJ2717" s="237" t="s">
        <v>260</v>
      </c>
    </row>
    <row r="2718" spans="1:36">
      <c r="A2718" s="237" t="str">
        <f t="shared" si="476"/>
        <v>0415402064重度訪問介護</v>
      </c>
      <c r="B2718" s="237" t="s">
        <v>3323</v>
      </c>
      <c r="C2718" s="237" t="s">
        <v>12269</v>
      </c>
      <c r="D2718" s="237" t="str">
        <f t="shared" si="477"/>
        <v>アゼストカブシキガイシャ</v>
      </c>
      <c r="E2718" s="237" t="s">
        <v>3157</v>
      </c>
      <c r="F2718" s="237" t="str">
        <f t="shared" si="478"/>
        <v>989</v>
      </c>
      <c r="G2718" s="237" t="str">
        <f t="shared" si="479"/>
        <v>2431</v>
      </c>
      <c r="H2718" s="237" t="s">
        <v>12270</v>
      </c>
      <c r="I2718" s="237" t="str">
        <f t="shared" si="480"/>
        <v>岩沼市相の原三丁目１番33号</v>
      </c>
      <c r="J2718" s="237" t="s">
        <v>3326</v>
      </c>
      <c r="K2718" s="237" t="s">
        <v>12271</v>
      </c>
      <c r="L2718" s="237" t="s">
        <v>339</v>
      </c>
      <c r="M2718" s="237" t="s">
        <v>3328</v>
      </c>
      <c r="N2718" s="237" t="s">
        <v>3329</v>
      </c>
      <c r="O2718" s="237" t="s">
        <v>3330</v>
      </c>
      <c r="P2718" s="237" t="s">
        <v>11373</v>
      </c>
      <c r="Q2718" s="237" t="s">
        <v>7382</v>
      </c>
      <c r="R2718" s="237" t="s">
        <v>12272</v>
      </c>
      <c r="S2718" s="237" t="s">
        <v>3326</v>
      </c>
      <c r="T2718" s="237" t="s">
        <v>12271</v>
      </c>
      <c r="U2718" s="237" t="s">
        <v>12273</v>
      </c>
      <c r="V2718" s="237" t="s">
        <v>101</v>
      </c>
      <c r="W2718" s="237"/>
      <c r="X2718" s="237"/>
      <c r="Y2718" s="237" t="s">
        <v>3329</v>
      </c>
      <c r="Z2718" s="237" t="s">
        <v>3330</v>
      </c>
      <c r="AA2718" s="237" t="str">
        <f t="shared" si="481"/>
        <v>アゼストケアサービス</v>
      </c>
      <c r="AB2718" s="237" t="s">
        <v>11373</v>
      </c>
      <c r="AC2718" s="237" t="str">
        <f t="shared" si="482"/>
        <v>981</v>
      </c>
      <c r="AD2718" s="237" t="str">
        <f t="shared" si="483"/>
        <v>1105</v>
      </c>
      <c r="AE2718" s="237" t="s">
        <v>7382</v>
      </c>
      <c r="AF2718" s="237" t="s">
        <v>12272</v>
      </c>
      <c r="AG2718" s="237" t="str">
        <f t="shared" si="484"/>
        <v>仙台市太白区西中田七丁目14番１-202号</v>
      </c>
      <c r="AH2718" s="237" t="s">
        <v>3326</v>
      </c>
      <c r="AI2718" s="237" t="s">
        <v>12271</v>
      </c>
      <c r="AJ2718" s="237" t="s">
        <v>260</v>
      </c>
    </row>
    <row r="2719" spans="1:36">
      <c r="A2719" s="237" t="str">
        <f t="shared" si="476"/>
        <v>0415500016自立訓練（機能訓練）</v>
      </c>
      <c r="B2719" s="237" t="s">
        <v>6865</v>
      </c>
      <c r="C2719" s="237" t="s">
        <v>6866</v>
      </c>
      <c r="D2719" s="237" t="str">
        <f t="shared" si="477"/>
        <v>センダイシ</v>
      </c>
      <c r="E2719" s="237" t="s">
        <v>6867</v>
      </c>
      <c r="F2719" s="237" t="str">
        <f t="shared" si="478"/>
        <v>980</v>
      </c>
      <c r="G2719" s="237" t="str">
        <f t="shared" si="479"/>
        <v>8671</v>
      </c>
      <c r="H2719" s="237" t="s">
        <v>6868</v>
      </c>
      <c r="I2719" s="237" t="str">
        <f t="shared" si="480"/>
        <v>仙台市青葉区国分町三丁目７番１号</v>
      </c>
      <c r="J2719" s="237" t="s">
        <v>6869</v>
      </c>
      <c r="K2719" s="237" t="s">
        <v>6870</v>
      </c>
      <c r="L2719" s="237" t="s">
        <v>323</v>
      </c>
      <c r="M2719" s="237" t="s">
        <v>6871</v>
      </c>
      <c r="N2719" s="237" t="s">
        <v>12274</v>
      </c>
      <c r="O2719" s="237" t="s">
        <v>12275</v>
      </c>
      <c r="P2719" s="237" t="s">
        <v>9558</v>
      </c>
      <c r="Q2719" s="237" t="s">
        <v>8511</v>
      </c>
      <c r="R2719" s="237" t="s">
        <v>12276</v>
      </c>
      <c r="S2719" s="237" t="s">
        <v>12277</v>
      </c>
      <c r="T2719" s="237" t="s">
        <v>12278</v>
      </c>
      <c r="U2719" s="237" t="s">
        <v>12279</v>
      </c>
      <c r="V2719" s="237" t="s">
        <v>189</v>
      </c>
      <c r="W2719" s="237"/>
      <c r="X2719" s="237"/>
      <c r="Y2719" s="237" t="s">
        <v>12274</v>
      </c>
      <c r="Z2719" s="237" t="s">
        <v>12275</v>
      </c>
      <c r="AA2719" s="237" t="str">
        <f t="shared" si="481"/>
        <v>イズミショウガイシャフクシセンター</v>
      </c>
      <c r="AB2719" s="237" t="s">
        <v>9558</v>
      </c>
      <c r="AC2719" s="237" t="str">
        <f t="shared" si="482"/>
        <v>981</v>
      </c>
      <c r="AD2719" s="237" t="str">
        <f t="shared" si="483"/>
        <v>3131</v>
      </c>
      <c r="AE2719" s="237" t="s">
        <v>8511</v>
      </c>
      <c r="AF2719" s="237" t="s">
        <v>12276</v>
      </c>
      <c r="AG2719" s="237" t="str">
        <f t="shared" si="484"/>
        <v>仙台市泉区七北田字道４８-１２</v>
      </c>
      <c r="AH2719" s="237" t="s">
        <v>12277</v>
      </c>
      <c r="AI2719" s="237" t="s">
        <v>12278</v>
      </c>
      <c r="AJ2719" s="237" t="s">
        <v>260</v>
      </c>
    </row>
    <row r="2720" spans="1:36">
      <c r="A2720" s="237" t="str">
        <f t="shared" si="476"/>
        <v>0415500057生活介護</v>
      </c>
      <c r="B2720" s="237" t="s">
        <v>3096</v>
      </c>
      <c r="C2720" s="237" t="s">
        <v>3097</v>
      </c>
      <c r="D2720" s="237" t="str">
        <f t="shared" si="477"/>
        <v>シャカイフクシホウジンミヤギケンシャカイフクシキョウギカイ</v>
      </c>
      <c r="E2720" s="237" t="s">
        <v>3098</v>
      </c>
      <c r="F2720" s="237" t="str">
        <f t="shared" si="478"/>
        <v>980</v>
      </c>
      <c r="G2720" s="237" t="str">
        <f t="shared" si="479"/>
        <v>0011</v>
      </c>
      <c r="H2720" s="237" t="s">
        <v>12280</v>
      </c>
      <c r="I2720" s="237" t="str">
        <f t="shared" si="480"/>
        <v>仙台市青葉区上杉一丁目２－３</v>
      </c>
      <c r="J2720" s="237" t="s">
        <v>12281</v>
      </c>
      <c r="K2720" s="237" t="s">
        <v>3101</v>
      </c>
      <c r="L2720" s="237" t="s">
        <v>353</v>
      </c>
      <c r="M2720" s="237" t="s">
        <v>3102</v>
      </c>
      <c r="N2720" s="237" t="s">
        <v>12282</v>
      </c>
      <c r="O2720" s="237" t="s">
        <v>12283</v>
      </c>
      <c r="P2720" s="237" t="s">
        <v>12284</v>
      </c>
      <c r="Q2720" s="237" t="s">
        <v>8511</v>
      </c>
      <c r="R2720" s="237" t="s">
        <v>12285</v>
      </c>
      <c r="S2720" s="237" t="s">
        <v>12286</v>
      </c>
      <c r="T2720" s="237" t="s">
        <v>12287</v>
      </c>
      <c r="U2720" s="237" t="s">
        <v>12288</v>
      </c>
      <c r="V2720" s="237" t="s">
        <v>105</v>
      </c>
      <c r="W2720" s="237"/>
      <c r="X2720" s="237"/>
      <c r="Y2720" s="237" t="s">
        <v>12282</v>
      </c>
      <c r="Z2720" s="237" t="s">
        <v>12283</v>
      </c>
      <c r="AA2720" s="237" t="str">
        <f t="shared" si="481"/>
        <v>ケンチュウオウチイキフクシサービスセンターセイカツカイゴジギョウショ「ヒダマリ」</v>
      </c>
      <c r="AB2720" s="237" t="s">
        <v>5960</v>
      </c>
      <c r="AC2720" s="237" t="str">
        <f t="shared" si="482"/>
        <v>981</v>
      </c>
      <c r="AD2720" s="237" t="str">
        <f t="shared" si="483"/>
        <v>3212</v>
      </c>
      <c r="AE2720" s="237" t="s">
        <v>8511</v>
      </c>
      <c r="AF2720" s="237" t="s">
        <v>12289</v>
      </c>
      <c r="AG2720" s="237" t="str">
        <f t="shared" si="484"/>
        <v>仙台市泉区長命ケ丘４丁目３１－２２</v>
      </c>
      <c r="AH2720" s="237" t="s">
        <v>12290</v>
      </c>
      <c r="AI2720" s="237" t="s">
        <v>12290</v>
      </c>
      <c r="AJ2720" s="237" t="s">
        <v>260</v>
      </c>
    </row>
    <row r="2721" spans="1:36">
      <c r="A2721" s="237" t="str">
        <f t="shared" si="476"/>
        <v>0415500065障害者支援施設：生活介護</v>
      </c>
      <c r="B2721" s="237" t="s">
        <v>9377</v>
      </c>
      <c r="C2721" s="237" t="s">
        <v>9378</v>
      </c>
      <c r="D2721" s="237" t="str">
        <f t="shared" si="477"/>
        <v>シャカイフクシホウジンアイセンカイ</v>
      </c>
      <c r="E2721" s="237" t="s">
        <v>9379</v>
      </c>
      <c r="F2721" s="237" t="str">
        <f t="shared" si="478"/>
        <v>981</v>
      </c>
      <c r="G2721" s="237" t="str">
        <f t="shared" si="479"/>
        <v>3126</v>
      </c>
      <c r="H2721" s="237" t="s">
        <v>9380</v>
      </c>
      <c r="I2721" s="237" t="str">
        <f t="shared" si="480"/>
        <v>仙台市泉区泉中央南１５番地</v>
      </c>
      <c r="J2721" s="237" t="s">
        <v>9381</v>
      </c>
      <c r="K2721" s="237" t="s">
        <v>9382</v>
      </c>
      <c r="L2721" s="237" t="s">
        <v>248</v>
      </c>
      <c r="M2721" s="237" t="s">
        <v>9383</v>
      </c>
      <c r="N2721" s="237" t="s">
        <v>12291</v>
      </c>
      <c r="O2721" s="237" t="s">
        <v>12292</v>
      </c>
      <c r="P2721" s="237" t="s">
        <v>9558</v>
      </c>
      <c r="Q2721" s="237" t="s">
        <v>8511</v>
      </c>
      <c r="R2721" s="237" t="s">
        <v>12293</v>
      </c>
      <c r="S2721" s="237" t="s">
        <v>12294</v>
      </c>
      <c r="T2721" s="237" t="s">
        <v>12295</v>
      </c>
      <c r="U2721" s="237" t="s">
        <v>12296</v>
      </c>
      <c r="V2721" s="237" t="s">
        <v>19065</v>
      </c>
      <c r="W2721" s="237" t="s">
        <v>228</v>
      </c>
      <c r="X2721" s="237"/>
      <c r="Y2721" s="237" t="s">
        <v>12291</v>
      </c>
      <c r="Z2721" s="237" t="s">
        <v>12292</v>
      </c>
      <c r="AA2721" s="237" t="str">
        <f t="shared" si="481"/>
        <v>ショウガイシャシエンシセツ　コウセンガクエン</v>
      </c>
      <c r="AB2721" s="237" t="s">
        <v>9558</v>
      </c>
      <c r="AC2721" s="237" t="str">
        <f t="shared" si="482"/>
        <v>981</v>
      </c>
      <c r="AD2721" s="237" t="str">
        <f t="shared" si="483"/>
        <v>3131</v>
      </c>
      <c r="AE2721" s="237" t="s">
        <v>8511</v>
      </c>
      <c r="AF2721" s="237" t="s">
        <v>12293</v>
      </c>
      <c r="AG2721" s="237" t="str">
        <f t="shared" si="484"/>
        <v>仙台市泉区七北田字道２７番地</v>
      </c>
      <c r="AH2721" s="237" t="s">
        <v>12294</v>
      </c>
      <c r="AI2721" s="237" t="s">
        <v>12295</v>
      </c>
      <c r="AJ2721" s="237" t="s">
        <v>260</v>
      </c>
    </row>
    <row r="2722" spans="1:36">
      <c r="A2722" s="237" t="str">
        <f t="shared" si="476"/>
        <v>0415500065短期入所</v>
      </c>
      <c r="B2722" s="237" t="s">
        <v>9377</v>
      </c>
      <c r="C2722" s="237" t="s">
        <v>9378</v>
      </c>
      <c r="D2722" s="237" t="str">
        <f t="shared" si="477"/>
        <v>シャカイフクシホウジンアイセンカイ</v>
      </c>
      <c r="E2722" s="237" t="s">
        <v>9379</v>
      </c>
      <c r="F2722" s="237" t="str">
        <f t="shared" si="478"/>
        <v>981</v>
      </c>
      <c r="G2722" s="237" t="str">
        <f t="shared" si="479"/>
        <v>3126</v>
      </c>
      <c r="H2722" s="237" t="s">
        <v>9380</v>
      </c>
      <c r="I2722" s="237" t="str">
        <f t="shared" si="480"/>
        <v>仙台市泉区泉中央南１５番地</v>
      </c>
      <c r="J2722" s="237" t="s">
        <v>9381</v>
      </c>
      <c r="K2722" s="237" t="s">
        <v>9382</v>
      </c>
      <c r="L2722" s="237" t="s">
        <v>248</v>
      </c>
      <c r="M2722" s="237" t="s">
        <v>9383</v>
      </c>
      <c r="N2722" s="237" t="s">
        <v>12291</v>
      </c>
      <c r="O2722" s="237" t="s">
        <v>12292</v>
      </c>
      <c r="P2722" s="237" t="s">
        <v>9558</v>
      </c>
      <c r="Q2722" s="237" t="s">
        <v>8511</v>
      </c>
      <c r="R2722" s="237" t="s">
        <v>12293</v>
      </c>
      <c r="S2722" s="237" t="s">
        <v>12294</v>
      </c>
      <c r="T2722" s="237" t="s">
        <v>12295</v>
      </c>
      <c r="U2722" s="237" t="s">
        <v>12296</v>
      </c>
      <c r="V2722" s="237" t="s">
        <v>277</v>
      </c>
      <c r="W2722" s="237"/>
      <c r="X2722" s="237"/>
      <c r="Y2722" s="237" t="s">
        <v>12291</v>
      </c>
      <c r="Z2722" s="237" t="s">
        <v>12292</v>
      </c>
      <c r="AA2722" s="237" t="str">
        <f t="shared" si="481"/>
        <v>ショウガイシャシエンシセツ　コウセンガクエン</v>
      </c>
      <c r="AB2722" s="237" t="s">
        <v>9558</v>
      </c>
      <c r="AC2722" s="237" t="str">
        <f t="shared" si="482"/>
        <v>981</v>
      </c>
      <c r="AD2722" s="237" t="str">
        <f t="shared" si="483"/>
        <v>3131</v>
      </c>
      <c r="AE2722" s="237" t="s">
        <v>8511</v>
      </c>
      <c r="AF2722" s="237" t="s">
        <v>12293</v>
      </c>
      <c r="AG2722" s="237" t="str">
        <f t="shared" si="484"/>
        <v>仙台市泉区七北田字道２７番地</v>
      </c>
      <c r="AH2722" s="237" t="s">
        <v>12294</v>
      </c>
      <c r="AI2722" s="237" t="s">
        <v>12295</v>
      </c>
      <c r="AJ2722" s="237" t="s">
        <v>260</v>
      </c>
    </row>
    <row r="2723" spans="1:36">
      <c r="A2723" s="237" t="str">
        <f t="shared" si="476"/>
        <v>0415500065施設入所支援</v>
      </c>
      <c r="B2723" s="237" t="s">
        <v>9377</v>
      </c>
      <c r="C2723" s="237" t="s">
        <v>9378</v>
      </c>
      <c r="D2723" s="237" t="str">
        <f t="shared" si="477"/>
        <v>シャカイフクシホウジンアイセンカイ</v>
      </c>
      <c r="E2723" s="237" t="s">
        <v>9379</v>
      </c>
      <c r="F2723" s="237" t="str">
        <f t="shared" si="478"/>
        <v>981</v>
      </c>
      <c r="G2723" s="237" t="str">
        <f t="shared" si="479"/>
        <v>3126</v>
      </c>
      <c r="H2723" s="237" t="s">
        <v>9380</v>
      </c>
      <c r="I2723" s="237" t="str">
        <f t="shared" si="480"/>
        <v>仙台市泉区泉中央南１５番地</v>
      </c>
      <c r="J2723" s="237" t="s">
        <v>9381</v>
      </c>
      <c r="K2723" s="237" t="s">
        <v>9382</v>
      </c>
      <c r="L2723" s="237" t="s">
        <v>248</v>
      </c>
      <c r="M2723" s="237" t="s">
        <v>9383</v>
      </c>
      <c r="N2723" s="237" t="s">
        <v>12291</v>
      </c>
      <c r="O2723" s="237" t="s">
        <v>12292</v>
      </c>
      <c r="P2723" s="237" t="s">
        <v>9558</v>
      </c>
      <c r="Q2723" s="237" t="s">
        <v>8511</v>
      </c>
      <c r="R2723" s="237" t="s">
        <v>12293</v>
      </c>
      <c r="S2723" s="237" t="s">
        <v>12294</v>
      </c>
      <c r="T2723" s="237" t="s">
        <v>12295</v>
      </c>
      <c r="U2723" s="237" t="s">
        <v>12296</v>
      </c>
      <c r="V2723" s="237" t="s">
        <v>107</v>
      </c>
      <c r="W2723" s="237" t="s">
        <v>228</v>
      </c>
      <c r="X2723" s="237"/>
      <c r="Y2723" s="237" t="s">
        <v>12291</v>
      </c>
      <c r="Z2723" s="237" t="s">
        <v>12292</v>
      </c>
      <c r="AA2723" s="237" t="str">
        <f t="shared" si="481"/>
        <v>ショウガイシャシエンシセツ　コウセンガクエン</v>
      </c>
      <c r="AB2723" s="237" t="s">
        <v>9558</v>
      </c>
      <c r="AC2723" s="237" t="str">
        <f t="shared" si="482"/>
        <v>981</v>
      </c>
      <c r="AD2723" s="237" t="str">
        <f t="shared" si="483"/>
        <v>3131</v>
      </c>
      <c r="AE2723" s="237" t="s">
        <v>8511</v>
      </c>
      <c r="AF2723" s="237" t="s">
        <v>12293</v>
      </c>
      <c r="AG2723" s="237" t="str">
        <f t="shared" si="484"/>
        <v>仙台市泉区七北田字道２７番地</v>
      </c>
      <c r="AH2723" s="237" t="s">
        <v>12294</v>
      </c>
      <c r="AI2723" s="237" t="s">
        <v>12295</v>
      </c>
      <c r="AJ2723" s="237" t="s">
        <v>260</v>
      </c>
    </row>
    <row r="2724" spans="1:36">
      <c r="A2724" s="237" t="str">
        <f t="shared" si="476"/>
        <v>0415500065知的障害者入所更生施設</v>
      </c>
      <c r="B2724" s="237" t="s">
        <v>9377</v>
      </c>
      <c r="C2724" s="237" t="s">
        <v>9378</v>
      </c>
      <c r="D2724" s="237" t="str">
        <f t="shared" si="477"/>
        <v>シャカイフクシホウジンアイセンカイ</v>
      </c>
      <c r="E2724" s="237" t="s">
        <v>9379</v>
      </c>
      <c r="F2724" s="237" t="str">
        <f t="shared" si="478"/>
        <v>981</v>
      </c>
      <c r="G2724" s="237" t="str">
        <f t="shared" si="479"/>
        <v>3126</v>
      </c>
      <c r="H2724" s="237" t="s">
        <v>9380</v>
      </c>
      <c r="I2724" s="237" t="str">
        <f t="shared" si="480"/>
        <v>仙台市泉区泉中央南１５番地</v>
      </c>
      <c r="J2724" s="237" t="s">
        <v>9381</v>
      </c>
      <c r="K2724" s="237" t="s">
        <v>9382</v>
      </c>
      <c r="L2724" s="237" t="s">
        <v>248</v>
      </c>
      <c r="M2724" s="237" t="s">
        <v>9383</v>
      </c>
      <c r="N2724" s="237" t="s">
        <v>12291</v>
      </c>
      <c r="O2724" s="237" t="s">
        <v>12292</v>
      </c>
      <c r="P2724" s="237" t="s">
        <v>9558</v>
      </c>
      <c r="Q2724" s="237" t="s">
        <v>8511</v>
      </c>
      <c r="R2724" s="237" t="s">
        <v>12293</v>
      </c>
      <c r="S2724" s="237" t="s">
        <v>12294</v>
      </c>
      <c r="T2724" s="237" t="s">
        <v>12295</v>
      </c>
      <c r="U2724" s="237" t="s">
        <v>12296</v>
      </c>
      <c r="V2724" s="237" t="s">
        <v>279</v>
      </c>
      <c r="W2724" s="237"/>
      <c r="X2724" s="237"/>
      <c r="Y2724" s="237" t="s">
        <v>12297</v>
      </c>
      <c r="Z2724" s="237" t="s">
        <v>12298</v>
      </c>
      <c r="AA2724" s="237" t="str">
        <f t="shared" si="481"/>
        <v>コウセンガクエン</v>
      </c>
      <c r="AB2724" s="237" t="s">
        <v>9558</v>
      </c>
      <c r="AC2724" s="237" t="str">
        <f t="shared" si="482"/>
        <v>981</v>
      </c>
      <c r="AD2724" s="237" t="str">
        <f t="shared" si="483"/>
        <v>3131</v>
      </c>
      <c r="AE2724" s="237" t="s">
        <v>8511</v>
      </c>
      <c r="AF2724" s="237" t="s">
        <v>12293</v>
      </c>
      <c r="AG2724" s="237" t="str">
        <f t="shared" si="484"/>
        <v>仙台市泉区七北田字道２７番地</v>
      </c>
      <c r="AH2724" s="237" t="s">
        <v>12294</v>
      </c>
      <c r="AI2724" s="237" t="s">
        <v>12295</v>
      </c>
      <c r="AJ2724" s="237" t="s">
        <v>260</v>
      </c>
    </row>
    <row r="2725" spans="1:36">
      <c r="A2725" s="237" t="str">
        <f t="shared" si="476"/>
        <v>0415500073障害者支援施設：生活介護</v>
      </c>
      <c r="B2725" s="237" t="s">
        <v>11454</v>
      </c>
      <c r="C2725" s="237" t="s">
        <v>11455</v>
      </c>
      <c r="D2725" s="237" t="str">
        <f t="shared" si="477"/>
        <v>シャカイフクシホウジンイチジュカイ</v>
      </c>
      <c r="E2725" s="237" t="s">
        <v>11456</v>
      </c>
      <c r="F2725" s="237" t="str">
        <f t="shared" si="478"/>
        <v>981</v>
      </c>
      <c r="G2725" s="237" t="str">
        <f t="shared" si="479"/>
        <v>3223</v>
      </c>
      <c r="H2725" s="237" t="s">
        <v>11457</v>
      </c>
      <c r="I2725" s="237" t="str">
        <f t="shared" si="480"/>
        <v>仙台市泉区住吉台西二丁目７番地の６</v>
      </c>
      <c r="J2725" s="237" t="s">
        <v>11458</v>
      </c>
      <c r="K2725" s="237" t="s">
        <v>11459</v>
      </c>
      <c r="L2725" s="237" t="s">
        <v>248</v>
      </c>
      <c r="M2725" s="237" t="s">
        <v>11460</v>
      </c>
      <c r="N2725" s="237" t="s">
        <v>12299</v>
      </c>
      <c r="O2725" s="237" t="s">
        <v>12300</v>
      </c>
      <c r="P2725" s="237" t="s">
        <v>11456</v>
      </c>
      <c r="Q2725" s="237" t="s">
        <v>8511</v>
      </c>
      <c r="R2725" s="237" t="s">
        <v>11457</v>
      </c>
      <c r="S2725" s="237" t="s">
        <v>11458</v>
      </c>
      <c r="T2725" s="237" t="s">
        <v>11459</v>
      </c>
      <c r="U2725" s="237" t="s">
        <v>12301</v>
      </c>
      <c r="V2725" s="237" t="s">
        <v>19065</v>
      </c>
      <c r="W2725" s="237" t="s">
        <v>228</v>
      </c>
      <c r="X2725" s="237"/>
      <c r="Y2725" s="237" t="s">
        <v>12302</v>
      </c>
      <c r="Z2725" s="237" t="s">
        <v>12303</v>
      </c>
      <c r="AA2725" s="237" t="str">
        <f t="shared" si="481"/>
        <v>センシュウエン</v>
      </c>
      <c r="AB2725" s="237" t="s">
        <v>11456</v>
      </c>
      <c r="AC2725" s="237" t="str">
        <f t="shared" si="482"/>
        <v>981</v>
      </c>
      <c r="AD2725" s="237" t="str">
        <f t="shared" si="483"/>
        <v>3223</v>
      </c>
      <c r="AE2725" s="237" t="s">
        <v>8511</v>
      </c>
      <c r="AF2725" s="237" t="s">
        <v>12304</v>
      </c>
      <c r="AG2725" s="237" t="str">
        <f t="shared" si="484"/>
        <v>仙台市泉区住吉台西２丁目７番地６</v>
      </c>
      <c r="AH2725" s="237" t="s">
        <v>11458</v>
      </c>
      <c r="AI2725" s="237" t="s">
        <v>11459</v>
      </c>
      <c r="AJ2725" s="237" t="s">
        <v>260</v>
      </c>
    </row>
    <row r="2726" spans="1:36">
      <c r="A2726" s="237" t="str">
        <f t="shared" si="476"/>
        <v>0415500073短期入所</v>
      </c>
      <c r="B2726" s="237" t="s">
        <v>11454</v>
      </c>
      <c r="C2726" s="237" t="s">
        <v>11455</v>
      </c>
      <c r="D2726" s="237" t="str">
        <f t="shared" si="477"/>
        <v>シャカイフクシホウジンイチジュカイ</v>
      </c>
      <c r="E2726" s="237" t="s">
        <v>11456</v>
      </c>
      <c r="F2726" s="237" t="str">
        <f t="shared" si="478"/>
        <v>981</v>
      </c>
      <c r="G2726" s="237" t="str">
        <f t="shared" si="479"/>
        <v>3223</v>
      </c>
      <c r="H2726" s="237" t="s">
        <v>11457</v>
      </c>
      <c r="I2726" s="237" t="str">
        <f t="shared" si="480"/>
        <v>仙台市泉区住吉台西二丁目７番地の６</v>
      </c>
      <c r="J2726" s="237" t="s">
        <v>11458</v>
      </c>
      <c r="K2726" s="237" t="s">
        <v>11459</v>
      </c>
      <c r="L2726" s="237" t="s">
        <v>248</v>
      </c>
      <c r="M2726" s="237" t="s">
        <v>11460</v>
      </c>
      <c r="N2726" s="237" t="s">
        <v>12299</v>
      </c>
      <c r="O2726" s="237" t="s">
        <v>12300</v>
      </c>
      <c r="P2726" s="237" t="s">
        <v>11456</v>
      </c>
      <c r="Q2726" s="237" t="s">
        <v>8511</v>
      </c>
      <c r="R2726" s="237" t="s">
        <v>11457</v>
      </c>
      <c r="S2726" s="237" t="s">
        <v>11458</v>
      </c>
      <c r="T2726" s="237" t="s">
        <v>11459</v>
      </c>
      <c r="U2726" s="237" t="s">
        <v>12301</v>
      </c>
      <c r="V2726" s="237" t="s">
        <v>277</v>
      </c>
      <c r="W2726" s="237"/>
      <c r="X2726" s="237"/>
      <c r="Y2726" s="237" t="s">
        <v>12299</v>
      </c>
      <c r="Z2726" s="237" t="s">
        <v>12300</v>
      </c>
      <c r="AA2726" s="237" t="str">
        <f t="shared" si="481"/>
        <v>ショウガイシャシエンシセツ　センシュウエン</v>
      </c>
      <c r="AB2726" s="237" t="s">
        <v>11456</v>
      </c>
      <c r="AC2726" s="237" t="str">
        <f t="shared" si="482"/>
        <v>981</v>
      </c>
      <c r="AD2726" s="237" t="str">
        <f t="shared" si="483"/>
        <v>3223</v>
      </c>
      <c r="AE2726" s="237" t="s">
        <v>8511</v>
      </c>
      <c r="AF2726" s="237" t="s">
        <v>11457</v>
      </c>
      <c r="AG2726" s="237" t="str">
        <f t="shared" si="484"/>
        <v>仙台市泉区住吉台西二丁目７番地の６</v>
      </c>
      <c r="AH2726" s="237" t="s">
        <v>11458</v>
      </c>
      <c r="AI2726" s="237" t="s">
        <v>11459</v>
      </c>
      <c r="AJ2726" s="237" t="s">
        <v>261</v>
      </c>
    </row>
    <row r="2727" spans="1:36">
      <c r="A2727" s="237" t="str">
        <f t="shared" si="476"/>
        <v>0415500073施設入所支援</v>
      </c>
      <c r="B2727" s="237" t="s">
        <v>11454</v>
      </c>
      <c r="C2727" s="237" t="s">
        <v>11455</v>
      </c>
      <c r="D2727" s="237" t="str">
        <f t="shared" si="477"/>
        <v>シャカイフクシホウジンイチジュカイ</v>
      </c>
      <c r="E2727" s="237" t="s">
        <v>11456</v>
      </c>
      <c r="F2727" s="237" t="str">
        <f t="shared" si="478"/>
        <v>981</v>
      </c>
      <c r="G2727" s="237" t="str">
        <f t="shared" si="479"/>
        <v>3223</v>
      </c>
      <c r="H2727" s="237" t="s">
        <v>11457</v>
      </c>
      <c r="I2727" s="237" t="str">
        <f t="shared" si="480"/>
        <v>仙台市泉区住吉台西二丁目７番地の６</v>
      </c>
      <c r="J2727" s="237" t="s">
        <v>11458</v>
      </c>
      <c r="K2727" s="237" t="s">
        <v>11459</v>
      </c>
      <c r="L2727" s="237" t="s">
        <v>248</v>
      </c>
      <c r="M2727" s="237" t="s">
        <v>11460</v>
      </c>
      <c r="N2727" s="237" t="s">
        <v>12299</v>
      </c>
      <c r="O2727" s="237" t="s">
        <v>12300</v>
      </c>
      <c r="P2727" s="237" t="s">
        <v>11456</v>
      </c>
      <c r="Q2727" s="237" t="s">
        <v>8511</v>
      </c>
      <c r="R2727" s="237" t="s">
        <v>11457</v>
      </c>
      <c r="S2727" s="237" t="s">
        <v>11458</v>
      </c>
      <c r="T2727" s="237" t="s">
        <v>11459</v>
      </c>
      <c r="U2727" s="237" t="s">
        <v>12301</v>
      </c>
      <c r="V2727" s="237" t="s">
        <v>107</v>
      </c>
      <c r="W2727" s="237" t="s">
        <v>228</v>
      </c>
      <c r="X2727" s="237"/>
      <c r="Y2727" s="237" t="s">
        <v>12302</v>
      </c>
      <c r="Z2727" s="237" t="s">
        <v>12303</v>
      </c>
      <c r="AA2727" s="237" t="str">
        <f t="shared" si="481"/>
        <v>センシュウエン</v>
      </c>
      <c r="AB2727" s="237" t="s">
        <v>11456</v>
      </c>
      <c r="AC2727" s="237" t="str">
        <f t="shared" si="482"/>
        <v>981</v>
      </c>
      <c r="AD2727" s="237" t="str">
        <f t="shared" si="483"/>
        <v>3223</v>
      </c>
      <c r="AE2727" s="237" t="s">
        <v>8511</v>
      </c>
      <c r="AF2727" s="237" t="s">
        <v>12304</v>
      </c>
      <c r="AG2727" s="237" t="str">
        <f t="shared" si="484"/>
        <v>仙台市泉区住吉台西２丁目７番地６</v>
      </c>
      <c r="AH2727" s="237" t="s">
        <v>11458</v>
      </c>
      <c r="AI2727" s="237" t="s">
        <v>11459</v>
      </c>
      <c r="AJ2727" s="237" t="s">
        <v>260</v>
      </c>
    </row>
    <row r="2728" spans="1:36">
      <c r="A2728" s="237" t="str">
        <f t="shared" si="476"/>
        <v>0415500073身体障害者入所療護施設</v>
      </c>
      <c r="B2728" s="237" t="s">
        <v>11454</v>
      </c>
      <c r="C2728" s="237" t="s">
        <v>11455</v>
      </c>
      <c r="D2728" s="237" t="str">
        <f t="shared" si="477"/>
        <v>シャカイフクシホウジンイチジュカイ</v>
      </c>
      <c r="E2728" s="237" t="s">
        <v>11456</v>
      </c>
      <c r="F2728" s="237" t="str">
        <f t="shared" si="478"/>
        <v>981</v>
      </c>
      <c r="G2728" s="237" t="str">
        <f t="shared" si="479"/>
        <v>3223</v>
      </c>
      <c r="H2728" s="237" t="s">
        <v>11457</v>
      </c>
      <c r="I2728" s="237" t="str">
        <f t="shared" si="480"/>
        <v>仙台市泉区住吉台西二丁目７番地の６</v>
      </c>
      <c r="J2728" s="237" t="s">
        <v>11458</v>
      </c>
      <c r="K2728" s="237" t="s">
        <v>11459</v>
      </c>
      <c r="L2728" s="237" t="s">
        <v>248</v>
      </c>
      <c r="M2728" s="237" t="s">
        <v>11460</v>
      </c>
      <c r="N2728" s="237" t="s">
        <v>12299</v>
      </c>
      <c r="O2728" s="237" t="s">
        <v>12300</v>
      </c>
      <c r="P2728" s="237" t="s">
        <v>11456</v>
      </c>
      <c r="Q2728" s="237" t="s">
        <v>8511</v>
      </c>
      <c r="R2728" s="237" t="s">
        <v>11457</v>
      </c>
      <c r="S2728" s="237" t="s">
        <v>11458</v>
      </c>
      <c r="T2728" s="237" t="s">
        <v>11459</v>
      </c>
      <c r="U2728" s="237" t="s">
        <v>12301</v>
      </c>
      <c r="V2728" s="237" t="s">
        <v>1307</v>
      </c>
      <c r="W2728" s="237"/>
      <c r="X2728" s="237"/>
      <c r="Y2728" s="237" t="s">
        <v>12305</v>
      </c>
      <c r="Z2728" s="237" t="s">
        <v>12306</v>
      </c>
      <c r="AA2728" s="237" t="str">
        <f t="shared" si="481"/>
        <v>シンタイショウガイシャリョウゴシセツ　センシュウエン</v>
      </c>
      <c r="AB2728" s="237" t="s">
        <v>11456</v>
      </c>
      <c r="AC2728" s="237" t="str">
        <f t="shared" si="482"/>
        <v>981</v>
      </c>
      <c r="AD2728" s="237" t="str">
        <f t="shared" si="483"/>
        <v>3223</v>
      </c>
      <c r="AE2728" s="237" t="s">
        <v>8511</v>
      </c>
      <c r="AF2728" s="237" t="s">
        <v>12304</v>
      </c>
      <c r="AG2728" s="237" t="str">
        <f t="shared" si="484"/>
        <v>仙台市泉区住吉台西２丁目７番地６</v>
      </c>
      <c r="AH2728" s="237" t="s">
        <v>11458</v>
      </c>
      <c r="AI2728" s="237" t="s">
        <v>11459</v>
      </c>
      <c r="AJ2728" s="237" t="s">
        <v>260</v>
      </c>
    </row>
    <row r="2729" spans="1:36">
      <c r="A2729" s="237" t="str">
        <f t="shared" si="476"/>
        <v>0415500081短期入所</v>
      </c>
      <c r="B2729" s="237" t="s">
        <v>3096</v>
      </c>
      <c r="C2729" s="237" t="s">
        <v>3097</v>
      </c>
      <c r="D2729" s="237" t="str">
        <f t="shared" si="477"/>
        <v>シャカイフクシホウジンミヤギケンシャカイフクシキョウギカイ</v>
      </c>
      <c r="E2729" s="237" t="s">
        <v>3098</v>
      </c>
      <c r="F2729" s="237" t="str">
        <f t="shared" si="478"/>
        <v>980</v>
      </c>
      <c r="G2729" s="237" t="str">
        <f t="shared" si="479"/>
        <v>0011</v>
      </c>
      <c r="H2729" s="237" t="s">
        <v>12280</v>
      </c>
      <c r="I2729" s="237" t="str">
        <f t="shared" si="480"/>
        <v>仙台市青葉区上杉一丁目２－３</v>
      </c>
      <c r="J2729" s="237" t="s">
        <v>12281</v>
      </c>
      <c r="K2729" s="237" t="s">
        <v>3101</v>
      </c>
      <c r="L2729" s="237" t="s">
        <v>353</v>
      </c>
      <c r="M2729" s="237" t="s">
        <v>3102</v>
      </c>
      <c r="N2729" s="237" t="s">
        <v>12307</v>
      </c>
      <c r="O2729" s="237" t="s">
        <v>12308</v>
      </c>
      <c r="P2729" s="237" t="s">
        <v>12284</v>
      </c>
      <c r="Q2729" s="237" t="s">
        <v>8511</v>
      </c>
      <c r="R2729" s="237" t="s">
        <v>12309</v>
      </c>
      <c r="S2729" s="237" t="s">
        <v>12310</v>
      </c>
      <c r="T2729" s="237" t="s">
        <v>12287</v>
      </c>
      <c r="U2729" s="237" t="s">
        <v>12311</v>
      </c>
      <c r="V2729" s="237" t="s">
        <v>277</v>
      </c>
      <c r="W2729" s="237"/>
      <c r="X2729" s="237"/>
      <c r="Y2729" s="237" t="s">
        <v>12307</v>
      </c>
      <c r="Z2729" s="237" t="s">
        <v>12308</v>
      </c>
      <c r="AA2729" s="237" t="str">
        <f t="shared" si="481"/>
        <v>ミヤギケンケイユウガクエン</v>
      </c>
      <c r="AB2729" s="237" t="s">
        <v>12284</v>
      </c>
      <c r="AC2729" s="237" t="str">
        <f t="shared" si="482"/>
        <v>981</v>
      </c>
      <c r="AD2729" s="237" t="str">
        <f t="shared" si="483"/>
        <v>3213</v>
      </c>
      <c r="AE2729" s="237" t="s">
        <v>8511</v>
      </c>
      <c r="AF2729" s="237" t="s">
        <v>12309</v>
      </c>
      <c r="AG2729" s="237" t="str">
        <f t="shared" si="484"/>
        <v>仙台市泉区南中山５丁目2-1</v>
      </c>
      <c r="AH2729" s="237" t="s">
        <v>12310</v>
      </c>
      <c r="AI2729" s="237" t="s">
        <v>12287</v>
      </c>
      <c r="AJ2729" s="237" t="s">
        <v>332</v>
      </c>
    </row>
    <row r="2730" spans="1:36">
      <c r="A2730" s="237" t="str">
        <f t="shared" si="476"/>
        <v>0415500099短期入所</v>
      </c>
      <c r="B2730" s="237" t="s">
        <v>3096</v>
      </c>
      <c r="C2730" s="237" t="s">
        <v>3097</v>
      </c>
      <c r="D2730" s="237" t="str">
        <f t="shared" si="477"/>
        <v>シャカイフクシホウジンミヤギケンシャカイフクシキョウギカイ</v>
      </c>
      <c r="E2730" s="237" t="s">
        <v>3098</v>
      </c>
      <c r="F2730" s="237" t="str">
        <f t="shared" si="478"/>
        <v>980</v>
      </c>
      <c r="G2730" s="237" t="str">
        <f t="shared" si="479"/>
        <v>0011</v>
      </c>
      <c r="H2730" s="237" t="s">
        <v>12280</v>
      </c>
      <c r="I2730" s="237" t="str">
        <f t="shared" si="480"/>
        <v>仙台市青葉区上杉一丁目２－３</v>
      </c>
      <c r="J2730" s="237" t="s">
        <v>12281</v>
      </c>
      <c r="K2730" s="237" t="s">
        <v>3101</v>
      </c>
      <c r="L2730" s="237" t="s">
        <v>353</v>
      </c>
      <c r="M2730" s="237" t="s">
        <v>3102</v>
      </c>
      <c r="N2730" s="237" t="s">
        <v>12312</v>
      </c>
      <c r="O2730" s="237" t="s">
        <v>12313</v>
      </c>
      <c r="P2730" s="237" t="s">
        <v>12284</v>
      </c>
      <c r="Q2730" s="237" t="s">
        <v>8511</v>
      </c>
      <c r="R2730" s="237" t="s">
        <v>12309</v>
      </c>
      <c r="S2730" s="237" t="s">
        <v>12310</v>
      </c>
      <c r="T2730" s="237" t="s">
        <v>12287</v>
      </c>
      <c r="U2730" s="237" t="s">
        <v>12314</v>
      </c>
      <c r="V2730" s="237" t="s">
        <v>277</v>
      </c>
      <c r="W2730" s="237"/>
      <c r="X2730" s="237"/>
      <c r="Y2730" s="237" t="s">
        <v>12312</v>
      </c>
      <c r="Z2730" s="237" t="s">
        <v>12313</v>
      </c>
      <c r="AA2730" s="237" t="str">
        <f t="shared" si="481"/>
        <v>ミヤギケンダイニケイユウガクエン</v>
      </c>
      <c r="AB2730" s="237" t="s">
        <v>12284</v>
      </c>
      <c r="AC2730" s="237" t="str">
        <f t="shared" si="482"/>
        <v>981</v>
      </c>
      <c r="AD2730" s="237" t="str">
        <f t="shared" si="483"/>
        <v>3213</v>
      </c>
      <c r="AE2730" s="237" t="s">
        <v>8511</v>
      </c>
      <c r="AF2730" s="237" t="s">
        <v>12309</v>
      </c>
      <c r="AG2730" s="237" t="str">
        <f t="shared" si="484"/>
        <v>仙台市泉区南中山５丁目2-1</v>
      </c>
      <c r="AH2730" s="237" t="s">
        <v>12310</v>
      </c>
      <c r="AI2730" s="237" t="s">
        <v>12287</v>
      </c>
      <c r="AJ2730" s="237" t="s">
        <v>332</v>
      </c>
    </row>
    <row r="2731" spans="1:36">
      <c r="A2731" s="237" t="str">
        <f t="shared" si="476"/>
        <v>0415500107児童デイサービス</v>
      </c>
      <c r="B2731" s="237" t="s">
        <v>6865</v>
      </c>
      <c r="C2731" s="237" t="s">
        <v>6866</v>
      </c>
      <c r="D2731" s="237" t="str">
        <f t="shared" si="477"/>
        <v>センダイシ</v>
      </c>
      <c r="E2731" s="237" t="s">
        <v>6867</v>
      </c>
      <c r="F2731" s="237" t="str">
        <f t="shared" si="478"/>
        <v>980</v>
      </c>
      <c r="G2731" s="237" t="str">
        <f t="shared" si="479"/>
        <v>8671</v>
      </c>
      <c r="H2731" s="237" t="s">
        <v>6868</v>
      </c>
      <c r="I2731" s="237" t="str">
        <f t="shared" si="480"/>
        <v>仙台市青葉区国分町三丁目７番１号</v>
      </c>
      <c r="J2731" s="237" t="s">
        <v>6869</v>
      </c>
      <c r="K2731" s="237" t="s">
        <v>6870</v>
      </c>
      <c r="L2731" s="237" t="s">
        <v>323</v>
      </c>
      <c r="M2731" s="237" t="s">
        <v>6871</v>
      </c>
      <c r="N2731" s="237" t="s">
        <v>12315</v>
      </c>
      <c r="O2731" s="237" t="s">
        <v>12316</v>
      </c>
      <c r="P2731" s="237" t="s">
        <v>7883</v>
      </c>
      <c r="Q2731" s="237" t="s">
        <v>8511</v>
      </c>
      <c r="R2731" s="237" t="s">
        <v>12317</v>
      </c>
      <c r="S2731" s="237" t="s">
        <v>12318</v>
      </c>
      <c r="T2731" s="237" t="s">
        <v>12318</v>
      </c>
      <c r="U2731" s="237" t="s">
        <v>12319</v>
      </c>
      <c r="V2731" s="237" t="s">
        <v>331</v>
      </c>
      <c r="W2731" s="237"/>
      <c r="X2731" s="237"/>
      <c r="Y2731" s="237" t="s">
        <v>12315</v>
      </c>
      <c r="Z2731" s="237" t="s">
        <v>12316</v>
      </c>
      <c r="AA2731" s="237" t="str">
        <f t="shared" si="481"/>
        <v>センダイシサンホーム</v>
      </c>
      <c r="AB2731" s="237" t="s">
        <v>7883</v>
      </c>
      <c r="AC2731" s="237" t="str">
        <f t="shared" si="482"/>
        <v>981</v>
      </c>
      <c r="AD2731" s="237" t="str">
        <f t="shared" si="483"/>
        <v>3132</v>
      </c>
      <c r="AE2731" s="237" t="s">
        <v>8511</v>
      </c>
      <c r="AF2731" s="237" t="s">
        <v>12317</v>
      </c>
      <c r="AG2731" s="237" t="str">
        <f t="shared" si="484"/>
        <v>仙台市泉区泉区将監八丁目9-1</v>
      </c>
      <c r="AH2731" s="237" t="s">
        <v>12320</v>
      </c>
      <c r="AI2731" s="237" t="s">
        <v>12320</v>
      </c>
      <c r="AJ2731" s="237" t="s">
        <v>260</v>
      </c>
    </row>
    <row r="2732" spans="1:36">
      <c r="A2732" s="237" t="str">
        <f t="shared" si="476"/>
        <v>0415500115児童デイサービス</v>
      </c>
      <c r="B2732" s="237" t="s">
        <v>12321</v>
      </c>
      <c r="C2732" s="237" t="s">
        <v>12322</v>
      </c>
      <c r="D2732" s="237" t="str">
        <f t="shared" si="477"/>
        <v>トクテイヒエイリカツドウホウジングループユウ</v>
      </c>
      <c r="E2732" s="237" t="s">
        <v>12284</v>
      </c>
      <c r="F2732" s="237" t="str">
        <f t="shared" si="478"/>
        <v>981</v>
      </c>
      <c r="G2732" s="237" t="str">
        <f t="shared" si="479"/>
        <v>3213</v>
      </c>
      <c r="H2732" s="237" t="s">
        <v>12323</v>
      </c>
      <c r="I2732" s="237" t="str">
        <f t="shared" si="480"/>
        <v>仙台市泉区南中山二丁目２番地の３南中山プラザ内</v>
      </c>
      <c r="J2732" s="237" t="s">
        <v>12324</v>
      </c>
      <c r="K2732" s="237" t="s">
        <v>12325</v>
      </c>
      <c r="L2732" s="237" t="s">
        <v>901</v>
      </c>
      <c r="M2732" s="237" t="s">
        <v>12326</v>
      </c>
      <c r="N2732" s="237" t="s">
        <v>12327</v>
      </c>
      <c r="O2732" s="237" t="s">
        <v>12328</v>
      </c>
      <c r="P2732" s="237" t="s">
        <v>12329</v>
      </c>
      <c r="Q2732" s="237" t="s">
        <v>8511</v>
      </c>
      <c r="R2732" s="237" t="s">
        <v>12330</v>
      </c>
      <c r="S2732" s="237" t="s">
        <v>12331</v>
      </c>
      <c r="T2732" s="237" t="s">
        <v>12332</v>
      </c>
      <c r="U2732" s="237" t="s">
        <v>12333</v>
      </c>
      <c r="V2732" s="237" t="s">
        <v>331</v>
      </c>
      <c r="W2732" s="237"/>
      <c r="X2732" s="237"/>
      <c r="Y2732" s="237" t="s">
        <v>12327</v>
      </c>
      <c r="Z2732" s="237" t="s">
        <v>12328</v>
      </c>
      <c r="AA2732" s="237" t="str">
        <f t="shared" si="481"/>
        <v>ＮＰＯホウジングループユウ　ジドウデイサービスピーターパンテラオカ</v>
      </c>
      <c r="AB2732" s="237" t="s">
        <v>12329</v>
      </c>
      <c r="AC2732" s="237" t="str">
        <f t="shared" si="482"/>
        <v>981</v>
      </c>
      <c r="AD2732" s="237" t="str">
        <f t="shared" si="483"/>
        <v>3204</v>
      </c>
      <c r="AE2732" s="237" t="s">
        <v>8511</v>
      </c>
      <c r="AF2732" s="237" t="s">
        <v>12330</v>
      </c>
      <c r="AG2732" s="237" t="str">
        <f t="shared" si="484"/>
        <v>仙台市泉区寺岡一丁目１９－２４</v>
      </c>
      <c r="AH2732" s="237" t="s">
        <v>12331</v>
      </c>
      <c r="AI2732" s="237" t="s">
        <v>12332</v>
      </c>
      <c r="AJ2732" s="237" t="s">
        <v>260</v>
      </c>
    </row>
    <row r="2733" spans="1:36">
      <c r="A2733" s="237" t="str">
        <f t="shared" si="476"/>
        <v>0415500131居宅介護</v>
      </c>
      <c r="B2733" s="237" t="s">
        <v>12334</v>
      </c>
      <c r="C2733" s="237" t="s">
        <v>12335</v>
      </c>
      <c r="D2733" s="237" t="str">
        <f t="shared" si="477"/>
        <v>ユウゲンカイシャホノボノカイゴ</v>
      </c>
      <c r="E2733" s="237" t="s">
        <v>7063</v>
      </c>
      <c r="F2733" s="237" t="str">
        <f t="shared" si="478"/>
        <v>981</v>
      </c>
      <c r="G2733" s="237" t="str">
        <f t="shared" si="479"/>
        <v>3222</v>
      </c>
      <c r="H2733" s="237" t="s">
        <v>7064</v>
      </c>
      <c r="I2733" s="237" t="str">
        <f t="shared" si="480"/>
        <v>仙台市泉区住吉台東五丁目５番地の８</v>
      </c>
      <c r="J2733" s="237" t="s">
        <v>12336</v>
      </c>
      <c r="K2733" s="237" t="s">
        <v>7066</v>
      </c>
      <c r="L2733" s="237" t="s">
        <v>339</v>
      </c>
      <c r="M2733" s="237" t="s">
        <v>7067</v>
      </c>
      <c r="N2733" s="237" t="s">
        <v>12337</v>
      </c>
      <c r="O2733" s="237" t="s">
        <v>12338</v>
      </c>
      <c r="P2733" s="237" t="s">
        <v>7063</v>
      </c>
      <c r="Q2733" s="237" t="s">
        <v>8511</v>
      </c>
      <c r="R2733" s="237" t="s">
        <v>12339</v>
      </c>
      <c r="S2733" s="237" t="s">
        <v>12340</v>
      </c>
      <c r="T2733" s="237" t="s">
        <v>12341</v>
      </c>
      <c r="U2733" s="237" t="s">
        <v>12342</v>
      </c>
      <c r="V2733" s="237" t="s">
        <v>99</v>
      </c>
      <c r="W2733" s="237"/>
      <c r="X2733" s="237"/>
      <c r="Y2733" s="237" t="s">
        <v>12337</v>
      </c>
      <c r="Z2733" s="237" t="s">
        <v>12338</v>
      </c>
      <c r="AA2733" s="237" t="str">
        <f t="shared" si="481"/>
        <v>ホノボノカイゴ</v>
      </c>
      <c r="AB2733" s="237" t="s">
        <v>7063</v>
      </c>
      <c r="AC2733" s="237" t="str">
        <f t="shared" si="482"/>
        <v>981</v>
      </c>
      <c r="AD2733" s="237" t="str">
        <f t="shared" si="483"/>
        <v>3222</v>
      </c>
      <c r="AE2733" s="237" t="s">
        <v>8511</v>
      </c>
      <c r="AF2733" s="237" t="s">
        <v>12339</v>
      </c>
      <c r="AG2733" s="237" t="str">
        <f t="shared" si="484"/>
        <v>仙台市泉区住吉台東三丁目１番地の１</v>
      </c>
      <c r="AH2733" s="237" t="s">
        <v>12340</v>
      </c>
      <c r="AI2733" s="237" t="s">
        <v>12341</v>
      </c>
      <c r="AJ2733" s="237" t="s">
        <v>260</v>
      </c>
    </row>
    <row r="2734" spans="1:36">
      <c r="A2734" s="237" t="str">
        <f t="shared" si="476"/>
        <v>0415500131重度訪問介護</v>
      </c>
      <c r="B2734" s="237" t="s">
        <v>12334</v>
      </c>
      <c r="C2734" s="237" t="s">
        <v>12335</v>
      </c>
      <c r="D2734" s="237" t="str">
        <f t="shared" si="477"/>
        <v>ユウゲンカイシャホノボノカイゴ</v>
      </c>
      <c r="E2734" s="237" t="s">
        <v>7063</v>
      </c>
      <c r="F2734" s="237" t="str">
        <f t="shared" si="478"/>
        <v>981</v>
      </c>
      <c r="G2734" s="237" t="str">
        <f t="shared" si="479"/>
        <v>3222</v>
      </c>
      <c r="H2734" s="237" t="s">
        <v>7064</v>
      </c>
      <c r="I2734" s="237" t="str">
        <f t="shared" si="480"/>
        <v>仙台市泉区住吉台東五丁目５番地の８</v>
      </c>
      <c r="J2734" s="237" t="s">
        <v>12336</v>
      </c>
      <c r="K2734" s="237" t="s">
        <v>7066</v>
      </c>
      <c r="L2734" s="237" t="s">
        <v>339</v>
      </c>
      <c r="M2734" s="237" t="s">
        <v>7067</v>
      </c>
      <c r="N2734" s="237" t="s">
        <v>12337</v>
      </c>
      <c r="O2734" s="237" t="s">
        <v>12338</v>
      </c>
      <c r="P2734" s="237" t="s">
        <v>7063</v>
      </c>
      <c r="Q2734" s="237" t="s">
        <v>8511</v>
      </c>
      <c r="R2734" s="237" t="s">
        <v>12339</v>
      </c>
      <c r="S2734" s="237" t="s">
        <v>12340</v>
      </c>
      <c r="T2734" s="237" t="s">
        <v>12341</v>
      </c>
      <c r="U2734" s="237" t="s">
        <v>12342</v>
      </c>
      <c r="V2734" s="237" t="s">
        <v>101</v>
      </c>
      <c r="W2734" s="237"/>
      <c r="X2734" s="237"/>
      <c r="Y2734" s="237" t="s">
        <v>12337</v>
      </c>
      <c r="Z2734" s="237" t="s">
        <v>12338</v>
      </c>
      <c r="AA2734" s="237" t="str">
        <f t="shared" si="481"/>
        <v>ホノボノカイゴ</v>
      </c>
      <c r="AB2734" s="237" t="s">
        <v>7063</v>
      </c>
      <c r="AC2734" s="237" t="str">
        <f t="shared" si="482"/>
        <v>981</v>
      </c>
      <c r="AD2734" s="237" t="str">
        <f t="shared" si="483"/>
        <v>3222</v>
      </c>
      <c r="AE2734" s="237" t="s">
        <v>8511</v>
      </c>
      <c r="AF2734" s="237" t="s">
        <v>12339</v>
      </c>
      <c r="AG2734" s="237" t="str">
        <f t="shared" si="484"/>
        <v>仙台市泉区住吉台東三丁目１番地の１</v>
      </c>
      <c r="AH2734" s="237" t="s">
        <v>12340</v>
      </c>
      <c r="AI2734" s="237" t="s">
        <v>12341</v>
      </c>
      <c r="AJ2734" s="237" t="s">
        <v>260</v>
      </c>
    </row>
    <row r="2735" spans="1:36">
      <c r="A2735" s="237" t="str">
        <f t="shared" si="476"/>
        <v>0415500131同行援護</v>
      </c>
      <c r="B2735" s="237" t="s">
        <v>12334</v>
      </c>
      <c r="C2735" s="237" t="s">
        <v>12335</v>
      </c>
      <c r="D2735" s="237" t="str">
        <f t="shared" si="477"/>
        <v>ユウゲンカイシャホノボノカイゴ</v>
      </c>
      <c r="E2735" s="237" t="s">
        <v>7063</v>
      </c>
      <c r="F2735" s="237" t="str">
        <f t="shared" si="478"/>
        <v>981</v>
      </c>
      <c r="G2735" s="237" t="str">
        <f t="shared" si="479"/>
        <v>3222</v>
      </c>
      <c r="H2735" s="237" t="s">
        <v>7064</v>
      </c>
      <c r="I2735" s="237" t="str">
        <f t="shared" si="480"/>
        <v>仙台市泉区住吉台東五丁目５番地の８</v>
      </c>
      <c r="J2735" s="237" t="s">
        <v>12336</v>
      </c>
      <c r="K2735" s="237" t="s">
        <v>7066</v>
      </c>
      <c r="L2735" s="237" t="s">
        <v>339</v>
      </c>
      <c r="M2735" s="237" t="s">
        <v>7067</v>
      </c>
      <c r="N2735" s="237" t="s">
        <v>12337</v>
      </c>
      <c r="O2735" s="237" t="s">
        <v>12338</v>
      </c>
      <c r="P2735" s="237" t="s">
        <v>7063</v>
      </c>
      <c r="Q2735" s="237" t="s">
        <v>8511</v>
      </c>
      <c r="R2735" s="237" t="s">
        <v>12339</v>
      </c>
      <c r="S2735" s="237" t="s">
        <v>12340</v>
      </c>
      <c r="T2735" s="237" t="s">
        <v>12341</v>
      </c>
      <c r="U2735" s="237" t="s">
        <v>12342</v>
      </c>
      <c r="V2735" s="237" t="s">
        <v>126</v>
      </c>
      <c r="W2735" s="237"/>
      <c r="X2735" s="237"/>
      <c r="Y2735" s="237" t="s">
        <v>12337</v>
      </c>
      <c r="Z2735" s="237" t="s">
        <v>12338</v>
      </c>
      <c r="AA2735" s="237" t="str">
        <f t="shared" si="481"/>
        <v>ホノボノカイゴ</v>
      </c>
      <c r="AB2735" s="237" t="s">
        <v>7063</v>
      </c>
      <c r="AC2735" s="237" t="str">
        <f t="shared" si="482"/>
        <v>981</v>
      </c>
      <c r="AD2735" s="237" t="str">
        <f t="shared" si="483"/>
        <v>3222</v>
      </c>
      <c r="AE2735" s="237" t="s">
        <v>8511</v>
      </c>
      <c r="AF2735" s="237" t="s">
        <v>12339</v>
      </c>
      <c r="AG2735" s="237" t="str">
        <f t="shared" si="484"/>
        <v>仙台市泉区住吉台東三丁目１番地の１</v>
      </c>
      <c r="AH2735" s="237" t="s">
        <v>12340</v>
      </c>
      <c r="AI2735" s="237" t="s">
        <v>12341</v>
      </c>
      <c r="AJ2735" s="237" t="s">
        <v>470</v>
      </c>
    </row>
    <row r="2736" spans="1:36">
      <c r="A2736" s="237" t="str">
        <f t="shared" si="476"/>
        <v>0415500149居宅介護</v>
      </c>
      <c r="B2736" s="237" t="s">
        <v>2802</v>
      </c>
      <c r="C2736" s="237" t="s">
        <v>2803</v>
      </c>
      <c r="D2736" s="237" t="str">
        <f t="shared" si="477"/>
        <v>カブシキガイシャジャパンケアサービス</v>
      </c>
      <c r="E2736" s="237" t="s">
        <v>2804</v>
      </c>
      <c r="F2736" s="237" t="str">
        <f t="shared" si="478"/>
        <v>140</v>
      </c>
      <c r="G2736" s="237" t="str">
        <f t="shared" si="479"/>
        <v>0002</v>
      </c>
      <c r="H2736" s="237" t="s">
        <v>9693</v>
      </c>
      <c r="I2736" s="237" t="str">
        <f t="shared" si="480"/>
        <v>東京都品川区東品川４－１２－８</v>
      </c>
      <c r="J2736" s="237" t="s">
        <v>2806</v>
      </c>
      <c r="K2736" s="237" t="s">
        <v>2807</v>
      </c>
      <c r="L2736" s="237" t="s">
        <v>635</v>
      </c>
      <c r="M2736" s="237" t="s">
        <v>9694</v>
      </c>
      <c r="N2736" s="237" t="s">
        <v>12343</v>
      </c>
      <c r="O2736" s="237" t="s">
        <v>12344</v>
      </c>
      <c r="P2736" s="237" t="s">
        <v>12345</v>
      </c>
      <c r="Q2736" s="237" t="s">
        <v>8511</v>
      </c>
      <c r="R2736" s="237" t="s">
        <v>12346</v>
      </c>
      <c r="S2736" s="237" t="s">
        <v>12347</v>
      </c>
      <c r="T2736" s="237" t="s">
        <v>12348</v>
      </c>
      <c r="U2736" s="237" t="s">
        <v>12349</v>
      </c>
      <c r="V2736" s="237" t="s">
        <v>99</v>
      </c>
      <c r="W2736" s="237"/>
      <c r="X2736" s="237"/>
      <c r="Y2736" s="237" t="s">
        <v>12343</v>
      </c>
      <c r="Z2736" s="237" t="s">
        <v>12344</v>
      </c>
      <c r="AA2736" s="237" t="str">
        <f t="shared" si="481"/>
        <v>ジャパンケアサービス　ハッピーセンダイ・ヘルパーステーション</v>
      </c>
      <c r="AB2736" s="237" t="s">
        <v>12345</v>
      </c>
      <c r="AC2736" s="237" t="str">
        <f t="shared" si="482"/>
        <v>981</v>
      </c>
      <c r="AD2736" s="237" t="str">
        <f t="shared" si="483"/>
        <v>3111</v>
      </c>
      <c r="AE2736" s="237" t="s">
        <v>8511</v>
      </c>
      <c r="AF2736" s="237" t="s">
        <v>12346</v>
      </c>
      <c r="AG2736" s="237" t="str">
        <f t="shared" si="484"/>
        <v>仙台市泉区松森字鹿島５３－９</v>
      </c>
      <c r="AH2736" s="237" t="s">
        <v>12347</v>
      </c>
      <c r="AI2736" s="237" t="s">
        <v>12348</v>
      </c>
      <c r="AJ2736" s="237" t="s">
        <v>332</v>
      </c>
    </row>
    <row r="2737" spans="1:36">
      <c r="A2737" s="237" t="str">
        <f t="shared" si="476"/>
        <v>0415500149重度訪問介護</v>
      </c>
      <c r="B2737" s="237" t="s">
        <v>2802</v>
      </c>
      <c r="C2737" s="237" t="s">
        <v>2803</v>
      </c>
      <c r="D2737" s="237" t="str">
        <f t="shared" si="477"/>
        <v>カブシキガイシャジャパンケアサービス</v>
      </c>
      <c r="E2737" s="237" t="s">
        <v>2804</v>
      </c>
      <c r="F2737" s="237" t="str">
        <f t="shared" si="478"/>
        <v>140</v>
      </c>
      <c r="G2737" s="237" t="str">
        <f t="shared" si="479"/>
        <v>0002</v>
      </c>
      <c r="H2737" s="237" t="s">
        <v>9693</v>
      </c>
      <c r="I2737" s="237" t="str">
        <f t="shared" si="480"/>
        <v>東京都品川区東品川４－１２－８</v>
      </c>
      <c r="J2737" s="237" t="s">
        <v>2806</v>
      </c>
      <c r="K2737" s="237" t="s">
        <v>2807</v>
      </c>
      <c r="L2737" s="237" t="s">
        <v>635</v>
      </c>
      <c r="M2737" s="237" t="s">
        <v>9694</v>
      </c>
      <c r="N2737" s="237" t="s">
        <v>12343</v>
      </c>
      <c r="O2737" s="237" t="s">
        <v>12344</v>
      </c>
      <c r="P2737" s="237" t="s">
        <v>12345</v>
      </c>
      <c r="Q2737" s="237" t="s">
        <v>8511</v>
      </c>
      <c r="R2737" s="237" t="s">
        <v>12346</v>
      </c>
      <c r="S2737" s="237" t="s">
        <v>12347</v>
      </c>
      <c r="T2737" s="237" t="s">
        <v>12348</v>
      </c>
      <c r="U2737" s="237" t="s">
        <v>12349</v>
      </c>
      <c r="V2737" s="237" t="s">
        <v>101</v>
      </c>
      <c r="W2737" s="237"/>
      <c r="X2737" s="237"/>
      <c r="Y2737" s="237" t="s">
        <v>12343</v>
      </c>
      <c r="Z2737" s="237" t="s">
        <v>12344</v>
      </c>
      <c r="AA2737" s="237" t="str">
        <f t="shared" si="481"/>
        <v>ジャパンケアサービス　ハッピーセンダイ・ヘルパーステーション</v>
      </c>
      <c r="AB2737" s="237" t="s">
        <v>12345</v>
      </c>
      <c r="AC2737" s="237" t="str">
        <f t="shared" si="482"/>
        <v>981</v>
      </c>
      <c r="AD2737" s="237" t="str">
        <f t="shared" si="483"/>
        <v>3111</v>
      </c>
      <c r="AE2737" s="237" t="s">
        <v>8511</v>
      </c>
      <c r="AF2737" s="237" t="s">
        <v>12346</v>
      </c>
      <c r="AG2737" s="237" t="str">
        <f t="shared" si="484"/>
        <v>仙台市泉区松森字鹿島５３－９</v>
      </c>
      <c r="AH2737" s="237" t="s">
        <v>12347</v>
      </c>
      <c r="AI2737" s="237" t="s">
        <v>12348</v>
      </c>
      <c r="AJ2737" s="237" t="s">
        <v>332</v>
      </c>
    </row>
    <row r="2738" spans="1:36">
      <c r="A2738" s="237" t="str">
        <f t="shared" si="476"/>
        <v>0415500149行動援護</v>
      </c>
      <c r="B2738" s="237" t="s">
        <v>2802</v>
      </c>
      <c r="C2738" s="237" t="s">
        <v>2803</v>
      </c>
      <c r="D2738" s="237" t="str">
        <f t="shared" si="477"/>
        <v>カブシキガイシャジャパンケアサービス</v>
      </c>
      <c r="E2738" s="237" t="s">
        <v>2804</v>
      </c>
      <c r="F2738" s="237" t="str">
        <f t="shared" si="478"/>
        <v>140</v>
      </c>
      <c r="G2738" s="237" t="str">
        <f t="shared" si="479"/>
        <v>0002</v>
      </c>
      <c r="H2738" s="237" t="s">
        <v>9693</v>
      </c>
      <c r="I2738" s="237" t="str">
        <f t="shared" si="480"/>
        <v>東京都品川区東品川４－１２－８</v>
      </c>
      <c r="J2738" s="237" t="s">
        <v>2806</v>
      </c>
      <c r="K2738" s="237" t="s">
        <v>2807</v>
      </c>
      <c r="L2738" s="237" t="s">
        <v>635</v>
      </c>
      <c r="M2738" s="237" t="s">
        <v>9694</v>
      </c>
      <c r="N2738" s="237" t="s">
        <v>12343</v>
      </c>
      <c r="O2738" s="237" t="s">
        <v>12344</v>
      </c>
      <c r="P2738" s="237" t="s">
        <v>12345</v>
      </c>
      <c r="Q2738" s="237" t="s">
        <v>8511</v>
      </c>
      <c r="R2738" s="237" t="s">
        <v>12346</v>
      </c>
      <c r="S2738" s="237" t="s">
        <v>12347</v>
      </c>
      <c r="T2738" s="237" t="s">
        <v>12348</v>
      </c>
      <c r="U2738" s="237" t="s">
        <v>12349</v>
      </c>
      <c r="V2738" s="237" t="s">
        <v>102</v>
      </c>
      <c r="W2738" s="237"/>
      <c r="X2738" s="237"/>
      <c r="Y2738" s="237" t="s">
        <v>12343</v>
      </c>
      <c r="Z2738" s="237" t="s">
        <v>12344</v>
      </c>
      <c r="AA2738" s="237" t="str">
        <f t="shared" si="481"/>
        <v>ジャパンケアサービス　ハッピーセンダイ・ヘルパーステーション</v>
      </c>
      <c r="AB2738" s="237" t="s">
        <v>12345</v>
      </c>
      <c r="AC2738" s="237" t="str">
        <f t="shared" si="482"/>
        <v>981</v>
      </c>
      <c r="AD2738" s="237" t="str">
        <f t="shared" si="483"/>
        <v>3111</v>
      </c>
      <c r="AE2738" s="237" t="s">
        <v>8511</v>
      </c>
      <c r="AF2738" s="237" t="s">
        <v>12346</v>
      </c>
      <c r="AG2738" s="237" t="str">
        <f t="shared" si="484"/>
        <v>仙台市泉区松森字鹿島５３－９</v>
      </c>
      <c r="AH2738" s="237" t="s">
        <v>12347</v>
      </c>
      <c r="AI2738" s="237" t="s">
        <v>12348</v>
      </c>
      <c r="AJ2738" s="237" t="s">
        <v>332</v>
      </c>
    </row>
    <row r="2739" spans="1:36">
      <c r="A2739" s="237" t="str">
        <f t="shared" si="476"/>
        <v>0415500156居宅介護</v>
      </c>
      <c r="B2739" s="237" t="s">
        <v>7323</v>
      </c>
      <c r="C2739" s="237" t="s">
        <v>7324</v>
      </c>
      <c r="D2739" s="237" t="str">
        <f t="shared" si="477"/>
        <v>シャカイフクシホウジンナノハナカイ</v>
      </c>
      <c r="E2739" s="237" t="s">
        <v>7325</v>
      </c>
      <c r="F2739" s="237" t="str">
        <f t="shared" si="478"/>
        <v>981</v>
      </c>
      <c r="G2739" s="237" t="str">
        <f t="shared" si="479"/>
        <v>0965</v>
      </c>
      <c r="H2739" s="237" t="s">
        <v>7326</v>
      </c>
      <c r="I2739" s="237" t="str">
        <f t="shared" si="480"/>
        <v>仙台市青葉区荒巻神明町２番１０号</v>
      </c>
      <c r="J2739" s="237" t="s">
        <v>7327</v>
      </c>
      <c r="K2739" s="237" t="s">
        <v>7328</v>
      </c>
      <c r="L2739" s="237" t="s">
        <v>248</v>
      </c>
      <c r="M2739" s="237" t="s">
        <v>7329</v>
      </c>
      <c r="N2739" s="237" t="s">
        <v>12350</v>
      </c>
      <c r="O2739" s="237" t="s">
        <v>12351</v>
      </c>
      <c r="P2739" s="237" t="s">
        <v>1561</v>
      </c>
      <c r="Q2739" s="237" t="s">
        <v>8511</v>
      </c>
      <c r="R2739" s="237" t="s">
        <v>12352</v>
      </c>
      <c r="S2739" s="237" t="s">
        <v>12353</v>
      </c>
      <c r="T2739" s="237" t="s">
        <v>12354</v>
      </c>
      <c r="U2739" s="237" t="s">
        <v>12355</v>
      </c>
      <c r="V2739" s="237" t="s">
        <v>99</v>
      </c>
      <c r="W2739" s="237"/>
      <c r="X2739" s="237"/>
      <c r="Y2739" s="237" t="s">
        <v>12350</v>
      </c>
      <c r="Z2739" s="237" t="s">
        <v>12351</v>
      </c>
      <c r="AA2739" s="237" t="str">
        <f t="shared" si="481"/>
        <v>オールハンズ・ナノハナ</v>
      </c>
      <c r="AB2739" s="237" t="s">
        <v>1561</v>
      </c>
      <c r="AC2739" s="237" t="str">
        <f t="shared" si="482"/>
        <v>981</v>
      </c>
      <c r="AD2739" s="237" t="str">
        <f t="shared" si="483"/>
        <v>3121</v>
      </c>
      <c r="AE2739" s="237" t="s">
        <v>8511</v>
      </c>
      <c r="AF2739" s="237" t="s">
        <v>12352</v>
      </c>
      <c r="AG2739" s="237" t="str">
        <f t="shared" si="484"/>
        <v>仙台市泉区上谷刈字長命３番地の２</v>
      </c>
      <c r="AH2739" s="237" t="s">
        <v>12353</v>
      </c>
      <c r="AI2739" s="237" t="s">
        <v>12354</v>
      </c>
      <c r="AJ2739" s="237" t="s">
        <v>260</v>
      </c>
    </row>
    <row r="2740" spans="1:36">
      <c r="A2740" s="237" t="str">
        <f t="shared" si="476"/>
        <v>0415500156重度訪問介護</v>
      </c>
      <c r="B2740" s="237" t="s">
        <v>7323</v>
      </c>
      <c r="C2740" s="237" t="s">
        <v>7324</v>
      </c>
      <c r="D2740" s="237" t="str">
        <f t="shared" si="477"/>
        <v>シャカイフクシホウジンナノハナカイ</v>
      </c>
      <c r="E2740" s="237" t="s">
        <v>7325</v>
      </c>
      <c r="F2740" s="237" t="str">
        <f t="shared" si="478"/>
        <v>981</v>
      </c>
      <c r="G2740" s="237" t="str">
        <f t="shared" si="479"/>
        <v>0965</v>
      </c>
      <c r="H2740" s="237" t="s">
        <v>7326</v>
      </c>
      <c r="I2740" s="237" t="str">
        <f t="shared" si="480"/>
        <v>仙台市青葉区荒巻神明町２番１０号</v>
      </c>
      <c r="J2740" s="237" t="s">
        <v>7327</v>
      </c>
      <c r="K2740" s="237" t="s">
        <v>7328</v>
      </c>
      <c r="L2740" s="237" t="s">
        <v>248</v>
      </c>
      <c r="M2740" s="237" t="s">
        <v>7329</v>
      </c>
      <c r="N2740" s="237" t="s">
        <v>12350</v>
      </c>
      <c r="O2740" s="237" t="s">
        <v>12351</v>
      </c>
      <c r="P2740" s="237" t="s">
        <v>1561</v>
      </c>
      <c r="Q2740" s="237" t="s">
        <v>8511</v>
      </c>
      <c r="R2740" s="237" t="s">
        <v>12352</v>
      </c>
      <c r="S2740" s="237" t="s">
        <v>12353</v>
      </c>
      <c r="T2740" s="237" t="s">
        <v>12354</v>
      </c>
      <c r="U2740" s="237" t="s">
        <v>12355</v>
      </c>
      <c r="V2740" s="237" t="s">
        <v>101</v>
      </c>
      <c r="W2740" s="237"/>
      <c r="X2740" s="237"/>
      <c r="Y2740" s="237" t="s">
        <v>12350</v>
      </c>
      <c r="Z2740" s="237" t="s">
        <v>12351</v>
      </c>
      <c r="AA2740" s="237" t="str">
        <f t="shared" si="481"/>
        <v>オールハンズ・ナノハナ</v>
      </c>
      <c r="AB2740" s="237" t="s">
        <v>1561</v>
      </c>
      <c r="AC2740" s="237" t="str">
        <f t="shared" si="482"/>
        <v>981</v>
      </c>
      <c r="AD2740" s="237" t="str">
        <f t="shared" si="483"/>
        <v>3121</v>
      </c>
      <c r="AE2740" s="237" t="s">
        <v>8511</v>
      </c>
      <c r="AF2740" s="237" t="s">
        <v>12352</v>
      </c>
      <c r="AG2740" s="237" t="str">
        <f t="shared" si="484"/>
        <v>仙台市泉区上谷刈字長命３番地の２</v>
      </c>
      <c r="AH2740" s="237" t="s">
        <v>12353</v>
      </c>
      <c r="AI2740" s="237" t="s">
        <v>12354</v>
      </c>
      <c r="AJ2740" s="237" t="s">
        <v>260</v>
      </c>
    </row>
    <row r="2741" spans="1:36">
      <c r="A2741" s="237" t="str">
        <f t="shared" si="476"/>
        <v>0415500156行動援護</v>
      </c>
      <c r="B2741" s="237" t="s">
        <v>7323</v>
      </c>
      <c r="C2741" s="237" t="s">
        <v>7324</v>
      </c>
      <c r="D2741" s="237" t="str">
        <f t="shared" si="477"/>
        <v>シャカイフクシホウジンナノハナカイ</v>
      </c>
      <c r="E2741" s="237" t="s">
        <v>7325</v>
      </c>
      <c r="F2741" s="237" t="str">
        <f t="shared" si="478"/>
        <v>981</v>
      </c>
      <c r="G2741" s="237" t="str">
        <f t="shared" si="479"/>
        <v>0965</v>
      </c>
      <c r="H2741" s="237" t="s">
        <v>7326</v>
      </c>
      <c r="I2741" s="237" t="str">
        <f t="shared" si="480"/>
        <v>仙台市青葉区荒巻神明町２番１０号</v>
      </c>
      <c r="J2741" s="237" t="s">
        <v>7327</v>
      </c>
      <c r="K2741" s="237" t="s">
        <v>7328</v>
      </c>
      <c r="L2741" s="237" t="s">
        <v>248</v>
      </c>
      <c r="M2741" s="237" t="s">
        <v>7329</v>
      </c>
      <c r="N2741" s="237" t="s">
        <v>12350</v>
      </c>
      <c r="O2741" s="237" t="s">
        <v>12351</v>
      </c>
      <c r="P2741" s="237" t="s">
        <v>1561</v>
      </c>
      <c r="Q2741" s="237" t="s">
        <v>8511</v>
      </c>
      <c r="R2741" s="237" t="s">
        <v>12352</v>
      </c>
      <c r="S2741" s="237" t="s">
        <v>12353</v>
      </c>
      <c r="T2741" s="237" t="s">
        <v>12354</v>
      </c>
      <c r="U2741" s="237" t="s">
        <v>12355</v>
      </c>
      <c r="V2741" s="237" t="s">
        <v>102</v>
      </c>
      <c r="W2741" s="237"/>
      <c r="X2741" s="237"/>
      <c r="Y2741" s="237" t="s">
        <v>12350</v>
      </c>
      <c r="Z2741" s="237" t="s">
        <v>12351</v>
      </c>
      <c r="AA2741" s="237" t="str">
        <f t="shared" si="481"/>
        <v>オールハンズ・ナノハナ</v>
      </c>
      <c r="AB2741" s="237" t="s">
        <v>1561</v>
      </c>
      <c r="AC2741" s="237" t="str">
        <f t="shared" si="482"/>
        <v>981</v>
      </c>
      <c r="AD2741" s="237" t="str">
        <f t="shared" si="483"/>
        <v>3121</v>
      </c>
      <c r="AE2741" s="237" t="s">
        <v>8511</v>
      </c>
      <c r="AF2741" s="237" t="s">
        <v>12352</v>
      </c>
      <c r="AG2741" s="237" t="str">
        <f t="shared" si="484"/>
        <v>仙台市泉区上谷刈字長命３番地の２</v>
      </c>
      <c r="AH2741" s="237" t="s">
        <v>12353</v>
      </c>
      <c r="AI2741" s="237" t="s">
        <v>12354</v>
      </c>
      <c r="AJ2741" s="237" t="s">
        <v>260</v>
      </c>
    </row>
    <row r="2742" spans="1:36">
      <c r="A2742" s="237" t="str">
        <f t="shared" si="476"/>
        <v>0415500164居宅介護</v>
      </c>
      <c r="B2742" s="237" t="s">
        <v>12321</v>
      </c>
      <c r="C2742" s="237" t="s">
        <v>12322</v>
      </c>
      <c r="D2742" s="237" t="str">
        <f t="shared" si="477"/>
        <v>トクテイヒエイリカツドウホウジングループユウ</v>
      </c>
      <c r="E2742" s="237" t="s">
        <v>12284</v>
      </c>
      <c r="F2742" s="237" t="str">
        <f t="shared" si="478"/>
        <v>981</v>
      </c>
      <c r="G2742" s="237" t="str">
        <f t="shared" si="479"/>
        <v>3213</v>
      </c>
      <c r="H2742" s="237" t="s">
        <v>12323</v>
      </c>
      <c r="I2742" s="237" t="str">
        <f t="shared" si="480"/>
        <v>仙台市泉区南中山二丁目２番地の３南中山プラザ内</v>
      </c>
      <c r="J2742" s="237" t="s">
        <v>12324</v>
      </c>
      <c r="K2742" s="237" t="s">
        <v>12325</v>
      </c>
      <c r="L2742" s="237" t="s">
        <v>901</v>
      </c>
      <c r="M2742" s="237" t="s">
        <v>12326</v>
      </c>
      <c r="N2742" s="237" t="s">
        <v>12356</v>
      </c>
      <c r="O2742" s="237" t="s">
        <v>12357</v>
      </c>
      <c r="P2742" s="237" t="s">
        <v>12284</v>
      </c>
      <c r="Q2742" s="237" t="s">
        <v>8511</v>
      </c>
      <c r="R2742" s="237" t="s">
        <v>12358</v>
      </c>
      <c r="S2742" s="237" t="s">
        <v>12359</v>
      </c>
      <c r="T2742" s="237" t="s">
        <v>12360</v>
      </c>
      <c r="U2742" s="237" t="s">
        <v>12361</v>
      </c>
      <c r="V2742" s="237" t="s">
        <v>99</v>
      </c>
      <c r="W2742" s="237"/>
      <c r="X2742" s="237"/>
      <c r="Y2742" s="237" t="s">
        <v>12356</v>
      </c>
      <c r="Z2742" s="237" t="s">
        <v>12357</v>
      </c>
      <c r="AA2742" s="237" t="str">
        <f t="shared" si="481"/>
        <v>エヌピーオーホウジングループユウ　ショウガイジシャキョタクカイゴサービス</v>
      </c>
      <c r="AB2742" s="237" t="s">
        <v>12284</v>
      </c>
      <c r="AC2742" s="237" t="str">
        <f t="shared" si="482"/>
        <v>981</v>
      </c>
      <c r="AD2742" s="237" t="str">
        <f t="shared" si="483"/>
        <v>3213</v>
      </c>
      <c r="AE2742" s="237" t="s">
        <v>8511</v>
      </c>
      <c r="AF2742" s="237" t="s">
        <v>12358</v>
      </c>
      <c r="AG2742" s="237" t="str">
        <f t="shared" si="484"/>
        <v>仙台市泉区南中山二丁目2番地の3南中山プラザ内</v>
      </c>
      <c r="AH2742" s="237" t="s">
        <v>12359</v>
      </c>
      <c r="AI2742" s="237" t="s">
        <v>12360</v>
      </c>
      <c r="AJ2742" s="237" t="s">
        <v>260</v>
      </c>
    </row>
    <row r="2743" spans="1:36">
      <c r="A2743" s="237" t="str">
        <f t="shared" si="476"/>
        <v>0415500164重度訪問介護</v>
      </c>
      <c r="B2743" s="237" t="s">
        <v>12321</v>
      </c>
      <c r="C2743" s="237" t="s">
        <v>12322</v>
      </c>
      <c r="D2743" s="237" t="str">
        <f t="shared" si="477"/>
        <v>トクテイヒエイリカツドウホウジングループユウ</v>
      </c>
      <c r="E2743" s="237" t="s">
        <v>12284</v>
      </c>
      <c r="F2743" s="237" t="str">
        <f t="shared" si="478"/>
        <v>981</v>
      </c>
      <c r="G2743" s="237" t="str">
        <f t="shared" si="479"/>
        <v>3213</v>
      </c>
      <c r="H2743" s="237" t="s">
        <v>12323</v>
      </c>
      <c r="I2743" s="237" t="str">
        <f t="shared" si="480"/>
        <v>仙台市泉区南中山二丁目２番地の３南中山プラザ内</v>
      </c>
      <c r="J2743" s="237" t="s">
        <v>12324</v>
      </c>
      <c r="K2743" s="237" t="s">
        <v>12325</v>
      </c>
      <c r="L2743" s="237" t="s">
        <v>901</v>
      </c>
      <c r="M2743" s="237" t="s">
        <v>12326</v>
      </c>
      <c r="N2743" s="237" t="s">
        <v>12356</v>
      </c>
      <c r="O2743" s="237" t="s">
        <v>12357</v>
      </c>
      <c r="P2743" s="237" t="s">
        <v>12284</v>
      </c>
      <c r="Q2743" s="237" t="s">
        <v>8511</v>
      </c>
      <c r="R2743" s="237" t="s">
        <v>12358</v>
      </c>
      <c r="S2743" s="237" t="s">
        <v>12359</v>
      </c>
      <c r="T2743" s="237" t="s">
        <v>12360</v>
      </c>
      <c r="U2743" s="237" t="s">
        <v>12361</v>
      </c>
      <c r="V2743" s="237" t="s">
        <v>101</v>
      </c>
      <c r="W2743" s="237"/>
      <c r="X2743" s="237"/>
      <c r="Y2743" s="237" t="s">
        <v>12356</v>
      </c>
      <c r="Z2743" s="237" t="s">
        <v>12357</v>
      </c>
      <c r="AA2743" s="237" t="str">
        <f t="shared" si="481"/>
        <v>エヌピーオーホウジングループユウ　ショウガイジシャキョタクカイゴサービス</v>
      </c>
      <c r="AB2743" s="237" t="s">
        <v>12284</v>
      </c>
      <c r="AC2743" s="237" t="str">
        <f t="shared" si="482"/>
        <v>981</v>
      </c>
      <c r="AD2743" s="237" t="str">
        <f t="shared" si="483"/>
        <v>3213</v>
      </c>
      <c r="AE2743" s="237" t="s">
        <v>8511</v>
      </c>
      <c r="AF2743" s="237" t="s">
        <v>12362</v>
      </c>
      <c r="AG2743" s="237" t="str">
        <f t="shared" si="484"/>
        <v>仙台市泉区南中山三丁目15番地の15</v>
      </c>
      <c r="AH2743" s="237" t="s">
        <v>12359</v>
      </c>
      <c r="AI2743" s="237" t="s">
        <v>12360</v>
      </c>
      <c r="AJ2743" s="237" t="s">
        <v>332</v>
      </c>
    </row>
    <row r="2744" spans="1:36">
      <c r="A2744" s="237" t="str">
        <f t="shared" si="476"/>
        <v>0415500164行動援護</v>
      </c>
      <c r="B2744" s="237" t="s">
        <v>12321</v>
      </c>
      <c r="C2744" s="237" t="s">
        <v>12322</v>
      </c>
      <c r="D2744" s="237" t="str">
        <f t="shared" si="477"/>
        <v>トクテイヒエイリカツドウホウジングループユウ</v>
      </c>
      <c r="E2744" s="237" t="s">
        <v>12284</v>
      </c>
      <c r="F2744" s="237" t="str">
        <f t="shared" si="478"/>
        <v>981</v>
      </c>
      <c r="G2744" s="237" t="str">
        <f t="shared" si="479"/>
        <v>3213</v>
      </c>
      <c r="H2744" s="237" t="s">
        <v>12323</v>
      </c>
      <c r="I2744" s="237" t="str">
        <f t="shared" si="480"/>
        <v>仙台市泉区南中山二丁目２番地の３南中山プラザ内</v>
      </c>
      <c r="J2744" s="237" t="s">
        <v>12324</v>
      </c>
      <c r="K2744" s="237" t="s">
        <v>12325</v>
      </c>
      <c r="L2744" s="237" t="s">
        <v>901</v>
      </c>
      <c r="M2744" s="237" t="s">
        <v>12326</v>
      </c>
      <c r="N2744" s="237" t="s">
        <v>12356</v>
      </c>
      <c r="O2744" s="237" t="s">
        <v>12357</v>
      </c>
      <c r="P2744" s="237" t="s">
        <v>12284</v>
      </c>
      <c r="Q2744" s="237" t="s">
        <v>8511</v>
      </c>
      <c r="R2744" s="237" t="s">
        <v>12358</v>
      </c>
      <c r="S2744" s="237" t="s">
        <v>12359</v>
      </c>
      <c r="T2744" s="237" t="s">
        <v>12360</v>
      </c>
      <c r="U2744" s="237" t="s">
        <v>12361</v>
      </c>
      <c r="V2744" s="237" t="s">
        <v>102</v>
      </c>
      <c r="W2744" s="237"/>
      <c r="X2744" s="237"/>
      <c r="Y2744" s="237" t="s">
        <v>12356</v>
      </c>
      <c r="Z2744" s="237" t="s">
        <v>12357</v>
      </c>
      <c r="AA2744" s="237" t="str">
        <f t="shared" si="481"/>
        <v>エヌピーオーホウジングループユウ　ショウガイジシャキョタクカイゴサービス</v>
      </c>
      <c r="AB2744" s="237" t="s">
        <v>12284</v>
      </c>
      <c r="AC2744" s="237" t="str">
        <f t="shared" si="482"/>
        <v>981</v>
      </c>
      <c r="AD2744" s="237" t="str">
        <f t="shared" si="483"/>
        <v>3213</v>
      </c>
      <c r="AE2744" s="237" t="s">
        <v>8511</v>
      </c>
      <c r="AF2744" s="237" t="s">
        <v>12362</v>
      </c>
      <c r="AG2744" s="237" t="str">
        <f t="shared" si="484"/>
        <v>仙台市泉区南中山三丁目15番地の15</v>
      </c>
      <c r="AH2744" s="237" t="s">
        <v>12359</v>
      </c>
      <c r="AI2744" s="237" t="s">
        <v>12360</v>
      </c>
      <c r="AJ2744" s="237" t="s">
        <v>332</v>
      </c>
    </row>
    <row r="2745" spans="1:36">
      <c r="A2745" s="237" t="str">
        <f t="shared" si="476"/>
        <v>0415500164同行援護</v>
      </c>
      <c r="B2745" s="237" t="s">
        <v>12321</v>
      </c>
      <c r="C2745" s="237" t="s">
        <v>12322</v>
      </c>
      <c r="D2745" s="237" t="str">
        <f t="shared" si="477"/>
        <v>トクテイヒエイリカツドウホウジングループユウ</v>
      </c>
      <c r="E2745" s="237" t="s">
        <v>12284</v>
      </c>
      <c r="F2745" s="237" t="str">
        <f t="shared" si="478"/>
        <v>981</v>
      </c>
      <c r="G2745" s="237" t="str">
        <f t="shared" si="479"/>
        <v>3213</v>
      </c>
      <c r="H2745" s="237" t="s">
        <v>12323</v>
      </c>
      <c r="I2745" s="237" t="str">
        <f t="shared" si="480"/>
        <v>仙台市泉区南中山二丁目２番地の３南中山プラザ内</v>
      </c>
      <c r="J2745" s="237" t="s">
        <v>12324</v>
      </c>
      <c r="K2745" s="237" t="s">
        <v>12325</v>
      </c>
      <c r="L2745" s="237" t="s">
        <v>901</v>
      </c>
      <c r="M2745" s="237" t="s">
        <v>12326</v>
      </c>
      <c r="N2745" s="237" t="s">
        <v>12356</v>
      </c>
      <c r="O2745" s="237" t="s">
        <v>12357</v>
      </c>
      <c r="P2745" s="237" t="s">
        <v>12284</v>
      </c>
      <c r="Q2745" s="237" t="s">
        <v>8511</v>
      </c>
      <c r="R2745" s="237" t="s">
        <v>12358</v>
      </c>
      <c r="S2745" s="237" t="s">
        <v>12359</v>
      </c>
      <c r="T2745" s="237" t="s">
        <v>12360</v>
      </c>
      <c r="U2745" s="237" t="s">
        <v>12361</v>
      </c>
      <c r="V2745" s="237" t="s">
        <v>126</v>
      </c>
      <c r="W2745" s="237"/>
      <c r="X2745" s="237"/>
      <c r="Y2745" s="237" t="s">
        <v>12356</v>
      </c>
      <c r="Z2745" s="237" t="s">
        <v>12357</v>
      </c>
      <c r="AA2745" s="237" t="str">
        <f t="shared" si="481"/>
        <v>エヌピーオーホウジングループユウ　ショウガイジシャキョタクカイゴサービス</v>
      </c>
      <c r="AB2745" s="237" t="s">
        <v>12284</v>
      </c>
      <c r="AC2745" s="237" t="str">
        <f t="shared" si="482"/>
        <v>981</v>
      </c>
      <c r="AD2745" s="237" t="str">
        <f t="shared" si="483"/>
        <v>3213</v>
      </c>
      <c r="AE2745" s="237" t="s">
        <v>8511</v>
      </c>
      <c r="AF2745" s="237" t="s">
        <v>12362</v>
      </c>
      <c r="AG2745" s="237" t="str">
        <f t="shared" si="484"/>
        <v>仙台市泉区南中山三丁目15番地の15</v>
      </c>
      <c r="AH2745" s="237" t="s">
        <v>12359</v>
      </c>
      <c r="AI2745" s="237" t="s">
        <v>12360</v>
      </c>
      <c r="AJ2745" s="237" t="s">
        <v>332</v>
      </c>
    </row>
    <row r="2746" spans="1:36">
      <c r="A2746" s="237" t="str">
        <f t="shared" si="476"/>
        <v>0415500172居宅介護</v>
      </c>
      <c r="B2746" s="237" t="s">
        <v>12363</v>
      </c>
      <c r="C2746" s="237" t="s">
        <v>12364</v>
      </c>
      <c r="D2746" s="237" t="str">
        <f t="shared" si="477"/>
        <v>トクテイヒエイリカツドウホウジンアイノミ</v>
      </c>
      <c r="E2746" s="237" t="s">
        <v>1505</v>
      </c>
      <c r="F2746" s="237" t="str">
        <f t="shared" si="478"/>
        <v>981</v>
      </c>
      <c r="G2746" s="237" t="str">
        <f t="shared" si="479"/>
        <v>3217</v>
      </c>
      <c r="H2746" s="237" t="s">
        <v>12365</v>
      </c>
      <c r="I2746" s="237" t="str">
        <f t="shared" si="480"/>
        <v>仙台市泉区実沢字中山北100番地の２</v>
      </c>
      <c r="J2746" s="237" t="s">
        <v>12366</v>
      </c>
      <c r="K2746" s="237" t="s">
        <v>12367</v>
      </c>
      <c r="L2746" s="237" t="s">
        <v>248</v>
      </c>
      <c r="M2746" s="237" t="s">
        <v>12368</v>
      </c>
      <c r="N2746" s="237" t="s">
        <v>12363</v>
      </c>
      <c r="O2746" s="237" t="s">
        <v>12364</v>
      </c>
      <c r="P2746" s="237" t="s">
        <v>1505</v>
      </c>
      <c r="Q2746" s="237" t="s">
        <v>8511</v>
      </c>
      <c r="R2746" s="237" t="s">
        <v>12365</v>
      </c>
      <c r="S2746" s="237" t="s">
        <v>12366</v>
      </c>
      <c r="T2746" s="237" t="s">
        <v>12367</v>
      </c>
      <c r="U2746" s="237" t="s">
        <v>12369</v>
      </c>
      <c r="V2746" s="237" t="s">
        <v>99</v>
      </c>
      <c r="W2746" s="237"/>
      <c r="X2746" s="237"/>
      <c r="Y2746" s="237" t="s">
        <v>12363</v>
      </c>
      <c r="Z2746" s="237" t="s">
        <v>12364</v>
      </c>
      <c r="AA2746" s="237" t="str">
        <f t="shared" si="481"/>
        <v>トクテイヒエイリカツドウホウジンアイノミ</v>
      </c>
      <c r="AB2746" s="237" t="s">
        <v>1505</v>
      </c>
      <c r="AC2746" s="237" t="str">
        <f t="shared" si="482"/>
        <v>981</v>
      </c>
      <c r="AD2746" s="237" t="str">
        <f t="shared" si="483"/>
        <v>3217</v>
      </c>
      <c r="AE2746" s="237" t="s">
        <v>8511</v>
      </c>
      <c r="AF2746" s="237" t="s">
        <v>12365</v>
      </c>
      <c r="AG2746" s="237" t="str">
        <f t="shared" si="484"/>
        <v>仙台市泉区実沢字中山北100番地の２</v>
      </c>
      <c r="AH2746" s="237" t="s">
        <v>12366</v>
      </c>
      <c r="AI2746" s="237" t="s">
        <v>12367</v>
      </c>
      <c r="AJ2746" s="237" t="s">
        <v>332</v>
      </c>
    </row>
    <row r="2747" spans="1:36">
      <c r="A2747" s="237" t="str">
        <f t="shared" si="476"/>
        <v>0415500172重度訪問介護</v>
      </c>
      <c r="B2747" s="237" t="s">
        <v>12363</v>
      </c>
      <c r="C2747" s="237" t="s">
        <v>12364</v>
      </c>
      <c r="D2747" s="237" t="str">
        <f t="shared" si="477"/>
        <v>トクテイヒエイリカツドウホウジンアイノミ</v>
      </c>
      <c r="E2747" s="237" t="s">
        <v>1505</v>
      </c>
      <c r="F2747" s="237" t="str">
        <f t="shared" si="478"/>
        <v>981</v>
      </c>
      <c r="G2747" s="237" t="str">
        <f t="shared" si="479"/>
        <v>3217</v>
      </c>
      <c r="H2747" s="237" t="s">
        <v>12365</v>
      </c>
      <c r="I2747" s="237" t="str">
        <f t="shared" si="480"/>
        <v>仙台市泉区実沢字中山北100番地の２</v>
      </c>
      <c r="J2747" s="237" t="s">
        <v>12366</v>
      </c>
      <c r="K2747" s="237" t="s">
        <v>12367</v>
      </c>
      <c r="L2747" s="237" t="s">
        <v>248</v>
      </c>
      <c r="M2747" s="237" t="s">
        <v>12368</v>
      </c>
      <c r="N2747" s="237" t="s">
        <v>12363</v>
      </c>
      <c r="O2747" s="237" t="s">
        <v>12364</v>
      </c>
      <c r="P2747" s="237" t="s">
        <v>1505</v>
      </c>
      <c r="Q2747" s="237" t="s">
        <v>8511</v>
      </c>
      <c r="R2747" s="237" t="s">
        <v>12365</v>
      </c>
      <c r="S2747" s="237" t="s">
        <v>12366</v>
      </c>
      <c r="T2747" s="237" t="s">
        <v>12367</v>
      </c>
      <c r="U2747" s="237" t="s">
        <v>12369</v>
      </c>
      <c r="V2747" s="237" t="s">
        <v>101</v>
      </c>
      <c r="W2747" s="237"/>
      <c r="X2747" s="237"/>
      <c r="Y2747" s="237" t="s">
        <v>12363</v>
      </c>
      <c r="Z2747" s="237" t="s">
        <v>12364</v>
      </c>
      <c r="AA2747" s="237" t="str">
        <f t="shared" si="481"/>
        <v>トクテイヒエイリカツドウホウジンアイノミ</v>
      </c>
      <c r="AB2747" s="237" t="s">
        <v>1505</v>
      </c>
      <c r="AC2747" s="237" t="str">
        <f t="shared" si="482"/>
        <v>981</v>
      </c>
      <c r="AD2747" s="237" t="str">
        <f t="shared" si="483"/>
        <v>3217</v>
      </c>
      <c r="AE2747" s="237" t="s">
        <v>8511</v>
      </c>
      <c r="AF2747" s="237" t="s">
        <v>12365</v>
      </c>
      <c r="AG2747" s="237" t="str">
        <f t="shared" si="484"/>
        <v>仙台市泉区実沢字中山北100番地の２</v>
      </c>
      <c r="AH2747" s="237" t="s">
        <v>12366</v>
      </c>
      <c r="AI2747" s="237" t="s">
        <v>12367</v>
      </c>
      <c r="AJ2747" s="237" t="s">
        <v>332</v>
      </c>
    </row>
    <row r="2748" spans="1:36">
      <c r="A2748" s="237" t="str">
        <f t="shared" si="476"/>
        <v>0415500172同行援護</v>
      </c>
      <c r="B2748" s="237" t="s">
        <v>12363</v>
      </c>
      <c r="C2748" s="237" t="s">
        <v>12364</v>
      </c>
      <c r="D2748" s="237" t="str">
        <f t="shared" si="477"/>
        <v>トクテイヒエイリカツドウホウジンアイノミ</v>
      </c>
      <c r="E2748" s="237" t="s">
        <v>1505</v>
      </c>
      <c r="F2748" s="237" t="str">
        <f t="shared" si="478"/>
        <v>981</v>
      </c>
      <c r="G2748" s="237" t="str">
        <f t="shared" si="479"/>
        <v>3217</v>
      </c>
      <c r="H2748" s="237" t="s">
        <v>12365</v>
      </c>
      <c r="I2748" s="237" t="str">
        <f t="shared" si="480"/>
        <v>仙台市泉区実沢字中山北100番地の２</v>
      </c>
      <c r="J2748" s="237" t="s">
        <v>12366</v>
      </c>
      <c r="K2748" s="237" t="s">
        <v>12367</v>
      </c>
      <c r="L2748" s="237" t="s">
        <v>248</v>
      </c>
      <c r="M2748" s="237" t="s">
        <v>12368</v>
      </c>
      <c r="N2748" s="237" t="s">
        <v>12363</v>
      </c>
      <c r="O2748" s="237" t="s">
        <v>12364</v>
      </c>
      <c r="P2748" s="237" t="s">
        <v>1505</v>
      </c>
      <c r="Q2748" s="237" t="s">
        <v>8511</v>
      </c>
      <c r="R2748" s="237" t="s">
        <v>12365</v>
      </c>
      <c r="S2748" s="237" t="s">
        <v>12366</v>
      </c>
      <c r="T2748" s="237" t="s">
        <v>12367</v>
      </c>
      <c r="U2748" s="237" t="s">
        <v>12369</v>
      </c>
      <c r="V2748" s="237" t="s">
        <v>126</v>
      </c>
      <c r="W2748" s="237"/>
      <c r="X2748" s="237"/>
      <c r="Y2748" s="237" t="s">
        <v>12363</v>
      </c>
      <c r="Z2748" s="237" t="s">
        <v>12364</v>
      </c>
      <c r="AA2748" s="237" t="str">
        <f t="shared" si="481"/>
        <v>トクテイヒエイリカツドウホウジンアイノミ</v>
      </c>
      <c r="AB2748" s="237" t="s">
        <v>1505</v>
      </c>
      <c r="AC2748" s="237" t="str">
        <f t="shared" si="482"/>
        <v>981</v>
      </c>
      <c r="AD2748" s="237" t="str">
        <f t="shared" si="483"/>
        <v>3217</v>
      </c>
      <c r="AE2748" s="237" t="s">
        <v>8511</v>
      </c>
      <c r="AF2748" s="237" t="s">
        <v>12365</v>
      </c>
      <c r="AG2748" s="237" t="str">
        <f t="shared" si="484"/>
        <v>仙台市泉区実沢字中山北100番地の２</v>
      </c>
      <c r="AH2748" s="237" t="s">
        <v>12366</v>
      </c>
      <c r="AI2748" s="237" t="s">
        <v>12367</v>
      </c>
      <c r="AJ2748" s="237" t="s">
        <v>332</v>
      </c>
    </row>
    <row r="2749" spans="1:36">
      <c r="A2749" s="237" t="str">
        <f t="shared" si="476"/>
        <v>0415500180居宅介護</v>
      </c>
      <c r="B2749" s="237" t="s">
        <v>12370</v>
      </c>
      <c r="C2749" s="237" t="s">
        <v>12371</v>
      </c>
      <c r="D2749" s="237" t="str">
        <f t="shared" si="477"/>
        <v>ユウゲンカイシャワノクニ</v>
      </c>
      <c r="E2749" s="237" t="s">
        <v>12329</v>
      </c>
      <c r="F2749" s="237" t="str">
        <f t="shared" si="478"/>
        <v>981</v>
      </c>
      <c r="G2749" s="237" t="str">
        <f t="shared" si="479"/>
        <v>3204</v>
      </c>
      <c r="H2749" s="237" t="s">
        <v>12372</v>
      </c>
      <c r="I2749" s="237" t="str">
        <f t="shared" si="480"/>
        <v>仙台市泉区寺岡三丁目４番地の２０</v>
      </c>
      <c r="J2749" s="237" t="s">
        <v>12373</v>
      </c>
      <c r="K2749" s="237" t="s">
        <v>12373</v>
      </c>
      <c r="L2749" s="237" t="s">
        <v>339</v>
      </c>
      <c r="M2749" s="237" t="s">
        <v>12374</v>
      </c>
      <c r="N2749" s="237" t="s">
        <v>12370</v>
      </c>
      <c r="O2749" s="237" t="s">
        <v>12371</v>
      </c>
      <c r="P2749" s="237" t="s">
        <v>12329</v>
      </c>
      <c r="Q2749" s="237" t="s">
        <v>8511</v>
      </c>
      <c r="R2749" s="237" t="s">
        <v>12372</v>
      </c>
      <c r="S2749" s="237" t="s">
        <v>12373</v>
      </c>
      <c r="T2749" s="237" t="s">
        <v>12373</v>
      </c>
      <c r="U2749" s="237" t="s">
        <v>12375</v>
      </c>
      <c r="V2749" s="237" t="s">
        <v>99</v>
      </c>
      <c r="W2749" s="237"/>
      <c r="X2749" s="237"/>
      <c r="Y2749" s="237" t="s">
        <v>12370</v>
      </c>
      <c r="Z2749" s="237" t="s">
        <v>12371</v>
      </c>
      <c r="AA2749" s="237" t="str">
        <f t="shared" si="481"/>
        <v>ユウゲンカイシャワノクニ</v>
      </c>
      <c r="AB2749" s="237" t="s">
        <v>12329</v>
      </c>
      <c r="AC2749" s="237" t="str">
        <f t="shared" si="482"/>
        <v>981</v>
      </c>
      <c r="AD2749" s="237" t="str">
        <f t="shared" si="483"/>
        <v>3204</v>
      </c>
      <c r="AE2749" s="237" t="s">
        <v>8511</v>
      </c>
      <c r="AF2749" s="237" t="s">
        <v>12372</v>
      </c>
      <c r="AG2749" s="237" t="str">
        <f t="shared" si="484"/>
        <v>仙台市泉区寺岡三丁目４番地の２０</v>
      </c>
      <c r="AH2749" s="237" t="s">
        <v>12373</v>
      </c>
      <c r="AI2749" s="237" t="s">
        <v>12373</v>
      </c>
      <c r="AJ2749" s="237" t="s">
        <v>260</v>
      </c>
    </row>
    <row r="2750" spans="1:36">
      <c r="A2750" s="237" t="str">
        <f t="shared" si="476"/>
        <v>0415500180重度訪問介護</v>
      </c>
      <c r="B2750" s="237" t="s">
        <v>12370</v>
      </c>
      <c r="C2750" s="237" t="s">
        <v>12371</v>
      </c>
      <c r="D2750" s="237" t="str">
        <f t="shared" si="477"/>
        <v>ユウゲンカイシャワノクニ</v>
      </c>
      <c r="E2750" s="237" t="s">
        <v>12329</v>
      </c>
      <c r="F2750" s="237" t="str">
        <f t="shared" si="478"/>
        <v>981</v>
      </c>
      <c r="G2750" s="237" t="str">
        <f t="shared" si="479"/>
        <v>3204</v>
      </c>
      <c r="H2750" s="237" t="s">
        <v>12372</v>
      </c>
      <c r="I2750" s="237" t="str">
        <f t="shared" si="480"/>
        <v>仙台市泉区寺岡三丁目４番地の２０</v>
      </c>
      <c r="J2750" s="237" t="s">
        <v>12373</v>
      </c>
      <c r="K2750" s="237" t="s">
        <v>12373</v>
      </c>
      <c r="L2750" s="237" t="s">
        <v>339</v>
      </c>
      <c r="M2750" s="237" t="s">
        <v>12374</v>
      </c>
      <c r="N2750" s="237" t="s">
        <v>12370</v>
      </c>
      <c r="O2750" s="237" t="s">
        <v>12371</v>
      </c>
      <c r="P2750" s="237" t="s">
        <v>12329</v>
      </c>
      <c r="Q2750" s="237" t="s">
        <v>8511</v>
      </c>
      <c r="R2750" s="237" t="s">
        <v>12372</v>
      </c>
      <c r="S2750" s="237" t="s">
        <v>12373</v>
      </c>
      <c r="T2750" s="237" t="s">
        <v>12373</v>
      </c>
      <c r="U2750" s="237" t="s">
        <v>12375</v>
      </c>
      <c r="V2750" s="237" t="s">
        <v>101</v>
      </c>
      <c r="W2750" s="237"/>
      <c r="X2750" s="237"/>
      <c r="Y2750" s="237" t="s">
        <v>12370</v>
      </c>
      <c r="Z2750" s="237" t="s">
        <v>12371</v>
      </c>
      <c r="AA2750" s="237" t="str">
        <f t="shared" si="481"/>
        <v>ユウゲンカイシャワノクニ</v>
      </c>
      <c r="AB2750" s="237" t="s">
        <v>12329</v>
      </c>
      <c r="AC2750" s="237" t="str">
        <f t="shared" si="482"/>
        <v>981</v>
      </c>
      <c r="AD2750" s="237" t="str">
        <f t="shared" si="483"/>
        <v>3204</v>
      </c>
      <c r="AE2750" s="237" t="s">
        <v>8511</v>
      </c>
      <c r="AF2750" s="237" t="s">
        <v>12372</v>
      </c>
      <c r="AG2750" s="237" t="str">
        <f t="shared" si="484"/>
        <v>仙台市泉区寺岡三丁目４番地の２０</v>
      </c>
      <c r="AH2750" s="237" t="s">
        <v>12373</v>
      </c>
      <c r="AI2750" s="237" t="s">
        <v>12373</v>
      </c>
      <c r="AJ2750" s="237" t="s">
        <v>260</v>
      </c>
    </row>
    <row r="2751" spans="1:36">
      <c r="A2751" s="237" t="str">
        <f t="shared" si="476"/>
        <v>0415500180行動援護</v>
      </c>
      <c r="B2751" s="237" t="s">
        <v>12370</v>
      </c>
      <c r="C2751" s="237" t="s">
        <v>12371</v>
      </c>
      <c r="D2751" s="237" t="str">
        <f t="shared" si="477"/>
        <v>ユウゲンカイシャワノクニ</v>
      </c>
      <c r="E2751" s="237" t="s">
        <v>12329</v>
      </c>
      <c r="F2751" s="237" t="str">
        <f t="shared" si="478"/>
        <v>981</v>
      </c>
      <c r="G2751" s="237" t="str">
        <f t="shared" si="479"/>
        <v>3204</v>
      </c>
      <c r="H2751" s="237" t="s">
        <v>12372</v>
      </c>
      <c r="I2751" s="237" t="str">
        <f t="shared" si="480"/>
        <v>仙台市泉区寺岡三丁目４番地の２０</v>
      </c>
      <c r="J2751" s="237" t="s">
        <v>12373</v>
      </c>
      <c r="K2751" s="237" t="s">
        <v>12373</v>
      </c>
      <c r="L2751" s="237" t="s">
        <v>339</v>
      </c>
      <c r="M2751" s="237" t="s">
        <v>12374</v>
      </c>
      <c r="N2751" s="237" t="s">
        <v>12370</v>
      </c>
      <c r="O2751" s="237" t="s">
        <v>12371</v>
      </c>
      <c r="P2751" s="237" t="s">
        <v>12329</v>
      </c>
      <c r="Q2751" s="237" t="s">
        <v>8511</v>
      </c>
      <c r="R2751" s="237" t="s">
        <v>12372</v>
      </c>
      <c r="S2751" s="237" t="s">
        <v>12373</v>
      </c>
      <c r="T2751" s="237" t="s">
        <v>12373</v>
      </c>
      <c r="U2751" s="237" t="s">
        <v>12375</v>
      </c>
      <c r="V2751" s="237" t="s">
        <v>102</v>
      </c>
      <c r="W2751" s="237"/>
      <c r="X2751" s="237"/>
      <c r="Y2751" s="237" t="s">
        <v>12370</v>
      </c>
      <c r="Z2751" s="237" t="s">
        <v>12371</v>
      </c>
      <c r="AA2751" s="237" t="str">
        <f t="shared" si="481"/>
        <v>ユウゲンカイシャワノクニ</v>
      </c>
      <c r="AB2751" s="237" t="s">
        <v>12329</v>
      </c>
      <c r="AC2751" s="237" t="str">
        <f t="shared" si="482"/>
        <v>981</v>
      </c>
      <c r="AD2751" s="237" t="str">
        <f t="shared" si="483"/>
        <v>3204</v>
      </c>
      <c r="AE2751" s="237" t="s">
        <v>8511</v>
      </c>
      <c r="AF2751" s="237" t="s">
        <v>12372</v>
      </c>
      <c r="AG2751" s="237" t="str">
        <f t="shared" si="484"/>
        <v>仙台市泉区寺岡三丁目４番地の２０</v>
      </c>
      <c r="AH2751" s="237" t="s">
        <v>12373</v>
      </c>
      <c r="AI2751" s="237" t="s">
        <v>12373</v>
      </c>
      <c r="AJ2751" s="237" t="s">
        <v>260</v>
      </c>
    </row>
    <row r="2752" spans="1:36">
      <c r="A2752" s="237" t="str">
        <f t="shared" si="476"/>
        <v>0415500198居宅介護</v>
      </c>
      <c r="B2752" s="237" t="s">
        <v>12376</v>
      </c>
      <c r="C2752" s="237" t="s">
        <v>12377</v>
      </c>
      <c r="D2752" s="237" t="str">
        <f t="shared" si="477"/>
        <v>カブシキカイシャウェルビーケア</v>
      </c>
      <c r="E2752" s="237" t="s">
        <v>3098</v>
      </c>
      <c r="F2752" s="237" t="str">
        <f t="shared" si="478"/>
        <v>980</v>
      </c>
      <c r="G2752" s="237" t="str">
        <f t="shared" si="479"/>
        <v>0011</v>
      </c>
      <c r="H2752" s="237" t="s">
        <v>12378</v>
      </c>
      <c r="I2752" s="237" t="str">
        <f t="shared" si="480"/>
        <v>仙台市青葉区上杉１丁目４－１中野プラザビル３階</v>
      </c>
      <c r="J2752" s="237" t="s">
        <v>12379</v>
      </c>
      <c r="K2752" s="237" t="s">
        <v>12380</v>
      </c>
      <c r="L2752" s="237" t="s">
        <v>339</v>
      </c>
      <c r="M2752" s="237" t="s">
        <v>12381</v>
      </c>
      <c r="N2752" s="237" t="s">
        <v>12382</v>
      </c>
      <c r="O2752" s="237" t="s">
        <v>12383</v>
      </c>
      <c r="P2752" s="237" t="s">
        <v>9006</v>
      </c>
      <c r="Q2752" s="237" t="s">
        <v>8511</v>
      </c>
      <c r="R2752" s="237" t="s">
        <v>12384</v>
      </c>
      <c r="S2752" s="237" t="s">
        <v>12385</v>
      </c>
      <c r="T2752" s="237" t="s">
        <v>12386</v>
      </c>
      <c r="U2752" s="237" t="s">
        <v>12387</v>
      </c>
      <c r="V2752" s="237" t="s">
        <v>99</v>
      </c>
      <c r="W2752" s="237"/>
      <c r="X2752" s="237"/>
      <c r="Y2752" s="237" t="s">
        <v>12382</v>
      </c>
      <c r="Z2752" s="237" t="s">
        <v>12383</v>
      </c>
      <c r="AA2752" s="237" t="str">
        <f t="shared" si="481"/>
        <v>ヒーリング</v>
      </c>
      <c r="AB2752" s="237" t="s">
        <v>9006</v>
      </c>
      <c r="AC2752" s="237" t="str">
        <f t="shared" si="482"/>
        <v>981</v>
      </c>
      <c r="AD2752" s="237" t="str">
        <f t="shared" si="483"/>
        <v>8003</v>
      </c>
      <c r="AE2752" s="237" t="s">
        <v>8511</v>
      </c>
      <c r="AF2752" s="237" t="s">
        <v>12384</v>
      </c>
      <c r="AG2752" s="237" t="str">
        <f t="shared" si="484"/>
        <v>仙台市泉区南光台４丁目３－３５</v>
      </c>
      <c r="AH2752" s="237" t="s">
        <v>12385</v>
      </c>
      <c r="AI2752" s="237" t="s">
        <v>12386</v>
      </c>
      <c r="AJ2752" s="237" t="s">
        <v>470</v>
      </c>
    </row>
    <row r="2753" spans="1:36">
      <c r="A2753" s="237" t="str">
        <f t="shared" si="476"/>
        <v>0415500198重度訪問介護</v>
      </c>
      <c r="B2753" s="237" t="s">
        <v>12376</v>
      </c>
      <c r="C2753" s="237" t="s">
        <v>12377</v>
      </c>
      <c r="D2753" s="237" t="str">
        <f t="shared" si="477"/>
        <v>カブシキカイシャウェルビーケア</v>
      </c>
      <c r="E2753" s="237" t="s">
        <v>3098</v>
      </c>
      <c r="F2753" s="237" t="str">
        <f t="shared" si="478"/>
        <v>980</v>
      </c>
      <c r="G2753" s="237" t="str">
        <f t="shared" si="479"/>
        <v>0011</v>
      </c>
      <c r="H2753" s="237" t="s">
        <v>12378</v>
      </c>
      <c r="I2753" s="237" t="str">
        <f t="shared" si="480"/>
        <v>仙台市青葉区上杉１丁目４－１中野プラザビル３階</v>
      </c>
      <c r="J2753" s="237" t="s">
        <v>12379</v>
      </c>
      <c r="K2753" s="237" t="s">
        <v>12380</v>
      </c>
      <c r="L2753" s="237" t="s">
        <v>339</v>
      </c>
      <c r="M2753" s="237" t="s">
        <v>12381</v>
      </c>
      <c r="N2753" s="237" t="s">
        <v>12382</v>
      </c>
      <c r="O2753" s="237" t="s">
        <v>12383</v>
      </c>
      <c r="P2753" s="237" t="s">
        <v>9006</v>
      </c>
      <c r="Q2753" s="237" t="s">
        <v>8511</v>
      </c>
      <c r="R2753" s="237" t="s">
        <v>12384</v>
      </c>
      <c r="S2753" s="237" t="s">
        <v>12385</v>
      </c>
      <c r="T2753" s="237" t="s">
        <v>12386</v>
      </c>
      <c r="U2753" s="237" t="s">
        <v>12387</v>
      </c>
      <c r="V2753" s="237" t="s">
        <v>101</v>
      </c>
      <c r="W2753" s="237"/>
      <c r="X2753" s="237"/>
      <c r="Y2753" s="237" t="s">
        <v>12382</v>
      </c>
      <c r="Z2753" s="237" t="s">
        <v>12383</v>
      </c>
      <c r="AA2753" s="237" t="str">
        <f t="shared" si="481"/>
        <v>ヒーリング</v>
      </c>
      <c r="AB2753" s="237" t="s">
        <v>9006</v>
      </c>
      <c r="AC2753" s="237" t="str">
        <f t="shared" si="482"/>
        <v>981</v>
      </c>
      <c r="AD2753" s="237" t="str">
        <f t="shared" si="483"/>
        <v>8003</v>
      </c>
      <c r="AE2753" s="237" t="s">
        <v>8511</v>
      </c>
      <c r="AF2753" s="237" t="s">
        <v>12384</v>
      </c>
      <c r="AG2753" s="237" t="str">
        <f t="shared" si="484"/>
        <v>仙台市泉区南光台４丁目３－３５</v>
      </c>
      <c r="AH2753" s="237" t="s">
        <v>12385</v>
      </c>
      <c r="AI2753" s="237" t="s">
        <v>12386</v>
      </c>
      <c r="AJ2753" s="237" t="s">
        <v>470</v>
      </c>
    </row>
    <row r="2754" spans="1:36">
      <c r="A2754" s="237" t="str">
        <f t="shared" si="476"/>
        <v>0415500206居宅介護</v>
      </c>
      <c r="B2754" s="237" t="s">
        <v>7209</v>
      </c>
      <c r="C2754" s="237" t="s">
        <v>7210</v>
      </c>
      <c r="D2754" s="237" t="str">
        <f t="shared" si="477"/>
        <v>セントケアカブシキカイシャ</v>
      </c>
      <c r="E2754" s="237" t="s">
        <v>7211</v>
      </c>
      <c r="F2754" s="237" t="str">
        <f t="shared" si="478"/>
        <v>104</v>
      </c>
      <c r="G2754" s="237" t="str">
        <f t="shared" si="479"/>
        <v>0031</v>
      </c>
      <c r="H2754" s="237" t="s">
        <v>7212</v>
      </c>
      <c r="I2754" s="237" t="str">
        <f t="shared" si="480"/>
        <v>東京都中央区京橋２－８－７読売中公ビル５F</v>
      </c>
      <c r="J2754" s="237" t="s">
        <v>7213</v>
      </c>
      <c r="K2754" s="237" t="s">
        <v>7214</v>
      </c>
      <c r="L2754" s="237" t="s">
        <v>2240</v>
      </c>
      <c r="M2754" s="237" t="s">
        <v>7215</v>
      </c>
      <c r="N2754" s="237" t="s">
        <v>12388</v>
      </c>
      <c r="O2754" s="237" t="s">
        <v>12389</v>
      </c>
      <c r="P2754" s="237" t="s">
        <v>12390</v>
      </c>
      <c r="Q2754" s="237" t="s">
        <v>8511</v>
      </c>
      <c r="R2754" s="237" t="s">
        <v>12391</v>
      </c>
      <c r="S2754" s="237" t="s">
        <v>12392</v>
      </c>
      <c r="T2754" s="237" t="s">
        <v>12393</v>
      </c>
      <c r="U2754" s="237" t="s">
        <v>12394</v>
      </c>
      <c r="V2754" s="237" t="s">
        <v>99</v>
      </c>
      <c r="W2754" s="237"/>
      <c r="X2754" s="237"/>
      <c r="Y2754" s="237" t="s">
        <v>12388</v>
      </c>
      <c r="Z2754" s="237" t="s">
        <v>12389</v>
      </c>
      <c r="AA2754" s="237" t="str">
        <f t="shared" si="481"/>
        <v>セントケアイズミ</v>
      </c>
      <c r="AB2754" s="237" t="s">
        <v>12390</v>
      </c>
      <c r="AC2754" s="237" t="str">
        <f t="shared" si="482"/>
        <v>981</v>
      </c>
      <c r="AD2754" s="237" t="str">
        <f t="shared" si="483"/>
        <v>3125</v>
      </c>
      <c r="AE2754" s="237" t="s">
        <v>8511</v>
      </c>
      <c r="AF2754" s="237" t="s">
        <v>12391</v>
      </c>
      <c r="AG2754" s="237" t="str">
        <f t="shared" si="484"/>
        <v>仙台市泉区みずほ台１２－５コンフォールみずほ台１階</v>
      </c>
      <c r="AH2754" s="237" t="s">
        <v>12392</v>
      </c>
      <c r="AI2754" s="237" t="s">
        <v>12393</v>
      </c>
      <c r="AJ2754" s="237" t="s">
        <v>332</v>
      </c>
    </row>
    <row r="2755" spans="1:36">
      <c r="A2755" s="237" t="str">
        <f t="shared" si="476"/>
        <v>0415500206重度訪問介護</v>
      </c>
      <c r="B2755" s="237" t="s">
        <v>7209</v>
      </c>
      <c r="C2755" s="237" t="s">
        <v>7210</v>
      </c>
      <c r="D2755" s="237" t="str">
        <f t="shared" si="477"/>
        <v>セントケアカブシキカイシャ</v>
      </c>
      <c r="E2755" s="237" t="s">
        <v>7211</v>
      </c>
      <c r="F2755" s="237" t="str">
        <f t="shared" si="478"/>
        <v>104</v>
      </c>
      <c r="G2755" s="237" t="str">
        <f t="shared" si="479"/>
        <v>0031</v>
      </c>
      <c r="H2755" s="237" t="s">
        <v>7212</v>
      </c>
      <c r="I2755" s="237" t="str">
        <f t="shared" si="480"/>
        <v>東京都中央区京橋２－８－７読売中公ビル５F</v>
      </c>
      <c r="J2755" s="237" t="s">
        <v>7213</v>
      </c>
      <c r="K2755" s="237" t="s">
        <v>7214</v>
      </c>
      <c r="L2755" s="237" t="s">
        <v>2240</v>
      </c>
      <c r="M2755" s="237" t="s">
        <v>7215</v>
      </c>
      <c r="N2755" s="237" t="s">
        <v>12388</v>
      </c>
      <c r="O2755" s="237" t="s">
        <v>12389</v>
      </c>
      <c r="P2755" s="237" t="s">
        <v>12390</v>
      </c>
      <c r="Q2755" s="237" t="s">
        <v>8511</v>
      </c>
      <c r="R2755" s="237" t="s">
        <v>12391</v>
      </c>
      <c r="S2755" s="237" t="s">
        <v>12392</v>
      </c>
      <c r="T2755" s="237" t="s">
        <v>12393</v>
      </c>
      <c r="U2755" s="237" t="s">
        <v>12394</v>
      </c>
      <c r="V2755" s="237" t="s">
        <v>101</v>
      </c>
      <c r="W2755" s="237"/>
      <c r="X2755" s="237"/>
      <c r="Y2755" s="237" t="s">
        <v>12388</v>
      </c>
      <c r="Z2755" s="237" t="s">
        <v>12389</v>
      </c>
      <c r="AA2755" s="237" t="str">
        <f t="shared" si="481"/>
        <v>セントケアイズミ</v>
      </c>
      <c r="AB2755" s="237" t="s">
        <v>12390</v>
      </c>
      <c r="AC2755" s="237" t="str">
        <f t="shared" si="482"/>
        <v>981</v>
      </c>
      <c r="AD2755" s="237" t="str">
        <f t="shared" si="483"/>
        <v>3125</v>
      </c>
      <c r="AE2755" s="237" t="s">
        <v>8511</v>
      </c>
      <c r="AF2755" s="237" t="s">
        <v>12391</v>
      </c>
      <c r="AG2755" s="237" t="str">
        <f t="shared" si="484"/>
        <v>仙台市泉区みずほ台１２－５コンフォールみずほ台１階</v>
      </c>
      <c r="AH2755" s="237" t="s">
        <v>12392</v>
      </c>
      <c r="AI2755" s="237" t="s">
        <v>12393</v>
      </c>
      <c r="AJ2755" s="237" t="s">
        <v>332</v>
      </c>
    </row>
    <row r="2756" spans="1:36">
      <c r="A2756" s="237" t="str">
        <f t="shared" si="476"/>
        <v>0415500214居宅介護</v>
      </c>
      <c r="B2756" s="237" t="s">
        <v>7228</v>
      </c>
      <c r="C2756" s="237" t="s">
        <v>7229</v>
      </c>
      <c r="D2756" s="237" t="str">
        <f t="shared" si="477"/>
        <v>シャカイフクシホウジンセンダイフクシサービスキョウカイ</v>
      </c>
      <c r="E2756" s="237" t="s">
        <v>7230</v>
      </c>
      <c r="F2756" s="237" t="str">
        <f t="shared" si="478"/>
        <v>980</v>
      </c>
      <c r="G2756" s="237" t="str">
        <f t="shared" si="479"/>
        <v>0821</v>
      </c>
      <c r="H2756" s="237" t="s">
        <v>7231</v>
      </c>
      <c r="I2756" s="237" t="str">
        <f t="shared" si="480"/>
        <v>仙台市青葉区春日町１１番１５号ヨロズビル３階</v>
      </c>
      <c r="J2756" s="237" t="s">
        <v>7232</v>
      </c>
      <c r="K2756" s="237" t="s">
        <v>7233</v>
      </c>
      <c r="L2756" s="237" t="s">
        <v>248</v>
      </c>
      <c r="M2756" s="237" t="s">
        <v>7234</v>
      </c>
      <c r="N2756" s="237" t="s">
        <v>12395</v>
      </c>
      <c r="O2756" s="237" t="s">
        <v>12396</v>
      </c>
      <c r="P2756" s="237" t="s">
        <v>2472</v>
      </c>
      <c r="Q2756" s="237" t="s">
        <v>8511</v>
      </c>
      <c r="R2756" s="237" t="s">
        <v>12397</v>
      </c>
      <c r="S2756" s="237" t="s">
        <v>12398</v>
      </c>
      <c r="T2756" s="237" t="s">
        <v>12399</v>
      </c>
      <c r="U2756" s="237" t="s">
        <v>12400</v>
      </c>
      <c r="V2756" s="237" t="s">
        <v>99</v>
      </c>
      <c r="W2756" s="237"/>
      <c r="X2756" s="237"/>
      <c r="Y2756" s="237" t="s">
        <v>12395</v>
      </c>
      <c r="Z2756" s="237" t="s">
        <v>12396</v>
      </c>
      <c r="AA2756" s="237" t="str">
        <f t="shared" si="481"/>
        <v>シャカイフクシホウジンセンダイフクシサービスキョウカイイズミヘルパーステーション</v>
      </c>
      <c r="AB2756" s="237" t="s">
        <v>2472</v>
      </c>
      <c r="AC2756" s="237" t="str">
        <f t="shared" si="482"/>
        <v>981</v>
      </c>
      <c r="AD2756" s="237" t="str">
        <f t="shared" si="483"/>
        <v>3133</v>
      </c>
      <c r="AE2756" s="237" t="s">
        <v>8511</v>
      </c>
      <c r="AF2756" s="237" t="s">
        <v>12397</v>
      </c>
      <c r="AG2756" s="237" t="str">
        <f t="shared" si="484"/>
        <v>仙台市泉区泉中央三丁目９番７号さくらビル１階</v>
      </c>
      <c r="AH2756" s="237" t="s">
        <v>12398</v>
      </c>
      <c r="AI2756" s="237" t="s">
        <v>12399</v>
      </c>
      <c r="AJ2756" s="237" t="s">
        <v>260</v>
      </c>
    </row>
    <row r="2757" spans="1:36">
      <c r="A2757" s="237" t="str">
        <f t="shared" si="476"/>
        <v>0415500214重度訪問介護</v>
      </c>
      <c r="B2757" s="237" t="s">
        <v>7228</v>
      </c>
      <c r="C2757" s="237" t="s">
        <v>7229</v>
      </c>
      <c r="D2757" s="237" t="str">
        <f t="shared" si="477"/>
        <v>シャカイフクシホウジンセンダイフクシサービスキョウカイ</v>
      </c>
      <c r="E2757" s="237" t="s">
        <v>7230</v>
      </c>
      <c r="F2757" s="237" t="str">
        <f t="shared" si="478"/>
        <v>980</v>
      </c>
      <c r="G2757" s="237" t="str">
        <f t="shared" si="479"/>
        <v>0821</v>
      </c>
      <c r="H2757" s="237" t="s">
        <v>7231</v>
      </c>
      <c r="I2757" s="237" t="str">
        <f t="shared" si="480"/>
        <v>仙台市青葉区春日町１１番１５号ヨロズビル３階</v>
      </c>
      <c r="J2757" s="237" t="s">
        <v>7232</v>
      </c>
      <c r="K2757" s="237" t="s">
        <v>7233</v>
      </c>
      <c r="L2757" s="237" t="s">
        <v>248</v>
      </c>
      <c r="M2757" s="237" t="s">
        <v>7234</v>
      </c>
      <c r="N2757" s="237" t="s">
        <v>12395</v>
      </c>
      <c r="O2757" s="237" t="s">
        <v>12396</v>
      </c>
      <c r="P2757" s="237" t="s">
        <v>2472</v>
      </c>
      <c r="Q2757" s="237" t="s">
        <v>8511</v>
      </c>
      <c r="R2757" s="237" t="s">
        <v>12397</v>
      </c>
      <c r="S2757" s="237" t="s">
        <v>12398</v>
      </c>
      <c r="T2757" s="237" t="s">
        <v>12399</v>
      </c>
      <c r="U2757" s="237" t="s">
        <v>12400</v>
      </c>
      <c r="V2757" s="237" t="s">
        <v>101</v>
      </c>
      <c r="W2757" s="237"/>
      <c r="X2757" s="237"/>
      <c r="Y2757" s="237" t="s">
        <v>12395</v>
      </c>
      <c r="Z2757" s="237" t="s">
        <v>12396</v>
      </c>
      <c r="AA2757" s="237" t="str">
        <f t="shared" si="481"/>
        <v>シャカイフクシホウジンセンダイフクシサービスキョウカイイズミヘルパーステーション</v>
      </c>
      <c r="AB2757" s="237" t="s">
        <v>2472</v>
      </c>
      <c r="AC2757" s="237" t="str">
        <f t="shared" si="482"/>
        <v>981</v>
      </c>
      <c r="AD2757" s="237" t="str">
        <f t="shared" si="483"/>
        <v>3133</v>
      </c>
      <c r="AE2757" s="237" t="s">
        <v>8511</v>
      </c>
      <c r="AF2757" s="237" t="s">
        <v>12397</v>
      </c>
      <c r="AG2757" s="237" t="str">
        <f t="shared" si="484"/>
        <v>仙台市泉区泉中央三丁目９番７号さくらビル１階</v>
      </c>
      <c r="AH2757" s="237" t="s">
        <v>12398</v>
      </c>
      <c r="AI2757" s="237" t="s">
        <v>12399</v>
      </c>
      <c r="AJ2757" s="237" t="s">
        <v>260</v>
      </c>
    </row>
    <row r="2758" spans="1:36">
      <c r="A2758" s="237" t="str">
        <f t="shared" si="476"/>
        <v>0415500214行動援護</v>
      </c>
      <c r="B2758" s="237" t="s">
        <v>7228</v>
      </c>
      <c r="C2758" s="237" t="s">
        <v>7229</v>
      </c>
      <c r="D2758" s="237" t="str">
        <f t="shared" si="477"/>
        <v>シャカイフクシホウジンセンダイフクシサービスキョウカイ</v>
      </c>
      <c r="E2758" s="237" t="s">
        <v>7230</v>
      </c>
      <c r="F2758" s="237" t="str">
        <f t="shared" si="478"/>
        <v>980</v>
      </c>
      <c r="G2758" s="237" t="str">
        <f t="shared" si="479"/>
        <v>0821</v>
      </c>
      <c r="H2758" s="237" t="s">
        <v>7231</v>
      </c>
      <c r="I2758" s="237" t="str">
        <f t="shared" si="480"/>
        <v>仙台市青葉区春日町１１番１５号ヨロズビル３階</v>
      </c>
      <c r="J2758" s="237" t="s">
        <v>7232</v>
      </c>
      <c r="K2758" s="237" t="s">
        <v>7233</v>
      </c>
      <c r="L2758" s="237" t="s">
        <v>248</v>
      </c>
      <c r="M2758" s="237" t="s">
        <v>7234</v>
      </c>
      <c r="N2758" s="237" t="s">
        <v>12395</v>
      </c>
      <c r="O2758" s="237" t="s">
        <v>12396</v>
      </c>
      <c r="P2758" s="237" t="s">
        <v>2472</v>
      </c>
      <c r="Q2758" s="237" t="s">
        <v>8511</v>
      </c>
      <c r="R2758" s="237" t="s">
        <v>12397</v>
      </c>
      <c r="S2758" s="237" t="s">
        <v>12398</v>
      </c>
      <c r="T2758" s="237" t="s">
        <v>12399</v>
      </c>
      <c r="U2758" s="237" t="s">
        <v>12400</v>
      </c>
      <c r="V2758" s="237" t="s">
        <v>102</v>
      </c>
      <c r="W2758" s="237"/>
      <c r="X2758" s="237"/>
      <c r="Y2758" s="237" t="s">
        <v>12395</v>
      </c>
      <c r="Z2758" s="237" t="s">
        <v>12396</v>
      </c>
      <c r="AA2758" s="237" t="str">
        <f t="shared" si="481"/>
        <v>シャカイフクシホウジンセンダイフクシサービスキョウカイイズミヘルパーステーション</v>
      </c>
      <c r="AB2758" s="237" t="s">
        <v>2472</v>
      </c>
      <c r="AC2758" s="237" t="str">
        <f t="shared" si="482"/>
        <v>981</v>
      </c>
      <c r="AD2758" s="237" t="str">
        <f t="shared" si="483"/>
        <v>3133</v>
      </c>
      <c r="AE2758" s="237" t="s">
        <v>8511</v>
      </c>
      <c r="AF2758" s="237" t="s">
        <v>12397</v>
      </c>
      <c r="AG2758" s="237" t="str">
        <f t="shared" si="484"/>
        <v>仙台市泉区泉中央三丁目９番７号さくらビル１階</v>
      </c>
      <c r="AH2758" s="237" t="s">
        <v>12398</v>
      </c>
      <c r="AI2758" s="237" t="s">
        <v>12399</v>
      </c>
      <c r="AJ2758" s="237" t="s">
        <v>260</v>
      </c>
    </row>
    <row r="2759" spans="1:36">
      <c r="A2759" s="237" t="str">
        <f t="shared" si="476"/>
        <v>0415500214同行援護</v>
      </c>
      <c r="B2759" s="237" t="s">
        <v>7228</v>
      </c>
      <c r="C2759" s="237" t="s">
        <v>7229</v>
      </c>
      <c r="D2759" s="237" t="str">
        <f t="shared" si="477"/>
        <v>シャカイフクシホウジンセンダイフクシサービスキョウカイ</v>
      </c>
      <c r="E2759" s="237" t="s">
        <v>7230</v>
      </c>
      <c r="F2759" s="237" t="str">
        <f t="shared" si="478"/>
        <v>980</v>
      </c>
      <c r="G2759" s="237" t="str">
        <f t="shared" si="479"/>
        <v>0821</v>
      </c>
      <c r="H2759" s="237" t="s">
        <v>7231</v>
      </c>
      <c r="I2759" s="237" t="str">
        <f t="shared" si="480"/>
        <v>仙台市青葉区春日町１１番１５号ヨロズビル３階</v>
      </c>
      <c r="J2759" s="237" t="s">
        <v>7232</v>
      </c>
      <c r="K2759" s="237" t="s">
        <v>7233</v>
      </c>
      <c r="L2759" s="237" t="s">
        <v>248</v>
      </c>
      <c r="M2759" s="237" t="s">
        <v>7234</v>
      </c>
      <c r="N2759" s="237" t="s">
        <v>12395</v>
      </c>
      <c r="O2759" s="237" t="s">
        <v>12396</v>
      </c>
      <c r="P2759" s="237" t="s">
        <v>2472</v>
      </c>
      <c r="Q2759" s="237" t="s">
        <v>8511</v>
      </c>
      <c r="R2759" s="237" t="s">
        <v>12397</v>
      </c>
      <c r="S2759" s="237" t="s">
        <v>12398</v>
      </c>
      <c r="T2759" s="237" t="s">
        <v>12399</v>
      </c>
      <c r="U2759" s="237" t="s">
        <v>12400</v>
      </c>
      <c r="V2759" s="237" t="s">
        <v>126</v>
      </c>
      <c r="W2759" s="237"/>
      <c r="X2759" s="237"/>
      <c r="Y2759" s="237" t="s">
        <v>12395</v>
      </c>
      <c r="Z2759" s="237" t="s">
        <v>12396</v>
      </c>
      <c r="AA2759" s="237" t="str">
        <f t="shared" si="481"/>
        <v>シャカイフクシホウジンセンダイフクシサービスキョウカイイズミヘルパーステーション</v>
      </c>
      <c r="AB2759" s="237" t="s">
        <v>2472</v>
      </c>
      <c r="AC2759" s="237" t="str">
        <f t="shared" si="482"/>
        <v>981</v>
      </c>
      <c r="AD2759" s="237" t="str">
        <f t="shared" si="483"/>
        <v>3133</v>
      </c>
      <c r="AE2759" s="237" t="s">
        <v>8511</v>
      </c>
      <c r="AF2759" s="237" t="s">
        <v>12397</v>
      </c>
      <c r="AG2759" s="237" t="str">
        <f t="shared" si="484"/>
        <v>仙台市泉区泉中央三丁目９番７号さくらビル１階</v>
      </c>
      <c r="AH2759" s="237" t="s">
        <v>12398</v>
      </c>
      <c r="AI2759" s="237" t="s">
        <v>12399</v>
      </c>
      <c r="AJ2759" s="237" t="s">
        <v>260</v>
      </c>
    </row>
    <row r="2760" spans="1:36">
      <c r="A2760" s="237" t="str">
        <f t="shared" si="476"/>
        <v>0415500222居宅介護</v>
      </c>
      <c r="B2760" s="237" t="s">
        <v>484</v>
      </c>
      <c r="C2760" s="237" t="s">
        <v>485</v>
      </c>
      <c r="D2760" s="237" t="str">
        <f t="shared" si="477"/>
        <v>カブシキガイシャコムスン</v>
      </c>
      <c r="E2760" s="237" t="s">
        <v>486</v>
      </c>
      <c r="F2760" s="237" t="str">
        <f t="shared" si="478"/>
        <v>106</v>
      </c>
      <c r="G2760" s="237" t="str">
        <f t="shared" si="479"/>
        <v>6153</v>
      </c>
      <c r="H2760" s="237" t="s">
        <v>487</v>
      </c>
      <c r="I2760" s="237" t="str">
        <f t="shared" si="480"/>
        <v>東京都港区六本木六丁目１０番１号六本木ヒルズ森タワー</v>
      </c>
      <c r="J2760" s="237" t="s">
        <v>488</v>
      </c>
      <c r="K2760" s="237" t="s">
        <v>489</v>
      </c>
      <c r="L2760" s="237" t="s">
        <v>339</v>
      </c>
      <c r="M2760" s="237" t="s">
        <v>490</v>
      </c>
      <c r="N2760" s="237" t="s">
        <v>12401</v>
      </c>
      <c r="O2760" s="237" t="s">
        <v>12402</v>
      </c>
      <c r="P2760" s="237" t="s">
        <v>2472</v>
      </c>
      <c r="Q2760" s="237" t="s">
        <v>8511</v>
      </c>
      <c r="R2760" s="237" t="s">
        <v>12403</v>
      </c>
      <c r="S2760" s="237" t="s">
        <v>12404</v>
      </c>
      <c r="T2760" s="237" t="s">
        <v>12405</v>
      </c>
      <c r="U2760" s="237" t="s">
        <v>12406</v>
      </c>
      <c r="V2760" s="237" t="s">
        <v>99</v>
      </c>
      <c r="W2760" s="237"/>
      <c r="X2760" s="237"/>
      <c r="Y2760" s="237" t="s">
        <v>12401</v>
      </c>
      <c r="Z2760" s="237" t="s">
        <v>12402</v>
      </c>
      <c r="AA2760" s="237" t="str">
        <f t="shared" si="481"/>
        <v>カブシキガイシャコムスン　センダイイズミケアセンター</v>
      </c>
      <c r="AB2760" s="237" t="s">
        <v>2472</v>
      </c>
      <c r="AC2760" s="237" t="str">
        <f t="shared" si="482"/>
        <v>981</v>
      </c>
      <c r="AD2760" s="237" t="str">
        <f t="shared" si="483"/>
        <v>3133</v>
      </c>
      <c r="AE2760" s="237" t="s">
        <v>8511</v>
      </c>
      <c r="AF2760" s="237" t="s">
        <v>12403</v>
      </c>
      <c r="AG2760" s="237" t="str">
        <f t="shared" si="484"/>
        <v>仙台市泉区泉中央３－１６－１３</v>
      </c>
      <c r="AH2760" s="237" t="s">
        <v>12404</v>
      </c>
      <c r="AI2760" s="237" t="s">
        <v>12405</v>
      </c>
      <c r="AJ2760" s="237" t="s">
        <v>332</v>
      </c>
    </row>
    <row r="2761" spans="1:36">
      <c r="A2761" s="237" t="str">
        <f t="shared" si="476"/>
        <v>0415500222重度訪問介護</v>
      </c>
      <c r="B2761" s="237" t="s">
        <v>484</v>
      </c>
      <c r="C2761" s="237" t="s">
        <v>485</v>
      </c>
      <c r="D2761" s="237" t="str">
        <f t="shared" si="477"/>
        <v>カブシキガイシャコムスン</v>
      </c>
      <c r="E2761" s="237" t="s">
        <v>486</v>
      </c>
      <c r="F2761" s="237" t="str">
        <f t="shared" si="478"/>
        <v>106</v>
      </c>
      <c r="G2761" s="237" t="str">
        <f t="shared" si="479"/>
        <v>6153</v>
      </c>
      <c r="H2761" s="237" t="s">
        <v>487</v>
      </c>
      <c r="I2761" s="237" t="str">
        <f t="shared" si="480"/>
        <v>東京都港区六本木六丁目１０番１号六本木ヒルズ森タワー</v>
      </c>
      <c r="J2761" s="237" t="s">
        <v>488</v>
      </c>
      <c r="K2761" s="237" t="s">
        <v>489</v>
      </c>
      <c r="L2761" s="237" t="s">
        <v>339</v>
      </c>
      <c r="M2761" s="237" t="s">
        <v>490</v>
      </c>
      <c r="N2761" s="237" t="s">
        <v>12401</v>
      </c>
      <c r="O2761" s="237" t="s">
        <v>12402</v>
      </c>
      <c r="P2761" s="237" t="s">
        <v>2472</v>
      </c>
      <c r="Q2761" s="237" t="s">
        <v>8511</v>
      </c>
      <c r="R2761" s="237" t="s">
        <v>12403</v>
      </c>
      <c r="S2761" s="237" t="s">
        <v>12404</v>
      </c>
      <c r="T2761" s="237" t="s">
        <v>12405</v>
      </c>
      <c r="U2761" s="237" t="s">
        <v>12406</v>
      </c>
      <c r="V2761" s="237" t="s">
        <v>101</v>
      </c>
      <c r="W2761" s="237"/>
      <c r="X2761" s="237"/>
      <c r="Y2761" s="237" t="s">
        <v>12401</v>
      </c>
      <c r="Z2761" s="237" t="s">
        <v>12402</v>
      </c>
      <c r="AA2761" s="237" t="str">
        <f t="shared" si="481"/>
        <v>カブシキガイシャコムスン　センダイイズミケアセンター</v>
      </c>
      <c r="AB2761" s="237" t="s">
        <v>2472</v>
      </c>
      <c r="AC2761" s="237" t="str">
        <f t="shared" si="482"/>
        <v>981</v>
      </c>
      <c r="AD2761" s="237" t="str">
        <f t="shared" si="483"/>
        <v>3133</v>
      </c>
      <c r="AE2761" s="237" t="s">
        <v>8511</v>
      </c>
      <c r="AF2761" s="237" t="s">
        <v>12403</v>
      </c>
      <c r="AG2761" s="237" t="str">
        <f t="shared" si="484"/>
        <v>仙台市泉区泉中央３－１６－１３</v>
      </c>
      <c r="AH2761" s="237" t="s">
        <v>12404</v>
      </c>
      <c r="AI2761" s="237" t="s">
        <v>12405</v>
      </c>
      <c r="AJ2761" s="237" t="s">
        <v>332</v>
      </c>
    </row>
    <row r="2762" spans="1:36">
      <c r="A2762" s="237" t="str">
        <f t="shared" si="476"/>
        <v>0415500222行動援護</v>
      </c>
      <c r="B2762" s="237" t="s">
        <v>484</v>
      </c>
      <c r="C2762" s="237" t="s">
        <v>485</v>
      </c>
      <c r="D2762" s="237" t="str">
        <f t="shared" si="477"/>
        <v>カブシキガイシャコムスン</v>
      </c>
      <c r="E2762" s="237" t="s">
        <v>486</v>
      </c>
      <c r="F2762" s="237" t="str">
        <f t="shared" si="478"/>
        <v>106</v>
      </c>
      <c r="G2762" s="237" t="str">
        <f t="shared" si="479"/>
        <v>6153</v>
      </c>
      <c r="H2762" s="237" t="s">
        <v>487</v>
      </c>
      <c r="I2762" s="237" t="str">
        <f t="shared" si="480"/>
        <v>東京都港区六本木六丁目１０番１号六本木ヒルズ森タワー</v>
      </c>
      <c r="J2762" s="237" t="s">
        <v>488</v>
      </c>
      <c r="K2762" s="237" t="s">
        <v>489</v>
      </c>
      <c r="L2762" s="237" t="s">
        <v>339</v>
      </c>
      <c r="M2762" s="237" t="s">
        <v>490</v>
      </c>
      <c r="N2762" s="237" t="s">
        <v>12401</v>
      </c>
      <c r="O2762" s="237" t="s">
        <v>12402</v>
      </c>
      <c r="P2762" s="237" t="s">
        <v>2472</v>
      </c>
      <c r="Q2762" s="237" t="s">
        <v>8511</v>
      </c>
      <c r="R2762" s="237" t="s">
        <v>12403</v>
      </c>
      <c r="S2762" s="237" t="s">
        <v>12404</v>
      </c>
      <c r="T2762" s="237" t="s">
        <v>12405</v>
      </c>
      <c r="U2762" s="237" t="s">
        <v>12406</v>
      </c>
      <c r="V2762" s="237" t="s">
        <v>102</v>
      </c>
      <c r="W2762" s="237"/>
      <c r="X2762" s="237"/>
      <c r="Y2762" s="237" t="s">
        <v>12401</v>
      </c>
      <c r="Z2762" s="237" t="s">
        <v>12402</v>
      </c>
      <c r="AA2762" s="237" t="str">
        <f t="shared" si="481"/>
        <v>カブシキガイシャコムスン　センダイイズミケアセンター</v>
      </c>
      <c r="AB2762" s="237" t="s">
        <v>2472</v>
      </c>
      <c r="AC2762" s="237" t="str">
        <f t="shared" si="482"/>
        <v>981</v>
      </c>
      <c r="AD2762" s="237" t="str">
        <f t="shared" si="483"/>
        <v>3133</v>
      </c>
      <c r="AE2762" s="237" t="s">
        <v>8511</v>
      </c>
      <c r="AF2762" s="237" t="s">
        <v>12403</v>
      </c>
      <c r="AG2762" s="237" t="str">
        <f t="shared" si="484"/>
        <v>仙台市泉区泉中央３－１６－１３</v>
      </c>
      <c r="AH2762" s="237" t="s">
        <v>12404</v>
      </c>
      <c r="AI2762" s="237" t="s">
        <v>12405</v>
      </c>
      <c r="AJ2762" s="237" t="s">
        <v>332</v>
      </c>
    </row>
    <row r="2763" spans="1:36">
      <c r="A2763" s="237" t="str">
        <f t="shared" si="476"/>
        <v>0415500230居宅介護</v>
      </c>
      <c r="B2763" s="237" t="s">
        <v>7605</v>
      </c>
      <c r="C2763" s="237" t="s">
        <v>7606</v>
      </c>
      <c r="D2763" s="237" t="str">
        <f t="shared" si="477"/>
        <v>カブシキカイシャヤサシイテセンダイ</v>
      </c>
      <c r="E2763" s="237" t="s">
        <v>7607</v>
      </c>
      <c r="F2763" s="237" t="str">
        <f t="shared" si="478"/>
        <v>983</v>
      </c>
      <c r="G2763" s="237" t="str">
        <f t="shared" si="479"/>
        <v>0012</v>
      </c>
      <c r="H2763" s="237" t="s">
        <v>7608</v>
      </c>
      <c r="I2763" s="237" t="str">
        <f t="shared" si="480"/>
        <v>仙台市宮城野区出花二丁目１２番地の５サンハイツビル１０２号</v>
      </c>
      <c r="J2763" s="237" t="s">
        <v>7609</v>
      </c>
      <c r="K2763" s="237" t="s">
        <v>7609</v>
      </c>
      <c r="L2763" s="237" t="s">
        <v>339</v>
      </c>
      <c r="M2763" s="237" t="s">
        <v>7610</v>
      </c>
      <c r="N2763" s="237" t="s">
        <v>12407</v>
      </c>
      <c r="O2763" s="237" t="s">
        <v>12408</v>
      </c>
      <c r="P2763" s="237" t="s">
        <v>12409</v>
      </c>
      <c r="Q2763" s="237" t="s">
        <v>8511</v>
      </c>
      <c r="R2763" s="237" t="s">
        <v>12410</v>
      </c>
      <c r="S2763" s="237" t="s">
        <v>12411</v>
      </c>
      <c r="T2763" s="237" t="s">
        <v>12412</v>
      </c>
      <c r="U2763" s="237" t="s">
        <v>12413</v>
      </c>
      <c r="V2763" s="237" t="s">
        <v>99</v>
      </c>
      <c r="W2763" s="237"/>
      <c r="X2763" s="237"/>
      <c r="Y2763" s="237" t="s">
        <v>12407</v>
      </c>
      <c r="Z2763" s="237" t="s">
        <v>12408</v>
      </c>
      <c r="AA2763" s="237" t="str">
        <f t="shared" si="481"/>
        <v>ヤサシイテセンダイケアセンターナンコウダイ</v>
      </c>
      <c r="AB2763" s="237" t="s">
        <v>12409</v>
      </c>
      <c r="AC2763" s="237" t="str">
        <f t="shared" si="482"/>
        <v>981</v>
      </c>
      <c r="AD2763" s="237" t="str">
        <f t="shared" si="483"/>
        <v>8002</v>
      </c>
      <c r="AE2763" s="237" t="s">
        <v>8511</v>
      </c>
      <c r="AF2763" s="237" t="s">
        <v>12410</v>
      </c>
      <c r="AG2763" s="237" t="str">
        <f t="shared" si="484"/>
        <v>仙台市泉区南光台南一丁目３番７号バーディハイツ１０１号</v>
      </c>
      <c r="AH2763" s="237" t="s">
        <v>12411</v>
      </c>
      <c r="AI2763" s="237" t="s">
        <v>12412</v>
      </c>
      <c r="AJ2763" s="237" t="s">
        <v>260</v>
      </c>
    </row>
    <row r="2764" spans="1:36">
      <c r="A2764" s="237" t="str">
        <f t="shared" si="476"/>
        <v>0415500230重度訪問介護</v>
      </c>
      <c r="B2764" s="237" t="s">
        <v>7605</v>
      </c>
      <c r="C2764" s="237" t="s">
        <v>7606</v>
      </c>
      <c r="D2764" s="237" t="str">
        <f t="shared" si="477"/>
        <v>カブシキカイシャヤサシイテセンダイ</v>
      </c>
      <c r="E2764" s="237" t="s">
        <v>7607</v>
      </c>
      <c r="F2764" s="237" t="str">
        <f t="shared" si="478"/>
        <v>983</v>
      </c>
      <c r="G2764" s="237" t="str">
        <f t="shared" si="479"/>
        <v>0012</v>
      </c>
      <c r="H2764" s="237" t="s">
        <v>7608</v>
      </c>
      <c r="I2764" s="237" t="str">
        <f t="shared" si="480"/>
        <v>仙台市宮城野区出花二丁目１２番地の５サンハイツビル１０２号</v>
      </c>
      <c r="J2764" s="237" t="s">
        <v>7609</v>
      </c>
      <c r="K2764" s="237" t="s">
        <v>7609</v>
      </c>
      <c r="L2764" s="237" t="s">
        <v>339</v>
      </c>
      <c r="M2764" s="237" t="s">
        <v>7610</v>
      </c>
      <c r="N2764" s="237" t="s">
        <v>12407</v>
      </c>
      <c r="O2764" s="237" t="s">
        <v>12408</v>
      </c>
      <c r="P2764" s="237" t="s">
        <v>12409</v>
      </c>
      <c r="Q2764" s="237" t="s">
        <v>8511</v>
      </c>
      <c r="R2764" s="237" t="s">
        <v>12410</v>
      </c>
      <c r="S2764" s="237" t="s">
        <v>12411</v>
      </c>
      <c r="T2764" s="237" t="s">
        <v>12412</v>
      </c>
      <c r="U2764" s="237" t="s">
        <v>12413</v>
      </c>
      <c r="V2764" s="237" t="s">
        <v>101</v>
      </c>
      <c r="W2764" s="237"/>
      <c r="X2764" s="237"/>
      <c r="Y2764" s="237" t="s">
        <v>12407</v>
      </c>
      <c r="Z2764" s="237" t="s">
        <v>12408</v>
      </c>
      <c r="AA2764" s="237" t="str">
        <f t="shared" si="481"/>
        <v>ヤサシイテセンダイケアセンターナンコウダイ</v>
      </c>
      <c r="AB2764" s="237" t="s">
        <v>12409</v>
      </c>
      <c r="AC2764" s="237" t="str">
        <f t="shared" si="482"/>
        <v>981</v>
      </c>
      <c r="AD2764" s="237" t="str">
        <f t="shared" si="483"/>
        <v>8002</v>
      </c>
      <c r="AE2764" s="237" t="s">
        <v>8511</v>
      </c>
      <c r="AF2764" s="237" t="s">
        <v>12410</v>
      </c>
      <c r="AG2764" s="237" t="str">
        <f t="shared" si="484"/>
        <v>仙台市泉区南光台南一丁目３番７号バーディハイツ１０１号</v>
      </c>
      <c r="AH2764" s="237" t="s">
        <v>12411</v>
      </c>
      <c r="AI2764" s="237" t="s">
        <v>12412</v>
      </c>
      <c r="AJ2764" s="237" t="s">
        <v>260</v>
      </c>
    </row>
    <row r="2765" spans="1:36">
      <c r="A2765" s="237" t="str">
        <f t="shared" si="476"/>
        <v>0415500230同行援護</v>
      </c>
      <c r="B2765" s="237" t="s">
        <v>7605</v>
      </c>
      <c r="C2765" s="237" t="s">
        <v>7606</v>
      </c>
      <c r="D2765" s="237" t="str">
        <f t="shared" si="477"/>
        <v>カブシキカイシャヤサシイテセンダイ</v>
      </c>
      <c r="E2765" s="237" t="s">
        <v>7607</v>
      </c>
      <c r="F2765" s="237" t="str">
        <f t="shared" si="478"/>
        <v>983</v>
      </c>
      <c r="G2765" s="237" t="str">
        <f t="shared" si="479"/>
        <v>0012</v>
      </c>
      <c r="H2765" s="237" t="s">
        <v>7608</v>
      </c>
      <c r="I2765" s="237" t="str">
        <f t="shared" si="480"/>
        <v>仙台市宮城野区出花二丁目１２番地の５サンハイツビル１０２号</v>
      </c>
      <c r="J2765" s="237" t="s">
        <v>7609</v>
      </c>
      <c r="K2765" s="237" t="s">
        <v>7609</v>
      </c>
      <c r="L2765" s="237" t="s">
        <v>339</v>
      </c>
      <c r="M2765" s="237" t="s">
        <v>7610</v>
      </c>
      <c r="N2765" s="237" t="s">
        <v>12407</v>
      </c>
      <c r="O2765" s="237" t="s">
        <v>12408</v>
      </c>
      <c r="P2765" s="237" t="s">
        <v>12409</v>
      </c>
      <c r="Q2765" s="237" t="s">
        <v>8511</v>
      </c>
      <c r="R2765" s="237" t="s">
        <v>12410</v>
      </c>
      <c r="S2765" s="237" t="s">
        <v>12411</v>
      </c>
      <c r="T2765" s="237" t="s">
        <v>12412</v>
      </c>
      <c r="U2765" s="237" t="s">
        <v>12413</v>
      </c>
      <c r="V2765" s="237" t="s">
        <v>126</v>
      </c>
      <c r="W2765" s="237"/>
      <c r="X2765" s="237"/>
      <c r="Y2765" s="237" t="s">
        <v>12407</v>
      </c>
      <c r="Z2765" s="237" t="s">
        <v>12408</v>
      </c>
      <c r="AA2765" s="237" t="str">
        <f t="shared" si="481"/>
        <v>ヤサシイテセンダイケアセンターナンコウダイ</v>
      </c>
      <c r="AB2765" s="237" t="s">
        <v>12409</v>
      </c>
      <c r="AC2765" s="237" t="str">
        <f t="shared" si="482"/>
        <v>981</v>
      </c>
      <c r="AD2765" s="237" t="str">
        <f t="shared" si="483"/>
        <v>8002</v>
      </c>
      <c r="AE2765" s="237" t="s">
        <v>8511</v>
      </c>
      <c r="AF2765" s="237" t="s">
        <v>12410</v>
      </c>
      <c r="AG2765" s="237" t="str">
        <f t="shared" si="484"/>
        <v>仙台市泉区南光台南一丁目３番７号バーディハイツ１０１号</v>
      </c>
      <c r="AH2765" s="237" t="s">
        <v>12411</v>
      </c>
      <c r="AI2765" s="237" t="s">
        <v>12412</v>
      </c>
      <c r="AJ2765" s="237" t="s">
        <v>260</v>
      </c>
    </row>
    <row r="2766" spans="1:36">
      <c r="A2766" s="237" t="str">
        <f t="shared" si="476"/>
        <v>0415500248居宅介護</v>
      </c>
      <c r="B2766" s="237" t="s">
        <v>629</v>
      </c>
      <c r="C2766" s="237" t="s">
        <v>630</v>
      </c>
      <c r="D2766" s="237" t="str">
        <f t="shared" si="477"/>
        <v>カブシキガイシャニチイガッカン</v>
      </c>
      <c r="E2766" s="237" t="s">
        <v>631</v>
      </c>
      <c r="F2766" s="237" t="str">
        <f t="shared" si="478"/>
        <v>101</v>
      </c>
      <c r="G2766" s="237" t="str">
        <f t="shared" si="479"/>
        <v>8688</v>
      </c>
      <c r="H2766" s="237" t="s">
        <v>7263</v>
      </c>
      <c r="I2766" s="237" t="str">
        <f t="shared" si="480"/>
        <v>東京都千代田区神田駿河台二丁目９番地</v>
      </c>
      <c r="J2766" s="237" t="s">
        <v>633</v>
      </c>
      <c r="K2766" s="237" t="s">
        <v>634</v>
      </c>
      <c r="L2766" s="237" t="s">
        <v>339</v>
      </c>
      <c r="M2766" s="237" t="s">
        <v>7264</v>
      </c>
      <c r="N2766" s="237" t="s">
        <v>12414</v>
      </c>
      <c r="O2766" s="237" t="s">
        <v>12415</v>
      </c>
      <c r="P2766" s="237" t="s">
        <v>12345</v>
      </c>
      <c r="Q2766" s="237" t="s">
        <v>8511</v>
      </c>
      <c r="R2766" s="237" t="s">
        <v>12416</v>
      </c>
      <c r="S2766" s="237" t="s">
        <v>12417</v>
      </c>
      <c r="T2766" s="237" t="s">
        <v>12418</v>
      </c>
      <c r="U2766" s="237" t="s">
        <v>12419</v>
      </c>
      <c r="V2766" s="237" t="s">
        <v>99</v>
      </c>
      <c r="W2766" s="237"/>
      <c r="X2766" s="237"/>
      <c r="Y2766" s="237" t="s">
        <v>12414</v>
      </c>
      <c r="Z2766" s="237" t="s">
        <v>12415</v>
      </c>
      <c r="AA2766" s="237" t="str">
        <f t="shared" si="481"/>
        <v>ニチイケアセンターイズミ</v>
      </c>
      <c r="AB2766" s="237" t="s">
        <v>12345</v>
      </c>
      <c r="AC2766" s="237" t="str">
        <f t="shared" si="482"/>
        <v>981</v>
      </c>
      <c r="AD2766" s="237" t="str">
        <f t="shared" si="483"/>
        <v>3111</v>
      </c>
      <c r="AE2766" s="237" t="s">
        <v>8511</v>
      </c>
      <c r="AF2766" s="237" t="s">
        <v>12416</v>
      </c>
      <c r="AG2766" s="237" t="str">
        <f t="shared" si="484"/>
        <v>仙台市泉区松森字八沢９６番地</v>
      </c>
      <c r="AH2766" s="237" t="s">
        <v>12417</v>
      </c>
      <c r="AI2766" s="237" t="s">
        <v>12418</v>
      </c>
      <c r="AJ2766" s="237" t="s">
        <v>260</v>
      </c>
    </row>
    <row r="2767" spans="1:36">
      <c r="A2767" s="237" t="str">
        <f t="shared" ref="A2767:A2830" si="485">U2767&amp;V2767</f>
        <v>0415500248重度訪問介護</v>
      </c>
      <c r="B2767" s="237" t="s">
        <v>629</v>
      </c>
      <c r="C2767" s="237" t="s">
        <v>630</v>
      </c>
      <c r="D2767" s="237" t="str">
        <f t="shared" ref="D2767:D2830" si="486">DBCS(C2767)</f>
        <v>カブシキガイシャニチイガッカン</v>
      </c>
      <c r="E2767" s="237" t="s">
        <v>631</v>
      </c>
      <c r="F2767" s="237" t="str">
        <f t="shared" ref="F2767:F2830" si="487">LEFT(E2767,3)</f>
        <v>101</v>
      </c>
      <c r="G2767" s="237" t="str">
        <f t="shared" ref="G2767:G2830" si="488">RIGHT(E2767,4)</f>
        <v>8688</v>
      </c>
      <c r="H2767" s="237" t="s">
        <v>7263</v>
      </c>
      <c r="I2767" s="237" t="str">
        <f t="shared" ref="I2767:I2830" si="489">SUBSTITUTE(H2767,"宮城県","")</f>
        <v>東京都千代田区神田駿河台二丁目９番地</v>
      </c>
      <c r="J2767" s="237" t="s">
        <v>633</v>
      </c>
      <c r="K2767" s="237" t="s">
        <v>634</v>
      </c>
      <c r="L2767" s="237" t="s">
        <v>339</v>
      </c>
      <c r="M2767" s="237" t="s">
        <v>7264</v>
      </c>
      <c r="N2767" s="237" t="s">
        <v>12414</v>
      </c>
      <c r="O2767" s="237" t="s">
        <v>12415</v>
      </c>
      <c r="P2767" s="237" t="s">
        <v>12345</v>
      </c>
      <c r="Q2767" s="237" t="s">
        <v>8511</v>
      </c>
      <c r="R2767" s="237" t="s">
        <v>12416</v>
      </c>
      <c r="S2767" s="237" t="s">
        <v>12417</v>
      </c>
      <c r="T2767" s="237" t="s">
        <v>12418</v>
      </c>
      <c r="U2767" s="237" t="s">
        <v>12419</v>
      </c>
      <c r="V2767" s="237" t="s">
        <v>101</v>
      </c>
      <c r="W2767" s="237"/>
      <c r="X2767" s="237"/>
      <c r="Y2767" s="237" t="s">
        <v>12414</v>
      </c>
      <c r="Z2767" s="237" t="s">
        <v>12415</v>
      </c>
      <c r="AA2767" s="237" t="str">
        <f t="shared" ref="AA2767:AA2830" si="490">DBCS(Z2767)</f>
        <v>ニチイケアセンターイズミ</v>
      </c>
      <c r="AB2767" s="237" t="s">
        <v>12345</v>
      </c>
      <c r="AC2767" s="237" t="str">
        <f t="shared" ref="AC2767:AC2830" si="491">LEFT(AB2767,3)</f>
        <v>981</v>
      </c>
      <c r="AD2767" s="237" t="str">
        <f t="shared" ref="AD2767:AD2830" si="492">RIGHT(AB2767,4)</f>
        <v>3111</v>
      </c>
      <c r="AE2767" s="237" t="s">
        <v>8511</v>
      </c>
      <c r="AF2767" s="237" t="s">
        <v>12416</v>
      </c>
      <c r="AG2767" s="237" t="str">
        <f t="shared" ref="AG2767:AG2830" si="493">SUBSTITUTE(AF2767,"宮城県","")</f>
        <v>仙台市泉区松森字八沢９６番地</v>
      </c>
      <c r="AH2767" s="237" t="s">
        <v>12417</v>
      </c>
      <c r="AI2767" s="237" t="s">
        <v>12418</v>
      </c>
      <c r="AJ2767" s="237" t="s">
        <v>260</v>
      </c>
    </row>
    <row r="2768" spans="1:36">
      <c r="A2768" s="237" t="str">
        <f t="shared" si="485"/>
        <v>0415500248同行援護</v>
      </c>
      <c r="B2768" s="237" t="s">
        <v>629</v>
      </c>
      <c r="C2768" s="237" t="s">
        <v>630</v>
      </c>
      <c r="D2768" s="237" t="str">
        <f t="shared" si="486"/>
        <v>カブシキガイシャニチイガッカン</v>
      </c>
      <c r="E2768" s="237" t="s">
        <v>631</v>
      </c>
      <c r="F2768" s="237" t="str">
        <f t="shared" si="487"/>
        <v>101</v>
      </c>
      <c r="G2768" s="237" t="str">
        <f t="shared" si="488"/>
        <v>8688</v>
      </c>
      <c r="H2768" s="237" t="s">
        <v>7263</v>
      </c>
      <c r="I2768" s="237" t="str">
        <f t="shared" si="489"/>
        <v>東京都千代田区神田駿河台二丁目９番地</v>
      </c>
      <c r="J2768" s="237" t="s">
        <v>633</v>
      </c>
      <c r="K2768" s="237" t="s">
        <v>634</v>
      </c>
      <c r="L2768" s="237" t="s">
        <v>339</v>
      </c>
      <c r="M2768" s="237" t="s">
        <v>7264</v>
      </c>
      <c r="N2768" s="237" t="s">
        <v>12414</v>
      </c>
      <c r="O2768" s="237" t="s">
        <v>12415</v>
      </c>
      <c r="P2768" s="237" t="s">
        <v>12345</v>
      </c>
      <c r="Q2768" s="237" t="s">
        <v>8511</v>
      </c>
      <c r="R2768" s="237" t="s">
        <v>12416</v>
      </c>
      <c r="S2768" s="237" t="s">
        <v>12417</v>
      </c>
      <c r="T2768" s="237" t="s">
        <v>12418</v>
      </c>
      <c r="U2768" s="237" t="s">
        <v>12419</v>
      </c>
      <c r="V2768" s="237" t="s">
        <v>126</v>
      </c>
      <c r="W2768" s="237"/>
      <c r="X2768" s="237"/>
      <c r="Y2768" s="237" t="s">
        <v>12414</v>
      </c>
      <c r="Z2768" s="237" t="s">
        <v>12415</v>
      </c>
      <c r="AA2768" s="237" t="str">
        <f t="shared" si="490"/>
        <v>ニチイケアセンターイズミ</v>
      </c>
      <c r="AB2768" s="237" t="s">
        <v>12345</v>
      </c>
      <c r="AC2768" s="237" t="str">
        <f t="shared" si="491"/>
        <v>981</v>
      </c>
      <c r="AD2768" s="237" t="str">
        <f t="shared" si="492"/>
        <v>3111</v>
      </c>
      <c r="AE2768" s="237" t="s">
        <v>8511</v>
      </c>
      <c r="AF2768" s="237" t="s">
        <v>12416</v>
      </c>
      <c r="AG2768" s="237" t="str">
        <f t="shared" si="493"/>
        <v>仙台市泉区松森字八沢９６番地</v>
      </c>
      <c r="AH2768" s="237" t="s">
        <v>12417</v>
      </c>
      <c r="AI2768" s="237" t="s">
        <v>12418</v>
      </c>
      <c r="AJ2768" s="237" t="s">
        <v>260</v>
      </c>
    </row>
    <row r="2769" spans="1:36">
      <c r="A2769" s="237" t="str">
        <f t="shared" si="485"/>
        <v>0415500255居宅介護</v>
      </c>
      <c r="B2769" s="237" t="s">
        <v>2669</v>
      </c>
      <c r="C2769" s="237" t="s">
        <v>8771</v>
      </c>
      <c r="D2769" s="237" t="str">
        <f t="shared" si="486"/>
        <v>カブシキガイシャツクイ</v>
      </c>
      <c r="E2769" s="237" t="s">
        <v>2671</v>
      </c>
      <c r="F2769" s="237" t="str">
        <f t="shared" si="487"/>
        <v>233</v>
      </c>
      <c r="G2769" s="237" t="str">
        <f t="shared" si="488"/>
        <v>0002</v>
      </c>
      <c r="H2769" s="237" t="s">
        <v>8772</v>
      </c>
      <c r="I2769" s="237" t="str">
        <f t="shared" si="489"/>
        <v>神奈川県横浜市港南区上大岡西一丁目６番１号</v>
      </c>
      <c r="J2769" s="237" t="s">
        <v>2673</v>
      </c>
      <c r="K2769" s="237" t="s">
        <v>2674</v>
      </c>
      <c r="L2769" s="237" t="s">
        <v>339</v>
      </c>
      <c r="M2769" s="237" t="s">
        <v>2675</v>
      </c>
      <c r="N2769" s="237" t="s">
        <v>12420</v>
      </c>
      <c r="O2769" s="237" t="s">
        <v>12421</v>
      </c>
      <c r="P2769" s="237" t="s">
        <v>12422</v>
      </c>
      <c r="Q2769" s="237" t="s">
        <v>8511</v>
      </c>
      <c r="R2769" s="237" t="s">
        <v>12423</v>
      </c>
      <c r="S2769" s="237" t="s">
        <v>12424</v>
      </c>
      <c r="T2769" s="237" t="s">
        <v>12425</v>
      </c>
      <c r="U2769" s="237" t="s">
        <v>12426</v>
      </c>
      <c r="V2769" s="237" t="s">
        <v>99</v>
      </c>
      <c r="W2769" s="237"/>
      <c r="X2769" s="237"/>
      <c r="Y2769" s="237" t="s">
        <v>12420</v>
      </c>
      <c r="Z2769" s="237" t="s">
        <v>12421</v>
      </c>
      <c r="AA2769" s="237" t="str">
        <f t="shared" si="490"/>
        <v>ツクイセンダイイズミガオカ</v>
      </c>
      <c r="AB2769" s="237" t="s">
        <v>12422</v>
      </c>
      <c r="AC2769" s="237" t="str">
        <f t="shared" si="491"/>
        <v>981</v>
      </c>
      <c r="AD2769" s="237" t="str">
        <f t="shared" si="492"/>
        <v>3201</v>
      </c>
      <c r="AE2769" s="237" t="s">
        <v>8511</v>
      </c>
      <c r="AF2769" s="237" t="s">
        <v>12423</v>
      </c>
      <c r="AG2769" s="237" t="str">
        <f t="shared" si="493"/>
        <v>仙台市泉区泉ケ丘四丁目９番12号</v>
      </c>
      <c r="AH2769" s="237" t="s">
        <v>12424</v>
      </c>
      <c r="AI2769" s="237" t="s">
        <v>12425</v>
      </c>
      <c r="AJ2769" s="237" t="s">
        <v>332</v>
      </c>
    </row>
    <row r="2770" spans="1:36">
      <c r="A2770" s="237" t="str">
        <f t="shared" si="485"/>
        <v>0415500255重度訪問介護</v>
      </c>
      <c r="B2770" s="237" t="s">
        <v>2669</v>
      </c>
      <c r="C2770" s="237" t="s">
        <v>8771</v>
      </c>
      <c r="D2770" s="237" t="str">
        <f t="shared" si="486"/>
        <v>カブシキガイシャツクイ</v>
      </c>
      <c r="E2770" s="237" t="s">
        <v>2671</v>
      </c>
      <c r="F2770" s="237" t="str">
        <f t="shared" si="487"/>
        <v>233</v>
      </c>
      <c r="G2770" s="237" t="str">
        <f t="shared" si="488"/>
        <v>0002</v>
      </c>
      <c r="H2770" s="237" t="s">
        <v>8772</v>
      </c>
      <c r="I2770" s="237" t="str">
        <f t="shared" si="489"/>
        <v>神奈川県横浜市港南区上大岡西一丁目６番１号</v>
      </c>
      <c r="J2770" s="237" t="s">
        <v>2673</v>
      </c>
      <c r="K2770" s="237" t="s">
        <v>2674</v>
      </c>
      <c r="L2770" s="237" t="s">
        <v>339</v>
      </c>
      <c r="M2770" s="237" t="s">
        <v>2675</v>
      </c>
      <c r="N2770" s="237" t="s">
        <v>12420</v>
      </c>
      <c r="O2770" s="237" t="s">
        <v>12421</v>
      </c>
      <c r="P2770" s="237" t="s">
        <v>12422</v>
      </c>
      <c r="Q2770" s="237" t="s">
        <v>8511</v>
      </c>
      <c r="R2770" s="237" t="s">
        <v>12423</v>
      </c>
      <c r="S2770" s="237" t="s">
        <v>12424</v>
      </c>
      <c r="T2770" s="237" t="s">
        <v>12425</v>
      </c>
      <c r="U2770" s="237" t="s">
        <v>12426</v>
      </c>
      <c r="V2770" s="237" t="s">
        <v>101</v>
      </c>
      <c r="W2770" s="237"/>
      <c r="X2770" s="237"/>
      <c r="Y2770" s="237" t="s">
        <v>12420</v>
      </c>
      <c r="Z2770" s="237" t="s">
        <v>12421</v>
      </c>
      <c r="AA2770" s="237" t="str">
        <f t="shared" si="490"/>
        <v>ツクイセンダイイズミガオカ</v>
      </c>
      <c r="AB2770" s="237" t="s">
        <v>12422</v>
      </c>
      <c r="AC2770" s="237" t="str">
        <f t="shared" si="491"/>
        <v>981</v>
      </c>
      <c r="AD2770" s="237" t="str">
        <f t="shared" si="492"/>
        <v>3201</v>
      </c>
      <c r="AE2770" s="237" t="s">
        <v>8511</v>
      </c>
      <c r="AF2770" s="237" t="s">
        <v>12423</v>
      </c>
      <c r="AG2770" s="237" t="str">
        <f t="shared" si="493"/>
        <v>仙台市泉区泉ケ丘四丁目９番12号</v>
      </c>
      <c r="AH2770" s="237" t="s">
        <v>12424</v>
      </c>
      <c r="AI2770" s="237" t="s">
        <v>12425</v>
      </c>
      <c r="AJ2770" s="237" t="s">
        <v>332</v>
      </c>
    </row>
    <row r="2771" spans="1:36">
      <c r="A2771" s="237" t="str">
        <f t="shared" si="485"/>
        <v>0415500263居宅介護</v>
      </c>
      <c r="B2771" s="237" t="s">
        <v>11394</v>
      </c>
      <c r="C2771" s="237" t="s">
        <v>11395</v>
      </c>
      <c r="D2771" s="237" t="str">
        <f t="shared" si="486"/>
        <v>コウエキザイダンホウジンミヤギコウセイキョウカイ</v>
      </c>
      <c r="E2771" s="237" t="s">
        <v>1400</v>
      </c>
      <c r="F2771" s="237" t="str">
        <f t="shared" si="487"/>
        <v>985</v>
      </c>
      <c r="G2771" s="237" t="str">
        <f t="shared" si="488"/>
        <v>0835</v>
      </c>
      <c r="H2771" s="237" t="s">
        <v>11396</v>
      </c>
      <c r="I2771" s="237" t="str">
        <f t="shared" si="489"/>
        <v>多賀城市下馬二丁目１３番７号</v>
      </c>
      <c r="J2771" s="237" t="s">
        <v>1402</v>
      </c>
      <c r="K2771" s="237" t="s">
        <v>1403</v>
      </c>
      <c r="L2771" s="237" t="s">
        <v>248</v>
      </c>
      <c r="M2771" s="237" t="s">
        <v>1404</v>
      </c>
      <c r="N2771" s="237" t="s">
        <v>12427</v>
      </c>
      <c r="O2771" s="237" t="s">
        <v>12428</v>
      </c>
      <c r="P2771" s="237" t="s">
        <v>5960</v>
      </c>
      <c r="Q2771" s="237" t="s">
        <v>8511</v>
      </c>
      <c r="R2771" s="237" t="s">
        <v>12429</v>
      </c>
      <c r="S2771" s="237" t="s">
        <v>12430</v>
      </c>
      <c r="T2771" s="237" t="s">
        <v>12431</v>
      </c>
      <c r="U2771" s="237" t="s">
        <v>12432</v>
      </c>
      <c r="V2771" s="237" t="s">
        <v>99</v>
      </c>
      <c r="W2771" s="237"/>
      <c r="X2771" s="237"/>
      <c r="Y2771" s="237" t="s">
        <v>12427</v>
      </c>
      <c r="Z2771" s="237" t="s">
        <v>12428</v>
      </c>
      <c r="AA2771" s="237" t="str">
        <f t="shared" si="490"/>
        <v>コウエキザイダンホウジンミヤギコウセイキョウカイケアステーションイズミ　カイゴ</v>
      </c>
      <c r="AB2771" s="237" t="s">
        <v>5960</v>
      </c>
      <c r="AC2771" s="237" t="str">
        <f t="shared" si="491"/>
        <v>981</v>
      </c>
      <c r="AD2771" s="237" t="str">
        <f t="shared" si="492"/>
        <v>3212</v>
      </c>
      <c r="AE2771" s="237" t="s">
        <v>8511</v>
      </c>
      <c r="AF2771" s="237" t="s">
        <v>12429</v>
      </c>
      <c r="AG2771" s="237" t="str">
        <f t="shared" si="493"/>
        <v>仙台市泉区長命ケ丘二丁目１番地の１</v>
      </c>
      <c r="AH2771" s="237" t="s">
        <v>12430</v>
      </c>
      <c r="AI2771" s="237" t="s">
        <v>12431</v>
      </c>
      <c r="AJ2771" s="237" t="s">
        <v>260</v>
      </c>
    </row>
    <row r="2772" spans="1:36">
      <c r="A2772" s="237" t="str">
        <f t="shared" si="485"/>
        <v>0415500263重度訪問介護</v>
      </c>
      <c r="B2772" s="237" t="s">
        <v>11394</v>
      </c>
      <c r="C2772" s="237" t="s">
        <v>11395</v>
      </c>
      <c r="D2772" s="237" t="str">
        <f t="shared" si="486"/>
        <v>コウエキザイダンホウジンミヤギコウセイキョウカイ</v>
      </c>
      <c r="E2772" s="237" t="s">
        <v>1400</v>
      </c>
      <c r="F2772" s="237" t="str">
        <f t="shared" si="487"/>
        <v>985</v>
      </c>
      <c r="G2772" s="237" t="str">
        <f t="shared" si="488"/>
        <v>0835</v>
      </c>
      <c r="H2772" s="237" t="s">
        <v>11396</v>
      </c>
      <c r="I2772" s="237" t="str">
        <f t="shared" si="489"/>
        <v>多賀城市下馬二丁目１３番７号</v>
      </c>
      <c r="J2772" s="237" t="s">
        <v>1402</v>
      </c>
      <c r="K2772" s="237" t="s">
        <v>1403</v>
      </c>
      <c r="L2772" s="237" t="s">
        <v>248</v>
      </c>
      <c r="M2772" s="237" t="s">
        <v>1404</v>
      </c>
      <c r="N2772" s="237" t="s">
        <v>12427</v>
      </c>
      <c r="O2772" s="237" t="s">
        <v>12428</v>
      </c>
      <c r="P2772" s="237" t="s">
        <v>5960</v>
      </c>
      <c r="Q2772" s="237" t="s">
        <v>8511</v>
      </c>
      <c r="R2772" s="237" t="s">
        <v>12429</v>
      </c>
      <c r="S2772" s="237" t="s">
        <v>12430</v>
      </c>
      <c r="T2772" s="237" t="s">
        <v>12431</v>
      </c>
      <c r="U2772" s="237" t="s">
        <v>12432</v>
      </c>
      <c r="V2772" s="237" t="s">
        <v>101</v>
      </c>
      <c r="W2772" s="237"/>
      <c r="X2772" s="237"/>
      <c r="Y2772" s="237" t="s">
        <v>12427</v>
      </c>
      <c r="Z2772" s="237" t="s">
        <v>12428</v>
      </c>
      <c r="AA2772" s="237" t="str">
        <f t="shared" si="490"/>
        <v>コウエキザイダンホウジンミヤギコウセイキョウカイケアステーションイズミ　カイゴ</v>
      </c>
      <c r="AB2772" s="237" t="s">
        <v>5960</v>
      </c>
      <c r="AC2772" s="237" t="str">
        <f t="shared" si="491"/>
        <v>981</v>
      </c>
      <c r="AD2772" s="237" t="str">
        <f t="shared" si="492"/>
        <v>3212</v>
      </c>
      <c r="AE2772" s="237" t="s">
        <v>8511</v>
      </c>
      <c r="AF2772" s="237" t="s">
        <v>12429</v>
      </c>
      <c r="AG2772" s="237" t="str">
        <f t="shared" si="493"/>
        <v>仙台市泉区長命ケ丘二丁目１番地の１</v>
      </c>
      <c r="AH2772" s="237" t="s">
        <v>12430</v>
      </c>
      <c r="AI2772" s="237" t="s">
        <v>12431</v>
      </c>
      <c r="AJ2772" s="237" t="s">
        <v>260</v>
      </c>
    </row>
    <row r="2773" spans="1:36">
      <c r="A2773" s="237" t="str">
        <f t="shared" si="485"/>
        <v>0415500263同行援護</v>
      </c>
      <c r="B2773" s="237" t="s">
        <v>11394</v>
      </c>
      <c r="C2773" s="237" t="s">
        <v>11395</v>
      </c>
      <c r="D2773" s="237" t="str">
        <f t="shared" si="486"/>
        <v>コウエキザイダンホウジンミヤギコウセイキョウカイ</v>
      </c>
      <c r="E2773" s="237" t="s">
        <v>1400</v>
      </c>
      <c r="F2773" s="237" t="str">
        <f t="shared" si="487"/>
        <v>985</v>
      </c>
      <c r="G2773" s="237" t="str">
        <f t="shared" si="488"/>
        <v>0835</v>
      </c>
      <c r="H2773" s="237" t="s">
        <v>11396</v>
      </c>
      <c r="I2773" s="237" t="str">
        <f t="shared" si="489"/>
        <v>多賀城市下馬二丁目１３番７号</v>
      </c>
      <c r="J2773" s="237" t="s">
        <v>1402</v>
      </c>
      <c r="K2773" s="237" t="s">
        <v>1403</v>
      </c>
      <c r="L2773" s="237" t="s">
        <v>248</v>
      </c>
      <c r="M2773" s="237" t="s">
        <v>1404</v>
      </c>
      <c r="N2773" s="237" t="s">
        <v>12427</v>
      </c>
      <c r="O2773" s="237" t="s">
        <v>12428</v>
      </c>
      <c r="P2773" s="237" t="s">
        <v>5960</v>
      </c>
      <c r="Q2773" s="237" t="s">
        <v>8511</v>
      </c>
      <c r="R2773" s="237" t="s">
        <v>12429</v>
      </c>
      <c r="S2773" s="237" t="s">
        <v>12430</v>
      </c>
      <c r="T2773" s="237" t="s">
        <v>12431</v>
      </c>
      <c r="U2773" s="237" t="s">
        <v>12432</v>
      </c>
      <c r="V2773" s="237" t="s">
        <v>126</v>
      </c>
      <c r="W2773" s="237"/>
      <c r="X2773" s="237"/>
      <c r="Y2773" s="237" t="s">
        <v>12427</v>
      </c>
      <c r="Z2773" s="237" t="s">
        <v>12428</v>
      </c>
      <c r="AA2773" s="237" t="str">
        <f t="shared" si="490"/>
        <v>コウエキザイダンホウジンミヤギコウセイキョウカイケアステーションイズミ　カイゴ</v>
      </c>
      <c r="AB2773" s="237" t="s">
        <v>5960</v>
      </c>
      <c r="AC2773" s="237" t="str">
        <f t="shared" si="491"/>
        <v>981</v>
      </c>
      <c r="AD2773" s="237" t="str">
        <f t="shared" si="492"/>
        <v>3212</v>
      </c>
      <c r="AE2773" s="237" t="s">
        <v>8511</v>
      </c>
      <c r="AF2773" s="237" t="s">
        <v>12429</v>
      </c>
      <c r="AG2773" s="237" t="str">
        <f t="shared" si="493"/>
        <v>仙台市泉区長命ケ丘二丁目１番地の１</v>
      </c>
      <c r="AH2773" s="237" t="s">
        <v>12430</v>
      </c>
      <c r="AI2773" s="237" t="s">
        <v>12431</v>
      </c>
      <c r="AJ2773" s="237" t="s">
        <v>260</v>
      </c>
    </row>
    <row r="2774" spans="1:36">
      <c r="A2774" s="237" t="str">
        <f t="shared" si="485"/>
        <v>0415500271就労移行支援</v>
      </c>
      <c r="B2774" s="237" t="s">
        <v>6981</v>
      </c>
      <c r="C2774" s="237" t="s">
        <v>6982</v>
      </c>
      <c r="D2774" s="237" t="str">
        <f t="shared" si="486"/>
        <v>シャカイフクシホウジンセンダイシテヲツナグイクセイカイ</v>
      </c>
      <c r="E2774" s="237" t="s">
        <v>6983</v>
      </c>
      <c r="F2774" s="237" t="str">
        <f t="shared" si="487"/>
        <v>980</v>
      </c>
      <c r="G2774" s="237" t="str">
        <f t="shared" si="488"/>
        <v>0022</v>
      </c>
      <c r="H2774" s="237" t="s">
        <v>6984</v>
      </c>
      <c r="I2774" s="237" t="str">
        <f t="shared" si="489"/>
        <v>仙台市青葉区五橋二丁目１２番２号</v>
      </c>
      <c r="J2774" s="237" t="s">
        <v>6985</v>
      </c>
      <c r="K2774" s="237" t="s">
        <v>6986</v>
      </c>
      <c r="L2774" s="237" t="s">
        <v>248</v>
      </c>
      <c r="M2774" s="237" t="s">
        <v>6987</v>
      </c>
      <c r="N2774" s="237" t="s">
        <v>12433</v>
      </c>
      <c r="O2774" s="237" t="s">
        <v>12434</v>
      </c>
      <c r="P2774" s="237" t="s">
        <v>9558</v>
      </c>
      <c r="Q2774" s="237" t="s">
        <v>8511</v>
      </c>
      <c r="R2774" s="237" t="s">
        <v>12435</v>
      </c>
      <c r="S2774" s="237" t="s">
        <v>12436</v>
      </c>
      <c r="T2774" s="237" t="s">
        <v>12437</v>
      </c>
      <c r="U2774" s="237" t="s">
        <v>12438</v>
      </c>
      <c r="V2774" s="237" t="s">
        <v>109</v>
      </c>
      <c r="W2774" s="237"/>
      <c r="X2774" s="237"/>
      <c r="Y2774" s="237" t="s">
        <v>12433</v>
      </c>
      <c r="Z2774" s="237" t="s">
        <v>12434</v>
      </c>
      <c r="AA2774" s="237" t="str">
        <f t="shared" si="490"/>
        <v>コウボウカヤノミ</v>
      </c>
      <c r="AB2774" s="237" t="s">
        <v>9558</v>
      </c>
      <c r="AC2774" s="237" t="str">
        <f t="shared" si="491"/>
        <v>981</v>
      </c>
      <c r="AD2774" s="237" t="str">
        <f t="shared" si="492"/>
        <v>3131</v>
      </c>
      <c r="AE2774" s="237" t="s">
        <v>8511</v>
      </c>
      <c r="AF2774" s="237" t="s">
        <v>12435</v>
      </c>
      <c r="AG2774" s="237" t="str">
        <f t="shared" si="493"/>
        <v>仙台市泉区七北田字日野３－４</v>
      </c>
      <c r="AH2774" s="237" t="s">
        <v>12436</v>
      </c>
      <c r="AI2774" s="237" t="s">
        <v>12437</v>
      </c>
      <c r="AJ2774" s="237" t="s">
        <v>332</v>
      </c>
    </row>
    <row r="2775" spans="1:36">
      <c r="A2775" s="237" t="str">
        <f t="shared" si="485"/>
        <v>0415500271就労継続支援Ｂ型</v>
      </c>
      <c r="B2775" s="237" t="s">
        <v>6981</v>
      </c>
      <c r="C2775" s="237" t="s">
        <v>6982</v>
      </c>
      <c r="D2775" s="237" t="str">
        <f t="shared" si="486"/>
        <v>シャカイフクシホウジンセンダイシテヲツナグイクセイカイ</v>
      </c>
      <c r="E2775" s="237" t="s">
        <v>6983</v>
      </c>
      <c r="F2775" s="237" t="str">
        <f t="shared" si="487"/>
        <v>980</v>
      </c>
      <c r="G2775" s="237" t="str">
        <f t="shared" si="488"/>
        <v>0022</v>
      </c>
      <c r="H2775" s="237" t="s">
        <v>6984</v>
      </c>
      <c r="I2775" s="237" t="str">
        <f t="shared" si="489"/>
        <v>仙台市青葉区五橋二丁目１２番２号</v>
      </c>
      <c r="J2775" s="237" t="s">
        <v>6985</v>
      </c>
      <c r="K2775" s="237" t="s">
        <v>6986</v>
      </c>
      <c r="L2775" s="237" t="s">
        <v>248</v>
      </c>
      <c r="M2775" s="237" t="s">
        <v>6987</v>
      </c>
      <c r="N2775" s="237" t="s">
        <v>12433</v>
      </c>
      <c r="O2775" s="237" t="s">
        <v>12434</v>
      </c>
      <c r="P2775" s="237" t="s">
        <v>9558</v>
      </c>
      <c r="Q2775" s="237" t="s">
        <v>8511</v>
      </c>
      <c r="R2775" s="237" t="s">
        <v>12435</v>
      </c>
      <c r="S2775" s="237" t="s">
        <v>12436</v>
      </c>
      <c r="T2775" s="237" t="s">
        <v>12437</v>
      </c>
      <c r="U2775" s="237" t="s">
        <v>12438</v>
      </c>
      <c r="V2775" s="237" t="s">
        <v>111</v>
      </c>
      <c r="W2775" s="237"/>
      <c r="X2775" s="237"/>
      <c r="Y2775" s="237" t="s">
        <v>12433</v>
      </c>
      <c r="Z2775" s="237" t="s">
        <v>12434</v>
      </c>
      <c r="AA2775" s="237" t="str">
        <f t="shared" si="490"/>
        <v>コウボウカヤノミ</v>
      </c>
      <c r="AB2775" s="237" t="s">
        <v>9558</v>
      </c>
      <c r="AC2775" s="237" t="str">
        <f t="shared" si="491"/>
        <v>981</v>
      </c>
      <c r="AD2775" s="237" t="str">
        <f t="shared" si="492"/>
        <v>3131</v>
      </c>
      <c r="AE2775" s="237" t="s">
        <v>8511</v>
      </c>
      <c r="AF2775" s="237" t="s">
        <v>12435</v>
      </c>
      <c r="AG2775" s="237" t="str">
        <f t="shared" si="493"/>
        <v>仙台市泉区七北田字日野３－４</v>
      </c>
      <c r="AH2775" s="237" t="s">
        <v>12436</v>
      </c>
      <c r="AI2775" s="237" t="s">
        <v>12437</v>
      </c>
      <c r="AJ2775" s="237" t="s">
        <v>260</v>
      </c>
    </row>
    <row r="2776" spans="1:36">
      <c r="A2776" s="237" t="str">
        <f t="shared" si="485"/>
        <v>0415500271知的障害者通所授産施設</v>
      </c>
      <c r="B2776" s="237" t="s">
        <v>6981</v>
      </c>
      <c r="C2776" s="237" t="s">
        <v>6982</v>
      </c>
      <c r="D2776" s="237" t="str">
        <f t="shared" si="486"/>
        <v>シャカイフクシホウジンセンダイシテヲツナグイクセイカイ</v>
      </c>
      <c r="E2776" s="237" t="s">
        <v>6983</v>
      </c>
      <c r="F2776" s="237" t="str">
        <f t="shared" si="487"/>
        <v>980</v>
      </c>
      <c r="G2776" s="237" t="str">
        <f t="shared" si="488"/>
        <v>0022</v>
      </c>
      <c r="H2776" s="237" t="s">
        <v>6984</v>
      </c>
      <c r="I2776" s="237" t="str">
        <f t="shared" si="489"/>
        <v>仙台市青葉区五橋二丁目１２番２号</v>
      </c>
      <c r="J2776" s="237" t="s">
        <v>6985</v>
      </c>
      <c r="K2776" s="237" t="s">
        <v>6986</v>
      </c>
      <c r="L2776" s="237" t="s">
        <v>248</v>
      </c>
      <c r="M2776" s="237" t="s">
        <v>6987</v>
      </c>
      <c r="N2776" s="237" t="s">
        <v>12433</v>
      </c>
      <c r="O2776" s="237" t="s">
        <v>12434</v>
      </c>
      <c r="P2776" s="237" t="s">
        <v>9558</v>
      </c>
      <c r="Q2776" s="237" t="s">
        <v>8511</v>
      </c>
      <c r="R2776" s="237" t="s">
        <v>12435</v>
      </c>
      <c r="S2776" s="237" t="s">
        <v>12436</v>
      </c>
      <c r="T2776" s="237" t="s">
        <v>12437</v>
      </c>
      <c r="U2776" s="237" t="s">
        <v>12438</v>
      </c>
      <c r="V2776" s="237" t="s">
        <v>561</v>
      </c>
      <c r="W2776" s="237"/>
      <c r="X2776" s="237"/>
      <c r="Y2776" s="237" t="s">
        <v>12433</v>
      </c>
      <c r="Z2776" s="237" t="s">
        <v>12434</v>
      </c>
      <c r="AA2776" s="237" t="str">
        <f t="shared" si="490"/>
        <v>コウボウカヤノミ</v>
      </c>
      <c r="AB2776" s="237" t="s">
        <v>9558</v>
      </c>
      <c r="AC2776" s="237" t="str">
        <f t="shared" si="491"/>
        <v>981</v>
      </c>
      <c r="AD2776" s="237" t="str">
        <f t="shared" si="492"/>
        <v>3131</v>
      </c>
      <c r="AE2776" s="237" t="s">
        <v>8511</v>
      </c>
      <c r="AF2776" s="237" t="s">
        <v>12435</v>
      </c>
      <c r="AG2776" s="237" t="str">
        <f t="shared" si="493"/>
        <v>仙台市泉区七北田字日野３－４</v>
      </c>
      <c r="AH2776" s="237" t="s">
        <v>12436</v>
      </c>
      <c r="AI2776" s="237" t="s">
        <v>12437</v>
      </c>
      <c r="AJ2776" s="237" t="s">
        <v>260</v>
      </c>
    </row>
    <row r="2777" spans="1:36">
      <c r="A2777" s="237" t="str">
        <f t="shared" si="485"/>
        <v>0415500289生活介護</v>
      </c>
      <c r="B2777" s="237" t="s">
        <v>7668</v>
      </c>
      <c r="C2777" s="237" t="s">
        <v>7669</v>
      </c>
      <c r="D2777" s="237" t="str">
        <f t="shared" si="486"/>
        <v>シャカイフクシホウジンセンダイハゲミノカイ</v>
      </c>
      <c r="E2777" s="237" t="s">
        <v>6965</v>
      </c>
      <c r="F2777" s="237" t="str">
        <f t="shared" si="487"/>
        <v>980</v>
      </c>
      <c r="G2777" s="237" t="str">
        <f t="shared" si="488"/>
        <v>0822</v>
      </c>
      <c r="H2777" s="237" t="s">
        <v>7670</v>
      </c>
      <c r="I2777" s="237" t="str">
        <f t="shared" si="489"/>
        <v>仙台市青葉区立町１８番３号</v>
      </c>
      <c r="J2777" s="237" t="s">
        <v>7671</v>
      </c>
      <c r="K2777" s="237" t="s">
        <v>7671</v>
      </c>
      <c r="L2777" s="237" t="s">
        <v>248</v>
      </c>
      <c r="M2777" s="237" t="s">
        <v>7672</v>
      </c>
      <c r="N2777" s="237" t="s">
        <v>12439</v>
      </c>
      <c r="O2777" s="237" t="s">
        <v>12440</v>
      </c>
      <c r="P2777" s="237" t="s">
        <v>8359</v>
      </c>
      <c r="Q2777" s="237" t="s">
        <v>8511</v>
      </c>
      <c r="R2777" s="237" t="s">
        <v>12441</v>
      </c>
      <c r="S2777" s="237" t="s">
        <v>12442</v>
      </c>
      <c r="T2777" s="237" t="s">
        <v>12443</v>
      </c>
      <c r="U2777" s="237" t="s">
        <v>12444</v>
      </c>
      <c r="V2777" s="237" t="s">
        <v>105</v>
      </c>
      <c r="W2777" s="237"/>
      <c r="X2777" s="237"/>
      <c r="Y2777" s="237" t="s">
        <v>12439</v>
      </c>
      <c r="Z2777" s="237" t="s">
        <v>12440</v>
      </c>
      <c r="AA2777" s="237" t="str">
        <f t="shared" si="490"/>
        <v>カモハゲミホーム</v>
      </c>
      <c r="AB2777" s="237" t="s">
        <v>8359</v>
      </c>
      <c r="AC2777" s="237" t="str">
        <f t="shared" si="491"/>
        <v>981</v>
      </c>
      <c r="AD2777" s="237" t="str">
        <f t="shared" si="492"/>
        <v>3122</v>
      </c>
      <c r="AE2777" s="237" t="s">
        <v>8511</v>
      </c>
      <c r="AF2777" s="237" t="s">
        <v>12441</v>
      </c>
      <c r="AG2777" s="237" t="str">
        <f t="shared" si="493"/>
        <v>仙台市泉区加茂２丁目２４－１</v>
      </c>
      <c r="AH2777" s="237" t="s">
        <v>12442</v>
      </c>
      <c r="AI2777" s="237" t="s">
        <v>12443</v>
      </c>
      <c r="AJ2777" s="237" t="s">
        <v>260</v>
      </c>
    </row>
    <row r="2778" spans="1:36">
      <c r="A2778" s="237" t="str">
        <f t="shared" si="485"/>
        <v>0415500289知的障害者通所更生施設</v>
      </c>
      <c r="B2778" s="237" t="s">
        <v>7668</v>
      </c>
      <c r="C2778" s="237" t="s">
        <v>7669</v>
      </c>
      <c r="D2778" s="237" t="str">
        <f t="shared" si="486"/>
        <v>シャカイフクシホウジンセンダイハゲミノカイ</v>
      </c>
      <c r="E2778" s="237" t="s">
        <v>6965</v>
      </c>
      <c r="F2778" s="237" t="str">
        <f t="shared" si="487"/>
        <v>980</v>
      </c>
      <c r="G2778" s="237" t="str">
        <f t="shared" si="488"/>
        <v>0822</v>
      </c>
      <c r="H2778" s="237" t="s">
        <v>7670</v>
      </c>
      <c r="I2778" s="237" t="str">
        <f t="shared" si="489"/>
        <v>仙台市青葉区立町１８番３号</v>
      </c>
      <c r="J2778" s="237" t="s">
        <v>7671</v>
      </c>
      <c r="K2778" s="237" t="s">
        <v>7671</v>
      </c>
      <c r="L2778" s="237" t="s">
        <v>248</v>
      </c>
      <c r="M2778" s="237" t="s">
        <v>7672</v>
      </c>
      <c r="N2778" s="237" t="s">
        <v>12439</v>
      </c>
      <c r="O2778" s="237" t="s">
        <v>12440</v>
      </c>
      <c r="P2778" s="237" t="s">
        <v>8359</v>
      </c>
      <c r="Q2778" s="237" t="s">
        <v>8511</v>
      </c>
      <c r="R2778" s="237" t="s">
        <v>12441</v>
      </c>
      <c r="S2778" s="237" t="s">
        <v>12442</v>
      </c>
      <c r="T2778" s="237" t="s">
        <v>12443</v>
      </c>
      <c r="U2778" s="237" t="s">
        <v>12444</v>
      </c>
      <c r="V2778" s="237" t="s">
        <v>289</v>
      </c>
      <c r="W2778" s="237"/>
      <c r="X2778" s="237"/>
      <c r="Y2778" s="237" t="s">
        <v>12439</v>
      </c>
      <c r="Z2778" s="237" t="s">
        <v>12440</v>
      </c>
      <c r="AA2778" s="237" t="str">
        <f t="shared" si="490"/>
        <v>カモハゲミホーム</v>
      </c>
      <c r="AB2778" s="237" t="s">
        <v>8359</v>
      </c>
      <c r="AC2778" s="237" t="str">
        <f t="shared" si="491"/>
        <v>981</v>
      </c>
      <c r="AD2778" s="237" t="str">
        <f t="shared" si="492"/>
        <v>3122</v>
      </c>
      <c r="AE2778" s="237" t="s">
        <v>8511</v>
      </c>
      <c r="AF2778" s="237" t="s">
        <v>12441</v>
      </c>
      <c r="AG2778" s="237" t="str">
        <f t="shared" si="493"/>
        <v>仙台市泉区加茂２丁目２４－１</v>
      </c>
      <c r="AH2778" s="237" t="s">
        <v>12442</v>
      </c>
      <c r="AI2778" s="237" t="s">
        <v>12443</v>
      </c>
      <c r="AJ2778" s="237" t="s">
        <v>260</v>
      </c>
    </row>
    <row r="2779" spans="1:36">
      <c r="A2779" s="237" t="str">
        <f t="shared" si="485"/>
        <v>0415500297生活介護</v>
      </c>
      <c r="B2779" s="237" t="s">
        <v>7414</v>
      </c>
      <c r="C2779" s="237" t="s">
        <v>7415</v>
      </c>
      <c r="D2779" s="237" t="str">
        <f t="shared" si="486"/>
        <v>シャカイフクシホウジンコウセイカイ</v>
      </c>
      <c r="E2779" s="237" t="s">
        <v>7416</v>
      </c>
      <c r="F2779" s="237" t="str">
        <f t="shared" si="487"/>
        <v>989</v>
      </c>
      <c r="G2779" s="237" t="str">
        <f t="shared" si="488"/>
        <v>3122</v>
      </c>
      <c r="H2779" s="237" t="s">
        <v>7417</v>
      </c>
      <c r="I2779" s="237" t="str">
        <f t="shared" si="489"/>
        <v>仙台市青葉区栗生一丁目25番地の１</v>
      </c>
      <c r="J2779" s="237" t="s">
        <v>7418</v>
      </c>
      <c r="K2779" s="237" t="s">
        <v>7419</v>
      </c>
      <c r="L2779" s="237" t="s">
        <v>248</v>
      </c>
      <c r="M2779" s="237" t="s">
        <v>7420</v>
      </c>
      <c r="N2779" s="237" t="s">
        <v>12445</v>
      </c>
      <c r="O2779" s="237" t="s">
        <v>12446</v>
      </c>
      <c r="P2779" s="237" t="s">
        <v>1505</v>
      </c>
      <c r="Q2779" s="237" t="s">
        <v>8511</v>
      </c>
      <c r="R2779" s="237" t="s">
        <v>12447</v>
      </c>
      <c r="S2779" s="237" t="s">
        <v>12448</v>
      </c>
      <c r="T2779" s="237" t="s">
        <v>12449</v>
      </c>
      <c r="U2779" s="237" t="s">
        <v>12450</v>
      </c>
      <c r="V2779" s="237" t="s">
        <v>105</v>
      </c>
      <c r="W2779" s="237"/>
      <c r="X2779" s="237"/>
      <c r="Y2779" s="237" t="s">
        <v>12445</v>
      </c>
      <c r="Z2779" s="237" t="s">
        <v>12446</v>
      </c>
      <c r="AA2779" s="237" t="str">
        <f t="shared" si="490"/>
        <v>ショウガイフクシサービスジギョウショホウユウ</v>
      </c>
      <c r="AB2779" s="237" t="s">
        <v>1505</v>
      </c>
      <c r="AC2779" s="237" t="str">
        <f t="shared" si="491"/>
        <v>981</v>
      </c>
      <c r="AD2779" s="237" t="str">
        <f t="shared" si="492"/>
        <v>3217</v>
      </c>
      <c r="AE2779" s="237" t="s">
        <v>8511</v>
      </c>
      <c r="AF2779" s="237" t="s">
        <v>12447</v>
      </c>
      <c r="AG2779" s="237" t="str">
        <f t="shared" si="493"/>
        <v>仙台市泉区実沢字館後８番地の２</v>
      </c>
      <c r="AH2779" s="237" t="s">
        <v>12448</v>
      </c>
      <c r="AI2779" s="237" t="s">
        <v>12449</v>
      </c>
      <c r="AJ2779" s="237" t="s">
        <v>260</v>
      </c>
    </row>
    <row r="2780" spans="1:36">
      <c r="A2780" s="237" t="str">
        <f t="shared" si="485"/>
        <v>0415500297就労継続支援Ｂ型</v>
      </c>
      <c r="B2780" s="237" t="s">
        <v>7414</v>
      </c>
      <c r="C2780" s="237" t="s">
        <v>7415</v>
      </c>
      <c r="D2780" s="237" t="str">
        <f t="shared" si="486"/>
        <v>シャカイフクシホウジンコウセイカイ</v>
      </c>
      <c r="E2780" s="237" t="s">
        <v>7416</v>
      </c>
      <c r="F2780" s="237" t="str">
        <f t="shared" si="487"/>
        <v>989</v>
      </c>
      <c r="G2780" s="237" t="str">
        <f t="shared" si="488"/>
        <v>3122</v>
      </c>
      <c r="H2780" s="237" t="s">
        <v>7417</v>
      </c>
      <c r="I2780" s="237" t="str">
        <f t="shared" si="489"/>
        <v>仙台市青葉区栗生一丁目25番地の１</v>
      </c>
      <c r="J2780" s="237" t="s">
        <v>7418</v>
      </c>
      <c r="K2780" s="237" t="s">
        <v>7419</v>
      </c>
      <c r="L2780" s="237" t="s">
        <v>248</v>
      </c>
      <c r="M2780" s="237" t="s">
        <v>7420</v>
      </c>
      <c r="N2780" s="237" t="s">
        <v>12445</v>
      </c>
      <c r="O2780" s="237" t="s">
        <v>12446</v>
      </c>
      <c r="P2780" s="237" t="s">
        <v>1505</v>
      </c>
      <c r="Q2780" s="237" t="s">
        <v>8511</v>
      </c>
      <c r="R2780" s="237" t="s">
        <v>12447</v>
      </c>
      <c r="S2780" s="237" t="s">
        <v>12448</v>
      </c>
      <c r="T2780" s="237" t="s">
        <v>12449</v>
      </c>
      <c r="U2780" s="237" t="s">
        <v>12450</v>
      </c>
      <c r="V2780" s="237" t="s">
        <v>111</v>
      </c>
      <c r="W2780" s="237"/>
      <c r="X2780" s="237"/>
      <c r="Y2780" s="237" t="s">
        <v>12445</v>
      </c>
      <c r="Z2780" s="237" t="s">
        <v>12446</v>
      </c>
      <c r="AA2780" s="237" t="str">
        <f t="shared" si="490"/>
        <v>ショウガイフクシサービスジギョウショホウユウ</v>
      </c>
      <c r="AB2780" s="237" t="s">
        <v>1505</v>
      </c>
      <c r="AC2780" s="237" t="str">
        <f t="shared" si="491"/>
        <v>981</v>
      </c>
      <c r="AD2780" s="237" t="str">
        <f t="shared" si="492"/>
        <v>3217</v>
      </c>
      <c r="AE2780" s="237" t="s">
        <v>8511</v>
      </c>
      <c r="AF2780" s="237" t="s">
        <v>12447</v>
      </c>
      <c r="AG2780" s="237" t="str">
        <f t="shared" si="493"/>
        <v>仙台市泉区実沢字館後８番地の２</v>
      </c>
      <c r="AH2780" s="237" t="s">
        <v>12448</v>
      </c>
      <c r="AI2780" s="237" t="s">
        <v>12449</v>
      </c>
      <c r="AJ2780" s="237" t="s">
        <v>260</v>
      </c>
    </row>
    <row r="2781" spans="1:36">
      <c r="A2781" s="237" t="str">
        <f t="shared" si="485"/>
        <v>0415500297知的障害者通所授産施設</v>
      </c>
      <c r="B2781" s="237" t="s">
        <v>7414</v>
      </c>
      <c r="C2781" s="237" t="s">
        <v>7415</v>
      </c>
      <c r="D2781" s="237" t="str">
        <f t="shared" si="486"/>
        <v>シャカイフクシホウジンコウセイカイ</v>
      </c>
      <c r="E2781" s="237" t="s">
        <v>7416</v>
      </c>
      <c r="F2781" s="237" t="str">
        <f t="shared" si="487"/>
        <v>989</v>
      </c>
      <c r="G2781" s="237" t="str">
        <f t="shared" si="488"/>
        <v>3122</v>
      </c>
      <c r="H2781" s="237" t="s">
        <v>7417</v>
      </c>
      <c r="I2781" s="237" t="str">
        <f t="shared" si="489"/>
        <v>仙台市青葉区栗生一丁目25番地の１</v>
      </c>
      <c r="J2781" s="237" t="s">
        <v>7418</v>
      </c>
      <c r="K2781" s="237" t="s">
        <v>7419</v>
      </c>
      <c r="L2781" s="237" t="s">
        <v>248</v>
      </c>
      <c r="M2781" s="237" t="s">
        <v>7420</v>
      </c>
      <c r="N2781" s="237" t="s">
        <v>12445</v>
      </c>
      <c r="O2781" s="237" t="s">
        <v>12446</v>
      </c>
      <c r="P2781" s="237" t="s">
        <v>1505</v>
      </c>
      <c r="Q2781" s="237" t="s">
        <v>8511</v>
      </c>
      <c r="R2781" s="237" t="s">
        <v>12447</v>
      </c>
      <c r="S2781" s="237" t="s">
        <v>12448</v>
      </c>
      <c r="T2781" s="237" t="s">
        <v>12449</v>
      </c>
      <c r="U2781" s="237" t="s">
        <v>12450</v>
      </c>
      <c r="V2781" s="237" t="s">
        <v>561</v>
      </c>
      <c r="W2781" s="237"/>
      <c r="X2781" s="237"/>
      <c r="Y2781" s="237" t="s">
        <v>12451</v>
      </c>
      <c r="Z2781" s="237" t="s">
        <v>12452</v>
      </c>
      <c r="AA2781" s="237" t="str">
        <f t="shared" si="490"/>
        <v>ホウユウ</v>
      </c>
      <c r="AB2781" s="237" t="s">
        <v>1505</v>
      </c>
      <c r="AC2781" s="237" t="str">
        <f t="shared" si="491"/>
        <v>981</v>
      </c>
      <c r="AD2781" s="237" t="str">
        <f t="shared" si="492"/>
        <v>3217</v>
      </c>
      <c r="AE2781" s="237" t="s">
        <v>8511</v>
      </c>
      <c r="AF2781" s="237" t="s">
        <v>12453</v>
      </c>
      <c r="AG2781" s="237" t="str">
        <f t="shared" si="493"/>
        <v>仙台市泉区実沢字館後８－２</v>
      </c>
      <c r="AH2781" s="237" t="s">
        <v>12448</v>
      </c>
      <c r="AI2781" s="237" t="s">
        <v>12449</v>
      </c>
      <c r="AJ2781" s="237" t="s">
        <v>260</v>
      </c>
    </row>
    <row r="2782" spans="1:36">
      <c r="A2782" s="237" t="str">
        <f t="shared" si="485"/>
        <v>0415500370生活介護</v>
      </c>
      <c r="B2782" s="237" t="s">
        <v>12454</v>
      </c>
      <c r="C2782" s="237" t="s">
        <v>12455</v>
      </c>
      <c r="D2782" s="237" t="str">
        <f t="shared" si="486"/>
        <v>シャカイフクシホウジンタイヨウノオカフクシカイ</v>
      </c>
      <c r="E2782" s="237" t="s">
        <v>12456</v>
      </c>
      <c r="F2782" s="237" t="str">
        <f t="shared" si="487"/>
        <v>981</v>
      </c>
      <c r="G2782" s="237" t="str">
        <f t="shared" si="488"/>
        <v>3215</v>
      </c>
      <c r="H2782" s="237" t="s">
        <v>12457</v>
      </c>
      <c r="I2782" s="237" t="str">
        <f t="shared" si="489"/>
        <v>仙台市泉区北中山四丁目26番地の18</v>
      </c>
      <c r="J2782" s="237" t="s">
        <v>12458</v>
      </c>
      <c r="K2782" s="237" t="s">
        <v>12459</v>
      </c>
      <c r="L2782" s="237" t="s">
        <v>248</v>
      </c>
      <c r="M2782" s="237" t="s">
        <v>12460</v>
      </c>
      <c r="N2782" s="237" t="s">
        <v>12461</v>
      </c>
      <c r="O2782" s="237" t="s">
        <v>12462</v>
      </c>
      <c r="P2782" s="237" t="s">
        <v>12456</v>
      </c>
      <c r="Q2782" s="237" t="s">
        <v>8511</v>
      </c>
      <c r="R2782" s="237" t="s">
        <v>12457</v>
      </c>
      <c r="S2782" s="237" t="s">
        <v>12458</v>
      </c>
      <c r="T2782" s="237" t="s">
        <v>12459</v>
      </c>
      <c r="U2782" s="237" t="s">
        <v>12463</v>
      </c>
      <c r="V2782" s="237" t="s">
        <v>105</v>
      </c>
      <c r="W2782" s="237"/>
      <c r="X2782" s="237"/>
      <c r="Y2782" s="237" t="s">
        <v>12461</v>
      </c>
      <c r="Z2782" s="237" t="s">
        <v>12462</v>
      </c>
      <c r="AA2782" s="237" t="str">
        <f t="shared" si="490"/>
        <v>センダイローズガーデン</v>
      </c>
      <c r="AB2782" s="237" t="s">
        <v>12456</v>
      </c>
      <c r="AC2782" s="237" t="str">
        <f t="shared" si="491"/>
        <v>981</v>
      </c>
      <c r="AD2782" s="237" t="str">
        <f t="shared" si="492"/>
        <v>3215</v>
      </c>
      <c r="AE2782" s="237" t="s">
        <v>8511</v>
      </c>
      <c r="AF2782" s="237" t="s">
        <v>12457</v>
      </c>
      <c r="AG2782" s="237" t="str">
        <f t="shared" si="493"/>
        <v>仙台市泉区北中山四丁目26番地の18</v>
      </c>
      <c r="AH2782" s="237" t="s">
        <v>12458</v>
      </c>
      <c r="AI2782" s="237" t="s">
        <v>12459</v>
      </c>
      <c r="AJ2782" s="237" t="s">
        <v>260</v>
      </c>
    </row>
    <row r="2783" spans="1:36">
      <c r="A2783" s="237" t="str">
        <f t="shared" si="485"/>
        <v>0415500370就労移行支援</v>
      </c>
      <c r="B2783" s="237" t="s">
        <v>12454</v>
      </c>
      <c r="C2783" s="237" t="s">
        <v>12455</v>
      </c>
      <c r="D2783" s="237" t="str">
        <f t="shared" si="486"/>
        <v>シャカイフクシホウジンタイヨウノオカフクシカイ</v>
      </c>
      <c r="E2783" s="237" t="s">
        <v>12456</v>
      </c>
      <c r="F2783" s="237" t="str">
        <f t="shared" si="487"/>
        <v>981</v>
      </c>
      <c r="G2783" s="237" t="str">
        <f t="shared" si="488"/>
        <v>3215</v>
      </c>
      <c r="H2783" s="237" t="s">
        <v>12457</v>
      </c>
      <c r="I2783" s="237" t="str">
        <f t="shared" si="489"/>
        <v>仙台市泉区北中山四丁目26番地の18</v>
      </c>
      <c r="J2783" s="237" t="s">
        <v>12458</v>
      </c>
      <c r="K2783" s="237" t="s">
        <v>12459</v>
      </c>
      <c r="L2783" s="237" t="s">
        <v>248</v>
      </c>
      <c r="M2783" s="237" t="s">
        <v>12460</v>
      </c>
      <c r="N2783" s="237" t="s">
        <v>12461</v>
      </c>
      <c r="O2783" s="237" t="s">
        <v>12462</v>
      </c>
      <c r="P2783" s="237" t="s">
        <v>12456</v>
      </c>
      <c r="Q2783" s="237" t="s">
        <v>8511</v>
      </c>
      <c r="R2783" s="237" t="s">
        <v>12457</v>
      </c>
      <c r="S2783" s="237" t="s">
        <v>12458</v>
      </c>
      <c r="T2783" s="237" t="s">
        <v>12459</v>
      </c>
      <c r="U2783" s="237" t="s">
        <v>12463</v>
      </c>
      <c r="V2783" s="237" t="s">
        <v>109</v>
      </c>
      <c r="W2783" s="237"/>
      <c r="X2783" s="237"/>
      <c r="Y2783" s="237" t="s">
        <v>12461</v>
      </c>
      <c r="Z2783" s="237" t="s">
        <v>12462</v>
      </c>
      <c r="AA2783" s="237" t="str">
        <f t="shared" si="490"/>
        <v>センダイローズガーデン</v>
      </c>
      <c r="AB2783" s="237" t="s">
        <v>12456</v>
      </c>
      <c r="AC2783" s="237" t="str">
        <f t="shared" si="491"/>
        <v>981</v>
      </c>
      <c r="AD2783" s="237" t="str">
        <f t="shared" si="492"/>
        <v>3215</v>
      </c>
      <c r="AE2783" s="237" t="s">
        <v>8511</v>
      </c>
      <c r="AF2783" s="237" t="s">
        <v>12464</v>
      </c>
      <c r="AG2783" s="237" t="str">
        <f t="shared" si="493"/>
        <v>仙台市泉区北中山４丁目２６－１８</v>
      </c>
      <c r="AH2783" s="237" t="s">
        <v>12458</v>
      </c>
      <c r="AI2783" s="237" t="s">
        <v>12459</v>
      </c>
      <c r="AJ2783" s="237" t="s">
        <v>332</v>
      </c>
    </row>
    <row r="2784" spans="1:36">
      <c r="A2784" s="237" t="str">
        <f t="shared" si="485"/>
        <v>0415500370就労継続支援Ａ型</v>
      </c>
      <c r="B2784" s="237" t="s">
        <v>12454</v>
      </c>
      <c r="C2784" s="237" t="s">
        <v>12455</v>
      </c>
      <c r="D2784" s="237" t="str">
        <f t="shared" si="486"/>
        <v>シャカイフクシホウジンタイヨウノオカフクシカイ</v>
      </c>
      <c r="E2784" s="237" t="s">
        <v>12456</v>
      </c>
      <c r="F2784" s="237" t="str">
        <f t="shared" si="487"/>
        <v>981</v>
      </c>
      <c r="G2784" s="237" t="str">
        <f t="shared" si="488"/>
        <v>3215</v>
      </c>
      <c r="H2784" s="237" t="s">
        <v>12457</v>
      </c>
      <c r="I2784" s="237" t="str">
        <f t="shared" si="489"/>
        <v>仙台市泉区北中山四丁目26番地の18</v>
      </c>
      <c r="J2784" s="237" t="s">
        <v>12458</v>
      </c>
      <c r="K2784" s="237" t="s">
        <v>12459</v>
      </c>
      <c r="L2784" s="237" t="s">
        <v>248</v>
      </c>
      <c r="M2784" s="237" t="s">
        <v>12460</v>
      </c>
      <c r="N2784" s="237" t="s">
        <v>12461</v>
      </c>
      <c r="O2784" s="237" t="s">
        <v>12462</v>
      </c>
      <c r="P2784" s="237" t="s">
        <v>12456</v>
      </c>
      <c r="Q2784" s="237" t="s">
        <v>8511</v>
      </c>
      <c r="R2784" s="237" t="s">
        <v>12457</v>
      </c>
      <c r="S2784" s="237" t="s">
        <v>12458</v>
      </c>
      <c r="T2784" s="237" t="s">
        <v>12459</v>
      </c>
      <c r="U2784" s="237" t="s">
        <v>12463</v>
      </c>
      <c r="V2784" s="237" t="s">
        <v>110</v>
      </c>
      <c r="W2784" s="237"/>
      <c r="X2784" s="237"/>
      <c r="Y2784" s="237" t="s">
        <v>12461</v>
      </c>
      <c r="Z2784" s="237" t="s">
        <v>12462</v>
      </c>
      <c r="AA2784" s="237" t="str">
        <f t="shared" si="490"/>
        <v>センダイローズガーデン</v>
      </c>
      <c r="AB2784" s="237" t="s">
        <v>12456</v>
      </c>
      <c r="AC2784" s="237" t="str">
        <f t="shared" si="491"/>
        <v>981</v>
      </c>
      <c r="AD2784" s="237" t="str">
        <f t="shared" si="492"/>
        <v>3215</v>
      </c>
      <c r="AE2784" s="237" t="s">
        <v>8511</v>
      </c>
      <c r="AF2784" s="237" t="s">
        <v>12464</v>
      </c>
      <c r="AG2784" s="237" t="str">
        <f t="shared" si="493"/>
        <v>仙台市泉区北中山４丁目２６－１８</v>
      </c>
      <c r="AH2784" s="237" t="s">
        <v>12458</v>
      </c>
      <c r="AI2784" s="237" t="s">
        <v>12459</v>
      </c>
      <c r="AJ2784" s="237" t="s">
        <v>332</v>
      </c>
    </row>
    <row r="2785" spans="1:36">
      <c r="A2785" s="237" t="str">
        <f t="shared" si="485"/>
        <v>0415500370就労継続支援Ｂ型</v>
      </c>
      <c r="B2785" s="237" t="s">
        <v>12454</v>
      </c>
      <c r="C2785" s="237" t="s">
        <v>12455</v>
      </c>
      <c r="D2785" s="237" t="str">
        <f t="shared" si="486"/>
        <v>シャカイフクシホウジンタイヨウノオカフクシカイ</v>
      </c>
      <c r="E2785" s="237" t="s">
        <v>12456</v>
      </c>
      <c r="F2785" s="237" t="str">
        <f t="shared" si="487"/>
        <v>981</v>
      </c>
      <c r="G2785" s="237" t="str">
        <f t="shared" si="488"/>
        <v>3215</v>
      </c>
      <c r="H2785" s="237" t="s">
        <v>12457</v>
      </c>
      <c r="I2785" s="237" t="str">
        <f t="shared" si="489"/>
        <v>仙台市泉区北中山四丁目26番地の18</v>
      </c>
      <c r="J2785" s="237" t="s">
        <v>12458</v>
      </c>
      <c r="K2785" s="237" t="s">
        <v>12459</v>
      </c>
      <c r="L2785" s="237" t="s">
        <v>248</v>
      </c>
      <c r="M2785" s="237" t="s">
        <v>12460</v>
      </c>
      <c r="N2785" s="237" t="s">
        <v>12461</v>
      </c>
      <c r="O2785" s="237" t="s">
        <v>12462</v>
      </c>
      <c r="P2785" s="237" t="s">
        <v>12456</v>
      </c>
      <c r="Q2785" s="237" t="s">
        <v>8511</v>
      </c>
      <c r="R2785" s="237" t="s">
        <v>12457</v>
      </c>
      <c r="S2785" s="237" t="s">
        <v>12458</v>
      </c>
      <c r="T2785" s="237" t="s">
        <v>12459</v>
      </c>
      <c r="U2785" s="237" t="s">
        <v>12463</v>
      </c>
      <c r="V2785" s="237" t="s">
        <v>111</v>
      </c>
      <c r="W2785" s="237"/>
      <c r="X2785" s="237"/>
      <c r="Y2785" s="237" t="s">
        <v>12461</v>
      </c>
      <c r="Z2785" s="237" t="s">
        <v>12462</v>
      </c>
      <c r="AA2785" s="237" t="str">
        <f t="shared" si="490"/>
        <v>センダイローズガーデン</v>
      </c>
      <c r="AB2785" s="237" t="s">
        <v>12456</v>
      </c>
      <c r="AC2785" s="237" t="str">
        <f t="shared" si="491"/>
        <v>981</v>
      </c>
      <c r="AD2785" s="237" t="str">
        <f t="shared" si="492"/>
        <v>3215</v>
      </c>
      <c r="AE2785" s="237" t="s">
        <v>8511</v>
      </c>
      <c r="AF2785" s="237" t="s">
        <v>12457</v>
      </c>
      <c r="AG2785" s="237" t="str">
        <f t="shared" si="493"/>
        <v>仙台市泉区北中山四丁目26番地の18</v>
      </c>
      <c r="AH2785" s="237" t="s">
        <v>12458</v>
      </c>
      <c r="AI2785" s="237" t="s">
        <v>12459</v>
      </c>
      <c r="AJ2785" s="237" t="s">
        <v>260</v>
      </c>
    </row>
    <row r="2786" spans="1:36">
      <c r="A2786" s="237" t="str">
        <f t="shared" si="485"/>
        <v>0415500370知的障害者通所授産施設</v>
      </c>
      <c r="B2786" s="237" t="s">
        <v>12454</v>
      </c>
      <c r="C2786" s="237" t="s">
        <v>12455</v>
      </c>
      <c r="D2786" s="237" t="str">
        <f t="shared" si="486"/>
        <v>シャカイフクシホウジンタイヨウノオカフクシカイ</v>
      </c>
      <c r="E2786" s="237" t="s">
        <v>12456</v>
      </c>
      <c r="F2786" s="237" t="str">
        <f t="shared" si="487"/>
        <v>981</v>
      </c>
      <c r="G2786" s="237" t="str">
        <f t="shared" si="488"/>
        <v>3215</v>
      </c>
      <c r="H2786" s="237" t="s">
        <v>12457</v>
      </c>
      <c r="I2786" s="237" t="str">
        <f t="shared" si="489"/>
        <v>仙台市泉区北中山四丁目26番地の18</v>
      </c>
      <c r="J2786" s="237" t="s">
        <v>12458</v>
      </c>
      <c r="K2786" s="237" t="s">
        <v>12459</v>
      </c>
      <c r="L2786" s="237" t="s">
        <v>248</v>
      </c>
      <c r="M2786" s="237" t="s">
        <v>12460</v>
      </c>
      <c r="N2786" s="237" t="s">
        <v>12461</v>
      </c>
      <c r="O2786" s="237" t="s">
        <v>12462</v>
      </c>
      <c r="P2786" s="237" t="s">
        <v>12456</v>
      </c>
      <c r="Q2786" s="237" t="s">
        <v>8511</v>
      </c>
      <c r="R2786" s="237" t="s">
        <v>12457</v>
      </c>
      <c r="S2786" s="237" t="s">
        <v>12458</v>
      </c>
      <c r="T2786" s="237" t="s">
        <v>12459</v>
      </c>
      <c r="U2786" s="237" t="s">
        <v>12463</v>
      </c>
      <c r="V2786" s="237" t="s">
        <v>561</v>
      </c>
      <c r="W2786" s="237"/>
      <c r="X2786" s="237"/>
      <c r="Y2786" s="237" t="s">
        <v>12461</v>
      </c>
      <c r="Z2786" s="237" t="s">
        <v>12462</v>
      </c>
      <c r="AA2786" s="237" t="str">
        <f t="shared" si="490"/>
        <v>センダイローズガーデン</v>
      </c>
      <c r="AB2786" s="237" t="s">
        <v>12456</v>
      </c>
      <c r="AC2786" s="237" t="str">
        <f t="shared" si="491"/>
        <v>981</v>
      </c>
      <c r="AD2786" s="237" t="str">
        <f t="shared" si="492"/>
        <v>3215</v>
      </c>
      <c r="AE2786" s="237" t="s">
        <v>8511</v>
      </c>
      <c r="AF2786" s="237" t="s">
        <v>12464</v>
      </c>
      <c r="AG2786" s="237" t="str">
        <f t="shared" si="493"/>
        <v>仙台市泉区北中山４丁目２６－１８</v>
      </c>
      <c r="AH2786" s="237" t="s">
        <v>12458</v>
      </c>
      <c r="AI2786" s="237" t="s">
        <v>12459</v>
      </c>
      <c r="AJ2786" s="237" t="s">
        <v>260</v>
      </c>
    </row>
    <row r="2787" spans="1:36">
      <c r="A2787" s="237" t="str">
        <f t="shared" si="485"/>
        <v>0415500388生活介護</v>
      </c>
      <c r="B2787" s="237" t="s">
        <v>4646</v>
      </c>
      <c r="C2787" s="237" t="s">
        <v>4647</v>
      </c>
      <c r="D2787" s="237" t="str">
        <f t="shared" si="486"/>
        <v>シャカイフクシホウジンチャレンジドライフ</v>
      </c>
      <c r="E2787" s="237" t="s">
        <v>4648</v>
      </c>
      <c r="F2787" s="237" t="str">
        <f t="shared" si="487"/>
        <v>981</v>
      </c>
      <c r="G2787" s="237" t="str">
        <f t="shared" si="488"/>
        <v>3203</v>
      </c>
      <c r="H2787" s="237" t="s">
        <v>10796</v>
      </c>
      <c r="I2787" s="237" t="str">
        <f t="shared" si="489"/>
        <v>仙台市泉区高森７丁目１番地の４</v>
      </c>
      <c r="J2787" s="237" t="s">
        <v>10797</v>
      </c>
      <c r="K2787" s="237" t="s">
        <v>7598</v>
      </c>
      <c r="L2787" s="237" t="s">
        <v>248</v>
      </c>
      <c r="M2787" s="237" t="s">
        <v>4652</v>
      </c>
      <c r="N2787" s="237" t="s">
        <v>12465</v>
      </c>
      <c r="O2787" s="237" t="s">
        <v>12466</v>
      </c>
      <c r="P2787" s="237" t="s">
        <v>4648</v>
      </c>
      <c r="Q2787" s="237" t="s">
        <v>8511</v>
      </c>
      <c r="R2787" s="237" t="s">
        <v>12467</v>
      </c>
      <c r="S2787" s="237" t="s">
        <v>4650</v>
      </c>
      <c r="T2787" s="237" t="s">
        <v>4651</v>
      </c>
      <c r="U2787" s="237" t="s">
        <v>12468</v>
      </c>
      <c r="V2787" s="237" t="s">
        <v>105</v>
      </c>
      <c r="W2787" s="237"/>
      <c r="X2787" s="237"/>
      <c r="Y2787" s="237" t="s">
        <v>12465</v>
      </c>
      <c r="Z2787" s="237" t="s">
        <v>12466</v>
      </c>
      <c r="AA2787" s="237" t="str">
        <f t="shared" si="490"/>
        <v>ステイジセンダイ</v>
      </c>
      <c r="AB2787" s="237" t="s">
        <v>4648</v>
      </c>
      <c r="AC2787" s="237" t="str">
        <f t="shared" si="491"/>
        <v>981</v>
      </c>
      <c r="AD2787" s="237" t="str">
        <f t="shared" si="492"/>
        <v>3203</v>
      </c>
      <c r="AE2787" s="237" t="s">
        <v>8511</v>
      </c>
      <c r="AF2787" s="237" t="s">
        <v>12467</v>
      </c>
      <c r="AG2787" s="237" t="str">
        <f t="shared" si="493"/>
        <v>仙台市泉区高森７－１－４</v>
      </c>
      <c r="AH2787" s="237" t="s">
        <v>4650</v>
      </c>
      <c r="AI2787" s="237" t="s">
        <v>4651</v>
      </c>
      <c r="AJ2787" s="237" t="s">
        <v>260</v>
      </c>
    </row>
    <row r="2788" spans="1:36">
      <c r="A2788" s="237" t="str">
        <f t="shared" si="485"/>
        <v>0415500388就労継続支援Ｂ型</v>
      </c>
      <c r="B2788" s="237" t="s">
        <v>4646</v>
      </c>
      <c r="C2788" s="237" t="s">
        <v>4647</v>
      </c>
      <c r="D2788" s="237" t="str">
        <f t="shared" si="486"/>
        <v>シャカイフクシホウジンチャレンジドライフ</v>
      </c>
      <c r="E2788" s="237" t="s">
        <v>4648</v>
      </c>
      <c r="F2788" s="237" t="str">
        <f t="shared" si="487"/>
        <v>981</v>
      </c>
      <c r="G2788" s="237" t="str">
        <f t="shared" si="488"/>
        <v>3203</v>
      </c>
      <c r="H2788" s="237" t="s">
        <v>10796</v>
      </c>
      <c r="I2788" s="237" t="str">
        <f t="shared" si="489"/>
        <v>仙台市泉区高森７丁目１番地の４</v>
      </c>
      <c r="J2788" s="237" t="s">
        <v>10797</v>
      </c>
      <c r="K2788" s="237" t="s">
        <v>7598</v>
      </c>
      <c r="L2788" s="237" t="s">
        <v>248</v>
      </c>
      <c r="M2788" s="237" t="s">
        <v>4652</v>
      </c>
      <c r="N2788" s="237" t="s">
        <v>12465</v>
      </c>
      <c r="O2788" s="237" t="s">
        <v>12466</v>
      </c>
      <c r="P2788" s="237" t="s">
        <v>4648</v>
      </c>
      <c r="Q2788" s="237" t="s">
        <v>8511</v>
      </c>
      <c r="R2788" s="237" t="s">
        <v>12467</v>
      </c>
      <c r="S2788" s="237" t="s">
        <v>4650</v>
      </c>
      <c r="T2788" s="237" t="s">
        <v>4651</v>
      </c>
      <c r="U2788" s="237" t="s">
        <v>12468</v>
      </c>
      <c r="V2788" s="237" t="s">
        <v>111</v>
      </c>
      <c r="W2788" s="237"/>
      <c r="X2788" s="237"/>
      <c r="Y2788" s="237" t="s">
        <v>12465</v>
      </c>
      <c r="Z2788" s="237" t="s">
        <v>12466</v>
      </c>
      <c r="AA2788" s="237" t="str">
        <f t="shared" si="490"/>
        <v>ステイジセンダイ</v>
      </c>
      <c r="AB2788" s="237" t="s">
        <v>4648</v>
      </c>
      <c r="AC2788" s="237" t="str">
        <f t="shared" si="491"/>
        <v>981</v>
      </c>
      <c r="AD2788" s="237" t="str">
        <f t="shared" si="492"/>
        <v>3203</v>
      </c>
      <c r="AE2788" s="237" t="s">
        <v>8511</v>
      </c>
      <c r="AF2788" s="237" t="s">
        <v>12467</v>
      </c>
      <c r="AG2788" s="237" t="str">
        <f t="shared" si="493"/>
        <v>仙台市泉区高森７－１－４</v>
      </c>
      <c r="AH2788" s="237" t="s">
        <v>4650</v>
      </c>
      <c r="AI2788" s="237" t="s">
        <v>4651</v>
      </c>
      <c r="AJ2788" s="237" t="s">
        <v>260</v>
      </c>
    </row>
    <row r="2789" spans="1:36">
      <c r="A2789" s="237" t="str">
        <f t="shared" si="485"/>
        <v>0415500388知的障害者通所授産施設</v>
      </c>
      <c r="B2789" s="237" t="s">
        <v>4646</v>
      </c>
      <c r="C2789" s="237" t="s">
        <v>4647</v>
      </c>
      <c r="D2789" s="237" t="str">
        <f t="shared" si="486"/>
        <v>シャカイフクシホウジンチャレンジドライフ</v>
      </c>
      <c r="E2789" s="237" t="s">
        <v>4648</v>
      </c>
      <c r="F2789" s="237" t="str">
        <f t="shared" si="487"/>
        <v>981</v>
      </c>
      <c r="G2789" s="237" t="str">
        <f t="shared" si="488"/>
        <v>3203</v>
      </c>
      <c r="H2789" s="237" t="s">
        <v>10796</v>
      </c>
      <c r="I2789" s="237" t="str">
        <f t="shared" si="489"/>
        <v>仙台市泉区高森７丁目１番地の４</v>
      </c>
      <c r="J2789" s="237" t="s">
        <v>10797</v>
      </c>
      <c r="K2789" s="237" t="s">
        <v>7598</v>
      </c>
      <c r="L2789" s="237" t="s">
        <v>248</v>
      </c>
      <c r="M2789" s="237" t="s">
        <v>4652</v>
      </c>
      <c r="N2789" s="237" t="s">
        <v>12465</v>
      </c>
      <c r="O2789" s="237" t="s">
        <v>12466</v>
      </c>
      <c r="P2789" s="237" t="s">
        <v>4648</v>
      </c>
      <c r="Q2789" s="237" t="s">
        <v>8511</v>
      </c>
      <c r="R2789" s="237" t="s">
        <v>12467</v>
      </c>
      <c r="S2789" s="237" t="s">
        <v>4650</v>
      </c>
      <c r="T2789" s="237" t="s">
        <v>4651</v>
      </c>
      <c r="U2789" s="237" t="s">
        <v>12468</v>
      </c>
      <c r="V2789" s="237" t="s">
        <v>561</v>
      </c>
      <c r="W2789" s="237"/>
      <c r="X2789" s="237"/>
      <c r="Y2789" s="237" t="s">
        <v>12469</v>
      </c>
      <c r="Z2789" s="237" t="s">
        <v>12470</v>
      </c>
      <c r="AA2789" s="237" t="str">
        <f t="shared" si="490"/>
        <v>スティジセンダイ</v>
      </c>
      <c r="AB2789" s="237" t="s">
        <v>4648</v>
      </c>
      <c r="AC2789" s="237" t="str">
        <f t="shared" si="491"/>
        <v>981</v>
      </c>
      <c r="AD2789" s="237" t="str">
        <f t="shared" si="492"/>
        <v>3203</v>
      </c>
      <c r="AE2789" s="237" t="s">
        <v>8511</v>
      </c>
      <c r="AF2789" s="237" t="s">
        <v>12467</v>
      </c>
      <c r="AG2789" s="237" t="str">
        <f t="shared" si="493"/>
        <v>仙台市泉区高森７－１－４</v>
      </c>
      <c r="AH2789" s="237" t="s">
        <v>4650</v>
      </c>
      <c r="AI2789" s="237" t="s">
        <v>4651</v>
      </c>
      <c r="AJ2789" s="237" t="s">
        <v>280</v>
      </c>
    </row>
    <row r="2790" spans="1:36">
      <c r="A2790" s="237" t="str">
        <f t="shared" si="485"/>
        <v>0415500396知的障害者入所更生施設</v>
      </c>
      <c r="B2790" s="237" t="s">
        <v>2055</v>
      </c>
      <c r="C2790" s="237" t="s">
        <v>2056</v>
      </c>
      <c r="D2790" s="237" t="str">
        <f t="shared" si="486"/>
        <v>ミヤギケン</v>
      </c>
      <c r="E2790" s="237" t="s">
        <v>646</v>
      </c>
      <c r="F2790" s="237" t="str">
        <f t="shared" si="487"/>
        <v>980</v>
      </c>
      <c r="G2790" s="237" t="str">
        <f t="shared" si="488"/>
        <v>0014</v>
      </c>
      <c r="H2790" s="237" t="s">
        <v>11136</v>
      </c>
      <c r="I2790" s="237" t="str">
        <f t="shared" si="489"/>
        <v>仙台市青葉区本町三丁目８番１号</v>
      </c>
      <c r="J2790" s="237" t="s">
        <v>11137</v>
      </c>
      <c r="K2790" s="237" t="s">
        <v>2059</v>
      </c>
      <c r="L2790" s="237" t="s">
        <v>2060</v>
      </c>
      <c r="M2790" s="237" t="s">
        <v>2061</v>
      </c>
      <c r="N2790" s="237" t="s">
        <v>12312</v>
      </c>
      <c r="O2790" s="237" t="s">
        <v>12313</v>
      </c>
      <c r="P2790" s="237" t="s">
        <v>12284</v>
      </c>
      <c r="Q2790" s="237" t="s">
        <v>8511</v>
      </c>
      <c r="R2790" s="237" t="s">
        <v>12471</v>
      </c>
      <c r="S2790" s="237" t="s">
        <v>12310</v>
      </c>
      <c r="T2790" s="237" t="s">
        <v>12287</v>
      </c>
      <c r="U2790" s="237" t="s">
        <v>12472</v>
      </c>
      <c r="V2790" s="237" t="s">
        <v>279</v>
      </c>
      <c r="W2790" s="237"/>
      <c r="X2790" s="237"/>
      <c r="Y2790" s="237" t="s">
        <v>12312</v>
      </c>
      <c r="Z2790" s="237" t="s">
        <v>12313</v>
      </c>
      <c r="AA2790" s="237" t="str">
        <f t="shared" si="490"/>
        <v>ミヤギケンダイニケイユウガクエン</v>
      </c>
      <c r="AB2790" s="237" t="s">
        <v>12284</v>
      </c>
      <c r="AC2790" s="237" t="str">
        <f t="shared" si="491"/>
        <v>981</v>
      </c>
      <c r="AD2790" s="237" t="str">
        <f t="shared" si="492"/>
        <v>3213</v>
      </c>
      <c r="AE2790" s="237" t="s">
        <v>8511</v>
      </c>
      <c r="AF2790" s="237" t="s">
        <v>12471</v>
      </c>
      <c r="AG2790" s="237" t="str">
        <f t="shared" si="493"/>
        <v>仙台市泉区南中山５丁目２－１</v>
      </c>
      <c r="AH2790" s="237" t="s">
        <v>12310</v>
      </c>
      <c r="AI2790" s="237" t="s">
        <v>12287</v>
      </c>
      <c r="AJ2790" s="237" t="s">
        <v>280</v>
      </c>
    </row>
    <row r="2791" spans="1:36">
      <c r="A2791" s="237" t="str">
        <f t="shared" si="485"/>
        <v>0415500404知的障害者通所更生施設</v>
      </c>
      <c r="B2791" s="237" t="s">
        <v>7323</v>
      </c>
      <c r="C2791" s="237" t="s">
        <v>7324</v>
      </c>
      <c r="D2791" s="237" t="str">
        <f t="shared" si="486"/>
        <v>シャカイフクシホウジンナノハナカイ</v>
      </c>
      <c r="E2791" s="237" t="s">
        <v>7325</v>
      </c>
      <c r="F2791" s="237" t="str">
        <f t="shared" si="487"/>
        <v>981</v>
      </c>
      <c r="G2791" s="237" t="str">
        <f t="shared" si="488"/>
        <v>0965</v>
      </c>
      <c r="H2791" s="237" t="s">
        <v>7326</v>
      </c>
      <c r="I2791" s="237" t="str">
        <f t="shared" si="489"/>
        <v>仙台市青葉区荒巻神明町２番１０号</v>
      </c>
      <c r="J2791" s="237" t="s">
        <v>7327</v>
      </c>
      <c r="K2791" s="237" t="s">
        <v>7328</v>
      </c>
      <c r="L2791" s="237" t="s">
        <v>248</v>
      </c>
      <c r="M2791" s="237" t="s">
        <v>7329</v>
      </c>
      <c r="N2791" s="237" t="s">
        <v>12473</v>
      </c>
      <c r="O2791" s="237" t="s">
        <v>12474</v>
      </c>
      <c r="P2791" s="237" t="s">
        <v>12475</v>
      </c>
      <c r="Q2791" s="237" t="s">
        <v>8511</v>
      </c>
      <c r="R2791" s="237" t="s">
        <v>12476</v>
      </c>
      <c r="S2791" s="237" t="s">
        <v>12477</v>
      </c>
      <c r="T2791" s="237" t="s">
        <v>12478</v>
      </c>
      <c r="U2791" s="237" t="s">
        <v>12479</v>
      </c>
      <c r="V2791" s="237" t="s">
        <v>289</v>
      </c>
      <c r="W2791" s="237"/>
      <c r="X2791" s="237"/>
      <c r="Y2791" s="237" t="s">
        <v>12473</v>
      </c>
      <c r="Z2791" s="237" t="s">
        <v>12474</v>
      </c>
      <c r="AA2791" s="237" t="str">
        <f t="shared" si="490"/>
        <v>ハマナスエン</v>
      </c>
      <c r="AB2791" s="237" t="s">
        <v>12475</v>
      </c>
      <c r="AC2791" s="237" t="str">
        <f t="shared" si="491"/>
        <v>981</v>
      </c>
      <c r="AD2791" s="237" t="str">
        <f t="shared" si="492"/>
        <v>8007</v>
      </c>
      <c r="AE2791" s="237" t="s">
        <v>8511</v>
      </c>
      <c r="AF2791" s="237" t="s">
        <v>12476</v>
      </c>
      <c r="AG2791" s="237" t="str">
        <f t="shared" si="493"/>
        <v>仙台市泉区虹の丘１丁目１０－７</v>
      </c>
      <c r="AH2791" s="237" t="s">
        <v>12477</v>
      </c>
      <c r="AI2791" s="237" t="s">
        <v>12478</v>
      </c>
      <c r="AJ2791" s="237" t="s">
        <v>280</v>
      </c>
    </row>
    <row r="2792" spans="1:36">
      <c r="A2792" s="237" t="str">
        <f t="shared" si="485"/>
        <v>0415500412生活介護</v>
      </c>
      <c r="B2792" s="237" t="s">
        <v>6865</v>
      </c>
      <c r="C2792" s="237" t="s">
        <v>6866</v>
      </c>
      <c r="D2792" s="237" t="str">
        <f t="shared" si="486"/>
        <v>センダイシ</v>
      </c>
      <c r="E2792" s="237" t="s">
        <v>6867</v>
      </c>
      <c r="F2792" s="237" t="str">
        <f t="shared" si="487"/>
        <v>980</v>
      </c>
      <c r="G2792" s="237" t="str">
        <f t="shared" si="488"/>
        <v>8671</v>
      </c>
      <c r="H2792" s="237" t="s">
        <v>6868</v>
      </c>
      <c r="I2792" s="237" t="str">
        <f t="shared" si="489"/>
        <v>仙台市青葉区国分町三丁目７番１号</v>
      </c>
      <c r="J2792" s="237" t="s">
        <v>6869</v>
      </c>
      <c r="K2792" s="237" t="s">
        <v>6870</v>
      </c>
      <c r="L2792" s="237" t="s">
        <v>323</v>
      </c>
      <c r="M2792" s="237" t="s">
        <v>6871</v>
      </c>
      <c r="N2792" s="237" t="s">
        <v>12480</v>
      </c>
      <c r="O2792" s="237" t="s">
        <v>12481</v>
      </c>
      <c r="P2792" s="237" t="s">
        <v>9558</v>
      </c>
      <c r="Q2792" s="237" t="s">
        <v>8511</v>
      </c>
      <c r="R2792" s="237" t="s">
        <v>12482</v>
      </c>
      <c r="S2792" s="237" t="s">
        <v>12483</v>
      </c>
      <c r="T2792" s="237" t="s">
        <v>12483</v>
      </c>
      <c r="U2792" s="237" t="s">
        <v>12484</v>
      </c>
      <c r="V2792" s="237" t="s">
        <v>105</v>
      </c>
      <c r="W2792" s="237"/>
      <c r="X2792" s="237"/>
      <c r="Y2792" s="237" t="s">
        <v>12480</v>
      </c>
      <c r="Z2792" s="237" t="s">
        <v>12481</v>
      </c>
      <c r="AA2792" s="237" t="str">
        <f t="shared" si="490"/>
        <v>センダイシイズミヒマワリノイエ</v>
      </c>
      <c r="AB2792" s="237" t="s">
        <v>9558</v>
      </c>
      <c r="AC2792" s="237" t="str">
        <f t="shared" si="491"/>
        <v>981</v>
      </c>
      <c r="AD2792" s="237" t="str">
        <f t="shared" si="492"/>
        <v>3131</v>
      </c>
      <c r="AE2792" s="237" t="s">
        <v>8511</v>
      </c>
      <c r="AF2792" s="237" t="s">
        <v>12482</v>
      </c>
      <c r="AG2792" s="237" t="str">
        <f t="shared" si="493"/>
        <v>仙台市泉区七北田字道１３</v>
      </c>
      <c r="AH2792" s="237" t="s">
        <v>12483</v>
      </c>
      <c r="AI2792" s="237" t="s">
        <v>12483</v>
      </c>
      <c r="AJ2792" s="237" t="s">
        <v>260</v>
      </c>
    </row>
    <row r="2793" spans="1:36">
      <c r="A2793" s="237" t="str">
        <f t="shared" si="485"/>
        <v>0415500412知的障害者通所更生施設</v>
      </c>
      <c r="B2793" s="237" t="s">
        <v>6865</v>
      </c>
      <c r="C2793" s="237" t="s">
        <v>6866</v>
      </c>
      <c r="D2793" s="237" t="str">
        <f t="shared" si="486"/>
        <v>センダイシ</v>
      </c>
      <c r="E2793" s="237" t="s">
        <v>6867</v>
      </c>
      <c r="F2793" s="237" t="str">
        <f t="shared" si="487"/>
        <v>980</v>
      </c>
      <c r="G2793" s="237" t="str">
        <f t="shared" si="488"/>
        <v>8671</v>
      </c>
      <c r="H2793" s="237" t="s">
        <v>6868</v>
      </c>
      <c r="I2793" s="237" t="str">
        <f t="shared" si="489"/>
        <v>仙台市青葉区国分町三丁目７番１号</v>
      </c>
      <c r="J2793" s="237" t="s">
        <v>6869</v>
      </c>
      <c r="K2793" s="237" t="s">
        <v>6870</v>
      </c>
      <c r="L2793" s="237" t="s">
        <v>323</v>
      </c>
      <c r="M2793" s="237" t="s">
        <v>6871</v>
      </c>
      <c r="N2793" s="237" t="s">
        <v>12480</v>
      </c>
      <c r="O2793" s="237" t="s">
        <v>12481</v>
      </c>
      <c r="P2793" s="237" t="s">
        <v>9558</v>
      </c>
      <c r="Q2793" s="237" t="s">
        <v>8511</v>
      </c>
      <c r="R2793" s="237" t="s">
        <v>12482</v>
      </c>
      <c r="S2793" s="237" t="s">
        <v>12483</v>
      </c>
      <c r="T2793" s="237" t="s">
        <v>12483</v>
      </c>
      <c r="U2793" s="237" t="s">
        <v>12484</v>
      </c>
      <c r="V2793" s="237" t="s">
        <v>289</v>
      </c>
      <c r="W2793" s="237"/>
      <c r="X2793" s="237"/>
      <c r="Y2793" s="237" t="s">
        <v>12480</v>
      </c>
      <c r="Z2793" s="237" t="s">
        <v>12481</v>
      </c>
      <c r="AA2793" s="237" t="str">
        <f t="shared" si="490"/>
        <v>センダイシイズミヒマワリノイエ</v>
      </c>
      <c r="AB2793" s="237" t="s">
        <v>9558</v>
      </c>
      <c r="AC2793" s="237" t="str">
        <f t="shared" si="491"/>
        <v>981</v>
      </c>
      <c r="AD2793" s="237" t="str">
        <f t="shared" si="492"/>
        <v>3131</v>
      </c>
      <c r="AE2793" s="237" t="s">
        <v>8511</v>
      </c>
      <c r="AF2793" s="237" t="s">
        <v>12482</v>
      </c>
      <c r="AG2793" s="237" t="str">
        <f t="shared" si="493"/>
        <v>仙台市泉区七北田字道１３</v>
      </c>
      <c r="AH2793" s="237" t="s">
        <v>12483</v>
      </c>
      <c r="AI2793" s="237" t="s">
        <v>12483</v>
      </c>
      <c r="AJ2793" s="237" t="s">
        <v>280</v>
      </c>
    </row>
    <row r="2794" spans="1:36">
      <c r="A2794" s="237" t="str">
        <f t="shared" si="485"/>
        <v>0415500420生活介護</v>
      </c>
      <c r="B2794" s="237" t="s">
        <v>7277</v>
      </c>
      <c r="C2794" s="237" t="s">
        <v>7278</v>
      </c>
      <c r="D2794" s="237" t="str">
        <f t="shared" si="486"/>
        <v>シャカイフクシホウジンツドイノイエ</v>
      </c>
      <c r="E2794" s="237" t="s">
        <v>7279</v>
      </c>
      <c r="F2794" s="237" t="str">
        <f t="shared" si="487"/>
        <v>984</v>
      </c>
      <c r="G2794" s="237" t="str">
        <f t="shared" si="488"/>
        <v>0838</v>
      </c>
      <c r="H2794" s="237" t="s">
        <v>7280</v>
      </c>
      <c r="I2794" s="237" t="str">
        <f t="shared" si="489"/>
        <v>仙台市若林区上飯田一丁目１７番５８号</v>
      </c>
      <c r="J2794" s="237" t="s">
        <v>7281</v>
      </c>
      <c r="K2794" s="237" t="s">
        <v>7282</v>
      </c>
      <c r="L2794" s="237" t="s">
        <v>248</v>
      </c>
      <c r="M2794" s="237" t="s">
        <v>7283</v>
      </c>
      <c r="N2794" s="237" t="s">
        <v>9811</v>
      </c>
      <c r="O2794" s="237" t="s">
        <v>9812</v>
      </c>
      <c r="P2794" s="237" t="s">
        <v>9539</v>
      </c>
      <c r="Q2794" s="237" t="s">
        <v>8511</v>
      </c>
      <c r="R2794" s="237" t="s">
        <v>12485</v>
      </c>
      <c r="S2794" s="237" t="s">
        <v>12486</v>
      </c>
      <c r="T2794" s="237" t="s">
        <v>12487</v>
      </c>
      <c r="U2794" s="237" t="s">
        <v>12488</v>
      </c>
      <c r="V2794" s="237" t="s">
        <v>105</v>
      </c>
      <c r="W2794" s="237"/>
      <c r="X2794" s="237"/>
      <c r="Y2794" s="237" t="s">
        <v>9811</v>
      </c>
      <c r="Z2794" s="237" t="s">
        <v>9812</v>
      </c>
      <c r="AA2794" s="237" t="str">
        <f t="shared" si="490"/>
        <v>センダイツドイノイエ</v>
      </c>
      <c r="AB2794" s="237" t="s">
        <v>9539</v>
      </c>
      <c r="AC2794" s="237" t="str">
        <f t="shared" si="491"/>
        <v>981</v>
      </c>
      <c r="AD2794" s="237" t="str">
        <f t="shared" si="492"/>
        <v>8001</v>
      </c>
      <c r="AE2794" s="237" t="s">
        <v>8511</v>
      </c>
      <c r="AF2794" s="237" t="s">
        <v>12485</v>
      </c>
      <c r="AG2794" s="237" t="str">
        <f t="shared" si="493"/>
        <v>仙台市泉区南光台3丁目1-24</v>
      </c>
      <c r="AH2794" s="237" t="s">
        <v>12486</v>
      </c>
      <c r="AI2794" s="237" t="s">
        <v>12487</v>
      </c>
      <c r="AJ2794" s="237" t="s">
        <v>332</v>
      </c>
    </row>
    <row r="2795" spans="1:36">
      <c r="A2795" s="237" t="str">
        <f t="shared" si="485"/>
        <v>0415500420知的障害者通所更生施設</v>
      </c>
      <c r="B2795" s="237" t="s">
        <v>7277</v>
      </c>
      <c r="C2795" s="237" t="s">
        <v>7278</v>
      </c>
      <c r="D2795" s="237" t="str">
        <f t="shared" si="486"/>
        <v>シャカイフクシホウジンツドイノイエ</v>
      </c>
      <c r="E2795" s="237" t="s">
        <v>7279</v>
      </c>
      <c r="F2795" s="237" t="str">
        <f t="shared" si="487"/>
        <v>984</v>
      </c>
      <c r="G2795" s="237" t="str">
        <f t="shared" si="488"/>
        <v>0838</v>
      </c>
      <c r="H2795" s="237" t="s">
        <v>7280</v>
      </c>
      <c r="I2795" s="237" t="str">
        <f t="shared" si="489"/>
        <v>仙台市若林区上飯田一丁目１７番５８号</v>
      </c>
      <c r="J2795" s="237" t="s">
        <v>7281</v>
      </c>
      <c r="K2795" s="237" t="s">
        <v>7282</v>
      </c>
      <c r="L2795" s="237" t="s">
        <v>248</v>
      </c>
      <c r="M2795" s="237" t="s">
        <v>7283</v>
      </c>
      <c r="N2795" s="237" t="s">
        <v>9811</v>
      </c>
      <c r="O2795" s="237" t="s">
        <v>9812</v>
      </c>
      <c r="P2795" s="237" t="s">
        <v>9539</v>
      </c>
      <c r="Q2795" s="237" t="s">
        <v>8511</v>
      </c>
      <c r="R2795" s="237" t="s">
        <v>12485</v>
      </c>
      <c r="S2795" s="237" t="s">
        <v>12486</v>
      </c>
      <c r="T2795" s="237" t="s">
        <v>12487</v>
      </c>
      <c r="U2795" s="237" t="s">
        <v>12488</v>
      </c>
      <c r="V2795" s="237" t="s">
        <v>289</v>
      </c>
      <c r="W2795" s="237"/>
      <c r="X2795" s="237"/>
      <c r="Y2795" s="237" t="s">
        <v>9811</v>
      </c>
      <c r="Z2795" s="237" t="s">
        <v>9812</v>
      </c>
      <c r="AA2795" s="237" t="str">
        <f t="shared" si="490"/>
        <v>センダイツドイノイエ</v>
      </c>
      <c r="AB2795" s="237" t="s">
        <v>9539</v>
      </c>
      <c r="AC2795" s="237" t="str">
        <f t="shared" si="491"/>
        <v>981</v>
      </c>
      <c r="AD2795" s="237" t="str">
        <f t="shared" si="492"/>
        <v>8001</v>
      </c>
      <c r="AE2795" s="237" t="s">
        <v>8511</v>
      </c>
      <c r="AF2795" s="237" t="s">
        <v>12489</v>
      </c>
      <c r="AG2795" s="237" t="str">
        <f t="shared" si="493"/>
        <v>仙台市泉区南光台東一丁目１９－１８</v>
      </c>
      <c r="AH2795" s="237" t="s">
        <v>12490</v>
      </c>
      <c r="AI2795" s="237" t="s">
        <v>12491</v>
      </c>
      <c r="AJ2795" s="237" t="s">
        <v>280</v>
      </c>
    </row>
    <row r="2796" spans="1:36">
      <c r="A2796" s="237" t="str">
        <f t="shared" si="485"/>
        <v>0415500438居宅介護</v>
      </c>
      <c r="B2796" s="237" t="s">
        <v>6183</v>
      </c>
      <c r="C2796" s="237" t="s">
        <v>6184</v>
      </c>
      <c r="D2796" s="237" t="str">
        <f t="shared" si="486"/>
        <v>カブシキカイシャアイシンヘルプサービス</v>
      </c>
      <c r="E2796" s="237" t="s">
        <v>6185</v>
      </c>
      <c r="F2796" s="237" t="str">
        <f t="shared" si="487"/>
        <v>981</v>
      </c>
      <c r="G2796" s="237" t="str">
        <f t="shared" si="488"/>
        <v>0952</v>
      </c>
      <c r="H2796" s="237" t="s">
        <v>7590</v>
      </c>
      <c r="I2796" s="237" t="str">
        <f t="shared" si="489"/>
        <v>仙台市青葉区中山九丁目１２番１３号</v>
      </c>
      <c r="J2796" s="237" t="s">
        <v>6187</v>
      </c>
      <c r="K2796" s="237" t="s">
        <v>6188</v>
      </c>
      <c r="L2796" s="237" t="s">
        <v>339</v>
      </c>
      <c r="M2796" s="237" t="s">
        <v>6189</v>
      </c>
      <c r="N2796" s="237" t="s">
        <v>7591</v>
      </c>
      <c r="O2796" s="237" t="s">
        <v>7592</v>
      </c>
      <c r="P2796" s="237" t="s">
        <v>9006</v>
      </c>
      <c r="Q2796" s="237" t="s">
        <v>8511</v>
      </c>
      <c r="R2796" s="237" t="s">
        <v>12492</v>
      </c>
      <c r="S2796" s="237" t="s">
        <v>12493</v>
      </c>
      <c r="T2796" s="237" t="s">
        <v>12493</v>
      </c>
      <c r="U2796" s="237" t="s">
        <v>12494</v>
      </c>
      <c r="V2796" s="237" t="s">
        <v>99</v>
      </c>
      <c r="W2796" s="237"/>
      <c r="X2796" s="237"/>
      <c r="Y2796" s="237" t="s">
        <v>7591</v>
      </c>
      <c r="Z2796" s="237" t="s">
        <v>7592</v>
      </c>
      <c r="AA2796" s="237" t="str">
        <f t="shared" si="490"/>
        <v>アイシンヘルプサービス</v>
      </c>
      <c r="AB2796" s="237" t="s">
        <v>9006</v>
      </c>
      <c r="AC2796" s="237" t="str">
        <f t="shared" si="491"/>
        <v>981</v>
      </c>
      <c r="AD2796" s="237" t="str">
        <f t="shared" si="492"/>
        <v>8003</v>
      </c>
      <c r="AE2796" s="237" t="s">
        <v>8511</v>
      </c>
      <c r="AF2796" s="237" t="s">
        <v>12492</v>
      </c>
      <c r="AG2796" s="237" t="str">
        <f t="shared" si="493"/>
        <v>仙台市泉区南光台６丁目３５－１２－１０１</v>
      </c>
      <c r="AH2796" s="237" t="s">
        <v>12493</v>
      </c>
      <c r="AI2796" s="237" t="s">
        <v>12493</v>
      </c>
      <c r="AJ2796" s="237" t="s">
        <v>470</v>
      </c>
    </row>
    <row r="2797" spans="1:36">
      <c r="A2797" s="237" t="str">
        <f t="shared" si="485"/>
        <v>0415500438重度訪問介護</v>
      </c>
      <c r="B2797" s="237" t="s">
        <v>6183</v>
      </c>
      <c r="C2797" s="237" t="s">
        <v>6184</v>
      </c>
      <c r="D2797" s="237" t="str">
        <f t="shared" si="486"/>
        <v>カブシキカイシャアイシンヘルプサービス</v>
      </c>
      <c r="E2797" s="237" t="s">
        <v>6185</v>
      </c>
      <c r="F2797" s="237" t="str">
        <f t="shared" si="487"/>
        <v>981</v>
      </c>
      <c r="G2797" s="237" t="str">
        <f t="shared" si="488"/>
        <v>0952</v>
      </c>
      <c r="H2797" s="237" t="s">
        <v>7590</v>
      </c>
      <c r="I2797" s="237" t="str">
        <f t="shared" si="489"/>
        <v>仙台市青葉区中山九丁目１２番１３号</v>
      </c>
      <c r="J2797" s="237" t="s">
        <v>6187</v>
      </c>
      <c r="K2797" s="237" t="s">
        <v>6188</v>
      </c>
      <c r="L2797" s="237" t="s">
        <v>339</v>
      </c>
      <c r="M2797" s="237" t="s">
        <v>6189</v>
      </c>
      <c r="N2797" s="237" t="s">
        <v>7591</v>
      </c>
      <c r="O2797" s="237" t="s">
        <v>7592</v>
      </c>
      <c r="P2797" s="237" t="s">
        <v>9006</v>
      </c>
      <c r="Q2797" s="237" t="s">
        <v>8511</v>
      </c>
      <c r="R2797" s="237" t="s">
        <v>12492</v>
      </c>
      <c r="S2797" s="237" t="s">
        <v>12493</v>
      </c>
      <c r="T2797" s="237" t="s">
        <v>12493</v>
      </c>
      <c r="U2797" s="237" t="s">
        <v>12494</v>
      </c>
      <c r="V2797" s="237" t="s">
        <v>101</v>
      </c>
      <c r="W2797" s="237"/>
      <c r="X2797" s="237"/>
      <c r="Y2797" s="237" t="s">
        <v>7591</v>
      </c>
      <c r="Z2797" s="237" t="s">
        <v>7592</v>
      </c>
      <c r="AA2797" s="237" t="str">
        <f t="shared" si="490"/>
        <v>アイシンヘルプサービス</v>
      </c>
      <c r="AB2797" s="237" t="s">
        <v>9006</v>
      </c>
      <c r="AC2797" s="237" t="str">
        <f t="shared" si="491"/>
        <v>981</v>
      </c>
      <c r="AD2797" s="237" t="str">
        <f t="shared" si="492"/>
        <v>8003</v>
      </c>
      <c r="AE2797" s="237" t="s">
        <v>8511</v>
      </c>
      <c r="AF2797" s="237" t="s">
        <v>12492</v>
      </c>
      <c r="AG2797" s="237" t="str">
        <f t="shared" si="493"/>
        <v>仙台市泉区南光台６丁目３５－１２－１０１</v>
      </c>
      <c r="AH2797" s="237" t="s">
        <v>12493</v>
      </c>
      <c r="AI2797" s="237" t="s">
        <v>12493</v>
      </c>
      <c r="AJ2797" s="237" t="s">
        <v>470</v>
      </c>
    </row>
    <row r="2798" spans="1:36">
      <c r="A2798" s="237" t="str">
        <f t="shared" si="485"/>
        <v>0415500446居宅介護</v>
      </c>
      <c r="B2798" s="237" t="s">
        <v>12495</v>
      </c>
      <c r="C2798" s="237" t="s">
        <v>12496</v>
      </c>
      <c r="D2798" s="237" t="str">
        <f t="shared" si="486"/>
        <v>ユウゲンカイシャソウゴウライフサービス</v>
      </c>
      <c r="E2798" s="237" t="s">
        <v>2968</v>
      </c>
      <c r="F2798" s="237" t="str">
        <f t="shared" si="487"/>
        <v>981</v>
      </c>
      <c r="G2798" s="237" t="str">
        <f t="shared" si="488"/>
        <v>3214</v>
      </c>
      <c r="H2798" s="237" t="s">
        <v>12497</v>
      </c>
      <c r="I2798" s="237" t="str">
        <f t="shared" si="489"/>
        <v>仙台市泉区館６丁目４－２０</v>
      </c>
      <c r="J2798" s="237" t="s">
        <v>12498</v>
      </c>
      <c r="K2798" s="237" t="s">
        <v>12498</v>
      </c>
      <c r="L2798" s="237" t="s">
        <v>339</v>
      </c>
      <c r="M2798" s="237" t="s">
        <v>12499</v>
      </c>
      <c r="N2798" s="237" t="s">
        <v>12500</v>
      </c>
      <c r="O2798" s="237" t="s">
        <v>12501</v>
      </c>
      <c r="P2798" s="237" t="s">
        <v>2968</v>
      </c>
      <c r="Q2798" s="237" t="s">
        <v>8511</v>
      </c>
      <c r="R2798" s="237" t="s">
        <v>12497</v>
      </c>
      <c r="S2798" s="237" t="s">
        <v>12498</v>
      </c>
      <c r="T2798" s="237" t="s">
        <v>12498</v>
      </c>
      <c r="U2798" s="237" t="s">
        <v>12502</v>
      </c>
      <c r="V2798" s="237" t="s">
        <v>99</v>
      </c>
      <c r="W2798" s="237"/>
      <c r="X2798" s="237"/>
      <c r="Y2798" s="237" t="s">
        <v>12500</v>
      </c>
      <c r="Z2798" s="237" t="s">
        <v>12501</v>
      </c>
      <c r="AA2798" s="237" t="str">
        <f t="shared" si="490"/>
        <v>ソウゴウライフサービスカイゴジギョウショ</v>
      </c>
      <c r="AB2798" s="237" t="s">
        <v>2968</v>
      </c>
      <c r="AC2798" s="237" t="str">
        <f t="shared" si="491"/>
        <v>981</v>
      </c>
      <c r="AD2798" s="237" t="str">
        <f t="shared" si="492"/>
        <v>3214</v>
      </c>
      <c r="AE2798" s="237" t="s">
        <v>8511</v>
      </c>
      <c r="AF2798" s="237" t="s">
        <v>12497</v>
      </c>
      <c r="AG2798" s="237" t="str">
        <f t="shared" si="493"/>
        <v>仙台市泉区館６丁目４－２０</v>
      </c>
      <c r="AH2798" s="237" t="s">
        <v>12498</v>
      </c>
      <c r="AI2798" s="237" t="s">
        <v>12498</v>
      </c>
      <c r="AJ2798" s="237" t="s">
        <v>332</v>
      </c>
    </row>
    <row r="2799" spans="1:36">
      <c r="A2799" s="237" t="str">
        <f t="shared" si="485"/>
        <v>0415500446重度訪問介護</v>
      </c>
      <c r="B2799" s="237" t="s">
        <v>12495</v>
      </c>
      <c r="C2799" s="237" t="s">
        <v>12496</v>
      </c>
      <c r="D2799" s="237" t="str">
        <f t="shared" si="486"/>
        <v>ユウゲンカイシャソウゴウライフサービス</v>
      </c>
      <c r="E2799" s="237" t="s">
        <v>2968</v>
      </c>
      <c r="F2799" s="237" t="str">
        <f t="shared" si="487"/>
        <v>981</v>
      </c>
      <c r="G2799" s="237" t="str">
        <f t="shared" si="488"/>
        <v>3214</v>
      </c>
      <c r="H2799" s="237" t="s">
        <v>12497</v>
      </c>
      <c r="I2799" s="237" t="str">
        <f t="shared" si="489"/>
        <v>仙台市泉区館６丁目４－２０</v>
      </c>
      <c r="J2799" s="237" t="s">
        <v>12498</v>
      </c>
      <c r="K2799" s="237" t="s">
        <v>12498</v>
      </c>
      <c r="L2799" s="237" t="s">
        <v>339</v>
      </c>
      <c r="M2799" s="237" t="s">
        <v>12499</v>
      </c>
      <c r="N2799" s="237" t="s">
        <v>12500</v>
      </c>
      <c r="O2799" s="237" t="s">
        <v>12501</v>
      </c>
      <c r="P2799" s="237" t="s">
        <v>2968</v>
      </c>
      <c r="Q2799" s="237" t="s">
        <v>8511</v>
      </c>
      <c r="R2799" s="237" t="s">
        <v>12497</v>
      </c>
      <c r="S2799" s="237" t="s">
        <v>12498</v>
      </c>
      <c r="T2799" s="237" t="s">
        <v>12498</v>
      </c>
      <c r="U2799" s="237" t="s">
        <v>12502</v>
      </c>
      <c r="V2799" s="237" t="s">
        <v>101</v>
      </c>
      <c r="W2799" s="237"/>
      <c r="X2799" s="237"/>
      <c r="Y2799" s="237" t="s">
        <v>12500</v>
      </c>
      <c r="Z2799" s="237" t="s">
        <v>12501</v>
      </c>
      <c r="AA2799" s="237" t="str">
        <f t="shared" si="490"/>
        <v>ソウゴウライフサービスカイゴジギョウショ</v>
      </c>
      <c r="AB2799" s="237" t="s">
        <v>2968</v>
      </c>
      <c r="AC2799" s="237" t="str">
        <f t="shared" si="491"/>
        <v>981</v>
      </c>
      <c r="AD2799" s="237" t="str">
        <f t="shared" si="492"/>
        <v>3214</v>
      </c>
      <c r="AE2799" s="237" t="s">
        <v>8511</v>
      </c>
      <c r="AF2799" s="237" t="s">
        <v>12497</v>
      </c>
      <c r="AG2799" s="237" t="str">
        <f t="shared" si="493"/>
        <v>仙台市泉区館６丁目４－２０</v>
      </c>
      <c r="AH2799" s="237" t="s">
        <v>12498</v>
      </c>
      <c r="AI2799" s="237" t="s">
        <v>12498</v>
      </c>
      <c r="AJ2799" s="237" t="s">
        <v>332</v>
      </c>
    </row>
    <row r="2800" spans="1:36">
      <c r="A2800" s="237" t="str">
        <f t="shared" si="485"/>
        <v>0415500453居宅介護</v>
      </c>
      <c r="B2800" s="237" t="s">
        <v>12503</v>
      </c>
      <c r="C2800" s="237" t="s">
        <v>12504</v>
      </c>
      <c r="D2800" s="237" t="str">
        <f t="shared" si="486"/>
        <v>ユウゲンカイシャハマナス</v>
      </c>
      <c r="E2800" s="237" t="s">
        <v>9539</v>
      </c>
      <c r="F2800" s="237" t="str">
        <f t="shared" si="487"/>
        <v>981</v>
      </c>
      <c r="G2800" s="237" t="str">
        <f t="shared" si="488"/>
        <v>8001</v>
      </c>
      <c r="H2800" s="237" t="s">
        <v>12505</v>
      </c>
      <c r="I2800" s="237" t="str">
        <f t="shared" si="489"/>
        <v>仙台市泉区南光台東３丁目３－１２</v>
      </c>
      <c r="J2800" s="237" t="s">
        <v>12506</v>
      </c>
      <c r="K2800" s="237" t="s">
        <v>12507</v>
      </c>
      <c r="L2800" s="237" t="s">
        <v>339</v>
      </c>
      <c r="M2800" s="237" t="s">
        <v>12508</v>
      </c>
      <c r="N2800" s="237" t="s">
        <v>12509</v>
      </c>
      <c r="O2800" s="237" t="s">
        <v>12510</v>
      </c>
      <c r="P2800" s="237" t="s">
        <v>2472</v>
      </c>
      <c r="Q2800" s="237" t="s">
        <v>8511</v>
      </c>
      <c r="R2800" s="237" t="s">
        <v>12511</v>
      </c>
      <c r="S2800" s="237" t="s">
        <v>12506</v>
      </c>
      <c r="T2800" s="237" t="s">
        <v>12507</v>
      </c>
      <c r="U2800" s="237" t="s">
        <v>12512</v>
      </c>
      <c r="V2800" s="237" t="s">
        <v>99</v>
      </c>
      <c r="W2800" s="237"/>
      <c r="X2800" s="237"/>
      <c r="Y2800" s="237" t="s">
        <v>12509</v>
      </c>
      <c r="Z2800" s="237" t="s">
        <v>12510</v>
      </c>
      <c r="AA2800" s="237" t="str">
        <f t="shared" si="490"/>
        <v>ハマナスヘルパーステーション</v>
      </c>
      <c r="AB2800" s="237" t="s">
        <v>2472</v>
      </c>
      <c r="AC2800" s="237" t="str">
        <f t="shared" si="491"/>
        <v>981</v>
      </c>
      <c r="AD2800" s="237" t="str">
        <f t="shared" si="492"/>
        <v>3133</v>
      </c>
      <c r="AE2800" s="237" t="s">
        <v>8511</v>
      </c>
      <c r="AF2800" s="237" t="s">
        <v>12511</v>
      </c>
      <c r="AG2800" s="237" t="str">
        <f t="shared" si="493"/>
        <v>仙台市泉区泉中央２丁目１６－１トレスピーノ泉中央１階</v>
      </c>
      <c r="AH2800" s="237" t="s">
        <v>12506</v>
      </c>
      <c r="AI2800" s="237" t="s">
        <v>12507</v>
      </c>
      <c r="AJ2800" s="237" t="s">
        <v>332</v>
      </c>
    </row>
    <row r="2801" spans="1:36">
      <c r="A2801" s="237" t="str">
        <f t="shared" si="485"/>
        <v>0415500453重度訪問介護</v>
      </c>
      <c r="B2801" s="237" t="s">
        <v>12503</v>
      </c>
      <c r="C2801" s="237" t="s">
        <v>12504</v>
      </c>
      <c r="D2801" s="237" t="str">
        <f t="shared" si="486"/>
        <v>ユウゲンカイシャハマナス</v>
      </c>
      <c r="E2801" s="237" t="s">
        <v>9539</v>
      </c>
      <c r="F2801" s="237" t="str">
        <f t="shared" si="487"/>
        <v>981</v>
      </c>
      <c r="G2801" s="237" t="str">
        <f t="shared" si="488"/>
        <v>8001</v>
      </c>
      <c r="H2801" s="237" t="s">
        <v>12505</v>
      </c>
      <c r="I2801" s="237" t="str">
        <f t="shared" si="489"/>
        <v>仙台市泉区南光台東３丁目３－１２</v>
      </c>
      <c r="J2801" s="237" t="s">
        <v>12506</v>
      </c>
      <c r="K2801" s="237" t="s">
        <v>12507</v>
      </c>
      <c r="L2801" s="237" t="s">
        <v>339</v>
      </c>
      <c r="M2801" s="237" t="s">
        <v>12508</v>
      </c>
      <c r="N2801" s="237" t="s">
        <v>12509</v>
      </c>
      <c r="O2801" s="237" t="s">
        <v>12510</v>
      </c>
      <c r="P2801" s="237" t="s">
        <v>2472</v>
      </c>
      <c r="Q2801" s="237" t="s">
        <v>8511</v>
      </c>
      <c r="R2801" s="237" t="s">
        <v>12511</v>
      </c>
      <c r="S2801" s="237" t="s">
        <v>12506</v>
      </c>
      <c r="T2801" s="237" t="s">
        <v>12507</v>
      </c>
      <c r="U2801" s="237" t="s">
        <v>12512</v>
      </c>
      <c r="V2801" s="237" t="s">
        <v>101</v>
      </c>
      <c r="W2801" s="237"/>
      <c r="X2801" s="237"/>
      <c r="Y2801" s="237" t="s">
        <v>12509</v>
      </c>
      <c r="Z2801" s="237" t="s">
        <v>12510</v>
      </c>
      <c r="AA2801" s="237" t="str">
        <f t="shared" si="490"/>
        <v>ハマナスヘルパーステーション</v>
      </c>
      <c r="AB2801" s="237" t="s">
        <v>2472</v>
      </c>
      <c r="AC2801" s="237" t="str">
        <f t="shared" si="491"/>
        <v>981</v>
      </c>
      <c r="AD2801" s="237" t="str">
        <f t="shared" si="492"/>
        <v>3133</v>
      </c>
      <c r="AE2801" s="237" t="s">
        <v>8511</v>
      </c>
      <c r="AF2801" s="237" t="s">
        <v>12511</v>
      </c>
      <c r="AG2801" s="237" t="str">
        <f t="shared" si="493"/>
        <v>仙台市泉区泉中央２丁目１６－１トレスピーノ泉中央１階</v>
      </c>
      <c r="AH2801" s="237" t="s">
        <v>12506</v>
      </c>
      <c r="AI2801" s="237" t="s">
        <v>12507</v>
      </c>
      <c r="AJ2801" s="237" t="s">
        <v>332</v>
      </c>
    </row>
    <row r="2802" spans="1:36">
      <c r="A2802" s="237" t="str">
        <f t="shared" si="485"/>
        <v>0415500461居宅介護</v>
      </c>
      <c r="B2802" s="237" t="s">
        <v>7408</v>
      </c>
      <c r="C2802" s="237" t="s">
        <v>7409</v>
      </c>
      <c r="D2802" s="237" t="str">
        <f t="shared" si="486"/>
        <v>セントケアトウホクカブシキカイシャ</v>
      </c>
      <c r="E2802" s="237" t="s">
        <v>646</v>
      </c>
      <c r="F2802" s="237" t="str">
        <f t="shared" si="487"/>
        <v>980</v>
      </c>
      <c r="G2802" s="237" t="str">
        <f t="shared" si="488"/>
        <v>0014</v>
      </c>
      <c r="H2802" s="237" t="s">
        <v>7410</v>
      </c>
      <c r="I2802" s="237" t="str">
        <f t="shared" si="489"/>
        <v>仙台市青葉区本町一丁目１１番１１号</v>
      </c>
      <c r="J2802" s="237" t="s">
        <v>7411</v>
      </c>
      <c r="K2802" s="237" t="s">
        <v>649</v>
      </c>
      <c r="L2802" s="237" t="s">
        <v>635</v>
      </c>
      <c r="M2802" s="237" t="s">
        <v>7412</v>
      </c>
      <c r="N2802" s="237" t="s">
        <v>12388</v>
      </c>
      <c r="O2802" s="237" t="s">
        <v>12389</v>
      </c>
      <c r="P2802" s="237" t="s">
        <v>12284</v>
      </c>
      <c r="Q2802" s="237" t="s">
        <v>8511</v>
      </c>
      <c r="R2802" s="237" t="s">
        <v>12513</v>
      </c>
      <c r="S2802" s="237" t="s">
        <v>12514</v>
      </c>
      <c r="T2802" s="237" t="s">
        <v>12515</v>
      </c>
      <c r="U2802" s="237" t="s">
        <v>12516</v>
      </c>
      <c r="V2802" s="237" t="s">
        <v>99</v>
      </c>
      <c r="W2802" s="237"/>
      <c r="X2802" s="237"/>
      <c r="Y2802" s="237" t="s">
        <v>12388</v>
      </c>
      <c r="Z2802" s="237" t="s">
        <v>12389</v>
      </c>
      <c r="AA2802" s="237" t="str">
        <f t="shared" si="490"/>
        <v>セントケアイズミ</v>
      </c>
      <c r="AB2802" s="237" t="s">
        <v>12284</v>
      </c>
      <c r="AC2802" s="237" t="str">
        <f t="shared" si="491"/>
        <v>981</v>
      </c>
      <c r="AD2802" s="237" t="str">
        <f t="shared" si="492"/>
        <v>3213</v>
      </c>
      <c r="AE2802" s="237" t="s">
        <v>8511</v>
      </c>
      <c r="AF2802" s="237" t="s">
        <v>12513</v>
      </c>
      <c r="AG2802" s="237" t="str">
        <f t="shared" si="493"/>
        <v>仙台市泉区南中山二丁目２５番地の２</v>
      </c>
      <c r="AH2802" s="237" t="s">
        <v>12514</v>
      </c>
      <c r="AI2802" s="237" t="s">
        <v>12515</v>
      </c>
      <c r="AJ2802" s="237" t="s">
        <v>260</v>
      </c>
    </row>
    <row r="2803" spans="1:36">
      <c r="A2803" s="237" t="str">
        <f t="shared" si="485"/>
        <v>0415500461重度訪問介護</v>
      </c>
      <c r="B2803" s="237" t="s">
        <v>7408</v>
      </c>
      <c r="C2803" s="237" t="s">
        <v>7409</v>
      </c>
      <c r="D2803" s="237" t="str">
        <f t="shared" si="486"/>
        <v>セントケアトウホクカブシキカイシャ</v>
      </c>
      <c r="E2803" s="237" t="s">
        <v>646</v>
      </c>
      <c r="F2803" s="237" t="str">
        <f t="shared" si="487"/>
        <v>980</v>
      </c>
      <c r="G2803" s="237" t="str">
        <f t="shared" si="488"/>
        <v>0014</v>
      </c>
      <c r="H2803" s="237" t="s">
        <v>7410</v>
      </c>
      <c r="I2803" s="237" t="str">
        <f t="shared" si="489"/>
        <v>仙台市青葉区本町一丁目１１番１１号</v>
      </c>
      <c r="J2803" s="237" t="s">
        <v>7411</v>
      </c>
      <c r="K2803" s="237" t="s">
        <v>649</v>
      </c>
      <c r="L2803" s="237" t="s">
        <v>635</v>
      </c>
      <c r="M2803" s="237" t="s">
        <v>7412</v>
      </c>
      <c r="N2803" s="237" t="s">
        <v>12388</v>
      </c>
      <c r="O2803" s="237" t="s">
        <v>12389</v>
      </c>
      <c r="P2803" s="237" t="s">
        <v>12284</v>
      </c>
      <c r="Q2803" s="237" t="s">
        <v>8511</v>
      </c>
      <c r="R2803" s="237" t="s">
        <v>12513</v>
      </c>
      <c r="S2803" s="237" t="s">
        <v>12514</v>
      </c>
      <c r="T2803" s="237" t="s">
        <v>12515</v>
      </c>
      <c r="U2803" s="237" t="s">
        <v>12516</v>
      </c>
      <c r="V2803" s="237" t="s">
        <v>101</v>
      </c>
      <c r="W2803" s="237"/>
      <c r="X2803" s="237"/>
      <c r="Y2803" s="237" t="s">
        <v>12388</v>
      </c>
      <c r="Z2803" s="237" t="s">
        <v>12389</v>
      </c>
      <c r="AA2803" s="237" t="str">
        <f t="shared" si="490"/>
        <v>セントケアイズミ</v>
      </c>
      <c r="AB2803" s="237" t="s">
        <v>12284</v>
      </c>
      <c r="AC2803" s="237" t="str">
        <f t="shared" si="491"/>
        <v>981</v>
      </c>
      <c r="AD2803" s="237" t="str">
        <f t="shared" si="492"/>
        <v>3213</v>
      </c>
      <c r="AE2803" s="237" t="s">
        <v>8511</v>
      </c>
      <c r="AF2803" s="237" t="s">
        <v>12513</v>
      </c>
      <c r="AG2803" s="237" t="str">
        <f t="shared" si="493"/>
        <v>仙台市泉区南中山二丁目２５番地の２</v>
      </c>
      <c r="AH2803" s="237" t="s">
        <v>12514</v>
      </c>
      <c r="AI2803" s="237" t="s">
        <v>12515</v>
      </c>
      <c r="AJ2803" s="237" t="s">
        <v>260</v>
      </c>
    </row>
    <row r="2804" spans="1:36">
      <c r="A2804" s="237" t="str">
        <f t="shared" si="485"/>
        <v>0415500461同行援護</v>
      </c>
      <c r="B2804" s="237" t="s">
        <v>7408</v>
      </c>
      <c r="C2804" s="237" t="s">
        <v>7409</v>
      </c>
      <c r="D2804" s="237" t="str">
        <f t="shared" si="486"/>
        <v>セントケアトウホクカブシキカイシャ</v>
      </c>
      <c r="E2804" s="237" t="s">
        <v>646</v>
      </c>
      <c r="F2804" s="237" t="str">
        <f t="shared" si="487"/>
        <v>980</v>
      </c>
      <c r="G2804" s="237" t="str">
        <f t="shared" si="488"/>
        <v>0014</v>
      </c>
      <c r="H2804" s="237" t="s">
        <v>7410</v>
      </c>
      <c r="I2804" s="237" t="str">
        <f t="shared" si="489"/>
        <v>仙台市青葉区本町一丁目１１番１１号</v>
      </c>
      <c r="J2804" s="237" t="s">
        <v>7411</v>
      </c>
      <c r="K2804" s="237" t="s">
        <v>649</v>
      </c>
      <c r="L2804" s="237" t="s">
        <v>635</v>
      </c>
      <c r="M2804" s="237" t="s">
        <v>7412</v>
      </c>
      <c r="N2804" s="237" t="s">
        <v>12388</v>
      </c>
      <c r="O2804" s="237" t="s">
        <v>12389</v>
      </c>
      <c r="P2804" s="237" t="s">
        <v>12284</v>
      </c>
      <c r="Q2804" s="237" t="s">
        <v>8511</v>
      </c>
      <c r="R2804" s="237" t="s">
        <v>12513</v>
      </c>
      <c r="S2804" s="237" t="s">
        <v>12514</v>
      </c>
      <c r="T2804" s="237" t="s">
        <v>12515</v>
      </c>
      <c r="U2804" s="237" t="s">
        <v>12516</v>
      </c>
      <c r="V2804" s="237" t="s">
        <v>126</v>
      </c>
      <c r="W2804" s="237"/>
      <c r="X2804" s="237"/>
      <c r="Y2804" s="237" t="s">
        <v>12388</v>
      </c>
      <c r="Z2804" s="237" t="s">
        <v>12389</v>
      </c>
      <c r="AA2804" s="237" t="str">
        <f t="shared" si="490"/>
        <v>セントケアイズミ</v>
      </c>
      <c r="AB2804" s="237" t="s">
        <v>12284</v>
      </c>
      <c r="AC2804" s="237" t="str">
        <f t="shared" si="491"/>
        <v>981</v>
      </c>
      <c r="AD2804" s="237" t="str">
        <f t="shared" si="492"/>
        <v>3213</v>
      </c>
      <c r="AE2804" s="237" t="s">
        <v>8511</v>
      </c>
      <c r="AF2804" s="237" t="s">
        <v>12513</v>
      </c>
      <c r="AG2804" s="237" t="str">
        <f t="shared" si="493"/>
        <v>仙台市泉区南中山二丁目２５番地の２</v>
      </c>
      <c r="AH2804" s="237" t="s">
        <v>12514</v>
      </c>
      <c r="AI2804" s="237" t="s">
        <v>12515</v>
      </c>
      <c r="AJ2804" s="237" t="s">
        <v>332</v>
      </c>
    </row>
    <row r="2805" spans="1:36">
      <c r="A2805" s="237" t="str">
        <f t="shared" si="485"/>
        <v>0415500479自立訓練（生活訓練）</v>
      </c>
      <c r="B2805" s="237" t="s">
        <v>12517</v>
      </c>
      <c r="C2805" s="237" t="s">
        <v>12518</v>
      </c>
      <c r="D2805" s="237" t="str">
        <f t="shared" si="486"/>
        <v>トクテイヒエイリカツドウホウジンキララクラブ</v>
      </c>
      <c r="E2805" s="237" t="s">
        <v>9006</v>
      </c>
      <c r="F2805" s="237" t="str">
        <f t="shared" si="487"/>
        <v>981</v>
      </c>
      <c r="G2805" s="237" t="str">
        <f t="shared" si="488"/>
        <v>8003</v>
      </c>
      <c r="H2805" s="237" t="s">
        <v>12519</v>
      </c>
      <c r="I2805" s="237" t="str">
        <f t="shared" si="489"/>
        <v>仙台市泉区南光台2-9-67</v>
      </c>
      <c r="J2805" s="237" t="s">
        <v>12520</v>
      </c>
      <c r="K2805" s="237" t="s">
        <v>12520</v>
      </c>
      <c r="L2805" s="237" t="s">
        <v>248</v>
      </c>
      <c r="M2805" s="237" t="s">
        <v>12521</v>
      </c>
      <c r="N2805" s="237" t="s">
        <v>12522</v>
      </c>
      <c r="O2805" s="237" t="s">
        <v>12523</v>
      </c>
      <c r="P2805" s="237" t="s">
        <v>9006</v>
      </c>
      <c r="Q2805" s="237" t="s">
        <v>8511</v>
      </c>
      <c r="R2805" s="237" t="s">
        <v>12524</v>
      </c>
      <c r="S2805" s="237" t="s">
        <v>12525</v>
      </c>
      <c r="T2805" s="237" t="s">
        <v>12525</v>
      </c>
      <c r="U2805" s="237" t="s">
        <v>12526</v>
      </c>
      <c r="V2805" s="237" t="s">
        <v>108</v>
      </c>
      <c r="W2805" s="237"/>
      <c r="X2805" s="237"/>
      <c r="Y2805" s="237" t="s">
        <v>12527</v>
      </c>
      <c r="Z2805" s="237" t="s">
        <v>12528</v>
      </c>
      <c r="AA2805" s="237" t="str">
        <f t="shared" si="490"/>
        <v>レｉンボウクラブ</v>
      </c>
      <c r="AB2805" s="237" t="s">
        <v>12529</v>
      </c>
      <c r="AC2805" s="237" t="str">
        <f t="shared" si="491"/>
        <v>984</v>
      </c>
      <c r="AD2805" s="237" t="str">
        <f t="shared" si="492"/>
        <v>0053</v>
      </c>
      <c r="AE2805" s="237" t="s">
        <v>9428</v>
      </c>
      <c r="AF2805" s="237" t="s">
        <v>12530</v>
      </c>
      <c r="AG2805" s="237" t="str">
        <f t="shared" si="493"/>
        <v>仙台市若林区連坊小路51-4</v>
      </c>
      <c r="AH2805" s="237" t="s">
        <v>12531</v>
      </c>
      <c r="AI2805" s="237" t="s">
        <v>12531</v>
      </c>
      <c r="AJ2805" s="237" t="s">
        <v>332</v>
      </c>
    </row>
    <row r="2806" spans="1:36">
      <c r="A2806" s="237" t="str">
        <f t="shared" si="485"/>
        <v>0415500479就労継続支援Ｂ型</v>
      </c>
      <c r="B2806" s="237" t="s">
        <v>12517</v>
      </c>
      <c r="C2806" s="237" t="s">
        <v>12518</v>
      </c>
      <c r="D2806" s="237" t="str">
        <f t="shared" si="486"/>
        <v>トクテイヒエイリカツドウホウジンキララクラブ</v>
      </c>
      <c r="E2806" s="237" t="s">
        <v>9006</v>
      </c>
      <c r="F2806" s="237" t="str">
        <f t="shared" si="487"/>
        <v>981</v>
      </c>
      <c r="G2806" s="237" t="str">
        <f t="shared" si="488"/>
        <v>8003</v>
      </c>
      <c r="H2806" s="237" t="s">
        <v>12519</v>
      </c>
      <c r="I2806" s="237" t="str">
        <f t="shared" si="489"/>
        <v>仙台市泉区南光台2-9-67</v>
      </c>
      <c r="J2806" s="237" t="s">
        <v>12520</v>
      </c>
      <c r="K2806" s="237" t="s">
        <v>12520</v>
      </c>
      <c r="L2806" s="237" t="s">
        <v>248</v>
      </c>
      <c r="M2806" s="237" t="s">
        <v>12521</v>
      </c>
      <c r="N2806" s="237" t="s">
        <v>12522</v>
      </c>
      <c r="O2806" s="237" t="s">
        <v>12523</v>
      </c>
      <c r="P2806" s="237" t="s">
        <v>9006</v>
      </c>
      <c r="Q2806" s="237" t="s">
        <v>8511</v>
      </c>
      <c r="R2806" s="237" t="s">
        <v>12524</v>
      </c>
      <c r="S2806" s="237" t="s">
        <v>12525</v>
      </c>
      <c r="T2806" s="237" t="s">
        <v>12525</v>
      </c>
      <c r="U2806" s="237" t="s">
        <v>12526</v>
      </c>
      <c r="V2806" s="237" t="s">
        <v>111</v>
      </c>
      <c r="W2806" s="237"/>
      <c r="X2806" s="237"/>
      <c r="Y2806" s="237" t="s">
        <v>12522</v>
      </c>
      <c r="Z2806" s="237" t="s">
        <v>12523</v>
      </c>
      <c r="AA2806" s="237" t="str">
        <f t="shared" si="490"/>
        <v>ナンコウダイキララクラブ</v>
      </c>
      <c r="AB2806" s="237" t="s">
        <v>9006</v>
      </c>
      <c r="AC2806" s="237" t="str">
        <f t="shared" si="491"/>
        <v>981</v>
      </c>
      <c r="AD2806" s="237" t="str">
        <f t="shared" si="492"/>
        <v>8003</v>
      </c>
      <c r="AE2806" s="237" t="s">
        <v>8511</v>
      </c>
      <c r="AF2806" s="237" t="s">
        <v>12524</v>
      </c>
      <c r="AG2806" s="237" t="str">
        <f t="shared" si="493"/>
        <v>仙台市泉区南光台二丁目９番67号</v>
      </c>
      <c r="AH2806" s="237" t="s">
        <v>12525</v>
      </c>
      <c r="AI2806" s="237" t="s">
        <v>12525</v>
      </c>
      <c r="AJ2806" s="237" t="s">
        <v>260</v>
      </c>
    </row>
    <row r="2807" spans="1:36">
      <c r="A2807" s="237" t="str">
        <f t="shared" si="485"/>
        <v>0415500495居宅介護</v>
      </c>
      <c r="B2807" s="237" t="s">
        <v>9233</v>
      </c>
      <c r="C2807" s="237" t="s">
        <v>9234</v>
      </c>
      <c r="D2807" s="237" t="str">
        <f t="shared" si="486"/>
        <v>コスモスケアカブシキカイシャ</v>
      </c>
      <c r="E2807" s="237" t="s">
        <v>9235</v>
      </c>
      <c r="F2807" s="237" t="str">
        <f t="shared" si="487"/>
        <v>981</v>
      </c>
      <c r="G2807" s="237" t="str">
        <f t="shared" si="488"/>
        <v>3135</v>
      </c>
      <c r="H2807" s="237" t="s">
        <v>9236</v>
      </c>
      <c r="I2807" s="237" t="str">
        <f t="shared" si="489"/>
        <v>仙台市泉区八乙女中央三丁目９番１号</v>
      </c>
      <c r="J2807" s="237" t="s">
        <v>9237</v>
      </c>
      <c r="K2807" s="237" t="s">
        <v>9238</v>
      </c>
      <c r="L2807" s="237" t="s">
        <v>339</v>
      </c>
      <c r="M2807" s="237" t="s">
        <v>9239</v>
      </c>
      <c r="N2807" s="237" t="s">
        <v>12532</v>
      </c>
      <c r="O2807" s="237" t="s">
        <v>12533</v>
      </c>
      <c r="P2807" s="237" t="s">
        <v>12534</v>
      </c>
      <c r="Q2807" s="237" t="s">
        <v>8511</v>
      </c>
      <c r="R2807" s="237" t="s">
        <v>12535</v>
      </c>
      <c r="S2807" s="237" t="s">
        <v>12536</v>
      </c>
      <c r="T2807" s="237" t="s">
        <v>12537</v>
      </c>
      <c r="U2807" s="237" t="s">
        <v>12538</v>
      </c>
      <c r="V2807" s="237" t="s">
        <v>99</v>
      </c>
      <c r="W2807" s="237"/>
      <c r="X2807" s="237"/>
      <c r="Y2807" s="237" t="s">
        <v>12532</v>
      </c>
      <c r="Z2807" s="237" t="s">
        <v>12533</v>
      </c>
      <c r="AA2807" s="237" t="str">
        <f t="shared" si="490"/>
        <v>コスモスコウヨウダイホームケア</v>
      </c>
      <c r="AB2807" s="237" t="s">
        <v>12534</v>
      </c>
      <c r="AC2807" s="237" t="str">
        <f t="shared" si="491"/>
        <v>981</v>
      </c>
      <c r="AD2807" s="237" t="str">
        <f t="shared" si="492"/>
        <v>3102</v>
      </c>
      <c r="AE2807" s="237" t="s">
        <v>8511</v>
      </c>
      <c r="AF2807" s="237" t="s">
        <v>12535</v>
      </c>
      <c r="AG2807" s="237" t="str">
        <f t="shared" si="493"/>
        <v>仙台市泉区向陽台五丁目16番16号</v>
      </c>
      <c r="AH2807" s="237" t="s">
        <v>12536</v>
      </c>
      <c r="AI2807" s="237" t="s">
        <v>12537</v>
      </c>
      <c r="AJ2807" s="237" t="s">
        <v>260</v>
      </c>
    </row>
    <row r="2808" spans="1:36">
      <c r="A2808" s="237" t="str">
        <f t="shared" si="485"/>
        <v>0415500495重度訪問介護</v>
      </c>
      <c r="B2808" s="237" t="s">
        <v>9233</v>
      </c>
      <c r="C2808" s="237" t="s">
        <v>9234</v>
      </c>
      <c r="D2808" s="237" t="str">
        <f t="shared" si="486"/>
        <v>コスモスケアカブシキカイシャ</v>
      </c>
      <c r="E2808" s="237" t="s">
        <v>9235</v>
      </c>
      <c r="F2808" s="237" t="str">
        <f t="shared" si="487"/>
        <v>981</v>
      </c>
      <c r="G2808" s="237" t="str">
        <f t="shared" si="488"/>
        <v>3135</v>
      </c>
      <c r="H2808" s="237" t="s">
        <v>9236</v>
      </c>
      <c r="I2808" s="237" t="str">
        <f t="shared" si="489"/>
        <v>仙台市泉区八乙女中央三丁目９番１号</v>
      </c>
      <c r="J2808" s="237" t="s">
        <v>9237</v>
      </c>
      <c r="K2808" s="237" t="s">
        <v>9238</v>
      </c>
      <c r="L2808" s="237" t="s">
        <v>339</v>
      </c>
      <c r="M2808" s="237" t="s">
        <v>9239</v>
      </c>
      <c r="N2808" s="237" t="s">
        <v>12532</v>
      </c>
      <c r="O2808" s="237" t="s">
        <v>12533</v>
      </c>
      <c r="P2808" s="237" t="s">
        <v>12534</v>
      </c>
      <c r="Q2808" s="237" t="s">
        <v>8511</v>
      </c>
      <c r="R2808" s="237" t="s">
        <v>12535</v>
      </c>
      <c r="S2808" s="237" t="s">
        <v>12536</v>
      </c>
      <c r="T2808" s="237" t="s">
        <v>12537</v>
      </c>
      <c r="U2808" s="237" t="s">
        <v>12538</v>
      </c>
      <c r="V2808" s="237" t="s">
        <v>101</v>
      </c>
      <c r="W2808" s="237"/>
      <c r="X2808" s="237"/>
      <c r="Y2808" s="237" t="s">
        <v>12532</v>
      </c>
      <c r="Z2808" s="237" t="s">
        <v>12533</v>
      </c>
      <c r="AA2808" s="237" t="str">
        <f t="shared" si="490"/>
        <v>コスモスコウヨウダイホームケア</v>
      </c>
      <c r="AB2808" s="237" t="s">
        <v>12534</v>
      </c>
      <c r="AC2808" s="237" t="str">
        <f t="shared" si="491"/>
        <v>981</v>
      </c>
      <c r="AD2808" s="237" t="str">
        <f t="shared" si="492"/>
        <v>3102</v>
      </c>
      <c r="AE2808" s="237" t="s">
        <v>8511</v>
      </c>
      <c r="AF2808" s="237" t="s">
        <v>12535</v>
      </c>
      <c r="AG2808" s="237" t="str">
        <f t="shared" si="493"/>
        <v>仙台市泉区向陽台五丁目16番16号</v>
      </c>
      <c r="AH2808" s="237" t="s">
        <v>12536</v>
      </c>
      <c r="AI2808" s="237" t="s">
        <v>12537</v>
      </c>
      <c r="AJ2808" s="237" t="s">
        <v>260</v>
      </c>
    </row>
    <row r="2809" spans="1:36">
      <c r="A2809" s="237" t="str">
        <f t="shared" si="485"/>
        <v>0415500495同行援護</v>
      </c>
      <c r="B2809" s="237" t="s">
        <v>9233</v>
      </c>
      <c r="C2809" s="237" t="s">
        <v>9234</v>
      </c>
      <c r="D2809" s="237" t="str">
        <f t="shared" si="486"/>
        <v>コスモスケアカブシキカイシャ</v>
      </c>
      <c r="E2809" s="237" t="s">
        <v>9235</v>
      </c>
      <c r="F2809" s="237" t="str">
        <f t="shared" si="487"/>
        <v>981</v>
      </c>
      <c r="G2809" s="237" t="str">
        <f t="shared" si="488"/>
        <v>3135</v>
      </c>
      <c r="H2809" s="237" t="s">
        <v>9236</v>
      </c>
      <c r="I2809" s="237" t="str">
        <f t="shared" si="489"/>
        <v>仙台市泉区八乙女中央三丁目９番１号</v>
      </c>
      <c r="J2809" s="237" t="s">
        <v>9237</v>
      </c>
      <c r="K2809" s="237" t="s">
        <v>9238</v>
      </c>
      <c r="L2809" s="237" t="s">
        <v>339</v>
      </c>
      <c r="M2809" s="237" t="s">
        <v>9239</v>
      </c>
      <c r="N2809" s="237" t="s">
        <v>12532</v>
      </c>
      <c r="O2809" s="237" t="s">
        <v>12533</v>
      </c>
      <c r="P2809" s="237" t="s">
        <v>12534</v>
      </c>
      <c r="Q2809" s="237" t="s">
        <v>8511</v>
      </c>
      <c r="R2809" s="237" t="s">
        <v>12535</v>
      </c>
      <c r="S2809" s="237" t="s">
        <v>12536</v>
      </c>
      <c r="T2809" s="237" t="s">
        <v>12537</v>
      </c>
      <c r="U2809" s="237" t="s">
        <v>12538</v>
      </c>
      <c r="V2809" s="237" t="s">
        <v>126</v>
      </c>
      <c r="W2809" s="237"/>
      <c r="X2809" s="237"/>
      <c r="Y2809" s="237" t="s">
        <v>12532</v>
      </c>
      <c r="Z2809" s="237" t="s">
        <v>12533</v>
      </c>
      <c r="AA2809" s="237" t="str">
        <f t="shared" si="490"/>
        <v>コスモスコウヨウダイホームケア</v>
      </c>
      <c r="AB2809" s="237" t="s">
        <v>12534</v>
      </c>
      <c r="AC2809" s="237" t="str">
        <f t="shared" si="491"/>
        <v>981</v>
      </c>
      <c r="AD2809" s="237" t="str">
        <f t="shared" si="492"/>
        <v>3102</v>
      </c>
      <c r="AE2809" s="237" t="s">
        <v>8511</v>
      </c>
      <c r="AF2809" s="237" t="s">
        <v>12535</v>
      </c>
      <c r="AG2809" s="237" t="str">
        <f t="shared" si="493"/>
        <v>仙台市泉区向陽台五丁目16番16号</v>
      </c>
      <c r="AH2809" s="237" t="s">
        <v>12536</v>
      </c>
      <c r="AI2809" s="237" t="s">
        <v>12537</v>
      </c>
      <c r="AJ2809" s="237" t="s">
        <v>260</v>
      </c>
    </row>
    <row r="2810" spans="1:36">
      <c r="A2810" s="237" t="str">
        <f t="shared" si="485"/>
        <v>0415500503児童デイサービス</v>
      </c>
      <c r="B2810" s="237" t="s">
        <v>9556</v>
      </c>
      <c r="C2810" s="237" t="s">
        <v>9557</v>
      </c>
      <c r="D2810" s="237" t="str">
        <f t="shared" si="486"/>
        <v>トクテイヒエイリカツドウホウジンツバメッコ</v>
      </c>
      <c r="E2810" s="237" t="s">
        <v>9558</v>
      </c>
      <c r="F2810" s="237" t="str">
        <f t="shared" si="487"/>
        <v>981</v>
      </c>
      <c r="G2810" s="237" t="str">
        <f t="shared" si="488"/>
        <v>3131</v>
      </c>
      <c r="H2810" s="237" t="s">
        <v>9559</v>
      </c>
      <c r="I2810" s="237" t="str">
        <f t="shared" si="489"/>
        <v>仙台市泉区七北田字日野123番地の９</v>
      </c>
      <c r="J2810" s="237" t="s">
        <v>9560</v>
      </c>
      <c r="K2810" s="237" t="s">
        <v>9561</v>
      </c>
      <c r="L2810" s="237" t="s">
        <v>7444</v>
      </c>
      <c r="M2810" s="237" t="s">
        <v>9562</v>
      </c>
      <c r="N2810" s="237" t="s">
        <v>12539</v>
      </c>
      <c r="O2810" s="237" t="s">
        <v>12540</v>
      </c>
      <c r="P2810" s="237" t="s">
        <v>2472</v>
      </c>
      <c r="Q2810" s="237" t="s">
        <v>8511</v>
      </c>
      <c r="R2810" s="237" t="s">
        <v>12541</v>
      </c>
      <c r="S2810" s="237" t="s">
        <v>12542</v>
      </c>
      <c r="T2810" s="237" t="s">
        <v>12542</v>
      </c>
      <c r="U2810" s="237" t="s">
        <v>12543</v>
      </c>
      <c r="V2810" s="237" t="s">
        <v>331</v>
      </c>
      <c r="W2810" s="237"/>
      <c r="X2810" s="237"/>
      <c r="Y2810" s="237" t="s">
        <v>12539</v>
      </c>
      <c r="Z2810" s="237" t="s">
        <v>12540</v>
      </c>
      <c r="AA2810" s="237" t="str">
        <f t="shared" si="490"/>
        <v>イズミチュウオウツバメッコ</v>
      </c>
      <c r="AB2810" s="237" t="s">
        <v>2472</v>
      </c>
      <c r="AC2810" s="237" t="str">
        <f t="shared" si="491"/>
        <v>981</v>
      </c>
      <c r="AD2810" s="237" t="str">
        <f t="shared" si="492"/>
        <v>3133</v>
      </c>
      <c r="AE2810" s="237" t="s">
        <v>8511</v>
      </c>
      <c r="AF2810" s="237" t="s">
        <v>12541</v>
      </c>
      <c r="AG2810" s="237" t="str">
        <f t="shared" si="493"/>
        <v>仙台市泉区泉中央2丁目19-10　日泉パーキングビル</v>
      </c>
      <c r="AH2810" s="237" t="s">
        <v>12542</v>
      </c>
      <c r="AI2810" s="237" t="s">
        <v>12542</v>
      </c>
      <c r="AJ2810" s="237" t="s">
        <v>260</v>
      </c>
    </row>
    <row r="2811" spans="1:36">
      <c r="A2811" s="237" t="str">
        <f t="shared" si="485"/>
        <v>0415500511居宅介護</v>
      </c>
      <c r="B2811" s="237" t="s">
        <v>4923</v>
      </c>
      <c r="C2811" s="237" t="s">
        <v>4924</v>
      </c>
      <c r="D2811" s="237" t="str">
        <f t="shared" si="486"/>
        <v>ゴウドウガイシャオレンジノハネ</v>
      </c>
      <c r="E2811" s="237" t="s">
        <v>4925</v>
      </c>
      <c r="F2811" s="237" t="str">
        <f t="shared" si="487"/>
        <v>981</v>
      </c>
      <c r="G2811" s="237" t="str">
        <f t="shared" si="488"/>
        <v>3136</v>
      </c>
      <c r="H2811" s="237" t="s">
        <v>12544</v>
      </c>
      <c r="I2811" s="237" t="str">
        <f t="shared" si="489"/>
        <v>仙台市泉区将監殿四丁目１５番地の５</v>
      </c>
      <c r="J2811" s="237" t="s">
        <v>4927</v>
      </c>
      <c r="K2811" s="237"/>
      <c r="L2811" s="237" t="s">
        <v>7444</v>
      </c>
      <c r="M2811" s="237" t="s">
        <v>12545</v>
      </c>
      <c r="N2811" s="237" t="s">
        <v>4923</v>
      </c>
      <c r="O2811" s="237" t="s">
        <v>4924</v>
      </c>
      <c r="P2811" s="237" t="s">
        <v>7883</v>
      </c>
      <c r="Q2811" s="237" t="s">
        <v>8511</v>
      </c>
      <c r="R2811" s="237" t="s">
        <v>12546</v>
      </c>
      <c r="S2811" s="237" t="s">
        <v>12547</v>
      </c>
      <c r="T2811" s="237" t="s">
        <v>4928</v>
      </c>
      <c r="U2811" s="237" t="s">
        <v>12548</v>
      </c>
      <c r="V2811" s="237" t="s">
        <v>99</v>
      </c>
      <c r="W2811" s="237"/>
      <c r="X2811" s="237"/>
      <c r="Y2811" s="237" t="s">
        <v>4923</v>
      </c>
      <c r="Z2811" s="237" t="s">
        <v>4924</v>
      </c>
      <c r="AA2811" s="237" t="str">
        <f t="shared" si="490"/>
        <v>ゴウドウガイシャオレンジノハネ</v>
      </c>
      <c r="AB2811" s="237" t="s">
        <v>7883</v>
      </c>
      <c r="AC2811" s="237" t="str">
        <f t="shared" si="491"/>
        <v>981</v>
      </c>
      <c r="AD2811" s="237" t="str">
        <f t="shared" si="492"/>
        <v>3132</v>
      </c>
      <c r="AE2811" s="237" t="s">
        <v>8511</v>
      </c>
      <c r="AF2811" s="237" t="s">
        <v>12546</v>
      </c>
      <c r="AG2811" s="237" t="str">
        <f t="shared" si="493"/>
        <v>仙台市泉区将監六丁目7番12号</v>
      </c>
      <c r="AH2811" s="237" t="s">
        <v>12547</v>
      </c>
      <c r="AI2811" s="237" t="s">
        <v>4928</v>
      </c>
      <c r="AJ2811" s="237" t="s">
        <v>332</v>
      </c>
    </row>
    <row r="2812" spans="1:36">
      <c r="A2812" s="237" t="str">
        <f t="shared" si="485"/>
        <v>0415500511重度訪問介護</v>
      </c>
      <c r="B2812" s="237" t="s">
        <v>4923</v>
      </c>
      <c r="C2812" s="237" t="s">
        <v>4924</v>
      </c>
      <c r="D2812" s="237" t="str">
        <f t="shared" si="486"/>
        <v>ゴウドウガイシャオレンジノハネ</v>
      </c>
      <c r="E2812" s="237" t="s">
        <v>4925</v>
      </c>
      <c r="F2812" s="237" t="str">
        <f t="shared" si="487"/>
        <v>981</v>
      </c>
      <c r="G2812" s="237" t="str">
        <f t="shared" si="488"/>
        <v>3136</v>
      </c>
      <c r="H2812" s="237" t="s">
        <v>12544</v>
      </c>
      <c r="I2812" s="237" t="str">
        <f t="shared" si="489"/>
        <v>仙台市泉区将監殿四丁目１５番地の５</v>
      </c>
      <c r="J2812" s="237" t="s">
        <v>4927</v>
      </c>
      <c r="K2812" s="237"/>
      <c r="L2812" s="237" t="s">
        <v>7444</v>
      </c>
      <c r="M2812" s="237" t="s">
        <v>12545</v>
      </c>
      <c r="N2812" s="237" t="s">
        <v>4923</v>
      </c>
      <c r="O2812" s="237" t="s">
        <v>4924</v>
      </c>
      <c r="P2812" s="237" t="s">
        <v>7883</v>
      </c>
      <c r="Q2812" s="237" t="s">
        <v>8511</v>
      </c>
      <c r="R2812" s="237" t="s">
        <v>12546</v>
      </c>
      <c r="S2812" s="237" t="s">
        <v>12547</v>
      </c>
      <c r="T2812" s="237" t="s">
        <v>4928</v>
      </c>
      <c r="U2812" s="237" t="s">
        <v>12548</v>
      </c>
      <c r="V2812" s="237" t="s">
        <v>101</v>
      </c>
      <c r="W2812" s="237"/>
      <c r="X2812" s="237"/>
      <c r="Y2812" s="237" t="s">
        <v>4923</v>
      </c>
      <c r="Z2812" s="237" t="s">
        <v>4924</v>
      </c>
      <c r="AA2812" s="237" t="str">
        <f t="shared" si="490"/>
        <v>ゴウドウガイシャオレンジノハネ</v>
      </c>
      <c r="AB2812" s="237" t="s">
        <v>4925</v>
      </c>
      <c r="AC2812" s="237" t="str">
        <f t="shared" si="491"/>
        <v>981</v>
      </c>
      <c r="AD2812" s="237" t="str">
        <f t="shared" si="492"/>
        <v>3136</v>
      </c>
      <c r="AE2812" s="237" t="s">
        <v>8511</v>
      </c>
      <c r="AF2812" s="237" t="s">
        <v>12544</v>
      </c>
      <c r="AG2812" s="237" t="str">
        <f t="shared" si="493"/>
        <v>仙台市泉区将監殿四丁目１５番地の５</v>
      </c>
      <c r="AH2812" s="237" t="s">
        <v>4927</v>
      </c>
      <c r="AI2812" s="237"/>
      <c r="AJ2812" s="237" t="s">
        <v>332</v>
      </c>
    </row>
    <row r="2813" spans="1:36">
      <c r="A2813" s="237" t="str">
        <f t="shared" si="485"/>
        <v>0415500511行動援護</v>
      </c>
      <c r="B2813" s="237" t="s">
        <v>4923</v>
      </c>
      <c r="C2813" s="237" t="s">
        <v>4924</v>
      </c>
      <c r="D2813" s="237" t="str">
        <f t="shared" si="486"/>
        <v>ゴウドウガイシャオレンジノハネ</v>
      </c>
      <c r="E2813" s="237" t="s">
        <v>4925</v>
      </c>
      <c r="F2813" s="237" t="str">
        <f t="shared" si="487"/>
        <v>981</v>
      </c>
      <c r="G2813" s="237" t="str">
        <f t="shared" si="488"/>
        <v>3136</v>
      </c>
      <c r="H2813" s="237" t="s">
        <v>12544</v>
      </c>
      <c r="I2813" s="237" t="str">
        <f t="shared" si="489"/>
        <v>仙台市泉区将監殿四丁目１５番地の５</v>
      </c>
      <c r="J2813" s="237" t="s">
        <v>4927</v>
      </c>
      <c r="K2813" s="237"/>
      <c r="L2813" s="237" t="s">
        <v>7444</v>
      </c>
      <c r="M2813" s="237" t="s">
        <v>12545</v>
      </c>
      <c r="N2813" s="237" t="s">
        <v>4923</v>
      </c>
      <c r="O2813" s="237" t="s">
        <v>4924</v>
      </c>
      <c r="P2813" s="237" t="s">
        <v>7883</v>
      </c>
      <c r="Q2813" s="237" t="s">
        <v>8511</v>
      </c>
      <c r="R2813" s="237" t="s">
        <v>12546</v>
      </c>
      <c r="S2813" s="237" t="s">
        <v>12547</v>
      </c>
      <c r="T2813" s="237" t="s">
        <v>4928</v>
      </c>
      <c r="U2813" s="237" t="s">
        <v>12548</v>
      </c>
      <c r="V2813" s="237" t="s">
        <v>102</v>
      </c>
      <c r="W2813" s="237"/>
      <c r="X2813" s="237"/>
      <c r="Y2813" s="237" t="s">
        <v>4923</v>
      </c>
      <c r="Z2813" s="237" t="s">
        <v>4924</v>
      </c>
      <c r="AA2813" s="237" t="str">
        <f t="shared" si="490"/>
        <v>ゴウドウガイシャオレンジノハネ</v>
      </c>
      <c r="AB2813" s="237" t="s">
        <v>7883</v>
      </c>
      <c r="AC2813" s="237" t="str">
        <f t="shared" si="491"/>
        <v>981</v>
      </c>
      <c r="AD2813" s="237" t="str">
        <f t="shared" si="492"/>
        <v>3132</v>
      </c>
      <c r="AE2813" s="237" t="s">
        <v>8511</v>
      </c>
      <c r="AF2813" s="237" t="s">
        <v>12546</v>
      </c>
      <c r="AG2813" s="237" t="str">
        <f t="shared" si="493"/>
        <v>仙台市泉区将監六丁目7番12号</v>
      </c>
      <c r="AH2813" s="237" t="s">
        <v>12547</v>
      </c>
      <c r="AI2813" s="237" t="s">
        <v>4928</v>
      </c>
      <c r="AJ2813" s="237" t="s">
        <v>332</v>
      </c>
    </row>
    <row r="2814" spans="1:36">
      <c r="A2814" s="237" t="str">
        <f t="shared" si="485"/>
        <v>0415500511同行援護</v>
      </c>
      <c r="B2814" s="237" t="s">
        <v>4923</v>
      </c>
      <c r="C2814" s="237" t="s">
        <v>4924</v>
      </c>
      <c r="D2814" s="237" t="str">
        <f t="shared" si="486"/>
        <v>ゴウドウガイシャオレンジノハネ</v>
      </c>
      <c r="E2814" s="237" t="s">
        <v>4925</v>
      </c>
      <c r="F2814" s="237" t="str">
        <f t="shared" si="487"/>
        <v>981</v>
      </c>
      <c r="G2814" s="237" t="str">
        <f t="shared" si="488"/>
        <v>3136</v>
      </c>
      <c r="H2814" s="237" t="s">
        <v>12544</v>
      </c>
      <c r="I2814" s="237" t="str">
        <f t="shared" si="489"/>
        <v>仙台市泉区将監殿四丁目１５番地の５</v>
      </c>
      <c r="J2814" s="237" t="s">
        <v>4927</v>
      </c>
      <c r="K2814" s="237"/>
      <c r="L2814" s="237" t="s">
        <v>7444</v>
      </c>
      <c r="M2814" s="237" t="s">
        <v>12545</v>
      </c>
      <c r="N2814" s="237" t="s">
        <v>4923</v>
      </c>
      <c r="O2814" s="237" t="s">
        <v>4924</v>
      </c>
      <c r="P2814" s="237" t="s">
        <v>7883</v>
      </c>
      <c r="Q2814" s="237" t="s">
        <v>8511</v>
      </c>
      <c r="R2814" s="237" t="s">
        <v>12546</v>
      </c>
      <c r="S2814" s="237" t="s">
        <v>12547</v>
      </c>
      <c r="T2814" s="237" t="s">
        <v>4928</v>
      </c>
      <c r="U2814" s="237" t="s">
        <v>12548</v>
      </c>
      <c r="V2814" s="237" t="s">
        <v>126</v>
      </c>
      <c r="W2814" s="237"/>
      <c r="X2814" s="237"/>
      <c r="Y2814" s="237" t="s">
        <v>4923</v>
      </c>
      <c r="Z2814" s="237" t="s">
        <v>4924</v>
      </c>
      <c r="AA2814" s="237" t="str">
        <f t="shared" si="490"/>
        <v>ゴウドウガイシャオレンジノハネ</v>
      </c>
      <c r="AB2814" s="237" t="s">
        <v>7883</v>
      </c>
      <c r="AC2814" s="237" t="str">
        <f t="shared" si="491"/>
        <v>981</v>
      </c>
      <c r="AD2814" s="237" t="str">
        <f t="shared" si="492"/>
        <v>3132</v>
      </c>
      <c r="AE2814" s="237" t="s">
        <v>8511</v>
      </c>
      <c r="AF2814" s="237" t="s">
        <v>12546</v>
      </c>
      <c r="AG2814" s="237" t="str">
        <f t="shared" si="493"/>
        <v>仙台市泉区将監六丁目7番12号</v>
      </c>
      <c r="AH2814" s="237" t="s">
        <v>12547</v>
      </c>
      <c r="AI2814" s="237" t="s">
        <v>4928</v>
      </c>
      <c r="AJ2814" s="237" t="s">
        <v>332</v>
      </c>
    </row>
    <row r="2815" spans="1:36">
      <c r="A2815" s="237" t="str">
        <f t="shared" si="485"/>
        <v>0415500529居宅介護</v>
      </c>
      <c r="B2815" s="237" t="s">
        <v>11690</v>
      </c>
      <c r="C2815" s="237" t="s">
        <v>11691</v>
      </c>
      <c r="D2815" s="237" t="str">
        <f t="shared" si="486"/>
        <v>アップルケアカブシキカイシャ</v>
      </c>
      <c r="E2815" s="237" t="s">
        <v>1561</v>
      </c>
      <c r="F2815" s="237" t="str">
        <f t="shared" si="487"/>
        <v>981</v>
      </c>
      <c r="G2815" s="237" t="str">
        <f t="shared" si="488"/>
        <v>3121</v>
      </c>
      <c r="H2815" s="237" t="s">
        <v>11692</v>
      </c>
      <c r="I2815" s="237" t="str">
        <f t="shared" si="489"/>
        <v>仙台市泉区上谷刈三丁目５番３-102号</v>
      </c>
      <c r="J2815" s="237" t="s">
        <v>11693</v>
      </c>
      <c r="K2815" s="237" t="s">
        <v>11694</v>
      </c>
      <c r="L2815" s="237" t="s">
        <v>339</v>
      </c>
      <c r="M2815" s="237" t="s">
        <v>11695</v>
      </c>
      <c r="N2815" s="237" t="s">
        <v>12549</v>
      </c>
      <c r="O2815" s="237" t="s">
        <v>12550</v>
      </c>
      <c r="P2815" s="237" t="s">
        <v>1561</v>
      </c>
      <c r="Q2815" s="237" t="s">
        <v>8511</v>
      </c>
      <c r="R2815" s="237" t="s">
        <v>11692</v>
      </c>
      <c r="S2815" s="237" t="s">
        <v>11693</v>
      </c>
      <c r="T2815" s="237" t="s">
        <v>11694</v>
      </c>
      <c r="U2815" s="237" t="s">
        <v>12551</v>
      </c>
      <c r="V2815" s="237" t="s">
        <v>99</v>
      </c>
      <c r="W2815" s="237"/>
      <c r="X2815" s="237"/>
      <c r="Y2815" s="237" t="s">
        <v>12549</v>
      </c>
      <c r="Z2815" s="237" t="s">
        <v>12550</v>
      </c>
      <c r="AA2815" s="237" t="str">
        <f t="shared" si="490"/>
        <v>アップルケアヘルパーステーション</v>
      </c>
      <c r="AB2815" s="237" t="s">
        <v>1561</v>
      </c>
      <c r="AC2815" s="237" t="str">
        <f t="shared" si="491"/>
        <v>981</v>
      </c>
      <c r="AD2815" s="237" t="str">
        <f t="shared" si="492"/>
        <v>3121</v>
      </c>
      <c r="AE2815" s="237" t="s">
        <v>8511</v>
      </c>
      <c r="AF2815" s="237" t="s">
        <v>11692</v>
      </c>
      <c r="AG2815" s="237" t="str">
        <f t="shared" si="493"/>
        <v>仙台市泉区上谷刈三丁目５番３-102号</v>
      </c>
      <c r="AH2815" s="237" t="s">
        <v>11693</v>
      </c>
      <c r="AI2815" s="237" t="s">
        <v>11694</v>
      </c>
      <c r="AJ2815" s="237" t="s">
        <v>260</v>
      </c>
    </row>
    <row r="2816" spans="1:36">
      <c r="A2816" s="237" t="str">
        <f t="shared" si="485"/>
        <v>0415500529重度訪問介護</v>
      </c>
      <c r="B2816" s="237" t="s">
        <v>11690</v>
      </c>
      <c r="C2816" s="237" t="s">
        <v>11691</v>
      </c>
      <c r="D2816" s="237" t="str">
        <f t="shared" si="486"/>
        <v>アップルケアカブシキカイシャ</v>
      </c>
      <c r="E2816" s="237" t="s">
        <v>1561</v>
      </c>
      <c r="F2816" s="237" t="str">
        <f t="shared" si="487"/>
        <v>981</v>
      </c>
      <c r="G2816" s="237" t="str">
        <f t="shared" si="488"/>
        <v>3121</v>
      </c>
      <c r="H2816" s="237" t="s">
        <v>11692</v>
      </c>
      <c r="I2816" s="237" t="str">
        <f t="shared" si="489"/>
        <v>仙台市泉区上谷刈三丁目５番３-102号</v>
      </c>
      <c r="J2816" s="237" t="s">
        <v>11693</v>
      </c>
      <c r="K2816" s="237" t="s">
        <v>11694</v>
      </c>
      <c r="L2816" s="237" t="s">
        <v>339</v>
      </c>
      <c r="M2816" s="237" t="s">
        <v>11695</v>
      </c>
      <c r="N2816" s="237" t="s">
        <v>12549</v>
      </c>
      <c r="O2816" s="237" t="s">
        <v>12550</v>
      </c>
      <c r="P2816" s="237" t="s">
        <v>1561</v>
      </c>
      <c r="Q2816" s="237" t="s">
        <v>8511</v>
      </c>
      <c r="R2816" s="237" t="s">
        <v>11692</v>
      </c>
      <c r="S2816" s="237" t="s">
        <v>11693</v>
      </c>
      <c r="T2816" s="237" t="s">
        <v>11694</v>
      </c>
      <c r="U2816" s="237" t="s">
        <v>12551</v>
      </c>
      <c r="V2816" s="237" t="s">
        <v>101</v>
      </c>
      <c r="W2816" s="237"/>
      <c r="X2816" s="237"/>
      <c r="Y2816" s="237" t="s">
        <v>12549</v>
      </c>
      <c r="Z2816" s="237" t="s">
        <v>12550</v>
      </c>
      <c r="AA2816" s="237" t="str">
        <f t="shared" si="490"/>
        <v>アップルケアヘルパーステーション</v>
      </c>
      <c r="AB2816" s="237" t="s">
        <v>1561</v>
      </c>
      <c r="AC2816" s="237" t="str">
        <f t="shared" si="491"/>
        <v>981</v>
      </c>
      <c r="AD2816" s="237" t="str">
        <f t="shared" si="492"/>
        <v>3121</v>
      </c>
      <c r="AE2816" s="237" t="s">
        <v>8511</v>
      </c>
      <c r="AF2816" s="237" t="s">
        <v>11692</v>
      </c>
      <c r="AG2816" s="237" t="str">
        <f t="shared" si="493"/>
        <v>仙台市泉区上谷刈三丁目５番３-102号</v>
      </c>
      <c r="AH2816" s="237" t="s">
        <v>11693</v>
      </c>
      <c r="AI2816" s="237" t="s">
        <v>11694</v>
      </c>
      <c r="AJ2816" s="237" t="s">
        <v>260</v>
      </c>
    </row>
    <row r="2817" spans="1:36">
      <c r="A2817" s="237" t="str">
        <f t="shared" si="485"/>
        <v>0415500529同行援護</v>
      </c>
      <c r="B2817" s="237" t="s">
        <v>11690</v>
      </c>
      <c r="C2817" s="237" t="s">
        <v>11691</v>
      </c>
      <c r="D2817" s="237" t="str">
        <f t="shared" si="486"/>
        <v>アップルケアカブシキカイシャ</v>
      </c>
      <c r="E2817" s="237" t="s">
        <v>1561</v>
      </c>
      <c r="F2817" s="237" t="str">
        <f t="shared" si="487"/>
        <v>981</v>
      </c>
      <c r="G2817" s="237" t="str">
        <f t="shared" si="488"/>
        <v>3121</v>
      </c>
      <c r="H2817" s="237" t="s">
        <v>11692</v>
      </c>
      <c r="I2817" s="237" t="str">
        <f t="shared" si="489"/>
        <v>仙台市泉区上谷刈三丁目５番３-102号</v>
      </c>
      <c r="J2817" s="237" t="s">
        <v>11693</v>
      </c>
      <c r="K2817" s="237" t="s">
        <v>11694</v>
      </c>
      <c r="L2817" s="237" t="s">
        <v>339</v>
      </c>
      <c r="M2817" s="237" t="s">
        <v>11695</v>
      </c>
      <c r="N2817" s="237" t="s">
        <v>12549</v>
      </c>
      <c r="O2817" s="237" t="s">
        <v>12550</v>
      </c>
      <c r="P2817" s="237" t="s">
        <v>1561</v>
      </c>
      <c r="Q2817" s="237" t="s">
        <v>8511</v>
      </c>
      <c r="R2817" s="237" t="s">
        <v>11692</v>
      </c>
      <c r="S2817" s="237" t="s">
        <v>11693</v>
      </c>
      <c r="T2817" s="237" t="s">
        <v>11694</v>
      </c>
      <c r="U2817" s="237" t="s">
        <v>12551</v>
      </c>
      <c r="V2817" s="237" t="s">
        <v>126</v>
      </c>
      <c r="W2817" s="237"/>
      <c r="X2817" s="237"/>
      <c r="Y2817" s="237" t="s">
        <v>12549</v>
      </c>
      <c r="Z2817" s="237" t="s">
        <v>12550</v>
      </c>
      <c r="AA2817" s="237" t="str">
        <f t="shared" si="490"/>
        <v>アップルケアヘルパーステーション</v>
      </c>
      <c r="AB2817" s="237" t="s">
        <v>5960</v>
      </c>
      <c r="AC2817" s="237" t="str">
        <f t="shared" si="491"/>
        <v>981</v>
      </c>
      <c r="AD2817" s="237" t="str">
        <f t="shared" si="492"/>
        <v>3212</v>
      </c>
      <c r="AE2817" s="237" t="s">
        <v>8511</v>
      </c>
      <c r="AF2817" s="237" t="s">
        <v>12552</v>
      </c>
      <c r="AG2817" s="237" t="str">
        <f t="shared" si="493"/>
        <v>仙台市泉区長命ケ丘四丁目15番地の16</v>
      </c>
      <c r="AH2817" s="237" t="s">
        <v>12553</v>
      </c>
      <c r="AI2817" s="237" t="s">
        <v>12554</v>
      </c>
      <c r="AJ2817" s="237" t="s">
        <v>332</v>
      </c>
    </row>
    <row r="2818" spans="1:36">
      <c r="A2818" s="237" t="str">
        <f t="shared" si="485"/>
        <v>0415500537生活介護</v>
      </c>
      <c r="B2818" s="237" t="s">
        <v>7323</v>
      </c>
      <c r="C2818" s="237" t="s">
        <v>7324</v>
      </c>
      <c r="D2818" s="237" t="str">
        <f t="shared" si="486"/>
        <v>シャカイフクシホウジンナノハナカイ</v>
      </c>
      <c r="E2818" s="237" t="s">
        <v>7325</v>
      </c>
      <c r="F2818" s="237" t="str">
        <f t="shared" si="487"/>
        <v>981</v>
      </c>
      <c r="G2818" s="237" t="str">
        <f t="shared" si="488"/>
        <v>0965</v>
      </c>
      <c r="H2818" s="237" t="s">
        <v>7326</v>
      </c>
      <c r="I2818" s="237" t="str">
        <f t="shared" si="489"/>
        <v>仙台市青葉区荒巻神明町２番１０号</v>
      </c>
      <c r="J2818" s="237" t="s">
        <v>7327</v>
      </c>
      <c r="K2818" s="237" t="s">
        <v>7328</v>
      </c>
      <c r="L2818" s="237" t="s">
        <v>248</v>
      </c>
      <c r="M2818" s="237" t="s">
        <v>7329</v>
      </c>
      <c r="N2818" s="237" t="s">
        <v>12473</v>
      </c>
      <c r="O2818" s="237" t="s">
        <v>12474</v>
      </c>
      <c r="P2818" s="237" t="s">
        <v>12475</v>
      </c>
      <c r="Q2818" s="237" t="s">
        <v>8511</v>
      </c>
      <c r="R2818" s="237" t="s">
        <v>12555</v>
      </c>
      <c r="S2818" s="237" t="s">
        <v>12477</v>
      </c>
      <c r="T2818" s="237" t="s">
        <v>12477</v>
      </c>
      <c r="U2818" s="237" t="s">
        <v>12556</v>
      </c>
      <c r="V2818" s="237" t="s">
        <v>105</v>
      </c>
      <c r="W2818" s="237"/>
      <c r="X2818" s="237"/>
      <c r="Y2818" s="237" t="s">
        <v>12473</v>
      </c>
      <c r="Z2818" s="237" t="s">
        <v>12474</v>
      </c>
      <c r="AA2818" s="237" t="str">
        <f t="shared" si="490"/>
        <v>ハマナスエン</v>
      </c>
      <c r="AB2818" s="237" t="s">
        <v>12475</v>
      </c>
      <c r="AC2818" s="237" t="str">
        <f t="shared" si="491"/>
        <v>981</v>
      </c>
      <c r="AD2818" s="237" t="str">
        <f t="shared" si="492"/>
        <v>8007</v>
      </c>
      <c r="AE2818" s="237" t="s">
        <v>8511</v>
      </c>
      <c r="AF2818" s="237" t="s">
        <v>12555</v>
      </c>
      <c r="AG2818" s="237" t="str">
        <f t="shared" si="493"/>
        <v>仙台市泉区虹の丘１丁目１０番地７</v>
      </c>
      <c r="AH2818" s="237" t="s">
        <v>12477</v>
      </c>
      <c r="AI2818" s="237" t="s">
        <v>12477</v>
      </c>
      <c r="AJ2818" s="237" t="s">
        <v>260</v>
      </c>
    </row>
    <row r="2819" spans="1:36">
      <c r="A2819" s="237" t="str">
        <f t="shared" si="485"/>
        <v>0415500545居宅介護</v>
      </c>
      <c r="B2819" s="237" t="s">
        <v>644</v>
      </c>
      <c r="C2819" s="237" t="s">
        <v>645</v>
      </c>
      <c r="D2819" s="237" t="str">
        <f t="shared" si="486"/>
        <v>セントケアミヤギカブシキガイシャ</v>
      </c>
      <c r="E2819" s="237" t="s">
        <v>646</v>
      </c>
      <c r="F2819" s="237" t="str">
        <f t="shared" si="487"/>
        <v>980</v>
      </c>
      <c r="G2819" s="237" t="str">
        <f t="shared" si="488"/>
        <v>0014</v>
      </c>
      <c r="H2819" s="237" t="s">
        <v>7500</v>
      </c>
      <c r="I2819" s="237" t="str">
        <f t="shared" si="489"/>
        <v>仙台市青葉区本町一丁目11番11号</v>
      </c>
      <c r="J2819" s="237" t="s">
        <v>648</v>
      </c>
      <c r="K2819" s="237" t="s">
        <v>649</v>
      </c>
      <c r="L2819" s="237" t="s">
        <v>635</v>
      </c>
      <c r="M2819" s="237" t="s">
        <v>7412</v>
      </c>
      <c r="N2819" s="237" t="s">
        <v>12557</v>
      </c>
      <c r="O2819" s="237" t="s">
        <v>12558</v>
      </c>
      <c r="P2819" s="237" t="s">
        <v>2882</v>
      </c>
      <c r="Q2819" s="237" t="s">
        <v>8511</v>
      </c>
      <c r="R2819" s="237" t="s">
        <v>12559</v>
      </c>
      <c r="S2819" s="237" t="s">
        <v>12404</v>
      </c>
      <c r="T2819" s="237" t="s">
        <v>12405</v>
      </c>
      <c r="U2819" s="237" t="s">
        <v>12560</v>
      </c>
      <c r="V2819" s="237" t="s">
        <v>99</v>
      </c>
      <c r="W2819" s="237"/>
      <c r="X2819" s="237"/>
      <c r="Y2819" s="237" t="s">
        <v>12557</v>
      </c>
      <c r="Z2819" s="237" t="s">
        <v>12558</v>
      </c>
      <c r="AA2819" s="237" t="str">
        <f t="shared" si="490"/>
        <v>セントケアイズミチュウオウ</v>
      </c>
      <c r="AB2819" s="237" t="s">
        <v>2882</v>
      </c>
      <c r="AC2819" s="237" t="str">
        <f t="shared" si="491"/>
        <v>981</v>
      </c>
      <c r="AD2819" s="237" t="str">
        <f t="shared" si="492"/>
        <v>3117</v>
      </c>
      <c r="AE2819" s="237" t="s">
        <v>8511</v>
      </c>
      <c r="AF2819" s="237" t="s">
        <v>12559</v>
      </c>
      <c r="AG2819" s="237" t="str">
        <f t="shared" si="493"/>
        <v>仙台市泉区市名坂字石止６番地フローレス大友１０３号</v>
      </c>
      <c r="AH2819" s="237" t="s">
        <v>12404</v>
      </c>
      <c r="AI2819" s="237" t="s">
        <v>12405</v>
      </c>
      <c r="AJ2819" s="237" t="s">
        <v>332</v>
      </c>
    </row>
    <row r="2820" spans="1:36">
      <c r="A2820" s="237" t="str">
        <f t="shared" si="485"/>
        <v>0415500545重度訪問介護</v>
      </c>
      <c r="B2820" s="237" t="s">
        <v>644</v>
      </c>
      <c r="C2820" s="237" t="s">
        <v>645</v>
      </c>
      <c r="D2820" s="237" t="str">
        <f t="shared" si="486"/>
        <v>セントケアミヤギカブシキガイシャ</v>
      </c>
      <c r="E2820" s="237" t="s">
        <v>646</v>
      </c>
      <c r="F2820" s="237" t="str">
        <f t="shared" si="487"/>
        <v>980</v>
      </c>
      <c r="G2820" s="237" t="str">
        <f t="shared" si="488"/>
        <v>0014</v>
      </c>
      <c r="H2820" s="237" t="s">
        <v>7500</v>
      </c>
      <c r="I2820" s="237" t="str">
        <f t="shared" si="489"/>
        <v>仙台市青葉区本町一丁目11番11号</v>
      </c>
      <c r="J2820" s="237" t="s">
        <v>648</v>
      </c>
      <c r="K2820" s="237" t="s">
        <v>649</v>
      </c>
      <c r="L2820" s="237" t="s">
        <v>635</v>
      </c>
      <c r="M2820" s="237" t="s">
        <v>7412</v>
      </c>
      <c r="N2820" s="237" t="s">
        <v>12557</v>
      </c>
      <c r="O2820" s="237" t="s">
        <v>12558</v>
      </c>
      <c r="P2820" s="237" t="s">
        <v>2882</v>
      </c>
      <c r="Q2820" s="237" t="s">
        <v>8511</v>
      </c>
      <c r="R2820" s="237" t="s">
        <v>12559</v>
      </c>
      <c r="S2820" s="237" t="s">
        <v>12404</v>
      </c>
      <c r="T2820" s="237" t="s">
        <v>12405</v>
      </c>
      <c r="U2820" s="237" t="s">
        <v>12560</v>
      </c>
      <c r="V2820" s="237" t="s">
        <v>101</v>
      </c>
      <c r="W2820" s="237"/>
      <c r="X2820" s="237"/>
      <c r="Y2820" s="237" t="s">
        <v>12557</v>
      </c>
      <c r="Z2820" s="237" t="s">
        <v>12558</v>
      </c>
      <c r="AA2820" s="237" t="str">
        <f t="shared" si="490"/>
        <v>セントケアイズミチュウオウ</v>
      </c>
      <c r="AB2820" s="237" t="s">
        <v>2882</v>
      </c>
      <c r="AC2820" s="237" t="str">
        <f t="shared" si="491"/>
        <v>981</v>
      </c>
      <c r="AD2820" s="237" t="str">
        <f t="shared" si="492"/>
        <v>3117</v>
      </c>
      <c r="AE2820" s="237" t="s">
        <v>8511</v>
      </c>
      <c r="AF2820" s="237" t="s">
        <v>12559</v>
      </c>
      <c r="AG2820" s="237" t="str">
        <f t="shared" si="493"/>
        <v>仙台市泉区市名坂字石止６番地フローレス大友１０３号</v>
      </c>
      <c r="AH2820" s="237" t="s">
        <v>12404</v>
      </c>
      <c r="AI2820" s="237" t="s">
        <v>12405</v>
      </c>
      <c r="AJ2820" s="237" t="s">
        <v>332</v>
      </c>
    </row>
    <row r="2821" spans="1:36">
      <c r="A2821" s="237" t="str">
        <f t="shared" si="485"/>
        <v>0415500545行動援護</v>
      </c>
      <c r="B2821" s="237" t="s">
        <v>644</v>
      </c>
      <c r="C2821" s="237" t="s">
        <v>645</v>
      </c>
      <c r="D2821" s="237" t="str">
        <f t="shared" si="486"/>
        <v>セントケアミヤギカブシキガイシャ</v>
      </c>
      <c r="E2821" s="237" t="s">
        <v>646</v>
      </c>
      <c r="F2821" s="237" t="str">
        <f t="shared" si="487"/>
        <v>980</v>
      </c>
      <c r="G2821" s="237" t="str">
        <f t="shared" si="488"/>
        <v>0014</v>
      </c>
      <c r="H2821" s="237" t="s">
        <v>7500</v>
      </c>
      <c r="I2821" s="237" t="str">
        <f t="shared" si="489"/>
        <v>仙台市青葉区本町一丁目11番11号</v>
      </c>
      <c r="J2821" s="237" t="s">
        <v>648</v>
      </c>
      <c r="K2821" s="237" t="s">
        <v>649</v>
      </c>
      <c r="L2821" s="237" t="s">
        <v>635</v>
      </c>
      <c r="M2821" s="237" t="s">
        <v>7412</v>
      </c>
      <c r="N2821" s="237" t="s">
        <v>12557</v>
      </c>
      <c r="O2821" s="237" t="s">
        <v>12558</v>
      </c>
      <c r="P2821" s="237" t="s">
        <v>2882</v>
      </c>
      <c r="Q2821" s="237" t="s">
        <v>8511</v>
      </c>
      <c r="R2821" s="237" t="s">
        <v>12559</v>
      </c>
      <c r="S2821" s="237" t="s">
        <v>12404</v>
      </c>
      <c r="T2821" s="237" t="s">
        <v>12405</v>
      </c>
      <c r="U2821" s="237" t="s">
        <v>12560</v>
      </c>
      <c r="V2821" s="237" t="s">
        <v>102</v>
      </c>
      <c r="W2821" s="237"/>
      <c r="X2821" s="237"/>
      <c r="Y2821" s="237" t="s">
        <v>12557</v>
      </c>
      <c r="Z2821" s="237" t="s">
        <v>12558</v>
      </c>
      <c r="AA2821" s="237" t="str">
        <f t="shared" si="490"/>
        <v>セントケアイズミチュウオウ</v>
      </c>
      <c r="AB2821" s="237" t="s">
        <v>2472</v>
      </c>
      <c r="AC2821" s="237" t="str">
        <f t="shared" si="491"/>
        <v>981</v>
      </c>
      <c r="AD2821" s="237" t="str">
        <f t="shared" si="492"/>
        <v>3133</v>
      </c>
      <c r="AE2821" s="237" t="s">
        <v>8511</v>
      </c>
      <c r="AF2821" s="237" t="s">
        <v>12561</v>
      </c>
      <c r="AG2821" s="237" t="str">
        <f t="shared" si="493"/>
        <v>仙台市泉区泉中央３丁目１６番１３号</v>
      </c>
      <c r="AH2821" s="237" t="s">
        <v>12404</v>
      </c>
      <c r="AI2821" s="237" t="s">
        <v>12405</v>
      </c>
      <c r="AJ2821" s="237" t="s">
        <v>332</v>
      </c>
    </row>
    <row r="2822" spans="1:36">
      <c r="A2822" s="237" t="str">
        <f t="shared" si="485"/>
        <v>0415500545同行援護</v>
      </c>
      <c r="B2822" s="237" t="s">
        <v>644</v>
      </c>
      <c r="C2822" s="237" t="s">
        <v>645</v>
      </c>
      <c r="D2822" s="237" t="str">
        <f t="shared" si="486"/>
        <v>セントケアミヤギカブシキガイシャ</v>
      </c>
      <c r="E2822" s="237" t="s">
        <v>646</v>
      </c>
      <c r="F2822" s="237" t="str">
        <f t="shared" si="487"/>
        <v>980</v>
      </c>
      <c r="G2822" s="237" t="str">
        <f t="shared" si="488"/>
        <v>0014</v>
      </c>
      <c r="H2822" s="237" t="s">
        <v>7500</v>
      </c>
      <c r="I2822" s="237" t="str">
        <f t="shared" si="489"/>
        <v>仙台市青葉区本町一丁目11番11号</v>
      </c>
      <c r="J2822" s="237" t="s">
        <v>648</v>
      </c>
      <c r="K2822" s="237" t="s">
        <v>649</v>
      </c>
      <c r="L2822" s="237" t="s">
        <v>635</v>
      </c>
      <c r="M2822" s="237" t="s">
        <v>7412</v>
      </c>
      <c r="N2822" s="237" t="s">
        <v>12557</v>
      </c>
      <c r="O2822" s="237" t="s">
        <v>12558</v>
      </c>
      <c r="P2822" s="237" t="s">
        <v>2882</v>
      </c>
      <c r="Q2822" s="237" t="s">
        <v>8511</v>
      </c>
      <c r="R2822" s="237" t="s">
        <v>12559</v>
      </c>
      <c r="S2822" s="237" t="s">
        <v>12404</v>
      </c>
      <c r="T2822" s="237" t="s">
        <v>12405</v>
      </c>
      <c r="U2822" s="237" t="s">
        <v>12560</v>
      </c>
      <c r="V2822" s="237" t="s">
        <v>126</v>
      </c>
      <c r="W2822" s="237"/>
      <c r="X2822" s="237"/>
      <c r="Y2822" s="237" t="s">
        <v>12557</v>
      </c>
      <c r="Z2822" s="237" t="s">
        <v>12558</v>
      </c>
      <c r="AA2822" s="237" t="str">
        <f t="shared" si="490"/>
        <v>セントケアイズミチュウオウ</v>
      </c>
      <c r="AB2822" s="237" t="s">
        <v>2882</v>
      </c>
      <c r="AC2822" s="237" t="str">
        <f t="shared" si="491"/>
        <v>981</v>
      </c>
      <c r="AD2822" s="237" t="str">
        <f t="shared" si="492"/>
        <v>3117</v>
      </c>
      <c r="AE2822" s="237" t="s">
        <v>8511</v>
      </c>
      <c r="AF2822" s="237" t="s">
        <v>12559</v>
      </c>
      <c r="AG2822" s="237" t="str">
        <f t="shared" si="493"/>
        <v>仙台市泉区市名坂字石止６番地フローレス大友１０３号</v>
      </c>
      <c r="AH2822" s="237" t="s">
        <v>12404</v>
      </c>
      <c r="AI2822" s="237" t="s">
        <v>12405</v>
      </c>
      <c r="AJ2822" s="237" t="s">
        <v>332</v>
      </c>
    </row>
    <row r="2823" spans="1:36">
      <c r="A2823" s="237" t="str">
        <f t="shared" si="485"/>
        <v>0415500552就労移行支援</v>
      </c>
      <c r="B2823" s="237" t="s">
        <v>9587</v>
      </c>
      <c r="C2823" s="237" t="s">
        <v>9588</v>
      </c>
      <c r="D2823" s="237" t="str">
        <f t="shared" si="486"/>
        <v>カブシキガイシャウイングル・ヒューマンサポート</v>
      </c>
      <c r="E2823" s="237" t="s">
        <v>4648</v>
      </c>
      <c r="F2823" s="237" t="str">
        <f t="shared" si="487"/>
        <v>981</v>
      </c>
      <c r="G2823" s="237" t="str">
        <f t="shared" si="488"/>
        <v>3203</v>
      </c>
      <c r="H2823" s="237" t="s">
        <v>9589</v>
      </c>
      <c r="I2823" s="237" t="str">
        <f t="shared" si="489"/>
        <v>仙台市泉区高森2-1-40　21世紀プラザ研究センター３Ｆ</v>
      </c>
      <c r="J2823" s="237" t="s">
        <v>9590</v>
      </c>
      <c r="K2823" s="237" t="s">
        <v>9591</v>
      </c>
      <c r="L2823" s="237" t="s">
        <v>339</v>
      </c>
      <c r="M2823" s="237" t="s">
        <v>9592</v>
      </c>
      <c r="N2823" s="237" t="s">
        <v>12562</v>
      </c>
      <c r="O2823" s="237" t="s">
        <v>12563</v>
      </c>
      <c r="P2823" s="237" t="s">
        <v>4648</v>
      </c>
      <c r="Q2823" s="237" t="s">
        <v>8511</v>
      </c>
      <c r="R2823" s="237" t="s">
        <v>9589</v>
      </c>
      <c r="S2823" s="237" t="s">
        <v>9590</v>
      </c>
      <c r="T2823" s="237" t="s">
        <v>9591</v>
      </c>
      <c r="U2823" s="237" t="s">
        <v>12564</v>
      </c>
      <c r="V2823" s="237" t="s">
        <v>109</v>
      </c>
      <c r="W2823" s="237"/>
      <c r="X2823" s="237"/>
      <c r="Y2823" s="237" t="s">
        <v>12562</v>
      </c>
      <c r="Z2823" s="237" t="s">
        <v>12563</v>
      </c>
      <c r="AA2823" s="237" t="str">
        <f t="shared" si="490"/>
        <v>シュウロウシエンセンター　ウイングル・ヒューマンサポート</v>
      </c>
      <c r="AB2823" s="237" t="s">
        <v>4648</v>
      </c>
      <c r="AC2823" s="237" t="str">
        <f t="shared" si="491"/>
        <v>981</v>
      </c>
      <c r="AD2823" s="237" t="str">
        <f t="shared" si="492"/>
        <v>3203</v>
      </c>
      <c r="AE2823" s="237" t="s">
        <v>8511</v>
      </c>
      <c r="AF2823" s="237" t="s">
        <v>9589</v>
      </c>
      <c r="AG2823" s="237" t="str">
        <f t="shared" si="493"/>
        <v>仙台市泉区高森2-1-40　21世紀プラザ研究センター３Ｆ</v>
      </c>
      <c r="AH2823" s="237" t="s">
        <v>9590</v>
      </c>
      <c r="AI2823" s="237" t="s">
        <v>9591</v>
      </c>
      <c r="AJ2823" s="237" t="s">
        <v>332</v>
      </c>
    </row>
    <row r="2824" spans="1:36">
      <c r="A2824" s="237" t="str">
        <f t="shared" si="485"/>
        <v>0415500552就労継続支援Ａ型</v>
      </c>
      <c r="B2824" s="237" t="s">
        <v>9587</v>
      </c>
      <c r="C2824" s="237" t="s">
        <v>9588</v>
      </c>
      <c r="D2824" s="237" t="str">
        <f t="shared" si="486"/>
        <v>カブシキガイシャウイングル・ヒューマンサポート</v>
      </c>
      <c r="E2824" s="237" t="s">
        <v>4648</v>
      </c>
      <c r="F2824" s="237" t="str">
        <f t="shared" si="487"/>
        <v>981</v>
      </c>
      <c r="G2824" s="237" t="str">
        <f t="shared" si="488"/>
        <v>3203</v>
      </c>
      <c r="H2824" s="237" t="s">
        <v>9589</v>
      </c>
      <c r="I2824" s="237" t="str">
        <f t="shared" si="489"/>
        <v>仙台市泉区高森2-1-40　21世紀プラザ研究センター３Ｆ</v>
      </c>
      <c r="J2824" s="237" t="s">
        <v>9590</v>
      </c>
      <c r="K2824" s="237" t="s">
        <v>9591</v>
      </c>
      <c r="L2824" s="237" t="s">
        <v>339</v>
      </c>
      <c r="M2824" s="237" t="s">
        <v>9592</v>
      </c>
      <c r="N2824" s="237" t="s">
        <v>12562</v>
      </c>
      <c r="O2824" s="237" t="s">
        <v>12563</v>
      </c>
      <c r="P2824" s="237" t="s">
        <v>4648</v>
      </c>
      <c r="Q2824" s="237" t="s">
        <v>8511</v>
      </c>
      <c r="R2824" s="237" t="s">
        <v>9589</v>
      </c>
      <c r="S2824" s="237" t="s">
        <v>9590</v>
      </c>
      <c r="T2824" s="237" t="s">
        <v>9591</v>
      </c>
      <c r="U2824" s="237" t="s">
        <v>12564</v>
      </c>
      <c r="V2824" s="237" t="s">
        <v>110</v>
      </c>
      <c r="W2824" s="237"/>
      <c r="X2824" s="237"/>
      <c r="Y2824" s="237" t="s">
        <v>12562</v>
      </c>
      <c r="Z2824" s="237" t="s">
        <v>12563</v>
      </c>
      <c r="AA2824" s="237" t="str">
        <f t="shared" si="490"/>
        <v>シュウロウシエンセンター　ウイングル・ヒューマンサポート</v>
      </c>
      <c r="AB2824" s="237" t="s">
        <v>4648</v>
      </c>
      <c r="AC2824" s="237" t="str">
        <f t="shared" si="491"/>
        <v>981</v>
      </c>
      <c r="AD2824" s="237" t="str">
        <f t="shared" si="492"/>
        <v>3203</v>
      </c>
      <c r="AE2824" s="237" t="s">
        <v>8511</v>
      </c>
      <c r="AF2824" s="237" t="s">
        <v>9589</v>
      </c>
      <c r="AG2824" s="237" t="str">
        <f t="shared" si="493"/>
        <v>仙台市泉区高森2-1-40　21世紀プラザ研究センター３Ｆ</v>
      </c>
      <c r="AH2824" s="237" t="s">
        <v>9590</v>
      </c>
      <c r="AI2824" s="237" t="s">
        <v>9591</v>
      </c>
      <c r="AJ2824" s="237" t="s">
        <v>332</v>
      </c>
    </row>
    <row r="2825" spans="1:36">
      <c r="A2825" s="237" t="str">
        <f t="shared" si="485"/>
        <v>0415500560居宅介護</v>
      </c>
      <c r="B2825" s="237" t="s">
        <v>2802</v>
      </c>
      <c r="C2825" s="237" t="s">
        <v>2803</v>
      </c>
      <c r="D2825" s="237" t="str">
        <f t="shared" si="486"/>
        <v>カブシキガイシャジャパンケアサービス</v>
      </c>
      <c r="E2825" s="237" t="s">
        <v>2804</v>
      </c>
      <c r="F2825" s="237" t="str">
        <f t="shared" si="487"/>
        <v>140</v>
      </c>
      <c r="G2825" s="237" t="str">
        <f t="shared" si="488"/>
        <v>0002</v>
      </c>
      <c r="H2825" s="237" t="s">
        <v>9693</v>
      </c>
      <c r="I2825" s="237" t="str">
        <f t="shared" si="489"/>
        <v>東京都品川区東品川４－１２－８</v>
      </c>
      <c r="J2825" s="237" t="s">
        <v>2806</v>
      </c>
      <c r="K2825" s="237" t="s">
        <v>2807</v>
      </c>
      <c r="L2825" s="237" t="s">
        <v>635</v>
      </c>
      <c r="M2825" s="237" t="s">
        <v>9694</v>
      </c>
      <c r="N2825" s="237" t="s">
        <v>12565</v>
      </c>
      <c r="O2825" s="237" t="s">
        <v>12566</v>
      </c>
      <c r="P2825" s="237" t="s">
        <v>12409</v>
      </c>
      <c r="Q2825" s="237" t="s">
        <v>8511</v>
      </c>
      <c r="R2825" s="237" t="s">
        <v>12567</v>
      </c>
      <c r="S2825" s="237" t="s">
        <v>12568</v>
      </c>
      <c r="T2825" s="237" t="s">
        <v>12569</v>
      </c>
      <c r="U2825" s="237" t="s">
        <v>12570</v>
      </c>
      <c r="V2825" s="237" t="s">
        <v>99</v>
      </c>
      <c r="W2825" s="237"/>
      <c r="X2825" s="237"/>
      <c r="Y2825" s="237" t="s">
        <v>12565</v>
      </c>
      <c r="Z2825" s="237" t="s">
        <v>12566</v>
      </c>
      <c r="AA2825" s="237" t="str">
        <f t="shared" si="490"/>
        <v>ジャパンケアサービス　ハッピーセンダイキタ・ヘルパーステーション</v>
      </c>
      <c r="AB2825" s="237" t="s">
        <v>12409</v>
      </c>
      <c r="AC2825" s="237" t="str">
        <f t="shared" si="491"/>
        <v>981</v>
      </c>
      <c r="AD2825" s="237" t="str">
        <f t="shared" si="492"/>
        <v>8002</v>
      </c>
      <c r="AE2825" s="237" t="s">
        <v>8511</v>
      </c>
      <c r="AF2825" s="237" t="s">
        <v>12567</v>
      </c>
      <c r="AG2825" s="237" t="str">
        <f t="shared" si="493"/>
        <v>仙台市泉区南光台東１－５２－１８　千葉茂ビル１０３号</v>
      </c>
      <c r="AH2825" s="237" t="s">
        <v>12568</v>
      </c>
      <c r="AI2825" s="237" t="s">
        <v>12569</v>
      </c>
      <c r="AJ2825" s="237" t="s">
        <v>332</v>
      </c>
    </row>
    <row r="2826" spans="1:36">
      <c r="A2826" s="237" t="str">
        <f t="shared" si="485"/>
        <v>0415500560重度訪問介護</v>
      </c>
      <c r="B2826" s="237" t="s">
        <v>2802</v>
      </c>
      <c r="C2826" s="237" t="s">
        <v>2803</v>
      </c>
      <c r="D2826" s="237" t="str">
        <f t="shared" si="486"/>
        <v>カブシキガイシャジャパンケアサービス</v>
      </c>
      <c r="E2826" s="237" t="s">
        <v>2804</v>
      </c>
      <c r="F2826" s="237" t="str">
        <f t="shared" si="487"/>
        <v>140</v>
      </c>
      <c r="G2826" s="237" t="str">
        <f t="shared" si="488"/>
        <v>0002</v>
      </c>
      <c r="H2826" s="237" t="s">
        <v>9693</v>
      </c>
      <c r="I2826" s="237" t="str">
        <f t="shared" si="489"/>
        <v>東京都品川区東品川４－１２－８</v>
      </c>
      <c r="J2826" s="237" t="s">
        <v>2806</v>
      </c>
      <c r="K2826" s="237" t="s">
        <v>2807</v>
      </c>
      <c r="L2826" s="237" t="s">
        <v>635</v>
      </c>
      <c r="M2826" s="237" t="s">
        <v>9694</v>
      </c>
      <c r="N2826" s="237" t="s">
        <v>12565</v>
      </c>
      <c r="O2826" s="237" t="s">
        <v>12566</v>
      </c>
      <c r="P2826" s="237" t="s">
        <v>12409</v>
      </c>
      <c r="Q2826" s="237" t="s">
        <v>8511</v>
      </c>
      <c r="R2826" s="237" t="s">
        <v>12567</v>
      </c>
      <c r="S2826" s="237" t="s">
        <v>12568</v>
      </c>
      <c r="T2826" s="237" t="s">
        <v>12569</v>
      </c>
      <c r="U2826" s="237" t="s">
        <v>12570</v>
      </c>
      <c r="V2826" s="237" t="s">
        <v>101</v>
      </c>
      <c r="W2826" s="237"/>
      <c r="X2826" s="237"/>
      <c r="Y2826" s="237" t="s">
        <v>12565</v>
      </c>
      <c r="Z2826" s="237" t="s">
        <v>12566</v>
      </c>
      <c r="AA2826" s="237" t="str">
        <f t="shared" si="490"/>
        <v>ジャパンケアサービス　ハッピーセンダイキタ・ヘルパーステーション</v>
      </c>
      <c r="AB2826" s="237" t="s">
        <v>12409</v>
      </c>
      <c r="AC2826" s="237" t="str">
        <f t="shared" si="491"/>
        <v>981</v>
      </c>
      <c r="AD2826" s="237" t="str">
        <f t="shared" si="492"/>
        <v>8002</v>
      </c>
      <c r="AE2826" s="237" t="s">
        <v>8511</v>
      </c>
      <c r="AF2826" s="237" t="s">
        <v>12567</v>
      </c>
      <c r="AG2826" s="237" t="str">
        <f t="shared" si="493"/>
        <v>仙台市泉区南光台東１－５２－１８　千葉茂ビル１０３号</v>
      </c>
      <c r="AH2826" s="237" t="s">
        <v>12568</v>
      </c>
      <c r="AI2826" s="237" t="s">
        <v>12569</v>
      </c>
      <c r="AJ2826" s="237" t="s">
        <v>332</v>
      </c>
    </row>
    <row r="2827" spans="1:36">
      <c r="A2827" s="237" t="str">
        <f t="shared" si="485"/>
        <v>0415500578就労継続支援Ｂ型</v>
      </c>
      <c r="B2827" s="237" t="s">
        <v>947</v>
      </c>
      <c r="C2827" s="237" t="s">
        <v>948</v>
      </c>
      <c r="D2827" s="237" t="str">
        <f t="shared" si="486"/>
        <v>トクテイヒエイリカツドウホウジンワーカーズコープ</v>
      </c>
      <c r="E2827" s="237" t="s">
        <v>4758</v>
      </c>
      <c r="F2827" s="237" t="str">
        <f t="shared" si="487"/>
        <v>171</v>
      </c>
      <c r="G2827" s="237" t="str">
        <f t="shared" si="488"/>
        <v>0013</v>
      </c>
      <c r="H2827" s="237" t="s">
        <v>11559</v>
      </c>
      <c r="I2827" s="237" t="str">
        <f t="shared" si="489"/>
        <v>東京都豊島区東池袋1-44-3池袋ＩＳＰタマビル</v>
      </c>
      <c r="J2827" s="237" t="s">
        <v>951</v>
      </c>
      <c r="K2827" s="237" t="s">
        <v>952</v>
      </c>
      <c r="L2827" s="237" t="s">
        <v>901</v>
      </c>
      <c r="M2827" s="237" t="s">
        <v>953</v>
      </c>
      <c r="N2827" s="237" t="s">
        <v>11560</v>
      </c>
      <c r="O2827" s="237" t="s">
        <v>11561</v>
      </c>
      <c r="P2827" s="237" t="s">
        <v>7360</v>
      </c>
      <c r="Q2827" s="237" t="s">
        <v>8511</v>
      </c>
      <c r="R2827" s="237" t="s">
        <v>12571</v>
      </c>
      <c r="S2827" s="237" t="s">
        <v>12572</v>
      </c>
      <c r="T2827" s="237" t="s">
        <v>7363</v>
      </c>
      <c r="U2827" s="237" t="s">
        <v>12573</v>
      </c>
      <c r="V2827" s="237" t="s">
        <v>111</v>
      </c>
      <c r="W2827" s="237"/>
      <c r="X2827" s="237"/>
      <c r="Y2827" s="237" t="s">
        <v>11560</v>
      </c>
      <c r="Z2827" s="237" t="s">
        <v>11561</v>
      </c>
      <c r="AA2827" s="237" t="str">
        <f t="shared" si="490"/>
        <v>ピアサポートセンターソラ</v>
      </c>
      <c r="AB2827" s="237" t="s">
        <v>7360</v>
      </c>
      <c r="AC2827" s="237" t="str">
        <f t="shared" si="491"/>
        <v>981</v>
      </c>
      <c r="AD2827" s="237" t="str">
        <f t="shared" si="492"/>
        <v>8006</v>
      </c>
      <c r="AE2827" s="237" t="s">
        <v>8511</v>
      </c>
      <c r="AF2827" s="237" t="s">
        <v>12571</v>
      </c>
      <c r="AG2827" s="237" t="str">
        <f t="shared" si="493"/>
        <v>仙台市泉区黒松一丁目３１番９号杉本ビル２Ｆ</v>
      </c>
      <c r="AH2827" s="237" t="s">
        <v>12572</v>
      </c>
      <c r="AI2827" s="237" t="s">
        <v>7363</v>
      </c>
      <c r="AJ2827" s="237" t="s">
        <v>332</v>
      </c>
    </row>
    <row r="2828" spans="1:36">
      <c r="A2828" s="237" t="str">
        <f t="shared" si="485"/>
        <v>0415500586居宅介護</v>
      </c>
      <c r="B2828" s="237" t="s">
        <v>2802</v>
      </c>
      <c r="C2828" s="237" t="s">
        <v>2803</v>
      </c>
      <c r="D2828" s="237" t="str">
        <f t="shared" si="486"/>
        <v>カブシキガイシャジャパンケアサービス</v>
      </c>
      <c r="E2828" s="237" t="s">
        <v>2804</v>
      </c>
      <c r="F2828" s="237" t="str">
        <f t="shared" si="487"/>
        <v>140</v>
      </c>
      <c r="G2828" s="237" t="str">
        <f t="shared" si="488"/>
        <v>0002</v>
      </c>
      <c r="H2828" s="237" t="s">
        <v>9693</v>
      </c>
      <c r="I2828" s="237" t="str">
        <f t="shared" si="489"/>
        <v>東京都品川区東品川４－１２－８</v>
      </c>
      <c r="J2828" s="237" t="s">
        <v>2806</v>
      </c>
      <c r="K2828" s="237" t="s">
        <v>2807</v>
      </c>
      <c r="L2828" s="237" t="s">
        <v>635</v>
      </c>
      <c r="M2828" s="237" t="s">
        <v>9694</v>
      </c>
      <c r="N2828" s="237" t="s">
        <v>12574</v>
      </c>
      <c r="O2828" s="237" t="s">
        <v>12575</v>
      </c>
      <c r="P2828" s="237" t="s">
        <v>12345</v>
      </c>
      <c r="Q2828" s="237" t="s">
        <v>8511</v>
      </c>
      <c r="R2828" s="237" t="s">
        <v>12576</v>
      </c>
      <c r="S2828" s="237" t="s">
        <v>12347</v>
      </c>
      <c r="T2828" s="237" t="s">
        <v>12577</v>
      </c>
      <c r="U2828" s="237" t="s">
        <v>12578</v>
      </c>
      <c r="V2828" s="237" t="s">
        <v>99</v>
      </c>
      <c r="W2828" s="237"/>
      <c r="X2828" s="237"/>
      <c r="Y2828" s="237" t="s">
        <v>12574</v>
      </c>
      <c r="Z2828" s="237" t="s">
        <v>12575</v>
      </c>
      <c r="AA2828" s="237" t="str">
        <f t="shared" si="490"/>
        <v>ジャパンケアセンダイイズミ</v>
      </c>
      <c r="AB2828" s="237" t="s">
        <v>12345</v>
      </c>
      <c r="AC2828" s="237" t="str">
        <f t="shared" si="491"/>
        <v>981</v>
      </c>
      <c r="AD2828" s="237" t="str">
        <f t="shared" si="492"/>
        <v>3111</v>
      </c>
      <c r="AE2828" s="237" t="s">
        <v>8511</v>
      </c>
      <c r="AF2828" s="237" t="s">
        <v>12576</v>
      </c>
      <c r="AG2828" s="237" t="str">
        <f t="shared" si="493"/>
        <v>仙台市泉区松森字鹿島５３番９号</v>
      </c>
      <c r="AH2828" s="237" t="s">
        <v>12347</v>
      </c>
      <c r="AI2828" s="237" t="s">
        <v>12577</v>
      </c>
      <c r="AJ2828" s="237" t="s">
        <v>332</v>
      </c>
    </row>
    <row r="2829" spans="1:36">
      <c r="A2829" s="237" t="str">
        <f t="shared" si="485"/>
        <v>0415500586重度訪問介護</v>
      </c>
      <c r="B2829" s="237" t="s">
        <v>2802</v>
      </c>
      <c r="C2829" s="237" t="s">
        <v>2803</v>
      </c>
      <c r="D2829" s="237" t="str">
        <f t="shared" si="486"/>
        <v>カブシキガイシャジャパンケアサービス</v>
      </c>
      <c r="E2829" s="237" t="s">
        <v>2804</v>
      </c>
      <c r="F2829" s="237" t="str">
        <f t="shared" si="487"/>
        <v>140</v>
      </c>
      <c r="G2829" s="237" t="str">
        <f t="shared" si="488"/>
        <v>0002</v>
      </c>
      <c r="H2829" s="237" t="s">
        <v>9693</v>
      </c>
      <c r="I2829" s="237" t="str">
        <f t="shared" si="489"/>
        <v>東京都品川区東品川４－１２－８</v>
      </c>
      <c r="J2829" s="237" t="s">
        <v>2806</v>
      </c>
      <c r="K2829" s="237" t="s">
        <v>2807</v>
      </c>
      <c r="L2829" s="237" t="s">
        <v>635</v>
      </c>
      <c r="M2829" s="237" t="s">
        <v>9694</v>
      </c>
      <c r="N2829" s="237" t="s">
        <v>12574</v>
      </c>
      <c r="O2829" s="237" t="s">
        <v>12575</v>
      </c>
      <c r="P2829" s="237" t="s">
        <v>12345</v>
      </c>
      <c r="Q2829" s="237" t="s">
        <v>8511</v>
      </c>
      <c r="R2829" s="237" t="s">
        <v>12576</v>
      </c>
      <c r="S2829" s="237" t="s">
        <v>12347</v>
      </c>
      <c r="T2829" s="237" t="s">
        <v>12577</v>
      </c>
      <c r="U2829" s="237" t="s">
        <v>12578</v>
      </c>
      <c r="V2829" s="237" t="s">
        <v>101</v>
      </c>
      <c r="W2829" s="237"/>
      <c r="X2829" s="237"/>
      <c r="Y2829" s="237" t="s">
        <v>12574</v>
      </c>
      <c r="Z2829" s="237" t="s">
        <v>12575</v>
      </c>
      <c r="AA2829" s="237" t="str">
        <f t="shared" si="490"/>
        <v>ジャパンケアセンダイイズミ</v>
      </c>
      <c r="AB2829" s="237" t="s">
        <v>12345</v>
      </c>
      <c r="AC2829" s="237" t="str">
        <f t="shared" si="491"/>
        <v>981</v>
      </c>
      <c r="AD2829" s="237" t="str">
        <f t="shared" si="492"/>
        <v>3111</v>
      </c>
      <c r="AE2829" s="237" t="s">
        <v>8511</v>
      </c>
      <c r="AF2829" s="237" t="s">
        <v>12576</v>
      </c>
      <c r="AG2829" s="237" t="str">
        <f t="shared" si="493"/>
        <v>仙台市泉区松森字鹿島５３番９号</v>
      </c>
      <c r="AH2829" s="237" t="s">
        <v>12347</v>
      </c>
      <c r="AI2829" s="237" t="s">
        <v>12577</v>
      </c>
      <c r="AJ2829" s="237" t="s">
        <v>332</v>
      </c>
    </row>
    <row r="2830" spans="1:36">
      <c r="A2830" s="237" t="str">
        <f t="shared" si="485"/>
        <v>0415500594居宅介護</v>
      </c>
      <c r="B2830" s="237" t="s">
        <v>2802</v>
      </c>
      <c r="C2830" s="237" t="s">
        <v>2803</v>
      </c>
      <c r="D2830" s="237" t="str">
        <f t="shared" si="486"/>
        <v>カブシキガイシャジャパンケアサービス</v>
      </c>
      <c r="E2830" s="237" t="s">
        <v>2804</v>
      </c>
      <c r="F2830" s="237" t="str">
        <f t="shared" si="487"/>
        <v>140</v>
      </c>
      <c r="G2830" s="237" t="str">
        <f t="shared" si="488"/>
        <v>0002</v>
      </c>
      <c r="H2830" s="237" t="s">
        <v>9693</v>
      </c>
      <c r="I2830" s="237" t="str">
        <f t="shared" si="489"/>
        <v>東京都品川区東品川４－１２－８</v>
      </c>
      <c r="J2830" s="237" t="s">
        <v>2806</v>
      </c>
      <c r="K2830" s="237" t="s">
        <v>2807</v>
      </c>
      <c r="L2830" s="237" t="s">
        <v>635</v>
      </c>
      <c r="M2830" s="237" t="s">
        <v>9694</v>
      </c>
      <c r="N2830" s="237" t="s">
        <v>12579</v>
      </c>
      <c r="O2830" s="237" t="s">
        <v>12580</v>
      </c>
      <c r="P2830" s="237" t="s">
        <v>9539</v>
      </c>
      <c r="Q2830" s="237" t="s">
        <v>8511</v>
      </c>
      <c r="R2830" s="237" t="s">
        <v>12581</v>
      </c>
      <c r="S2830" s="237" t="s">
        <v>12568</v>
      </c>
      <c r="T2830" s="237" t="s">
        <v>12569</v>
      </c>
      <c r="U2830" s="237" t="s">
        <v>12582</v>
      </c>
      <c r="V2830" s="237" t="s">
        <v>99</v>
      </c>
      <c r="W2830" s="237"/>
      <c r="X2830" s="237"/>
      <c r="Y2830" s="237" t="s">
        <v>12579</v>
      </c>
      <c r="Z2830" s="237" t="s">
        <v>12580</v>
      </c>
      <c r="AA2830" s="237" t="str">
        <f t="shared" si="490"/>
        <v>ジャパンケアサービスハッピーセンダイキタ・ヘルパーステーション</v>
      </c>
      <c r="AB2830" s="237" t="s">
        <v>9539</v>
      </c>
      <c r="AC2830" s="237" t="str">
        <f t="shared" si="491"/>
        <v>981</v>
      </c>
      <c r="AD2830" s="237" t="str">
        <f t="shared" si="492"/>
        <v>8001</v>
      </c>
      <c r="AE2830" s="237" t="s">
        <v>8511</v>
      </c>
      <c r="AF2830" s="237" t="s">
        <v>12581</v>
      </c>
      <c r="AG2830" s="237" t="str">
        <f t="shared" si="493"/>
        <v>仙台市泉区南光台東1丁目52-18　千葉茂ビル103号</v>
      </c>
      <c r="AH2830" s="237" t="s">
        <v>12568</v>
      </c>
      <c r="AI2830" s="237" t="s">
        <v>12569</v>
      </c>
      <c r="AJ2830" s="237" t="s">
        <v>332</v>
      </c>
    </row>
    <row r="2831" spans="1:36">
      <c r="A2831" s="237" t="str">
        <f t="shared" ref="A2831:A2894" si="494">U2831&amp;V2831</f>
        <v>0415500594重度訪問介護</v>
      </c>
      <c r="B2831" s="237" t="s">
        <v>2802</v>
      </c>
      <c r="C2831" s="237" t="s">
        <v>2803</v>
      </c>
      <c r="D2831" s="237" t="str">
        <f t="shared" ref="D2831:D2894" si="495">DBCS(C2831)</f>
        <v>カブシキガイシャジャパンケアサービス</v>
      </c>
      <c r="E2831" s="237" t="s">
        <v>2804</v>
      </c>
      <c r="F2831" s="237" t="str">
        <f t="shared" ref="F2831:F2894" si="496">LEFT(E2831,3)</f>
        <v>140</v>
      </c>
      <c r="G2831" s="237" t="str">
        <f t="shared" ref="G2831:G2894" si="497">RIGHT(E2831,4)</f>
        <v>0002</v>
      </c>
      <c r="H2831" s="237" t="s">
        <v>9693</v>
      </c>
      <c r="I2831" s="237" t="str">
        <f t="shared" ref="I2831:I2894" si="498">SUBSTITUTE(H2831,"宮城県","")</f>
        <v>東京都品川区東品川４－１２－８</v>
      </c>
      <c r="J2831" s="237" t="s">
        <v>2806</v>
      </c>
      <c r="K2831" s="237" t="s">
        <v>2807</v>
      </c>
      <c r="L2831" s="237" t="s">
        <v>635</v>
      </c>
      <c r="M2831" s="237" t="s">
        <v>9694</v>
      </c>
      <c r="N2831" s="237" t="s">
        <v>12579</v>
      </c>
      <c r="O2831" s="237" t="s">
        <v>12580</v>
      </c>
      <c r="P2831" s="237" t="s">
        <v>9539</v>
      </c>
      <c r="Q2831" s="237" t="s">
        <v>8511</v>
      </c>
      <c r="R2831" s="237" t="s">
        <v>12581</v>
      </c>
      <c r="S2831" s="237" t="s">
        <v>12568</v>
      </c>
      <c r="T2831" s="237" t="s">
        <v>12569</v>
      </c>
      <c r="U2831" s="237" t="s">
        <v>12582</v>
      </c>
      <c r="V2831" s="237" t="s">
        <v>101</v>
      </c>
      <c r="W2831" s="237"/>
      <c r="X2831" s="237"/>
      <c r="Y2831" s="237" t="s">
        <v>12579</v>
      </c>
      <c r="Z2831" s="237" t="s">
        <v>12580</v>
      </c>
      <c r="AA2831" s="237" t="str">
        <f t="shared" ref="AA2831:AA2894" si="499">DBCS(Z2831)</f>
        <v>ジャパンケアサービスハッピーセンダイキタ・ヘルパーステーション</v>
      </c>
      <c r="AB2831" s="237" t="s">
        <v>9539</v>
      </c>
      <c r="AC2831" s="237" t="str">
        <f t="shared" ref="AC2831:AC2894" si="500">LEFT(AB2831,3)</f>
        <v>981</v>
      </c>
      <c r="AD2831" s="237" t="str">
        <f t="shared" ref="AD2831:AD2894" si="501">RIGHT(AB2831,4)</f>
        <v>8001</v>
      </c>
      <c r="AE2831" s="237" t="s">
        <v>8511</v>
      </c>
      <c r="AF2831" s="237" t="s">
        <v>12581</v>
      </c>
      <c r="AG2831" s="237" t="str">
        <f t="shared" ref="AG2831:AG2894" si="502">SUBSTITUTE(AF2831,"宮城県","")</f>
        <v>仙台市泉区南光台東1丁目52-18　千葉茂ビル103号</v>
      </c>
      <c r="AH2831" s="237" t="s">
        <v>12568</v>
      </c>
      <c r="AI2831" s="237" t="s">
        <v>12569</v>
      </c>
      <c r="AJ2831" s="237" t="s">
        <v>332</v>
      </c>
    </row>
    <row r="2832" spans="1:36">
      <c r="A2832" s="237" t="str">
        <f t="shared" si="494"/>
        <v>0415500610自立訓練（生活訓練）</v>
      </c>
      <c r="B2832" s="237" t="s">
        <v>12321</v>
      </c>
      <c r="C2832" s="237" t="s">
        <v>12322</v>
      </c>
      <c r="D2832" s="237" t="str">
        <f t="shared" si="495"/>
        <v>トクテイヒエイリカツドウホウジングループユウ</v>
      </c>
      <c r="E2832" s="237" t="s">
        <v>12284</v>
      </c>
      <c r="F2832" s="237" t="str">
        <f t="shared" si="496"/>
        <v>981</v>
      </c>
      <c r="G2832" s="237" t="str">
        <f t="shared" si="497"/>
        <v>3213</v>
      </c>
      <c r="H2832" s="237" t="s">
        <v>12323</v>
      </c>
      <c r="I2832" s="237" t="str">
        <f t="shared" si="498"/>
        <v>仙台市泉区南中山二丁目２番地の３南中山プラザ内</v>
      </c>
      <c r="J2832" s="237" t="s">
        <v>12324</v>
      </c>
      <c r="K2832" s="237" t="s">
        <v>12325</v>
      </c>
      <c r="L2832" s="237" t="s">
        <v>901</v>
      </c>
      <c r="M2832" s="237" t="s">
        <v>12326</v>
      </c>
      <c r="N2832" s="237" t="s">
        <v>12583</v>
      </c>
      <c r="O2832" s="237" t="s">
        <v>12584</v>
      </c>
      <c r="P2832" s="237" t="s">
        <v>12284</v>
      </c>
      <c r="Q2832" s="237" t="s">
        <v>8511</v>
      </c>
      <c r="R2832" s="237" t="s">
        <v>12585</v>
      </c>
      <c r="S2832" s="237" t="s">
        <v>12586</v>
      </c>
      <c r="T2832" s="237" t="s">
        <v>12325</v>
      </c>
      <c r="U2832" s="237" t="s">
        <v>12587</v>
      </c>
      <c r="V2832" s="237" t="s">
        <v>108</v>
      </c>
      <c r="W2832" s="237"/>
      <c r="X2832" s="237"/>
      <c r="Y2832" s="237" t="s">
        <v>12583</v>
      </c>
      <c r="Z2832" s="237" t="s">
        <v>12584</v>
      </c>
      <c r="AA2832" s="237" t="str">
        <f t="shared" si="499"/>
        <v>ワークスペースポポ</v>
      </c>
      <c r="AB2832" s="237" t="s">
        <v>12284</v>
      </c>
      <c r="AC2832" s="237" t="str">
        <f t="shared" si="500"/>
        <v>981</v>
      </c>
      <c r="AD2832" s="237" t="str">
        <f t="shared" si="501"/>
        <v>3213</v>
      </c>
      <c r="AE2832" s="237" t="s">
        <v>8511</v>
      </c>
      <c r="AF2832" s="237" t="s">
        <v>12585</v>
      </c>
      <c r="AG2832" s="237" t="str">
        <f t="shared" si="502"/>
        <v>仙台市泉区南中山二丁目12番地の３</v>
      </c>
      <c r="AH2832" s="237" t="s">
        <v>12586</v>
      </c>
      <c r="AI2832" s="237" t="s">
        <v>12586</v>
      </c>
      <c r="AJ2832" s="237" t="s">
        <v>260</v>
      </c>
    </row>
    <row r="2833" spans="1:36">
      <c r="A2833" s="237" t="str">
        <f t="shared" si="494"/>
        <v>0415500610就労移行支援</v>
      </c>
      <c r="B2833" s="237" t="s">
        <v>12321</v>
      </c>
      <c r="C2833" s="237" t="s">
        <v>12322</v>
      </c>
      <c r="D2833" s="237" t="str">
        <f t="shared" si="495"/>
        <v>トクテイヒエイリカツドウホウジングループユウ</v>
      </c>
      <c r="E2833" s="237" t="s">
        <v>12284</v>
      </c>
      <c r="F2833" s="237" t="str">
        <f t="shared" si="496"/>
        <v>981</v>
      </c>
      <c r="G2833" s="237" t="str">
        <f t="shared" si="497"/>
        <v>3213</v>
      </c>
      <c r="H2833" s="237" t="s">
        <v>12323</v>
      </c>
      <c r="I2833" s="237" t="str">
        <f t="shared" si="498"/>
        <v>仙台市泉区南中山二丁目２番地の３南中山プラザ内</v>
      </c>
      <c r="J2833" s="237" t="s">
        <v>12324</v>
      </c>
      <c r="K2833" s="237" t="s">
        <v>12325</v>
      </c>
      <c r="L2833" s="237" t="s">
        <v>901</v>
      </c>
      <c r="M2833" s="237" t="s">
        <v>12326</v>
      </c>
      <c r="N2833" s="237" t="s">
        <v>12583</v>
      </c>
      <c r="O2833" s="237" t="s">
        <v>12584</v>
      </c>
      <c r="P2833" s="237" t="s">
        <v>12284</v>
      </c>
      <c r="Q2833" s="237" t="s">
        <v>8511</v>
      </c>
      <c r="R2833" s="237" t="s">
        <v>12585</v>
      </c>
      <c r="S2833" s="237" t="s">
        <v>12586</v>
      </c>
      <c r="T2833" s="237" t="s">
        <v>12325</v>
      </c>
      <c r="U2833" s="237" t="s">
        <v>12587</v>
      </c>
      <c r="V2833" s="237" t="s">
        <v>109</v>
      </c>
      <c r="W2833" s="237"/>
      <c r="X2833" s="237"/>
      <c r="Y2833" s="237" t="s">
        <v>12588</v>
      </c>
      <c r="Z2833" s="237" t="s">
        <v>12584</v>
      </c>
      <c r="AA2833" s="237" t="str">
        <f t="shared" si="499"/>
        <v>ワークスペースポポ</v>
      </c>
      <c r="AB2833" s="237" t="s">
        <v>12284</v>
      </c>
      <c r="AC2833" s="237" t="str">
        <f t="shared" si="500"/>
        <v>981</v>
      </c>
      <c r="AD2833" s="237" t="str">
        <f t="shared" si="501"/>
        <v>3213</v>
      </c>
      <c r="AE2833" s="237" t="s">
        <v>8511</v>
      </c>
      <c r="AF2833" s="237" t="s">
        <v>12585</v>
      </c>
      <c r="AG2833" s="237" t="str">
        <f t="shared" si="502"/>
        <v>仙台市泉区南中山二丁目12番地の３</v>
      </c>
      <c r="AH2833" s="237" t="s">
        <v>12586</v>
      </c>
      <c r="AI2833" s="237" t="s">
        <v>12360</v>
      </c>
      <c r="AJ2833" s="237" t="s">
        <v>332</v>
      </c>
    </row>
    <row r="2834" spans="1:36">
      <c r="A2834" s="237" t="str">
        <f t="shared" si="494"/>
        <v>0415500610就労継続支援Ｂ型</v>
      </c>
      <c r="B2834" s="237" t="s">
        <v>12321</v>
      </c>
      <c r="C2834" s="237" t="s">
        <v>12322</v>
      </c>
      <c r="D2834" s="237" t="str">
        <f t="shared" si="495"/>
        <v>トクテイヒエイリカツドウホウジングループユウ</v>
      </c>
      <c r="E2834" s="237" t="s">
        <v>12284</v>
      </c>
      <c r="F2834" s="237" t="str">
        <f t="shared" si="496"/>
        <v>981</v>
      </c>
      <c r="G2834" s="237" t="str">
        <f t="shared" si="497"/>
        <v>3213</v>
      </c>
      <c r="H2834" s="237" t="s">
        <v>12323</v>
      </c>
      <c r="I2834" s="237" t="str">
        <f t="shared" si="498"/>
        <v>仙台市泉区南中山二丁目２番地の３南中山プラザ内</v>
      </c>
      <c r="J2834" s="237" t="s">
        <v>12324</v>
      </c>
      <c r="K2834" s="237" t="s">
        <v>12325</v>
      </c>
      <c r="L2834" s="237" t="s">
        <v>901</v>
      </c>
      <c r="M2834" s="237" t="s">
        <v>12326</v>
      </c>
      <c r="N2834" s="237" t="s">
        <v>12583</v>
      </c>
      <c r="O2834" s="237" t="s">
        <v>12584</v>
      </c>
      <c r="P2834" s="237" t="s">
        <v>12284</v>
      </c>
      <c r="Q2834" s="237" t="s">
        <v>8511</v>
      </c>
      <c r="R2834" s="237" t="s">
        <v>12585</v>
      </c>
      <c r="S2834" s="237" t="s">
        <v>12586</v>
      </c>
      <c r="T2834" s="237" t="s">
        <v>12325</v>
      </c>
      <c r="U2834" s="237" t="s">
        <v>12587</v>
      </c>
      <c r="V2834" s="237" t="s">
        <v>111</v>
      </c>
      <c r="W2834" s="237"/>
      <c r="X2834" s="237"/>
      <c r="Y2834" s="237" t="s">
        <v>12583</v>
      </c>
      <c r="Z2834" s="237" t="s">
        <v>12584</v>
      </c>
      <c r="AA2834" s="237" t="str">
        <f t="shared" si="499"/>
        <v>ワークスペースポポ</v>
      </c>
      <c r="AB2834" s="237" t="s">
        <v>12284</v>
      </c>
      <c r="AC2834" s="237" t="str">
        <f t="shared" si="500"/>
        <v>981</v>
      </c>
      <c r="AD2834" s="237" t="str">
        <f t="shared" si="501"/>
        <v>3213</v>
      </c>
      <c r="AE2834" s="237" t="s">
        <v>8511</v>
      </c>
      <c r="AF2834" s="237" t="s">
        <v>12362</v>
      </c>
      <c r="AG2834" s="237" t="str">
        <f t="shared" si="502"/>
        <v>仙台市泉区南中山三丁目15番地の15</v>
      </c>
      <c r="AH2834" s="237" t="s">
        <v>12589</v>
      </c>
      <c r="AI2834" s="237" t="s">
        <v>12589</v>
      </c>
      <c r="AJ2834" s="237" t="s">
        <v>260</v>
      </c>
    </row>
    <row r="2835" spans="1:36">
      <c r="A2835" s="237" t="str">
        <f t="shared" si="494"/>
        <v>0415500628居宅介護</v>
      </c>
      <c r="B2835" s="237" t="s">
        <v>12590</v>
      </c>
      <c r="C2835" s="237" t="s">
        <v>12591</v>
      </c>
      <c r="D2835" s="237" t="str">
        <f t="shared" si="495"/>
        <v>カブシキガイシャヒカリケアサポートセンダイ</v>
      </c>
      <c r="E2835" s="237" t="s">
        <v>9558</v>
      </c>
      <c r="F2835" s="237" t="str">
        <f t="shared" si="496"/>
        <v>981</v>
      </c>
      <c r="G2835" s="237" t="str">
        <f t="shared" si="497"/>
        <v>3131</v>
      </c>
      <c r="H2835" s="237" t="s">
        <v>12592</v>
      </c>
      <c r="I2835" s="237" t="str">
        <f t="shared" si="498"/>
        <v>仙台市泉区七北田字大沢相ノ沢２番地の２３</v>
      </c>
      <c r="J2835" s="237" t="s">
        <v>12593</v>
      </c>
      <c r="K2835" s="237" t="s">
        <v>12594</v>
      </c>
      <c r="L2835" s="237" t="s">
        <v>339</v>
      </c>
      <c r="M2835" s="237" t="s">
        <v>12595</v>
      </c>
      <c r="N2835" s="237" t="s">
        <v>12596</v>
      </c>
      <c r="O2835" s="237" t="s">
        <v>12597</v>
      </c>
      <c r="P2835" s="237" t="s">
        <v>9558</v>
      </c>
      <c r="Q2835" s="237" t="s">
        <v>8511</v>
      </c>
      <c r="R2835" s="237" t="s">
        <v>12592</v>
      </c>
      <c r="S2835" s="237" t="s">
        <v>12593</v>
      </c>
      <c r="T2835" s="237" t="s">
        <v>12594</v>
      </c>
      <c r="U2835" s="237" t="s">
        <v>12598</v>
      </c>
      <c r="V2835" s="237" t="s">
        <v>99</v>
      </c>
      <c r="W2835" s="237"/>
      <c r="X2835" s="237"/>
      <c r="Y2835" s="237" t="s">
        <v>12596</v>
      </c>
      <c r="Z2835" s="237" t="s">
        <v>12597</v>
      </c>
      <c r="AA2835" s="237" t="str">
        <f t="shared" si="499"/>
        <v>ヒカリケアサポートセンダイ</v>
      </c>
      <c r="AB2835" s="237" t="s">
        <v>9558</v>
      </c>
      <c r="AC2835" s="237" t="str">
        <f t="shared" si="500"/>
        <v>981</v>
      </c>
      <c r="AD2835" s="237" t="str">
        <f t="shared" si="501"/>
        <v>3131</v>
      </c>
      <c r="AE2835" s="237" t="s">
        <v>8511</v>
      </c>
      <c r="AF2835" s="237" t="s">
        <v>12592</v>
      </c>
      <c r="AG2835" s="237" t="str">
        <f t="shared" si="502"/>
        <v>仙台市泉区七北田字大沢相ノ沢２番地の２３</v>
      </c>
      <c r="AH2835" s="237" t="s">
        <v>12593</v>
      </c>
      <c r="AI2835" s="237" t="s">
        <v>12594</v>
      </c>
      <c r="AJ2835" s="237" t="s">
        <v>260</v>
      </c>
    </row>
    <row r="2836" spans="1:36">
      <c r="A2836" s="237" t="str">
        <f t="shared" si="494"/>
        <v>0415500628重度訪問介護</v>
      </c>
      <c r="B2836" s="237" t="s">
        <v>12590</v>
      </c>
      <c r="C2836" s="237" t="s">
        <v>12591</v>
      </c>
      <c r="D2836" s="237" t="str">
        <f t="shared" si="495"/>
        <v>カブシキガイシャヒカリケアサポートセンダイ</v>
      </c>
      <c r="E2836" s="237" t="s">
        <v>9558</v>
      </c>
      <c r="F2836" s="237" t="str">
        <f t="shared" si="496"/>
        <v>981</v>
      </c>
      <c r="G2836" s="237" t="str">
        <f t="shared" si="497"/>
        <v>3131</v>
      </c>
      <c r="H2836" s="237" t="s">
        <v>12592</v>
      </c>
      <c r="I2836" s="237" t="str">
        <f t="shared" si="498"/>
        <v>仙台市泉区七北田字大沢相ノ沢２番地の２３</v>
      </c>
      <c r="J2836" s="237" t="s">
        <v>12593</v>
      </c>
      <c r="K2836" s="237" t="s">
        <v>12594</v>
      </c>
      <c r="L2836" s="237" t="s">
        <v>339</v>
      </c>
      <c r="M2836" s="237" t="s">
        <v>12595</v>
      </c>
      <c r="N2836" s="237" t="s">
        <v>12596</v>
      </c>
      <c r="O2836" s="237" t="s">
        <v>12597</v>
      </c>
      <c r="P2836" s="237" t="s">
        <v>9558</v>
      </c>
      <c r="Q2836" s="237" t="s">
        <v>8511</v>
      </c>
      <c r="R2836" s="237" t="s">
        <v>12592</v>
      </c>
      <c r="S2836" s="237" t="s">
        <v>12593</v>
      </c>
      <c r="T2836" s="237" t="s">
        <v>12594</v>
      </c>
      <c r="U2836" s="237" t="s">
        <v>12598</v>
      </c>
      <c r="V2836" s="237" t="s">
        <v>101</v>
      </c>
      <c r="W2836" s="237"/>
      <c r="X2836" s="237"/>
      <c r="Y2836" s="237" t="s">
        <v>12596</v>
      </c>
      <c r="Z2836" s="237" t="s">
        <v>12597</v>
      </c>
      <c r="AA2836" s="237" t="str">
        <f t="shared" si="499"/>
        <v>ヒカリケアサポートセンダイ</v>
      </c>
      <c r="AB2836" s="237" t="s">
        <v>9558</v>
      </c>
      <c r="AC2836" s="237" t="str">
        <f t="shared" si="500"/>
        <v>981</v>
      </c>
      <c r="AD2836" s="237" t="str">
        <f t="shared" si="501"/>
        <v>3131</v>
      </c>
      <c r="AE2836" s="237" t="s">
        <v>8511</v>
      </c>
      <c r="AF2836" s="237" t="s">
        <v>12592</v>
      </c>
      <c r="AG2836" s="237" t="str">
        <f t="shared" si="502"/>
        <v>仙台市泉区七北田字大沢相ノ沢２番地の２３</v>
      </c>
      <c r="AH2836" s="237" t="s">
        <v>12593</v>
      </c>
      <c r="AI2836" s="237" t="s">
        <v>12594</v>
      </c>
      <c r="AJ2836" s="237" t="s">
        <v>260</v>
      </c>
    </row>
    <row r="2837" spans="1:36">
      <c r="A2837" s="237" t="str">
        <f t="shared" si="494"/>
        <v>0415500636居宅介護</v>
      </c>
      <c r="B2837" s="237" t="s">
        <v>12599</v>
      </c>
      <c r="C2837" s="237" t="s">
        <v>12600</v>
      </c>
      <c r="D2837" s="237" t="str">
        <f t="shared" si="495"/>
        <v>ゴウドウガイシャサポートケイ</v>
      </c>
      <c r="E2837" s="237" t="s">
        <v>5960</v>
      </c>
      <c r="F2837" s="237" t="str">
        <f t="shared" si="496"/>
        <v>981</v>
      </c>
      <c r="G2837" s="237" t="str">
        <f t="shared" si="497"/>
        <v>3212</v>
      </c>
      <c r="H2837" s="237" t="s">
        <v>12601</v>
      </c>
      <c r="I2837" s="237" t="str">
        <f t="shared" si="498"/>
        <v>仙台市泉区長命ケ丘三丁目１番地の１８</v>
      </c>
      <c r="J2837" s="237" t="s">
        <v>12602</v>
      </c>
      <c r="K2837" s="237" t="s">
        <v>12603</v>
      </c>
      <c r="L2837" s="237" t="s">
        <v>821</v>
      </c>
      <c r="M2837" s="237" t="s">
        <v>12604</v>
      </c>
      <c r="N2837" s="237" t="s">
        <v>12605</v>
      </c>
      <c r="O2837" s="237" t="s">
        <v>12606</v>
      </c>
      <c r="P2837" s="237" t="s">
        <v>5960</v>
      </c>
      <c r="Q2837" s="237" t="s">
        <v>8511</v>
      </c>
      <c r="R2837" s="237" t="s">
        <v>12601</v>
      </c>
      <c r="S2837" s="237" t="s">
        <v>12602</v>
      </c>
      <c r="T2837" s="237" t="s">
        <v>12603</v>
      </c>
      <c r="U2837" s="237" t="s">
        <v>12607</v>
      </c>
      <c r="V2837" s="237" t="s">
        <v>99</v>
      </c>
      <c r="W2837" s="237"/>
      <c r="X2837" s="237"/>
      <c r="Y2837" s="237" t="s">
        <v>12605</v>
      </c>
      <c r="Z2837" s="237" t="s">
        <v>12606</v>
      </c>
      <c r="AA2837" s="237" t="str">
        <f t="shared" si="499"/>
        <v>ケアステーショントリノコエ</v>
      </c>
      <c r="AB2837" s="237" t="s">
        <v>5960</v>
      </c>
      <c r="AC2837" s="237" t="str">
        <f t="shared" si="500"/>
        <v>981</v>
      </c>
      <c r="AD2837" s="237" t="str">
        <f t="shared" si="501"/>
        <v>3212</v>
      </c>
      <c r="AE2837" s="237" t="s">
        <v>8511</v>
      </c>
      <c r="AF2837" s="237" t="s">
        <v>12601</v>
      </c>
      <c r="AG2837" s="237" t="str">
        <f t="shared" si="502"/>
        <v>仙台市泉区長命ケ丘三丁目１番地の１８</v>
      </c>
      <c r="AH2837" s="237" t="s">
        <v>12602</v>
      </c>
      <c r="AI2837" s="237" t="s">
        <v>12603</v>
      </c>
      <c r="AJ2837" s="237" t="s">
        <v>260</v>
      </c>
    </row>
    <row r="2838" spans="1:36">
      <c r="A2838" s="237" t="str">
        <f t="shared" si="494"/>
        <v>0415500636重度訪問介護</v>
      </c>
      <c r="B2838" s="237" t="s">
        <v>12599</v>
      </c>
      <c r="C2838" s="237" t="s">
        <v>12600</v>
      </c>
      <c r="D2838" s="237" t="str">
        <f t="shared" si="495"/>
        <v>ゴウドウガイシャサポートケイ</v>
      </c>
      <c r="E2838" s="237" t="s">
        <v>5960</v>
      </c>
      <c r="F2838" s="237" t="str">
        <f t="shared" si="496"/>
        <v>981</v>
      </c>
      <c r="G2838" s="237" t="str">
        <f t="shared" si="497"/>
        <v>3212</v>
      </c>
      <c r="H2838" s="237" t="s">
        <v>12601</v>
      </c>
      <c r="I2838" s="237" t="str">
        <f t="shared" si="498"/>
        <v>仙台市泉区長命ケ丘三丁目１番地の１８</v>
      </c>
      <c r="J2838" s="237" t="s">
        <v>12602</v>
      </c>
      <c r="K2838" s="237" t="s">
        <v>12603</v>
      </c>
      <c r="L2838" s="237" t="s">
        <v>821</v>
      </c>
      <c r="M2838" s="237" t="s">
        <v>12604</v>
      </c>
      <c r="N2838" s="237" t="s">
        <v>12605</v>
      </c>
      <c r="O2838" s="237" t="s">
        <v>12606</v>
      </c>
      <c r="P2838" s="237" t="s">
        <v>5960</v>
      </c>
      <c r="Q2838" s="237" t="s">
        <v>8511</v>
      </c>
      <c r="R2838" s="237" t="s">
        <v>12601</v>
      </c>
      <c r="S2838" s="237" t="s">
        <v>12602</v>
      </c>
      <c r="T2838" s="237" t="s">
        <v>12603</v>
      </c>
      <c r="U2838" s="237" t="s">
        <v>12607</v>
      </c>
      <c r="V2838" s="237" t="s">
        <v>101</v>
      </c>
      <c r="W2838" s="237"/>
      <c r="X2838" s="237"/>
      <c r="Y2838" s="237" t="s">
        <v>12605</v>
      </c>
      <c r="Z2838" s="237" t="s">
        <v>12606</v>
      </c>
      <c r="AA2838" s="237" t="str">
        <f t="shared" si="499"/>
        <v>ケアステーショントリノコエ</v>
      </c>
      <c r="AB2838" s="237" t="s">
        <v>5960</v>
      </c>
      <c r="AC2838" s="237" t="str">
        <f t="shared" si="500"/>
        <v>981</v>
      </c>
      <c r="AD2838" s="237" t="str">
        <f t="shared" si="501"/>
        <v>3212</v>
      </c>
      <c r="AE2838" s="237" t="s">
        <v>8511</v>
      </c>
      <c r="AF2838" s="237" t="s">
        <v>12601</v>
      </c>
      <c r="AG2838" s="237" t="str">
        <f t="shared" si="502"/>
        <v>仙台市泉区長命ケ丘三丁目１番地の１８</v>
      </c>
      <c r="AH2838" s="237" t="s">
        <v>12602</v>
      </c>
      <c r="AI2838" s="237" t="s">
        <v>12603</v>
      </c>
      <c r="AJ2838" s="237" t="s">
        <v>260</v>
      </c>
    </row>
    <row r="2839" spans="1:36">
      <c r="A2839" s="237" t="str">
        <f t="shared" si="494"/>
        <v>0415500636行動援護</v>
      </c>
      <c r="B2839" s="237" t="s">
        <v>12599</v>
      </c>
      <c r="C2839" s="237" t="s">
        <v>12600</v>
      </c>
      <c r="D2839" s="237" t="str">
        <f t="shared" si="495"/>
        <v>ゴウドウガイシャサポートケイ</v>
      </c>
      <c r="E2839" s="237" t="s">
        <v>5960</v>
      </c>
      <c r="F2839" s="237" t="str">
        <f t="shared" si="496"/>
        <v>981</v>
      </c>
      <c r="G2839" s="237" t="str">
        <f t="shared" si="497"/>
        <v>3212</v>
      </c>
      <c r="H2839" s="237" t="s">
        <v>12601</v>
      </c>
      <c r="I2839" s="237" t="str">
        <f t="shared" si="498"/>
        <v>仙台市泉区長命ケ丘三丁目１番地の１８</v>
      </c>
      <c r="J2839" s="237" t="s">
        <v>12602</v>
      </c>
      <c r="K2839" s="237" t="s">
        <v>12603</v>
      </c>
      <c r="L2839" s="237" t="s">
        <v>821</v>
      </c>
      <c r="M2839" s="237" t="s">
        <v>12604</v>
      </c>
      <c r="N2839" s="237" t="s">
        <v>12605</v>
      </c>
      <c r="O2839" s="237" t="s">
        <v>12606</v>
      </c>
      <c r="P2839" s="237" t="s">
        <v>5960</v>
      </c>
      <c r="Q2839" s="237" t="s">
        <v>8511</v>
      </c>
      <c r="R2839" s="237" t="s">
        <v>12601</v>
      </c>
      <c r="S2839" s="237" t="s">
        <v>12602</v>
      </c>
      <c r="T2839" s="237" t="s">
        <v>12603</v>
      </c>
      <c r="U2839" s="237" t="s">
        <v>12607</v>
      </c>
      <c r="V2839" s="237" t="s">
        <v>102</v>
      </c>
      <c r="W2839" s="237"/>
      <c r="X2839" s="237"/>
      <c r="Y2839" s="237" t="s">
        <v>12605</v>
      </c>
      <c r="Z2839" s="237" t="s">
        <v>12606</v>
      </c>
      <c r="AA2839" s="237" t="str">
        <f t="shared" si="499"/>
        <v>ケアステーショントリノコエ</v>
      </c>
      <c r="AB2839" s="237" t="s">
        <v>1561</v>
      </c>
      <c r="AC2839" s="237" t="str">
        <f t="shared" si="500"/>
        <v>981</v>
      </c>
      <c r="AD2839" s="237" t="str">
        <f t="shared" si="501"/>
        <v>3121</v>
      </c>
      <c r="AE2839" s="237" t="s">
        <v>8511</v>
      </c>
      <c r="AF2839" s="237" t="s">
        <v>12608</v>
      </c>
      <c r="AG2839" s="237" t="str">
        <f t="shared" si="502"/>
        <v>仙台市泉区上谷刈字羽黒山７番地の２</v>
      </c>
      <c r="AH2839" s="237" t="s">
        <v>12602</v>
      </c>
      <c r="AI2839" s="237" t="s">
        <v>12602</v>
      </c>
      <c r="AJ2839" s="237" t="s">
        <v>332</v>
      </c>
    </row>
    <row r="2840" spans="1:36">
      <c r="A2840" s="237" t="str">
        <f t="shared" si="494"/>
        <v>0415500644居宅介護</v>
      </c>
      <c r="B2840" s="237" t="s">
        <v>9233</v>
      </c>
      <c r="C2840" s="237" t="s">
        <v>9234</v>
      </c>
      <c r="D2840" s="237" t="str">
        <f t="shared" si="495"/>
        <v>コスモスケアカブシキカイシャ</v>
      </c>
      <c r="E2840" s="237" t="s">
        <v>9235</v>
      </c>
      <c r="F2840" s="237" t="str">
        <f t="shared" si="496"/>
        <v>981</v>
      </c>
      <c r="G2840" s="237" t="str">
        <f t="shared" si="497"/>
        <v>3135</v>
      </c>
      <c r="H2840" s="237" t="s">
        <v>9236</v>
      </c>
      <c r="I2840" s="237" t="str">
        <f t="shared" si="498"/>
        <v>仙台市泉区八乙女中央三丁目９番１号</v>
      </c>
      <c r="J2840" s="237" t="s">
        <v>9237</v>
      </c>
      <c r="K2840" s="237" t="s">
        <v>9238</v>
      </c>
      <c r="L2840" s="237" t="s">
        <v>339</v>
      </c>
      <c r="M2840" s="237" t="s">
        <v>9239</v>
      </c>
      <c r="N2840" s="237" t="s">
        <v>12509</v>
      </c>
      <c r="O2840" s="237" t="s">
        <v>12510</v>
      </c>
      <c r="P2840" s="237" t="s">
        <v>2472</v>
      </c>
      <c r="Q2840" s="237" t="s">
        <v>8511</v>
      </c>
      <c r="R2840" s="237" t="s">
        <v>12609</v>
      </c>
      <c r="S2840" s="237" t="s">
        <v>12506</v>
      </c>
      <c r="T2840" s="237" t="s">
        <v>12507</v>
      </c>
      <c r="U2840" s="237" t="s">
        <v>12610</v>
      </c>
      <c r="V2840" s="237" t="s">
        <v>99</v>
      </c>
      <c r="W2840" s="237"/>
      <c r="X2840" s="237"/>
      <c r="Y2840" s="237" t="s">
        <v>12509</v>
      </c>
      <c r="Z2840" s="237" t="s">
        <v>12510</v>
      </c>
      <c r="AA2840" s="237" t="str">
        <f t="shared" si="499"/>
        <v>ハマナスヘルパーステーション</v>
      </c>
      <c r="AB2840" s="237" t="s">
        <v>2472</v>
      </c>
      <c r="AC2840" s="237" t="str">
        <f t="shared" si="500"/>
        <v>981</v>
      </c>
      <c r="AD2840" s="237" t="str">
        <f t="shared" si="501"/>
        <v>3133</v>
      </c>
      <c r="AE2840" s="237" t="s">
        <v>8511</v>
      </c>
      <c r="AF2840" s="237" t="s">
        <v>12609</v>
      </c>
      <c r="AG2840" s="237" t="str">
        <f t="shared" si="502"/>
        <v>仙台市泉区泉中央二丁目１６番１号トレスピーノ泉中央１階</v>
      </c>
      <c r="AH2840" s="237" t="s">
        <v>12506</v>
      </c>
      <c r="AI2840" s="237" t="s">
        <v>12507</v>
      </c>
      <c r="AJ2840" s="237" t="s">
        <v>332</v>
      </c>
    </row>
    <row r="2841" spans="1:36">
      <c r="A2841" s="237" t="str">
        <f t="shared" si="494"/>
        <v>0415500644重度訪問介護</v>
      </c>
      <c r="B2841" s="237" t="s">
        <v>9233</v>
      </c>
      <c r="C2841" s="237" t="s">
        <v>9234</v>
      </c>
      <c r="D2841" s="237" t="str">
        <f t="shared" si="495"/>
        <v>コスモスケアカブシキカイシャ</v>
      </c>
      <c r="E2841" s="237" t="s">
        <v>9235</v>
      </c>
      <c r="F2841" s="237" t="str">
        <f t="shared" si="496"/>
        <v>981</v>
      </c>
      <c r="G2841" s="237" t="str">
        <f t="shared" si="497"/>
        <v>3135</v>
      </c>
      <c r="H2841" s="237" t="s">
        <v>9236</v>
      </c>
      <c r="I2841" s="237" t="str">
        <f t="shared" si="498"/>
        <v>仙台市泉区八乙女中央三丁目９番１号</v>
      </c>
      <c r="J2841" s="237" t="s">
        <v>9237</v>
      </c>
      <c r="K2841" s="237" t="s">
        <v>9238</v>
      </c>
      <c r="L2841" s="237" t="s">
        <v>339</v>
      </c>
      <c r="M2841" s="237" t="s">
        <v>9239</v>
      </c>
      <c r="N2841" s="237" t="s">
        <v>12509</v>
      </c>
      <c r="O2841" s="237" t="s">
        <v>12510</v>
      </c>
      <c r="P2841" s="237" t="s">
        <v>2472</v>
      </c>
      <c r="Q2841" s="237" t="s">
        <v>8511</v>
      </c>
      <c r="R2841" s="237" t="s">
        <v>12609</v>
      </c>
      <c r="S2841" s="237" t="s">
        <v>12506</v>
      </c>
      <c r="T2841" s="237" t="s">
        <v>12507</v>
      </c>
      <c r="U2841" s="237" t="s">
        <v>12610</v>
      </c>
      <c r="V2841" s="237" t="s">
        <v>101</v>
      </c>
      <c r="W2841" s="237"/>
      <c r="X2841" s="237"/>
      <c r="Y2841" s="237" t="s">
        <v>12509</v>
      </c>
      <c r="Z2841" s="237" t="s">
        <v>12510</v>
      </c>
      <c r="AA2841" s="237" t="str">
        <f t="shared" si="499"/>
        <v>ハマナスヘルパーステーション</v>
      </c>
      <c r="AB2841" s="237" t="s">
        <v>2472</v>
      </c>
      <c r="AC2841" s="237" t="str">
        <f t="shared" si="500"/>
        <v>981</v>
      </c>
      <c r="AD2841" s="237" t="str">
        <f t="shared" si="501"/>
        <v>3133</v>
      </c>
      <c r="AE2841" s="237" t="s">
        <v>8511</v>
      </c>
      <c r="AF2841" s="237" t="s">
        <v>12609</v>
      </c>
      <c r="AG2841" s="237" t="str">
        <f t="shared" si="502"/>
        <v>仙台市泉区泉中央二丁目１６番１号トレスピーノ泉中央１階</v>
      </c>
      <c r="AH2841" s="237" t="s">
        <v>12506</v>
      </c>
      <c r="AI2841" s="237" t="s">
        <v>12507</v>
      </c>
      <c r="AJ2841" s="237" t="s">
        <v>332</v>
      </c>
    </row>
    <row r="2842" spans="1:36">
      <c r="A2842" s="237" t="str">
        <f t="shared" si="494"/>
        <v>0415500644同行援護</v>
      </c>
      <c r="B2842" s="237" t="s">
        <v>9233</v>
      </c>
      <c r="C2842" s="237" t="s">
        <v>9234</v>
      </c>
      <c r="D2842" s="237" t="str">
        <f t="shared" si="495"/>
        <v>コスモスケアカブシキカイシャ</v>
      </c>
      <c r="E2842" s="237" t="s">
        <v>9235</v>
      </c>
      <c r="F2842" s="237" t="str">
        <f t="shared" si="496"/>
        <v>981</v>
      </c>
      <c r="G2842" s="237" t="str">
        <f t="shared" si="497"/>
        <v>3135</v>
      </c>
      <c r="H2842" s="237" t="s">
        <v>9236</v>
      </c>
      <c r="I2842" s="237" t="str">
        <f t="shared" si="498"/>
        <v>仙台市泉区八乙女中央三丁目９番１号</v>
      </c>
      <c r="J2842" s="237" t="s">
        <v>9237</v>
      </c>
      <c r="K2842" s="237" t="s">
        <v>9238</v>
      </c>
      <c r="L2842" s="237" t="s">
        <v>339</v>
      </c>
      <c r="M2842" s="237" t="s">
        <v>9239</v>
      </c>
      <c r="N2842" s="237" t="s">
        <v>12509</v>
      </c>
      <c r="O2842" s="237" t="s">
        <v>12510</v>
      </c>
      <c r="P2842" s="237" t="s">
        <v>2472</v>
      </c>
      <c r="Q2842" s="237" t="s">
        <v>8511</v>
      </c>
      <c r="R2842" s="237" t="s">
        <v>12609</v>
      </c>
      <c r="S2842" s="237" t="s">
        <v>12506</v>
      </c>
      <c r="T2842" s="237" t="s">
        <v>12507</v>
      </c>
      <c r="U2842" s="237" t="s">
        <v>12610</v>
      </c>
      <c r="V2842" s="237" t="s">
        <v>126</v>
      </c>
      <c r="W2842" s="237"/>
      <c r="X2842" s="237"/>
      <c r="Y2842" s="237" t="s">
        <v>12509</v>
      </c>
      <c r="Z2842" s="237" t="s">
        <v>12510</v>
      </c>
      <c r="AA2842" s="237" t="str">
        <f t="shared" si="499"/>
        <v>ハマナスヘルパーステーション</v>
      </c>
      <c r="AB2842" s="237" t="s">
        <v>2472</v>
      </c>
      <c r="AC2842" s="237" t="str">
        <f t="shared" si="500"/>
        <v>981</v>
      </c>
      <c r="AD2842" s="237" t="str">
        <f t="shared" si="501"/>
        <v>3133</v>
      </c>
      <c r="AE2842" s="237" t="s">
        <v>8511</v>
      </c>
      <c r="AF2842" s="237" t="s">
        <v>12609</v>
      </c>
      <c r="AG2842" s="237" t="str">
        <f t="shared" si="502"/>
        <v>仙台市泉区泉中央二丁目１６番１号トレスピーノ泉中央１階</v>
      </c>
      <c r="AH2842" s="237" t="s">
        <v>12506</v>
      </c>
      <c r="AI2842" s="237" t="s">
        <v>12507</v>
      </c>
      <c r="AJ2842" s="237" t="s">
        <v>332</v>
      </c>
    </row>
    <row r="2843" spans="1:36">
      <c r="A2843" s="237" t="str">
        <f t="shared" si="494"/>
        <v>0415500651居宅介護</v>
      </c>
      <c r="B2843" s="237" t="s">
        <v>726</v>
      </c>
      <c r="C2843" s="237" t="s">
        <v>727</v>
      </c>
      <c r="D2843" s="237" t="str">
        <f t="shared" si="495"/>
        <v>アースサポートカブシキガイシャ</v>
      </c>
      <c r="E2843" s="237" t="s">
        <v>728</v>
      </c>
      <c r="F2843" s="237" t="str">
        <f t="shared" si="496"/>
        <v>151</v>
      </c>
      <c r="G2843" s="237" t="str">
        <f t="shared" si="497"/>
        <v>0071</v>
      </c>
      <c r="H2843" s="237" t="s">
        <v>7201</v>
      </c>
      <c r="I2843" s="237" t="str">
        <f t="shared" si="498"/>
        <v>東京都渋谷区本町一丁目４番１４号</v>
      </c>
      <c r="J2843" s="237" t="s">
        <v>730</v>
      </c>
      <c r="K2843" s="237" t="s">
        <v>731</v>
      </c>
      <c r="L2843" s="237" t="s">
        <v>339</v>
      </c>
      <c r="M2843" s="237" t="s">
        <v>732</v>
      </c>
      <c r="N2843" s="237" t="s">
        <v>12611</v>
      </c>
      <c r="O2843" s="237" t="s">
        <v>12612</v>
      </c>
      <c r="P2843" s="237" t="s">
        <v>9558</v>
      </c>
      <c r="Q2843" s="237" t="s">
        <v>8511</v>
      </c>
      <c r="R2843" s="237" t="s">
        <v>12613</v>
      </c>
      <c r="S2843" s="237" t="s">
        <v>12614</v>
      </c>
      <c r="T2843" s="237" t="s">
        <v>12615</v>
      </c>
      <c r="U2843" s="237" t="s">
        <v>12616</v>
      </c>
      <c r="V2843" s="237" t="s">
        <v>99</v>
      </c>
      <c r="W2843" s="237"/>
      <c r="X2843" s="237"/>
      <c r="Y2843" s="237" t="s">
        <v>12611</v>
      </c>
      <c r="Z2843" s="237" t="s">
        <v>12612</v>
      </c>
      <c r="AA2843" s="237" t="str">
        <f t="shared" si="499"/>
        <v>アースサポートセンダイイズミ</v>
      </c>
      <c r="AB2843" s="237" t="s">
        <v>9558</v>
      </c>
      <c r="AC2843" s="237" t="str">
        <f t="shared" si="500"/>
        <v>981</v>
      </c>
      <c r="AD2843" s="237" t="str">
        <f t="shared" si="501"/>
        <v>3131</v>
      </c>
      <c r="AE2843" s="237" t="s">
        <v>8511</v>
      </c>
      <c r="AF2843" s="237" t="s">
        <v>12613</v>
      </c>
      <c r="AG2843" s="237" t="str">
        <f t="shared" si="502"/>
        <v>仙台市泉区七北田字古内１３０番地</v>
      </c>
      <c r="AH2843" s="237" t="s">
        <v>12614</v>
      </c>
      <c r="AI2843" s="237" t="s">
        <v>12615</v>
      </c>
      <c r="AJ2843" s="237" t="s">
        <v>260</v>
      </c>
    </row>
    <row r="2844" spans="1:36">
      <c r="A2844" s="237" t="str">
        <f t="shared" si="494"/>
        <v>0415500651重度訪問介護</v>
      </c>
      <c r="B2844" s="237" t="s">
        <v>726</v>
      </c>
      <c r="C2844" s="237" t="s">
        <v>727</v>
      </c>
      <c r="D2844" s="237" t="str">
        <f t="shared" si="495"/>
        <v>アースサポートカブシキガイシャ</v>
      </c>
      <c r="E2844" s="237" t="s">
        <v>728</v>
      </c>
      <c r="F2844" s="237" t="str">
        <f t="shared" si="496"/>
        <v>151</v>
      </c>
      <c r="G2844" s="237" t="str">
        <f t="shared" si="497"/>
        <v>0071</v>
      </c>
      <c r="H2844" s="237" t="s">
        <v>7201</v>
      </c>
      <c r="I2844" s="237" t="str">
        <f t="shared" si="498"/>
        <v>東京都渋谷区本町一丁目４番１４号</v>
      </c>
      <c r="J2844" s="237" t="s">
        <v>730</v>
      </c>
      <c r="K2844" s="237" t="s">
        <v>731</v>
      </c>
      <c r="L2844" s="237" t="s">
        <v>339</v>
      </c>
      <c r="M2844" s="237" t="s">
        <v>732</v>
      </c>
      <c r="N2844" s="237" t="s">
        <v>12611</v>
      </c>
      <c r="O2844" s="237" t="s">
        <v>12612</v>
      </c>
      <c r="P2844" s="237" t="s">
        <v>9558</v>
      </c>
      <c r="Q2844" s="237" t="s">
        <v>8511</v>
      </c>
      <c r="R2844" s="237" t="s">
        <v>12613</v>
      </c>
      <c r="S2844" s="237" t="s">
        <v>12614</v>
      </c>
      <c r="T2844" s="237" t="s">
        <v>12615</v>
      </c>
      <c r="U2844" s="237" t="s">
        <v>12616</v>
      </c>
      <c r="V2844" s="237" t="s">
        <v>101</v>
      </c>
      <c r="W2844" s="237"/>
      <c r="X2844" s="237"/>
      <c r="Y2844" s="237" t="s">
        <v>12611</v>
      </c>
      <c r="Z2844" s="237" t="s">
        <v>12612</v>
      </c>
      <c r="AA2844" s="237" t="str">
        <f t="shared" si="499"/>
        <v>アースサポートセンダイイズミ</v>
      </c>
      <c r="AB2844" s="237" t="s">
        <v>9558</v>
      </c>
      <c r="AC2844" s="237" t="str">
        <f t="shared" si="500"/>
        <v>981</v>
      </c>
      <c r="AD2844" s="237" t="str">
        <f t="shared" si="501"/>
        <v>3131</v>
      </c>
      <c r="AE2844" s="237" t="s">
        <v>8511</v>
      </c>
      <c r="AF2844" s="237" t="s">
        <v>12613</v>
      </c>
      <c r="AG2844" s="237" t="str">
        <f t="shared" si="502"/>
        <v>仙台市泉区七北田字古内１３０番地</v>
      </c>
      <c r="AH2844" s="237" t="s">
        <v>12614</v>
      </c>
      <c r="AI2844" s="237" t="s">
        <v>12615</v>
      </c>
      <c r="AJ2844" s="237" t="s">
        <v>260</v>
      </c>
    </row>
    <row r="2845" spans="1:36">
      <c r="A2845" s="237" t="str">
        <f t="shared" si="494"/>
        <v>0415500651同行援護</v>
      </c>
      <c r="B2845" s="237" t="s">
        <v>726</v>
      </c>
      <c r="C2845" s="237" t="s">
        <v>727</v>
      </c>
      <c r="D2845" s="237" t="str">
        <f t="shared" si="495"/>
        <v>アースサポートカブシキガイシャ</v>
      </c>
      <c r="E2845" s="237" t="s">
        <v>728</v>
      </c>
      <c r="F2845" s="237" t="str">
        <f t="shared" si="496"/>
        <v>151</v>
      </c>
      <c r="G2845" s="237" t="str">
        <f t="shared" si="497"/>
        <v>0071</v>
      </c>
      <c r="H2845" s="237" t="s">
        <v>7201</v>
      </c>
      <c r="I2845" s="237" t="str">
        <f t="shared" si="498"/>
        <v>東京都渋谷区本町一丁目４番１４号</v>
      </c>
      <c r="J2845" s="237" t="s">
        <v>730</v>
      </c>
      <c r="K2845" s="237" t="s">
        <v>731</v>
      </c>
      <c r="L2845" s="237" t="s">
        <v>339</v>
      </c>
      <c r="M2845" s="237" t="s">
        <v>732</v>
      </c>
      <c r="N2845" s="237" t="s">
        <v>12611</v>
      </c>
      <c r="O2845" s="237" t="s">
        <v>12612</v>
      </c>
      <c r="P2845" s="237" t="s">
        <v>9558</v>
      </c>
      <c r="Q2845" s="237" t="s">
        <v>8511</v>
      </c>
      <c r="R2845" s="237" t="s">
        <v>12613</v>
      </c>
      <c r="S2845" s="237" t="s">
        <v>12614</v>
      </c>
      <c r="T2845" s="237" t="s">
        <v>12615</v>
      </c>
      <c r="U2845" s="237" t="s">
        <v>12616</v>
      </c>
      <c r="V2845" s="237" t="s">
        <v>126</v>
      </c>
      <c r="W2845" s="237"/>
      <c r="X2845" s="237"/>
      <c r="Y2845" s="237" t="s">
        <v>12611</v>
      </c>
      <c r="Z2845" s="237" t="s">
        <v>12612</v>
      </c>
      <c r="AA2845" s="237" t="str">
        <f t="shared" si="499"/>
        <v>アースサポートセンダイイズミ</v>
      </c>
      <c r="AB2845" s="237" t="s">
        <v>9558</v>
      </c>
      <c r="AC2845" s="237" t="str">
        <f t="shared" si="500"/>
        <v>981</v>
      </c>
      <c r="AD2845" s="237" t="str">
        <f t="shared" si="501"/>
        <v>3131</v>
      </c>
      <c r="AE2845" s="237" t="s">
        <v>8511</v>
      </c>
      <c r="AF2845" s="237" t="s">
        <v>12613</v>
      </c>
      <c r="AG2845" s="237" t="str">
        <f t="shared" si="502"/>
        <v>仙台市泉区七北田字古内１３０番地</v>
      </c>
      <c r="AH2845" s="237" t="s">
        <v>12614</v>
      </c>
      <c r="AI2845" s="237" t="s">
        <v>12615</v>
      </c>
      <c r="AJ2845" s="237" t="s">
        <v>332</v>
      </c>
    </row>
    <row r="2846" spans="1:36">
      <c r="A2846" s="237" t="str">
        <f t="shared" si="494"/>
        <v>0415500669就労移行支援</v>
      </c>
      <c r="B2846" s="237" t="s">
        <v>12617</v>
      </c>
      <c r="C2846" s="237" t="s">
        <v>12618</v>
      </c>
      <c r="D2846" s="237" t="str">
        <f t="shared" si="495"/>
        <v>トクテイヒエイリカツドウホウジンチャレンジドネットワークミヤギ</v>
      </c>
      <c r="E2846" s="237" t="s">
        <v>1505</v>
      </c>
      <c r="F2846" s="237" t="str">
        <f t="shared" si="496"/>
        <v>981</v>
      </c>
      <c r="G2846" s="237" t="str">
        <f t="shared" si="497"/>
        <v>3217</v>
      </c>
      <c r="H2846" s="237" t="s">
        <v>12619</v>
      </c>
      <c r="I2846" s="237" t="str">
        <f t="shared" si="498"/>
        <v>仙台市泉区実沢字桶上り屋敷1-1</v>
      </c>
      <c r="J2846" s="237" t="s">
        <v>12620</v>
      </c>
      <c r="K2846" s="237" t="s">
        <v>12621</v>
      </c>
      <c r="L2846" s="237" t="s">
        <v>248</v>
      </c>
      <c r="M2846" s="237" t="s">
        <v>12622</v>
      </c>
      <c r="N2846" s="237" t="s">
        <v>12623</v>
      </c>
      <c r="O2846" s="237" t="s">
        <v>12624</v>
      </c>
      <c r="P2846" s="237" t="s">
        <v>1505</v>
      </c>
      <c r="Q2846" s="237" t="s">
        <v>8511</v>
      </c>
      <c r="R2846" s="237" t="s">
        <v>12619</v>
      </c>
      <c r="S2846" s="237" t="s">
        <v>12625</v>
      </c>
      <c r="T2846" s="237" t="s">
        <v>12621</v>
      </c>
      <c r="U2846" s="237" t="s">
        <v>12626</v>
      </c>
      <c r="V2846" s="237" t="s">
        <v>109</v>
      </c>
      <c r="W2846" s="237"/>
      <c r="X2846" s="237"/>
      <c r="Y2846" s="237" t="s">
        <v>12623</v>
      </c>
      <c r="Z2846" s="237" t="s">
        <v>12624</v>
      </c>
      <c r="AA2846" s="237" t="str">
        <f t="shared" si="499"/>
        <v>シュウロウシエンセンターフレアイフクシサギョウショ</v>
      </c>
      <c r="AB2846" s="237" t="s">
        <v>1505</v>
      </c>
      <c r="AC2846" s="237" t="str">
        <f t="shared" si="500"/>
        <v>981</v>
      </c>
      <c r="AD2846" s="237" t="str">
        <f t="shared" si="501"/>
        <v>3217</v>
      </c>
      <c r="AE2846" s="237" t="s">
        <v>8511</v>
      </c>
      <c r="AF2846" s="237" t="s">
        <v>12619</v>
      </c>
      <c r="AG2846" s="237" t="str">
        <f t="shared" si="502"/>
        <v>仙台市泉区実沢字桶上り屋敷1-1</v>
      </c>
      <c r="AH2846" s="237" t="s">
        <v>12625</v>
      </c>
      <c r="AI2846" s="237" t="s">
        <v>12621</v>
      </c>
      <c r="AJ2846" s="237" t="s">
        <v>332</v>
      </c>
    </row>
    <row r="2847" spans="1:36">
      <c r="A2847" s="237" t="str">
        <f t="shared" si="494"/>
        <v>0415500669就労継続支援Ｂ型</v>
      </c>
      <c r="B2847" s="237" t="s">
        <v>12617</v>
      </c>
      <c r="C2847" s="237" t="s">
        <v>12618</v>
      </c>
      <c r="D2847" s="237" t="str">
        <f t="shared" si="495"/>
        <v>トクテイヒエイリカツドウホウジンチャレンジドネットワークミヤギ</v>
      </c>
      <c r="E2847" s="237" t="s">
        <v>1505</v>
      </c>
      <c r="F2847" s="237" t="str">
        <f t="shared" si="496"/>
        <v>981</v>
      </c>
      <c r="G2847" s="237" t="str">
        <f t="shared" si="497"/>
        <v>3217</v>
      </c>
      <c r="H2847" s="237" t="s">
        <v>12619</v>
      </c>
      <c r="I2847" s="237" t="str">
        <f t="shared" si="498"/>
        <v>仙台市泉区実沢字桶上り屋敷1-1</v>
      </c>
      <c r="J2847" s="237" t="s">
        <v>12620</v>
      </c>
      <c r="K2847" s="237" t="s">
        <v>12621</v>
      </c>
      <c r="L2847" s="237" t="s">
        <v>248</v>
      </c>
      <c r="M2847" s="237" t="s">
        <v>12622</v>
      </c>
      <c r="N2847" s="237" t="s">
        <v>12623</v>
      </c>
      <c r="O2847" s="237" t="s">
        <v>12624</v>
      </c>
      <c r="P2847" s="237" t="s">
        <v>1505</v>
      </c>
      <c r="Q2847" s="237" t="s">
        <v>8511</v>
      </c>
      <c r="R2847" s="237" t="s">
        <v>12619</v>
      </c>
      <c r="S2847" s="237" t="s">
        <v>12625</v>
      </c>
      <c r="T2847" s="237" t="s">
        <v>12621</v>
      </c>
      <c r="U2847" s="237" t="s">
        <v>12626</v>
      </c>
      <c r="V2847" s="237" t="s">
        <v>111</v>
      </c>
      <c r="W2847" s="237"/>
      <c r="X2847" s="237"/>
      <c r="Y2847" s="237" t="s">
        <v>12623</v>
      </c>
      <c r="Z2847" s="237" t="s">
        <v>12624</v>
      </c>
      <c r="AA2847" s="237" t="str">
        <f t="shared" si="499"/>
        <v>シュウロウシエンセンターフレアイフクシサギョウショ</v>
      </c>
      <c r="AB2847" s="237" t="s">
        <v>1505</v>
      </c>
      <c r="AC2847" s="237" t="str">
        <f t="shared" si="500"/>
        <v>981</v>
      </c>
      <c r="AD2847" s="237" t="str">
        <f t="shared" si="501"/>
        <v>3217</v>
      </c>
      <c r="AE2847" s="237" t="s">
        <v>8511</v>
      </c>
      <c r="AF2847" s="237" t="s">
        <v>12619</v>
      </c>
      <c r="AG2847" s="237" t="str">
        <f t="shared" si="502"/>
        <v>仙台市泉区実沢字桶上り屋敷1-1</v>
      </c>
      <c r="AH2847" s="237" t="s">
        <v>12625</v>
      </c>
      <c r="AI2847" s="237" t="s">
        <v>12621</v>
      </c>
      <c r="AJ2847" s="237" t="s">
        <v>332</v>
      </c>
    </row>
    <row r="2848" spans="1:36">
      <c r="A2848" s="237" t="str">
        <f t="shared" si="494"/>
        <v>0415500677居宅介護</v>
      </c>
      <c r="B2848" s="237" t="s">
        <v>12627</v>
      </c>
      <c r="C2848" s="237" t="s">
        <v>12628</v>
      </c>
      <c r="D2848" s="237" t="str">
        <f t="shared" si="495"/>
        <v>カブシキガイシャ　カノオ</v>
      </c>
      <c r="E2848" s="237" t="s">
        <v>12345</v>
      </c>
      <c r="F2848" s="237" t="str">
        <f t="shared" si="496"/>
        <v>981</v>
      </c>
      <c r="G2848" s="237" t="str">
        <f t="shared" si="497"/>
        <v>3111</v>
      </c>
      <c r="H2848" s="237" t="s">
        <v>12629</v>
      </c>
      <c r="I2848" s="237" t="str">
        <f t="shared" si="498"/>
        <v>仙台市泉区松森字明神１番地の１</v>
      </c>
      <c r="J2848" s="237" t="s">
        <v>12630</v>
      </c>
      <c r="K2848" s="237" t="s">
        <v>12631</v>
      </c>
      <c r="L2848" s="237" t="s">
        <v>339</v>
      </c>
      <c r="M2848" s="237" t="s">
        <v>12632</v>
      </c>
      <c r="N2848" s="237" t="s">
        <v>12633</v>
      </c>
      <c r="O2848" s="237" t="s">
        <v>12634</v>
      </c>
      <c r="P2848" s="237" t="s">
        <v>12345</v>
      </c>
      <c r="Q2848" s="237" t="s">
        <v>8511</v>
      </c>
      <c r="R2848" s="237" t="s">
        <v>12635</v>
      </c>
      <c r="S2848" s="237" t="s">
        <v>12636</v>
      </c>
      <c r="T2848" s="237" t="s">
        <v>12637</v>
      </c>
      <c r="U2848" s="237" t="s">
        <v>12638</v>
      </c>
      <c r="V2848" s="237" t="s">
        <v>99</v>
      </c>
      <c r="W2848" s="237"/>
      <c r="X2848" s="237"/>
      <c r="Y2848" s="237" t="s">
        <v>12633</v>
      </c>
      <c r="Z2848" s="237" t="s">
        <v>12634</v>
      </c>
      <c r="AA2848" s="237" t="str">
        <f t="shared" si="499"/>
        <v>ホウモンカイゴステーション　センショウノモリ</v>
      </c>
      <c r="AB2848" s="237" t="s">
        <v>12345</v>
      </c>
      <c r="AC2848" s="237" t="str">
        <f t="shared" si="500"/>
        <v>981</v>
      </c>
      <c r="AD2848" s="237" t="str">
        <f t="shared" si="501"/>
        <v>3111</v>
      </c>
      <c r="AE2848" s="237" t="s">
        <v>8511</v>
      </c>
      <c r="AF2848" s="237" t="s">
        <v>12635</v>
      </c>
      <c r="AG2848" s="237" t="str">
        <f t="shared" si="502"/>
        <v>仙台市泉区松森字新田１番地</v>
      </c>
      <c r="AH2848" s="237" t="s">
        <v>12636</v>
      </c>
      <c r="AI2848" s="237" t="s">
        <v>12637</v>
      </c>
      <c r="AJ2848" s="237" t="s">
        <v>260</v>
      </c>
    </row>
    <row r="2849" spans="1:36">
      <c r="A2849" s="237" t="str">
        <f t="shared" si="494"/>
        <v>0415500677重度訪問介護</v>
      </c>
      <c r="B2849" s="237" t="s">
        <v>12627</v>
      </c>
      <c r="C2849" s="237" t="s">
        <v>12628</v>
      </c>
      <c r="D2849" s="237" t="str">
        <f t="shared" si="495"/>
        <v>カブシキガイシャ　カノオ</v>
      </c>
      <c r="E2849" s="237" t="s">
        <v>12345</v>
      </c>
      <c r="F2849" s="237" t="str">
        <f t="shared" si="496"/>
        <v>981</v>
      </c>
      <c r="G2849" s="237" t="str">
        <f t="shared" si="497"/>
        <v>3111</v>
      </c>
      <c r="H2849" s="237" t="s">
        <v>12629</v>
      </c>
      <c r="I2849" s="237" t="str">
        <f t="shared" si="498"/>
        <v>仙台市泉区松森字明神１番地の１</v>
      </c>
      <c r="J2849" s="237" t="s">
        <v>12630</v>
      </c>
      <c r="K2849" s="237" t="s">
        <v>12631</v>
      </c>
      <c r="L2849" s="237" t="s">
        <v>339</v>
      </c>
      <c r="M2849" s="237" t="s">
        <v>12632</v>
      </c>
      <c r="N2849" s="237" t="s">
        <v>12633</v>
      </c>
      <c r="O2849" s="237" t="s">
        <v>12634</v>
      </c>
      <c r="P2849" s="237" t="s">
        <v>12345</v>
      </c>
      <c r="Q2849" s="237" t="s">
        <v>8511</v>
      </c>
      <c r="R2849" s="237" t="s">
        <v>12635</v>
      </c>
      <c r="S2849" s="237" t="s">
        <v>12636</v>
      </c>
      <c r="T2849" s="237" t="s">
        <v>12637</v>
      </c>
      <c r="U2849" s="237" t="s">
        <v>12638</v>
      </c>
      <c r="V2849" s="237" t="s">
        <v>101</v>
      </c>
      <c r="W2849" s="237"/>
      <c r="X2849" s="237"/>
      <c r="Y2849" s="237" t="s">
        <v>12633</v>
      </c>
      <c r="Z2849" s="237" t="s">
        <v>12634</v>
      </c>
      <c r="AA2849" s="237" t="str">
        <f t="shared" si="499"/>
        <v>ホウモンカイゴステーション　センショウノモリ</v>
      </c>
      <c r="AB2849" s="237" t="s">
        <v>12345</v>
      </c>
      <c r="AC2849" s="237" t="str">
        <f t="shared" si="500"/>
        <v>981</v>
      </c>
      <c r="AD2849" s="237" t="str">
        <f t="shared" si="501"/>
        <v>3111</v>
      </c>
      <c r="AE2849" s="237" t="s">
        <v>8511</v>
      </c>
      <c r="AF2849" s="237" t="s">
        <v>12635</v>
      </c>
      <c r="AG2849" s="237" t="str">
        <f t="shared" si="502"/>
        <v>仙台市泉区松森字新田１番地</v>
      </c>
      <c r="AH2849" s="237" t="s">
        <v>12636</v>
      </c>
      <c r="AI2849" s="237" t="s">
        <v>12637</v>
      </c>
      <c r="AJ2849" s="237" t="s">
        <v>260</v>
      </c>
    </row>
    <row r="2850" spans="1:36">
      <c r="A2850" s="237" t="str">
        <f t="shared" si="494"/>
        <v>0415500685居宅介護</v>
      </c>
      <c r="B2850" s="237" t="s">
        <v>12639</v>
      </c>
      <c r="C2850" s="237" t="s">
        <v>12640</v>
      </c>
      <c r="D2850" s="237" t="str">
        <f t="shared" si="495"/>
        <v>カブシキガイシャココペリ</v>
      </c>
      <c r="E2850" s="237" t="s">
        <v>9558</v>
      </c>
      <c r="F2850" s="237" t="str">
        <f t="shared" si="496"/>
        <v>981</v>
      </c>
      <c r="G2850" s="237" t="str">
        <f t="shared" si="497"/>
        <v>3131</v>
      </c>
      <c r="H2850" s="237" t="s">
        <v>12641</v>
      </c>
      <c r="I2850" s="237" t="str">
        <f t="shared" si="498"/>
        <v>仙台市泉区七北田字新道３番地の１</v>
      </c>
      <c r="J2850" s="237" t="s">
        <v>12642</v>
      </c>
      <c r="K2850" s="237" t="s">
        <v>12643</v>
      </c>
      <c r="L2850" s="237" t="s">
        <v>339</v>
      </c>
      <c r="M2850" s="237" t="s">
        <v>12644</v>
      </c>
      <c r="N2850" s="237" t="s">
        <v>12645</v>
      </c>
      <c r="O2850" s="237" t="s">
        <v>12646</v>
      </c>
      <c r="P2850" s="237" t="s">
        <v>9558</v>
      </c>
      <c r="Q2850" s="237" t="s">
        <v>8511</v>
      </c>
      <c r="R2850" s="237" t="s">
        <v>12641</v>
      </c>
      <c r="S2850" s="237" t="s">
        <v>12642</v>
      </c>
      <c r="T2850" s="237" t="s">
        <v>12643</v>
      </c>
      <c r="U2850" s="237" t="s">
        <v>12647</v>
      </c>
      <c r="V2850" s="237" t="s">
        <v>99</v>
      </c>
      <c r="W2850" s="237"/>
      <c r="X2850" s="237"/>
      <c r="Y2850" s="237" t="s">
        <v>12645</v>
      </c>
      <c r="Z2850" s="237" t="s">
        <v>12646</v>
      </c>
      <c r="AA2850" s="237" t="str">
        <f t="shared" si="499"/>
        <v>ヘルパーステーションミンナノイエ</v>
      </c>
      <c r="AB2850" s="237" t="s">
        <v>9558</v>
      </c>
      <c r="AC2850" s="237" t="str">
        <f t="shared" si="500"/>
        <v>981</v>
      </c>
      <c r="AD2850" s="237" t="str">
        <f t="shared" si="501"/>
        <v>3131</v>
      </c>
      <c r="AE2850" s="237" t="s">
        <v>8511</v>
      </c>
      <c r="AF2850" s="237" t="s">
        <v>12641</v>
      </c>
      <c r="AG2850" s="237" t="str">
        <f t="shared" si="502"/>
        <v>仙台市泉区七北田字新道３番地の１</v>
      </c>
      <c r="AH2850" s="237" t="s">
        <v>12642</v>
      </c>
      <c r="AI2850" s="237" t="s">
        <v>12643</v>
      </c>
      <c r="AJ2850" s="237" t="s">
        <v>260</v>
      </c>
    </row>
    <row r="2851" spans="1:36">
      <c r="A2851" s="237" t="str">
        <f t="shared" si="494"/>
        <v>0415500685重度訪問介護</v>
      </c>
      <c r="B2851" s="237" t="s">
        <v>12639</v>
      </c>
      <c r="C2851" s="237" t="s">
        <v>12640</v>
      </c>
      <c r="D2851" s="237" t="str">
        <f t="shared" si="495"/>
        <v>カブシキガイシャココペリ</v>
      </c>
      <c r="E2851" s="237" t="s">
        <v>9558</v>
      </c>
      <c r="F2851" s="237" t="str">
        <f t="shared" si="496"/>
        <v>981</v>
      </c>
      <c r="G2851" s="237" t="str">
        <f t="shared" si="497"/>
        <v>3131</v>
      </c>
      <c r="H2851" s="237" t="s">
        <v>12641</v>
      </c>
      <c r="I2851" s="237" t="str">
        <f t="shared" si="498"/>
        <v>仙台市泉区七北田字新道３番地の１</v>
      </c>
      <c r="J2851" s="237" t="s">
        <v>12642</v>
      </c>
      <c r="K2851" s="237" t="s">
        <v>12643</v>
      </c>
      <c r="L2851" s="237" t="s">
        <v>339</v>
      </c>
      <c r="M2851" s="237" t="s">
        <v>12644</v>
      </c>
      <c r="N2851" s="237" t="s">
        <v>12645</v>
      </c>
      <c r="O2851" s="237" t="s">
        <v>12646</v>
      </c>
      <c r="P2851" s="237" t="s">
        <v>9558</v>
      </c>
      <c r="Q2851" s="237" t="s">
        <v>8511</v>
      </c>
      <c r="R2851" s="237" t="s">
        <v>12641</v>
      </c>
      <c r="S2851" s="237" t="s">
        <v>12642</v>
      </c>
      <c r="T2851" s="237" t="s">
        <v>12643</v>
      </c>
      <c r="U2851" s="237" t="s">
        <v>12647</v>
      </c>
      <c r="V2851" s="237" t="s">
        <v>101</v>
      </c>
      <c r="W2851" s="237"/>
      <c r="X2851" s="237"/>
      <c r="Y2851" s="237" t="s">
        <v>12645</v>
      </c>
      <c r="Z2851" s="237" t="s">
        <v>12646</v>
      </c>
      <c r="AA2851" s="237" t="str">
        <f t="shared" si="499"/>
        <v>ヘルパーステーションミンナノイエ</v>
      </c>
      <c r="AB2851" s="237" t="s">
        <v>9558</v>
      </c>
      <c r="AC2851" s="237" t="str">
        <f t="shared" si="500"/>
        <v>981</v>
      </c>
      <c r="AD2851" s="237" t="str">
        <f t="shared" si="501"/>
        <v>3131</v>
      </c>
      <c r="AE2851" s="237" t="s">
        <v>8511</v>
      </c>
      <c r="AF2851" s="237" t="s">
        <v>12641</v>
      </c>
      <c r="AG2851" s="237" t="str">
        <f t="shared" si="502"/>
        <v>仙台市泉区七北田字新道３番地の１</v>
      </c>
      <c r="AH2851" s="237" t="s">
        <v>12642</v>
      </c>
      <c r="AI2851" s="237" t="s">
        <v>12643</v>
      </c>
      <c r="AJ2851" s="237" t="s">
        <v>260</v>
      </c>
    </row>
    <row r="2852" spans="1:36">
      <c r="A2852" s="237" t="str">
        <f t="shared" si="494"/>
        <v>0415500685行動援護</v>
      </c>
      <c r="B2852" s="237" t="s">
        <v>12639</v>
      </c>
      <c r="C2852" s="237" t="s">
        <v>12640</v>
      </c>
      <c r="D2852" s="237" t="str">
        <f t="shared" si="495"/>
        <v>カブシキガイシャココペリ</v>
      </c>
      <c r="E2852" s="237" t="s">
        <v>9558</v>
      </c>
      <c r="F2852" s="237" t="str">
        <f t="shared" si="496"/>
        <v>981</v>
      </c>
      <c r="G2852" s="237" t="str">
        <f t="shared" si="497"/>
        <v>3131</v>
      </c>
      <c r="H2852" s="237" t="s">
        <v>12641</v>
      </c>
      <c r="I2852" s="237" t="str">
        <f t="shared" si="498"/>
        <v>仙台市泉区七北田字新道３番地の１</v>
      </c>
      <c r="J2852" s="237" t="s">
        <v>12642</v>
      </c>
      <c r="K2852" s="237" t="s">
        <v>12643</v>
      </c>
      <c r="L2852" s="237" t="s">
        <v>339</v>
      </c>
      <c r="M2852" s="237" t="s">
        <v>12644</v>
      </c>
      <c r="N2852" s="237" t="s">
        <v>12645</v>
      </c>
      <c r="O2852" s="237" t="s">
        <v>12646</v>
      </c>
      <c r="P2852" s="237" t="s">
        <v>9558</v>
      </c>
      <c r="Q2852" s="237" t="s">
        <v>8511</v>
      </c>
      <c r="R2852" s="237" t="s">
        <v>12641</v>
      </c>
      <c r="S2852" s="237" t="s">
        <v>12642</v>
      </c>
      <c r="T2852" s="237" t="s">
        <v>12643</v>
      </c>
      <c r="U2852" s="237" t="s">
        <v>12647</v>
      </c>
      <c r="V2852" s="237" t="s">
        <v>102</v>
      </c>
      <c r="W2852" s="237"/>
      <c r="X2852" s="237"/>
      <c r="Y2852" s="237" t="s">
        <v>12645</v>
      </c>
      <c r="Z2852" s="237" t="s">
        <v>12646</v>
      </c>
      <c r="AA2852" s="237" t="str">
        <f t="shared" si="499"/>
        <v>ヘルパーステーションミンナノイエ</v>
      </c>
      <c r="AB2852" s="237" t="s">
        <v>9558</v>
      </c>
      <c r="AC2852" s="237" t="str">
        <f t="shared" si="500"/>
        <v>981</v>
      </c>
      <c r="AD2852" s="237" t="str">
        <f t="shared" si="501"/>
        <v>3131</v>
      </c>
      <c r="AE2852" s="237" t="s">
        <v>8511</v>
      </c>
      <c r="AF2852" s="237" t="s">
        <v>12641</v>
      </c>
      <c r="AG2852" s="237" t="str">
        <f t="shared" si="502"/>
        <v>仙台市泉区七北田字新道３番地の１</v>
      </c>
      <c r="AH2852" s="237" t="s">
        <v>12642</v>
      </c>
      <c r="AI2852" s="237" t="s">
        <v>12643</v>
      </c>
      <c r="AJ2852" s="237" t="s">
        <v>260</v>
      </c>
    </row>
    <row r="2853" spans="1:36">
      <c r="A2853" s="237" t="str">
        <f t="shared" si="494"/>
        <v>0415500685同行援護</v>
      </c>
      <c r="B2853" s="237" t="s">
        <v>12639</v>
      </c>
      <c r="C2853" s="237" t="s">
        <v>12640</v>
      </c>
      <c r="D2853" s="237" t="str">
        <f t="shared" si="495"/>
        <v>カブシキガイシャココペリ</v>
      </c>
      <c r="E2853" s="237" t="s">
        <v>9558</v>
      </c>
      <c r="F2853" s="237" t="str">
        <f t="shared" si="496"/>
        <v>981</v>
      </c>
      <c r="G2853" s="237" t="str">
        <f t="shared" si="497"/>
        <v>3131</v>
      </c>
      <c r="H2853" s="237" t="s">
        <v>12641</v>
      </c>
      <c r="I2853" s="237" t="str">
        <f t="shared" si="498"/>
        <v>仙台市泉区七北田字新道３番地の１</v>
      </c>
      <c r="J2853" s="237" t="s">
        <v>12642</v>
      </c>
      <c r="K2853" s="237" t="s">
        <v>12643</v>
      </c>
      <c r="L2853" s="237" t="s">
        <v>339</v>
      </c>
      <c r="M2853" s="237" t="s">
        <v>12644</v>
      </c>
      <c r="N2853" s="237" t="s">
        <v>12645</v>
      </c>
      <c r="O2853" s="237" t="s">
        <v>12646</v>
      </c>
      <c r="P2853" s="237" t="s">
        <v>9558</v>
      </c>
      <c r="Q2853" s="237" t="s">
        <v>8511</v>
      </c>
      <c r="R2853" s="237" t="s">
        <v>12641</v>
      </c>
      <c r="S2853" s="237" t="s">
        <v>12642</v>
      </c>
      <c r="T2853" s="237" t="s">
        <v>12643</v>
      </c>
      <c r="U2853" s="237" t="s">
        <v>12647</v>
      </c>
      <c r="V2853" s="237" t="s">
        <v>126</v>
      </c>
      <c r="W2853" s="237"/>
      <c r="X2853" s="237"/>
      <c r="Y2853" s="237" t="s">
        <v>12645</v>
      </c>
      <c r="Z2853" s="237" t="s">
        <v>12646</v>
      </c>
      <c r="AA2853" s="237" t="str">
        <f t="shared" si="499"/>
        <v>ヘルパーステーションミンナノイエ</v>
      </c>
      <c r="AB2853" s="237" t="s">
        <v>9558</v>
      </c>
      <c r="AC2853" s="237" t="str">
        <f t="shared" si="500"/>
        <v>981</v>
      </c>
      <c r="AD2853" s="237" t="str">
        <f t="shared" si="501"/>
        <v>3131</v>
      </c>
      <c r="AE2853" s="237" t="s">
        <v>8511</v>
      </c>
      <c r="AF2853" s="237" t="s">
        <v>12641</v>
      </c>
      <c r="AG2853" s="237" t="str">
        <f t="shared" si="502"/>
        <v>仙台市泉区七北田字新道３番地の１</v>
      </c>
      <c r="AH2853" s="237" t="s">
        <v>12642</v>
      </c>
      <c r="AI2853" s="237" t="s">
        <v>12643</v>
      </c>
      <c r="AJ2853" s="237" t="s">
        <v>260</v>
      </c>
    </row>
    <row r="2854" spans="1:36">
      <c r="A2854" s="237" t="str">
        <f t="shared" si="494"/>
        <v>0415500693就労継続支援Ｂ型</v>
      </c>
      <c r="B2854" s="237" t="s">
        <v>9377</v>
      </c>
      <c r="C2854" s="237" t="s">
        <v>9378</v>
      </c>
      <c r="D2854" s="237" t="str">
        <f t="shared" si="495"/>
        <v>シャカイフクシホウジンアイセンカイ</v>
      </c>
      <c r="E2854" s="237" t="s">
        <v>9379</v>
      </c>
      <c r="F2854" s="237" t="str">
        <f t="shared" si="496"/>
        <v>981</v>
      </c>
      <c r="G2854" s="237" t="str">
        <f t="shared" si="497"/>
        <v>3126</v>
      </c>
      <c r="H2854" s="237" t="s">
        <v>9380</v>
      </c>
      <c r="I2854" s="237" t="str">
        <f t="shared" si="498"/>
        <v>仙台市泉区泉中央南１５番地</v>
      </c>
      <c r="J2854" s="237" t="s">
        <v>9381</v>
      </c>
      <c r="K2854" s="237" t="s">
        <v>9382</v>
      </c>
      <c r="L2854" s="237" t="s">
        <v>248</v>
      </c>
      <c r="M2854" s="237" t="s">
        <v>9383</v>
      </c>
      <c r="N2854" s="237" t="s">
        <v>12648</v>
      </c>
      <c r="O2854" s="237" t="s">
        <v>12649</v>
      </c>
      <c r="P2854" s="237" t="s">
        <v>12345</v>
      </c>
      <c r="Q2854" s="237" t="s">
        <v>8511</v>
      </c>
      <c r="R2854" s="237" t="s">
        <v>12650</v>
      </c>
      <c r="S2854" s="237" t="s">
        <v>12651</v>
      </c>
      <c r="T2854" s="237" t="s">
        <v>12651</v>
      </c>
      <c r="U2854" s="237" t="s">
        <v>12652</v>
      </c>
      <c r="V2854" s="237" t="s">
        <v>111</v>
      </c>
      <c r="W2854" s="237"/>
      <c r="X2854" s="237"/>
      <c r="Y2854" s="237" t="s">
        <v>12648</v>
      </c>
      <c r="Z2854" s="237" t="s">
        <v>12649</v>
      </c>
      <c r="AA2854" s="237" t="str">
        <f t="shared" si="499"/>
        <v>ワーク　ファレ</v>
      </c>
      <c r="AB2854" s="237" t="s">
        <v>12345</v>
      </c>
      <c r="AC2854" s="237" t="str">
        <f t="shared" si="500"/>
        <v>981</v>
      </c>
      <c r="AD2854" s="237" t="str">
        <f t="shared" si="501"/>
        <v>3111</v>
      </c>
      <c r="AE2854" s="237" t="s">
        <v>8511</v>
      </c>
      <c r="AF2854" s="237" t="s">
        <v>12650</v>
      </c>
      <c r="AG2854" s="237" t="str">
        <f t="shared" si="502"/>
        <v>仙台市泉区松森斉兵衛4-3　2階</v>
      </c>
      <c r="AH2854" s="237" t="s">
        <v>12651</v>
      </c>
      <c r="AI2854" s="237" t="s">
        <v>12651</v>
      </c>
      <c r="AJ2854" s="237" t="s">
        <v>260</v>
      </c>
    </row>
    <row r="2855" spans="1:36">
      <c r="A2855" s="237" t="str">
        <f t="shared" si="494"/>
        <v>0415500701生活介護</v>
      </c>
      <c r="B2855" s="237" t="s">
        <v>7830</v>
      </c>
      <c r="C2855" s="237" t="s">
        <v>7831</v>
      </c>
      <c r="D2855" s="237" t="str">
        <f t="shared" si="495"/>
        <v>トクテイヒエイリカツドウホウジンコスモスクラブ</v>
      </c>
      <c r="E2855" s="237" t="s">
        <v>7832</v>
      </c>
      <c r="F2855" s="237" t="str">
        <f t="shared" si="496"/>
        <v>983</v>
      </c>
      <c r="G2855" s="237" t="str">
        <f t="shared" si="497"/>
        <v>0824</v>
      </c>
      <c r="H2855" s="237" t="s">
        <v>7833</v>
      </c>
      <c r="I2855" s="237" t="str">
        <f t="shared" si="498"/>
        <v>仙台市宮城野区鶴ケ谷三丁目17番地</v>
      </c>
      <c r="J2855" s="237" t="s">
        <v>7834</v>
      </c>
      <c r="K2855" s="237" t="s">
        <v>7835</v>
      </c>
      <c r="L2855" s="237" t="s">
        <v>1466</v>
      </c>
      <c r="M2855" s="237" t="s">
        <v>7836</v>
      </c>
      <c r="N2855" s="237" t="s">
        <v>12653</v>
      </c>
      <c r="O2855" s="237" t="s">
        <v>12654</v>
      </c>
      <c r="P2855" s="237" t="s">
        <v>9539</v>
      </c>
      <c r="Q2855" s="237" t="s">
        <v>8511</v>
      </c>
      <c r="R2855" s="237" t="s">
        <v>12655</v>
      </c>
      <c r="S2855" s="237" t="s">
        <v>9541</v>
      </c>
      <c r="T2855" s="237" t="s">
        <v>9541</v>
      </c>
      <c r="U2855" s="237" t="s">
        <v>12656</v>
      </c>
      <c r="V2855" s="237" t="s">
        <v>105</v>
      </c>
      <c r="W2855" s="237"/>
      <c r="X2855" s="237"/>
      <c r="Y2855" s="237" t="s">
        <v>12653</v>
      </c>
      <c r="Z2855" s="237" t="s">
        <v>12654</v>
      </c>
      <c r="AA2855" s="237" t="str">
        <f t="shared" si="499"/>
        <v>スマイルサギョウショ</v>
      </c>
      <c r="AB2855" s="237" t="s">
        <v>9539</v>
      </c>
      <c r="AC2855" s="237" t="str">
        <f t="shared" si="500"/>
        <v>981</v>
      </c>
      <c r="AD2855" s="237" t="str">
        <f t="shared" si="501"/>
        <v>8001</v>
      </c>
      <c r="AE2855" s="237" t="s">
        <v>8511</v>
      </c>
      <c r="AF2855" s="237" t="s">
        <v>12655</v>
      </c>
      <c r="AG2855" s="237" t="str">
        <f t="shared" si="502"/>
        <v>仙台市泉区南光台東3丁目11-35</v>
      </c>
      <c r="AH2855" s="237" t="s">
        <v>9541</v>
      </c>
      <c r="AI2855" s="237" t="s">
        <v>9541</v>
      </c>
      <c r="AJ2855" s="237" t="s">
        <v>260</v>
      </c>
    </row>
    <row r="2856" spans="1:36">
      <c r="A2856" s="237" t="str">
        <f t="shared" si="494"/>
        <v>0415500701就労継続支援Ｂ型</v>
      </c>
      <c r="B2856" s="237" t="s">
        <v>7830</v>
      </c>
      <c r="C2856" s="237" t="s">
        <v>7831</v>
      </c>
      <c r="D2856" s="237" t="str">
        <f t="shared" si="495"/>
        <v>トクテイヒエイリカツドウホウジンコスモスクラブ</v>
      </c>
      <c r="E2856" s="237" t="s">
        <v>7832</v>
      </c>
      <c r="F2856" s="237" t="str">
        <f t="shared" si="496"/>
        <v>983</v>
      </c>
      <c r="G2856" s="237" t="str">
        <f t="shared" si="497"/>
        <v>0824</v>
      </c>
      <c r="H2856" s="237" t="s">
        <v>7833</v>
      </c>
      <c r="I2856" s="237" t="str">
        <f t="shared" si="498"/>
        <v>仙台市宮城野区鶴ケ谷三丁目17番地</v>
      </c>
      <c r="J2856" s="237" t="s">
        <v>7834</v>
      </c>
      <c r="K2856" s="237" t="s">
        <v>7835</v>
      </c>
      <c r="L2856" s="237" t="s">
        <v>1466</v>
      </c>
      <c r="M2856" s="237" t="s">
        <v>7836</v>
      </c>
      <c r="N2856" s="237" t="s">
        <v>12653</v>
      </c>
      <c r="O2856" s="237" t="s">
        <v>12654</v>
      </c>
      <c r="P2856" s="237" t="s">
        <v>9539</v>
      </c>
      <c r="Q2856" s="237" t="s">
        <v>8511</v>
      </c>
      <c r="R2856" s="237" t="s">
        <v>12655</v>
      </c>
      <c r="S2856" s="237" t="s">
        <v>9541</v>
      </c>
      <c r="T2856" s="237" t="s">
        <v>9541</v>
      </c>
      <c r="U2856" s="237" t="s">
        <v>12656</v>
      </c>
      <c r="V2856" s="237" t="s">
        <v>111</v>
      </c>
      <c r="W2856" s="237"/>
      <c r="X2856" s="237"/>
      <c r="Y2856" s="237" t="s">
        <v>12653</v>
      </c>
      <c r="Z2856" s="237" t="s">
        <v>12654</v>
      </c>
      <c r="AA2856" s="237" t="str">
        <f t="shared" si="499"/>
        <v>スマイルサギョウショ</v>
      </c>
      <c r="AB2856" s="237" t="s">
        <v>9539</v>
      </c>
      <c r="AC2856" s="237" t="str">
        <f t="shared" si="500"/>
        <v>981</v>
      </c>
      <c r="AD2856" s="237" t="str">
        <f t="shared" si="501"/>
        <v>8001</v>
      </c>
      <c r="AE2856" s="237" t="s">
        <v>8511</v>
      </c>
      <c r="AF2856" s="237" t="s">
        <v>12655</v>
      </c>
      <c r="AG2856" s="237" t="str">
        <f t="shared" si="502"/>
        <v>仙台市泉区南光台東3丁目11-35</v>
      </c>
      <c r="AH2856" s="237" t="s">
        <v>9541</v>
      </c>
      <c r="AI2856" s="237" t="s">
        <v>9541</v>
      </c>
      <c r="AJ2856" s="237" t="s">
        <v>260</v>
      </c>
    </row>
    <row r="2857" spans="1:36">
      <c r="A2857" s="237" t="str">
        <f t="shared" si="494"/>
        <v>0415500719就労移行支援</v>
      </c>
      <c r="B2857" s="237" t="s">
        <v>6865</v>
      </c>
      <c r="C2857" s="237" t="s">
        <v>6866</v>
      </c>
      <c r="D2857" s="237" t="str">
        <f t="shared" si="495"/>
        <v>センダイシ</v>
      </c>
      <c r="E2857" s="237" t="s">
        <v>6867</v>
      </c>
      <c r="F2857" s="237" t="str">
        <f t="shared" si="496"/>
        <v>980</v>
      </c>
      <c r="G2857" s="237" t="str">
        <f t="shared" si="497"/>
        <v>8671</v>
      </c>
      <c r="H2857" s="237" t="s">
        <v>6868</v>
      </c>
      <c r="I2857" s="237" t="str">
        <f t="shared" si="498"/>
        <v>仙台市青葉区国分町三丁目７番１号</v>
      </c>
      <c r="J2857" s="237" t="s">
        <v>6869</v>
      </c>
      <c r="K2857" s="237" t="s">
        <v>6870</v>
      </c>
      <c r="L2857" s="237" t="s">
        <v>323</v>
      </c>
      <c r="M2857" s="237" t="s">
        <v>6871</v>
      </c>
      <c r="N2857" s="237" t="s">
        <v>12657</v>
      </c>
      <c r="O2857" s="237" t="s">
        <v>12658</v>
      </c>
      <c r="P2857" s="237" t="s">
        <v>7883</v>
      </c>
      <c r="Q2857" s="237" t="s">
        <v>8511</v>
      </c>
      <c r="R2857" s="237" t="s">
        <v>12659</v>
      </c>
      <c r="S2857" s="237" t="s">
        <v>12660</v>
      </c>
      <c r="T2857" s="237" t="s">
        <v>12661</v>
      </c>
      <c r="U2857" s="237" t="s">
        <v>12662</v>
      </c>
      <c r="V2857" s="237" t="s">
        <v>109</v>
      </c>
      <c r="W2857" s="237"/>
      <c r="X2857" s="237"/>
      <c r="Y2857" s="237" t="s">
        <v>12657</v>
      </c>
      <c r="Z2857" s="237" t="s">
        <v>12658</v>
      </c>
      <c r="AA2857" s="237" t="str">
        <f t="shared" si="499"/>
        <v>パルイズミ</v>
      </c>
      <c r="AB2857" s="237" t="s">
        <v>7883</v>
      </c>
      <c r="AC2857" s="237" t="str">
        <f t="shared" si="500"/>
        <v>981</v>
      </c>
      <c r="AD2857" s="237" t="str">
        <f t="shared" si="501"/>
        <v>3132</v>
      </c>
      <c r="AE2857" s="237" t="s">
        <v>8511</v>
      </c>
      <c r="AF2857" s="237" t="s">
        <v>12659</v>
      </c>
      <c r="AG2857" s="237" t="str">
        <f t="shared" si="502"/>
        <v>仙台市泉区将監十一丁目15番１号</v>
      </c>
      <c r="AH2857" s="237" t="s">
        <v>12660</v>
      </c>
      <c r="AI2857" s="237" t="s">
        <v>12661</v>
      </c>
      <c r="AJ2857" s="237" t="s">
        <v>260</v>
      </c>
    </row>
    <row r="2858" spans="1:36">
      <c r="A2858" s="237" t="str">
        <f t="shared" si="494"/>
        <v>0415500719就労継続支援Ｂ型</v>
      </c>
      <c r="B2858" s="237" t="s">
        <v>6865</v>
      </c>
      <c r="C2858" s="237" t="s">
        <v>6866</v>
      </c>
      <c r="D2858" s="237" t="str">
        <f t="shared" si="495"/>
        <v>センダイシ</v>
      </c>
      <c r="E2858" s="237" t="s">
        <v>6867</v>
      </c>
      <c r="F2858" s="237" t="str">
        <f t="shared" si="496"/>
        <v>980</v>
      </c>
      <c r="G2858" s="237" t="str">
        <f t="shared" si="497"/>
        <v>8671</v>
      </c>
      <c r="H2858" s="237" t="s">
        <v>6868</v>
      </c>
      <c r="I2858" s="237" t="str">
        <f t="shared" si="498"/>
        <v>仙台市青葉区国分町三丁目７番１号</v>
      </c>
      <c r="J2858" s="237" t="s">
        <v>6869</v>
      </c>
      <c r="K2858" s="237" t="s">
        <v>6870</v>
      </c>
      <c r="L2858" s="237" t="s">
        <v>323</v>
      </c>
      <c r="M2858" s="237" t="s">
        <v>6871</v>
      </c>
      <c r="N2858" s="237" t="s">
        <v>12657</v>
      </c>
      <c r="O2858" s="237" t="s">
        <v>12658</v>
      </c>
      <c r="P2858" s="237" t="s">
        <v>7883</v>
      </c>
      <c r="Q2858" s="237" t="s">
        <v>8511</v>
      </c>
      <c r="R2858" s="237" t="s">
        <v>12659</v>
      </c>
      <c r="S2858" s="237" t="s">
        <v>12660</v>
      </c>
      <c r="T2858" s="237" t="s">
        <v>12661</v>
      </c>
      <c r="U2858" s="237" t="s">
        <v>12662</v>
      </c>
      <c r="V2858" s="237" t="s">
        <v>111</v>
      </c>
      <c r="W2858" s="237"/>
      <c r="X2858" s="237"/>
      <c r="Y2858" s="237" t="s">
        <v>12657</v>
      </c>
      <c r="Z2858" s="237" t="s">
        <v>12658</v>
      </c>
      <c r="AA2858" s="237" t="str">
        <f t="shared" si="499"/>
        <v>パルイズミ</v>
      </c>
      <c r="AB2858" s="237" t="s">
        <v>7883</v>
      </c>
      <c r="AC2858" s="237" t="str">
        <f t="shared" si="500"/>
        <v>981</v>
      </c>
      <c r="AD2858" s="237" t="str">
        <f t="shared" si="501"/>
        <v>3132</v>
      </c>
      <c r="AE2858" s="237" t="s">
        <v>8511</v>
      </c>
      <c r="AF2858" s="237" t="s">
        <v>12659</v>
      </c>
      <c r="AG2858" s="237" t="str">
        <f t="shared" si="502"/>
        <v>仙台市泉区将監十一丁目15番１号</v>
      </c>
      <c r="AH2858" s="237" t="s">
        <v>12660</v>
      </c>
      <c r="AI2858" s="237" t="s">
        <v>12661</v>
      </c>
      <c r="AJ2858" s="237" t="s">
        <v>260</v>
      </c>
    </row>
    <row r="2859" spans="1:36">
      <c r="A2859" s="237" t="str">
        <f t="shared" si="494"/>
        <v>0415500727居宅介護</v>
      </c>
      <c r="B2859" s="237" t="s">
        <v>10281</v>
      </c>
      <c r="C2859" s="237" t="s">
        <v>10282</v>
      </c>
      <c r="D2859" s="237" t="str">
        <f t="shared" si="495"/>
        <v>カブシキガイシャユニマットリタイアメント・コミュニティ</v>
      </c>
      <c r="E2859" s="237" t="s">
        <v>10283</v>
      </c>
      <c r="F2859" s="237" t="str">
        <f t="shared" si="496"/>
        <v>107</v>
      </c>
      <c r="G2859" s="237" t="str">
        <f t="shared" si="497"/>
        <v>0061</v>
      </c>
      <c r="H2859" s="237" t="s">
        <v>10284</v>
      </c>
      <c r="I2859" s="237" t="str">
        <f t="shared" si="498"/>
        <v>東京都港区北青山二丁目7番13号プラセオ青山ビル</v>
      </c>
      <c r="J2859" s="237" t="s">
        <v>10285</v>
      </c>
      <c r="K2859" s="237" t="s">
        <v>10286</v>
      </c>
      <c r="L2859" s="237" t="s">
        <v>339</v>
      </c>
      <c r="M2859" s="237" t="s">
        <v>10287</v>
      </c>
      <c r="N2859" s="237" t="s">
        <v>12663</v>
      </c>
      <c r="O2859" s="237" t="s">
        <v>12664</v>
      </c>
      <c r="P2859" s="237" t="s">
        <v>12665</v>
      </c>
      <c r="Q2859" s="237" t="s">
        <v>8511</v>
      </c>
      <c r="R2859" s="237" t="s">
        <v>12666</v>
      </c>
      <c r="S2859" s="237" t="s">
        <v>12667</v>
      </c>
      <c r="T2859" s="237" t="s">
        <v>12668</v>
      </c>
      <c r="U2859" s="237" t="s">
        <v>12669</v>
      </c>
      <c r="V2859" s="237" t="s">
        <v>99</v>
      </c>
      <c r="W2859" s="237"/>
      <c r="X2859" s="237"/>
      <c r="Y2859" s="237" t="s">
        <v>12663</v>
      </c>
      <c r="Z2859" s="237" t="s">
        <v>12664</v>
      </c>
      <c r="AA2859" s="237" t="str">
        <f t="shared" si="499"/>
        <v>カツラヘルパーステーションソヨカゼ</v>
      </c>
      <c r="AB2859" s="237" t="s">
        <v>12665</v>
      </c>
      <c r="AC2859" s="237" t="str">
        <f t="shared" si="500"/>
        <v>981</v>
      </c>
      <c r="AD2859" s="237" t="str">
        <f t="shared" si="501"/>
        <v>3134</v>
      </c>
      <c r="AE2859" s="237" t="s">
        <v>8511</v>
      </c>
      <c r="AF2859" s="237" t="s">
        <v>12666</v>
      </c>
      <c r="AG2859" s="237" t="str">
        <f t="shared" si="502"/>
        <v>仙台市泉区桂一丁目１７－７メデカマンション桂１階</v>
      </c>
      <c r="AH2859" s="237" t="s">
        <v>12667</v>
      </c>
      <c r="AI2859" s="237" t="s">
        <v>12668</v>
      </c>
      <c r="AJ2859" s="237" t="s">
        <v>332</v>
      </c>
    </row>
    <row r="2860" spans="1:36">
      <c r="A2860" s="237" t="str">
        <f t="shared" si="494"/>
        <v>0415500727重度訪問介護</v>
      </c>
      <c r="B2860" s="237" t="s">
        <v>10281</v>
      </c>
      <c r="C2860" s="237" t="s">
        <v>10282</v>
      </c>
      <c r="D2860" s="237" t="str">
        <f t="shared" si="495"/>
        <v>カブシキガイシャユニマットリタイアメント・コミュニティ</v>
      </c>
      <c r="E2860" s="237" t="s">
        <v>10283</v>
      </c>
      <c r="F2860" s="237" t="str">
        <f t="shared" si="496"/>
        <v>107</v>
      </c>
      <c r="G2860" s="237" t="str">
        <f t="shared" si="497"/>
        <v>0061</v>
      </c>
      <c r="H2860" s="237" t="s">
        <v>10284</v>
      </c>
      <c r="I2860" s="237" t="str">
        <f t="shared" si="498"/>
        <v>東京都港区北青山二丁目7番13号プラセオ青山ビル</v>
      </c>
      <c r="J2860" s="237" t="s">
        <v>10285</v>
      </c>
      <c r="K2860" s="237" t="s">
        <v>10286</v>
      </c>
      <c r="L2860" s="237" t="s">
        <v>339</v>
      </c>
      <c r="M2860" s="237" t="s">
        <v>10287</v>
      </c>
      <c r="N2860" s="237" t="s">
        <v>12663</v>
      </c>
      <c r="O2860" s="237" t="s">
        <v>12664</v>
      </c>
      <c r="P2860" s="237" t="s">
        <v>12665</v>
      </c>
      <c r="Q2860" s="237" t="s">
        <v>8511</v>
      </c>
      <c r="R2860" s="237" t="s">
        <v>12666</v>
      </c>
      <c r="S2860" s="237" t="s">
        <v>12667</v>
      </c>
      <c r="T2860" s="237" t="s">
        <v>12668</v>
      </c>
      <c r="U2860" s="237" t="s">
        <v>12669</v>
      </c>
      <c r="V2860" s="237" t="s">
        <v>101</v>
      </c>
      <c r="W2860" s="237"/>
      <c r="X2860" s="237"/>
      <c r="Y2860" s="237" t="s">
        <v>12663</v>
      </c>
      <c r="Z2860" s="237" t="s">
        <v>12664</v>
      </c>
      <c r="AA2860" s="237" t="str">
        <f t="shared" si="499"/>
        <v>カツラヘルパーステーションソヨカゼ</v>
      </c>
      <c r="AB2860" s="237" t="s">
        <v>12665</v>
      </c>
      <c r="AC2860" s="237" t="str">
        <f t="shared" si="500"/>
        <v>981</v>
      </c>
      <c r="AD2860" s="237" t="str">
        <f t="shared" si="501"/>
        <v>3134</v>
      </c>
      <c r="AE2860" s="237" t="s">
        <v>8511</v>
      </c>
      <c r="AF2860" s="237" t="s">
        <v>12666</v>
      </c>
      <c r="AG2860" s="237" t="str">
        <f t="shared" si="502"/>
        <v>仙台市泉区桂一丁目１７－７メデカマンション桂１階</v>
      </c>
      <c r="AH2860" s="237" t="s">
        <v>12667</v>
      </c>
      <c r="AI2860" s="237" t="s">
        <v>12668</v>
      </c>
      <c r="AJ2860" s="237" t="s">
        <v>332</v>
      </c>
    </row>
    <row r="2861" spans="1:36">
      <c r="A2861" s="237" t="str">
        <f t="shared" si="494"/>
        <v>0415500735居宅介護</v>
      </c>
      <c r="B2861" s="237" t="s">
        <v>12670</v>
      </c>
      <c r="C2861" s="237" t="s">
        <v>12671</v>
      </c>
      <c r="D2861" s="237" t="str">
        <f t="shared" si="495"/>
        <v>カブシキガイシャアイルーアイル</v>
      </c>
      <c r="E2861" s="237" t="s">
        <v>12672</v>
      </c>
      <c r="F2861" s="237" t="str">
        <f t="shared" si="496"/>
        <v>981</v>
      </c>
      <c r="G2861" s="237" t="str">
        <f t="shared" si="497"/>
        <v>3105</v>
      </c>
      <c r="H2861" s="237" t="s">
        <v>12673</v>
      </c>
      <c r="I2861" s="237" t="str">
        <f t="shared" si="498"/>
        <v>仙台市泉区天神沢一丁目１１番５号</v>
      </c>
      <c r="J2861" s="237" t="s">
        <v>12674</v>
      </c>
      <c r="K2861" s="237" t="s">
        <v>12675</v>
      </c>
      <c r="L2861" s="237" t="s">
        <v>339</v>
      </c>
      <c r="M2861" s="237" t="s">
        <v>12676</v>
      </c>
      <c r="N2861" s="237" t="s">
        <v>12677</v>
      </c>
      <c r="O2861" s="237" t="s">
        <v>12678</v>
      </c>
      <c r="P2861" s="237" t="s">
        <v>12672</v>
      </c>
      <c r="Q2861" s="237" t="s">
        <v>8511</v>
      </c>
      <c r="R2861" s="237" t="s">
        <v>12673</v>
      </c>
      <c r="S2861" s="237" t="s">
        <v>12674</v>
      </c>
      <c r="T2861" s="237" t="s">
        <v>12675</v>
      </c>
      <c r="U2861" s="237" t="s">
        <v>12679</v>
      </c>
      <c r="V2861" s="237" t="s">
        <v>99</v>
      </c>
      <c r="W2861" s="237"/>
      <c r="X2861" s="237"/>
      <c r="Y2861" s="237" t="s">
        <v>12677</v>
      </c>
      <c r="Z2861" s="237" t="s">
        <v>12678</v>
      </c>
      <c r="AA2861" s="237" t="str">
        <f t="shared" si="499"/>
        <v>ハル・カイゴサービ・テンジンサワス</v>
      </c>
      <c r="AB2861" s="237" t="s">
        <v>12672</v>
      </c>
      <c r="AC2861" s="237" t="str">
        <f t="shared" si="500"/>
        <v>981</v>
      </c>
      <c r="AD2861" s="237" t="str">
        <f t="shared" si="501"/>
        <v>3105</v>
      </c>
      <c r="AE2861" s="237" t="s">
        <v>8511</v>
      </c>
      <c r="AF2861" s="237" t="s">
        <v>12673</v>
      </c>
      <c r="AG2861" s="237" t="str">
        <f t="shared" si="502"/>
        <v>仙台市泉区天神沢一丁目１１番５号</v>
      </c>
      <c r="AH2861" s="237" t="s">
        <v>12674</v>
      </c>
      <c r="AI2861" s="237" t="s">
        <v>12675</v>
      </c>
      <c r="AJ2861" s="237" t="s">
        <v>470</v>
      </c>
    </row>
    <row r="2862" spans="1:36">
      <c r="A2862" s="237" t="str">
        <f t="shared" si="494"/>
        <v>0415500735重度訪問介護</v>
      </c>
      <c r="B2862" s="237" t="s">
        <v>12670</v>
      </c>
      <c r="C2862" s="237" t="s">
        <v>12671</v>
      </c>
      <c r="D2862" s="237" t="str">
        <f t="shared" si="495"/>
        <v>カブシキガイシャアイルーアイル</v>
      </c>
      <c r="E2862" s="237" t="s">
        <v>12672</v>
      </c>
      <c r="F2862" s="237" t="str">
        <f t="shared" si="496"/>
        <v>981</v>
      </c>
      <c r="G2862" s="237" t="str">
        <f t="shared" si="497"/>
        <v>3105</v>
      </c>
      <c r="H2862" s="237" t="s">
        <v>12673</v>
      </c>
      <c r="I2862" s="237" t="str">
        <f t="shared" si="498"/>
        <v>仙台市泉区天神沢一丁目１１番５号</v>
      </c>
      <c r="J2862" s="237" t="s">
        <v>12674</v>
      </c>
      <c r="K2862" s="237" t="s">
        <v>12675</v>
      </c>
      <c r="L2862" s="237" t="s">
        <v>339</v>
      </c>
      <c r="M2862" s="237" t="s">
        <v>12676</v>
      </c>
      <c r="N2862" s="237" t="s">
        <v>12677</v>
      </c>
      <c r="O2862" s="237" t="s">
        <v>12678</v>
      </c>
      <c r="P2862" s="237" t="s">
        <v>12672</v>
      </c>
      <c r="Q2862" s="237" t="s">
        <v>8511</v>
      </c>
      <c r="R2862" s="237" t="s">
        <v>12673</v>
      </c>
      <c r="S2862" s="237" t="s">
        <v>12674</v>
      </c>
      <c r="T2862" s="237" t="s">
        <v>12675</v>
      </c>
      <c r="U2862" s="237" t="s">
        <v>12679</v>
      </c>
      <c r="V2862" s="237" t="s">
        <v>101</v>
      </c>
      <c r="W2862" s="237"/>
      <c r="X2862" s="237"/>
      <c r="Y2862" s="237" t="s">
        <v>12677</v>
      </c>
      <c r="Z2862" s="237" t="s">
        <v>12678</v>
      </c>
      <c r="AA2862" s="237" t="str">
        <f t="shared" si="499"/>
        <v>ハル・カイゴサービ・テンジンサワス</v>
      </c>
      <c r="AB2862" s="237" t="s">
        <v>12672</v>
      </c>
      <c r="AC2862" s="237" t="str">
        <f t="shared" si="500"/>
        <v>981</v>
      </c>
      <c r="AD2862" s="237" t="str">
        <f t="shared" si="501"/>
        <v>3105</v>
      </c>
      <c r="AE2862" s="237" t="s">
        <v>8511</v>
      </c>
      <c r="AF2862" s="237" t="s">
        <v>12673</v>
      </c>
      <c r="AG2862" s="237" t="str">
        <f t="shared" si="502"/>
        <v>仙台市泉区天神沢一丁目１１番５号</v>
      </c>
      <c r="AH2862" s="237" t="s">
        <v>12674</v>
      </c>
      <c r="AI2862" s="237" t="s">
        <v>12675</v>
      </c>
      <c r="AJ2862" s="237" t="s">
        <v>470</v>
      </c>
    </row>
    <row r="2863" spans="1:36">
      <c r="A2863" s="237" t="str">
        <f t="shared" si="494"/>
        <v>0415500743就労移行支援</v>
      </c>
      <c r="B2863" s="237" t="s">
        <v>7906</v>
      </c>
      <c r="C2863" s="237" t="s">
        <v>7907</v>
      </c>
      <c r="D2863" s="237" t="str">
        <f t="shared" si="495"/>
        <v>カブシキガイシャリタリコパートナーズ</v>
      </c>
      <c r="E2863" s="237" t="s">
        <v>7908</v>
      </c>
      <c r="F2863" s="237" t="str">
        <f t="shared" si="496"/>
        <v>153</v>
      </c>
      <c r="G2863" s="237" t="str">
        <f t="shared" si="497"/>
        <v>0051</v>
      </c>
      <c r="H2863" s="237" t="s">
        <v>7909</v>
      </c>
      <c r="I2863" s="237" t="str">
        <f t="shared" si="498"/>
        <v>東京都目黒区上目黒二丁目１番１号</v>
      </c>
      <c r="J2863" s="237" t="s">
        <v>7910</v>
      </c>
      <c r="K2863" s="237" t="s">
        <v>7911</v>
      </c>
      <c r="L2863" s="237" t="s">
        <v>339</v>
      </c>
      <c r="M2863" s="237" t="s">
        <v>7912</v>
      </c>
      <c r="N2863" s="237" t="s">
        <v>12680</v>
      </c>
      <c r="O2863" s="237" t="s">
        <v>12681</v>
      </c>
      <c r="P2863" s="237" t="s">
        <v>2472</v>
      </c>
      <c r="Q2863" s="237" t="s">
        <v>8511</v>
      </c>
      <c r="R2863" s="237" t="s">
        <v>12682</v>
      </c>
      <c r="S2863" s="237" t="s">
        <v>12683</v>
      </c>
      <c r="T2863" s="237" t="s">
        <v>12684</v>
      </c>
      <c r="U2863" s="237" t="s">
        <v>12685</v>
      </c>
      <c r="V2863" s="237" t="s">
        <v>109</v>
      </c>
      <c r="W2863" s="237"/>
      <c r="X2863" s="237"/>
      <c r="Y2863" s="237" t="s">
        <v>12680</v>
      </c>
      <c r="Z2863" s="237" t="s">
        <v>12681</v>
      </c>
      <c r="AA2863" s="237" t="str">
        <f t="shared" si="499"/>
        <v>リタリコワークスセンダイイズミ</v>
      </c>
      <c r="AB2863" s="237" t="s">
        <v>2472</v>
      </c>
      <c r="AC2863" s="237" t="str">
        <f t="shared" si="500"/>
        <v>981</v>
      </c>
      <c r="AD2863" s="237" t="str">
        <f t="shared" si="501"/>
        <v>3133</v>
      </c>
      <c r="AE2863" s="237" t="s">
        <v>8511</v>
      </c>
      <c r="AF2863" s="237" t="s">
        <v>12682</v>
      </c>
      <c r="AG2863" s="237" t="str">
        <f t="shared" si="502"/>
        <v>仙台市泉区泉中央1-7-1 スウィング5F</v>
      </c>
      <c r="AH2863" s="237" t="s">
        <v>12683</v>
      </c>
      <c r="AI2863" s="237" t="s">
        <v>12684</v>
      </c>
      <c r="AJ2863" s="237" t="s">
        <v>332</v>
      </c>
    </row>
    <row r="2864" spans="1:36">
      <c r="A2864" s="237" t="str">
        <f t="shared" si="494"/>
        <v>0415500750居宅介護</v>
      </c>
      <c r="B2864" s="237" t="s">
        <v>12686</v>
      </c>
      <c r="C2864" s="237" t="s">
        <v>12687</v>
      </c>
      <c r="D2864" s="237" t="str">
        <f t="shared" si="495"/>
        <v>カブシキガイシャマザーズアリスサポート</v>
      </c>
      <c r="E2864" s="237" t="s">
        <v>7360</v>
      </c>
      <c r="F2864" s="237" t="str">
        <f t="shared" si="496"/>
        <v>981</v>
      </c>
      <c r="G2864" s="237" t="str">
        <f t="shared" si="497"/>
        <v>8006</v>
      </c>
      <c r="H2864" s="237" t="s">
        <v>12688</v>
      </c>
      <c r="I2864" s="237" t="str">
        <f t="shared" si="498"/>
        <v>仙台市泉区黒松2丁目19番7号第3えりあビル</v>
      </c>
      <c r="J2864" s="237" t="s">
        <v>12689</v>
      </c>
      <c r="K2864" s="237" t="s">
        <v>12690</v>
      </c>
      <c r="L2864" s="237" t="s">
        <v>339</v>
      </c>
      <c r="M2864" s="237" t="s">
        <v>12691</v>
      </c>
      <c r="N2864" s="237" t="s">
        <v>12686</v>
      </c>
      <c r="O2864" s="237" t="s">
        <v>12687</v>
      </c>
      <c r="P2864" s="237" t="s">
        <v>7360</v>
      </c>
      <c r="Q2864" s="237" t="s">
        <v>8511</v>
      </c>
      <c r="R2864" s="237" t="s">
        <v>12688</v>
      </c>
      <c r="S2864" s="237" t="s">
        <v>12689</v>
      </c>
      <c r="T2864" s="237" t="s">
        <v>12690</v>
      </c>
      <c r="U2864" s="237" t="s">
        <v>12692</v>
      </c>
      <c r="V2864" s="237" t="s">
        <v>99</v>
      </c>
      <c r="W2864" s="237"/>
      <c r="X2864" s="237"/>
      <c r="Y2864" s="237" t="s">
        <v>12686</v>
      </c>
      <c r="Z2864" s="237" t="s">
        <v>12687</v>
      </c>
      <c r="AA2864" s="237" t="str">
        <f t="shared" si="499"/>
        <v>カブシキガイシャマザーズアリスサポート</v>
      </c>
      <c r="AB2864" s="237" t="s">
        <v>7360</v>
      </c>
      <c r="AC2864" s="237" t="str">
        <f t="shared" si="500"/>
        <v>981</v>
      </c>
      <c r="AD2864" s="237" t="str">
        <f t="shared" si="501"/>
        <v>8006</v>
      </c>
      <c r="AE2864" s="237" t="s">
        <v>8511</v>
      </c>
      <c r="AF2864" s="237" t="s">
        <v>12688</v>
      </c>
      <c r="AG2864" s="237" t="str">
        <f t="shared" si="502"/>
        <v>仙台市泉区黒松2丁目19番7号第3えりあビル</v>
      </c>
      <c r="AH2864" s="237" t="s">
        <v>12689</v>
      </c>
      <c r="AI2864" s="237" t="s">
        <v>12690</v>
      </c>
      <c r="AJ2864" s="237" t="s">
        <v>260</v>
      </c>
    </row>
    <row r="2865" spans="1:36">
      <c r="A2865" s="237" t="str">
        <f t="shared" si="494"/>
        <v>0415500750重度訪問介護</v>
      </c>
      <c r="B2865" s="237" t="s">
        <v>12686</v>
      </c>
      <c r="C2865" s="237" t="s">
        <v>12687</v>
      </c>
      <c r="D2865" s="237" t="str">
        <f t="shared" si="495"/>
        <v>カブシキガイシャマザーズアリスサポート</v>
      </c>
      <c r="E2865" s="237" t="s">
        <v>7360</v>
      </c>
      <c r="F2865" s="237" t="str">
        <f t="shared" si="496"/>
        <v>981</v>
      </c>
      <c r="G2865" s="237" t="str">
        <f t="shared" si="497"/>
        <v>8006</v>
      </c>
      <c r="H2865" s="237" t="s">
        <v>12688</v>
      </c>
      <c r="I2865" s="237" t="str">
        <f t="shared" si="498"/>
        <v>仙台市泉区黒松2丁目19番7号第3えりあビル</v>
      </c>
      <c r="J2865" s="237" t="s">
        <v>12689</v>
      </c>
      <c r="K2865" s="237" t="s">
        <v>12690</v>
      </c>
      <c r="L2865" s="237" t="s">
        <v>339</v>
      </c>
      <c r="M2865" s="237" t="s">
        <v>12691</v>
      </c>
      <c r="N2865" s="237" t="s">
        <v>12686</v>
      </c>
      <c r="O2865" s="237" t="s">
        <v>12687</v>
      </c>
      <c r="P2865" s="237" t="s">
        <v>7360</v>
      </c>
      <c r="Q2865" s="237" t="s">
        <v>8511</v>
      </c>
      <c r="R2865" s="237" t="s">
        <v>12688</v>
      </c>
      <c r="S2865" s="237" t="s">
        <v>12689</v>
      </c>
      <c r="T2865" s="237" t="s">
        <v>12690</v>
      </c>
      <c r="U2865" s="237" t="s">
        <v>12692</v>
      </c>
      <c r="V2865" s="237" t="s">
        <v>101</v>
      </c>
      <c r="W2865" s="237"/>
      <c r="X2865" s="237"/>
      <c r="Y2865" s="237" t="s">
        <v>12686</v>
      </c>
      <c r="Z2865" s="237" t="s">
        <v>12687</v>
      </c>
      <c r="AA2865" s="237" t="str">
        <f t="shared" si="499"/>
        <v>カブシキガイシャマザーズアリスサポート</v>
      </c>
      <c r="AB2865" s="237" t="s">
        <v>7360</v>
      </c>
      <c r="AC2865" s="237" t="str">
        <f t="shared" si="500"/>
        <v>981</v>
      </c>
      <c r="AD2865" s="237" t="str">
        <f t="shared" si="501"/>
        <v>8006</v>
      </c>
      <c r="AE2865" s="237" t="s">
        <v>8511</v>
      </c>
      <c r="AF2865" s="237" t="s">
        <v>12688</v>
      </c>
      <c r="AG2865" s="237" t="str">
        <f t="shared" si="502"/>
        <v>仙台市泉区黒松2丁目19番7号第3えりあビル</v>
      </c>
      <c r="AH2865" s="237" t="s">
        <v>12689</v>
      </c>
      <c r="AI2865" s="237" t="s">
        <v>12690</v>
      </c>
      <c r="AJ2865" s="237" t="s">
        <v>260</v>
      </c>
    </row>
    <row r="2866" spans="1:36">
      <c r="A2866" s="237" t="str">
        <f t="shared" si="494"/>
        <v>0415500750同行援護</v>
      </c>
      <c r="B2866" s="237" t="s">
        <v>12686</v>
      </c>
      <c r="C2866" s="237" t="s">
        <v>12687</v>
      </c>
      <c r="D2866" s="237" t="str">
        <f t="shared" si="495"/>
        <v>カブシキガイシャマザーズアリスサポート</v>
      </c>
      <c r="E2866" s="237" t="s">
        <v>7360</v>
      </c>
      <c r="F2866" s="237" t="str">
        <f t="shared" si="496"/>
        <v>981</v>
      </c>
      <c r="G2866" s="237" t="str">
        <f t="shared" si="497"/>
        <v>8006</v>
      </c>
      <c r="H2866" s="237" t="s">
        <v>12688</v>
      </c>
      <c r="I2866" s="237" t="str">
        <f t="shared" si="498"/>
        <v>仙台市泉区黒松2丁目19番7号第3えりあビル</v>
      </c>
      <c r="J2866" s="237" t="s">
        <v>12689</v>
      </c>
      <c r="K2866" s="237" t="s">
        <v>12690</v>
      </c>
      <c r="L2866" s="237" t="s">
        <v>339</v>
      </c>
      <c r="M2866" s="237" t="s">
        <v>12691</v>
      </c>
      <c r="N2866" s="237" t="s">
        <v>12686</v>
      </c>
      <c r="O2866" s="237" t="s">
        <v>12687</v>
      </c>
      <c r="P2866" s="237" t="s">
        <v>7360</v>
      </c>
      <c r="Q2866" s="237" t="s">
        <v>8511</v>
      </c>
      <c r="R2866" s="237" t="s">
        <v>12688</v>
      </c>
      <c r="S2866" s="237" t="s">
        <v>12689</v>
      </c>
      <c r="T2866" s="237" t="s">
        <v>12690</v>
      </c>
      <c r="U2866" s="237" t="s">
        <v>12692</v>
      </c>
      <c r="V2866" s="237" t="s">
        <v>126</v>
      </c>
      <c r="W2866" s="237"/>
      <c r="X2866" s="237"/>
      <c r="Y2866" s="237" t="s">
        <v>12686</v>
      </c>
      <c r="Z2866" s="237" t="s">
        <v>12687</v>
      </c>
      <c r="AA2866" s="237" t="str">
        <f t="shared" si="499"/>
        <v>カブシキガイシャマザーズアリスサポート</v>
      </c>
      <c r="AB2866" s="237" t="s">
        <v>7360</v>
      </c>
      <c r="AC2866" s="237" t="str">
        <f t="shared" si="500"/>
        <v>981</v>
      </c>
      <c r="AD2866" s="237" t="str">
        <f t="shared" si="501"/>
        <v>8006</v>
      </c>
      <c r="AE2866" s="237" t="s">
        <v>8511</v>
      </c>
      <c r="AF2866" s="237" t="s">
        <v>12688</v>
      </c>
      <c r="AG2866" s="237" t="str">
        <f t="shared" si="502"/>
        <v>仙台市泉区黒松2丁目19番7号第3えりあビル</v>
      </c>
      <c r="AH2866" s="237" t="s">
        <v>12689</v>
      </c>
      <c r="AI2866" s="237" t="s">
        <v>12690</v>
      </c>
      <c r="AJ2866" s="237" t="s">
        <v>260</v>
      </c>
    </row>
    <row r="2867" spans="1:36">
      <c r="A2867" s="237" t="str">
        <f t="shared" si="494"/>
        <v>0415500768児童デイサービス</v>
      </c>
      <c r="B2867" s="237" t="s">
        <v>7358</v>
      </c>
      <c r="C2867" s="237" t="s">
        <v>7359</v>
      </c>
      <c r="D2867" s="237" t="str">
        <f t="shared" si="495"/>
        <v>ミヤギケンコウレイシャセイカツキョウドウクミアイ</v>
      </c>
      <c r="E2867" s="237" t="s">
        <v>7360</v>
      </c>
      <c r="F2867" s="237" t="str">
        <f t="shared" si="496"/>
        <v>981</v>
      </c>
      <c r="G2867" s="237" t="str">
        <f t="shared" si="497"/>
        <v>8006</v>
      </c>
      <c r="H2867" s="237" t="s">
        <v>7361</v>
      </c>
      <c r="I2867" s="237" t="str">
        <f t="shared" si="498"/>
        <v>仙台市泉区黒松１丁目３１－９</v>
      </c>
      <c r="J2867" s="237" t="s">
        <v>7362</v>
      </c>
      <c r="K2867" s="237" t="s">
        <v>7363</v>
      </c>
      <c r="L2867" s="237" t="s">
        <v>248</v>
      </c>
      <c r="M2867" s="237" t="s">
        <v>7364</v>
      </c>
      <c r="N2867" s="237" t="s">
        <v>12693</v>
      </c>
      <c r="O2867" s="237" t="s">
        <v>12694</v>
      </c>
      <c r="P2867" s="237" t="s">
        <v>9006</v>
      </c>
      <c r="Q2867" s="237" t="s">
        <v>8511</v>
      </c>
      <c r="R2867" s="237" t="s">
        <v>12695</v>
      </c>
      <c r="S2867" s="237" t="s">
        <v>12696</v>
      </c>
      <c r="T2867" s="237"/>
      <c r="U2867" s="237" t="s">
        <v>12697</v>
      </c>
      <c r="V2867" s="237" t="s">
        <v>331</v>
      </c>
      <c r="W2867" s="237"/>
      <c r="X2867" s="237"/>
      <c r="Y2867" s="237" t="s">
        <v>12693</v>
      </c>
      <c r="Z2867" s="237" t="s">
        <v>12694</v>
      </c>
      <c r="AA2867" s="237" t="str">
        <f t="shared" si="499"/>
        <v>ヤオトメホウカゴジドウデイモリッコ</v>
      </c>
      <c r="AB2867" s="237" t="s">
        <v>9006</v>
      </c>
      <c r="AC2867" s="237" t="str">
        <f t="shared" si="500"/>
        <v>981</v>
      </c>
      <c r="AD2867" s="237" t="str">
        <f t="shared" si="501"/>
        <v>8003</v>
      </c>
      <c r="AE2867" s="237" t="s">
        <v>8511</v>
      </c>
      <c r="AF2867" s="237" t="s">
        <v>12695</v>
      </c>
      <c r="AG2867" s="237" t="str">
        <f t="shared" si="502"/>
        <v>仙台市泉区南光台５－１９－１</v>
      </c>
      <c r="AH2867" s="237" t="s">
        <v>12696</v>
      </c>
      <c r="AI2867" s="237"/>
      <c r="AJ2867" s="237" t="s">
        <v>260</v>
      </c>
    </row>
    <row r="2868" spans="1:36">
      <c r="A2868" s="237" t="str">
        <f t="shared" si="494"/>
        <v>0415500784自立訓練（生活訓練）</v>
      </c>
      <c r="B2868" s="237" t="s">
        <v>12698</v>
      </c>
      <c r="C2868" s="237" t="s">
        <v>12699</v>
      </c>
      <c r="D2868" s="237" t="str">
        <f t="shared" si="495"/>
        <v>トクテイヒエイリカツドウホウジンアユミ</v>
      </c>
      <c r="E2868" s="237" t="s">
        <v>7956</v>
      </c>
      <c r="F2868" s="237" t="str">
        <f t="shared" si="496"/>
        <v>989</v>
      </c>
      <c r="G2868" s="237" t="str">
        <f t="shared" si="497"/>
        <v>3216</v>
      </c>
      <c r="H2868" s="237" t="s">
        <v>12700</v>
      </c>
      <c r="I2868" s="237" t="str">
        <f t="shared" si="498"/>
        <v>仙台市青葉区高野原２丁目２番２１号</v>
      </c>
      <c r="J2868" s="237" t="s">
        <v>12701</v>
      </c>
      <c r="K2868" s="237" t="s">
        <v>12701</v>
      </c>
      <c r="L2868" s="237" t="s">
        <v>248</v>
      </c>
      <c r="M2868" s="237" t="s">
        <v>12702</v>
      </c>
      <c r="N2868" s="237" t="s">
        <v>12703</v>
      </c>
      <c r="O2868" s="237" t="s">
        <v>12704</v>
      </c>
      <c r="P2868" s="237" t="s">
        <v>12409</v>
      </c>
      <c r="Q2868" s="237" t="s">
        <v>8511</v>
      </c>
      <c r="R2868" s="237" t="s">
        <v>12705</v>
      </c>
      <c r="S2868" s="237" t="s">
        <v>12701</v>
      </c>
      <c r="T2868" s="237" t="s">
        <v>12706</v>
      </c>
      <c r="U2868" s="237" t="s">
        <v>12707</v>
      </c>
      <c r="V2868" s="237" t="s">
        <v>108</v>
      </c>
      <c r="W2868" s="237"/>
      <c r="X2868" s="237"/>
      <c r="Y2868" s="237" t="s">
        <v>12703</v>
      </c>
      <c r="Z2868" s="237" t="s">
        <v>12704</v>
      </c>
      <c r="AA2868" s="237" t="str">
        <f t="shared" si="499"/>
        <v>フォレストアユミ</v>
      </c>
      <c r="AB2868" s="237" t="s">
        <v>12409</v>
      </c>
      <c r="AC2868" s="237" t="str">
        <f t="shared" si="500"/>
        <v>981</v>
      </c>
      <c r="AD2868" s="237" t="str">
        <f t="shared" si="501"/>
        <v>8002</v>
      </c>
      <c r="AE2868" s="237" t="s">
        <v>8511</v>
      </c>
      <c r="AF2868" s="237" t="s">
        <v>12705</v>
      </c>
      <c r="AG2868" s="237" t="str">
        <f t="shared" si="502"/>
        <v>仙台市泉区南光台南三丁目34－6</v>
      </c>
      <c r="AH2868" s="237" t="s">
        <v>12701</v>
      </c>
      <c r="AI2868" s="237" t="s">
        <v>12706</v>
      </c>
      <c r="AJ2868" s="237" t="s">
        <v>332</v>
      </c>
    </row>
    <row r="2869" spans="1:36">
      <c r="A2869" s="237" t="str">
        <f t="shared" si="494"/>
        <v>0415500784就労継続支援Ｂ型</v>
      </c>
      <c r="B2869" s="237" t="s">
        <v>12698</v>
      </c>
      <c r="C2869" s="237" t="s">
        <v>12699</v>
      </c>
      <c r="D2869" s="237" t="str">
        <f t="shared" si="495"/>
        <v>トクテイヒエイリカツドウホウジンアユミ</v>
      </c>
      <c r="E2869" s="237" t="s">
        <v>7956</v>
      </c>
      <c r="F2869" s="237" t="str">
        <f t="shared" si="496"/>
        <v>989</v>
      </c>
      <c r="G2869" s="237" t="str">
        <f t="shared" si="497"/>
        <v>3216</v>
      </c>
      <c r="H2869" s="237" t="s">
        <v>12700</v>
      </c>
      <c r="I2869" s="237" t="str">
        <f t="shared" si="498"/>
        <v>仙台市青葉区高野原２丁目２番２１号</v>
      </c>
      <c r="J2869" s="237" t="s">
        <v>12701</v>
      </c>
      <c r="K2869" s="237" t="s">
        <v>12701</v>
      </c>
      <c r="L2869" s="237" t="s">
        <v>248</v>
      </c>
      <c r="M2869" s="237" t="s">
        <v>12702</v>
      </c>
      <c r="N2869" s="237" t="s">
        <v>12703</v>
      </c>
      <c r="O2869" s="237" t="s">
        <v>12704</v>
      </c>
      <c r="P2869" s="237" t="s">
        <v>12409</v>
      </c>
      <c r="Q2869" s="237" t="s">
        <v>8511</v>
      </c>
      <c r="R2869" s="237" t="s">
        <v>12705</v>
      </c>
      <c r="S2869" s="237" t="s">
        <v>12701</v>
      </c>
      <c r="T2869" s="237" t="s">
        <v>12706</v>
      </c>
      <c r="U2869" s="237" t="s">
        <v>12707</v>
      </c>
      <c r="V2869" s="237" t="s">
        <v>111</v>
      </c>
      <c r="W2869" s="237"/>
      <c r="X2869" s="237"/>
      <c r="Y2869" s="237" t="s">
        <v>12703</v>
      </c>
      <c r="Z2869" s="237" t="s">
        <v>12704</v>
      </c>
      <c r="AA2869" s="237" t="str">
        <f t="shared" si="499"/>
        <v>フォレストアユミ</v>
      </c>
      <c r="AB2869" s="237" t="s">
        <v>12409</v>
      </c>
      <c r="AC2869" s="237" t="str">
        <f t="shared" si="500"/>
        <v>981</v>
      </c>
      <c r="AD2869" s="237" t="str">
        <f t="shared" si="501"/>
        <v>8002</v>
      </c>
      <c r="AE2869" s="237" t="s">
        <v>8511</v>
      </c>
      <c r="AF2869" s="237" t="s">
        <v>12705</v>
      </c>
      <c r="AG2869" s="237" t="str">
        <f t="shared" si="502"/>
        <v>仙台市泉区南光台南三丁目34－6</v>
      </c>
      <c r="AH2869" s="237" t="s">
        <v>12701</v>
      </c>
      <c r="AI2869" s="237" t="s">
        <v>12706</v>
      </c>
      <c r="AJ2869" s="237" t="s">
        <v>260</v>
      </c>
    </row>
    <row r="2870" spans="1:36">
      <c r="A2870" s="237" t="str">
        <f t="shared" si="494"/>
        <v>0415500792短期入所</v>
      </c>
      <c r="B2870" s="237" t="s">
        <v>9556</v>
      </c>
      <c r="C2870" s="237" t="s">
        <v>9557</v>
      </c>
      <c r="D2870" s="237" t="str">
        <f t="shared" si="495"/>
        <v>トクテイヒエイリカツドウホウジンツバメッコ</v>
      </c>
      <c r="E2870" s="237" t="s">
        <v>9558</v>
      </c>
      <c r="F2870" s="237" t="str">
        <f t="shared" si="496"/>
        <v>981</v>
      </c>
      <c r="G2870" s="237" t="str">
        <f t="shared" si="497"/>
        <v>3131</v>
      </c>
      <c r="H2870" s="237" t="s">
        <v>9559</v>
      </c>
      <c r="I2870" s="237" t="str">
        <f t="shared" si="498"/>
        <v>仙台市泉区七北田字日野123番地の９</v>
      </c>
      <c r="J2870" s="237" t="s">
        <v>9560</v>
      </c>
      <c r="K2870" s="237" t="s">
        <v>9561</v>
      </c>
      <c r="L2870" s="237" t="s">
        <v>7444</v>
      </c>
      <c r="M2870" s="237" t="s">
        <v>9562</v>
      </c>
      <c r="N2870" s="237" t="s">
        <v>12708</v>
      </c>
      <c r="O2870" s="237" t="s">
        <v>12709</v>
      </c>
      <c r="P2870" s="237" t="s">
        <v>9558</v>
      </c>
      <c r="Q2870" s="237" t="s">
        <v>8511</v>
      </c>
      <c r="R2870" s="237" t="s">
        <v>12710</v>
      </c>
      <c r="S2870" s="237" t="s">
        <v>9560</v>
      </c>
      <c r="T2870" s="237" t="s">
        <v>9560</v>
      </c>
      <c r="U2870" s="237" t="s">
        <v>12711</v>
      </c>
      <c r="V2870" s="237" t="s">
        <v>277</v>
      </c>
      <c r="W2870" s="237"/>
      <c r="X2870" s="237"/>
      <c r="Y2870" s="237" t="s">
        <v>12708</v>
      </c>
      <c r="Z2870" s="237" t="s">
        <v>12709</v>
      </c>
      <c r="AA2870" s="237" t="str">
        <f t="shared" si="499"/>
        <v>ツバメッコハウス</v>
      </c>
      <c r="AB2870" s="237" t="s">
        <v>9558</v>
      </c>
      <c r="AC2870" s="237" t="str">
        <f t="shared" si="500"/>
        <v>981</v>
      </c>
      <c r="AD2870" s="237" t="str">
        <f t="shared" si="501"/>
        <v>3131</v>
      </c>
      <c r="AE2870" s="237" t="s">
        <v>8511</v>
      </c>
      <c r="AF2870" s="237" t="s">
        <v>12710</v>
      </c>
      <c r="AG2870" s="237" t="str">
        <f t="shared" si="502"/>
        <v>仙台市泉区七北田字日野123-9</v>
      </c>
      <c r="AH2870" s="237" t="s">
        <v>9560</v>
      </c>
      <c r="AI2870" s="237" t="s">
        <v>9560</v>
      </c>
      <c r="AJ2870" s="237" t="s">
        <v>260</v>
      </c>
    </row>
    <row r="2871" spans="1:36">
      <c r="A2871" s="237" t="str">
        <f t="shared" si="494"/>
        <v>0415500800居宅介護</v>
      </c>
      <c r="B2871" s="237" t="s">
        <v>8027</v>
      </c>
      <c r="C2871" s="237" t="s">
        <v>8028</v>
      </c>
      <c r="D2871" s="237" t="str">
        <f t="shared" si="495"/>
        <v>イッパンシャダンホウジンニホンフクシシエンキョウカイ</v>
      </c>
      <c r="E2871" s="237" t="s">
        <v>7204</v>
      </c>
      <c r="F2871" s="237" t="str">
        <f t="shared" si="496"/>
        <v>981</v>
      </c>
      <c r="G2871" s="237" t="str">
        <f t="shared" si="497"/>
        <v>0904</v>
      </c>
      <c r="H2871" s="237" t="s">
        <v>8029</v>
      </c>
      <c r="I2871" s="237" t="str">
        <f t="shared" si="498"/>
        <v>仙台市青葉区旭ケ丘一丁目29番２号アバンザ鵬図101</v>
      </c>
      <c r="J2871" s="237" t="s">
        <v>8030</v>
      </c>
      <c r="K2871" s="237" t="s">
        <v>8031</v>
      </c>
      <c r="L2871" s="237" t="s">
        <v>901</v>
      </c>
      <c r="M2871" s="237" t="s">
        <v>8032</v>
      </c>
      <c r="N2871" s="237" t="s">
        <v>12712</v>
      </c>
      <c r="O2871" s="237" t="s">
        <v>12713</v>
      </c>
      <c r="P2871" s="237" t="s">
        <v>7204</v>
      </c>
      <c r="Q2871" s="237" t="s">
        <v>6875</v>
      </c>
      <c r="R2871" s="237" t="s">
        <v>8467</v>
      </c>
      <c r="S2871" s="237" t="s">
        <v>12714</v>
      </c>
      <c r="T2871" s="237" t="s">
        <v>12715</v>
      </c>
      <c r="U2871" s="237" t="s">
        <v>12716</v>
      </c>
      <c r="V2871" s="237" t="s">
        <v>99</v>
      </c>
      <c r="W2871" s="237"/>
      <c r="X2871" s="237"/>
      <c r="Y2871" s="237" t="s">
        <v>12717</v>
      </c>
      <c r="Z2871" s="237" t="s">
        <v>12718</v>
      </c>
      <c r="AA2871" s="237" t="str">
        <f t="shared" si="499"/>
        <v>ホウモンカイゴセンター　スマイル</v>
      </c>
      <c r="AB2871" s="237" t="s">
        <v>12719</v>
      </c>
      <c r="AC2871" s="237" t="str">
        <f t="shared" si="500"/>
        <v>981</v>
      </c>
      <c r="AD2871" s="237" t="str">
        <f t="shared" si="501"/>
        <v>3116</v>
      </c>
      <c r="AE2871" s="237" t="s">
        <v>8511</v>
      </c>
      <c r="AF2871" s="237" t="s">
        <v>12720</v>
      </c>
      <c r="AG2871" s="237" t="str">
        <f t="shared" si="502"/>
        <v>仙台市泉区高玉町２番地の２９</v>
      </c>
      <c r="AH2871" s="237" t="s">
        <v>12721</v>
      </c>
      <c r="AI2871" s="237" t="s">
        <v>12722</v>
      </c>
      <c r="AJ2871" s="237" t="s">
        <v>332</v>
      </c>
    </row>
    <row r="2872" spans="1:36">
      <c r="A2872" s="237" t="str">
        <f t="shared" si="494"/>
        <v>0415500800重度訪問介護</v>
      </c>
      <c r="B2872" s="237" t="s">
        <v>8027</v>
      </c>
      <c r="C2872" s="237" t="s">
        <v>8028</v>
      </c>
      <c r="D2872" s="237" t="str">
        <f t="shared" si="495"/>
        <v>イッパンシャダンホウジンニホンフクシシエンキョウカイ</v>
      </c>
      <c r="E2872" s="237" t="s">
        <v>7204</v>
      </c>
      <c r="F2872" s="237" t="str">
        <f t="shared" si="496"/>
        <v>981</v>
      </c>
      <c r="G2872" s="237" t="str">
        <f t="shared" si="497"/>
        <v>0904</v>
      </c>
      <c r="H2872" s="237" t="s">
        <v>8029</v>
      </c>
      <c r="I2872" s="237" t="str">
        <f t="shared" si="498"/>
        <v>仙台市青葉区旭ケ丘一丁目29番２号アバンザ鵬図101</v>
      </c>
      <c r="J2872" s="237" t="s">
        <v>8030</v>
      </c>
      <c r="K2872" s="237" t="s">
        <v>8031</v>
      </c>
      <c r="L2872" s="237" t="s">
        <v>901</v>
      </c>
      <c r="M2872" s="237" t="s">
        <v>8032</v>
      </c>
      <c r="N2872" s="237" t="s">
        <v>12712</v>
      </c>
      <c r="O2872" s="237" t="s">
        <v>12713</v>
      </c>
      <c r="P2872" s="237" t="s">
        <v>7204</v>
      </c>
      <c r="Q2872" s="237" t="s">
        <v>6875</v>
      </c>
      <c r="R2872" s="237" t="s">
        <v>8467</v>
      </c>
      <c r="S2872" s="237" t="s">
        <v>12714</v>
      </c>
      <c r="T2872" s="237" t="s">
        <v>12715</v>
      </c>
      <c r="U2872" s="237" t="s">
        <v>12716</v>
      </c>
      <c r="V2872" s="237" t="s">
        <v>101</v>
      </c>
      <c r="W2872" s="237"/>
      <c r="X2872" s="237"/>
      <c r="Y2872" s="237" t="s">
        <v>12717</v>
      </c>
      <c r="Z2872" s="237" t="s">
        <v>12718</v>
      </c>
      <c r="AA2872" s="237" t="str">
        <f t="shared" si="499"/>
        <v>ホウモンカイゴセンター　スマイル</v>
      </c>
      <c r="AB2872" s="237" t="s">
        <v>12719</v>
      </c>
      <c r="AC2872" s="237" t="str">
        <f t="shared" si="500"/>
        <v>981</v>
      </c>
      <c r="AD2872" s="237" t="str">
        <f t="shared" si="501"/>
        <v>3116</v>
      </c>
      <c r="AE2872" s="237" t="s">
        <v>8511</v>
      </c>
      <c r="AF2872" s="237" t="s">
        <v>12720</v>
      </c>
      <c r="AG2872" s="237" t="str">
        <f t="shared" si="502"/>
        <v>仙台市泉区高玉町２番地の２９</v>
      </c>
      <c r="AH2872" s="237" t="s">
        <v>12721</v>
      </c>
      <c r="AI2872" s="237" t="s">
        <v>12722</v>
      </c>
      <c r="AJ2872" s="237" t="s">
        <v>332</v>
      </c>
    </row>
    <row r="2873" spans="1:36">
      <c r="A2873" s="237" t="str">
        <f t="shared" si="494"/>
        <v>0415500818障害者支援施設：生活介護</v>
      </c>
      <c r="B2873" s="237" t="s">
        <v>2055</v>
      </c>
      <c r="C2873" s="237" t="s">
        <v>2056</v>
      </c>
      <c r="D2873" s="237" t="str">
        <f t="shared" si="495"/>
        <v>ミヤギケン</v>
      </c>
      <c r="E2873" s="237" t="s">
        <v>646</v>
      </c>
      <c r="F2873" s="237" t="str">
        <f t="shared" si="496"/>
        <v>980</v>
      </c>
      <c r="G2873" s="237" t="str">
        <f t="shared" si="497"/>
        <v>0014</v>
      </c>
      <c r="H2873" s="237" t="s">
        <v>11136</v>
      </c>
      <c r="I2873" s="237" t="str">
        <f t="shared" si="498"/>
        <v>仙台市青葉区本町三丁目８番１号</v>
      </c>
      <c r="J2873" s="237" t="s">
        <v>11137</v>
      </c>
      <c r="K2873" s="237" t="s">
        <v>2059</v>
      </c>
      <c r="L2873" s="237" t="s">
        <v>2060</v>
      </c>
      <c r="M2873" s="237" t="s">
        <v>2061</v>
      </c>
      <c r="N2873" s="237" t="s">
        <v>12312</v>
      </c>
      <c r="O2873" s="237" t="s">
        <v>12313</v>
      </c>
      <c r="P2873" s="237" t="s">
        <v>12284</v>
      </c>
      <c r="Q2873" s="237" t="s">
        <v>8511</v>
      </c>
      <c r="R2873" s="237" t="s">
        <v>12723</v>
      </c>
      <c r="S2873" s="237" t="s">
        <v>12310</v>
      </c>
      <c r="T2873" s="237" t="s">
        <v>12287</v>
      </c>
      <c r="U2873" s="237" t="s">
        <v>12724</v>
      </c>
      <c r="V2873" s="237" t="s">
        <v>19065</v>
      </c>
      <c r="W2873" s="237" t="s">
        <v>228</v>
      </c>
      <c r="X2873" s="237"/>
      <c r="Y2873" s="237" t="s">
        <v>12312</v>
      </c>
      <c r="Z2873" s="237" t="s">
        <v>12313</v>
      </c>
      <c r="AA2873" s="237" t="str">
        <f t="shared" si="499"/>
        <v>ミヤギケンダイニケイユウガクエン</v>
      </c>
      <c r="AB2873" s="237" t="s">
        <v>12284</v>
      </c>
      <c r="AC2873" s="237" t="str">
        <f t="shared" si="500"/>
        <v>981</v>
      </c>
      <c r="AD2873" s="237" t="str">
        <f t="shared" si="501"/>
        <v>3213</v>
      </c>
      <c r="AE2873" s="237" t="s">
        <v>8511</v>
      </c>
      <c r="AF2873" s="237" t="s">
        <v>12471</v>
      </c>
      <c r="AG2873" s="237" t="str">
        <f t="shared" si="502"/>
        <v>仙台市泉区南中山５丁目２－１</v>
      </c>
      <c r="AH2873" s="237" t="s">
        <v>12310</v>
      </c>
      <c r="AI2873" s="237" t="s">
        <v>12287</v>
      </c>
      <c r="AJ2873" s="237" t="s">
        <v>260</v>
      </c>
    </row>
    <row r="2874" spans="1:36">
      <c r="A2874" s="237" t="str">
        <f t="shared" si="494"/>
        <v>0415500818短期入所</v>
      </c>
      <c r="B2874" s="237" t="s">
        <v>2055</v>
      </c>
      <c r="C2874" s="237" t="s">
        <v>2056</v>
      </c>
      <c r="D2874" s="237" t="str">
        <f t="shared" si="495"/>
        <v>ミヤギケン</v>
      </c>
      <c r="E2874" s="237" t="s">
        <v>646</v>
      </c>
      <c r="F2874" s="237" t="str">
        <f t="shared" si="496"/>
        <v>980</v>
      </c>
      <c r="G2874" s="237" t="str">
        <f t="shared" si="497"/>
        <v>0014</v>
      </c>
      <c r="H2874" s="237" t="s">
        <v>11136</v>
      </c>
      <c r="I2874" s="237" t="str">
        <f t="shared" si="498"/>
        <v>仙台市青葉区本町三丁目８番１号</v>
      </c>
      <c r="J2874" s="237" t="s">
        <v>11137</v>
      </c>
      <c r="K2874" s="237" t="s">
        <v>2059</v>
      </c>
      <c r="L2874" s="237" t="s">
        <v>2060</v>
      </c>
      <c r="M2874" s="237" t="s">
        <v>2061</v>
      </c>
      <c r="N2874" s="237" t="s">
        <v>12312</v>
      </c>
      <c r="O2874" s="237" t="s">
        <v>12313</v>
      </c>
      <c r="P2874" s="237" t="s">
        <v>12284</v>
      </c>
      <c r="Q2874" s="237" t="s">
        <v>8511</v>
      </c>
      <c r="R2874" s="237" t="s">
        <v>12723</v>
      </c>
      <c r="S2874" s="237" t="s">
        <v>12310</v>
      </c>
      <c r="T2874" s="237" t="s">
        <v>12287</v>
      </c>
      <c r="U2874" s="237" t="s">
        <v>12724</v>
      </c>
      <c r="V2874" s="237" t="s">
        <v>277</v>
      </c>
      <c r="W2874" s="237"/>
      <c r="X2874" s="237"/>
      <c r="Y2874" s="237" t="s">
        <v>12312</v>
      </c>
      <c r="Z2874" s="237" t="s">
        <v>12313</v>
      </c>
      <c r="AA2874" s="237" t="str">
        <f t="shared" si="499"/>
        <v>ミヤギケンダイニケイユウガクエン</v>
      </c>
      <c r="AB2874" s="237" t="s">
        <v>12284</v>
      </c>
      <c r="AC2874" s="237" t="str">
        <f t="shared" si="500"/>
        <v>981</v>
      </c>
      <c r="AD2874" s="237" t="str">
        <f t="shared" si="501"/>
        <v>3213</v>
      </c>
      <c r="AE2874" s="237" t="s">
        <v>8511</v>
      </c>
      <c r="AF2874" s="237" t="s">
        <v>12723</v>
      </c>
      <c r="AG2874" s="237" t="str">
        <f t="shared" si="502"/>
        <v>仙台市泉区南中山五丁目２番１号</v>
      </c>
      <c r="AH2874" s="237" t="s">
        <v>12310</v>
      </c>
      <c r="AI2874" s="237" t="s">
        <v>12287</v>
      </c>
      <c r="AJ2874" s="237" t="s">
        <v>260</v>
      </c>
    </row>
    <row r="2875" spans="1:36">
      <c r="A2875" s="237" t="str">
        <f t="shared" si="494"/>
        <v>0415500818施設入所支援</v>
      </c>
      <c r="B2875" s="237" t="s">
        <v>2055</v>
      </c>
      <c r="C2875" s="237" t="s">
        <v>2056</v>
      </c>
      <c r="D2875" s="237" t="str">
        <f t="shared" si="495"/>
        <v>ミヤギケン</v>
      </c>
      <c r="E2875" s="237" t="s">
        <v>646</v>
      </c>
      <c r="F2875" s="237" t="str">
        <f t="shared" si="496"/>
        <v>980</v>
      </c>
      <c r="G2875" s="237" t="str">
        <f t="shared" si="497"/>
        <v>0014</v>
      </c>
      <c r="H2875" s="237" t="s">
        <v>11136</v>
      </c>
      <c r="I2875" s="237" t="str">
        <f t="shared" si="498"/>
        <v>仙台市青葉区本町三丁目８番１号</v>
      </c>
      <c r="J2875" s="237" t="s">
        <v>11137</v>
      </c>
      <c r="K2875" s="237" t="s">
        <v>2059</v>
      </c>
      <c r="L2875" s="237" t="s">
        <v>2060</v>
      </c>
      <c r="M2875" s="237" t="s">
        <v>2061</v>
      </c>
      <c r="N2875" s="237" t="s">
        <v>12312</v>
      </c>
      <c r="O2875" s="237" t="s">
        <v>12313</v>
      </c>
      <c r="P2875" s="237" t="s">
        <v>12284</v>
      </c>
      <c r="Q2875" s="237" t="s">
        <v>8511</v>
      </c>
      <c r="R2875" s="237" t="s">
        <v>12723</v>
      </c>
      <c r="S2875" s="237" t="s">
        <v>12310</v>
      </c>
      <c r="T2875" s="237" t="s">
        <v>12287</v>
      </c>
      <c r="U2875" s="237" t="s">
        <v>12724</v>
      </c>
      <c r="V2875" s="237" t="s">
        <v>107</v>
      </c>
      <c r="W2875" s="237" t="s">
        <v>228</v>
      </c>
      <c r="X2875" s="237"/>
      <c r="Y2875" s="237" t="s">
        <v>12312</v>
      </c>
      <c r="Z2875" s="237" t="s">
        <v>12313</v>
      </c>
      <c r="AA2875" s="237" t="str">
        <f t="shared" si="499"/>
        <v>ミヤギケンダイニケイユウガクエン</v>
      </c>
      <c r="AB2875" s="237" t="s">
        <v>12284</v>
      </c>
      <c r="AC2875" s="237" t="str">
        <f t="shared" si="500"/>
        <v>981</v>
      </c>
      <c r="AD2875" s="237" t="str">
        <f t="shared" si="501"/>
        <v>3213</v>
      </c>
      <c r="AE2875" s="237" t="s">
        <v>8511</v>
      </c>
      <c r="AF2875" s="237" t="s">
        <v>12471</v>
      </c>
      <c r="AG2875" s="237" t="str">
        <f t="shared" si="502"/>
        <v>仙台市泉区南中山５丁目２－１</v>
      </c>
      <c r="AH2875" s="237" t="s">
        <v>12310</v>
      </c>
      <c r="AI2875" s="237" t="s">
        <v>12287</v>
      </c>
      <c r="AJ2875" s="237" t="s">
        <v>260</v>
      </c>
    </row>
    <row r="2876" spans="1:36">
      <c r="A2876" s="237" t="str">
        <f t="shared" si="494"/>
        <v>0415500826児童デイサービス</v>
      </c>
      <c r="B2876" s="237" t="s">
        <v>7624</v>
      </c>
      <c r="C2876" s="237" t="s">
        <v>7625</v>
      </c>
      <c r="D2876" s="237" t="str">
        <f t="shared" si="495"/>
        <v>イッパンシャダンホウジンユウユウカイ</v>
      </c>
      <c r="E2876" s="237" t="s">
        <v>7473</v>
      </c>
      <c r="F2876" s="237" t="str">
        <f t="shared" si="496"/>
        <v>981</v>
      </c>
      <c r="G2876" s="237" t="str">
        <f t="shared" si="497"/>
        <v>0923</v>
      </c>
      <c r="H2876" s="237" t="s">
        <v>7626</v>
      </c>
      <c r="I2876" s="237" t="str">
        <f t="shared" si="498"/>
        <v>仙台市青葉区東勝山三丁目32番10号</v>
      </c>
      <c r="J2876" s="237" t="s">
        <v>2268</v>
      </c>
      <c r="K2876" s="237" t="s">
        <v>7627</v>
      </c>
      <c r="L2876" s="237" t="s">
        <v>901</v>
      </c>
      <c r="M2876" s="237" t="s">
        <v>7628</v>
      </c>
      <c r="N2876" s="237" t="s">
        <v>12725</v>
      </c>
      <c r="O2876" s="237" t="s">
        <v>12726</v>
      </c>
      <c r="P2876" s="237" t="s">
        <v>5960</v>
      </c>
      <c r="Q2876" s="237" t="s">
        <v>8511</v>
      </c>
      <c r="R2876" s="237" t="s">
        <v>12727</v>
      </c>
      <c r="S2876" s="237" t="s">
        <v>2268</v>
      </c>
      <c r="T2876" s="237" t="s">
        <v>12728</v>
      </c>
      <c r="U2876" s="237" t="s">
        <v>12729</v>
      </c>
      <c r="V2876" s="237" t="s">
        <v>331</v>
      </c>
      <c r="W2876" s="237"/>
      <c r="X2876" s="237"/>
      <c r="Y2876" s="237" t="s">
        <v>12725</v>
      </c>
      <c r="Z2876" s="237" t="s">
        <v>12726</v>
      </c>
      <c r="AA2876" s="237" t="str">
        <f t="shared" si="499"/>
        <v>Ａｎｄ　Ｙｏｕ　フレンドパーク</v>
      </c>
      <c r="AB2876" s="237" t="s">
        <v>5960</v>
      </c>
      <c r="AC2876" s="237" t="str">
        <f t="shared" si="500"/>
        <v>981</v>
      </c>
      <c r="AD2876" s="237" t="str">
        <f t="shared" si="501"/>
        <v>3212</v>
      </c>
      <c r="AE2876" s="237" t="s">
        <v>8511</v>
      </c>
      <c r="AF2876" s="237" t="s">
        <v>12727</v>
      </c>
      <c r="AG2876" s="237" t="str">
        <f t="shared" si="502"/>
        <v>仙台市泉区長命ヶ丘３丁目３１番１０号</v>
      </c>
      <c r="AH2876" s="237" t="s">
        <v>2268</v>
      </c>
      <c r="AI2876" s="237" t="s">
        <v>12728</v>
      </c>
      <c r="AJ2876" s="237" t="s">
        <v>260</v>
      </c>
    </row>
    <row r="2877" spans="1:36">
      <c r="A2877" s="237" t="str">
        <f t="shared" si="494"/>
        <v>0415500834障害者支援施設：生活介護</v>
      </c>
      <c r="B2877" s="237" t="s">
        <v>2055</v>
      </c>
      <c r="C2877" s="237" t="s">
        <v>2056</v>
      </c>
      <c r="D2877" s="237" t="str">
        <f t="shared" si="495"/>
        <v>ミヤギケン</v>
      </c>
      <c r="E2877" s="237" t="s">
        <v>646</v>
      </c>
      <c r="F2877" s="237" t="str">
        <f t="shared" si="496"/>
        <v>980</v>
      </c>
      <c r="G2877" s="237" t="str">
        <f t="shared" si="497"/>
        <v>0014</v>
      </c>
      <c r="H2877" s="237" t="s">
        <v>11136</v>
      </c>
      <c r="I2877" s="237" t="str">
        <f t="shared" si="498"/>
        <v>仙台市青葉区本町三丁目８番１号</v>
      </c>
      <c r="J2877" s="237" t="s">
        <v>11137</v>
      </c>
      <c r="K2877" s="237" t="s">
        <v>2059</v>
      </c>
      <c r="L2877" s="237" t="s">
        <v>2060</v>
      </c>
      <c r="M2877" s="237" t="s">
        <v>2061</v>
      </c>
      <c r="N2877" s="237" t="s">
        <v>12307</v>
      </c>
      <c r="O2877" s="237" t="s">
        <v>12308</v>
      </c>
      <c r="P2877" s="237" t="s">
        <v>12284</v>
      </c>
      <c r="Q2877" s="237" t="s">
        <v>8511</v>
      </c>
      <c r="R2877" s="237" t="s">
        <v>12471</v>
      </c>
      <c r="S2877" s="237" t="s">
        <v>12310</v>
      </c>
      <c r="T2877" s="237" t="s">
        <v>12287</v>
      </c>
      <c r="U2877" s="237" t="s">
        <v>12730</v>
      </c>
      <c r="V2877" s="237" t="s">
        <v>19065</v>
      </c>
      <c r="W2877" s="237" t="s">
        <v>228</v>
      </c>
      <c r="X2877" s="237"/>
      <c r="Y2877" s="237" t="s">
        <v>12307</v>
      </c>
      <c r="Z2877" s="237" t="s">
        <v>12308</v>
      </c>
      <c r="AA2877" s="237" t="str">
        <f t="shared" si="499"/>
        <v>ミヤギケンケイユウガクエン</v>
      </c>
      <c r="AB2877" s="237" t="s">
        <v>12284</v>
      </c>
      <c r="AC2877" s="237" t="str">
        <f t="shared" si="500"/>
        <v>981</v>
      </c>
      <c r="AD2877" s="237" t="str">
        <f t="shared" si="501"/>
        <v>3213</v>
      </c>
      <c r="AE2877" s="237" t="s">
        <v>8511</v>
      </c>
      <c r="AF2877" s="237" t="s">
        <v>12471</v>
      </c>
      <c r="AG2877" s="237" t="str">
        <f t="shared" si="502"/>
        <v>仙台市泉区南中山５丁目２－１</v>
      </c>
      <c r="AH2877" s="237" t="s">
        <v>12310</v>
      </c>
      <c r="AI2877" s="237" t="s">
        <v>12287</v>
      </c>
      <c r="AJ2877" s="237" t="s">
        <v>260</v>
      </c>
    </row>
    <row r="2878" spans="1:36">
      <c r="A2878" s="237" t="str">
        <f t="shared" si="494"/>
        <v>0415500834短期入所</v>
      </c>
      <c r="B2878" s="237" t="s">
        <v>2055</v>
      </c>
      <c r="C2878" s="237" t="s">
        <v>2056</v>
      </c>
      <c r="D2878" s="237" t="str">
        <f t="shared" si="495"/>
        <v>ミヤギケン</v>
      </c>
      <c r="E2878" s="237" t="s">
        <v>646</v>
      </c>
      <c r="F2878" s="237" t="str">
        <f t="shared" si="496"/>
        <v>980</v>
      </c>
      <c r="G2878" s="237" t="str">
        <f t="shared" si="497"/>
        <v>0014</v>
      </c>
      <c r="H2878" s="237" t="s">
        <v>11136</v>
      </c>
      <c r="I2878" s="237" t="str">
        <f t="shared" si="498"/>
        <v>仙台市青葉区本町三丁目８番１号</v>
      </c>
      <c r="J2878" s="237" t="s">
        <v>11137</v>
      </c>
      <c r="K2878" s="237" t="s">
        <v>2059</v>
      </c>
      <c r="L2878" s="237" t="s">
        <v>2060</v>
      </c>
      <c r="M2878" s="237" t="s">
        <v>2061</v>
      </c>
      <c r="N2878" s="237" t="s">
        <v>12307</v>
      </c>
      <c r="O2878" s="237" t="s">
        <v>12308</v>
      </c>
      <c r="P2878" s="237" t="s">
        <v>12284</v>
      </c>
      <c r="Q2878" s="237" t="s">
        <v>8511</v>
      </c>
      <c r="R2878" s="237" t="s">
        <v>12471</v>
      </c>
      <c r="S2878" s="237" t="s">
        <v>12310</v>
      </c>
      <c r="T2878" s="237" t="s">
        <v>12287</v>
      </c>
      <c r="U2878" s="237" t="s">
        <v>12730</v>
      </c>
      <c r="V2878" s="237" t="s">
        <v>277</v>
      </c>
      <c r="W2878" s="237"/>
      <c r="X2878" s="237"/>
      <c r="Y2878" s="237" t="s">
        <v>12307</v>
      </c>
      <c r="Z2878" s="237" t="s">
        <v>12308</v>
      </c>
      <c r="AA2878" s="237" t="str">
        <f t="shared" si="499"/>
        <v>ミヤギケンケイユウガクエン</v>
      </c>
      <c r="AB2878" s="237" t="s">
        <v>12284</v>
      </c>
      <c r="AC2878" s="237" t="str">
        <f t="shared" si="500"/>
        <v>981</v>
      </c>
      <c r="AD2878" s="237" t="str">
        <f t="shared" si="501"/>
        <v>3213</v>
      </c>
      <c r="AE2878" s="237" t="s">
        <v>8511</v>
      </c>
      <c r="AF2878" s="237" t="s">
        <v>12471</v>
      </c>
      <c r="AG2878" s="237" t="str">
        <f t="shared" si="502"/>
        <v>仙台市泉区南中山５丁目２－１</v>
      </c>
      <c r="AH2878" s="237" t="s">
        <v>12310</v>
      </c>
      <c r="AI2878" s="237" t="s">
        <v>12287</v>
      </c>
      <c r="AJ2878" s="237" t="s">
        <v>260</v>
      </c>
    </row>
    <row r="2879" spans="1:36">
      <c r="A2879" s="237" t="str">
        <f t="shared" si="494"/>
        <v>0415500834施設入所支援</v>
      </c>
      <c r="B2879" s="237" t="s">
        <v>2055</v>
      </c>
      <c r="C2879" s="237" t="s">
        <v>2056</v>
      </c>
      <c r="D2879" s="237" t="str">
        <f t="shared" si="495"/>
        <v>ミヤギケン</v>
      </c>
      <c r="E2879" s="237" t="s">
        <v>646</v>
      </c>
      <c r="F2879" s="237" t="str">
        <f t="shared" si="496"/>
        <v>980</v>
      </c>
      <c r="G2879" s="237" t="str">
        <f t="shared" si="497"/>
        <v>0014</v>
      </c>
      <c r="H2879" s="237" t="s">
        <v>11136</v>
      </c>
      <c r="I2879" s="237" t="str">
        <f t="shared" si="498"/>
        <v>仙台市青葉区本町三丁目８番１号</v>
      </c>
      <c r="J2879" s="237" t="s">
        <v>11137</v>
      </c>
      <c r="K2879" s="237" t="s">
        <v>2059</v>
      </c>
      <c r="L2879" s="237" t="s">
        <v>2060</v>
      </c>
      <c r="M2879" s="237" t="s">
        <v>2061</v>
      </c>
      <c r="N2879" s="237" t="s">
        <v>12307</v>
      </c>
      <c r="O2879" s="237" t="s">
        <v>12308</v>
      </c>
      <c r="P2879" s="237" t="s">
        <v>12284</v>
      </c>
      <c r="Q2879" s="237" t="s">
        <v>8511</v>
      </c>
      <c r="R2879" s="237" t="s">
        <v>12471</v>
      </c>
      <c r="S2879" s="237" t="s">
        <v>12310</v>
      </c>
      <c r="T2879" s="237" t="s">
        <v>12287</v>
      </c>
      <c r="U2879" s="237" t="s">
        <v>12730</v>
      </c>
      <c r="V2879" s="237" t="s">
        <v>107</v>
      </c>
      <c r="W2879" s="237" t="s">
        <v>228</v>
      </c>
      <c r="X2879" s="237"/>
      <c r="Y2879" s="237" t="s">
        <v>12307</v>
      </c>
      <c r="Z2879" s="237" t="s">
        <v>12308</v>
      </c>
      <c r="AA2879" s="237" t="str">
        <f t="shared" si="499"/>
        <v>ミヤギケンケイユウガクエン</v>
      </c>
      <c r="AB2879" s="237" t="s">
        <v>12284</v>
      </c>
      <c r="AC2879" s="237" t="str">
        <f t="shared" si="500"/>
        <v>981</v>
      </c>
      <c r="AD2879" s="237" t="str">
        <f t="shared" si="501"/>
        <v>3213</v>
      </c>
      <c r="AE2879" s="237" t="s">
        <v>8511</v>
      </c>
      <c r="AF2879" s="237" t="s">
        <v>12471</v>
      </c>
      <c r="AG2879" s="237" t="str">
        <f t="shared" si="502"/>
        <v>仙台市泉区南中山５丁目２－１</v>
      </c>
      <c r="AH2879" s="237" t="s">
        <v>12310</v>
      </c>
      <c r="AI2879" s="237" t="s">
        <v>12287</v>
      </c>
      <c r="AJ2879" s="237" t="s">
        <v>260</v>
      </c>
    </row>
    <row r="2880" spans="1:36">
      <c r="A2880" s="237" t="str">
        <f t="shared" si="494"/>
        <v>0415500842児童デイサービス</v>
      </c>
      <c r="B2880" s="237" t="s">
        <v>12321</v>
      </c>
      <c r="C2880" s="237" t="s">
        <v>12322</v>
      </c>
      <c r="D2880" s="237" t="str">
        <f t="shared" si="495"/>
        <v>トクテイヒエイリカツドウホウジングループユウ</v>
      </c>
      <c r="E2880" s="237" t="s">
        <v>12284</v>
      </c>
      <c r="F2880" s="237" t="str">
        <f t="shared" si="496"/>
        <v>981</v>
      </c>
      <c r="G2880" s="237" t="str">
        <f t="shared" si="497"/>
        <v>3213</v>
      </c>
      <c r="H2880" s="237" t="s">
        <v>12323</v>
      </c>
      <c r="I2880" s="237" t="str">
        <f t="shared" si="498"/>
        <v>仙台市泉区南中山二丁目２番地の３南中山プラザ内</v>
      </c>
      <c r="J2880" s="237" t="s">
        <v>12324</v>
      </c>
      <c r="K2880" s="237" t="s">
        <v>12325</v>
      </c>
      <c r="L2880" s="237" t="s">
        <v>901</v>
      </c>
      <c r="M2880" s="237" t="s">
        <v>12326</v>
      </c>
      <c r="N2880" s="237" t="s">
        <v>12731</v>
      </c>
      <c r="O2880" s="237" t="s">
        <v>12732</v>
      </c>
      <c r="P2880" s="237" t="s">
        <v>5960</v>
      </c>
      <c r="Q2880" s="237" t="s">
        <v>8511</v>
      </c>
      <c r="R2880" s="237" t="s">
        <v>12733</v>
      </c>
      <c r="S2880" s="237" t="s">
        <v>12734</v>
      </c>
      <c r="T2880" s="237" t="s">
        <v>12734</v>
      </c>
      <c r="U2880" s="237" t="s">
        <v>12735</v>
      </c>
      <c r="V2880" s="237" t="s">
        <v>331</v>
      </c>
      <c r="W2880" s="237"/>
      <c r="X2880" s="237"/>
      <c r="Y2880" s="237" t="s">
        <v>12731</v>
      </c>
      <c r="Z2880" s="237" t="s">
        <v>12732</v>
      </c>
      <c r="AA2880" s="237" t="str">
        <f t="shared" si="499"/>
        <v>ジドウデイサービスピーターパンチョウメイガオカ</v>
      </c>
      <c r="AB2880" s="237" t="s">
        <v>5960</v>
      </c>
      <c r="AC2880" s="237" t="str">
        <f t="shared" si="500"/>
        <v>981</v>
      </c>
      <c r="AD2880" s="237" t="str">
        <f t="shared" si="501"/>
        <v>3212</v>
      </c>
      <c r="AE2880" s="237" t="s">
        <v>8511</v>
      </c>
      <c r="AF2880" s="237" t="s">
        <v>12733</v>
      </c>
      <c r="AG2880" s="237" t="str">
        <f t="shared" si="502"/>
        <v>仙台市泉区長命ケ丘２－２２－１</v>
      </c>
      <c r="AH2880" s="237" t="s">
        <v>12734</v>
      </c>
      <c r="AI2880" s="237" t="s">
        <v>12734</v>
      </c>
      <c r="AJ2880" s="237" t="s">
        <v>260</v>
      </c>
    </row>
    <row r="2881" spans="1:36">
      <c r="A2881" s="237" t="str">
        <f t="shared" si="494"/>
        <v>0415500859児童デイサービス</v>
      </c>
      <c r="B2881" s="237" t="s">
        <v>9556</v>
      </c>
      <c r="C2881" s="237" t="s">
        <v>9557</v>
      </c>
      <c r="D2881" s="237" t="str">
        <f t="shared" si="495"/>
        <v>トクテイヒエイリカツドウホウジンツバメッコ</v>
      </c>
      <c r="E2881" s="237" t="s">
        <v>9558</v>
      </c>
      <c r="F2881" s="237" t="str">
        <f t="shared" si="496"/>
        <v>981</v>
      </c>
      <c r="G2881" s="237" t="str">
        <f t="shared" si="497"/>
        <v>3131</v>
      </c>
      <c r="H2881" s="237" t="s">
        <v>9559</v>
      </c>
      <c r="I2881" s="237" t="str">
        <f t="shared" si="498"/>
        <v>仙台市泉区七北田字日野123番地の９</v>
      </c>
      <c r="J2881" s="237" t="s">
        <v>9560</v>
      </c>
      <c r="K2881" s="237" t="s">
        <v>9561</v>
      </c>
      <c r="L2881" s="237" t="s">
        <v>7444</v>
      </c>
      <c r="M2881" s="237" t="s">
        <v>9562</v>
      </c>
      <c r="N2881" s="237" t="s">
        <v>12736</v>
      </c>
      <c r="O2881" s="237" t="s">
        <v>12737</v>
      </c>
      <c r="P2881" s="237" t="s">
        <v>9558</v>
      </c>
      <c r="Q2881" s="237" t="s">
        <v>8511</v>
      </c>
      <c r="R2881" s="237" t="s">
        <v>12738</v>
      </c>
      <c r="S2881" s="237" t="s">
        <v>9560</v>
      </c>
      <c r="T2881" s="237" t="s">
        <v>9560</v>
      </c>
      <c r="U2881" s="237" t="s">
        <v>12739</v>
      </c>
      <c r="V2881" s="237" t="s">
        <v>331</v>
      </c>
      <c r="W2881" s="237"/>
      <c r="X2881" s="237"/>
      <c r="Y2881" s="237" t="s">
        <v>12736</v>
      </c>
      <c r="Z2881" s="237" t="s">
        <v>12737</v>
      </c>
      <c r="AA2881" s="237" t="str">
        <f t="shared" si="499"/>
        <v>ナナキタツバメッコ</v>
      </c>
      <c r="AB2881" s="237" t="s">
        <v>9558</v>
      </c>
      <c r="AC2881" s="237" t="str">
        <f t="shared" si="500"/>
        <v>981</v>
      </c>
      <c r="AD2881" s="237" t="str">
        <f t="shared" si="501"/>
        <v>3131</v>
      </c>
      <c r="AE2881" s="237" t="s">
        <v>8511</v>
      </c>
      <c r="AF2881" s="237" t="s">
        <v>12738</v>
      </c>
      <c r="AG2881" s="237" t="str">
        <f t="shared" si="502"/>
        <v>仙台市泉区七北田字日野123－9</v>
      </c>
      <c r="AH2881" s="237" t="s">
        <v>9560</v>
      </c>
      <c r="AI2881" s="237" t="s">
        <v>9560</v>
      </c>
      <c r="AJ2881" s="237" t="s">
        <v>260</v>
      </c>
    </row>
    <row r="2882" spans="1:36">
      <c r="A2882" s="237" t="str">
        <f t="shared" si="494"/>
        <v>0415500875生活介護</v>
      </c>
      <c r="B2882" s="237" t="s">
        <v>6865</v>
      </c>
      <c r="C2882" s="237" t="s">
        <v>6866</v>
      </c>
      <c r="D2882" s="237" t="str">
        <f t="shared" si="495"/>
        <v>センダイシ</v>
      </c>
      <c r="E2882" s="237" t="s">
        <v>6867</v>
      </c>
      <c r="F2882" s="237" t="str">
        <f t="shared" si="496"/>
        <v>980</v>
      </c>
      <c r="G2882" s="237" t="str">
        <f t="shared" si="497"/>
        <v>8671</v>
      </c>
      <c r="H2882" s="237" t="s">
        <v>6868</v>
      </c>
      <c r="I2882" s="237" t="str">
        <f t="shared" si="498"/>
        <v>仙台市青葉区国分町三丁目７番１号</v>
      </c>
      <c r="J2882" s="237" t="s">
        <v>6869</v>
      </c>
      <c r="K2882" s="237" t="s">
        <v>6870</v>
      </c>
      <c r="L2882" s="237" t="s">
        <v>323</v>
      </c>
      <c r="M2882" s="237" t="s">
        <v>6871</v>
      </c>
      <c r="N2882" s="237" t="s">
        <v>12740</v>
      </c>
      <c r="O2882" s="237" t="s">
        <v>12741</v>
      </c>
      <c r="P2882" s="237" t="s">
        <v>9558</v>
      </c>
      <c r="Q2882" s="237" t="s">
        <v>8511</v>
      </c>
      <c r="R2882" s="237" t="s">
        <v>12742</v>
      </c>
      <c r="S2882" s="237" t="s">
        <v>12743</v>
      </c>
      <c r="T2882" s="237" t="s">
        <v>12744</v>
      </c>
      <c r="U2882" s="237" t="s">
        <v>12745</v>
      </c>
      <c r="V2882" s="237" t="s">
        <v>105</v>
      </c>
      <c r="W2882" s="237"/>
      <c r="X2882" s="237"/>
      <c r="Y2882" s="237" t="s">
        <v>12740</v>
      </c>
      <c r="Z2882" s="237" t="s">
        <v>12741</v>
      </c>
      <c r="AA2882" s="237" t="str">
        <f t="shared" si="499"/>
        <v>センダイシイズミフレアイノイエ</v>
      </c>
      <c r="AB2882" s="237" t="s">
        <v>9558</v>
      </c>
      <c r="AC2882" s="237" t="str">
        <f t="shared" si="500"/>
        <v>981</v>
      </c>
      <c r="AD2882" s="237" t="str">
        <f t="shared" si="501"/>
        <v>3131</v>
      </c>
      <c r="AE2882" s="237" t="s">
        <v>8511</v>
      </c>
      <c r="AF2882" s="237" t="s">
        <v>12742</v>
      </c>
      <c r="AG2882" s="237" t="str">
        <f t="shared" si="502"/>
        <v>仙台市泉区七北田字菅間42番地の1</v>
      </c>
      <c r="AH2882" s="237" t="s">
        <v>12743</v>
      </c>
      <c r="AI2882" s="237" t="s">
        <v>12744</v>
      </c>
      <c r="AJ2882" s="237" t="s">
        <v>260</v>
      </c>
    </row>
    <row r="2883" spans="1:36">
      <c r="A2883" s="237" t="str">
        <f t="shared" si="494"/>
        <v>0415500875就労継続支援Ｂ型</v>
      </c>
      <c r="B2883" s="237" t="s">
        <v>6865</v>
      </c>
      <c r="C2883" s="237" t="s">
        <v>6866</v>
      </c>
      <c r="D2883" s="237" t="str">
        <f t="shared" si="495"/>
        <v>センダイシ</v>
      </c>
      <c r="E2883" s="237" t="s">
        <v>6867</v>
      </c>
      <c r="F2883" s="237" t="str">
        <f t="shared" si="496"/>
        <v>980</v>
      </c>
      <c r="G2883" s="237" t="str">
        <f t="shared" si="497"/>
        <v>8671</v>
      </c>
      <c r="H2883" s="237" t="s">
        <v>6868</v>
      </c>
      <c r="I2883" s="237" t="str">
        <f t="shared" si="498"/>
        <v>仙台市青葉区国分町三丁目７番１号</v>
      </c>
      <c r="J2883" s="237" t="s">
        <v>6869</v>
      </c>
      <c r="K2883" s="237" t="s">
        <v>6870</v>
      </c>
      <c r="L2883" s="237" t="s">
        <v>323</v>
      </c>
      <c r="M2883" s="237" t="s">
        <v>6871</v>
      </c>
      <c r="N2883" s="237" t="s">
        <v>12740</v>
      </c>
      <c r="O2883" s="237" t="s">
        <v>12741</v>
      </c>
      <c r="P2883" s="237" t="s">
        <v>9558</v>
      </c>
      <c r="Q2883" s="237" t="s">
        <v>8511</v>
      </c>
      <c r="R2883" s="237" t="s">
        <v>12742</v>
      </c>
      <c r="S2883" s="237" t="s">
        <v>12743</v>
      </c>
      <c r="T2883" s="237" t="s">
        <v>12744</v>
      </c>
      <c r="U2883" s="237" t="s">
        <v>12745</v>
      </c>
      <c r="V2883" s="237" t="s">
        <v>111</v>
      </c>
      <c r="W2883" s="237"/>
      <c r="X2883" s="237"/>
      <c r="Y2883" s="237" t="s">
        <v>12740</v>
      </c>
      <c r="Z2883" s="237" t="s">
        <v>12741</v>
      </c>
      <c r="AA2883" s="237" t="str">
        <f t="shared" si="499"/>
        <v>センダイシイズミフレアイノイエ</v>
      </c>
      <c r="AB2883" s="237" t="s">
        <v>9558</v>
      </c>
      <c r="AC2883" s="237" t="str">
        <f t="shared" si="500"/>
        <v>981</v>
      </c>
      <c r="AD2883" s="237" t="str">
        <f t="shared" si="501"/>
        <v>3131</v>
      </c>
      <c r="AE2883" s="237" t="s">
        <v>8511</v>
      </c>
      <c r="AF2883" s="237" t="s">
        <v>12742</v>
      </c>
      <c r="AG2883" s="237" t="str">
        <f t="shared" si="502"/>
        <v>仙台市泉区七北田字菅間42番地の1</v>
      </c>
      <c r="AH2883" s="237" t="s">
        <v>12743</v>
      </c>
      <c r="AI2883" s="237" t="s">
        <v>12744</v>
      </c>
      <c r="AJ2883" s="237" t="s">
        <v>260</v>
      </c>
    </row>
    <row r="2884" spans="1:36">
      <c r="A2884" s="237" t="str">
        <f t="shared" si="494"/>
        <v>0415500883生活介護</v>
      </c>
      <c r="B2884" s="237" t="s">
        <v>7277</v>
      </c>
      <c r="C2884" s="237" t="s">
        <v>7278</v>
      </c>
      <c r="D2884" s="237" t="str">
        <f t="shared" si="495"/>
        <v>シャカイフクシホウジンツドイノイエ</v>
      </c>
      <c r="E2884" s="237" t="s">
        <v>7279</v>
      </c>
      <c r="F2884" s="237" t="str">
        <f t="shared" si="496"/>
        <v>984</v>
      </c>
      <c r="G2884" s="237" t="str">
        <f t="shared" si="497"/>
        <v>0838</v>
      </c>
      <c r="H2884" s="237" t="s">
        <v>7280</v>
      </c>
      <c r="I2884" s="237" t="str">
        <f t="shared" si="498"/>
        <v>仙台市若林区上飯田一丁目１７番５８号</v>
      </c>
      <c r="J2884" s="237" t="s">
        <v>7281</v>
      </c>
      <c r="K2884" s="237" t="s">
        <v>7282</v>
      </c>
      <c r="L2884" s="237" t="s">
        <v>248</v>
      </c>
      <c r="M2884" s="237" t="s">
        <v>7283</v>
      </c>
      <c r="N2884" s="237" t="s">
        <v>9817</v>
      </c>
      <c r="O2884" s="237" t="s">
        <v>9818</v>
      </c>
      <c r="P2884" s="237" t="s">
        <v>9539</v>
      </c>
      <c r="Q2884" s="237" t="s">
        <v>8511</v>
      </c>
      <c r="R2884" s="237" t="s">
        <v>12485</v>
      </c>
      <c r="S2884" s="237" t="s">
        <v>12486</v>
      </c>
      <c r="T2884" s="237" t="s">
        <v>12746</v>
      </c>
      <c r="U2884" s="237" t="s">
        <v>12747</v>
      </c>
      <c r="V2884" s="237" t="s">
        <v>105</v>
      </c>
      <c r="W2884" s="237"/>
      <c r="X2884" s="237"/>
      <c r="Y2884" s="237" t="s">
        <v>9817</v>
      </c>
      <c r="Z2884" s="237" t="s">
        <v>9818</v>
      </c>
      <c r="AA2884" s="237" t="str">
        <f t="shared" si="499"/>
        <v>サンショ</v>
      </c>
      <c r="AB2884" s="237" t="s">
        <v>9006</v>
      </c>
      <c r="AC2884" s="237" t="str">
        <f t="shared" si="500"/>
        <v>981</v>
      </c>
      <c r="AD2884" s="237" t="str">
        <f t="shared" si="501"/>
        <v>8003</v>
      </c>
      <c r="AE2884" s="237" t="s">
        <v>8511</v>
      </c>
      <c r="AF2884" s="237" t="s">
        <v>12485</v>
      </c>
      <c r="AG2884" s="237" t="str">
        <f t="shared" si="502"/>
        <v>仙台市泉区南光台3丁目1-24</v>
      </c>
      <c r="AH2884" s="237" t="s">
        <v>12486</v>
      </c>
      <c r="AI2884" s="237" t="s">
        <v>12487</v>
      </c>
      <c r="AJ2884" s="237" t="s">
        <v>332</v>
      </c>
    </row>
    <row r="2885" spans="1:36">
      <c r="A2885" s="237" t="str">
        <f t="shared" si="494"/>
        <v>0415500891居宅介護</v>
      </c>
      <c r="B2885" s="237" t="s">
        <v>7764</v>
      </c>
      <c r="C2885" s="237" t="s">
        <v>7765</v>
      </c>
      <c r="D2885" s="237" t="str">
        <f t="shared" si="495"/>
        <v>イッパンシャダンホウジンヒューマンサポート</v>
      </c>
      <c r="E2885" s="237" t="s">
        <v>1505</v>
      </c>
      <c r="F2885" s="237" t="str">
        <f t="shared" si="496"/>
        <v>981</v>
      </c>
      <c r="G2885" s="237" t="str">
        <f t="shared" si="497"/>
        <v>3217</v>
      </c>
      <c r="H2885" s="237" t="s">
        <v>1506</v>
      </c>
      <c r="I2885" s="237" t="str">
        <f t="shared" si="498"/>
        <v>仙台市泉区実沢字男生山9-14</v>
      </c>
      <c r="J2885" s="237" t="s">
        <v>1507</v>
      </c>
      <c r="K2885" s="237" t="s">
        <v>1508</v>
      </c>
      <c r="L2885" s="237" t="s">
        <v>901</v>
      </c>
      <c r="M2885" s="237" t="s">
        <v>7766</v>
      </c>
      <c r="N2885" s="237" t="s">
        <v>12748</v>
      </c>
      <c r="O2885" s="237" t="s">
        <v>12749</v>
      </c>
      <c r="P2885" s="237" t="s">
        <v>1505</v>
      </c>
      <c r="Q2885" s="237" t="s">
        <v>8511</v>
      </c>
      <c r="R2885" s="237" t="s">
        <v>12750</v>
      </c>
      <c r="S2885" s="237" t="s">
        <v>12751</v>
      </c>
      <c r="T2885" s="237" t="s">
        <v>12751</v>
      </c>
      <c r="U2885" s="237" t="s">
        <v>12752</v>
      </c>
      <c r="V2885" s="237" t="s">
        <v>99</v>
      </c>
      <c r="W2885" s="237"/>
      <c r="X2885" s="237"/>
      <c r="Y2885" s="237" t="s">
        <v>12748</v>
      </c>
      <c r="Z2885" s="237" t="s">
        <v>12749</v>
      </c>
      <c r="AA2885" s="237" t="str">
        <f t="shared" si="499"/>
        <v>サポートセンターイズミ</v>
      </c>
      <c r="AB2885" s="237" t="s">
        <v>1505</v>
      </c>
      <c r="AC2885" s="237" t="str">
        <f t="shared" si="500"/>
        <v>981</v>
      </c>
      <c r="AD2885" s="237" t="str">
        <f t="shared" si="501"/>
        <v>3217</v>
      </c>
      <c r="AE2885" s="237" t="s">
        <v>8511</v>
      </c>
      <c r="AF2885" s="237" t="s">
        <v>12750</v>
      </c>
      <c r="AG2885" s="237" t="str">
        <f t="shared" si="502"/>
        <v>仙台市泉区実沢字男生山９番地の１４</v>
      </c>
      <c r="AH2885" s="237" t="s">
        <v>12751</v>
      </c>
      <c r="AI2885" s="237" t="s">
        <v>12751</v>
      </c>
      <c r="AJ2885" s="237" t="s">
        <v>332</v>
      </c>
    </row>
    <row r="2886" spans="1:36">
      <c r="A2886" s="237" t="str">
        <f t="shared" si="494"/>
        <v>0415500891重度訪問介護</v>
      </c>
      <c r="B2886" s="237" t="s">
        <v>7764</v>
      </c>
      <c r="C2886" s="237" t="s">
        <v>7765</v>
      </c>
      <c r="D2886" s="237" t="str">
        <f t="shared" si="495"/>
        <v>イッパンシャダンホウジンヒューマンサポート</v>
      </c>
      <c r="E2886" s="237" t="s">
        <v>1505</v>
      </c>
      <c r="F2886" s="237" t="str">
        <f t="shared" si="496"/>
        <v>981</v>
      </c>
      <c r="G2886" s="237" t="str">
        <f t="shared" si="497"/>
        <v>3217</v>
      </c>
      <c r="H2886" s="237" t="s">
        <v>1506</v>
      </c>
      <c r="I2886" s="237" t="str">
        <f t="shared" si="498"/>
        <v>仙台市泉区実沢字男生山9-14</v>
      </c>
      <c r="J2886" s="237" t="s">
        <v>1507</v>
      </c>
      <c r="K2886" s="237" t="s">
        <v>1508</v>
      </c>
      <c r="L2886" s="237" t="s">
        <v>901</v>
      </c>
      <c r="M2886" s="237" t="s">
        <v>7766</v>
      </c>
      <c r="N2886" s="237" t="s">
        <v>12748</v>
      </c>
      <c r="O2886" s="237" t="s">
        <v>12749</v>
      </c>
      <c r="P2886" s="237" t="s">
        <v>1505</v>
      </c>
      <c r="Q2886" s="237" t="s">
        <v>8511</v>
      </c>
      <c r="R2886" s="237" t="s">
        <v>12750</v>
      </c>
      <c r="S2886" s="237" t="s">
        <v>12751</v>
      </c>
      <c r="T2886" s="237" t="s">
        <v>12751</v>
      </c>
      <c r="U2886" s="237" t="s">
        <v>12752</v>
      </c>
      <c r="V2886" s="237" t="s">
        <v>101</v>
      </c>
      <c r="W2886" s="237"/>
      <c r="X2886" s="237"/>
      <c r="Y2886" s="237" t="s">
        <v>12748</v>
      </c>
      <c r="Z2886" s="237" t="s">
        <v>12749</v>
      </c>
      <c r="AA2886" s="237" t="str">
        <f t="shared" si="499"/>
        <v>サポートセンターイズミ</v>
      </c>
      <c r="AB2886" s="237" t="s">
        <v>1505</v>
      </c>
      <c r="AC2886" s="237" t="str">
        <f t="shared" si="500"/>
        <v>981</v>
      </c>
      <c r="AD2886" s="237" t="str">
        <f t="shared" si="501"/>
        <v>3217</v>
      </c>
      <c r="AE2886" s="237" t="s">
        <v>8511</v>
      </c>
      <c r="AF2886" s="237" t="s">
        <v>12750</v>
      </c>
      <c r="AG2886" s="237" t="str">
        <f t="shared" si="502"/>
        <v>仙台市泉区実沢字男生山９番地の１４</v>
      </c>
      <c r="AH2886" s="237" t="s">
        <v>12751</v>
      </c>
      <c r="AI2886" s="237" t="s">
        <v>12751</v>
      </c>
      <c r="AJ2886" s="237" t="s">
        <v>332</v>
      </c>
    </row>
    <row r="2887" spans="1:36">
      <c r="A2887" s="237" t="str">
        <f t="shared" si="494"/>
        <v>0415500925居宅介護</v>
      </c>
      <c r="B2887" s="237" t="s">
        <v>12753</v>
      </c>
      <c r="C2887" s="237" t="s">
        <v>12754</v>
      </c>
      <c r="D2887" s="237" t="str">
        <f t="shared" si="495"/>
        <v>カブシキガイシャゾロカンパニー</v>
      </c>
      <c r="E2887" s="237" t="s">
        <v>2882</v>
      </c>
      <c r="F2887" s="237" t="str">
        <f t="shared" si="496"/>
        <v>981</v>
      </c>
      <c r="G2887" s="237" t="str">
        <f t="shared" si="497"/>
        <v>3117</v>
      </c>
      <c r="H2887" s="237" t="s">
        <v>12755</v>
      </c>
      <c r="I2887" s="237" t="str">
        <f t="shared" si="498"/>
        <v>仙台市泉区市名坂字町79番地の１</v>
      </c>
      <c r="J2887" s="237" t="s">
        <v>12756</v>
      </c>
      <c r="K2887" s="237" t="s">
        <v>12756</v>
      </c>
      <c r="L2887" s="237" t="s">
        <v>339</v>
      </c>
      <c r="M2887" s="237" t="s">
        <v>12757</v>
      </c>
      <c r="N2887" s="237" t="s">
        <v>12758</v>
      </c>
      <c r="O2887" s="237" t="s">
        <v>12759</v>
      </c>
      <c r="P2887" s="237" t="s">
        <v>2882</v>
      </c>
      <c r="Q2887" s="237" t="s">
        <v>8511</v>
      </c>
      <c r="R2887" s="237" t="s">
        <v>12755</v>
      </c>
      <c r="S2887" s="237" t="s">
        <v>12760</v>
      </c>
      <c r="T2887" s="237" t="s">
        <v>12756</v>
      </c>
      <c r="U2887" s="237" t="s">
        <v>12761</v>
      </c>
      <c r="V2887" s="237" t="s">
        <v>99</v>
      </c>
      <c r="W2887" s="237"/>
      <c r="X2887" s="237"/>
      <c r="Y2887" s="237" t="s">
        <v>12758</v>
      </c>
      <c r="Z2887" s="237" t="s">
        <v>12759</v>
      </c>
      <c r="AA2887" s="237" t="str">
        <f t="shared" si="499"/>
        <v>ホウモンサービスマゴノテ</v>
      </c>
      <c r="AB2887" s="237" t="s">
        <v>2882</v>
      </c>
      <c r="AC2887" s="237" t="str">
        <f t="shared" si="500"/>
        <v>981</v>
      </c>
      <c r="AD2887" s="237" t="str">
        <f t="shared" si="501"/>
        <v>3117</v>
      </c>
      <c r="AE2887" s="237" t="s">
        <v>8511</v>
      </c>
      <c r="AF2887" s="237" t="s">
        <v>12755</v>
      </c>
      <c r="AG2887" s="237" t="str">
        <f t="shared" si="502"/>
        <v>仙台市泉区市名坂字町79番地の１</v>
      </c>
      <c r="AH2887" s="237" t="s">
        <v>12760</v>
      </c>
      <c r="AI2887" s="237" t="s">
        <v>12756</v>
      </c>
      <c r="AJ2887" s="237" t="s">
        <v>332</v>
      </c>
    </row>
    <row r="2888" spans="1:36">
      <c r="A2888" s="237" t="str">
        <f t="shared" si="494"/>
        <v>0415500925重度訪問介護</v>
      </c>
      <c r="B2888" s="237" t="s">
        <v>12753</v>
      </c>
      <c r="C2888" s="237" t="s">
        <v>12754</v>
      </c>
      <c r="D2888" s="237" t="str">
        <f t="shared" si="495"/>
        <v>カブシキガイシャゾロカンパニー</v>
      </c>
      <c r="E2888" s="237" t="s">
        <v>2882</v>
      </c>
      <c r="F2888" s="237" t="str">
        <f t="shared" si="496"/>
        <v>981</v>
      </c>
      <c r="G2888" s="237" t="str">
        <f t="shared" si="497"/>
        <v>3117</v>
      </c>
      <c r="H2888" s="237" t="s">
        <v>12755</v>
      </c>
      <c r="I2888" s="237" t="str">
        <f t="shared" si="498"/>
        <v>仙台市泉区市名坂字町79番地の１</v>
      </c>
      <c r="J2888" s="237" t="s">
        <v>12756</v>
      </c>
      <c r="K2888" s="237" t="s">
        <v>12756</v>
      </c>
      <c r="L2888" s="237" t="s">
        <v>339</v>
      </c>
      <c r="M2888" s="237" t="s">
        <v>12757</v>
      </c>
      <c r="N2888" s="237" t="s">
        <v>12758</v>
      </c>
      <c r="O2888" s="237" t="s">
        <v>12759</v>
      </c>
      <c r="P2888" s="237" t="s">
        <v>2882</v>
      </c>
      <c r="Q2888" s="237" t="s">
        <v>8511</v>
      </c>
      <c r="R2888" s="237" t="s">
        <v>12755</v>
      </c>
      <c r="S2888" s="237" t="s">
        <v>12760</v>
      </c>
      <c r="T2888" s="237" t="s">
        <v>12756</v>
      </c>
      <c r="U2888" s="237" t="s">
        <v>12761</v>
      </c>
      <c r="V2888" s="237" t="s">
        <v>101</v>
      </c>
      <c r="W2888" s="237"/>
      <c r="X2888" s="237"/>
      <c r="Y2888" s="237" t="s">
        <v>12758</v>
      </c>
      <c r="Z2888" s="237" t="s">
        <v>12759</v>
      </c>
      <c r="AA2888" s="237" t="str">
        <f t="shared" si="499"/>
        <v>ホウモンサービスマゴノテ</v>
      </c>
      <c r="AB2888" s="237" t="s">
        <v>2882</v>
      </c>
      <c r="AC2888" s="237" t="str">
        <f t="shared" si="500"/>
        <v>981</v>
      </c>
      <c r="AD2888" s="237" t="str">
        <f t="shared" si="501"/>
        <v>3117</v>
      </c>
      <c r="AE2888" s="237" t="s">
        <v>8511</v>
      </c>
      <c r="AF2888" s="237" t="s">
        <v>12755</v>
      </c>
      <c r="AG2888" s="237" t="str">
        <f t="shared" si="502"/>
        <v>仙台市泉区市名坂字町79番地の１</v>
      </c>
      <c r="AH2888" s="237" t="s">
        <v>12760</v>
      </c>
      <c r="AI2888" s="237" t="s">
        <v>12756</v>
      </c>
      <c r="AJ2888" s="237" t="s">
        <v>332</v>
      </c>
    </row>
    <row r="2889" spans="1:36">
      <c r="A2889" s="237" t="str">
        <f t="shared" si="494"/>
        <v>0415500933居宅介護</v>
      </c>
      <c r="B2889" s="237" t="s">
        <v>12762</v>
      </c>
      <c r="C2889" s="237" t="s">
        <v>12763</v>
      </c>
      <c r="D2889" s="237" t="str">
        <f t="shared" si="495"/>
        <v>ユウゲンガイシャエムアンドシーケアセンターモエギ</v>
      </c>
      <c r="E2889" s="237" t="s">
        <v>12456</v>
      </c>
      <c r="F2889" s="237" t="str">
        <f t="shared" si="496"/>
        <v>981</v>
      </c>
      <c r="G2889" s="237" t="str">
        <f t="shared" si="497"/>
        <v>3215</v>
      </c>
      <c r="H2889" s="237" t="s">
        <v>12764</v>
      </c>
      <c r="I2889" s="237" t="str">
        <f t="shared" si="498"/>
        <v>仙台市泉区北中山２丁目３６－６</v>
      </c>
      <c r="J2889" s="237" t="s">
        <v>12765</v>
      </c>
      <c r="K2889" s="237" t="s">
        <v>12766</v>
      </c>
      <c r="L2889" s="237" t="s">
        <v>339</v>
      </c>
      <c r="M2889" s="237" t="s">
        <v>12767</v>
      </c>
      <c r="N2889" s="237" t="s">
        <v>12762</v>
      </c>
      <c r="O2889" s="237" t="s">
        <v>12763</v>
      </c>
      <c r="P2889" s="237" t="s">
        <v>12456</v>
      </c>
      <c r="Q2889" s="237" t="s">
        <v>8511</v>
      </c>
      <c r="R2889" s="237" t="s">
        <v>12764</v>
      </c>
      <c r="S2889" s="237" t="s">
        <v>12765</v>
      </c>
      <c r="T2889" s="237" t="s">
        <v>12766</v>
      </c>
      <c r="U2889" s="237" t="s">
        <v>12768</v>
      </c>
      <c r="V2889" s="237" t="s">
        <v>99</v>
      </c>
      <c r="W2889" s="237"/>
      <c r="X2889" s="237"/>
      <c r="Y2889" s="237" t="s">
        <v>12762</v>
      </c>
      <c r="Z2889" s="237" t="s">
        <v>12763</v>
      </c>
      <c r="AA2889" s="237" t="str">
        <f t="shared" si="499"/>
        <v>ユウゲンガイシャエムアンドシーケアセンターモエギ</v>
      </c>
      <c r="AB2889" s="237" t="s">
        <v>12456</v>
      </c>
      <c r="AC2889" s="237" t="str">
        <f t="shared" si="500"/>
        <v>981</v>
      </c>
      <c r="AD2889" s="237" t="str">
        <f t="shared" si="501"/>
        <v>3215</v>
      </c>
      <c r="AE2889" s="237" t="s">
        <v>8511</v>
      </c>
      <c r="AF2889" s="237" t="s">
        <v>12764</v>
      </c>
      <c r="AG2889" s="237" t="str">
        <f t="shared" si="502"/>
        <v>仙台市泉区北中山２丁目３６－６</v>
      </c>
      <c r="AH2889" s="237" t="s">
        <v>12765</v>
      </c>
      <c r="AI2889" s="237" t="s">
        <v>12766</v>
      </c>
      <c r="AJ2889" s="237" t="s">
        <v>332</v>
      </c>
    </row>
    <row r="2890" spans="1:36">
      <c r="A2890" s="237" t="str">
        <f t="shared" si="494"/>
        <v>0415500933重度訪問介護</v>
      </c>
      <c r="B2890" s="237" t="s">
        <v>12762</v>
      </c>
      <c r="C2890" s="237" t="s">
        <v>12763</v>
      </c>
      <c r="D2890" s="237" t="str">
        <f t="shared" si="495"/>
        <v>ユウゲンガイシャエムアンドシーケアセンターモエギ</v>
      </c>
      <c r="E2890" s="237" t="s">
        <v>12456</v>
      </c>
      <c r="F2890" s="237" t="str">
        <f t="shared" si="496"/>
        <v>981</v>
      </c>
      <c r="G2890" s="237" t="str">
        <f t="shared" si="497"/>
        <v>3215</v>
      </c>
      <c r="H2890" s="237" t="s">
        <v>12764</v>
      </c>
      <c r="I2890" s="237" t="str">
        <f t="shared" si="498"/>
        <v>仙台市泉区北中山２丁目３６－６</v>
      </c>
      <c r="J2890" s="237" t="s">
        <v>12765</v>
      </c>
      <c r="K2890" s="237" t="s">
        <v>12766</v>
      </c>
      <c r="L2890" s="237" t="s">
        <v>339</v>
      </c>
      <c r="M2890" s="237" t="s">
        <v>12767</v>
      </c>
      <c r="N2890" s="237" t="s">
        <v>12762</v>
      </c>
      <c r="O2890" s="237" t="s">
        <v>12763</v>
      </c>
      <c r="P2890" s="237" t="s">
        <v>12456</v>
      </c>
      <c r="Q2890" s="237" t="s">
        <v>8511</v>
      </c>
      <c r="R2890" s="237" t="s">
        <v>12764</v>
      </c>
      <c r="S2890" s="237" t="s">
        <v>12765</v>
      </c>
      <c r="T2890" s="237" t="s">
        <v>12766</v>
      </c>
      <c r="U2890" s="237" t="s">
        <v>12768</v>
      </c>
      <c r="V2890" s="237" t="s">
        <v>101</v>
      </c>
      <c r="W2890" s="237"/>
      <c r="X2890" s="237"/>
      <c r="Y2890" s="237" t="s">
        <v>12762</v>
      </c>
      <c r="Z2890" s="237" t="s">
        <v>12763</v>
      </c>
      <c r="AA2890" s="237" t="str">
        <f t="shared" si="499"/>
        <v>ユウゲンガイシャエムアンドシーケアセンターモエギ</v>
      </c>
      <c r="AB2890" s="237" t="s">
        <v>12456</v>
      </c>
      <c r="AC2890" s="237" t="str">
        <f t="shared" si="500"/>
        <v>981</v>
      </c>
      <c r="AD2890" s="237" t="str">
        <f t="shared" si="501"/>
        <v>3215</v>
      </c>
      <c r="AE2890" s="237" t="s">
        <v>8511</v>
      </c>
      <c r="AF2890" s="237" t="s">
        <v>12764</v>
      </c>
      <c r="AG2890" s="237" t="str">
        <f t="shared" si="502"/>
        <v>仙台市泉区北中山２丁目３６－６</v>
      </c>
      <c r="AH2890" s="237" t="s">
        <v>12765</v>
      </c>
      <c r="AI2890" s="237" t="s">
        <v>12766</v>
      </c>
      <c r="AJ2890" s="237" t="s">
        <v>332</v>
      </c>
    </row>
    <row r="2891" spans="1:36">
      <c r="A2891" s="237" t="str">
        <f t="shared" si="494"/>
        <v>0415500933行動援護</v>
      </c>
      <c r="B2891" s="237" t="s">
        <v>12762</v>
      </c>
      <c r="C2891" s="237" t="s">
        <v>12763</v>
      </c>
      <c r="D2891" s="237" t="str">
        <f t="shared" si="495"/>
        <v>ユウゲンガイシャエムアンドシーケアセンターモエギ</v>
      </c>
      <c r="E2891" s="237" t="s">
        <v>12456</v>
      </c>
      <c r="F2891" s="237" t="str">
        <f t="shared" si="496"/>
        <v>981</v>
      </c>
      <c r="G2891" s="237" t="str">
        <f t="shared" si="497"/>
        <v>3215</v>
      </c>
      <c r="H2891" s="237" t="s">
        <v>12764</v>
      </c>
      <c r="I2891" s="237" t="str">
        <f t="shared" si="498"/>
        <v>仙台市泉区北中山２丁目３６－６</v>
      </c>
      <c r="J2891" s="237" t="s">
        <v>12765</v>
      </c>
      <c r="K2891" s="237" t="s">
        <v>12766</v>
      </c>
      <c r="L2891" s="237" t="s">
        <v>339</v>
      </c>
      <c r="M2891" s="237" t="s">
        <v>12767</v>
      </c>
      <c r="N2891" s="237" t="s">
        <v>12762</v>
      </c>
      <c r="O2891" s="237" t="s">
        <v>12763</v>
      </c>
      <c r="P2891" s="237" t="s">
        <v>12456</v>
      </c>
      <c r="Q2891" s="237" t="s">
        <v>8511</v>
      </c>
      <c r="R2891" s="237" t="s">
        <v>12764</v>
      </c>
      <c r="S2891" s="237" t="s">
        <v>12765</v>
      </c>
      <c r="T2891" s="237" t="s">
        <v>12766</v>
      </c>
      <c r="U2891" s="237" t="s">
        <v>12768</v>
      </c>
      <c r="V2891" s="237" t="s">
        <v>102</v>
      </c>
      <c r="W2891" s="237"/>
      <c r="X2891" s="237"/>
      <c r="Y2891" s="237" t="s">
        <v>12762</v>
      </c>
      <c r="Z2891" s="237" t="s">
        <v>12763</v>
      </c>
      <c r="AA2891" s="237" t="str">
        <f t="shared" si="499"/>
        <v>ユウゲンガイシャエムアンドシーケアセンターモエギ</v>
      </c>
      <c r="AB2891" s="237" t="s">
        <v>12456</v>
      </c>
      <c r="AC2891" s="237" t="str">
        <f t="shared" si="500"/>
        <v>981</v>
      </c>
      <c r="AD2891" s="237" t="str">
        <f t="shared" si="501"/>
        <v>3215</v>
      </c>
      <c r="AE2891" s="237" t="s">
        <v>8511</v>
      </c>
      <c r="AF2891" s="237" t="s">
        <v>12764</v>
      </c>
      <c r="AG2891" s="237" t="str">
        <f t="shared" si="502"/>
        <v>仙台市泉区北中山２丁目３６－６</v>
      </c>
      <c r="AH2891" s="237" t="s">
        <v>12765</v>
      </c>
      <c r="AI2891" s="237" t="s">
        <v>12766</v>
      </c>
      <c r="AJ2891" s="237" t="s">
        <v>332</v>
      </c>
    </row>
    <row r="2892" spans="1:36">
      <c r="A2892" s="237" t="str">
        <f t="shared" si="494"/>
        <v>0415500933同行援護</v>
      </c>
      <c r="B2892" s="237" t="s">
        <v>12762</v>
      </c>
      <c r="C2892" s="237" t="s">
        <v>12763</v>
      </c>
      <c r="D2892" s="237" t="str">
        <f t="shared" si="495"/>
        <v>ユウゲンガイシャエムアンドシーケアセンターモエギ</v>
      </c>
      <c r="E2892" s="237" t="s">
        <v>12456</v>
      </c>
      <c r="F2892" s="237" t="str">
        <f t="shared" si="496"/>
        <v>981</v>
      </c>
      <c r="G2892" s="237" t="str">
        <f t="shared" si="497"/>
        <v>3215</v>
      </c>
      <c r="H2892" s="237" t="s">
        <v>12764</v>
      </c>
      <c r="I2892" s="237" t="str">
        <f t="shared" si="498"/>
        <v>仙台市泉区北中山２丁目３６－６</v>
      </c>
      <c r="J2892" s="237" t="s">
        <v>12765</v>
      </c>
      <c r="K2892" s="237" t="s">
        <v>12766</v>
      </c>
      <c r="L2892" s="237" t="s">
        <v>339</v>
      </c>
      <c r="M2892" s="237" t="s">
        <v>12767</v>
      </c>
      <c r="N2892" s="237" t="s">
        <v>12762</v>
      </c>
      <c r="O2892" s="237" t="s">
        <v>12763</v>
      </c>
      <c r="P2892" s="237" t="s">
        <v>12456</v>
      </c>
      <c r="Q2892" s="237" t="s">
        <v>8511</v>
      </c>
      <c r="R2892" s="237" t="s">
        <v>12764</v>
      </c>
      <c r="S2892" s="237" t="s">
        <v>12765</v>
      </c>
      <c r="T2892" s="237" t="s">
        <v>12766</v>
      </c>
      <c r="U2892" s="237" t="s">
        <v>12768</v>
      </c>
      <c r="V2892" s="237" t="s">
        <v>126</v>
      </c>
      <c r="W2892" s="237"/>
      <c r="X2892" s="237"/>
      <c r="Y2892" s="237" t="s">
        <v>12762</v>
      </c>
      <c r="Z2892" s="237" t="s">
        <v>12763</v>
      </c>
      <c r="AA2892" s="237" t="str">
        <f t="shared" si="499"/>
        <v>ユウゲンガイシャエムアンドシーケアセンターモエギ</v>
      </c>
      <c r="AB2892" s="237" t="s">
        <v>12456</v>
      </c>
      <c r="AC2892" s="237" t="str">
        <f t="shared" si="500"/>
        <v>981</v>
      </c>
      <c r="AD2892" s="237" t="str">
        <f t="shared" si="501"/>
        <v>3215</v>
      </c>
      <c r="AE2892" s="237" t="s">
        <v>8511</v>
      </c>
      <c r="AF2892" s="237" t="s">
        <v>12764</v>
      </c>
      <c r="AG2892" s="237" t="str">
        <f t="shared" si="502"/>
        <v>仙台市泉区北中山２丁目３６－６</v>
      </c>
      <c r="AH2892" s="237" t="s">
        <v>12765</v>
      </c>
      <c r="AI2892" s="237" t="s">
        <v>12766</v>
      </c>
      <c r="AJ2892" s="237" t="s">
        <v>332</v>
      </c>
    </row>
    <row r="2893" spans="1:36">
      <c r="A2893" s="237" t="str">
        <f t="shared" si="494"/>
        <v>0415500941居宅介護</v>
      </c>
      <c r="B2893" s="237" t="s">
        <v>11954</v>
      </c>
      <c r="C2893" s="237" t="s">
        <v>11955</v>
      </c>
      <c r="D2893" s="237" t="str">
        <f t="shared" si="495"/>
        <v>カブシキガイシャジーピー　リミテッド</v>
      </c>
      <c r="E2893" s="237" t="s">
        <v>9242</v>
      </c>
      <c r="F2893" s="237" t="str">
        <f t="shared" si="496"/>
        <v>983</v>
      </c>
      <c r="G2893" s="237" t="str">
        <f t="shared" si="497"/>
        <v>0826</v>
      </c>
      <c r="H2893" s="237" t="s">
        <v>11956</v>
      </c>
      <c r="I2893" s="237" t="str">
        <f t="shared" si="498"/>
        <v>仙台市宮城野区鶴ケ谷東四丁目21番１号</v>
      </c>
      <c r="J2893" s="237" t="s">
        <v>11957</v>
      </c>
      <c r="K2893" s="237" t="s">
        <v>11958</v>
      </c>
      <c r="L2893" s="237" t="s">
        <v>339</v>
      </c>
      <c r="M2893" s="237" t="s">
        <v>11959</v>
      </c>
      <c r="N2893" s="237" t="s">
        <v>12769</v>
      </c>
      <c r="O2893" s="237" t="s">
        <v>12770</v>
      </c>
      <c r="P2893" s="237" t="s">
        <v>9242</v>
      </c>
      <c r="Q2893" s="237" t="s">
        <v>9168</v>
      </c>
      <c r="R2893" s="237" t="s">
        <v>11956</v>
      </c>
      <c r="S2893" s="237" t="s">
        <v>11957</v>
      </c>
      <c r="T2893" s="237" t="s">
        <v>11958</v>
      </c>
      <c r="U2893" s="237" t="s">
        <v>12771</v>
      </c>
      <c r="V2893" s="237" t="s">
        <v>99</v>
      </c>
      <c r="W2893" s="237"/>
      <c r="X2893" s="237"/>
      <c r="Y2893" s="237" t="s">
        <v>12769</v>
      </c>
      <c r="Z2893" s="237" t="s">
        <v>12770</v>
      </c>
      <c r="AA2893" s="237" t="str">
        <f t="shared" si="499"/>
        <v>ホウモンカイゴジギョウショ　スマイリーセンダイ</v>
      </c>
      <c r="AB2893" s="237" t="s">
        <v>9242</v>
      </c>
      <c r="AC2893" s="237" t="str">
        <f t="shared" si="500"/>
        <v>983</v>
      </c>
      <c r="AD2893" s="237" t="str">
        <f t="shared" si="501"/>
        <v>0826</v>
      </c>
      <c r="AE2893" s="237" t="s">
        <v>9168</v>
      </c>
      <c r="AF2893" s="237" t="s">
        <v>11956</v>
      </c>
      <c r="AG2893" s="237" t="str">
        <f t="shared" si="502"/>
        <v>仙台市宮城野区鶴ケ谷東四丁目21番１号</v>
      </c>
      <c r="AH2893" s="237" t="s">
        <v>11957</v>
      </c>
      <c r="AI2893" s="237" t="s">
        <v>11958</v>
      </c>
      <c r="AJ2893" s="237" t="s">
        <v>260</v>
      </c>
    </row>
    <row r="2894" spans="1:36">
      <c r="A2894" s="237" t="str">
        <f t="shared" si="494"/>
        <v>0415500941重度訪問介護</v>
      </c>
      <c r="B2894" s="237" t="s">
        <v>11954</v>
      </c>
      <c r="C2894" s="237" t="s">
        <v>11955</v>
      </c>
      <c r="D2894" s="237" t="str">
        <f t="shared" si="495"/>
        <v>カブシキガイシャジーピー　リミテッド</v>
      </c>
      <c r="E2894" s="237" t="s">
        <v>9242</v>
      </c>
      <c r="F2894" s="237" t="str">
        <f t="shared" si="496"/>
        <v>983</v>
      </c>
      <c r="G2894" s="237" t="str">
        <f t="shared" si="497"/>
        <v>0826</v>
      </c>
      <c r="H2894" s="237" t="s">
        <v>11956</v>
      </c>
      <c r="I2894" s="237" t="str">
        <f t="shared" si="498"/>
        <v>仙台市宮城野区鶴ケ谷東四丁目21番１号</v>
      </c>
      <c r="J2894" s="237" t="s">
        <v>11957</v>
      </c>
      <c r="K2894" s="237" t="s">
        <v>11958</v>
      </c>
      <c r="L2894" s="237" t="s">
        <v>339</v>
      </c>
      <c r="M2894" s="237" t="s">
        <v>11959</v>
      </c>
      <c r="N2894" s="237" t="s">
        <v>12769</v>
      </c>
      <c r="O2894" s="237" t="s">
        <v>12770</v>
      </c>
      <c r="P2894" s="237" t="s">
        <v>9242</v>
      </c>
      <c r="Q2894" s="237" t="s">
        <v>9168</v>
      </c>
      <c r="R2894" s="237" t="s">
        <v>11956</v>
      </c>
      <c r="S2894" s="237" t="s">
        <v>11957</v>
      </c>
      <c r="T2894" s="237" t="s">
        <v>11958</v>
      </c>
      <c r="U2894" s="237" t="s">
        <v>12771</v>
      </c>
      <c r="V2894" s="237" t="s">
        <v>101</v>
      </c>
      <c r="W2894" s="237"/>
      <c r="X2894" s="237"/>
      <c r="Y2894" s="237" t="s">
        <v>12769</v>
      </c>
      <c r="Z2894" s="237" t="s">
        <v>12770</v>
      </c>
      <c r="AA2894" s="237" t="str">
        <f t="shared" si="499"/>
        <v>ホウモンカイゴジギョウショ　スマイリーセンダイ</v>
      </c>
      <c r="AB2894" s="237" t="s">
        <v>9242</v>
      </c>
      <c r="AC2894" s="237" t="str">
        <f t="shared" si="500"/>
        <v>983</v>
      </c>
      <c r="AD2894" s="237" t="str">
        <f t="shared" si="501"/>
        <v>0826</v>
      </c>
      <c r="AE2894" s="237" t="s">
        <v>9168</v>
      </c>
      <c r="AF2894" s="237" t="s">
        <v>11956</v>
      </c>
      <c r="AG2894" s="237" t="str">
        <f t="shared" si="502"/>
        <v>仙台市宮城野区鶴ケ谷東四丁目21番１号</v>
      </c>
      <c r="AH2894" s="237" t="s">
        <v>11957</v>
      </c>
      <c r="AI2894" s="237" t="s">
        <v>11958</v>
      </c>
      <c r="AJ2894" s="237" t="s">
        <v>260</v>
      </c>
    </row>
    <row r="2895" spans="1:36">
      <c r="A2895" s="237" t="str">
        <f t="shared" ref="A2895:A2958" si="503">U2895&amp;V2895</f>
        <v>0415500941同行援護</v>
      </c>
      <c r="B2895" s="237" t="s">
        <v>11954</v>
      </c>
      <c r="C2895" s="237" t="s">
        <v>11955</v>
      </c>
      <c r="D2895" s="237" t="str">
        <f t="shared" ref="D2895:D2958" si="504">DBCS(C2895)</f>
        <v>カブシキガイシャジーピー　リミテッド</v>
      </c>
      <c r="E2895" s="237" t="s">
        <v>9242</v>
      </c>
      <c r="F2895" s="237" t="str">
        <f t="shared" ref="F2895:F2958" si="505">LEFT(E2895,3)</f>
        <v>983</v>
      </c>
      <c r="G2895" s="237" t="str">
        <f t="shared" ref="G2895:G2958" si="506">RIGHT(E2895,4)</f>
        <v>0826</v>
      </c>
      <c r="H2895" s="237" t="s">
        <v>11956</v>
      </c>
      <c r="I2895" s="237" t="str">
        <f t="shared" ref="I2895:I2958" si="507">SUBSTITUTE(H2895,"宮城県","")</f>
        <v>仙台市宮城野区鶴ケ谷東四丁目21番１号</v>
      </c>
      <c r="J2895" s="237" t="s">
        <v>11957</v>
      </c>
      <c r="K2895" s="237" t="s">
        <v>11958</v>
      </c>
      <c r="L2895" s="237" t="s">
        <v>339</v>
      </c>
      <c r="M2895" s="237" t="s">
        <v>11959</v>
      </c>
      <c r="N2895" s="237" t="s">
        <v>12769</v>
      </c>
      <c r="O2895" s="237" t="s">
        <v>12770</v>
      </c>
      <c r="P2895" s="237" t="s">
        <v>9242</v>
      </c>
      <c r="Q2895" s="237" t="s">
        <v>9168</v>
      </c>
      <c r="R2895" s="237" t="s">
        <v>11956</v>
      </c>
      <c r="S2895" s="237" t="s">
        <v>11957</v>
      </c>
      <c r="T2895" s="237" t="s">
        <v>11958</v>
      </c>
      <c r="U2895" s="237" t="s">
        <v>12771</v>
      </c>
      <c r="V2895" s="237" t="s">
        <v>126</v>
      </c>
      <c r="W2895" s="237"/>
      <c r="X2895" s="237"/>
      <c r="Y2895" s="237" t="s">
        <v>12769</v>
      </c>
      <c r="Z2895" s="237" t="s">
        <v>12770</v>
      </c>
      <c r="AA2895" s="237" t="str">
        <f t="shared" ref="AA2895:AA2958" si="508">DBCS(Z2895)</f>
        <v>ホウモンカイゴジギョウショ　スマイリーセンダイ</v>
      </c>
      <c r="AB2895" s="237" t="s">
        <v>9539</v>
      </c>
      <c r="AC2895" s="237" t="str">
        <f t="shared" ref="AC2895:AC2958" si="509">LEFT(AB2895,3)</f>
        <v>981</v>
      </c>
      <c r="AD2895" s="237" t="str">
        <f t="shared" ref="AD2895:AD2958" si="510">RIGHT(AB2895,4)</f>
        <v>8001</v>
      </c>
      <c r="AE2895" s="237" t="s">
        <v>8511</v>
      </c>
      <c r="AF2895" s="237" t="s">
        <v>12772</v>
      </c>
      <c r="AG2895" s="237" t="str">
        <f t="shared" ref="AG2895:AG2958" si="511">SUBSTITUTE(AF2895,"宮城県","")</f>
        <v>仙台市泉区南光台東1-1-24アルファ201　201号室</v>
      </c>
      <c r="AH2895" s="237" t="s">
        <v>11957</v>
      </c>
      <c r="AI2895" s="237" t="s">
        <v>11958</v>
      </c>
      <c r="AJ2895" s="237" t="s">
        <v>332</v>
      </c>
    </row>
    <row r="2896" spans="1:36">
      <c r="A2896" s="237" t="str">
        <f t="shared" si="503"/>
        <v>0415500958就労継続支援Ａ型</v>
      </c>
      <c r="B2896" s="237" t="s">
        <v>1197</v>
      </c>
      <c r="C2896" s="237" t="s">
        <v>10605</v>
      </c>
      <c r="D2896" s="237" t="str">
        <f t="shared" si="504"/>
        <v>カブシキガイシャアップルファーム</v>
      </c>
      <c r="E2896" s="237" t="s">
        <v>1199</v>
      </c>
      <c r="F2896" s="237" t="str">
        <f t="shared" si="505"/>
        <v>984</v>
      </c>
      <c r="G2896" s="237" t="str">
        <f t="shared" si="506"/>
        <v>0031</v>
      </c>
      <c r="H2896" s="237" t="s">
        <v>10606</v>
      </c>
      <c r="I2896" s="237" t="str">
        <f t="shared" si="507"/>
        <v>仙台市若林区六丁目字南97番地の３東インター斎喜ビル１階</v>
      </c>
      <c r="J2896" s="237" t="s">
        <v>1201</v>
      </c>
      <c r="K2896" s="237" t="s">
        <v>1202</v>
      </c>
      <c r="L2896" s="237" t="s">
        <v>339</v>
      </c>
      <c r="M2896" s="237" t="s">
        <v>2310</v>
      </c>
      <c r="N2896" s="237" t="s">
        <v>12773</v>
      </c>
      <c r="O2896" s="237" t="s">
        <v>12774</v>
      </c>
      <c r="P2896" s="237" t="s">
        <v>1505</v>
      </c>
      <c r="Q2896" s="237" t="s">
        <v>8511</v>
      </c>
      <c r="R2896" s="237" t="s">
        <v>12775</v>
      </c>
      <c r="S2896" s="237" t="s">
        <v>1201</v>
      </c>
      <c r="T2896" s="237" t="s">
        <v>1202</v>
      </c>
      <c r="U2896" s="237" t="s">
        <v>12776</v>
      </c>
      <c r="V2896" s="237" t="s">
        <v>110</v>
      </c>
      <c r="W2896" s="237"/>
      <c r="X2896" s="237"/>
      <c r="Y2896" s="237" t="s">
        <v>12773</v>
      </c>
      <c r="Z2896" s="237" t="s">
        <v>12774</v>
      </c>
      <c r="AA2896" s="237" t="str">
        <f t="shared" si="508"/>
        <v>アップルファームナカヤマ</v>
      </c>
      <c r="AB2896" s="237" t="s">
        <v>1505</v>
      </c>
      <c r="AC2896" s="237" t="str">
        <f t="shared" si="509"/>
        <v>981</v>
      </c>
      <c r="AD2896" s="237" t="str">
        <f t="shared" si="510"/>
        <v>3217</v>
      </c>
      <c r="AE2896" s="237" t="s">
        <v>8511</v>
      </c>
      <c r="AF2896" s="237" t="s">
        <v>12775</v>
      </c>
      <c r="AG2896" s="237" t="str">
        <f t="shared" si="511"/>
        <v>仙台市泉区実沢中山南２５－５ベストウェスタンホテル仙台内</v>
      </c>
      <c r="AH2896" s="237" t="s">
        <v>1201</v>
      </c>
      <c r="AI2896" s="237" t="s">
        <v>1202</v>
      </c>
      <c r="AJ2896" s="237" t="s">
        <v>332</v>
      </c>
    </row>
    <row r="2897" spans="1:36">
      <c r="A2897" s="237" t="str">
        <f t="shared" si="503"/>
        <v>0415500966居宅介護</v>
      </c>
      <c r="B2897" s="237" t="s">
        <v>12777</v>
      </c>
      <c r="C2897" s="237" t="s">
        <v>12778</v>
      </c>
      <c r="D2897" s="237" t="str">
        <f t="shared" si="504"/>
        <v>カブシキガイシャデザインコウボウ</v>
      </c>
      <c r="E2897" s="237" t="s">
        <v>1561</v>
      </c>
      <c r="F2897" s="237" t="str">
        <f t="shared" si="505"/>
        <v>981</v>
      </c>
      <c r="G2897" s="237" t="str">
        <f t="shared" si="506"/>
        <v>3121</v>
      </c>
      <c r="H2897" s="237" t="s">
        <v>12779</v>
      </c>
      <c r="I2897" s="237" t="str">
        <f t="shared" si="507"/>
        <v>仙台市泉区上谷刈字赤坂6番地の102</v>
      </c>
      <c r="J2897" s="237" t="s">
        <v>12780</v>
      </c>
      <c r="K2897" s="237" t="s">
        <v>12781</v>
      </c>
      <c r="L2897" s="237" t="s">
        <v>339</v>
      </c>
      <c r="M2897" s="237" t="s">
        <v>12782</v>
      </c>
      <c r="N2897" s="237" t="s">
        <v>12783</v>
      </c>
      <c r="O2897" s="237" t="s">
        <v>12784</v>
      </c>
      <c r="P2897" s="237" t="s">
        <v>1561</v>
      </c>
      <c r="Q2897" s="237" t="s">
        <v>8511</v>
      </c>
      <c r="R2897" s="237" t="s">
        <v>12779</v>
      </c>
      <c r="S2897" s="237" t="s">
        <v>12780</v>
      </c>
      <c r="T2897" s="237" t="s">
        <v>12781</v>
      </c>
      <c r="U2897" s="237" t="s">
        <v>12785</v>
      </c>
      <c r="V2897" s="237" t="s">
        <v>99</v>
      </c>
      <c r="W2897" s="237"/>
      <c r="X2897" s="237"/>
      <c r="Y2897" s="237" t="s">
        <v>12783</v>
      </c>
      <c r="Z2897" s="237" t="s">
        <v>12784</v>
      </c>
      <c r="AA2897" s="237" t="str">
        <f t="shared" si="508"/>
        <v>ヘルパーステーション「ギャラリーモリノネ」</v>
      </c>
      <c r="AB2897" s="237" t="s">
        <v>1561</v>
      </c>
      <c r="AC2897" s="237" t="str">
        <f t="shared" si="509"/>
        <v>981</v>
      </c>
      <c r="AD2897" s="237" t="str">
        <f t="shared" si="510"/>
        <v>3121</v>
      </c>
      <c r="AE2897" s="237" t="s">
        <v>8511</v>
      </c>
      <c r="AF2897" s="237" t="s">
        <v>12779</v>
      </c>
      <c r="AG2897" s="237" t="str">
        <f t="shared" si="511"/>
        <v>仙台市泉区上谷刈字赤坂6番地の102</v>
      </c>
      <c r="AH2897" s="237" t="s">
        <v>12780</v>
      </c>
      <c r="AI2897" s="237" t="s">
        <v>12781</v>
      </c>
      <c r="AJ2897" s="237" t="s">
        <v>332</v>
      </c>
    </row>
    <row r="2898" spans="1:36">
      <c r="A2898" s="237" t="str">
        <f t="shared" si="503"/>
        <v>0415500966重度訪問介護</v>
      </c>
      <c r="B2898" s="237" t="s">
        <v>12777</v>
      </c>
      <c r="C2898" s="237" t="s">
        <v>12778</v>
      </c>
      <c r="D2898" s="237" t="str">
        <f t="shared" si="504"/>
        <v>カブシキガイシャデザインコウボウ</v>
      </c>
      <c r="E2898" s="237" t="s">
        <v>1561</v>
      </c>
      <c r="F2898" s="237" t="str">
        <f t="shared" si="505"/>
        <v>981</v>
      </c>
      <c r="G2898" s="237" t="str">
        <f t="shared" si="506"/>
        <v>3121</v>
      </c>
      <c r="H2898" s="237" t="s">
        <v>12779</v>
      </c>
      <c r="I2898" s="237" t="str">
        <f t="shared" si="507"/>
        <v>仙台市泉区上谷刈字赤坂6番地の102</v>
      </c>
      <c r="J2898" s="237" t="s">
        <v>12780</v>
      </c>
      <c r="K2898" s="237" t="s">
        <v>12781</v>
      </c>
      <c r="L2898" s="237" t="s">
        <v>339</v>
      </c>
      <c r="M2898" s="237" t="s">
        <v>12782</v>
      </c>
      <c r="N2898" s="237" t="s">
        <v>12783</v>
      </c>
      <c r="O2898" s="237" t="s">
        <v>12784</v>
      </c>
      <c r="P2898" s="237" t="s">
        <v>1561</v>
      </c>
      <c r="Q2898" s="237" t="s">
        <v>8511</v>
      </c>
      <c r="R2898" s="237" t="s">
        <v>12779</v>
      </c>
      <c r="S2898" s="237" t="s">
        <v>12780</v>
      </c>
      <c r="T2898" s="237" t="s">
        <v>12781</v>
      </c>
      <c r="U2898" s="237" t="s">
        <v>12785</v>
      </c>
      <c r="V2898" s="237" t="s">
        <v>101</v>
      </c>
      <c r="W2898" s="237"/>
      <c r="X2898" s="237"/>
      <c r="Y2898" s="237" t="s">
        <v>12783</v>
      </c>
      <c r="Z2898" s="237" t="s">
        <v>12784</v>
      </c>
      <c r="AA2898" s="237" t="str">
        <f t="shared" si="508"/>
        <v>ヘルパーステーション「ギャラリーモリノネ」</v>
      </c>
      <c r="AB2898" s="237" t="s">
        <v>1561</v>
      </c>
      <c r="AC2898" s="237" t="str">
        <f t="shared" si="509"/>
        <v>981</v>
      </c>
      <c r="AD2898" s="237" t="str">
        <f t="shared" si="510"/>
        <v>3121</v>
      </c>
      <c r="AE2898" s="237" t="s">
        <v>8511</v>
      </c>
      <c r="AF2898" s="237" t="s">
        <v>12779</v>
      </c>
      <c r="AG2898" s="237" t="str">
        <f t="shared" si="511"/>
        <v>仙台市泉区上谷刈字赤坂6番地の102</v>
      </c>
      <c r="AH2898" s="237" t="s">
        <v>12780</v>
      </c>
      <c r="AI2898" s="237" t="s">
        <v>12781</v>
      </c>
      <c r="AJ2898" s="237" t="s">
        <v>332</v>
      </c>
    </row>
    <row r="2899" spans="1:36">
      <c r="A2899" s="237" t="str">
        <f t="shared" si="503"/>
        <v>0415500966同行援護</v>
      </c>
      <c r="B2899" s="237" t="s">
        <v>12777</v>
      </c>
      <c r="C2899" s="237" t="s">
        <v>12778</v>
      </c>
      <c r="D2899" s="237" t="str">
        <f t="shared" si="504"/>
        <v>カブシキガイシャデザインコウボウ</v>
      </c>
      <c r="E2899" s="237" t="s">
        <v>1561</v>
      </c>
      <c r="F2899" s="237" t="str">
        <f t="shared" si="505"/>
        <v>981</v>
      </c>
      <c r="G2899" s="237" t="str">
        <f t="shared" si="506"/>
        <v>3121</v>
      </c>
      <c r="H2899" s="237" t="s">
        <v>12779</v>
      </c>
      <c r="I2899" s="237" t="str">
        <f t="shared" si="507"/>
        <v>仙台市泉区上谷刈字赤坂6番地の102</v>
      </c>
      <c r="J2899" s="237" t="s">
        <v>12780</v>
      </c>
      <c r="K2899" s="237" t="s">
        <v>12781</v>
      </c>
      <c r="L2899" s="237" t="s">
        <v>339</v>
      </c>
      <c r="M2899" s="237" t="s">
        <v>12782</v>
      </c>
      <c r="N2899" s="237" t="s">
        <v>12783</v>
      </c>
      <c r="O2899" s="237" t="s">
        <v>12784</v>
      </c>
      <c r="P2899" s="237" t="s">
        <v>1561</v>
      </c>
      <c r="Q2899" s="237" t="s">
        <v>8511</v>
      </c>
      <c r="R2899" s="237" t="s">
        <v>12779</v>
      </c>
      <c r="S2899" s="237" t="s">
        <v>12780</v>
      </c>
      <c r="T2899" s="237" t="s">
        <v>12781</v>
      </c>
      <c r="U2899" s="237" t="s">
        <v>12785</v>
      </c>
      <c r="V2899" s="237" t="s">
        <v>126</v>
      </c>
      <c r="W2899" s="237"/>
      <c r="X2899" s="237"/>
      <c r="Y2899" s="237" t="s">
        <v>12783</v>
      </c>
      <c r="Z2899" s="237" t="s">
        <v>12784</v>
      </c>
      <c r="AA2899" s="237" t="str">
        <f t="shared" si="508"/>
        <v>ヘルパーステーション「ギャラリーモリノネ」</v>
      </c>
      <c r="AB2899" s="237" t="s">
        <v>1561</v>
      </c>
      <c r="AC2899" s="237" t="str">
        <f t="shared" si="509"/>
        <v>981</v>
      </c>
      <c r="AD2899" s="237" t="str">
        <f t="shared" si="510"/>
        <v>3121</v>
      </c>
      <c r="AE2899" s="237" t="s">
        <v>8511</v>
      </c>
      <c r="AF2899" s="237" t="s">
        <v>12779</v>
      </c>
      <c r="AG2899" s="237" t="str">
        <f t="shared" si="511"/>
        <v>仙台市泉区上谷刈字赤坂6番地の102</v>
      </c>
      <c r="AH2899" s="237" t="s">
        <v>12780</v>
      </c>
      <c r="AI2899" s="237" t="s">
        <v>12781</v>
      </c>
      <c r="AJ2899" s="237" t="s">
        <v>332</v>
      </c>
    </row>
    <row r="2900" spans="1:36">
      <c r="A2900" s="237" t="str">
        <f t="shared" si="503"/>
        <v>0415500974居宅介護</v>
      </c>
      <c r="B2900" s="237" t="s">
        <v>7605</v>
      </c>
      <c r="C2900" s="237" t="s">
        <v>7606</v>
      </c>
      <c r="D2900" s="237" t="str">
        <f t="shared" si="504"/>
        <v>カブシキカイシャヤサシイテセンダイ</v>
      </c>
      <c r="E2900" s="237" t="s">
        <v>7607</v>
      </c>
      <c r="F2900" s="237" t="str">
        <f t="shared" si="505"/>
        <v>983</v>
      </c>
      <c r="G2900" s="237" t="str">
        <f t="shared" si="506"/>
        <v>0012</v>
      </c>
      <c r="H2900" s="237" t="s">
        <v>7608</v>
      </c>
      <c r="I2900" s="237" t="str">
        <f t="shared" si="507"/>
        <v>仙台市宮城野区出花二丁目１２番地の５サンハイツビル１０２号</v>
      </c>
      <c r="J2900" s="237" t="s">
        <v>7609</v>
      </c>
      <c r="K2900" s="237" t="s">
        <v>7609</v>
      </c>
      <c r="L2900" s="237" t="s">
        <v>339</v>
      </c>
      <c r="M2900" s="237" t="s">
        <v>7610</v>
      </c>
      <c r="N2900" s="237" t="s">
        <v>12786</v>
      </c>
      <c r="O2900" s="237" t="s">
        <v>12787</v>
      </c>
      <c r="P2900" s="237" t="s">
        <v>2472</v>
      </c>
      <c r="Q2900" s="237" t="s">
        <v>8511</v>
      </c>
      <c r="R2900" s="237" t="s">
        <v>12788</v>
      </c>
      <c r="S2900" s="237" t="s">
        <v>12789</v>
      </c>
      <c r="T2900" s="237" t="s">
        <v>12790</v>
      </c>
      <c r="U2900" s="237" t="s">
        <v>12791</v>
      </c>
      <c r="V2900" s="237" t="s">
        <v>99</v>
      </c>
      <c r="W2900" s="237"/>
      <c r="X2900" s="237"/>
      <c r="Y2900" s="237" t="s">
        <v>12786</v>
      </c>
      <c r="Z2900" s="237" t="s">
        <v>12787</v>
      </c>
      <c r="AA2900" s="237" t="str">
        <f t="shared" si="508"/>
        <v>ヤサシイテセンダイケアセンターイズミチュウオウ</v>
      </c>
      <c r="AB2900" s="237" t="s">
        <v>2472</v>
      </c>
      <c r="AC2900" s="237" t="str">
        <f t="shared" si="509"/>
        <v>981</v>
      </c>
      <c r="AD2900" s="237" t="str">
        <f t="shared" si="510"/>
        <v>3133</v>
      </c>
      <c r="AE2900" s="237" t="s">
        <v>8511</v>
      </c>
      <c r="AF2900" s="237" t="s">
        <v>12788</v>
      </c>
      <c r="AG2900" s="237" t="str">
        <f t="shared" si="511"/>
        <v>仙台市泉区泉中央二丁目１５番３号シュアヒルズⅡ-１０２号</v>
      </c>
      <c r="AH2900" s="237" t="s">
        <v>12789</v>
      </c>
      <c r="AI2900" s="237" t="s">
        <v>12790</v>
      </c>
      <c r="AJ2900" s="237" t="s">
        <v>260</v>
      </c>
    </row>
    <row r="2901" spans="1:36">
      <c r="A2901" s="237" t="str">
        <f t="shared" si="503"/>
        <v>0415500974重度訪問介護</v>
      </c>
      <c r="B2901" s="237" t="s">
        <v>7605</v>
      </c>
      <c r="C2901" s="237" t="s">
        <v>7606</v>
      </c>
      <c r="D2901" s="237" t="str">
        <f t="shared" si="504"/>
        <v>カブシキカイシャヤサシイテセンダイ</v>
      </c>
      <c r="E2901" s="237" t="s">
        <v>7607</v>
      </c>
      <c r="F2901" s="237" t="str">
        <f t="shared" si="505"/>
        <v>983</v>
      </c>
      <c r="G2901" s="237" t="str">
        <f t="shared" si="506"/>
        <v>0012</v>
      </c>
      <c r="H2901" s="237" t="s">
        <v>7608</v>
      </c>
      <c r="I2901" s="237" t="str">
        <f t="shared" si="507"/>
        <v>仙台市宮城野区出花二丁目１２番地の５サンハイツビル１０２号</v>
      </c>
      <c r="J2901" s="237" t="s">
        <v>7609</v>
      </c>
      <c r="K2901" s="237" t="s">
        <v>7609</v>
      </c>
      <c r="L2901" s="237" t="s">
        <v>339</v>
      </c>
      <c r="M2901" s="237" t="s">
        <v>7610</v>
      </c>
      <c r="N2901" s="237" t="s">
        <v>12786</v>
      </c>
      <c r="O2901" s="237" t="s">
        <v>12787</v>
      </c>
      <c r="P2901" s="237" t="s">
        <v>2472</v>
      </c>
      <c r="Q2901" s="237" t="s">
        <v>8511</v>
      </c>
      <c r="R2901" s="237" t="s">
        <v>12788</v>
      </c>
      <c r="S2901" s="237" t="s">
        <v>12789</v>
      </c>
      <c r="T2901" s="237" t="s">
        <v>12790</v>
      </c>
      <c r="U2901" s="237" t="s">
        <v>12791</v>
      </c>
      <c r="V2901" s="237" t="s">
        <v>101</v>
      </c>
      <c r="W2901" s="237"/>
      <c r="X2901" s="237"/>
      <c r="Y2901" s="237" t="s">
        <v>12786</v>
      </c>
      <c r="Z2901" s="237" t="s">
        <v>12787</v>
      </c>
      <c r="AA2901" s="237" t="str">
        <f t="shared" si="508"/>
        <v>ヤサシイテセンダイケアセンターイズミチュウオウ</v>
      </c>
      <c r="AB2901" s="237" t="s">
        <v>2472</v>
      </c>
      <c r="AC2901" s="237" t="str">
        <f t="shared" si="509"/>
        <v>981</v>
      </c>
      <c r="AD2901" s="237" t="str">
        <f t="shared" si="510"/>
        <v>3133</v>
      </c>
      <c r="AE2901" s="237" t="s">
        <v>8511</v>
      </c>
      <c r="AF2901" s="237" t="s">
        <v>12788</v>
      </c>
      <c r="AG2901" s="237" t="str">
        <f t="shared" si="511"/>
        <v>仙台市泉区泉中央二丁目１５番３号シュアヒルズⅡ-１０２号</v>
      </c>
      <c r="AH2901" s="237" t="s">
        <v>12789</v>
      </c>
      <c r="AI2901" s="237" t="s">
        <v>12790</v>
      </c>
      <c r="AJ2901" s="237" t="s">
        <v>260</v>
      </c>
    </row>
    <row r="2902" spans="1:36">
      <c r="A2902" s="237" t="str">
        <f t="shared" si="503"/>
        <v>0415500974同行援護</v>
      </c>
      <c r="B2902" s="237" t="s">
        <v>7605</v>
      </c>
      <c r="C2902" s="237" t="s">
        <v>7606</v>
      </c>
      <c r="D2902" s="237" t="str">
        <f t="shared" si="504"/>
        <v>カブシキカイシャヤサシイテセンダイ</v>
      </c>
      <c r="E2902" s="237" t="s">
        <v>7607</v>
      </c>
      <c r="F2902" s="237" t="str">
        <f t="shared" si="505"/>
        <v>983</v>
      </c>
      <c r="G2902" s="237" t="str">
        <f t="shared" si="506"/>
        <v>0012</v>
      </c>
      <c r="H2902" s="237" t="s">
        <v>7608</v>
      </c>
      <c r="I2902" s="237" t="str">
        <f t="shared" si="507"/>
        <v>仙台市宮城野区出花二丁目１２番地の５サンハイツビル１０２号</v>
      </c>
      <c r="J2902" s="237" t="s">
        <v>7609</v>
      </c>
      <c r="K2902" s="237" t="s">
        <v>7609</v>
      </c>
      <c r="L2902" s="237" t="s">
        <v>339</v>
      </c>
      <c r="M2902" s="237" t="s">
        <v>7610</v>
      </c>
      <c r="N2902" s="237" t="s">
        <v>12786</v>
      </c>
      <c r="O2902" s="237" t="s">
        <v>12787</v>
      </c>
      <c r="P2902" s="237" t="s">
        <v>2472</v>
      </c>
      <c r="Q2902" s="237" t="s">
        <v>8511</v>
      </c>
      <c r="R2902" s="237" t="s">
        <v>12788</v>
      </c>
      <c r="S2902" s="237" t="s">
        <v>12789</v>
      </c>
      <c r="T2902" s="237" t="s">
        <v>12790</v>
      </c>
      <c r="U2902" s="237" t="s">
        <v>12791</v>
      </c>
      <c r="V2902" s="237" t="s">
        <v>126</v>
      </c>
      <c r="W2902" s="237"/>
      <c r="X2902" s="237"/>
      <c r="Y2902" s="237" t="s">
        <v>12786</v>
      </c>
      <c r="Z2902" s="237" t="s">
        <v>12787</v>
      </c>
      <c r="AA2902" s="237" t="str">
        <f t="shared" si="508"/>
        <v>ヤサシイテセンダイケアセンターイズミチュウオウ</v>
      </c>
      <c r="AB2902" s="237" t="s">
        <v>2472</v>
      </c>
      <c r="AC2902" s="237" t="str">
        <f t="shared" si="509"/>
        <v>981</v>
      </c>
      <c r="AD2902" s="237" t="str">
        <f t="shared" si="510"/>
        <v>3133</v>
      </c>
      <c r="AE2902" s="237" t="s">
        <v>8511</v>
      </c>
      <c r="AF2902" s="237" t="s">
        <v>12788</v>
      </c>
      <c r="AG2902" s="237" t="str">
        <f t="shared" si="511"/>
        <v>仙台市泉区泉中央二丁目１５番３号シュアヒルズⅡ-１０２号</v>
      </c>
      <c r="AH2902" s="237" t="s">
        <v>12789</v>
      </c>
      <c r="AI2902" s="237" t="s">
        <v>12790</v>
      </c>
      <c r="AJ2902" s="237" t="s">
        <v>260</v>
      </c>
    </row>
    <row r="2903" spans="1:36">
      <c r="A2903" s="237" t="str">
        <f t="shared" si="503"/>
        <v>0415500982就労継続支援Ｂ型</v>
      </c>
      <c r="B2903" s="237" t="s">
        <v>12792</v>
      </c>
      <c r="C2903" s="237" t="s">
        <v>12793</v>
      </c>
      <c r="D2903" s="237" t="str">
        <f t="shared" si="504"/>
        <v>トクテイヒエイリカツドウホウジンミンナエガオ</v>
      </c>
      <c r="E2903" s="237" t="s">
        <v>7832</v>
      </c>
      <c r="F2903" s="237" t="str">
        <f t="shared" si="505"/>
        <v>983</v>
      </c>
      <c r="G2903" s="237" t="str">
        <f t="shared" si="506"/>
        <v>0824</v>
      </c>
      <c r="H2903" s="237" t="s">
        <v>12794</v>
      </c>
      <c r="I2903" s="237" t="str">
        <f t="shared" si="507"/>
        <v>仙台市宮城野区鶴ケ谷1-18-5</v>
      </c>
      <c r="J2903" s="237" t="s">
        <v>12795</v>
      </c>
      <c r="K2903" s="237"/>
      <c r="L2903" s="237" t="s">
        <v>248</v>
      </c>
      <c r="M2903" s="237" t="s">
        <v>12796</v>
      </c>
      <c r="N2903" s="237" t="s">
        <v>12797</v>
      </c>
      <c r="O2903" s="237" t="s">
        <v>12798</v>
      </c>
      <c r="P2903" s="237" t="s">
        <v>7832</v>
      </c>
      <c r="Q2903" s="237" t="s">
        <v>9168</v>
      </c>
      <c r="R2903" s="237" t="s">
        <v>12794</v>
      </c>
      <c r="S2903" s="237" t="s">
        <v>12795</v>
      </c>
      <c r="T2903" s="237"/>
      <c r="U2903" s="237" t="s">
        <v>12799</v>
      </c>
      <c r="V2903" s="237" t="s">
        <v>111</v>
      </c>
      <c r="W2903" s="237"/>
      <c r="X2903" s="237"/>
      <c r="Y2903" s="237" t="s">
        <v>12797</v>
      </c>
      <c r="Z2903" s="237" t="s">
        <v>12798</v>
      </c>
      <c r="AA2903" s="237" t="str">
        <f t="shared" si="508"/>
        <v>トクテイヒエイリカツドウホウジンミンナエガオ　シュウロウケイゾクシエンＢカタジギョウショ</v>
      </c>
      <c r="AB2903" s="237" t="s">
        <v>7832</v>
      </c>
      <c r="AC2903" s="237" t="str">
        <f t="shared" si="509"/>
        <v>983</v>
      </c>
      <c r="AD2903" s="237" t="str">
        <f t="shared" si="510"/>
        <v>0824</v>
      </c>
      <c r="AE2903" s="237" t="s">
        <v>9168</v>
      </c>
      <c r="AF2903" s="237" t="s">
        <v>12794</v>
      </c>
      <c r="AG2903" s="237" t="str">
        <f t="shared" si="511"/>
        <v>仙台市宮城野区鶴ケ谷1-18-5</v>
      </c>
      <c r="AH2903" s="237" t="s">
        <v>12800</v>
      </c>
      <c r="AI2903" s="237"/>
      <c r="AJ2903" s="237" t="s">
        <v>260</v>
      </c>
    </row>
    <row r="2904" spans="1:36">
      <c r="A2904" s="237" t="str">
        <f t="shared" si="503"/>
        <v>0415500990生活介護</v>
      </c>
      <c r="B2904" s="237" t="s">
        <v>4646</v>
      </c>
      <c r="C2904" s="237" t="s">
        <v>4647</v>
      </c>
      <c r="D2904" s="237" t="str">
        <f t="shared" si="504"/>
        <v>シャカイフクシホウジンチャレンジドライフ</v>
      </c>
      <c r="E2904" s="237" t="s">
        <v>4648</v>
      </c>
      <c r="F2904" s="237" t="str">
        <f t="shared" si="505"/>
        <v>981</v>
      </c>
      <c r="G2904" s="237" t="str">
        <f t="shared" si="506"/>
        <v>3203</v>
      </c>
      <c r="H2904" s="237" t="s">
        <v>10796</v>
      </c>
      <c r="I2904" s="237" t="str">
        <f t="shared" si="507"/>
        <v>仙台市泉区高森７丁目１番地の４</v>
      </c>
      <c r="J2904" s="237" t="s">
        <v>10797</v>
      </c>
      <c r="K2904" s="237" t="s">
        <v>7598</v>
      </c>
      <c r="L2904" s="237" t="s">
        <v>248</v>
      </c>
      <c r="M2904" s="237" t="s">
        <v>4652</v>
      </c>
      <c r="N2904" s="237" t="s">
        <v>12801</v>
      </c>
      <c r="O2904" s="237" t="s">
        <v>12802</v>
      </c>
      <c r="P2904" s="237" t="s">
        <v>4648</v>
      </c>
      <c r="Q2904" s="237" t="s">
        <v>8511</v>
      </c>
      <c r="R2904" s="237" t="s">
        <v>12803</v>
      </c>
      <c r="S2904" s="237" t="s">
        <v>4650</v>
      </c>
      <c r="T2904" s="237" t="s">
        <v>4651</v>
      </c>
      <c r="U2904" s="237" t="s">
        <v>12804</v>
      </c>
      <c r="V2904" s="237" t="s">
        <v>105</v>
      </c>
      <c r="W2904" s="237"/>
      <c r="X2904" s="237"/>
      <c r="Y2904" s="237" t="s">
        <v>12801</v>
      </c>
      <c r="Z2904" s="237" t="s">
        <v>12802</v>
      </c>
      <c r="AA2904" s="237" t="str">
        <f t="shared" si="508"/>
        <v>フォレスターナセンダイ</v>
      </c>
      <c r="AB2904" s="237" t="s">
        <v>4648</v>
      </c>
      <c r="AC2904" s="237" t="str">
        <f t="shared" si="509"/>
        <v>981</v>
      </c>
      <c r="AD2904" s="237" t="str">
        <f t="shared" si="510"/>
        <v>3203</v>
      </c>
      <c r="AE2904" s="237" t="s">
        <v>8511</v>
      </c>
      <c r="AF2904" s="237" t="s">
        <v>12803</v>
      </c>
      <c r="AG2904" s="237" t="str">
        <f t="shared" si="511"/>
        <v>仙台市泉区高森7丁目1番地の2</v>
      </c>
      <c r="AH2904" s="237" t="s">
        <v>4650</v>
      </c>
      <c r="AI2904" s="237" t="s">
        <v>4651</v>
      </c>
      <c r="AJ2904" s="237" t="s">
        <v>260</v>
      </c>
    </row>
    <row r="2905" spans="1:36">
      <c r="A2905" s="237" t="str">
        <f t="shared" si="503"/>
        <v>0415501006短期入所</v>
      </c>
      <c r="B2905" s="237" t="s">
        <v>12805</v>
      </c>
      <c r="C2905" s="237" t="s">
        <v>12806</v>
      </c>
      <c r="D2905" s="237" t="str">
        <f t="shared" si="504"/>
        <v>トクテイヒエイリカツドウホウジンクモリノチハレ</v>
      </c>
      <c r="E2905" s="237" t="s">
        <v>4308</v>
      </c>
      <c r="F2905" s="237" t="str">
        <f t="shared" si="505"/>
        <v>989</v>
      </c>
      <c r="G2905" s="237" t="str">
        <f t="shared" si="506"/>
        <v>6153</v>
      </c>
      <c r="H2905" s="237" t="s">
        <v>12807</v>
      </c>
      <c r="I2905" s="237" t="str">
        <f t="shared" si="507"/>
        <v>大崎市古川七日町4番33号</v>
      </c>
      <c r="J2905" s="237" t="s">
        <v>4310</v>
      </c>
      <c r="K2905" s="237" t="s">
        <v>4310</v>
      </c>
      <c r="L2905" s="237" t="s">
        <v>901</v>
      </c>
      <c r="M2905" s="237" t="s">
        <v>4311</v>
      </c>
      <c r="N2905" s="237" t="s">
        <v>12808</v>
      </c>
      <c r="O2905" s="237" t="s">
        <v>12809</v>
      </c>
      <c r="P2905" s="237" t="s">
        <v>2366</v>
      </c>
      <c r="Q2905" s="237" t="s">
        <v>8511</v>
      </c>
      <c r="R2905" s="237" t="s">
        <v>12810</v>
      </c>
      <c r="S2905" s="237" t="s">
        <v>12811</v>
      </c>
      <c r="T2905" s="237" t="s">
        <v>12811</v>
      </c>
      <c r="U2905" s="237" t="s">
        <v>12812</v>
      </c>
      <c r="V2905" s="237" t="s">
        <v>277</v>
      </c>
      <c r="W2905" s="237"/>
      <c r="X2905" s="237"/>
      <c r="Y2905" s="237" t="s">
        <v>12808</v>
      </c>
      <c r="Z2905" s="237" t="s">
        <v>12809</v>
      </c>
      <c r="AA2905" s="237" t="str">
        <f t="shared" si="508"/>
        <v>カムカム　センダイ</v>
      </c>
      <c r="AB2905" s="237" t="s">
        <v>2366</v>
      </c>
      <c r="AC2905" s="237" t="str">
        <f t="shared" si="509"/>
        <v>981</v>
      </c>
      <c r="AD2905" s="237" t="str">
        <f t="shared" si="510"/>
        <v>3103</v>
      </c>
      <c r="AE2905" s="237" t="s">
        <v>8511</v>
      </c>
      <c r="AF2905" s="237" t="s">
        <v>12810</v>
      </c>
      <c r="AG2905" s="237" t="str">
        <f t="shared" si="511"/>
        <v>仙台市泉区山の寺二丁目15番14号</v>
      </c>
      <c r="AH2905" s="237" t="s">
        <v>12811</v>
      </c>
      <c r="AI2905" s="237" t="s">
        <v>12811</v>
      </c>
      <c r="AJ2905" s="237" t="s">
        <v>260</v>
      </c>
    </row>
    <row r="2906" spans="1:36">
      <c r="A2906" s="237" t="str">
        <f t="shared" si="503"/>
        <v>0415501014居宅介護</v>
      </c>
      <c r="B2906" s="237" t="s">
        <v>12813</v>
      </c>
      <c r="C2906" s="237" t="s">
        <v>12814</v>
      </c>
      <c r="D2906" s="237" t="str">
        <f t="shared" si="504"/>
        <v>ゴウドウカイシャフォースマイリング</v>
      </c>
      <c r="E2906" s="237" t="s">
        <v>12284</v>
      </c>
      <c r="F2906" s="237" t="str">
        <f t="shared" si="505"/>
        <v>981</v>
      </c>
      <c r="G2906" s="237" t="str">
        <f t="shared" si="506"/>
        <v>3213</v>
      </c>
      <c r="H2906" s="237" t="s">
        <v>12815</v>
      </c>
      <c r="I2906" s="237" t="str">
        <f t="shared" si="507"/>
        <v>仙台市泉区南中山三丁目32番14号</v>
      </c>
      <c r="J2906" s="237" t="s">
        <v>12816</v>
      </c>
      <c r="K2906" s="237" t="s">
        <v>12816</v>
      </c>
      <c r="L2906" s="237" t="s">
        <v>821</v>
      </c>
      <c r="M2906" s="237" t="s">
        <v>12817</v>
      </c>
      <c r="N2906" s="237" t="s">
        <v>12818</v>
      </c>
      <c r="O2906" s="237" t="s">
        <v>12819</v>
      </c>
      <c r="P2906" s="237" t="s">
        <v>5960</v>
      </c>
      <c r="Q2906" s="237" t="s">
        <v>8511</v>
      </c>
      <c r="R2906" s="237" t="s">
        <v>12820</v>
      </c>
      <c r="S2906" s="237" t="s">
        <v>12821</v>
      </c>
      <c r="T2906" s="237" t="s">
        <v>12822</v>
      </c>
      <c r="U2906" s="237" t="s">
        <v>12823</v>
      </c>
      <c r="V2906" s="237" t="s">
        <v>99</v>
      </c>
      <c r="W2906" s="237"/>
      <c r="X2906" s="237"/>
      <c r="Y2906" s="237" t="s">
        <v>12818</v>
      </c>
      <c r="Z2906" s="237" t="s">
        <v>12819</v>
      </c>
      <c r="AA2906" s="237" t="str">
        <f t="shared" si="508"/>
        <v>ヘルパーステーションＫＯＫＵＡ</v>
      </c>
      <c r="AB2906" s="237" t="s">
        <v>5960</v>
      </c>
      <c r="AC2906" s="237" t="str">
        <f t="shared" si="509"/>
        <v>981</v>
      </c>
      <c r="AD2906" s="237" t="str">
        <f t="shared" si="510"/>
        <v>3212</v>
      </c>
      <c r="AE2906" s="237" t="s">
        <v>8511</v>
      </c>
      <c r="AF2906" s="237" t="s">
        <v>12820</v>
      </c>
      <c r="AG2906" s="237" t="str">
        <f t="shared" si="511"/>
        <v>仙台市泉区長命ケ丘五丁目１番地の8佐藤コーポ101号室</v>
      </c>
      <c r="AH2906" s="237" t="s">
        <v>12821</v>
      </c>
      <c r="AI2906" s="237" t="s">
        <v>12822</v>
      </c>
      <c r="AJ2906" s="237" t="s">
        <v>2348</v>
      </c>
    </row>
    <row r="2907" spans="1:36">
      <c r="A2907" s="237" t="str">
        <f t="shared" si="503"/>
        <v>0415501014重度訪問介護</v>
      </c>
      <c r="B2907" s="237" t="s">
        <v>12813</v>
      </c>
      <c r="C2907" s="237" t="s">
        <v>12814</v>
      </c>
      <c r="D2907" s="237" t="str">
        <f t="shared" si="504"/>
        <v>ゴウドウカイシャフォースマイリング</v>
      </c>
      <c r="E2907" s="237" t="s">
        <v>12284</v>
      </c>
      <c r="F2907" s="237" t="str">
        <f t="shared" si="505"/>
        <v>981</v>
      </c>
      <c r="G2907" s="237" t="str">
        <f t="shared" si="506"/>
        <v>3213</v>
      </c>
      <c r="H2907" s="237" t="s">
        <v>12815</v>
      </c>
      <c r="I2907" s="237" t="str">
        <f t="shared" si="507"/>
        <v>仙台市泉区南中山三丁目32番14号</v>
      </c>
      <c r="J2907" s="237" t="s">
        <v>12816</v>
      </c>
      <c r="K2907" s="237" t="s">
        <v>12816</v>
      </c>
      <c r="L2907" s="237" t="s">
        <v>821</v>
      </c>
      <c r="M2907" s="237" t="s">
        <v>12817</v>
      </c>
      <c r="N2907" s="237" t="s">
        <v>12818</v>
      </c>
      <c r="O2907" s="237" t="s">
        <v>12819</v>
      </c>
      <c r="P2907" s="237" t="s">
        <v>5960</v>
      </c>
      <c r="Q2907" s="237" t="s">
        <v>8511</v>
      </c>
      <c r="R2907" s="237" t="s">
        <v>12820</v>
      </c>
      <c r="S2907" s="237" t="s">
        <v>12821</v>
      </c>
      <c r="T2907" s="237" t="s">
        <v>12822</v>
      </c>
      <c r="U2907" s="237" t="s">
        <v>12823</v>
      </c>
      <c r="V2907" s="237" t="s">
        <v>101</v>
      </c>
      <c r="W2907" s="237"/>
      <c r="X2907" s="237"/>
      <c r="Y2907" s="237" t="s">
        <v>12818</v>
      </c>
      <c r="Z2907" s="237" t="s">
        <v>12819</v>
      </c>
      <c r="AA2907" s="237" t="str">
        <f t="shared" si="508"/>
        <v>ヘルパーステーションＫＯＫＵＡ</v>
      </c>
      <c r="AB2907" s="237" t="s">
        <v>5960</v>
      </c>
      <c r="AC2907" s="237" t="str">
        <f t="shared" si="509"/>
        <v>981</v>
      </c>
      <c r="AD2907" s="237" t="str">
        <f t="shared" si="510"/>
        <v>3212</v>
      </c>
      <c r="AE2907" s="237" t="s">
        <v>8511</v>
      </c>
      <c r="AF2907" s="237" t="s">
        <v>12820</v>
      </c>
      <c r="AG2907" s="237" t="str">
        <f t="shared" si="511"/>
        <v>仙台市泉区長命ケ丘五丁目１番地の8佐藤コーポ101号室</v>
      </c>
      <c r="AH2907" s="237" t="s">
        <v>12821</v>
      </c>
      <c r="AI2907" s="237" t="s">
        <v>12822</v>
      </c>
      <c r="AJ2907" s="237" t="s">
        <v>2348</v>
      </c>
    </row>
    <row r="2908" spans="1:36">
      <c r="A2908" s="237" t="str">
        <f t="shared" si="503"/>
        <v>0415501014同行援護</v>
      </c>
      <c r="B2908" s="237" t="s">
        <v>12813</v>
      </c>
      <c r="C2908" s="237" t="s">
        <v>12814</v>
      </c>
      <c r="D2908" s="237" t="str">
        <f t="shared" si="504"/>
        <v>ゴウドウカイシャフォースマイリング</v>
      </c>
      <c r="E2908" s="237" t="s">
        <v>12284</v>
      </c>
      <c r="F2908" s="237" t="str">
        <f t="shared" si="505"/>
        <v>981</v>
      </c>
      <c r="G2908" s="237" t="str">
        <f t="shared" si="506"/>
        <v>3213</v>
      </c>
      <c r="H2908" s="237" t="s">
        <v>12815</v>
      </c>
      <c r="I2908" s="237" t="str">
        <f t="shared" si="507"/>
        <v>仙台市泉区南中山三丁目32番14号</v>
      </c>
      <c r="J2908" s="237" t="s">
        <v>12816</v>
      </c>
      <c r="K2908" s="237" t="s">
        <v>12816</v>
      </c>
      <c r="L2908" s="237" t="s">
        <v>821</v>
      </c>
      <c r="M2908" s="237" t="s">
        <v>12817</v>
      </c>
      <c r="N2908" s="237" t="s">
        <v>12818</v>
      </c>
      <c r="O2908" s="237" t="s">
        <v>12819</v>
      </c>
      <c r="P2908" s="237" t="s">
        <v>5960</v>
      </c>
      <c r="Q2908" s="237" t="s">
        <v>8511</v>
      </c>
      <c r="R2908" s="237" t="s">
        <v>12820</v>
      </c>
      <c r="S2908" s="237" t="s">
        <v>12821</v>
      </c>
      <c r="T2908" s="237" t="s">
        <v>12822</v>
      </c>
      <c r="U2908" s="237" t="s">
        <v>12823</v>
      </c>
      <c r="V2908" s="237" t="s">
        <v>126</v>
      </c>
      <c r="W2908" s="237"/>
      <c r="X2908" s="237"/>
      <c r="Y2908" s="237" t="s">
        <v>12818</v>
      </c>
      <c r="Z2908" s="237" t="s">
        <v>12819</v>
      </c>
      <c r="AA2908" s="237" t="str">
        <f t="shared" si="508"/>
        <v>ヘルパーステーションＫＯＫＵＡ</v>
      </c>
      <c r="AB2908" s="237" t="s">
        <v>5960</v>
      </c>
      <c r="AC2908" s="237" t="str">
        <f t="shared" si="509"/>
        <v>981</v>
      </c>
      <c r="AD2908" s="237" t="str">
        <f t="shared" si="510"/>
        <v>3212</v>
      </c>
      <c r="AE2908" s="237" t="s">
        <v>8511</v>
      </c>
      <c r="AF2908" s="237" t="s">
        <v>12824</v>
      </c>
      <c r="AG2908" s="237" t="str">
        <f t="shared" si="511"/>
        <v>仙台市泉区長命ケ丘五丁目１番地の5佐藤コーポ101号室</v>
      </c>
      <c r="AH2908" s="237" t="s">
        <v>12821</v>
      </c>
      <c r="AI2908" s="237" t="s">
        <v>12822</v>
      </c>
      <c r="AJ2908" s="237" t="s">
        <v>2348</v>
      </c>
    </row>
    <row r="2909" spans="1:36">
      <c r="A2909" s="237" t="str">
        <f t="shared" si="503"/>
        <v>0415501022居宅介護</v>
      </c>
      <c r="B2909" s="237" t="s">
        <v>7061</v>
      </c>
      <c r="C2909" s="237" t="s">
        <v>7062</v>
      </c>
      <c r="D2909" s="237" t="str">
        <f t="shared" si="504"/>
        <v>ユウゲンカイシャヒダマリカイゴ</v>
      </c>
      <c r="E2909" s="237" t="s">
        <v>7063</v>
      </c>
      <c r="F2909" s="237" t="str">
        <f t="shared" si="505"/>
        <v>981</v>
      </c>
      <c r="G2909" s="237" t="str">
        <f t="shared" si="506"/>
        <v>3222</v>
      </c>
      <c r="H2909" s="237" t="s">
        <v>7064</v>
      </c>
      <c r="I2909" s="237" t="str">
        <f t="shared" si="507"/>
        <v>仙台市泉区住吉台東五丁目５番地の８</v>
      </c>
      <c r="J2909" s="237" t="s">
        <v>7065</v>
      </c>
      <c r="K2909" s="237" t="s">
        <v>7066</v>
      </c>
      <c r="L2909" s="237" t="s">
        <v>339</v>
      </c>
      <c r="M2909" s="237" t="s">
        <v>7067</v>
      </c>
      <c r="N2909" s="237" t="s">
        <v>7068</v>
      </c>
      <c r="O2909" s="237" t="s">
        <v>7069</v>
      </c>
      <c r="P2909" s="237" t="s">
        <v>7063</v>
      </c>
      <c r="Q2909" s="237" t="s">
        <v>8511</v>
      </c>
      <c r="R2909" s="237" t="s">
        <v>12825</v>
      </c>
      <c r="S2909" s="237" t="s">
        <v>12826</v>
      </c>
      <c r="T2909" s="237" t="s">
        <v>12827</v>
      </c>
      <c r="U2909" s="237" t="s">
        <v>12828</v>
      </c>
      <c r="V2909" s="237" t="s">
        <v>99</v>
      </c>
      <c r="W2909" s="237"/>
      <c r="X2909" s="237"/>
      <c r="Y2909" s="237" t="s">
        <v>7068</v>
      </c>
      <c r="Z2909" s="237" t="s">
        <v>7069</v>
      </c>
      <c r="AA2909" s="237" t="str">
        <f t="shared" si="508"/>
        <v>ヒダマリカイゴ</v>
      </c>
      <c r="AB2909" s="237" t="s">
        <v>7063</v>
      </c>
      <c r="AC2909" s="237" t="str">
        <f t="shared" si="509"/>
        <v>981</v>
      </c>
      <c r="AD2909" s="237" t="str">
        <f t="shared" si="510"/>
        <v>3222</v>
      </c>
      <c r="AE2909" s="237" t="s">
        <v>8511</v>
      </c>
      <c r="AF2909" s="237" t="s">
        <v>12825</v>
      </c>
      <c r="AG2909" s="237" t="str">
        <f t="shared" si="511"/>
        <v>仙台市泉区住吉台東三丁目２番地の４</v>
      </c>
      <c r="AH2909" s="237" t="s">
        <v>12826</v>
      </c>
      <c r="AI2909" s="237" t="s">
        <v>12827</v>
      </c>
      <c r="AJ2909" s="237" t="s">
        <v>260</v>
      </c>
    </row>
    <row r="2910" spans="1:36">
      <c r="A2910" s="237" t="str">
        <f t="shared" si="503"/>
        <v>0415501022重度訪問介護</v>
      </c>
      <c r="B2910" s="237" t="s">
        <v>7061</v>
      </c>
      <c r="C2910" s="237" t="s">
        <v>7062</v>
      </c>
      <c r="D2910" s="237" t="str">
        <f t="shared" si="504"/>
        <v>ユウゲンカイシャヒダマリカイゴ</v>
      </c>
      <c r="E2910" s="237" t="s">
        <v>7063</v>
      </c>
      <c r="F2910" s="237" t="str">
        <f t="shared" si="505"/>
        <v>981</v>
      </c>
      <c r="G2910" s="237" t="str">
        <f t="shared" si="506"/>
        <v>3222</v>
      </c>
      <c r="H2910" s="237" t="s">
        <v>7064</v>
      </c>
      <c r="I2910" s="237" t="str">
        <f t="shared" si="507"/>
        <v>仙台市泉区住吉台東五丁目５番地の８</v>
      </c>
      <c r="J2910" s="237" t="s">
        <v>7065</v>
      </c>
      <c r="K2910" s="237" t="s">
        <v>7066</v>
      </c>
      <c r="L2910" s="237" t="s">
        <v>339</v>
      </c>
      <c r="M2910" s="237" t="s">
        <v>7067</v>
      </c>
      <c r="N2910" s="237" t="s">
        <v>7068</v>
      </c>
      <c r="O2910" s="237" t="s">
        <v>7069</v>
      </c>
      <c r="P2910" s="237" t="s">
        <v>7063</v>
      </c>
      <c r="Q2910" s="237" t="s">
        <v>8511</v>
      </c>
      <c r="R2910" s="237" t="s">
        <v>12825</v>
      </c>
      <c r="S2910" s="237" t="s">
        <v>12826</v>
      </c>
      <c r="T2910" s="237" t="s">
        <v>12827</v>
      </c>
      <c r="U2910" s="237" t="s">
        <v>12828</v>
      </c>
      <c r="V2910" s="237" t="s">
        <v>101</v>
      </c>
      <c r="W2910" s="237"/>
      <c r="X2910" s="237"/>
      <c r="Y2910" s="237" t="s">
        <v>7068</v>
      </c>
      <c r="Z2910" s="237" t="s">
        <v>7069</v>
      </c>
      <c r="AA2910" s="237" t="str">
        <f t="shared" si="508"/>
        <v>ヒダマリカイゴ</v>
      </c>
      <c r="AB2910" s="237" t="s">
        <v>7063</v>
      </c>
      <c r="AC2910" s="237" t="str">
        <f t="shared" si="509"/>
        <v>981</v>
      </c>
      <c r="AD2910" s="237" t="str">
        <f t="shared" si="510"/>
        <v>3222</v>
      </c>
      <c r="AE2910" s="237" t="s">
        <v>8511</v>
      </c>
      <c r="AF2910" s="237" t="s">
        <v>12825</v>
      </c>
      <c r="AG2910" s="237" t="str">
        <f t="shared" si="511"/>
        <v>仙台市泉区住吉台東三丁目２番地の４</v>
      </c>
      <c r="AH2910" s="237" t="s">
        <v>12826</v>
      </c>
      <c r="AI2910" s="237" t="s">
        <v>12827</v>
      </c>
      <c r="AJ2910" s="237" t="s">
        <v>260</v>
      </c>
    </row>
    <row r="2911" spans="1:36">
      <c r="A2911" s="237" t="str">
        <f t="shared" si="503"/>
        <v>0415501022同行援護</v>
      </c>
      <c r="B2911" s="237" t="s">
        <v>7061</v>
      </c>
      <c r="C2911" s="237" t="s">
        <v>7062</v>
      </c>
      <c r="D2911" s="237" t="str">
        <f t="shared" si="504"/>
        <v>ユウゲンカイシャヒダマリカイゴ</v>
      </c>
      <c r="E2911" s="237" t="s">
        <v>7063</v>
      </c>
      <c r="F2911" s="237" t="str">
        <f t="shared" si="505"/>
        <v>981</v>
      </c>
      <c r="G2911" s="237" t="str">
        <f t="shared" si="506"/>
        <v>3222</v>
      </c>
      <c r="H2911" s="237" t="s">
        <v>7064</v>
      </c>
      <c r="I2911" s="237" t="str">
        <f t="shared" si="507"/>
        <v>仙台市泉区住吉台東五丁目５番地の８</v>
      </c>
      <c r="J2911" s="237" t="s">
        <v>7065</v>
      </c>
      <c r="K2911" s="237" t="s">
        <v>7066</v>
      </c>
      <c r="L2911" s="237" t="s">
        <v>339</v>
      </c>
      <c r="M2911" s="237" t="s">
        <v>7067</v>
      </c>
      <c r="N2911" s="237" t="s">
        <v>7068</v>
      </c>
      <c r="O2911" s="237" t="s">
        <v>7069</v>
      </c>
      <c r="P2911" s="237" t="s">
        <v>7063</v>
      </c>
      <c r="Q2911" s="237" t="s">
        <v>8511</v>
      </c>
      <c r="R2911" s="237" t="s">
        <v>12825</v>
      </c>
      <c r="S2911" s="237" t="s">
        <v>12826</v>
      </c>
      <c r="T2911" s="237" t="s">
        <v>12827</v>
      </c>
      <c r="U2911" s="237" t="s">
        <v>12828</v>
      </c>
      <c r="V2911" s="237" t="s">
        <v>126</v>
      </c>
      <c r="W2911" s="237"/>
      <c r="X2911" s="237"/>
      <c r="Y2911" s="237" t="s">
        <v>7068</v>
      </c>
      <c r="Z2911" s="237" t="s">
        <v>7069</v>
      </c>
      <c r="AA2911" s="237" t="str">
        <f t="shared" si="508"/>
        <v>ヒダマリカイゴ</v>
      </c>
      <c r="AB2911" s="237" t="s">
        <v>7063</v>
      </c>
      <c r="AC2911" s="237" t="str">
        <f t="shared" si="509"/>
        <v>981</v>
      </c>
      <c r="AD2911" s="237" t="str">
        <f t="shared" si="510"/>
        <v>3222</v>
      </c>
      <c r="AE2911" s="237" t="s">
        <v>8511</v>
      </c>
      <c r="AF2911" s="237" t="s">
        <v>12825</v>
      </c>
      <c r="AG2911" s="237" t="str">
        <f t="shared" si="511"/>
        <v>仙台市泉区住吉台東三丁目２番地の４</v>
      </c>
      <c r="AH2911" s="237" t="s">
        <v>12826</v>
      </c>
      <c r="AI2911" s="237" t="s">
        <v>12827</v>
      </c>
      <c r="AJ2911" s="237" t="s">
        <v>260</v>
      </c>
    </row>
    <row r="2912" spans="1:36">
      <c r="A2912" s="237" t="str">
        <f t="shared" si="503"/>
        <v>0415501089居宅介護</v>
      </c>
      <c r="B2912" s="237" t="s">
        <v>7277</v>
      </c>
      <c r="C2912" s="237" t="s">
        <v>7278</v>
      </c>
      <c r="D2912" s="237" t="str">
        <f t="shared" si="504"/>
        <v>シャカイフクシホウジンツドイノイエ</v>
      </c>
      <c r="E2912" s="237" t="s">
        <v>7279</v>
      </c>
      <c r="F2912" s="237" t="str">
        <f t="shared" si="505"/>
        <v>984</v>
      </c>
      <c r="G2912" s="237" t="str">
        <f t="shared" si="506"/>
        <v>0838</v>
      </c>
      <c r="H2912" s="237" t="s">
        <v>7280</v>
      </c>
      <c r="I2912" s="237" t="str">
        <f t="shared" si="507"/>
        <v>仙台市若林区上飯田一丁目１７番５８号</v>
      </c>
      <c r="J2912" s="237" t="s">
        <v>7281</v>
      </c>
      <c r="K2912" s="237" t="s">
        <v>7282</v>
      </c>
      <c r="L2912" s="237" t="s">
        <v>248</v>
      </c>
      <c r="M2912" s="237" t="s">
        <v>7283</v>
      </c>
      <c r="N2912" s="237" t="s">
        <v>12829</v>
      </c>
      <c r="O2912" s="237" t="s">
        <v>12830</v>
      </c>
      <c r="P2912" s="237" t="s">
        <v>9006</v>
      </c>
      <c r="Q2912" s="237" t="s">
        <v>8511</v>
      </c>
      <c r="R2912" s="237" t="s">
        <v>12831</v>
      </c>
      <c r="S2912" s="237" t="s">
        <v>12486</v>
      </c>
      <c r="T2912" s="237" t="s">
        <v>12487</v>
      </c>
      <c r="U2912" s="237" t="s">
        <v>12832</v>
      </c>
      <c r="V2912" s="237" t="s">
        <v>99</v>
      </c>
      <c r="W2912" s="237"/>
      <c r="X2912" s="237"/>
      <c r="Y2912" s="237" t="s">
        <v>12829</v>
      </c>
      <c r="Z2912" s="237" t="s">
        <v>12830</v>
      </c>
      <c r="AA2912" s="237" t="str">
        <f t="shared" si="508"/>
        <v>ペンタス</v>
      </c>
      <c r="AB2912" s="237" t="s">
        <v>9006</v>
      </c>
      <c r="AC2912" s="237" t="str">
        <f t="shared" si="509"/>
        <v>981</v>
      </c>
      <c r="AD2912" s="237" t="str">
        <f t="shared" si="510"/>
        <v>8003</v>
      </c>
      <c r="AE2912" s="237" t="s">
        <v>8511</v>
      </c>
      <c r="AF2912" s="237" t="s">
        <v>12831</v>
      </c>
      <c r="AG2912" s="237" t="str">
        <f t="shared" si="511"/>
        <v>仙台市泉区南光台三丁目１番24号</v>
      </c>
      <c r="AH2912" s="237" t="s">
        <v>12486</v>
      </c>
      <c r="AI2912" s="237" t="s">
        <v>12487</v>
      </c>
      <c r="AJ2912" s="237" t="s">
        <v>260</v>
      </c>
    </row>
    <row r="2913" spans="1:36">
      <c r="A2913" s="237" t="str">
        <f t="shared" si="503"/>
        <v>0415501089重度訪問介護</v>
      </c>
      <c r="B2913" s="237" t="s">
        <v>7277</v>
      </c>
      <c r="C2913" s="237" t="s">
        <v>7278</v>
      </c>
      <c r="D2913" s="237" t="str">
        <f t="shared" si="504"/>
        <v>シャカイフクシホウジンツドイノイエ</v>
      </c>
      <c r="E2913" s="237" t="s">
        <v>7279</v>
      </c>
      <c r="F2913" s="237" t="str">
        <f t="shared" si="505"/>
        <v>984</v>
      </c>
      <c r="G2913" s="237" t="str">
        <f t="shared" si="506"/>
        <v>0838</v>
      </c>
      <c r="H2913" s="237" t="s">
        <v>7280</v>
      </c>
      <c r="I2913" s="237" t="str">
        <f t="shared" si="507"/>
        <v>仙台市若林区上飯田一丁目１７番５８号</v>
      </c>
      <c r="J2913" s="237" t="s">
        <v>7281</v>
      </c>
      <c r="K2913" s="237" t="s">
        <v>7282</v>
      </c>
      <c r="L2913" s="237" t="s">
        <v>248</v>
      </c>
      <c r="M2913" s="237" t="s">
        <v>7283</v>
      </c>
      <c r="N2913" s="237" t="s">
        <v>12829</v>
      </c>
      <c r="O2913" s="237" t="s">
        <v>12830</v>
      </c>
      <c r="P2913" s="237" t="s">
        <v>9006</v>
      </c>
      <c r="Q2913" s="237" t="s">
        <v>8511</v>
      </c>
      <c r="R2913" s="237" t="s">
        <v>12831</v>
      </c>
      <c r="S2913" s="237" t="s">
        <v>12486</v>
      </c>
      <c r="T2913" s="237" t="s">
        <v>12487</v>
      </c>
      <c r="U2913" s="237" t="s">
        <v>12832</v>
      </c>
      <c r="V2913" s="237" t="s">
        <v>101</v>
      </c>
      <c r="W2913" s="237"/>
      <c r="X2913" s="237"/>
      <c r="Y2913" s="237" t="s">
        <v>12829</v>
      </c>
      <c r="Z2913" s="237" t="s">
        <v>12830</v>
      </c>
      <c r="AA2913" s="237" t="str">
        <f t="shared" si="508"/>
        <v>ペンタス</v>
      </c>
      <c r="AB2913" s="237" t="s">
        <v>9006</v>
      </c>
      <c r="AC2913" s="237" t="str">
        <f t="shared" si="509"/>
        <v>981</v>
      </c>
      <c r="AD2913" s="237" t="str">
        <f t="shared" si="510"/>
        <v>8003</v>
      </c>
      <c r="AE2913" s="237" t="s">
        <v>8511</v>
      </c>
      <c r="AF2913" s="237" t="s">
        <v>12831</v>
      </c>
      <c r="AG2913" s="237" t="str">
        <f t="shared" si="511"/>
        <v>仙台市泉区南光台三丁目１番24号</v>
      </c>
      <c r="AH2913" s="237" t="s">
        <v>12486</v>
      </c>
      <c r="AI2913" s="237" t="s">
        <v>12487</v>
      </c>
      <c r="AJ2913" s="237" t="s">
        <v>260</v>
      </c>
    </row>
    <row r="2914" spans="1:36">
      <c r="A2914" s="237" t="str">
        <f t="shared" si="503"/>
        <v>0415501089行動援護</v>
      </c>
      <c r="B2914" s="237" t="s">
        <v>7277</v>
      </c>
      <c r="C2914" s="237" t="s">
        <v>7278</v>
      </c>
      <c r="D2914" s="237" t="str">
        <f t="shared" si="504"/>
        <v>シャカイフクシホウジンツドイノイエ</v>
      </c>
      <c r="E2914" s="237" t="s">
        <v>7279</v>
      </c>
      <c r="F2914" s="237" t="str">
        <f t="shared" si="505"/>
        <v>984</v>
      </c>
      <c r="G2914" s="237" t="str">
        <f t="shared" si="506"/>
        <v>0838</v>
      </c>
      <c r="H2914" s="237" t="s">
        <v>7280</v>
      </c>
      <c r="I2914" s="237" t="str">
        <f t="shared" si="507"/>
        <v>仙台市若林区上飯田一丁目１７番５８号</v>
      </c>
      <c r="J2914" s="237" t="s">
        <v>7281</v>
      </c>
      <c r="K2914" s="237" t="s">
        <v>7282</v>
      </c>
      <c r="L2914" s="237" t="s">
        <v>248</v>
      </c>
      <c r="M2914" s="237" t="s">
        <v>7283</v>
      </c>
      <c r="N2914" s="237" t="s">
        <v>12829</v>
      </c>
      <c r="O2914" s="237" t="s">
        <v>12830</v>
      </c>
      <c r="P2914" s="237" t="s">
        <v>9006</v>
      </c>
      <c r="Q2914" s="237" t="s">
        <v>8511</v>
      </c>
      <c r="R2914" s="237" t="s">
        <v>12831</v>
      </c>
      <c r="S2914" s="237" t="s">
        <v>12486</v>
      </c>
      <c r="T2914" s="237" t="s">
        <v>12487</v>
      </c>
      <c r="U2914" s="237" t="s">
        <v>12832</v>
      </c>
      <c r="V2914" s="237" t="s">
        <v>102</v>
      </c>
      <c r="W2914" s="237"/>
      <c r="X2914" s="237"/>
      <c r="Y2914" s="237" t="s">
        <v>12829</v>
      </c>
      <c r="Z2914" s="237" t="s">
        <v>12830</v>
      </c>
      <c r="AA2914" s="237" t="str">
        <f t="shared" si="508"/>
        <v>ペンタス</v>
      </c>
      <c r="AB2914" s="237" t="s">
        <v>9006</v>
      </c>
      <c r="AC2914" s="237" t="str">
        <f t="shared" si="509"/>
        <v>981</v>
      </c>
      <c r="AD2914" s="237" t="str">
        <f t="shared" si="510"/>
        <v>8003</v>
      </c>
      <c r="AE2914" s="237" t="s">
        <v>8511</v>
      </c>
      <c r="AF2914" s="237" t="s">
        <v>12831</v>
      </c>
      <c r="AG2914" s="237" t="str">
        <f t="shared" si="511"/>
        <v>仙台市泉区南光台三丁目１番24号</v>
      </c>
      <c r="AH2914" s="237" t="s">
        <v>12486</v>
      </c>
      <c r="AI2914" s="237" t="s">
        <v>12487</v>
      </c>
      <c r="AJ2914" s="237" t="s">
        <v>260</v>
      </c>
    </row>
    <row r="2915" spans="1:36">
      <c r="A2915" s="237" t="str">
        <f t="shared" si="503"/>
        <v>0415501089同行援護</v>
      </c>
      <c r="B2915" s="237" t="s">
        <v>7277</v>
      </c>
      <c r="C2915" s="237" t="s">
        <v>7278</v>
      </c>
      <c r="D2915" s="237" t="str">
        <f t="shared" si="504"/>
        <v>シャカイフクシホウジンツドイノイエ</v>
      </c>
      <c r="E2915" s="237" t="s">
        <v>7279</v>
      </c>
      <c r="F2915" s="237" t="str">
        <f t="shared" si="505"/>
        <v>984</v>
      </c>
      <c r="G2915" s="237" t="str">
        <f t="shared" si="506"/>
        <v>0838</v>
      </c>
      <c r="H2915" s="237" t="s">
        <v>7280</v>
      </c>
      <c r="I2915" s="237" t="str">
        <f t="shared" si="507"/>
        <v>仙台市若林区上飯田一丁目１７番５８号</v>
      </c>
      <c r="J2915" s="237" t="s">
        <v>7281</v>
      </c>
      <c r="K2915" s="237" t="s">
        <v>7282</v>
      </c>
      <c r="L2915" s="237" t="s">
        <v>248</v>
      </c>
      <c r="M2915" s="237" t="s">
        <v>7283</v>
      </c>
      <c r="N2915" s="237" t="s">
        <v>12829</v>
      </c>
      <c r="O2915" s="237" t="s">
        <v>12830</v>
      </c>
      <c r="P2915" s="237" t="s">
        <v>9006</v>
      </c>
      <c r="Q2915" s="237" t="s">
        <v>8511</v>
      </c>
      <c r="R2915" s="237" t="s">
        <v>12831</v>
      </c>
      <c r="S2915" s="237" t="s">
        <v>12486</v>
      </c>
      <c r="T2915" s="237" t="s">
        <v>12487</v>
      </c>
      <c r="U2915" s="237" t="s">
        <v>12832</v>
      </c>
      <c r="V2915" s="237" t="s">
        <v>126</v>
      </c>
      <c r="W2915" s="237"/>
      <c r="X2915" s="237"/>
      <c r="Y2915" s="237" t="s">
        <v>12829</v>
      </c>
      <c r="Z2915" s="237" t="s">
        <v>12830</v>
      </c>
      <c r="AA2915" s="237" t="str">
        <f t="shared" si="508"/>
        <v>ペンタス</v>
      </c>
      <c r="AB2915" s="237" t="s">
        <v>9006</v>
      </c>
      <c r="AC2915" s="237" t="str">
        <f t="shared" si="509"/>
        <v>981</v>
      </c>
      <c r="AD2915" s="237" t="str">
        <f t="shared" si="510"/>
        <v>8003</v>
      </c>
      <c r="AE2915" s="237" t="s">
        <v>8511</v>
      </c>
      <c r="AF2915" s="237" t="s">
        <v>12831</v>
      </c>
      <c r="AG2915" s="237" t="str">
        <f t="shared" si="511"/>
        <v>仙台市泉区南光台三丁目１番24号</v>
      </c>
      <c r="AH2915" s="237" t="s">
        <v>12486</v>
      </c>
      <c r="AI2915" s="237" t="s">
        <v>12487</v>
      </c>
      <c r="AJ2915" s="237" t="s">
        <v>260</v>
      </c>
    </row>
    <row r="2916" spans="1:36">
      <c r="A2916" s="237" t="str">
        <f t="shared" si="503"/>
        <v>0415501097居宅介護</v>
      </c>
      <c r="B2916" s="237" t="s">
        <v>11394</v>
      </c>
      <c r="C2916" s="237" t="s">
        <v>11395</v>
      </c>
      <c r="D2916" s="237" t="str">
        <f t="shared" si="504"/>
        <v>コウエキザイダンホウジンミヤギコウセイキョウカイ</v>
      </c>
      <c r="E2916" s="237" t="s">
        <v>1400</v>
      </c>
      <c r="F2916" s="237" t="str">
        <f t="shared" si="505"/>
        <v>985</v>
      </c>
      <c r="G2916" s="237" t="str">
        <f t="shared" si="506"/>
        <v>0835</v>
      </c>
      <c r="H2916" s="237" t="s">
        <v>11396</v>
      </c>
      <c r="I2916" s="237" t="str">
        <f t="shared" si="507"/>
        <v>多賀城市下馬二丁目１３番７号</v>
      </c>
      <c r="J2916" s="237" t="s">
        <v>1402</v>
      </c>
      <c r="K2916" s="237" t="s">
        <v>1403</v>
      </c>
      <c r="L2916" s="237" t="s">
        <v>248</v>
      </c>
      <c r="M2916" s="237" t="s">
        <v>1404</v>
      </c>
      <c r="N2916" s="237" t="s">
        <v>12833</v>
      </c>
      <c r="O2916" s="237" t="s">
        <v>12834</v>
      </c>
      <c r="P2916" s="237" t="s">
        <v>9539</v>
      </c>
      <c r="Q2916" s="237" t="s">
        <v>8511</v>
      </c>
      <c r="R2916" s="237" t="s">
        <v>12835</v>
      </c>
      <c r="S2916" s="237" t="s">
        <v>12836</v>
      </c>
      <c r="T2916" s="237" t="s">
        <v>12837</v>
      </c>
      <c r="U2916" s="237" t="s">
        <v>12838</v>
      </c>
      <c r="V2916" s="237" t="s">
        <v>99</v>
      </c>
      <c r="W2916" s="237"/>
      <c r="X2916" s="237"/>
      <c r="Y2916" s="237" t="s">
        <v>12833</v>
      </c>
      <c r="Z2916" s="237" t="s">
        <v>12834</v>
      </c>
      <c r="AA2916" s="237" t="str">
        <f t="shared" si="508"/>
        <v>コウエキザイダンホウジンミヤギコウセイキョウカイケアステーションナンコウダイ　カイゴ</v>
      </c>
      <c r="AB2916" s="237" t="s">
        <v>9539</v>
      </c>
      <c r="AC2916" s="237" t="str">
        <f t="shared" si="509"/>
        <v>981</v>
      </c>
      <c r="AD2916" s="237" t="str">
        <f t="shared" si="510"/>
        <v>8001</v>
      </c>
      <c r="AE2916" s="237" t="s">
        <v>8511</v>
      </c>
      <c r="AF2916" s="237" t="s">
        <v>12835</v>
      </c>
      <c r="AG2916" s="237" t="str">
        <f t="shared" si="511"/>
        <v>仙台市泉区南光台東一丁目1番24号アルファ201-302号</v>
      </c>
      <c r="AH2916" s="237" t="s">
        <v>12836</v>
      </c>
      <c r="AI2916" s="237" t="s">
        <v>12837</v>
      </c>
      <c r="AJ2916" s="237" t="s">
        <v>332</v>
      </c>
    </row>
    <row r="2917" spans="1:36">
      <c r="A2917" s="237" t="str">
        <f t="shared" si="503"/>
        <v>0415501097重度訪問介護</v>
      </c>
      <c r="B2917" s="237" t="s">
        <v>11394</v>
      </c>
      <c r="C2917" s="237" t="s">
        <v>11395</v>
      </c>
      <c r="D2917" s="237" t="str">
        <f t="shared" si="504"/>
        <v>コウエキザイダンホウジンミヤギコウセイキョウカイ</v>
      </c>
      <c r="E2917" s="237" t="s">
        <v>1400</v>
      </c>
      <c r="F2917" s="237" t="str">
        <f t="shared" si="505"/>
        <v>985</v>
      </c>
      <c r="G2917" s="237" t="str">
        <f t="shared" si="506"/>
        <v>0835</v>
      </c>
      <c r="H2917" s="237" t="s">
        <v>11396</v>
      </c>
      <c r="I2917" s="237" t="str">
        <f t="shared" si="507"/>
        <v>多賀城市下馬二丁目１３番７号</v>
      </c>
      <c r="J2917" s="237" t="s">
        <v>1402</v>
      </c>
      <c r="K2917" s="237" t="s">
        <v>1403</v>
      </c>
      <c r="L2917" s="237" t="s">
        <v>248</v>
      </c>
      <c r="M2917" s="237" t="s">
        <v>1404</v>
      </c>
      <c r="N2917" s="237" t="s">
        <v>12833</v>
      </c>
      <c r="O2917" s="237" t="s">
        <v>12834</v>
      </c>
      <c r="P2917" s="237" t="s">
        <v>9539</v>
      </c>
      <c r="Q2917" s="237" t="s">
        <v>8511</v>
      </c>
      <c r="R2917" s="237" t="s">
        <v>12835</v>
      </c>
      <c r="S2917" s="237" t="s">
        <v>12836</v>
      </c>
      <c r="T2917" s="237" t="s">
        <v>12837</v>
      </c>
      <c r="U2917" s="237" t="s">
        <v>12838</v>
      </c>
      <c r="V2917" s="237" t="s">
        <v>101</v>
      </c>
      <c r="W2917" s="237"/>
      <c r="X2917" s="237"/>
      <c r="Y2917" s="237" t="s">
        <v>12833</v>
      </c>
      <c r="Z2917" s="237" t="s">
        <v>12834</v>
      </c>
      <c r="AA2917" s="237" t="str">
        <f t="shared" si="508"/>
        <v>コウエキザイダンホウジンミヤギコウセイキョウカイケアステーションナンコウダイ　カイゴ</v>
      </c>
      <c r="AB2917" s="237" t="s">
        <v>9539</v>
      </c>
      <c r="AC2917" s="237" t="str">
        <f t="shared" si="509"/>
        <v>981</v>
      </c>
      <c r="AD2917" s="237" t="str">
        <f t="shared" si="510"/>
        <v>8001</v>
      </c>
      <c r="AE2917" s="237" t="s">
        <v>8511</v>
      </c>
      <c r="AF2917" s="237" t="s">
        <v>12835</v>
      </c>
      <c r="AG2917" s="237" t="str">
        <f t="shared" si="511"/>
        <v>仙台市泉区南光台東一丁目1番24号アルファ201-302号</v>
      </c>
      <c r="AH2917" s="237" t="s">
        <v>12836</v>
      </c>
      <c r="AI2917" s="237" t="s">
        <v>12837</v>
      </c>
      <c r="AJ2917" s="237" t="s">
        <v>332</v>
      </c>
    </row>
    <row r="2918" spans="1:36">
      <c r="A2918" s="237" t="str">
        <f t="shared" si="503"/>
        <v>0415501097同行援護</v>
      </c>
      <c r="B2918" s="237" t="s">
        <v>11394</v>
      </c>
      <c r="C2918" s="237" t="s">
        <v>11395</v>
      </c>
      <c r="D2918" s="237" t="str">
        <f t="shared" si="504"/>
        <v>コウエキザイダンホウジンミヤギコウセイキョウカイ</v>
      </c>
      <c r="E2918" s="237" t="s">
        <v>1400</v>
      </c>
      <c r="F2918" s="237" t="str">
        <f t="shared" si="505"/>
        <v>985</v>
      </c>
      <c r="G2918" s="237" t="str">
        <f t="shared" si="506"/>
        <v>0835</v>
      </c>
      <c r="H2918" s="237" t="s">
        <v>11396</v>
      </c>
      <c r="I2918" s="237" t="str">
        <f t="shared" si="507"/>
        <v>多賀城市下馬二丁目１３番７号</v>
      </c>
      <c r="J2918" s="237" t="s">
        <v>1402</v>
      </c>
      <c r="K2918" s="237" t="s">
        <v>1403</v>
      </c>
      <c r="L2918" s="237" t="s">
        <v>248</v>
      </c>
      <c r="M2918" s="237" t="s">
        <v>1404</v>
      </c>
      <c r="N2918" s="237" t="s">
        <v>12833</v>
      </c>
      <c r="O2918" s="237" t="s">
        <v>12834</v>
      </c>
      <c r="P2918" s="237" t="s">
        <v>9539</v>
      </c>
      <c r="Q2918" s="237" t="s">
        <v>8511</v>
      </c>
      <c r="R2918" s="237" t="s">
        <v>12835</v>
      </c>
      <c r="S2918" s="237" t="s">
        <v>12836</v>
      </c>
      <c r="T2918" s="237" t="s">
        <v>12837</v>
      </c>
      <c r="U2918" s="237" t="s">
        <v>12838</v>
      </c>
      <c r="V2918" s="237" t="s">
        <v>126</v>
      </c>
      <c r="W2918" s="237"/>
      <c r="X2918" s="237"/>
      <c r="Y2918" s="237" t="s">
        <v>12833</v>
      </c>
      <c r="Z2918" s="237" t="s">
        <v>12834</v>
      </c>
      <c r="AA2918" s="237" t="str">
        <f t="shared" si="508"/>
        <v>コウエキザイダンホウジンミヤギコウセイキョウカイケアステーションナンコウダイ　カイゴ</v>
      </c>
      <c r="AB2918" s="237" t="s">
        <v>9539</v>
      </c>
      <c r="AC2918" s="237" t="str">
        <f t="shared" si="509"/>
        <v>981</v>
      </c>
      <c r="AD2918" s="237" t="str">
        <f t="shared" si="510"/>
        <v>8001</v>
      </c>
      <c r="AE2918" s="237" t="s">
        <v>8511</v>
      </c>
      <c r="AF2918" s="237" t="s">
        <v>12835</v>
      </c>
      <c r="AG2918" s="237" t="str">
        <f t="shared" si="511"/>
        <v>仙台市泉区南光台東一丁目1番24号アルファ201-302号</v>
      </c>
      <c r="AH2918" s="237" t="s">
        <v>12836</v>
      </c>
      <c r="AI2918" s="237" t="s">
        <v>12837</v>
      </c>
      <c r="AJ2918" s="237" t="s">
        <v>332</v>
      </c>
    </row>
    <row r="2919" spans="1:36">
      <c r="A2919" s="237" t="str">
        <f t="shared" si="503"/>
        <v>0415501105居宅介護</v>
      </c>
      <c r="B2919" s="237" t="s">
        <v>8931</v>
      </c>
      <c r="C2919" s="237" t="s">
        <v>8932</v>
      </c>
      <c r="D2919" s="237" t="str">
        <f t="shared" si="504"/>
        <v>カブシキガイシャイキイキカイゴ</v>
      </c>
      <c r="E2919" s="237" t="s">
        <v>5960</v>
      </c>
      <c r="F2919" s="237" t="str">
        <f t="shared" si="505"/>
        <v>981</v>
      </c>
      <c r="G2919" s="237" t="str">
        <f t="shared" si="506"/>
        <v>3212</v>
      </c>
      <c r="H2919" s="237" t="s">
        <v>8933</v>
      </c>
      <c r="I2919" s="237" t="str">
        <f t="shared" si="507"/>
        <v>仙台市泉区長命ケ丘六丁目２番地の21</v>
      </c>
      <c r="J2919" s="237" t="s">
        <v>8934</v>
      </c>
      <c r="K2919" s="237" t="s">
        <v>8935</v>
      </c>
      <c r="L2919" s="237" t="s">
        <v>339</v>
      </c>
      <c r="M2919" s="237" t="s">
        <v>8936</v>
      </c>
      <c r="N2919" s="237" t="s">
        <v>12839</v>
      </c>
      <c r="O2919" s="237" t="s">
        <v>12840</v>
      </c>
      <c r="P2919" s="237" t="s">
        <v>12409</v>
      </c>
      <c r="Q2919" s="237" t="s">
        <v>8511</v>
      </c>
      <c r="R2919" s="237" t="s">
        <v>12841</v>
      </c>
      <c r="S2919" s="237" t="s">
        <v>12842</v>
      </c>
      <c r="T2919" s="237" t="s">
        <v>8935</v>
      </c>
      <c r="U2919" s="237" t="s">
        <v>12843</v>
      </c>
      <c r="V2919" s="237" t="s">
        <v>99</v>
      </c>
      <c r="W2919" s="237"/>
      <c r="X2919" s="237"/>
      <c r="Y2919" s="237" t="s">
        <v>12844</v>
      </c>
      <c r="Z2919" s="237" t="s">
        <v>12840</v>
      </c>
      <c r="AA2919" s="237" t="str">
        <f t="shared" si="508"/>
        <v>カブシキカイシャイキイキカイゴ　ナンコウダイジギョウショ</v>
      </c>
      <c r="AB2919" s="237" t="s">
        <v>12409</v>
      </c>
      <c r="AC2919" s="237" t="str">
        <f t="shared" si="509"/>
        <v>981</v>
      </c>
      <c r="AD2919" s="237" t="str">
        <f t="shared" si="510"/>
        <v>8002</v>
      </c>
      <c r="AE2919" s="237" t="s">
        <v>8511</v>
      </c>
      <c r="AF2919" s="237" t="s">
        <v>12841</v>
      </c>
      <c r="AG2919" s="237" t="str">
        <f t="shared" si="511"/>
        <v>仙台市泉区南光台南三丁目７番１号</v>
      </c>
      <c r="AH2919" s="237" t="s">
        <v>8934</v>
      </c>
      <c r="AI2919" s="237" t="s">
        <v>8935</v>
      </c>
      <c r="AJ2919" s="237" t="s">
        <v>260</v>
      </c>
    </row>
    <row r="2920" spans="1:36">
      <c r="A2920" s="237" t="str">
        <f t="shared" si="503"/>
        <v>0415501105重度訪問介護</v>
      </c>
      <c r="B2920" s="237" t="s">
        <v>8931</v>
      </c>
      <c r="C2920" s="237" t="s">
        <v>8932</v>
      </c>
      <c r="D2920" s="237" t="str">
        <f t="shared" si="504"/>
        <v>カブシキガイシャイキイキカイゴ</v>
      </c>
      <c r="E2920" s="237" t="s">
        <v>5960</v>
      </c>
      <c r="F2920" s="237" t="str">
        <f t="shared" si="505"/>
        <v>981</v>
      </c>
      <c r="G2920" s="237" t="str">
        <f t="shared" si="506"/>
        <v>3212</v>
      </c>
      <c r="H2920" s="237" t="s">
        <v>8933</v>
      </c>
      <c r="I2920" s="237" t="str">
        <f t="shared" si="507"/>
        <v>仙台市泉区長命ケ丘六丁目２番地の21</v>
      </c>
      <c r="J2920" s="237" t="s">
        <v>8934</v>
      </c>
      <c r="K2920" s="237" t="s">
        <v>8935</v>
      </c>
      <c r="L2920" s="237" t="s">
        <v>339</v>
      </c>
      <c r="M2920" s="237" t="s">
        <v>8936</v>
      </c>
      <c r="N2920" s="237" t="s">
        <v>12839</v>
      </c>
      <c r="O2920" s="237" t="s">
        <v>12840</v>
      </c>
      <c r="P2920" s="237" t="s">
        <v>12409</v>
      </c>
      <c r="Q2920" s="237" t="s">
        <v>8511</v>
      </c>
      <c r="R2920" s="237" t="s">
        <v>12841</v>
      </c>
      <c r="S2920" s="237" t="s">
        <v>12842</v>
      </c>
      <c r="T2920" s="237" t="s">
        <v>8935</v>
      </c>
      <c r="U2920" s="237" t="s">
        <v>12843</v>
      </c>
      <c r="V2920" s="237" t="s">
        <v>101</v>
      </c>
      <c r="W2920" s="237"/>
      <c r="X2920" s="237"/>
      <c r="Y2920" s="237" t="s">
        <v>12844</v>
      </c>
      <c r="Z2920" s="237" t="s">
        <v>12840</v>
      </c>
      <c r="AA2920" s="237" t="str">
        <f t="shared" si="508"/>
        <v>カブシキカイシャイキイキカイゴ　ナンコウダイジギョウショ</v>
      </c>
      <c r="AB2920" s="237" t="s">
        <v>12409</v>
      </c>
      <c r="AC2920" s="237" t="str">
        <f t="shared" si="509"/>
        <v>981</v>
      </c>
      <c r="AD2920" s="237" t="str">
        <f t="shared" si="510"/>
        <v>8002</v>
      </c>
      <c r="AE2920" s="237" t="s">
        <v>8511</v>
      </c>
      <c r="AF2920" s="237" t="s">
        <v>12841</v>
      </c>
      <c r="AG2920" s="237" t="str">
        <f t="shared" si="511"/>
        <v>仙台市泉区南光台南三丁目７番１号</v>
      </c>
      <c r="AH2920" s="237" t="s">
        <v>8934</v>
      </c>
      <c r="AI2920" s="237" t="s">
        <v>8935</v>
      </c>
      <c r="AJ2920" s="237" t="s">
        <v>260</v>
      </c>
    </row>
    <row r="2921" spans="1:36">
      <c r="A2921" s="237" t="str">
        <f t="shared" si="503"/>
        <v>0415501105同行援護</v>
      </c>
      <c r="B2921" s="237" t="s">
        <v>8931</v>
      </c>
      <c r="C2921" s="237" t="s">
        <v>8932</v>
      </c>
      <c r="D2921" s="237" t="str">
        <f t="shared" si="504"/>
        <v>カブシキガイシャイキイキカイゴ</v>
      </c>
      <c r="E2921" s="237" t="s">
        <v>5960</v>
      </c>
      <c r="F2921" s="237" t="str">
        <f t="shared" si="505"/>
        <v>981</v>
      </c>
      <c r="G2921" s="237" t="str">
        <f t="shared" si="506"/>
        <v>3212</v>
      </c>
      <c r="H2921" s="237" t="s">
        <v>8933</v>
      </c>
      <c r="I2921" s="237" t="str">
        <f t="shared" si="507"/>
        <v>仙台市泉区長命ケ丘六丁目２番地の21</v>
      </c>
      <c r="J2921" s="237" t="s">
        <v>8934</v>
      </c>
      <c r="K2921" s="237" t="s">
        <v>8935</v>
      </c>
      <c r="L2921" s="237" t="s">
        <v>339</v>
      </c>
      <c r="M2921" s="237" t="s">
        <v>8936</v>
      </c>
      <c r="N2921" s="237" t="s">
        <v>12839</v>
      </c>
      <c r="O2921" s="237" t="s">
        <v>12840</v>
      </c>
      <c r="P2921" s="237" t="s">
        <v>12409</v>
      </c>
      <c r="Q2921" s="237" t="s">
        <v>8511</v>
      </c>
      <c r="R2921" s="237" t="s">
        <v>12841</v>
      </c>
      <c r="S2921" s="237" t="s">
        <v>12842</v>
      </c>
      <c r="T2921" s="237" t="s">
        <v>8935</v>
      </c>
      <c r="U2921" s="237" t="s">
        <v>12843</v>
      </c>
      <c r="V2921" s="237" t="s">
        <v>126</v>
      </c>
      <c r="W2921" s="237"/>
      <c r="X2921" s="237"/>
      <c r="Y2921" s="237" t="s">
        <v>12844</v>
      </c>
      <c r="Z2921" s="237" t="s">
        <v>12840</v>
      </c>
      <c r="AA2921" s="237" t="str">
        <f t="shared" si="508"/>
        <v>カブシキカイシャイキイキカイゴ　ナンコウダイジギョウショ</v>
      </c>
      <c r="AB2921" s="237" t="s">
        <v>12409</v>
      </c>
      <c r="AC2921" s="237" t="str">
        <f t="shared" si="509"/>
        <v>981</v>
      </c>
      <c r="AD2921" s="237" t="str">
        <f t="shared" si="510"/>
        <v>8002</v>
      </c>
      <c r="AE2921" s="237" t="s">
        <v>8511</v>
      </c>
      <c r="AF2921" s="237" t="s">
        <v>12841</v>
      </c>
      <c r="AG2921" s="237" t="str">
        <f t="shared" si="511"/>
        <v>仙台市泉区南光台南三丁目７番１号</v>
      </c>
      <c r="AH2921" s="237" t="s">
        <v>8934</v>
      </c>
      <c r="AI2921" s="237" t="s">
        <v>8935</v>
      </c>
      <c r="AJ2921" s="237" t="s">
        <v>260</v>
      </c>
    </row>
    <row r="2922" spans="1:36">
      <c r="A2922" s="237" t="str">
        <f t="shared" si="503"/>
        <v>0415501113居宅介護</v>
      </c>
      <c r="B2922" s="237" t="s">
        <v>12845</v>
      </c>
      <c r="C2922" s="237" t="s">
        <v>12846</v>
      </c>
      <c r="D2922" s="237" t="str">
        <f t="shared" si="504"/>
        <v>ゴウドウカイシャＯｆｆｉｃｅ　Ｈｉｎｏ</v>
      </c>
      <c r="E2922" s="237" t="s">
        <v>8366</v>
      </c>
      <c r="F2922" s="237" t="str">
        <f t="shared" si="505"/>
        <v>989</v>
      </c>
      <c r="G2922" s="237" t="str">
        <f t="shared" si="506"/>
        <v>3214</v>
      </c>
      <c r="H2922" s="237" t="s">
        <v>12847</v>
      </c>
      <c r="I2922" s="237" t="str">
        <f t="shared" si="507"/>
        <v>仙台市青葉区みやぎ台一丁目27番地８号</v>
      </c>
      <c r="J2922" s="237" t="s">
        <v>12848</v>
      </c>
      <c r="K2922" s="237" t="s">
        <v>12849</v>
      </c>
      <c r="L2922" s="237" t="s">
        <v>821</v>
      </c>
      <c r="M2922" s="237" t="s">
        <v>12850</v>
      </c>
      <c r="N2922" s="237" t="s">
        <v>12851</v>
      </c>
      <c r="O2922" s="237" t="s">
        <v>12852</v>
      </c>
      <c r="P2922" s="237" t="s">
        <v>5960</v>
      </c>
      <c r="Q2922" s="237" t="s">
        <v>8511</v>
      </c>
      <c r="R2922" s="237" t="s">
        <v>12853</v>
      </c>
      <c r="S2922" s="237" t="s">
        <v>12854</v>
      </c>
      <c r="T2922" s="237" t="s">
        <v>12855</v>
      </c>
      <c r="U2922" s="237" t="s">
        <v>12856</v>
      </c>
      <c r="V2922" s="237" t="s">
        <v>99</v>
      </c>
      <c r="W2922" s="237"/>
      <c r="X2922" s="237"/>
      <c r="Y2922" s="237" t="s">
        <v>12851</v>
      </c>
      <c r="Z2922" s="237" t="s">
        <v>12852</v>
      </c>
      <c r="AA2922" s="237" t="str">
        <f t="shared" si="508"/>
        <v>ハピネスケアイズミ</v>
      </c>
      <c r="AB2922" s="237" t="s">
        <v>5960</v>
      </c>
      <c r="AC2922" s="237" t="str">
        <f t="shared" si="509"/>
        <v>981</v>
      </c>
      <c r="AD2922" s="237" t="str">
        <f t="shared" si="510"/>
        <v>3212</v>
      </c>
      <c r="AE2922" s="237" t="s">
        <v>8511</v>
      </c>
      <c r="AF2922" s="237" t="s">
        <v>12853</v>
      </c>
      <c r="AG2922" s="237" t="str">
        <f t="shared" si="511"/>
        <v>仙台市泉区長命ケ丘三丁目17番地の３</v>
      </c>
      <c r="AH2922" s="237" t="s">
        <v>12854</v>
      </c>
      <c r="AI2922" s="237" t="s">
        <v>12855</v>
      </c>
      <c r="AJ2922" s="237" t="s">
        <v>332</v>
      </c>
    </row>
    <row r="2923" spans="1:36">
      <c r="A2923" s="237" t="str">
        <f t="shared" si="503"/>
        <v>0415501113重度訪問介護</v>
      </c>
      <c r="B2923" s="237" t="s">
        <v>12845</v>
      </c>
      <c r="C2923" s="237" t="s">
        <v>12846</v>
      </c>
      <c r="D2923" s="237" t="str">
        <f t="shared" si="504"/>
        <v>ゴウドウカイシャＯｆｆｉｃｅ　Ｈｉｎｏ</v>
      </c>
      <c r="E2923" s="237" t="s">
        <v>8366</v>
      </c>
      <c r="F2923" s="237" t="str">
        <f t="shared" si="505"/>
        <v>989</v>
      </c>
      <c r="G2923" s="237" t="str">
        <f t="shared" si="506"/>
        <v>3214</v>
      </c>
      <c r="H2923" s="237" t="s">
        <v>12847</v>
      </c>
      <c r="I2923" s="237" t="str">
        <f t="shared" si="507"/>
        <v>仙台市青葉区みやぎ台一丁目27番地８号</v>
      </c>
      <c r="J2923" s="237" t="s">
        <v>12848</v>
      </c>
      <c r="K2923" s="237" t="s">
        <v>12849</v>
      </c>
      <c r="L2923" s="237" t="s">
        <v>821</v>
      </c>
      <c r="M2923" s="237" t="s">
        <v>12850</v>
      </c>
      <c r="N2923" s="237" t="s">
        <v>12851</v>
      </c>
      <c r="O2923" s="237" t="s">
        <v>12852</v>
      </c>
      <c r="P2923" s="237" t="s">
        <v>5960</v>
      </c>
      <c r="Q2923" s="237" t="s">
        <v>8511</v>
      </c>
      <c r="R2923" s="237" t="s">
        <v>12853</v>
      </c>
      <c r="S2923" s="237" t="s">
        <v>12854</v>
      </c>
      <c r="T2923" s="237" t="s">
        <v>12855</v>
      </c>
      <c r="U2923" s="237" t="s">
        <v>12856</v>
      </c>
      <c r="V2923" s="237" t="s">
        <v>101</v>
      </c>
      <c r="W2923" s="237"/>
      <c r="X2923" s="237"/>
      <c r="Y2923" s="237" t="s">
        <v>12851</v>
      </c>
      <c r="Z2923" s="237" t="s">
        <v>12852</v>
      </c>
      <c r="AA2923" s="237" t="str">
        <f t="shared" si="508"/>
        <v>ハピネスケアイズミ</v>
      </c>
      <c r="AB2923" s="237" t="s">
        <v>5960</v>
      </c>
      <c r="AC2923" s="237" t="str">
        <f t="shared" si="509"/>
        <v>981</v>
      </c>
      <c r="AD2923" s="237" t="str">
        <f t="shared" si="510"/>
        <v>3212</v>
      </c>
      <c r="AE2923" s="237" t="s">
        <v>8511</v>
      </c>
      <c r="AF2923" s="237" t="s">
        <v>12853</v>
      </c>
      <c r="AG2923" s="237" t="str">
        <f t="shared" si="511"/>
        <v>仙台市泉区長命ケ丘三丁目17番地の３</v>
      </c>
      <c r="AH2923" s="237" t="s">
        <v>12854</v>
      </c>
      <c r="AI2923" s="237" t="s">
        <v>12855</v>
      </c>
      <c r="AJ2923" s="237" t="s">
        <v>332</v>
      </c>
    </row>
    <row r="2924" spans="1:36">
      <c r="A2924" s="237" t="str">
        <f t="shared" si="503"/>
        <v>0415501147短期入所</v>
      </c>
      <c r="B2924" s="237" t="s">
        <v>7323</v>
      </c>
      <c r="C2924" s="237" t="s">
        <v>7324</v>
      </c>
      <c r="D2924" s="237" t="str">
        <f t="shared" si="504"/>
        <v>シャカイフクシホウジンナノハナカイ</v>
      </c>
      <c r="E2924" s="237" t="s">
        <v>7325</v>
      </c>
      <c r="F2924" s="237" t="str">
        <f t="shared" si="505"/>
        <v>981</v>
      </c>
      <c r="G2924" s="237" t="str">
        <f t="shared" si="506"/>
        <v>0965</v>
      </c>
      <c r="H2924" s="237" t="s">
        <v>7326</v>
      </c>
      <c r="I2924" s="237" t="str">
        <f t="shared" si="507"/>
        <v>仙台市青葉区荒巻神明町２番１０号</v>
      </c>
      <c r="J2924" s="237" t="s">
        <v>7327</v>
      </c>
      <c r="K2924" s="237" t="s">
        <v>7328</v>
      </c>
      <c r="L2924" s="237" t="s">
        <v>248</v>
      </c>
      <c r="M2924" s="237" t="s">
        <v>7329</v>
      </c>
      <c r="N2924" s="237" t="s">
        <v>12857</v>
      </c>
      <c r="O2924" s="237" t="s">
        <v>12858</v>
      </c>
      <c r="P2924" s="237" t="s">
        <v>1561</v>
      </c>
      <c r="Q2924" s="237" t="s">
        <v>8511</v>
      </c>
      <c r="R2924" s="237" t="s">
        <v>12352</v>
      </c>
      <c r="S2924" s="237" t="s">
        <v>12353</v>
      </c>
      <c r="T2924" s="237" t="s">
        <v>12354</v>
      </c>
      <c r="U2924" s="237" t="s">
        <v>12859</v>
      </c>
      <c r="V2924" s="237" t="s">
        <v>277</v>
      </c>
      <c r="W2924" s="237"/>
      <c r="X2924" s="237"/>
      <c r="Y2924" s="237" t="s">
        <v>12857</v>
      </c>
      <c r="Z2924" s="237" t="s">
        <v>12858</v>
      </c>
      <c r="AA2924" s="237" t="str">
        <f t="shared" si="508"/>
        <v>ライムライト</v>
      </c>
      <c r="AB2924" s="237" t="s">
        <v>1561</v>
      </c>
      <c r="AC2924" s="237" t="str">
        <f t="shared" si="509"/>
        <v>981</v>
      </c>
      <c r="AD2924" s="237" t="str">
        <f t="shared" si="510"/>
        <v>3121</v>
      </c>
      <c r="AE2924" s="237" t="s">
        <v>8511</v>
      </c>
      <c r="AF2924" s="237" t="s">
        <v>12352</v>
      </c>
      <c r="AG2924" s="237" t="str">
        <f t="shared" si="511"/>
        <v>仙台市泉区上谷刈字長命３番地の２</v>
      </c>
      <c r="AH2924" s="237" t="s">
        <v>12353</v>
      </c>
      <c r="AI2924" s="237" t="s">
        <v>12354</v>
      </c>
      <c r="AJ2924" s="237" t="s">
        <v>260</v>
      </c>
    </row>
    <row r="2925" spans="1:36">
      <c r="A2925" s="237" t="str">
        <f t="shared" si="503"/>
        <v>0415501162短期入所</v>
      </c>
      <c r="B2925" s="237" t="s">
        <v>4646</v>
      </c>
      <c r="C2925" s="237" t="s">
        <v>4647</v>
      </c>
      <c r="D2925" s="237" t="str">
        <f t="shared" si="504"/>
        <v>シャカイフクシホウジンチャレンジドライフ</v>
      </c>
      <c r="E2925" s="237" t="s">
        <v>4648</v>
      </c>
      <c r="F2925" s="237" t="str">
        <f t="shared" si="505"/>
        <v>981</v>
      </c>
      <c r="G2925" s="237" t="str">
        <f t="shared" si="506"/>
        <v>3203</v>
      </c>
      <c r="H2925" s="237" t="s">
        <v>10796</v>
      </c>
      <c r="I2925" s="237" t="str">
        <f t="shared" si="507"/>
        <v>仙台市泉区高森７丁目１番地の４</v>
      </c>
      <c r="J2925" s="237" t="s">
        <v>10797</v>
      </c>
      <c r="K2925" s="237" t="s">
        <v>7598</v>
      </c>
      <c r="L2925" s="237" t="s">
        <v>248</v>
      </c>
      <c r="M2925" s="237" t="s">
        <v>4652</v>
      </c>
      <c r="N2925" s="237" t="s">
        <v>12860</v>
      </c>
      <c r="O2925" s="237" t="s">
        <v>12861</v>
      </c>
      <c r="P2925" s="237" t="s">
        <v>1561</v>
      </c>
      <c r="Q2925" s="237" t="s">
        <v>8511</v>
      </c>
      <c r="R2925" s="237" t="s">
        <v>12862</v>
      </c>
      <c r="S2925" s="237" t="s">
        <v>12863</v>
      </c>
      <c r="T2925" s="237" t="s">
        <v>12864</v>
      </c>
      <c r="U2925" s="237" t="s">
        <v>12865</v>
      </c>
      <c r="V2925" s="237" t="s">
        <v>277</v>
      </c>
      <c r="W2925" s="237"/>
      <c r="X2925" s="237"/>
      <c r="Y2925" s="237" t="s">
        <v>12860</v>
      </c>
      <c r="Z2925" s="237" t="s">
        <v>12861</v>
      </c>
      <c r="AA2925" s="237" t="str">
        <f t="shared" si="508"/>
        <v>ショートステイ　カミヤガリ</v>
      </c>
      <c r="AB2925" s="237" t="s">
        <v>1561</v>
      </c>
      <c r="AC2925" s="237" t="str">
        <f t="shared" si="509"/>
        <v>981</v>
      </c>
      <c r="AD2925" s="237" t="str">
        <f t="shared" si="510"/>
        <v>3121</v>
      </c>
      <c r="AE2925" s="237" t="s">
        <v>8511</v>
      </c>
      <c r="AF2925" s="237" t="s">
        <v>12862</v>
      </c>
      <c r="AG2925" s="237" t="str">
        <f t="shared" si="511"/>
        <v>仙台市泉区上谷刈字治郎兵衛下48番地の16</v>
      </c>
      <c r="AH2925" s="237" t="s">
        <v>12863</v>
      </c>
      <c r="AI2925" s="237" t="s">
        <v>12864</v>
      </c>
      <c r="AJ2925" s="237" t="s">
        <v>332</v>
      </c>
    </row>
    <row r="2926" spans="1:36">
      <c r="A2926" s="237" t="str">
        <f t="shared" si="503"/>
        <v>0415501170居宅介護</v>
      </c>
      <c r="B2926" s="237" t="s">
        <v>12866</v>
      </c>
      <c r="C2926" s="237" t="s">
        <v>12867</v>
      </c>
      <c r="D2926" s="237" t="str">
        <f t="shared" si="504"/>
        <v>ゴウドウガイシャハピネスケアイズミ</v>
      </c>
      <c r="E2926" s="237" t="s">
        <v>307</v>
      </c>
      <c r="F2926" s="237" t="str">
        <f t="shared" si="505"/>
        <v>989</v>
      </c>
      <c r="G2926" s="237" t="str">
        <f t="shared" si="506"/>
        <v>3201</v>
      </c>
      <c r="H2926" s="237" t="s">
        <v>12868</v>
      </c>
      <c r="I2926" s="237" t="str">
        <f t="shared" si="507"/>
        <v>仙台市青葉区国見ケ丘三丁目14番地の３</v>
      </c>
      <c r="J2926" s="237" t="s">
        <v>12869</v>
      </c>
      <c r="K2926" s="237" t="s">
        <v>12855</v>
      </c>
      <c r="L2926" s="237" t="s">
        <v>821</v>
      </c>
      <c r="M2926" s="237" t="s">
        <v>12870</v>
      </c>
      <c r="N2926" s="237" t="s">
        <v>12851</v>
      </c>
      <c r="O2926" s="237" t="s">
        <v>12852</v>
      </c>
      <c r="P2926" s="237" t="s">
        <v>12284</v>
      </c>
      <c r="Q2926" s="237" t="s">
        <v>8511</v>
      </c>
      <c r="R2926" s="237" t="s">
        <v>12871</v>
      </c>
      <c r="S2926" s="237" t="s">
        <v>12869</v>
      </c>
      <c r="T2926" s="237" t="s">
        <v>12855</v>
      </c>
      <c r="U2926" s="237" t="s">
        <v>12872</v>
      </c>
      <c r="V2926" s="237" t="s">
        <v>99</v>
      </c>
      <c r="W2926" s="237"/>
      <c r="X2926" s="237"/>
      <c r="Y2926" s="237" t="s">
        <v>12851</v>
      </c>
      <c r="Z2926" s="237" t="s">
        <v>12852</v>
      </c>
      <c r="AA2926" s="237" t="str">
        <f t="shared" si="508"/>
        <v>ハピネスケアイズミ</v>
      </c>
      <c r="AB2926" s="237" t="s">
        <v>12284</v>
      </c>
      <c r="AC2926" s="237" t="str">
        <f t="shared" si="509"/>
        <v>981</v>
      </c>
      <c r="AD2926" s="237" t="str">
        <f t="shared" si="510"/>
        <v>3213</v>
      </c>
      <c r="AE2926" s="237" t="s">
        <v>8511</v>
      </c>
      <c r="AF2926" s="237" t="s">
        <v>12871</v>
      </c>
      <c r="AG2926" s="237" t="str">
        <f t="shared" si="511"/>
        <v>仙台市泉区南中山三丁目２番地の13-105</v>
      </c>
      <c r="AH2926" s="237" t="s">
        <v>12869</v>
      </c>
      <c r="AI2926" s="237" t="s">
        <v>12855</v>
      </c>
      <c r="AJ2926" s="237" t="s">
        <v>332</v>
      </c>
    </row>
    <row r="2927" spans="1:36">
      <c r="A2927" s="237" t="str">
        <f t="shared" si="503"/>
        <v>0415501170重度訪問介護</v>
      </c>
      <c r="B2927" s="237" t="s">
        <v>12866</v>
      </c>
      <c r="C2927" s="237" t="s">
        <v>12867</v>
      </c>
      <c r="D2927" s="237" t="str">
        <f t="shared" si="504"/>
        <v>ゴウドウガイシャハピネスケアイズミ</v>
      </c>
      <c r="E2927" s="237" t="s">
        <v>307</v>
      </c>
      <c r="F2927" s="237" t="str">
        <f t="shared" si="505"/>
        <v>989</v>
      </c>
      <c r="G2927" s="237" t="str">
        <f t="shared" si="506"/>
        <v>3201</v>
      </c>
      <c r="H2927" s="237" t="s">
        <v>12868</v>
      </c>
      <c r="I2927" s="237" t="str">
        <f t="shared" si="507"/>
        <v>仙台市青葉区国見ケ丘三丁目14番地の３</v>
      </c>
      <c r="J2927" s="237" t="s">
        <v>12869</v>
      </c>
      <c r="K2927" s="237" t="s">
        <v>12855</v>
      </c>
      <c r="L2927" s="237" t="s">
        <v>821</v>
      </c>
      <c r="M2927" s="237" t="s">
        <v>12870</v>
      </c>
      <c r="N2927" s="237" t="s">
        <v>12851</v>
      </c>
      <c r="O2927" s="237" t="s">
        <v>12852</v>
      </c>
      <c r="P2927" s="237" t="s">
        <v>12284</v>
      </c>
      <c r="Q2927" s="237" t="s">
        <v>8511</v>
      </c>
      <c r="R2927" s="237" t="s">
        <v>12871</v>
      </c>
      <c r="S2927" s="237" t="s">
        <v>12869</v>
      </c>
      <c r="T2927" s="237" t="s">
        <v>12855</v>
      </c>
      <c r="U2927" s="237" t="s">
        <v>12872</v>
      </c>
      <c r="V2927" s="237" t="s">
        <v>101</v>
      </c>
      <c r="W2927" s="237"/>
      <c r="X2927" s="237"/>
      <c r="Y2927" s="237" t="s">
        <v>12851</v>
      </c>
      <c r="Z2927" s="237" t="s">
        <v>12852</v>
      </c>
      <c r="AA2927" s="237" t="str">
        <f t="shared" si="508"/>
        <v>ハピネスケアイズミ</v>
      </c>
      <c r="AB2927" s="237" t="s">
        <v>12284</v>
      </c>
      <c r="AC2927" s="237" t="str">
        <f t="shared" si="509"/>
        <v>981</v>
      </c>
      <c r="AD2927" s="237" t="str">
        <f t="shared" si="510"/>
        <v>3213</v>
      </c>
      <c r="AE2927" s="237" t="s">
        <v>8511</v>
      </c>
      <c r="AF2927" s="237" t="s">
        <v>12871</v>
      </c>
      <c r="AG2927" s="237" t="str">
        <f t="shared" si="511"/>
        <v>仙台市泉区南中山三丁目２番地の13-105</v>
      </c>
      <c r="AH2927" s="237" t="s">
        <v>12869</v>
      </c>
      <c r="AI2927" s="237" t="s">
        <v>12855</v>
      </c>
      <c r="AJ2927" s="237" t="s">
        <v>332</v>
      </c>
    </row>
    <row r="2928" spans="1:36">
      <c r="A2928" s="237" t="str">
        <f t="shared" si="503"/>
        <v>0415501204居宅介護</v>
      </c>
      <c r="B2928" s="237" t="s">
        <v>12873</v>
      </c>
      <c r="C2928" s="237" t="s">
        <v>12874</v>
      </c>
      <c r="D2928" s="237" t="str">
        <f t="shared" si="504"/>
        <v>カブシキカイシャダークホース</v>
      </c>
      <c r="E2928" s="237" t="s">
        <v>2882</v>
      </c>
      <c r="F2928" s="237" t="str">
        <f t="shared" si="505"/>
        <v>981</v>
      </c>
      <c r="G2928" s="237" t="str">
        <f t="shared" si="506"/>
        <v>3117</v>
      </c>
      <c r="H2928" s="237" t="s">
        <v>12875</v>
      </c>
      <c r="I2928" s="237" t="str">
        <f t="shared" si="507"/>
        <v>仙台市泉区市名坂字堂林100番地の６</v>
      </c>
      <c r="J2928" s="237" t="s">
        <v>12876</v>
      </c>
      <c r="K2928" s="237" t="s">
        <v>12877</v>
      </c>
      <c r="L2928" s="237" t="s">
        <v>339</v>
      </c>
      <c r="M2928" s="237" t="s">
        <v>12878</v>
      </c>
      <c r="N2928" s="237" t="s">
        <v>12879</v>
      </c>
      <c r="O2928" s="237" t="s">
        <v>12880</v>
      </c>
      <c r="P2928" s="237" t="s">
        <v>2472</v>
      </c>
      <c r="Q2928" s="237" t="s">
        <v>8511</v>
      </c>
      <c r="R2928" s="237" t="s">
        <v>12881</v>
      </c>
      <c r="S2928" s="237" t="s">
        <v>12882</v>
      </c>
      <c r="T2928" s="237" t="s">
        <v>12882</v>
      </c>
      <c r="U2928" s="237" t="s">
        <v>12883</v>
      </c>
      <c r="V2928" s="237" t="s">
        <v>99</v>
      </c>
      <c r="W2928" s="237"/>
      <c r="X2928" s="237"/>
      <c r="Y2928" s="237" t="s">
        <v>12879</v>
      </c>
      <c r="Z2928" s="237" t="s">
        <v>12880</v>
      </c>
      <c r="AA2928" s="237" t="str">
        <f t="shared" si="508"/>
        <v>イチナザカホウモンカイゴステーション</v>
      </c>
      <c r="AB2928" s="237" t="s">
        <v>2472</v>
      </c>
      <c r="AC2928" s="237" t="str">
        <f t="shared" si="509"/>
        <v>981</v>
      </c>
      <c r="AD2928" s="237" t="str">
        <f t="shared" si="510"/>
        <v>3133</v>
      </c>
      <c r="AE2928" s="237" t="s">
        <v>8511</v>
      </c>
      <c r="AF2928" s="237" t="s">
        <v>12881</v>
      </c>
      <c r="AG2928" s="237" t="str">
        <f t="shared" si="511"/>
        <v>仙台市泉区泉中央一丁目38番地の８</v>
      </c>
      <c r="AH2928" s="237" t="s">
        <v>12876</v>
      </c>
      <c r="AI2928" s="237" t="s">
        <v>12877</v>
      </c>
      <c r="AJ2928" s="237" t="s">
        <v>260</v>
      </c>
    </row>
    <row r="2929" spans="1:36">
      <c r="A2929" s="237" t="str">
        <f t="shared" si="503"/>
        <v>0415501204同行援護</v>
      </c>
      <c r="B2929" s="237" t="s">
        <v>12873</v>
      </c>
      <c r="C2929" s="237" t="s">
        <v>12874</v>
      </c>
      <c r="D2929" s="237" t="str">
        <f t="shared" si="504"/>
        <v>カブシキカイシャダークホース</v>
      </c>
      <c r="E2929" s="237" t="s">
        <v>2882</v>
      </c>
      <c r="F2929" s="237" t="str">
        <f t="shared" si="505"/>
        <v>981</v>
      </c>
      <c r="G2929" s="237" t="str">
        <f t="shared" si="506"/>
        <v>3117</v>
      </c>
      <c r="H2929" s="237" t="s">
        <v>12875</v>
      </c>
      <c r="I2929" s="237" t="str">
        <f t="shared" si="507"/>
        <v>仙台市泉区市名坂字堂林100番地の６</v>
      </c>
      <c r="J2929" s="237" t="s">
        <v>12876</v>
      </c>
      <c r="K2929" s="237" t="s">
        <v>12877</v>
      </c>
      <c r="L2929" s="237" t="s">
        <v>339</v>
      </c>
      <c r="M2929" s="237" t="s">
        <v>12878</v>
      </c>
      <c r="N2929" s="237" t="s">
        <v>12879</v>
      </c>
      <c r="O2929" s="237" t="s">
        <v>12880</v>
      </c>
      <c r="P2929" s="237" t="s">
        <v>2472</v>
      </c>
      <c r="Q2929" s="237" t="s">
        <v>8511</v>
      </c>
      <c r="R2929" s="237" t="s">
        <v>12881</v>
      </c>
      <c r="S2929" s="237" t="s">
        <v>12882</v>
      </c>
      <c r="T2929" s="237" t="s">
        <v>12882</v>
      </c>
      <c r="U2929" s="237" t="s">
        <v>12883</v>
      </c>
      <c r="V2929" s="237" t="s">
        <v>126</v>
      </c>
      <c r="W2929" s="237"/>
      <c r="X2929" s="237"/>
      <c r="Y2929" s="237" t="s">
        <v>12879</v>
      </c>
      <c r="Z2929" s="237" t="s">
        <v>12880</v>
      </c>
      <c r="AA2929" s="237" t="str">
        <f t="shared" si="508"/>
        <v>イチナザカホウモンカイゴステーション</v>
      </c>
      <c r="AB2929" s="237" t="s">
        <v>2472</v>
      </c>
      <c r="AC2929" s="237" t="str">
        <f t="shared" si="509"/>
        <v>981</v>
      </c>
      <c r="AD2929" s="237" t="str">
        <f t="shared" si="510"/>
        <v>3133</v>
      </c>
      <c r="AE2929" s="237" t="s">
        <v>8511</v>
      </c>
      <c r="AF2929" s="237" t="s">
        <v>12881</v>
      </c>
      <c r="AG2929" s="237" t="str">
        <f t="shared" si="511"/>
        <v>仙台市泉区泉中央一丁目38番地の８</v>
      </c>
      <c r="AH2929" s="237" t="s">
        <v>12876</v>
      </c>
      <c r="AI2929" s="237" t="s">
        <v>12877</v>
      </c>
      <c r="AJ2929" s="237" t="s">
        <v>260</v>
      </c>
    </row>
    <row r="2930" spans="1:36">
      <c r="A2930" s="237" t="str">
        <f t="shared" si="503"/>
        <v>0415501220就労移行支援</v>
      </c>
      <c r="B2930" s="237" t="s">
        <v>1559</v>
      </c>
      <c r="C2930" s="237" t="s">
        <v>1560</v>
      </c>
      <c r="D2930" s="237" t="str">
        <f t="shared" si="504"/>
        <v>シャカイフクシホウジンヤマトミライフクシカイ</v>
      </c>
      <c r="E2930" s="237" t="s">
        <v>1561</v>
      </c>
      <c r="F2930" s="237" t="str">
        <f t="shared" si="505"/>
        <v>981</v>
      </c>
      <c r="G2930" s="237" t="str">
        <f t="shared" si="506"/>
        <v>3121</v>
      </c>
      <c r="H2930" s="237" t="s">
        <v>12884</v>
      </c>
      <c r="I2930" s="237" t="str">
        <f t="shared" si="507"/>
        <v>仙台市泉区上谷刈字向原３番地の30</v>
      </c>
      <c r="J2930" s="237" t="s">
        <v>1563</v>
      </c>
      <c r="K2930" s="237" t="s">
        <v>1564</v>
      </c>
      <c r="L2930" s="237" t="s">
        <v>248</v>
      </c>
      <c r="M2930" s="237" t="s">
        <v>12885</v>
      </c>
      <c r="N2930" s="237" t="s">
        <v>12886</v>
      </c>
      <c r="O2930" s="237" t="s">
        <v>12887</v>
      </c>
      <c r="P2930" s="237" t="s">
        <v>12888</v>
      </c>
      <c r="Q2930" s="237" t="s">
        <v>8511</v>
      </c>
      <c r="R2930" s="237" t="s">
        <v>12889</v>
      </c>
      <c r="S2930" s="237" t="s">
        <v>12890</v>
      </c>
      <c r="T2930" s="237" t="s">
        <v>12891</v>
      </c>
      <c r="U2930" s="237" t="s">
        <v>12892</v>
      </c>
      <c r="V2930" s="237" t="s">
        <v>109</v>
      </c>
      <c r="W2930" s="237"/>
      <c r="X2930" s="237"/>
      <c r="Y2930" s="237" t="s">
        <v>12886</v>
      </c>
      <c r="Z2930" s="237" t="s">
        <v>12887</v>
      </c>
      <c r="AA2930" s="237" t="str">
        <f t="shared" si="508"/>
        <v>シュウロウイコウシエンジギョウショオルタヤオトメ</v>
      </c>
      <c r="AB2930" s="237" t="s">
        <v>12888</v>
      </c>
      <c r="AC2930" s="237" t="str">
        <f t="shared" si="509"/>
        <v>981</v>
      </c>
      <c r="AD2930" s="237" t="str">
        <f t="shared" si="510"/>
        <v>3112</v>
      </c>
      <c r="AE2930" s="237" t="s">
        <v>8511</v>
      </c>
      <c r="AF2930" s="237" t="s">
        <v>12889</v>
      </c>
      <c r="AG2930" s="237" t="str">
        <f t="shared" si="511"/>
        <v>仙台市泉区八乙女四丁目１番地の１</v>
      </c>
      <c r="AH2930" s="237" t="s">
        <v>12890</v>
      </c>
      <c r="AI2930" s="237" t="s">
        <v>12891</v>
      </c>
      <c r="AJ2930" s="237" t="s">
        <v>260</v>
      </c>
    </row>
    <row r="2931" spans="1:36">
      <c r="A2931" s="237" t="str">
        <f t="shared" si="503"/>
        <v>0415501220就労定着支援</v>
      </c>
      <c r="B2931" s="237" t="s">
        <v>1559</v>
      </c>
      <c r="C2931" s="237" t="s">
        <v>1560</v>
      </c>
      <c r="D2931" s="237" t="str">
        <f t="shared" si="504"/>
        <v>シャカイフクシホウジンヤマトミライフクシカイ</v>
      </c>
      <c r="E2931" s="237" t="s">
        <v>1561</v>
      </c>
      <c r="F2931" s="237" t="str">
        <f t="shared" si="505"/>
        <v>981</v>
      </c>
      <c r="G2931" s="237" t="str">
        <f t="shared" si="506"/>
        <v>3121</v>
      </c>
      <c r="H2931" s="237" t="s">
        <v>12884</v>
      </c>
      <c r="I2931" s="237" t="str">
        <f t="shared" si="507"/>
        <v>仙台市泉区上谷刈字向原３番地の30</v>
      </c>
      <c r="J2931" s="237" t="s">
        <v>1563</v>
      </c>
      <c r="K2931" s="237" t="s">
        <v>1564</v>
      </c>
      <c r="L2931" s="237" t="s">
        <v>248</v>
      </c>
      <c r="M2931" s="237" t="s">
        <v>12885</v>
      </c>
      <c r="N2931" s="237" t="s">
        <v>12886</v>
      </c>
      <c r="O2931" s="237" t="s">
        <v>12887</v>
      </c>
      <c r="P2931" s="237" t="s">
        <v>12888</v>
      </c>
      <c r="Q2931" s="237" t="s">
        <v>8511</v>
      </c>
      <c r="R2931" s="237" t="s">
        <v>12889</v>
      </c>
      <c r="S2931" s="237" t="s">
        <v>12890</v>
      </c>
      <c r="T2931" s="237" t="s">
        <v>12891</v>
      </c>
      <c r="U2931" s="237" t="s">
        <v>12892</v>
      </c>
      <c r="V2931" s="237" t="s">
        <v>789</v>
      </c>
      <c r="W2931" s="237"/>
      <c r="X2931" s="237"/>
      <c r="Y2931" s="237" t="s">
        <v>12893</v>
      </c>
      <c r="Z2931" s="237" t="s">
        <v>12894</v>
      </c>
      <c r="AA2931" s="237" t="str">
        <f t="shared" si="508"/>
        <v>シュウロウテイチャクシエンジギョウショオルタヤオトメ</v>
      </c>
      <c r="AB2931" s="237" t="s">
        <v>12888</v>
      </c>
      <c r="AC2931" s="237" t="str">
        <f t="shared" si="509"/>
        <v>981</v>
      </c>
      <c r="AD2931" s="237" t="str">
        <f t="shared" si="510"/>
        <v>3112</v>
      </c>
      <c r="AE2931" s="237" t="s">
        <v>8511</v>
      </c>
      <c r="AF2931" s="237" t="s">
        <v>12889</v>
      </c>
      <c r="AG2931" s="237" t="str">
        <f t="shared" si="511"/>
        <v>仙台市泉区八乙女四丁目１番地の１</v>
      </c>
      <c r="AH2931" s="237" t="s">
        <v>12890</v>
      </c>
      <c r="AI2931" s="237" t="s">
        <v>12891</v>
      </c>
      <c r="AJ2931" s="237" t="s">
        <v>260</v>
      </c>
    </row>
    <row r="2932" spans="1:36">
      <c r="A2932" s="237" t="str">
        <f t="shared" si="503"/>
        <v>0415501246居宅介護</v>
      </c>
      <c r="B2932" s="237" t="s">
        <v>471</v>
      </c>
      <c r="C2932" s="237" t="s">
        <v>7247</v>
      </c>
      <c r="D2932" s="237" t="str">
        <f t="shared" si="504"/>
        <v>カブシキガイシャエイチシーエム</v>
      </c>
      <c r="E2932" s="237" t="s">
        <v>473</v>
      </c>
      <c r="F2932" s="237" t="str">
        <f t="shared" si="505"/>
        <v>106</v>
      </c>
      <c r="G2932" s="237" t="str">
        <f t="shared" si="506"/>
        <v>0044</v>
      </c>
      <c r="H2932" s="237" t="s">
        <v>7248</v>
      </c>
      <c r="I2932" s="237" t="str">
        <f t="shared" si="507"/>
        <v>東京都港区東麻布一丁目２８番１３号日通商事麻布ビル５階</v>
      </c>
      <c r="J2932" s="237" t="s">
        <v>475</v>
      </c>
      <c r="K2932" s="237" t="s">
        <v>476</v>
      </c>
      <c r="L2932" s="237" t="s">
        <v>339</v>
      </c>
      <c r="M2932" s="237" t="s">
        <v>477</v>
      </c>
      <c r="N2932" s="237" t="s">
        <v>12895</v>
      </c>
      <c r="O2932" s="237" t="s">
        <v>12896</v>
      </c>
      <c r="P2932" s="237" t="s">
        <v>1561</v>
      </c>
      <c r="Q2932" s="237" t="s">
        <v>8511</v>
      </c>
      <c r="R2932" s="237" t="s">
        <v>12897</v>
      </c>
      <c r="S2932" s="237" t="s">
        <v>12898</v>
      </c>
      <c r="T2932" s="237" t="s">
        <v>12899</v>
      </c>
      <c r="U2932" s="237" t="s">
        <v>12900</v>
      </c>
      <c r="V2932" s="237" t="s">
        <v>99</v>
      </c>
      <c r="W2932" s="237"/>
      <c r="X2932" s="237"/>
      <c r="Y2932" s="237" t="s">
        <v>12895</v>
      </c>
      <c r="Z2932" s="237" t="s">
        <v>12896</v>
      </c>
      <c r="AA2932" s="237" t="str">
        <f t="shared" si="508"/>
        <v>アミカセンダイイズミカイゴセンター</v>
      </c>
      <c r="AB2932" s="237" t="s">
        <v>1561</v>
      </c>
      <c r="AC2932" s="237" t="str">
        <f t="shared" si="509"/>
        <v>981</v>
      </c>
      <c r="AD2932" s="237" t="str">
        <f t="shared" si="510"/>
        <v>3121</v>
      </c>
      <c r="AE2932" s="237" t="s">
        <v>8511</v>
      </c>
      <c r="AF2932" s="237" t="s">
        <v>12897</v>
      </c>
      <c r="AG2932" s="237" t="str">
        <f t="shared" si="511"/>
        <v>仙台市泉区上谷刈六丁目４番34号</v>
      </c>
      <c r="AH2932" s="237" t="s">
        <v>12898</v>
      </c>
      <c r="AI2932" s="237" t="s">
        <v>12899</v>
      </c>
      <c r="AJ2932" s="237" t="s">
        <v>332</v>
      </c>
    </row>
    <row r="2933" spans="1:36">
      <c r="A2933" s="237" t="str">
        <f t="shared" si="503"/>
        <v>0415501246重度訪問介護</v>
      </c>
      <c r="B2933" s="237" t="s">
        <v>471</v>
      </c>
      <c r="C2933" s="237" t="s">
        <v>7247</v>
      </c>
      <c r="D2933" s="237" t="str">
        <f t="shared" si="504"/>
        <v>カブシキガイシャエイチシーエム</v>
      </c>
      <c r="E2933" s="237" t="s">
        <v>473</v>
      </c>
      <c r="F2933" s="237" t="str">
        <f t="shared" si="505"/>
        <v>106</v>
      </c>
      <c r="G2933" s="237" t="str">
        <f t="shared" si="506"/>
        <v>0044</v>
      </c>
      <c r="H2933" s="237" t="s">
        <v>7248</v>
      </c>
      <c r="I2933" s="237" t="str">
        <f t="shared" si="507"/>
        <v>東京都港区東麻布一丁目２８番１３号日通商事麻布ビル５階</v>
      </c>
      <c r="J2933" s="237" t="s">
        <v>475</v>
      </c>
      <c r="K2933" s="237" t="s">
        <v>476</v>
      </c>
      <c r="L2933" s="237" t="s">
        <v>339</v>
      </c>
      <c r="M2933" s="237" t="s">
        <v>477</v>
      </c>
      <c r="N2933" s="237" t="s">
        <v>12895</v>
      </c>
      <c r="O2933" s="237" t="s">
        <v>12896</v>
      </c>
      <c r="P2933" s="237" t="s">
        <v>1561</v>
      </c>
      <c r="Q2933" s="237" t="s">
        <v>8511</v>
      </c>
      <c r="R2933" s="237" t="s">
        <v>12897</v>
      </c>
      <c r="S2933" s="237" t="s">
        <v>12898</v>
      </c>
      <c r="T2933" s="237" t="s">
        <v>12899</v>
      </c>
      <c r="U2933" s="237" t="s">
        <v>12900</v>
      </c>
      <c r="V2933" s="237" t="s">
        <v>101</v>
      </c>
      <c r="W2933" s="237"/>
      <c r="X2933" s="237"/>
      <c r="Y2933" s="237" t="s">
        <v>12895</v>
      </c>
      <c r="Z2933" s="237" t="s">
        <v>12896</v>
      </c>
      <c r="AA2933" s="237" t="str">
        <f t="shared" si="508"/>
        <v>アミカセンダイイズミカイゴセンター</v>
      </c>
      <c r="AB2933" s="237" t="s">
        <v>1561</v>
      </c>
      <c r="AC2933" s="237" t="str">
        <f t="shared" si="509"/>
        <v>981</v>
      </c>
      <c r="AD2933" s="237" t="str">
        <f t="shared" si="510"/>
        <v>3121</v>
      </c>
      <c r="AE2933" s="237" t="s">
        <v>8511</v>
      </c>
      <c r="AF2933" s="237" t="s">
        <v>12897</v>
      </c>
      <c r="AG2933" s="237" t="str">
        <f t="shared" si="511"/>
        <v>仙台市泉区上谷刈六丁目４番34号</v>
      </c>
      <c r="AH2933" s="237" t="s">
        <v>12898</v>
      </c>
      <c r="AI2933" s="237" t="s">
        <v>12899</v>
      </c>
      <c r="AJ2933" s="237" t="s">
        <v>332</v>
      </c>
    </row>
    <row r="2934" spans="1:36">
      <c r="A2934" s="237" t="str">
        <f t="shared" si="503"/>
        <v>0415501253就労移行支援</v>
      </c>
      <c r="B2934" s="237" t="s">
        <v>12901</v>
      </c>
      <c r="C2934" s="237" t="s">
        <v>12902</v>
      </c>
      <c r="D2934" s="237" t="str">
        <f t="shared" si="504"/>
        <v>カブシキガイシャヒューマンアシスト</v>
      </c>
      <c r="E2934" s="237" t="s">
        <v>2472</v>
      </c>
      <c r="F2934" s="237" t="str">
        <f t="shared" si="505"/>
        <v>981</v>
      </c>
      <c r="G2934" s="237" t="str">
        <f t="shared" si="506"/>
        <v>3133</v>
      </c>
      <c r="H2934" s="237" t="s">
        <v>12123</v>
      </c>
      <c r="I2934" s="237" t="str">
        <f t="shared" si="507"/>
        <v>仙台市泉区泉中央一丁目７番地の１</v>
      </c>
      <c r="J2934" s="237" t="s">
        <v>12903</v>
      </c>
      <c r="K2934" s="237" t="s">
        <v>12904</v>
      </c>
      <c r="L2934" s="237" t="s">
        <v>339</v>
      </c>
      <c r="M2934" s="237" t="s">
        <v>12905</v>
      </c>
      <c r="N2934" s="237" t="s">
        <v>12906</v>
      </c>
      <c r="O2934" s="237" t="s">
        <v>12907</v>
      </c>
      <c r="P2934" s="237" t="s">
        <v>2472</v>
      </c>
      <c r="Q2934" s="237" t="s">
        <v>8511</v>
      </c>
      <c r="R2934" s="237" t="s">
        <v>12908</v>
      </c>
      <c r="S2934" s="237" t="s">
        <v>12909</v>
      </c>
      <c r="T2934" s="237" t="s">
        <v>12910</v>
      </c>
      <c r="U2934" s="237" t="s">
        <v>12911</v>
      </c>
      <c r="V2934" s="237" t="s">
        <v>109</v>
      </c>
      <c r="W2934" s="237"/>
      <c r="X2934" s="237"/>
      <c r="Y2934" s="237" t="s">
        <v>12906</v>
      </c>
      <c r="Z2934" s="237" t="s">
        <v>12907</v>
      </c>
      <c r="AA2934" s="237" t="str">
        <f t="shared" si="508"/>
        <v>アドバンス</v>
      </c>
      <c r="AB2934" s="237" t="s">
        <v>2472</v>
      </c>
      <c r="AC2934" s="237" t="str">
        <f t="shared" si="509"/>
        <v>981</v>
      </c>
      <c r="AD2934" s="237" t="str">
        <f t="shared" si="510"/>
        <v>3133</v>
      </c>
      <c r="AE2934" s="237" t="s">
        <v>8511</v>
      </c>
      <c r="AF2934" s="237" t="s">
        <v>12908</v>
      </c>
      <c r="AG2934" s="237" t="str">
        <f t="shared" si="511"/>
        <v>仙台市泉区泉中央四丁目１番地の５　ＳＡＫＡＥ泉中央ビル５階</v>
      </c>
      <c r="AH2934" s="237" t="s">
        <v>12909</v>
      </c>
      <c r="AI2934" s="237" t="s">
        <v>12910</v>
      </c>
      <c r="AJ2934" s="237" t="s">
        <v>332</v>
      </c>
    </row>
    <row r="2935" spans="1:36">
      <c r="A2935" s="237" t="str">
        <f t="shared" si="503"/>
        <v>0415501261居宅介護</v>
      </c>
      <c r="B2935" s="237" t="s">
        <v>8453</v>
      </c>
      <c r="C2935" s="237" t="s">
        <v>8454</v>
      </c>
      <c r="D2935" s="237" t="str">
        <f t="shared" si="504"/>
        <v>カブシキガイシャ　フィリア</v>
      </c>
      <c r="E2935" s="237" t="s">
        <v>514</v>
      </c>
      <c r="F2935" s="237" t="str">
        <f t="shared" si="505"/>
        <v>981</v>
      </c>
      <c r="G2935" s="237" t="str">
        <f t="shared" si="506"/>
        <v>0961</v>
      </c>
      <c r="H2935" s="237" t="s">
        <v>8455</v>
      </c>
      <c r="I2935" s="237" t="str">
        <f t="shared" si="507"/>
        <v>仙台市青葉区桜ケ丘3丁目13-22</v>
      </c>
      <c r="J2935" s="237" t="s">
        <v>8456</v>
      </c>
      <c r="K2935" s="237" t="s">
        <v>8457</v>
      </c>
      <c r="L2935" s="237" t="s">
        <v>339</v>
      </c>
      <c r="M2935" s="237" t="s">
        <v>8458</v>
      </c>
      <c r="N2935" s="237" t="s">
        <v>8459</v>
      </c>
      <c r="O2935" s="237" t="s">
        <v>8460</v>
      </c>
      <c r="P2935" s="237" t="s">
        <v>4946</v>
      </c>
      <c r="Q2935" s="237" t="s">
        <v>8511</v>
      </c>
      <c r="R2935" s="237" t="s">
        <v>12912</v>
      </c>
      <c r="S2935" s="237" t="s">
        <v>8456</v>
      </c>
      <c r="T2935" s="237" t="s">
        <v>8457</v>
      </c>
      <c r="U2935" s="237" t="s">
        <v>12913</v>
      </c>
      <c r="V2935" s="237" t="s">
        <v>99</v>
      </c>
      <c r="W2935" s="237"/>
      <c r="X2935" s="237"/>
      <c r="Y2935" s="237" t="s">
        <v>8459</v>
      </c>
      <c r="Z2935" s="237" t="s">
        <v>8460</v>
      </c>
      <c r="AA2935" s="237" t="str">
        <f t="shared" si="508"/>
        <v>ベスティー</v>
      </c>
      <c r="AB2935" s="237" t="s">
        <v>4946</v>
      </c>
      <c r="AC2935" s="237" t="str">
        <f t="shared" si="509"/>
        <v>981</v>
      </c>
      <c r="AD2935" s="237" t="str">
        <f t="shared" si="510"/>
        <v>3124</v>
      </c>
      <c r="AE2935" s="237" t="s">
        <v>8511</v>
      </c>
      <c r="AF2935" s="237" t="s">
        <v>12912</v>
      </c>
      <c r="AG2935" s="237" t="str">
        <f t="shared" si="511"/>
        <v>仙台市泉区野村字舞台１番地の２</v>
      </c>
      <c r="AH2935" s="237" t="s">
        <v>8456</v>
      </c>
      <c r="AI2935" s="237" t="s">
        <v>8457</v>
      </c>
      <c r="AJ2935" s="237" t="s">
        <v>332</v>
      </c>
    </row>
    <row r="2936" spans="1:36">
      <c r="A2936" s="237" t="str">
        <f t="shared" si="503"/>
        <v>0415501279生活介護</v>
      </c>
      <c r="B2936" s="237" t="s">
        <v>12363</v>
      </c>
      <c r="C2936" s="237" t="s">
        <v>12364</v>
      </c>
      <c r="D2936" s="237" t="str">
        <f t="shared" si="504"/>
        <v>トクテイヒエイリカツドウホウジンアイノミ</v>
      </c>
      <c r="E2936" s="237" t="s">
        <v>1505</v>
      </c>
      <c r="F2936" s="237" t="str">
        <f t="shared" si="505"/>
        <v>981</v>
      </c>
      <c r="G2936" s="237" t="str">
        <f t="shared" si="506"/>
        <v>3217</v>
      </c>
      <c r="H2936" s="237" t="s">
        <v>12365</v>
      </c>
      <c r="I2936" s="237" t="str">
        <f t="shared" si="507"/>
        <v>仙台市泉区実沢字中山北100番地の２</v>
      </c>
      <c r="J2936" s="237" t="s">
        <v>12366</v>
      </c>
      <c r="K2936" s="237" t="s">
        <v>12367</v>
      </c>
      <c r="L2936" s="237" t="s">
        <v>248</v>
      </c>
      <c r="M2936" s="237" t="s">
        <v>12368</v>
      </c>
      <c r="N2936" s="237" t="s">
        <v>12914</v>
      </c>
      <c r="O2936" s="237" t="s">
        <v>12915</v>
      </c>
      <c r="P2936" s="237" t="s">
        <v>12456</v>
      </c>
      <c r="Q2936" s="237" t="s">
        <v>8511</v>
      </c>
      <c r="R2936" s="237" t="s">
        <v>12916</v>
      </c>
      <c r="S2936" s="237" t="s">
        <v>12917</v>
      </c>
      <c r="T2936" s="237" t="s">
        <v>12918</v>
      </c>
      <c r="U2936" s="237" t="s">
        <v>12919</v>
      </c>
      <c r="V2936" s="237" t="s">
        <v>105</v>
      </c>
      <c r="W2936" s="237"/>
      <c r="X2936" s="237"/>
      <c r="Y2936" s="237" t="s">
        <v>12914</v>
      </c>
      <c r="Z2936" s="237" t="s">
        <v>12915</v>
      </c>
      <c r="AA2936" s="237" t="str">
        <f t="shared" si="508"/>
        <v>アイノミラズベリー</v>
      </c>
      <c r="AB2936" s="237" t="s">
        <v>12456</v>
      </c>
      <c r="AC2936" s="237" t="str">
        <f t="shared" si="509"/>
        <v>981</v>
      </c>
      <c r="AD2936" s="237" t="str">
        <f t="shared" si="510"/>
        <v>3215</v>
      </c>
      <c r="AE2936" s="237" t="s">
        <v>8511</v>
      </c>
      <c r="AF2936" s="237" t="s">
        <v>12916</v>
      </c>
      <c r="AG2936" s="237" t="str">
        <f t="shared" si="511"/>
        <v>仙台市泉区北中山四丁目33番地の13</v>
      </c>
      <c r="AH2936" s="237" t="s">
        <v>12917</v>
      </c>
      <c r="AI2936" s="237" t="s">
        <v>12918</v>
      </c>
      <c r="AJ2936" s="237" t="s">
        <v>332</v>
      </c>
    </row>
    <row r="2937" spans="1:36">
      <c r="A2937" s="237" t="str">
        <f t="shared" si="503"/>
        <v>0415501295就労継続支援Ｂ型</v>
      </c>
      <c r="B2937" s="237" t="s">
        <v>10842</v>
      </c>
      <c r="C2937" s="237" t="s">
        <v>10843</v>
      </c>
      <c r="D2937" s="237" t="str">
        <f t="shared" si="504"/>
        <v>トクテイヒエイリカツドウホウジン　ミドリカイ</v>
      </c>
      <c r="E2937" s="237" t="s">
        <v>7381</v>
      </c>
      <c r="F2937" s="237" t="str">
        <f t="shared" si="505"/>
        <v>982</v>
      </c>
      <c r="G2937" s="237" t="str">
        <f t="shared" si="506"/>
        <v>0011</v>
      </c>
      <c r="H2937" s="237" t="s">
        <v>10844</v>
      </c>
      <c r="I2937" s="237" t="str">
        <f t="shared" si="507"/>
        <v>仙台市太白区長町一丁目６番３号グッドライフ長町３階</v>
      </c>
      <c r="J2937" s="237" t="s">
        <v>10845</v>
      </c>
      <c r="K2937" s="237" t="s">
        <v>10846</v>
      </c>
      <c r="L2937" s="237" t="s">
        <v>248</v>
      </c>
      <c r="M2937" s="237" t="s">
        <v>10847</v>
      </c>
      <c r="N2937" s="237" t="s">
        <v>12920</v>
      </c>
      <c r="O2937" s="237" t="s">
        <v>12921</v>
      </c>
      <c r="P2937" s="237" t="s">
        <v>2472</v>
      </c>
      <c r="Q2937" s="237" t="s">
        <v>8511</v>
      </c>
      <c r="R2937" s="237" t="s">
        <v>12922</v>
      </c>
      <c r="S2937" s="237" t="s">
        <v>12923</v>
      </c>
      <c r="T2937" s="237" t="s">
        <v>12924</v>
      </c>
      <c r="U2937" s="237" t="s">
        <v>12925</v>
      </c>
      <c r="V2937" s="237" t="s">
        <v>111</v>
      </c>
      <c r="W2937" s="237"/>
      <c r="X2937" s="237"/>
      <c r="Y2937" s="237" t="s">
        <v>12920</v>
      </c>
      <c r="Z2937" s="237" t="s">
        <v>12921</v>
      </c>
      <c r="AA2937" s="237" t="str">
        <f t="shared" si="508"/>
        <v>ミドリコウボウ　イズミチュウオウ</v>
      </c>
      <c r="AB2937" s="237" t="s">
        <v>2472</v>
      </c>
      <c r="AC2937" s="237" t="str">
        <f t="shared" si="509"/>
        <v>981</v>
      </c>
      <c r="AD2937" s="237" t="str">
        <f t="shared" si="510"/>
        <v>3133</v>
      </c>
      <c r="AE2937" s="237" t="s">
        <v>8511</v>
      </c>
      <c r="AF2937" s="237" t="s">
        <v>12922</v>
      </c>
      <c r="AG2937" s="237" t="str">
        <f t="shared" si="511"/>
        <v>仙台市泉区泉中央三丁目26番地の10ローズボールビル101号</v>
      </c>
      <c r="AH2937" s="237" t="s">
        <v>12923</v>
      </c>
      <c r="AI2937" s="237" t="s">
        <v>12924</v>
      </c>
      <c r="AJ2937" s="237" t="s">
        <v>260</v>
      </c>
    </row>
    <row r="2938" spans="1:36">
      <c r="A2938" s="237" t="str">
        <f t="shared" si="503"/>
        <v>0415501303居宅介護</v>
      </c>
      <c r="B2938" s="237" t="s">
        <v>12926</v>
      </c>
      <c r="C2938" s="237" t="s">
        <v>12927</v>
      </c>
      <c r="D2938" s="237" t="str">
        <f t="shared" si="504"/>
        <v>カブシキガイシャヘルシーサービス</v>
      </c>
      <c r="E2938" s="237" t="s">
        <v>12928</v>
      </c>
      <c r="F2938" s="237" t="str">
        <f t="shared" si="505"/>
        <v>261</v>
      </c>
      <c r="G2938" s="237" t="str">
        <f t="shared" si="506"/>
        <v>8501</v>
      </c>
      <c r="H2938" s="237" t="s">
        <v>12929</v>
      </c>
      <c r="I2938" s="237" t="str">
        <f t="shared" si="507"/>
        <v>千葉県千葉市美浜区中瀬一丁目３番地　幕張テクノガーデンＤ棟14階</v>
      </c>
      <c r="J2938" s="237" t="s">
        <v>12930</v>
      </c>
      <c r="K2938" s="237" t="s">
        <v>12931</v>
      </c>
      <c r="L2938" s="237" t="s">
        <v>339</v>
      </c>
      <c r="M2938" s="237" t="s">
        <v>12932</v>
      </c>
      <c r="N2938" s="237" t="s">
        <v>12933</v>
      </c>
      <c r="O2938" s="237" t="s">
        <v>12934</v>
      </c>
      <c r="P2938" s="237" t="s">
        <v>4925</v>
      </c>
      <c r="Q2938" s="237" t="s">
        <v>8511</v>
      </c>
      <c r="R2938" s="237" t="s">
        <v>12935</v>
      </c>
      <c r="S2938" s="237" t="s">
        <v>12936</v>
      </c>
      <c r="T2938" s="237" t="s">
        <v>12937</v>
      </c>
      <c r="U2938" s="237" t="s">
        <v>12938</v>
      </c>
      <c r="V2938" s="237" t="s">
        <v>99</v>
      </c>
      <c r="W2938" s="237"/>
      <c r="X2938" s="237"/>
      <c r="Y2938" s="237" t="s">
        <v>12933</v>
      </c>
      <c r="Z2938" s="237" t="s">
        <v>12934</v>
      </c>
      <c r="AA2938" s="237" t="str">
        <f t="shared" si="508"/>
        <v>カブシキカイシャヘルシーサービスハイムガーデンセンダイイズミエイギョウショ</v>
      </c>
      <c r="AB2938" s="237" t="s">
        <v>4925</v>
      </c>
      <c r="AC2938" s="237" t="str">
        <f t="shared" si="509"/>
        <v>981</v>
      </c>
      <c r="AD2938" s="237" t="str">
        <f t="shared" si="510"/>
        <v>3136</v>
      </c>
      <c r="AE2938" s="237" t="s">
        <v>8511</v>
      </c>
      <c r="AF2938" s="237" t="s">
        <v>12935</v>
      </c>
      <c r="AG2938" s="237" t="str">
        <f t="shared" si="511"/>
        <v>仙台市泉区将監殿五丁目24番地の28ハイムガーデン仙台泉一番館１階</v>
      </c>
      <c r="AH2938" s="237" t="s">
        <v>12936</v>
      </c>
      <c r="AI2938" s="237" t="s">
        <v>12937</v>
      </c>
      <c r="AJ2938" s="237" t="s">
        <v>260</v>
      </c>
    </row>
    <row r="2939" spans="1:36">
      <c r="A2939" s="237" t="str">
        <f t="shared" si="503"/>
        <v>0415501303重度訪問介護</v>
      </c>
      <c r="B2939" s="237" t="s">
        <v>12926</v>
      </c>
      <c r="C2939" s="237" t="s">
        <v>12927</v>
      </c>
      <c r="D2939" s="237" t="str">
        <f t="shared" si="504"/>
        <v>カブシキガイシャヘルシーサービス</v>
      </c>
      <c r="E2939" s="237" t="s">
        <v>12928</v>
      </c>
      <c r="F2939" s="237" t="str">
        <f t="shared" si="505"/>
        <v>261</v>
      </c>
      <c r="G2939" s="237" t="str">
        <f t="shared" si="506"/>
        <v>8501</v>
      </c>
      <c r="H2939" s="237" t="s">
        <v>12929</v>
      </c>
      <c r="I2939" s="237" t="str">
        <f t="shared" si="507"/>
        <v>千葉県千葉市美浜区中瀬一丁目３番地　幕張テクノガーデンＤ棟14階</v>
      </c>
      <c r="J2939" s="237" t="s">
        <v>12930</v>
      </c>
      <c r="K2939" s="237" t="s">
        <v>12931</v>
      </c>
      <c r="L2939" s="237" t="s">
        <v>339</v>
      </c>
      <c r="M2939" s="237" t="s">
        <v>12932</v>
      </c>
      <c r="N2939" s="237" t="s">
        <v>12933</v>
      </c>
      <c r="O2939" s="237" t="s">
        <v>12934</v>
      </c>
      <c r="P2939" s="237" t="s">
        <v>4925</v>
      </c>
      <c r="Q2939" s="237" t="s">
        <v>8511</v>
      </c>
      <c r="R2939" s="237" t="s">
        <v>12935</v>
      </c>
      <c r="S2939" s="237" t="s">
        <v>12936</v>
      </c>
      <c r="T2939" s="237" t="s">
        <v>12937</v>
      </c>
      <c r="U2939" s="237" t="s">
        <v>12938</v>
      </c>
      <c r="V2939" s="237" t="s">
        <v>101</v>
      </c>
      <c r="W2939" s="237"/>
      <c r="X2939" s="237"/>
      <c r="Y2939" s="237" t="s">
        <v>12933</v>
      </c>
      <c r="Z2939" s="237" t="s">
        <v>12934</v>
      </c>
      <c r="AA2939" s="237" t="str">
        <f t="shared" si="508"/>
        <v>カブシキカイシャヘルシーサービスハイムガーデンセンダイイズミエイギョウショ</v>
      </c>
      <c r="AB2939" s="237" t="s">
        <v>4925</v>
      </c>
      <c r="AC2939" s="237" t="str">
        <f t="shared" si="509"/>
        <v>981</v>
      </c>
      <c r="AD2939" s="237" t="str">
        <f t="shared" si="510"/>
        <v>3136</v>
      </c>
      <c r="AE2939" s="237" t="s">
        <v>8511</v>
      </c>
      <c r="AF2939" s="237" t="s">
        <v>12935</v>
      </c>
      <c r="AG2939" s="237" t="str">
        <f t="shared" si="511"/>
        <v>仙台市泉区将監殿五丁目24番地の28ハイムガーデン仙台泉一番館１階</v>
      </c>
      <c r="AH2939" s="237" t="s">
        <v>12936</v>
      </c>
      <c r="AI2939" s="237" t="s">
        <v>12937</v>
      </c>
      <c r="AJ2939" s="237" t="s">
        <v>260</v>
      </c>
    </row>
    <row r="2940" spans="1:36">
      <c r="A2940" s="237" t="str">
        <f t="shared" si="503"/>
        <v>0415501303同行援護</v>
      </c>
      <c r="B2940" s="237" t="s">
        <v>12926</v>
      </c>
      <c r="C2940" s="237" t="s">
        <v>12927</v>
      </c>
      <c r="D2940" s="237" t="str">
        <f t="shared" si="504"/>
        <v>カブシキガイシャヘルシーサービス</v>
      </c>
      <c r="E2940" s="237" t="s">
        <v>12928</v>
      </c>
      <c r="F2940" s="237" t="str">
        <f t="shared" si="505"/>
        <v>261</v>
      </c>
      <c r="G2940" s="237" t="str">
        <f t="shared" si="506"/>
        <v>8501</v>
      </c>
      <c r="H2940" s="237" t="s">
        <v>12929</v>
      </c>
      <c r="I2940" s="237" t="str">
        <f t="shared" si="507"/>
        <v>千葉県千葉市美浜区中瀬一丁目３番地　幕張テクノガーデンＤ棟14階</v>
      </c>
      <c r="J2940" s="237" t="s">
        <v>12930</v>
      </c>
      <c r="K2940" s="237" t="s">
        <v>12931</v>
      </c>
      <c r="L2940" s="237" t="s">
        <v>339</v>
      </c>
      <c r="M2940" s="237" t="s">
        <v>12932</v>
      </c>
      <c r="N2940" s="237" t="s">
        <v>12933</v>
      </c>
      <c r="O2940" s="237" t="s">
        <v>12934</v>
      </c>
      <c r="P2940" s="237" t="s">
        <v>4925</v>
      </c>
      <c r="Q2940" s="237" t="s">
        <v>8511</v>
      </c>
      <c r="R2940" s="237" t="s">
        <v>12935</v>
      </c>
      <c r="S2940" s="237" t="s">
        <v>12936</v>
      </c>
      <c r="T2940" s="237" t="s">
        <v>12937</v>
      </c>
      <c r="U2940" s="237" t="s">
        <v>12938</v>
      </c>
      <c r="V2940" s="237" t="s">
        <v>126</v>
      </c>
      <c r="W2940" s="237"/>
      <c r="X2940" s="237"/>
      <c r="Y2940" s="237" t="s">
        <v>12933</v>
      </c>
      <c r="Z2940" s="237" t="s">
        <v>12934</v>
      </c>
      <c r="AA2940" s="237" t="str">
        <f t="shared" si="508"/>
        <v>カブシキカイシャヘルシーサービスハイムガーデンセンダイイズミエイギョウショ</v>
      </c>
      <c r="AB2940" s="237" t="s">
        <v>4925</v>
      </c>
      <c r="AC2940" s="237" t="str">
        <f t="shared" si="509"/>
        <v>981</v>
      </c>
      <c r="AD2940" s="237" t="str">
        <f t="shared" si="510"/>
        <v>3136</v>
      </c>
      <c r="AE2940" s="237" t="s">
        <v>8511</v>
      </c>
      <c r="AF2940" s="237" t="s">
        <v>12935</v>
      </c>
      <c r="AG2940" s="237" t="str">
        <f t="shared" si="511"/>
        <v>仙台市泉区将監殿五丁目24番地の28ハイムガーデン仙台泉一番館１階</v>
      </c>
      <c r="AH2940" s="237" t="s">
        <v>12936</v>
      </c>
      <c r="AI2940" s="237" t="s">
        <v>12937</v>
      </c>
      <c r="AJ2940" s="237" t="s">
        <v>261</v>
      </c>
    </row>
    <row r="2941" spans="1:36">
      <c r="A2941" s="237" t="str">
        <f t="shared" si="503"/>
        <v>0415501311居宅介護</v>
      </c>
      <c r="B2941" s="237" t="s">
        <v>12939</v>
      </c>
      <c r="C2941" s="237" t="s">
        <v>12940</v>
      </c>
      <c r="D2941" s="237" t="str">
        <f t="shared" si="504"/>
        <v>グレイスクローバーカブシキガイシャ</v>
      </c>
      <c r="E2941" s="237" t="s">
        <v>12329</v>
      </c>
      <c r="F2941" s="237" t="str">
        <f t="shared" si="505"/>
        <v>981</v>
      </c>
      <c r="G2941" s="237" t="str">
        <f t="shared" si="506"/>
        <v>3204</v>
      </c>
      <c r="H2941" s="237" t="s">
        <v>12941</v>
      </c>
      <c r="I2941" s="237" t="str">
        <f t="shared" si="507"/>
        <v>仙台市泉区寺岡六丁目12番地の１</v>
      </c>
      <c r="J2941" s="237" t="s">
        <v>12942</v>
      </c>
      <c r="K2941" s="237" t="s">
        <v>12942</v>
      </c>
      <c r="L2941" s="237" t="s">
        <v>339</v>
      </c>
      <c r="M2941" s="237" t="s">
        <v>12943</v>
      </c>
      <c r="N2941" s="237" t="s">
        <v>12944</v>
      </c>
      <c r="O2941" s="237" t="s">
        <v>12945</v>
      </c>
      <c r="P2941" s="237" t="s">
        <v>12329</v>
      </c>
      <c r="Q2941" s="237" t="s">
        <v>8511</v>
      </c>
      <c r="R2941" s="237" t="s">
        <v>12941</v>
      </c>
      <c r="S2941" s="237" t="s">
        <v>12942</v>
      </c>
      <c r="T2941" s="237" t="s">
        <v>12942</v>
      </c>
      <c r="U2941" s="237" t="s">
        <v>12946</v>
      </c>
      <c r="V2941" s="237" t="s">
        <v>99</v>
      </c>
      <c r="W2941" s="237"/>
      <c r="X2941" s="237"/>
      <c r="Y2941" s="237" t="s">
        <v>12944</v>
      </c>
      <c r="Z2941" s="237" t="s">
        <v>12945</v>
      </c>
      <c r="AA2941" s="237" t="str">
        <f t="shared" si="508"/>
        <v>ヘルパーステーションライム</v>
      </c>
      <c r="AB2941" s="237" t="s">
        <v>12329</v>
      </c>
      <c r="AC2941" s="237" t="str">
        <f t="shared" si="509"/>
        <v>981</v>
      </c>
      <c r="AD2941" s="237" t="str">
        <f t="shared" si="510"/>
        <v>3204</v>
      </c>
      <c r="AE2941" s="237" t="s">
        <v>8511</v>
      </c>
      <c r="AF2941" s="237" t="s">
        <v>12941</v>
      </c>
      <c r="AG2941" s="237" t="str">
        <f t="shared" si="511"/>
        <v>仙台市泉区寺岡六丁目12番地の１</v>
      </c>
      <c r="AH2941" s="237" t="s">
        <v>12942</v>
      </c>
      <c r="AI2941" s="237" t="s">
        <v>12942</v>
      </c>
      <c r="AJ2941" s="237" t="s">
        <v>260</v>
      </c>
    </row>
    <row r="2942" spans="1:36">
      <c r="A2942" s="237" t="str">
        <f t="shared" si="503"/>
        <v>0415501311行動援護</v>
      </c>
      <c r="B2942" s="237" t="s">
        <v>12939</v>
      </c>
      <c r="C2942" s="237" t="s">
        <v>12940</v>
      </c>
      <c r="D2942" s="237" t="str">
        <f t="shared" si="504"/>
        <v>グレイスクローバーカブシキガイシャ</v>
      </c>
      <c r="E2942" s="237" t="s">
        <v>12329</v>
      </c>
      <c r="F2942" s="237" t="str">
        <f t="shared" si="505"/>
        <v>981</v>
      </c>
      <c r="G2942" s="237" t="str">
        <f t="shared" si="506"/>
        <v>3204</v>
      </c>
      <c r="H2942" s="237" t="s">
        <v>12941</v>
      </c>
      <c r="I2942" s="237" t="str">
        <f t="shared" si="507"/>
        <v>仙台市泉区寺岡六丁目12番地の１</v>
      </c>
      <c r="J2942" s="237" t="s">
        <v>12942</v>
      </c>
      <c r="K2942" s="237" t="s">
        <v>12942</v>
      </c>
      <c r="L2942" s="237" t="s">
        <v>339</v>
      </c>
      <c r="M2942" s="237" t="s">
        <v>12943</v>
      </c>
      <c r="N2942" s="237" t="s">
        <v>12944</v>
      </c>
      <c r="O2942" s="237" t="s">
        <v>12945</v>
      </c>
      <c r="P2942" s="237" t="s">
        <v>12329</v>
      </c>
      <c r="Q2942" s="237" t="s">
        <v>8511</v>
      </c>
      <c r="R2942" s="237" t="s">
        <v>12941</v>
      </c>
      <c r="S2942" s="237" t="s">
        <v>12942</v>
      </c>
      <c r="T2942" s="237" t="s">
        <v>12942</v>
      </c>
      <c r="U2942" s="237" t="s">
        <v>12946</v>
      </c>
      <c r="V2942" s="237" t="s">
        <v>102</v>
      </c>
      <c r="W2942" s="237"/>
      <c r="X2942" s="237"/>
      <c r="Y2942" s="237" t="s">
        <v>12944</v>
      </c>
      <c r="Z2942" s="237" t="s">
        <v>12945</v>
      </c>
      <c r="AA2942" s="237" t="str">
        <f t="shared" si="508"/>
        <v>ヘルパーステーションライム</v>
      </c>
      <c r="AB2942" s="237" t="s">
        <v>12329</v>
      </c>
      <c r="AC2942" s="237" t="str">
        <f t="shared" si="509"/>
        <v>981</v>
      </c>
      <c r="AD2942" s="237" t="str">
        <f t="shared" si="510"/>
        <v>3204</v>
      </c>
      <c r="AE2942" s="237" t="s">
        <v>8511</v>
      </c>
      <c r="AF2942" s="237" t="s">
        <v>12941</v>
      </c>
      <c r="AG2942" s="237" t="str">
        <f t="shared" si="511"/>
        <v>仙台市泉区寺岡六丁目12番地の１</v>
      </c>
      <c r="AH2942" s="237" t="s">
        <v>12942</v>
      </c>
      <c r="AI2942" s="237" t="s">
        <v>12942</v>
      </c>
      <c r="AJ2942" s="237" t="s">
        <v>260</v>
      </c>
    </row>
    <row r="2943" spans="1:36">
      <c r="A2943" s="237" t="str">
        <f t="shared" si="503"/>
        <v>0415501311同行援護</v>
      </c>
      <c r="B2943" s="237" t="s">
        <v>12939</v>
      </c>
      <c r="C2943" s="237" t="s">
        <v>12940</v>
      </c>
      <c r="D2943" s="237" t="str">
        <f t="shared" si="504"/>
        <v>グレイスクローバーカブシキガイシャ</v>
      </c>
      <c r="E2943" s="237" t="s">
        <v>12329</v>
      </c>
      <c r="F2943" s="237" t="str">
        <f t="shared" si="505"/>
        <v>981</v>
      </c>
      <c r="G2943" s="237" t="str">
        <f t="shared" si="506"/>
        <v>3204</v>
      </c>
      <c r="H2943" s="237" t="s">
        <v>12941</v>
      </c>
      <c r="I2943" s="237" t="str">
        <f t="shared" si="507"/>
        <v>仙台市泉区寺岡六丁目12番地の１</v>
      </c>
      <c r="J2943" s="237" t="s">
        <v>12942</v>
      </c>
      <c r="K2943" s="237" t="s">
        <v>12942</v>
      </c>
      <c r="L2943" s="237" t="s">
        <v>339</v>
      </c>
      <c r="M2943" s="237" t="s">
        <v>12943</v>
      </c>
      <c r="N2943" s="237" t="s">
        <v>12944</v>
      </c>
      <c r="O2943" s="237" t="s">
        <v>12945</v>
      </c>
      <c r="P2943" s="237" t="s">
        <v>12329</v>
      </c>
      <c r="Q2943" s="237" t="s">
        <v>8511</v>
      </c>
      <c r="R2943" s="237" t="s">
        <v>12941</v>
      </c>
      <c r="S2943" s="237" t="s">
        <v>12942</v>
      </c>
      <c r="T2943" s="237" t="s">
        <v>12942</v>
      </c>
      <c r="U2943" s="237" t="s">
        <v>12946</v>
      </c>
      <c r="V2943" s="237" t="s">
        <v>126</v>
      </c>
      <c r="W2943" s="237"/>
      <c r="X2943" s="237"/>
      <c r="Y2943" s="237" t="s">
        <v>12944</v>
      </c>
      <c r="Z2943" s="237" t="s">
        <v>12945</v>
      </c>
      <c r="AA2943" s="237" t="str">
        <f t="shared" si="508"/>
        <v>ヘルパーステーションライム</v>
      </c>
      <c r="AB2943" s="237" t="s">
        <v>12329</v>
      </c>
      <c r="AC2943" s="237" t="str">
        <f t="shared" si="509"/>
        <v>981</v>
      </c>
      <c r="AD2943" s="237" t="str">
        <f t="shared" si="510"/>
        <v>3204</v>
      </c>
      <c r="AE2943" s="237" t="s">
        <v>8511</v>
      </c>
      <c r="AF2943" s="237" t="s">
        <v>12941</v>
      </c>
      <c r="AG2943" s="237" t="str">
        <f t="shared" si="511"/>
        <v>仙台市泉区寺岡六丁目12番地の１</v>
      </c>
      <c r="AH2943" s="237" t="s">
        <v>12942</v>
      </c>
      <c r="AI2943" s="237" t="s">
        <v>12942</v>
      </c>
      <c r="AJ2943" s="237" t="s">
        <v>260</v>
      </c>
    </row>
    <row r="2944" spans="1:36">
      <c r="A2944" s="237" t="str">
        <f t="shared" si="503"/>
        <v>0415501329就労継続支援Ｂ型</v>
      </c>
      <c r="B2944" s="237" t="s">
        <v>2966</v>
      </c>
      <c r="C2944" s="237" t="s">
        <v>2967</v>
      </c>
      <c r="D2944" s="237" t="str">
        <f t="shared" si="504"/>
        <v>エコ・アース・ファクトリーカブシキガイシャ</v>
      </c>
      <c r="E2944" s="237" t="s">
        <v>2968</v>
      </c>
      <c r="F2944" s="237" t="str">
        <f t="shared" si="505"/>
        <v>981</v>
      </c>
      <c r="G2944" s="237" t="str">
        <f t="shared" si="506"/>
        <v>3214</v>
      </c>
      <c r="H2944" s="237" t="s">
        <v>12947</v>
      </c>
      <c r="I2944" s="237" t="str">
        <f t="shared" si="507"/>
        <v>仙台市泉区館三丁目35番地の10</v>
      </c>
      <c r="J2944" s="237" t="s">
        <v>12948</v>
      </c>
      <c r="K2944" s="237" t="s">
        <v>12949</v>
      </c>
      <c r="L2944" s="237" t="s">
        <v>339</v>
      </c>
      <c r="M2944" s="237" t="s">
        <v>12950</v>
      </c>
      <c r="N2944" s="237" t="s">
        <v>12951</v>
      </c>
      <c r="O2944" s="237" t="s">
        <v>12952</v>
      </c>
      <c r="P2944" s="237" t="s">
        <v>2472</v>
      </c>
      <c r="Q2944" s="237" t="s">
        <v>8511</v>
      </c>
      <c r="R2944" s="237" t="s">
        <v>12953</v>
      </c>
      <c r="S2944" s="237" t="s">
        <v>12954</v>
      </c>
      <c r="T2944" s="237" t="s">
        <v>12954</v>
      </c>
      <c r="U2944" s="237" t="s">
        <v>12955</v>
      </c>
      <c r="V2944" s="237" t="s">
        <v>111</v>
      </c>
      <c r="W2944" s="237"/>
      <c r="X2944" s="237"/>
      <c r="Y2944" s="237" t="s">
        <v>12951</v>
      </c>
      <c r="Z2944" s="237" t="s">
        <v>12952</v>
      </c>
      <c r="AA2944" s="237" t="str">
        <f t="shared" si="508"/>
        <v>ココア・イズミチュウオウ</v>
      </c>
      <c r="AB2944" s="237" t="s">
        <v>2472</v>
      </c>
      <c r="AC2944" s="237" t="str">
        <f t="shared" si="509"/>
        <v>981</v>
      </c>
      <c r="AD2944" s="237" t="str">
        <f t="shared" si="510"/>
        <v>3133</v>
      </c>
      <c r="AE2944" s="237" t="s">
        <v>8511</v>
      </c>
      <c r="AF2944" s="237" t="s">
        <v>12953</v>
      </c>
      <c r="AG2944" s="237" t="str">
        <f t="shared" si="511"/>
        <v>仙台市泉区泉中央二丁目６番地の３　ビルドアンプル201</v>
      </c>
      <c r="AH2944" s="237" t="s">
        <v>12954</v>
      </c>
      <c r="AI2944" s="237" t="s">
        <v>12954</v>
      </c>
      <c r="AJ2944" s="237" t="s">
        <v>260</v>
      </c>
    </row>
    <row r="2945" spans="1:36">
      <c r="A2945" s="237" t="str">
        <f t="shared" si="503"/>
        <v>0415501337居宅介護</v>
      </c>
      <c r="B2945" s="237" t="s">
        <v>2930</v>
      </c>
      <c r="C2945" s="237" t="s">
        <v>2931</v>
      </c>
      <c r="D2945" s="237" t="str">
        <f t="shared" si="504"/>
        <v>カブシキカイシャココミケア</v>
      </c>
      <c r="E2945" s="237" t="s">
        <v>7540</v>
      </c>
      <c r="F2945" s="237" t="str">
        <f t="shared" si="505"/>
        <v>980</v>
      </c>
      <c r="G2945" s="237" t="str">
        <f t="shared" si="506"/>
        <v>0802</v>
      </c>
      <c r="H2945" s="237" t="s">
        <v>7541</v>
      </c>
      <c r="I2945" s="237" t="str">
        <f t="shared" si="507"/>
        <v>仙台市青葉区二日町16番15号</v>
      </c>
      <c r="J2945" s="237" t="s">
        <v>2934</v>
      </c>
      <c r="K2945" s="237" t="s">
        <v>2935</v>
      </c>
      <c r="L2945" s="237" t="s">
        <v>339</v>
      </c>
      <c r="M2945" s="237" t="s">
        <v>2936</v>
      </c>
      <c r="N2945" s="237" t="s">
        <v>12956</v>
      </c>
      <c r="O2945" s="237" t="s">
        <v>12957</v>
      </c>
      <c r="P2945" s="237" t="s">
        <v>4946</v>
      </c>
      <c r="Q2945" s="237" t="s">
        <v>8511</v>
      </c>
      <c r="R2945" s="237" t="s">
        <v>12958</v>
      </c>
      <c r="S2945" s="237" t="s">
        <v>12959</v>
      </c>
      <c r="T2945" s="237" t="s">
        <v>12960</v>
      </c>
      <c r="U2945" s="237" t="s">
        <v>12961</v>
      </c>
      <c r="V2945" s="237" t="s">
        <v>99</v>
      </c>
      <c r="W2945" s="237"/>
      <c r="X2945" s="237"/>
      <c r="Y2945" s="237" t="s">
        <v>12956</v>
      </c>
      <c r="Z2945" s="237" t="s">
        <v>12957</v>
      </c>
      <c r="AA2945" s="237" t="str">
        <f t="shared" si="508"/>
        <v>ヘルパーステーションココサイムラ　アオバ</v>
      </c>
      <c r="AB2945" s="237" t="s">
        <v>4946</v>
      </c>
      <c r="AC2945" s="237" t="str">
        <f t="shared" si="509"/>
        <v>981</v>
      </c>
      <c r="AD2945" s="237" t="str">
        <f t="shared" si="510"/>
        <v>3124</v>
      </c>
      <c r="AE2945" s="237" t="s">
        <v>8511</v>
      </c>
      <c r="AF2945" s="237" t="s">
        <v>12958</v>
      </c>
      <c r="AG2945" s="237" t="str">
        <f t="shared" si="511"/>
        <v>仙台市泉区野村字下西河原３番地の６</v>
      </c>
      <c r="AH2945" s="237" t="s">
        <v>12959</v>
      </c>
      <c r="AI2945" s="237" t="s">
        <v>12960</v>
      </c>
      <c r="AJ2945" s="237" t="s">
        <v>332</v>
      </c>
    </row>
    <row r="2946" spans="1:36">
      <c r="A2946" s="237" t="str">
        <f t="shared" si="503"/>
        <v>0415501337重度訪問介護</v>
      </c>
      <c r="B2946" s="237" t="s">
        <v>2930</v>
      </c>
      <c r="C2946" s="237" t="s">
        <v>2931</v>
      </c>
      <c r="D2946" s="237" t="str">
        <f t="shared" si="504"/>
        <v>カブシキカイシャココミケア</v>
      </c>
      <c r="E2946" s="237" t="s">
        <v>7540</v>
      </c>
      <c r="F2946" s="237" t="str">
        <f t="shared" si="505"/>
        <v>980</v>
      </c>
      <c r="G2946" s="237" t="str">
        <f t="shared" si="506"/>
        <v>0802</v>
      </c>
      <c r="H2946" s="237" t="s">
        <v>7541</v>
      </c>
      <c r="I2946" s="237" t="str">
        <f t="shared" si="507"/>
        <v>仙台市青葉区二日町16番15号</v>
      </c>
      <c r="J2946" s="237" t="s">
        <v>2934</v>
      </c>
      <c r="K2946" s="237" t="s">
        <v>2935</v>
      </c>
      <c r="L2946" s="237" t="s">
        <v>339</v>
      </c>
      <c r="M2946" s="237" t="s">
        <v>2936</v>
      </c>
      <c r="N2946" s="237" t="s">
        <v>12956</v>
      </c>
      <c r="O2946" s="237" t="s">
        <v>12957</v>
      </c>
      <c r="P2946" s="237" t="s">
        <v>4946</v>
      </c>
      <c r="Q2946" s="237" t="s">
        <v>8511</v>
      </c>
      <c r="R2946" s="237" t="s">
        <v>12958</v>
      </c>
      <c r="S2946" s="237" t="s">
        <v>12959</v>
      </c>
      <c r="T2946" s="237" t="s">
        <v>12960</v>
      </c>
      <c r="U2946" s="237" t="s">
        <v>12961</v>
      </c>
      <c r="V2946" s="237" t="s">
        <v>101</v>
      </c>
      <c r="W2946" s="237"/>
      <c r="X2946" s="237"/>
      <c r="Y2946" s="237" t="s">
        <v>12956</v>
      </c>
      <c r="Z2946" s="237" t="s">
        <v>12957</v>
      </c>
      <c r="AA2946" s="237" t="str">
        <f t="shared" si="508"/>
        <v>ヘルパーステーションココサイムラ　アオバ</v>
      </c>
      <c r="AB2946" s="237" t="s">
        <v>4946</v>
      </c>
      <c r="AC2946" s="237" t="str">
        <f t="shared" si="509"/>
        <v>981</v>
      </c>
      <c r="AD2946" s="237" t="str">
        <f t="shared" si="510"/>
        <v>3124</v>
      </c>
      <c r="AE2946" s="237" t="s">
        <v>8511</v>
      </c>
      <c r="AF2946" s="237" t="s">
        <v>12958</v>
      </c>
      <c r="AG2946" s="237" t="str">
        <f t="shared" si="511"/>
        <v>仙台市泉区野村字下西河原３番地の６</v>
      </c>
      <c r="AH2946" s="237" t="s">
        <v>12959</v>
      </c>
      <c r="AI2946" s="237" t="s">
        <v>12960</v>
      </c>
      <c r="AJ2946" s="237" t="s">
        <v>332</v>
      </c>
    </row>
    <row r="2947" spans="1:36">
      <c r="A2947" s="237" t="str">
        <f t="shared" si="503"/>
        <v>0415501345就労継続支援Ｂ型</v>
      </c>
      <c r="B2947" s="237" t="s">
        <v>12962</v>
      </c>
      <c r="C2947" s="237" t="s">
        <v>12963</v>
      </c>
      <c r="D2947" s="237" t="str">
        <f t="shared" si="504"/>
        <v>カブシキガイシャ　カトウフクシサービス</v>
      </c>
      <c r="E2947" s="237" t="s">
        <v>12964</v>
      </c>
      <c r="F2947" s="237" t="str">
        <f t="shared" si="505"/>
        <v>981</v>
      </c>
      <c r="G2947" s="237" t="str">
        <f t="shared" si="506"/>
        <v>3221</v>
      </c>
      <c r="H2947" s="237" t="s">
        <v>12965</v>
      </c>
      <c r="I2947" s="237" t="str">
        <f t="shared" si="507"/>
        <v>仙台市泉区根白石字判在家25番地の２</v>
      </c>
      <c r="J2947" s="237" t="s">
        <v>12966</v>
      </c>
      <c r="K2947" s="237" t="s">
        <v>12967</v>
      </c>
      <c r="L2947" s="237" t="s">
        <v>339</v>
      </c>
      <c r="M2947" s="237" t="s">
        <v>12968</v>
      </c>
      <c r="N2947" s="237" t="s">
        <v>12969</v>
      </c>
      <c r="O2947" s="237" t="s">
        <v>12970</v>
      </c>
      <c r="P2947" s="237" t="s">
        <v>12964</v>
      </c>
      <c r="Q2947" s="237" t="s">
        <v>8511</v>
      </c>
      <c r="R2947" s="237" t="s">
        <v>12965</v>
      </c>
      <c r="S2947" s="237" t="s">
        <v>12971</v>
      </c>
      <c r="T2947" s="237" t="s">
        <v>12972</v>
      </c>
      <c r="U2947" s="237" t="s">
        <v>12973</v>
      </c>
      <c r="V2947" s="237" t="s">
        <v>111</v>
      </c>
      <c r="W2947" s="237"/>
      <c r="X2947" s="237"/>
      <c r="Y2947" s="237" t="s">
        <v>12969</v>
      </c>
      <c r="Z2947" s="237" t="s">
        <v>12970</v>
      </c>
      <c r="AA2947" s="237" t="str">
        <f t="shared" si="508"/>
        <v>シュウロウシエンシセツネノワーク</v>
      </c>
      <c r="AB2947" s="237" t="s">
        <v>12964</v>
      </c>
      <c r="AC2947" s="237" t="str">
        <f t="shared" si="509"/>
        <v>981</v>
      </c>
      <c r="AD2947" s="237" t="str">
        <f t="shared" si="510"/>
        <v>3221</v>
      </c>
      <c r="AE2947" s="237" t="s">
        <v>8511</v>
      </c>
      <c r="AF2947" s="237" t="s">
        <v>12965</v>
      </c>
      <c r="AG2947" s="237" t="str">
        <f t="shared" si="511"/>
        <v>仙台市泉区根白石字判在家25番地の２</v>
      </c>
      <c r="AH2947" s="237" t="s">
        <v>12971</v>
      </c>
      <c r="AI2947" s="237" t="s">
        <v>12972</v>
      </c>
      <c r="AJ2947" s="237" t="s">
        <v>260</v>
      </c>
    </row>
    <row r="2948" spans="1:36">
      <c r="A2948" s="237" t="str">
        <f t="shared" si="503"/>
        <v>0415501352生活介護</v>
      </c>
      <c r="B2948" s="237" t="s">
        <v>12974</v>
      </c>
      <c r="C2948" s="237" t="s">
        <v>12975</v>
      </c>
      <c r="D2948" s="237" t="str">
        <f t="shared" si="504"/>
        <v>イッパンシャダンホウジンセンダイチイキフクシキョウソウカイ</v>
      </c>
      <c r="E2948" s="237" t="s">
        <v>12976</v>
      </c>
      <c r="F2948" s="237" t="str">
        <f t="shared" si="505"/>
        <v>985</v>
      </c>
      <c r="G2948" s="237" t="str">
        <f t="shared" si="506"/>
        <v>0086</v>
      </c>
      <c r="H2948" s="237" t="s">
        <v>12977</v>
      </c>
      <c r="I2948" s="237" t="str">
        <f t="shared" si="507"/>
        <v>塩竈市千賀の台一丁目12番17号</v>
      </c>
      <c r="J2948" s="237" t="s">
        <v>12978</v>
      </c>
      <c r="K2948" s="237" t="s">
        <v>12979</v>
      </c>
      <c r="L2948" s="237" t="s">
        <v>901</v>
      </c>
      <c r="M2948" s="237" t="s">
        <v>12980</v>
      </c>
      <c r="N2948" s="237" t="s">
        <v>12981</v>
      </c>
      <c r="O2948" s="237" t="s">
        <v>12982</v>
      </c>
      <c r="P2948" s="237" t="s">
        <v>2882</v>
      </c>
      <c r="Q2948" s="237" t="s">
        <v>8511</v>
      </c>
      <c r="R2948" s="237" t="s">
        <v>12983</v>
      </c>
      <c r="S2948" s="237" t="s">
        <v>12978</v>
      </c>
      <c r="T2948" s="237" t="s">
        <v>12979</v>
      </c>
      <c r="U2948" s="237" t="s">
        <v>12984</v>
      </c>
      <c r="V2948" s="237" t="s">
        <v>105</v>
      </c>
      <c r="W2948" s="237"/>
      <c r="X2948" s="237"/>
      <c r="Y2948" s="237" t="s">
        <v>12981</v>
      </c>
      <c r="Z2948" s="237" t="s">
        <v>12982</v>
      </c>
      <c r="AA2948" s="237" t="str">
        <f t="shared" si="508"/>
        <v>コクリノモリ</v>
      </c>
      <c r="AB2948" s="237" t="s">
        <v>2882</v>
      </c>
      <c r="AC2948" s="237" t="str">
        <f t="shared" si="509"/>
        <v>981</v>
      </c>
      <c r="AD2948" s="237" t="str">
        <f t="shared" si="510"/>
        <v>3117</v>
      </c>
      <c r="AE2948" s="237" t="s">
        <v>8511</v>
      </c>
      <c r="AF2948" s="237" t="s">
        <v>12983</v>
      </c>
      <c r="AG2948" s="237" t="str">
        <f t="shared" si="511"/>
        <v>仙台市泉区市名坂字楢町201番地の１</v>
      </c>
      <c r="AH2948" s="237" t="s">
        <v>12978</v>
      </c>
      <c r="AI2948" s="237" t="s">
        <v>12979</v>
      </c>
      <c r="AJ2948" s="237" t="s">
        <v>260</v>
      </c>
    </row>
    <row r="2949" spans="1:36">
      <c r="A2949" s="237" t="str">
        <f t="shared" si="503"/>
        <v>0415501352就労継続支援Ｂ型</v>
      </c>
      <c r="B2949" s="237" t="s">
        <v>12974</v>
      </c>
      <c r="C2949" s="237" t="s">
        <v>12975</v>
      </c>
      <c r="D2949" s="237" t="str">
        <f t="shared" si="504"/>
        <v>イッパンシャダンホウジンセンダイチイキフクシキョウソウカイ</v>
      </c>
      <c r="E2949" s="237" t="s">
        <v>12976</v>
      </c>
      <c r="F2949" s="237" t="str">
        <f t="shared" si="505"/>
        <v>985</v>
      </c>
      <c r="G2949" s="237" t="str">
        <f t="shared" si="506"/>
        <v>0086</v>
      </c>
      <c r="H2949" s="237" t="s">
        <v>12977</v>
      </c>
      <c r="I2949" s="237" t="str">
        <f t="shared" si="507"/>
        <v>塩竈市千賀の台一丁目12番17号</v>
      </c>
      <c r="J2949" s="237" t="s">
        <v>12978</v>
      </c>
      <c r="K2949" s="237" t="s">
        <v>12979</v>
      </c>
      <c r="L2949" s="237" t="s">
        <v>901</v>
      </c>
      <c r="M2949" s="237" t="s">
        <v>12980</v>
      </c>
      <c r="N2949" s="237" t="s">
        <v>12981</v>
      </c>
      <c r="O2949" s="237" t="s">
        <v>12982</v>
      </c>
      <c r="P2949" s="237" t="s">
        <v>2882</v>
      </c>
      <c r="Q2949" s="237" t="s">
        <v>8511</v>
      </c>
      <c r="R2949" s="237" t="s">
        <v>12983</v>
      </c>
      <c r="S2949" s="237" t="s">
        <v>12978</v>
      </c>
      <c r="T2949" s="237" t="s">
        <v>12979</v>
      </c>
      <c r="U2949" s="237" t="s">
        <v>12984</v>
      </c>
      <c r="V2949" s="237" t="s">
        <v>111</v>
      </c>
      <c r="W2949" s="237"/>
      <c r="X2949" s="237"/>
      <c r="Y2949" s="237" t="s">
        <v>12981</v>
      </c>
      <c r="Z2949" s="237" t="s">
        <v>12982</v>
      </c>
      <c r="AA2949" s="237" t="str">
        <f t="shared" si="508"/>
        <v>コクリノモリ</v>
      </c>
      <c r="AB2949" s="237" t="s">
        <v>2882</v>
      </c>
      <c r="AC2949" s="237" t="str">
        <f t="shared" si="509"/>
        <v>981</v>
      </c>
      <c r="AD2949" s="237" t="str">
        <f t="shared" si="510"/>
        <v>3117</v>
      </c>
      <c r="AE2949" s="237" t="s">
        <v>8511</v>
      </c>
      <c r="AF2949" s="237" t="s">
        <v>12983</v>
      </c>
      <c r="AG2949" s="237" t="str">
        <f t="shared" si="511"/>
        <v>仙台市泉区市名坂字楢町201番地の１</v>
      </c>
      <c r="AH2949" s="237" t="s">
        <v>12978</v>
      </c>
      <c r="AI2949" s="237" t="s">
        <v>12979</v>
      </c>
      <c r="AJ2949" s="237" t="s">
        <v>260</v>
      </c>
    </row>
    <row r="2950" spans="1:36">
      <c r="A2950" s="237" t="str">
        <f t="shared" si="503"/>
        <v>0415501378居宅介護</v>
      </c>
      <c r="B2950" s="237" t="s">
        <v>12985</v>
      </c>
      <c r="C2950" s="237" t="s">
        <v>12986</v>
      </c>
      <c r="D2950" s="237" t="str">
        <f t="shared" si="504"/>
        <v>カブシキガイシャサクラノ</v>
      </c>
      <c r="E2950" s="237" t="s">
        <v>12987</v>
      </c>
      <c r="F2950" s="237" t="str">
        <f t="shared" si="505"/>
        <v>981</v>
      </c>
      <c r="G2950" s="237" t="str">
        <f t="shared" si="506"/>
        <v>3511</v>
      </c>
      <c r="H2950" s="237" t="s">
        <v>12988</v>
      </c>
      <c r="I2950" s="237" t="str">
        <f t="shared" si="507"/>
        <v>黒川郡大郷町山崎字打越23番地</v>
      </c>
      <c r="J2950" s="237" t="s">
        <v>12989</v>
      </c>
      <c r="K2950" s="237" t="s">
        <v>12990</v>
      </c>
      <c r="L2950" s="237" t="s">
        <v>339</v>
      </c>
      <c r="M2950" s="237" t="s">
        <v>12991</v>
      </c>
      <c r="N2950" s="237" t="s">
        <v>12992</v>
      </c>
      <c r="O2950" s="237" t="s">
        <v>12993</v>
      </c>
      <c r="P2950" s="237" t="s">
        <v>12345</v>
      </c>
      <c r="Q2950" s="237" t="s">
        <v>8511</v>
      </c>
      <c r="R2950" s="237" t="s">
        <v>12994</v>
      </c>
      <c r="S2950" s="237" t="s">
        <v>12989</v>
      </c>
      <c r="T2950" s="237" t="s">
        <v>12990</v>
      </c>
      <c r="U2950" s="237" t="s">
        <v>12995</v>
      </c>
      <c r="V2950" s="237" t="s">
        <v>99</v>
      </c>
      <c r="W2950" s="237"/>
      <c r="X2950" s="237"/>
      <c r="Y2950" s="237" t="s">
        <v>12992</v>
      </c>
      <c r="Z2950" s="237" t="s">
        <v>12993</v>
      </c>
      <c r="AA2950" s="237" t="str">
        <f t="shared" si="508"/>
        <v>サクラノタクシー</v>
      </c>
      <c r="AB2950" s="237" t="s">
        <v>12345</v>
      </c>
      <c r="AC2950" s="237" t="str">
        <f t="shared" si="509"/>
        <v>981</v>
      </c>
      <c r="AD2950" s="237" t="str">
        <f t="shared" si="510"/>
        <v>3111</v>
      </c>
      <c r="AE2950" s="237" t="s">
        <v>8511</v>
      </c>
      <c r="AF2950" s="237" t="s">
        <v>12994</v>
      </c>
      <c r="AG2950" s="237" t="str">
        <f t="shared" si="511"/>
        <v>仙台市泉区松森字関場26番地の１</v>
      </c>
      <c r="AH2950" s="237" t="s">
        <v>12989</v>
      </c>
      <c r="AI2950" s="237" t="s">
        <v>12990</v>
      </c>
      <c r="AJ2950" s="237" t="s">
        <v>260</v>
      </c>
    </row>
    <row r="2951" spans="1:36">
      <c r="A2951" s="237" t="str">
        <f t="shared" si="503"/>
        <v>0415501378重度訪問介護</v>
      </c>
      <c r="B2951" s="237" t="s">
        <v>12985</v>
      </c>
      <c r="C2951" s="237" t="s">
        <v>12986</v>
      </c>
      <c r="D2951" s="237" t="str">
        <f t="shared" si="504"/>
        <v>カブシキガイシャサクラノ</v>
      </c>
      <c r="E2951" s="237" t="s">
        <v>12987</v>
      </c>
      <c r="F2951" s="237" t="str">
        <f t="shared" si="505"/>
        <v>981</v>
      </c>
      <c r="G2951" s="237" t="str">
        <f t="shared" si="506"/>
        <v>3511</v>
      </c>
      <c r="H2951" s="237" t="s">
        <v>12988</v>
      </c>
      <c r="I2951" s="237" t="str">
        <f t="shared" si="507"/>
        <v>黒川郡大郷町山崎字打越23番地</v>
      </c>
      <c r="J2951" s="237" t="s">
        <v>12989</v>
      </c>
      <c r="K2951" s="237" t="s">
        <v>12990</v>
      </c>
      <c r="L2951" s="237" t="s">
        <v>339</v>
      </c>
      <c r="M2951" s="237" t="s">
        <v>12991</v>
      </c>
      <c r="N2951" s="237" t="s">
        <v>12992</v>
      </c>
      <c r="O2951" s="237" t="s">
        <v>12993</v>
      </c>
      <c r="P2951" s="237" t="s">
        <v>12345</v>
      </c>
      <c r="Q2951" s="237" t="s">
        <v>8511</v>
      </c>
      <c r="R2951" s="237" t="s">
        <v>12994</v>
      </c>
      <c r="S2951" s="237" t="s">
        <v>12989</v>
      </c>
      <c r="T2951" s="237" t="s">
        <v>12990</v>
      </c>
      <c r="U2951" s="237" t="s">
        <v>12995</v>
      </c>
      <c r="V2951" s="237" t="s">
        <v>101</v>
      </c>
      <c r="W2951" s="237"/>
      <c r="X2951" s="237"/>
      <c r="Y2951" s="237" t="s">
        <v>12992</v>
      </c>
      <c r="Z2951" s="237" t="s">
        <v>12993</v>
      </c>
      <c r="AA2951" s="237" t="str">
        <f t="shared" si="508"/>
        <v>サクラノタクシー</v>
      </c>
      <c r="AB2951" s="237" t="s">
        <v>12345</v>
      </c>
      <c r="AC2951" s="237" t="str">
        <f t="shared" si="509"/>
        <v>981</v>
      </c>
      <c r="AD2951" s="237" t="str">
        <f t="shared" si="510"/>
        <v>3111</v>
      </c>
      <c r="AE2951" s="237" t="s">
        <v>8511</v>
      </c>
      <c r="AF2951" s="237" t="s">
        <v>12994</v>
      </c>
      <c r="AG2951" s="237" t="str">
        <f t="shared" si="511"/>
        <v>仙台市泉区松森字関場26番地の１</v>
      </c>
      <c r="AH2951" s="237" t="s">
        <v>12989</v>
      </c>
      <c r="AI2951" s="237" t="s">
        <v>12990</v>
      </c>
      <c r="AJ2951" s="237" t="s">
        <v>260</v>
      </c>
    </row>
    <row r="2952" spans="1:36">
      <c r="A2952" s="237" t="str">
        <f t="shared" si="503"/>
        <v>0415501378同行援護</v>
      </c>
      <c r="B2952" s="237" t="s">
        <v>12985</v>
      </c>
      <c r="C2952" s="237" t="s">
        <v>12986</v>
      </c>
      <c r="D2952" s="237" t="str">
        <f t="shared" si="504"/>
        <v>カブシキガイシャサクラノ</v>
      </c>
      <c r="E2952" s="237" t="s">
        <v>12987</v>
      </c>
      <c r="F2952" s="237" t="str">
        <f t="shared" si="505"/>
        <v>981</v>
      </c>
      <c r="G2952" s="237" t="str">
        <f t="shared" si="506"/>
        <v>3511</v>
      </c>
      <c r="H2952" s="237" t="s">
        <v>12988</v>
      </c>
      <c r="I2952" s="237" t="str">
        <f t="shared" si="507"/>
        <v>黒川郡大郷町山崎字打越23番地</v>
      </c>
      <c r="J2952" s="237" t="s">
        <v>12989</v>
      </c>
      <c r="K2952" s="237" t="s">
        <v>12990</v>
      </c>
      <c r="L2952" s="237" t="s">
        <v>339</v>
      </c>
      <c r="M2952" s="237" t="s">
        <v>12991</v>
      </c>
      <c r="N2952" s="237" t="s">
        <v>12992</v>
      </c>
      <c r="O2952" s="237" t="s">
        <v>12993</v>
      </c>
      <c r="P2952" s="237" t="s">
        <v>12345</v>
      </c>
      <c r="Q2952" s="237" t="s">
        <v>8511</v>
      </c>
      <c r="R2952" s="237" t="s">
        <v>12994</v>
      </c>
      <c r="S2952" s="237" t="s">
        <v>12989</v>
      </c>
      <c r="T2952" s="237" t="s">
        <v>12990</v>
      </c>
      <c r="U2952" s="237" t="s">
        <v>12995</v>
      </c>
      <c r="V2952" s="237" t="s">
        <v>126</v>
      </c>
      <c r="W2952" s="237"/>
      <c r="X2952" s="237"/>
      <c r="Y2952" s="237" t="s">
        <v>12992</v>
      </c>
      <c r="Z2952" s="237" t="s">
        <v>12993</v>
      </c>
      <c r="AA2952" s="237" t="str">
        <f t="shared" si="508"/>
        <v>サクラノタクシー</v>
      </c>
      <c r="AB2952" s="237" t="s">
        <v>12345</v>
      </c>
      <c r="AC2952" s="237" t="str">
        <f t="shared" si="509"/>
        <v>981</v>
      </c>
      <c r="AD2952" s="237" t="str">
        <f t="shared" si="510"/>
        <v>3111</v>
      </c>
      <c r="AE2952" s="237" t="s">
        <v>8511</v>
      </c>
      <c r="AF2952" s="237" t="s">
        <v>12994</v>
      </c>
      <c r="AG2952" s="237" t="str">
        <f t="shared" si="511"/>
        <v>仙台市泉区松森字関場26番地の１</v>
      </c>
      <c r="AH2952" s="237" t="s">
        <v>12989</v>
      </c>
      <c r="AI2952" s="237" t="s">
        <v>12990</v>
      </c>
      <c r="AJ2952" s="237" t="s">
        <v>332</v>
      </c>
    </row>
    <row r="2953" spans="1:36">
      <c r="A2953" s="237" t="str">
        <f t="shared" si="503"/>
        <v>0415501386就労継続支援Ｂ型</v>
      </c>
      <c r="B2953" s="237" t="s">
        <v>4646</v>
      </c>
      <c r="C2953" s="237" t="s">
        <v>4647</v>
      </c>
      <c r="D2953" s="237" t="str">
        <f t="shared" si="504"/>
        <v>シャカイフクシホウジンチャレンジドライフ</v>
      </c>
      <c r="E2953" s="237" t="s">
        <v>4648</v>
      </c>
      <c r="F2953" s="237" t="str">
        <f t="shared" si="505"/>
        <v>981</v>
      </c>
      <c r="G2953" s="237" t="str">
        <f t="shared" si="506"/>
        <v>3203</v>
      </c>
      <c r="H2953" s="237" t="s">
        <v>10796</v>
      </c>
      <c r="I2953" s="237" t="str">
        <f t="shared" si="507"/>
        <v>仙台市泉区高森７丁目１番地の４</v>
      </c>
      <c r="J2953" s="237" t="s">
        <v>10797</v>
      </c>
      <c r="K2953" s="237" t="s">
        <v>7598</v>
      </c>
      <c r="L2953" s="237" t="s">
        <v>248</v>
      </c>
      <c r="M2953" s="237" t="s">
        <v>4652</v>
      </c>
      <c r="N2953" s="237" t="s">
        <v>12996</v>
      </c>
      <c r="O2953" s="237" t="s">
        <v>12997</v>
      </c>
      <c r="P2953" s="237" t="s">
        <v>1505</v>
      </c>
      <c r="Q2953" s="237" t="s">
        <v>8511</v>
      </c>
      <c r="R2953" s="237" t="s">
        <v>12998</v>
      </c>
      <c r="S2953" s="237" t="s">
        <v>12625</v>
      </c>
      <c r="T2953" s="237" t="s">
        <v>12621</v>
      </c>
      <c r="U2953" s="237" t="s">
        <v>12999</v>
      </c>
      <c r="V2953" s="237" t="s">
        <v>111</v>
      </c>
      <c r="W2953" s="237"/>
      <c r="X2953" s="237"/>
      <c r="Y2953" s="237" t="s">
        <v>12996</v>
      </c>
      <c r="Z2953" s="237" t="s">
        <v>12997</v>
      </c>
      <c r="AA2953" s="237" t="str">
        <f t="shared" si="508"/>
        <v>フレアイフクシサギョウショ</v>
      </c>
      <c r="AB2953" s="237" t="s">
        <v>1505</v>
      </c>
      <c r="AC2953" s="237" t="str">
        <f t="shared" si="509"/>
        <v>981</v>
      </c>
      <c r="AD2953" s="237" t="str">
        <f t="shared" si="510"/>
        <v>3217</v>
      </c>
      <c r="AE2953" s="237" t="s">
        <v>8511</v>
      </c>
      <c r="AF2953" s="237" t="s">
        <v>12998</v>
      </c>
      <c r="AG2953" s="237" t="str">
        <f t="shared" si="511"/>
        <v>仙台市泉区実沢字涌上り屋敷１番１号</v>
      </c>
      <c r="AH2953" s="237" t="s">
        <v>12625</v>
      </c>
      <c r="AI2953" s="237" t="s">
        <v>12621</v>
      </c>
      <c r="AJ2953" s="237" t="s">
        <v>260</v>
      </c>
    </row>
    <row r="2954" spans="1:36">
      <c r="A2954" s="237" t="str">
        <f t="shared" si="503"/>
        <v>0415501402居宅介護</v>
      </c>
      <c r="B2954" s="237" t="s">
        <v>13000</v>
      </c>
      <c r="C2954" s="237" t="s">
        <v>13001</v>
      </c>
      <c r="D2954" s="237" t="str">
        <f t="shared" si="504"/>
        <v>カブシキガイシャリジョイス</v>
      </c>
      <c r="E2954" s="237" t="s">
        <v>8301</v>
      </c>
      <c r="F2954" s="237" t="str">
        <f t="shared" si="505"/>
        <v>981</v>
      </c>
      <c r="G2954" s="237" t="str">
        <f t="shared" si="506"/>
        <v>3108</v>
      </c>
      <c r="H2954" s="237" t="s">
        <v>13002</v>
      </c>
      <c r="I2954" s="237" t="str">
        <f t="shared" si="507"/>
        <v>仙台市泉区松陵五丁目４番地の４</v>
      </c>
      <c r="J2954" s="237" t="s">
        <v>13003</v>
      </c>
      <c r="K2954" s="237" t="s">
        <v>13004</v>
      </c>
      <c r="L2954" s="237" t="s">
        <v>339</v>
      </c>
      <c r="M2954" s="237" t="s">
        <v>13005</v>
      </c>
      <c r="N2954" s="237" t="s">
        <v>13006</v>
      </c>
      <c r="O2954" s="237" t="s">
        <v>13007</v>
      </c>
      <c r="P2954" s="237" t="s">
        <v>12345</v>
      </c>
      <c r="Q2954" s="237" t="s">
        <v>8511</v>
      </c>
      <c r="R2954" s="237" t="s">
        <v>13008</v>
      </c>
      <c r="S2954" s="237" t="s">
        <v>13009</v>
      </c>
      <c r="T2954" s="237" t="s">
        <v>13004</v>
      </c>
      <c r="U2954" s="237" t="s">
        <v>13010</v>
      </c>
      <c r="V2954" s="237" t="s">
        <v>99</v>
      </c>
      <c r="W2954" s="237"/>
      <c r="X2954" s="237"/>
      <c r="Y2954" s="237" t="s">
        <v>13006</v>
      </c>
      <c r="Z2954" s="237" t="s">
        <v>13007</v>
      </c>
      <c r="AA2954" s="237" t="str">
        <f t="shared" si="508"/>
        <v>ホウモンカイゴジギョウショスキップ</v>
      </c>
      <c r="AB2954" s="237" t="s">
        <v>12345</v>
      </c>
      <c r="AC2954" s="237" t="str">
        <f t="shared" si="509"/>
        <v>981</v>
      </c>
      <c r="AD2954" s="237" t="str">
        <f t="shared" si="510"/>
        <v>3111</v>
      </c>
      <c r="AE2954" s="237" t="s">
        <v>8511</v>
      </c>
      <c r="AF2954" s="237" t="s">
        <v>13008</v>
      </c>
      <c r="AG2954" s="237" t="str">
        <f t="shared" si="511"/>
        <v>仙台市泉区松森字内町60番地コーポ斎藤201</v>
      </c>
      <c r="AH2954" s="237" t="s">
        <v>13009</v>
      </c>
      <c r="AI2954" s="237" t="s">
        <v>13004</v>
      </c>
      <c r="AJ2954" s="237" t="s">
        <v>260</v>
      </c>
    </row>
    <row r="2955" spans="1:36">
      <c r="A2955" s="237" t="str">
        <f t="shared" si="503"/>
        <v>0415501402重度訪問介護</v>
      </c>
      <c r="B2955" s="237" t="s">
        <v>13000</v>
      </c>
      <c r="C2955" s="237" t="s">
        <v>13001</v>
      </c>
      <c r="D2955" s="237" t="str">
        <f t="shared" si="504"/>
        <v>カブシキガイシャリジョイス</v>
      </c>
      <c r="E2955" s="237" t="s">
        <v>8301</v>
      </c>
      <c r="F2955" s="237" t="str">
        <f t="shared" si="505"/>
        <v>981</v>
      </c>
      <c r="G2955" s="237" t="str">
        <f t="shared" si="506"/>
        <v>3108</v>
      </c>
      <c r="H2955" s="237" t="s">
        <v>13002</v>
      </c>
      <c r="I2955" s="237" t="str">
        <f t="shared" si="507"/>
        <v>仙台市泉区松陵五丁目４番地の４</v>
      </c>
      <c r="J2955" s="237" t="s">
        <v>13003</v>
      </c>
      <c r="K2955" s="237" t="s">
        <v>13004</v>
      </c>
      <c r="L2955" s="237" t="s">
        <v>339</v>
      </c>
      <c r="M2955" s="237" t="s">
        <v>13005</v>
      </c>
      <c r="N2955" s="237" t="s">
        <v>13006</v>
      </c>
      <c r="O2955" s="237" t="s">
        <v>13007</v>
      </c>
      <c r="P2955" s="237" t="s">
        <v>12345</v>
      </c>
      <c r="Q2955" s="237" t="s">
        <v>8511</v>
      </c>
      <c r="R2955" s="237" t="s">
        <v>13008</v>
      </c>
      <c r="S2955" s="237" t="s">
        <v>13009</v>
      </c>
      <c r="T2955" s="237" t="s">
        <v>13004</v>
      </c>
      <c r="U2955" s="237" t="s">
        <v>13010</v>
      </c>
      <c r="V2955" s="237" t="s">
        <v>101</v>
      </c>
      <c r="W2955" s="237"/>
      <c r="X2955" s="237"/>
      <c r="Y2955" s="237" t="s">
        <v>13006</v>
      </c>
      <c r="Z2955" s="237" t="s">
        <v>13007</v>
      </c>
      <c r="AA2955" s="237" t="str">
        <f t="shared" si="508"/>
        <v>ホウモンカイゴジギョウショスキップ</v>
      </c>
      <c r="AB2955" s="237" t="s">
        <v>12345</v>
      </c>
      <c r="AC2955" s="237" t="str">
        <f t="shared" si="509"/>
        <v>981</v>
      </c>
      <c r="AD2955" s="237" t="str">
        <f t="shared" si="510"/>
        <v>3111</v>
      </c>
      <c r="AE2955" s="237" t="s">
        <v>8511</v>
      </c>
      <c r="AF2955" s="237" t="s">
        <v>13008</v>
      </c>
      <c r="AG2955" s="237" t="str">
        <f t="shared" si="511"/>
        <v>仙台市泉区松森字内町60番地コーポ斎藤201</v>
      </c>
      <c r="AH2955" s="237" t="s">
        <v>13009</v>
      </c>
      <c r="AI2955" s="237" t="s">
        <v>13004</v>
      </c>
      <c r="AJ2955" s="237" t="s">
        <v>260</v>
      </c>
    </row>
    <row r="2956" spans="1:36">
      <c r="A2956" s="237" t="str">
        <f t="shared" si="503"/>
        <v>0415501410就労継続支援Ｂ型</v>
      </c>
      <c r="B2956" s="237" t="s">
        <v>7624</v>
      </c>
      <c r="C2956" s="237" t="s">
        <v>7625</v>
      </c>
      <c r="D2956" s="237" t="str">
        <f t="shared" si="504"/>
        <v>イッパンシャダンホウジンユウユウカイ</v>
      </c>
      <c r="E2956" s="237" t="s">
        <v>7473</v>
      </c>
      <c r="F2956" s="237" t="str">
        <f t="shared" si="505"/>
        <v>981</v>
      </c>
      <c r="G2956" s="237" t="str">
        <f t="shared" si="506"/>
        <v>0923</v>
      </c>
      <c r="H2956" s="237" t="s">
        <v>7626</v>
      </c>
      <c r="I2956" s="237" t="str">
        <f t="shared" si="507"/>
        <v>仙台市青葉区東勝山三丁目32番10号</v>
      </c>
      <c r="J2956" s="237" t="s">
        <v>2268</v>
      </c>
      <c r="K2956" s="237" t="s">
        <v>7627</v>
      </c>
      <c r="L2956" s="237" t="s">
        <v>901</v>
      </c>
      <c r="M2956" s="237" t="s">
        <v>7628</v>
      </c>
      <c r="N2956" s="237" t="s">
        <v>13011</v>
      </c>
      <c r="O2956" s="237" t="s">
        <v>13012</v>
      </c>
      <c r="P2956" s="237" t="s">
        <v>12456</v>
      </c>
      <c r="Q2956" s="237" t="s">
        <v>8511</v>
      </c>
      <c r="R2956" s="237" t="s">
        <v>13013</v>
      </c>
      <c r="S2956" s="237" t="s">
        <v>13014</v>
      </c>
      <c r="T2956" s="237" t="s">
        <v>13015</v>
      </c>
      <c r="U2956" s="237" t="s">
        <v>13016</v>
      </c>
      <c r="V2956" s="237" t="s">
        <v>111</v>
      </c>
      <c r="W2956" s="237"/>
      <c r="X2956" s="237"/>
      <c r="Y2956" s="237" t="s">
        <v>13017</v>
      </c>
      <c r="Z2956" s="237" t="s">
        <v>13018</v>
      </c>
      <c r="AA2956" s="237" t="str">
        <f t="shared" si="508"/>
        <v>アンド　ユウ　　マズロ</v>
      </c>
      <c r="AB2956" s="237" t="s">
        <v>12456</v>
      </c>
      <c r="AC2956" s="237" t="str">
        <f t="shared" si="509"/>
        <v>981</v>
      </c>
      <c r="AD2956" s="237" t="str">
        <f t="shared" si="510"/>
        <v>3215</v>
      </c>
      <c r="AE2956" s="237" t="s">
        <v>8511</v>
      </c>
      <c r="AF2956" s="237" t="s">
        <v>13013</v>
      </c>
      <c r="AG2956" s="237" t="str">
        <f t="shared" si="511"/>
        <v>仙台市泉区北中山四丁目13番地の２</v>
      </c>
      <c r="AH2956" s="237" t="s">
        <v>13014</v>
      </c>
      <c r="AI2956" s="237" t="s">
        <v>13015</v>
      </c>
      <c r="AJ2956" s="237" t="s">
        <v>260</v>
      </c>
    </row>
    <row r="2957" spans="1:36">
      <c r="A2957" s="237" t="str">
        <f t="shared" si="503"/>
        <v>0415501428就労移行支援</v>
      </c>
      <c r="B2957" s="237" t="s">
        <v>13019</v>
      </c>
      <c r="C2957" s="237" t="s">
        <v>13020</v>
      </c>
      <c r="D2957" s="237" t="str">
        <f t="shared" si="504"/>
        <v>エスアンドウィングスカブシキカイシャ</v>
      </c>
      <c r="E2957" s="237" t="s">
        <v>608</v>
      </c>
      <c r="F2957" s="237" t="str">
        <f t="shared" si="505"/>
        <v>980</v>
      </c>
      <c r="G2957" s="237" t="str">
        <f t="shared" si="506"/>
        <v>0003</v>
      </c>
      <c r="H2957" s="237" t="s">
        <v>13021</v>
      </c>
      <c r="I2957" s="237" t="str">
        <f t="shared" si="507"/>
        <v>仙台市青葉区小田原四丁目６番３号</v>
      </c>
      <c r="J2957" s="237" t="s">
        <v>13022</v>
      </c>
      <c r="K2957" s="237"/>
      <c r="L2957" s="237" t="s">
        <v>339</v>
      </c>
      <c r="M2957" s="237" t="s">
        <v>993</v>
      </c>
      <c r="N2957" s="237" t="s">
        <v>13023</v>
      </c>
      <c r="O2957" s="237" t="s">
        <v>13024</v>
      </c>
      <c r="P2957" s="237" t="s">
        <v>2472</v>
      </c>
      <c r="Q2957" s="237" t="s">
        <v>8511</v>
      </c>
      <c r="R2957" s="237" t="s">
        <v>13025</v>
      </c>
      <c r="S2957" s="237"/>
      <c r="T2957" s="237"/>
      <c r="U2957" s="237" t="s">
        <v>13026</v>
      </c>
      <c r="V2957" s="237" t="s">
        <v>109</v>
      </c>
      <c r="W2957" s="237"/>
      <c r="X2957" s="237"/>
      <c r="Y2957" s="237" t="s">
        <v>13023</v>
      </c>
      <c r="Z2957" s="237" t="s">
        <v>13024</v>
      </c>
      <c r="AA2957" s="237" t="str">
        <f t="shared" si="508"/>
        <v>ｍａｎａｂｙイズミチュウオウジギョウショ</v>
      </c>
      <c r="AB2957" s="237" t="s">
        <v>2472</v>
      </c>
      <c r="AC2957" s="237" t="str">
        <f t="shared" si="509"/>
        <v>981</v>
      </c>
      <c r="AD2957" s="237" t="str">
        <f t="shared" si="510"/>
        <v>3133</v>
      </c>
      <c r="AE2957" s="237" t="s">
        <v>8511</v>
      </c>
      <c r="AF2957" s="237" t="s">
        <v>13025</v>
      </c>
      <c r="AG2957" s="237" t="str">
        <f t="shared" si="511"/>
        <v>仙台市泉区泉中央一丁目７番地の１泉中央駅ビルスウィング５F</v>
      </c>
      <c r="AH2957" s="237" t="s">
        <v>13027</v>
      </c>
      <c r="AI2957" s="237" t="s">
        <v>13028</v>
      </c>
      <c r="AJ2957" s="237" t="s">
        <v>260</v>
      </c>
    </row>
    <row r="2958" spans="1:36">
      <c r="A2958" s="237" t="str">
        <f t="shared" si="503"/>
        <v>0415501436居宅介護</v>
      </c>
      <c r="B2958" s="237" t="s">
        <v>2991</v>
      </c>
      <c r="C2958" s="237" t="s">
        <v>9972</v>
      </c>
      <c r="D2958" s="237" t="str">
        <f t="shared" si="504"/>
        <v>ソンポケアカブシキガイシャ</v>
      </c>
      <c r="E2958" s="237" t="s">
        <v>2804</v>
      </c>
      <c r="F2958" s="237" t="str">
        <f t="shared" si="505"/>
        <v>140</v>
      </c>
      <c r="G2958" s="237" t="str">
        <f t="shared" si="506"/>
        <v>0002</v>
      </c>
      <c r="H2958" s="237" t="s">
        <v>9973</v>
      </c>
      <c r="I2958" s="237" t="str">
        <f t="shared" si="507"/>
        <v>東京都品川区東品川四丁目12番８号</v>
      </c>
      <c r="J2958" s="237" t="s">
        <v>9974</v>
      </c>
      <c r="K2958" s="237" t="s">
        <v>9975</v>
      </c>
      <c r="L2958" s="237" t="s">
        <v>339</v>
      </c>
      <c r="M2958" s="237" t="s">
        <v>2996</v>
      </c>
      <c r="N2958" s="237" t="s">
        <v>13029</v>
      </c>
      <c r="O2958" s="237" t="s">
        <v>13030</v>
      </c>
      <c r="P2958" s="237" t="s">
        <v>12345</v>
      </c>
      <c r="Q2958" s="237" t="s">
        <v>8511</v>
      </c>
      <c r="R2958" s="237" t="s">
        <v>13031</v>
      </c>
      <c r="S2958" s="237" t="s">
        <v>12347</v>
      </c>
      <c r="T2958" s="237" t="s">
        <v>12577</v>
      </c>
      <c r="U2958" s="237" t="s">
        <v>13032</v>
      </c>
      <c r="V2958" s="237" t="s">
        <v>99</v>
      </c>
      <c r="W2958" s="237"/>
      <c r="X2958" s="237"/>
      <c r="Y2958" s="237" t="s">
        <v>13029</v>
      </c>
      <c r="Z2958" s="237" t="s">
        <v>13030</v>
      </c>
      <c r="AA2958" s="237" t="str">
        <f t="shared" si="508"/>
        <v>ＳＯＭＰＯケアセンダイイズミホウモンカイゴ</v>
      </c>
      <c r="AB2958" s="237" t="s">
        <v>12345</v>
      </c>
      <c r="AC2958" s="237" t="str">
        <f t="shared" si="509"/>
        <v>981</v>
      </c>
      <c r="AD2958" s="237" t="str">
        <f t="shared" si="510"/>
        <v>3111</v>
      </c>
      <c r="AE2958" s="237" t="s">
        <v>8511</v>
      </c>
      <c r="AF2958" s="237" t="s">
        <v>13031</v>
      </c>
      <c r="AG2958" s="237" t="str">
        <f t="shared" si="511"/>
        <v>仙台市泉区松森字鹿島53番９号</v>
      </c>
      <c r="AH2958" s="237" t="s">
        <v>12347</v>
      </c>
      <c r="AI2958" s="237" t="s">
        <v>12577</v>
      </c>
      <c r="AJ2958" s="237" t="s">
        <v>260</v>
      </c>
    </row>
    <row r="2959" spans="1:36">
      <c r="A2959" s="237" t="str">
        <f t="shared" ref="A2959:A3022" si="512">U2959&amp;V2959</f>
        <v>0415501436重度訪問介護</v>
      </c>
      <c r="B2959" s="237" t="s">
        <v>2991</v>
      </c>
      <c r="C2959" s="237" t="s">
        <v>9972</v>
      </c>
      <c r="D2959" s="237" t="str">
        <f t="shared" ref="D2959:D3022" si="513">DBCS(C2959)</f>
        <v>ソンポケアカブシキガイシャ</v>
      </c>
      <c r="E2959" s="237" t="s">
        <v>2804</v>
      </c>
      <c r="F2959" s="237" t="str">
        <f t="shared" ref="F2959:F3022" si="514">LEFT(E2959,3)</f>
        <v>140</v>
      </c>
      <c r="G2959" s="237" t="str">
        <f t="shared" ref="G2959:G3022" si="515">RIGHT(E2959,4)</f>
        <v>0002</v>
      </c>
      <c r="H2959" s="237" t="s">
        <v>9973</v>
      </c>
      <c r="I2959" s="237" t="str">
        <f t="shared" ref="I2959:I3022" si="516">SUBSTITUTE(H2959,"宮城県","")</f>
        <v>東京都品川区東品川四丁目12番８号</v>
      </c>
      <c r="J2959" s="237" t="s">
        <v>9974</v>
      </c>
      <c r="K2959" s="237" t="s">
        <v>9975</v>
      </c>
      <c r="L2959" s="237" t="s">
        <v>339</v>
      </c>
      <c r="M2959" s="237" t="s">
        <v>2996</v>
      </c>
      <c r="N2959" s="237" t="s">
        <v>13029</v>
      </c>
      <c r="O2959" s="237" t="s">
        <v>13030</v>
      </c>
      <c r="P2959" s="237" t="s">
        <v>12345</v>
      </c>
      <c r="Q2959" s="237" t="s">
        <v>8511</v>
      </c>
      <c r="R2959" s="237" t="s">
        <v>13031</v>
      </c>
      <c r="S2959" s="237" t="s">
        <v>12347</v>
      </c>
      <c r="T2959" s="237" t="s">
        <v>12577</v>
      </c>
      <c r="U2959" s="237" t="s">
        <v>13032</v>
      </c>
      <c r="V2959" s="237" t="s">
        <v>101</v>
      </c>
      <c r="W2959" s="237"/>
      <c r="X2959" s="237"/>
      <c r="Y2959" s="237" t="s">
        <v>13029</v>
      </c>
      <c r="Z2959" s="237" t="s">
        <v>13030</v>
      </c>
      <c r="AA2959" s="237" t="str">
        <f t="shared" ref="AA2959:AA3022" si="517">DBCS(Z2959)</f>
        <v>ＳＯＭＰＯケアセンダイイズミホウモンカイゴ</v>
      </c>
      <c r="AB2959" s="237" t="s">
        <v>12345</v>
      </c>
      <c r="AC2959" s="237" t="str">
        <f t="shared" ref="AC2959:AC3022" si="518">LEFT(AB2959,3)</f>
        <v>981</v>
      </c>
      <c r="AD2959" s="237" t="str">
        <f t="shared" ref="AD2959:AD3022" si="519">RIGHT(AB2959,4)</f>
        <v>3111</v>
      </c>
      <c r="AE2959" s="237" t="s">
        <v>8511</v>
      </c>
      <c r="AF2959" s="237" t="s">
        <v>13031</v>
      </c>
      <c r="AG2959" s="237" t="str">
        <f t="shared" ref="AG2959:AG3022" si="520">SUBSTITUTE(AF2959,"宮城県","")</f>
        <v>仙台市泉区松森字鹿島53番９号</v>
      </c>
      <c r="AH2959" s="237" t="s">
        <v>12347</v>
      </c>
      <c r="AI2959" s="237" t="s">
        <v>12577</v>
      </c>
      <c r="AJ2959" s="237" t="s">
        <v>260</v>
      </c>
    </row>
    <row r="2960" spans="1:36">
      <c r="A2960" s="237" t="str">
        <f t="shared" si="512"/>
        <v>0415501451居宅介護</v>
      </c>
      <c r="B2960" s="237" t="s">
        <v>13033</v>
      </c>
      <c r="C2960" s="237" t="s">
        <v>13034</v>
      </c>
      <c r="D2960" s="237" t="str">
        <f t="shared" si="513"/>
        <v>カブシキガイシャバイハート</v>
      </c>
      <c r="E2960" s="237" t="s">
        <v>12534</v>
      </c>
      <c r="F2960" s="237" t="str">
        <f t="shared" si="514"/>
        <v>981</v>
      </c>
      <c r="G2960" s="237" t="str">
        <f t="shared" si="515"/>
        <v>3102</v>
      </c>
      <c r="H2960" s="237" t="s">
        <v>13035</v>
      </c>
      <c r="I2960" s="237" t="str">
        <f t="shared" si="516"/>
        <v>仙台市泉区向陽台四丁目16番９号ウインディヒルズ輪島101</v>
      </c>
      <c r="J2960" s="237" t="s">
        <v>13036</v>
      </c>
      <c r="K2960" s="237" t="s">
        <v>13037</v>
      </c>
      <c r="L2960" s="237" t="s">
        <v>339</v>
      </c>
      <c r="M2960" s="237" t="s">
        <v>13038</v>
      </c>
      <c r="N2960" s="237" t="s">
        <v>13039</v>
      </c>
      <c r="O2960" s="237" t="s">
        <v>13040</v>
      </c>
      <c r="P2960" s="237" t="s">
        <v>12534</v>
      </c>
      <c r="Q2960" s="237" t="s">
        <v>8511</v>
      </c>
      <c r="R2960" s="237" t="s">
        <v>13035</v>
      </c>
      <c r="S2960" s="237" t="s">
        <v>13036</v>
      </c>
      <c r="T2960" s="237" t="s">
        <v>13037</v>
      </c>
      <c r="U2960" s="237" t="s">
        <v>13041</v>
      </c>
      <c r="V2960" s="237" t="s">
        <v>99</v>
      </c>
      <c r="W2960" s="237"/>
      <c r="X2960" s="237"/>
      <c r="Y2960" s="237" t="s">
        <v>13039</v>
      </c>
      <c r="Z2960" s="237" t="s">
        <v>13040</v>
      </c>
      <c r="AA2960" s="237" t="str">
        <f t="shared" si="517"/>
        <v>エルブ</v>
      </c>
      <c r="AB2960" s="237" t="s">
        <v>12534</v>
      </c>
      <c r="AC2960" s="237" t="str">
        <f t="shared" si="518"/>
        <v>981</v>
      </c>
      <c r="AD2960" s="237" t="str">
        <f t="shared" si="519"/>
        <v>3102</v>
      </c>
      <c r="AE2960" s="237" t="s">
        <v>8511</v>
      </c>
      <c r="AF2960" s="237" t="s">
        <v>13035</v>
      </c>
      <c r="AG2960" s="237" t="str">
        <f t="shared" si="520"/>
        <v>仙台市泉区向陽台四丁目16番９号ウインディヒルズ輪島101</v>
      </c>
      <c r="AH2960" s="237" t="s">
        <v>13036</v>
      </c>
      <c r="AI2960" s="237" t="s">
        <v>13037</v>
      </c>
      <c r="AJ2960" s="237" t="s">
        <v>332</v>
      </c>
    </row>
    <row r="2961" spans="1:36">
      <c r="A2961" s="237" t="str">
        <f t="shared" si="512"/>
        <v>0415501469就労継続支援Ｂ型</v>
      </c>
      <c r="B2961" s="237" t="s">
        <v>13042</v>
      </c>
      <c r="C2961" s="237" t="s">
        <v>13043</v>
      </c>
      <c r="D2961" s="237" t="str">
        <f t="shared" si="513"/>
        <v>ユウゲンカイシャニッセンコーポレーション</v>
      </c>
      <c r="E2961" s="237" t="s">
        <v>2472</v>
      </c>
      <c r="F2961" s="237" t="str">
        <f t="shared" si="514"/>
        <v>981</v>
      </c>
      <c r="G2961" s="237" t="str">
        <f t="shared" si="515"/>
        <v>3133</v>
      </c>
      <c r="H2961" s="237" t="s">
        <v>13044</v>
      </c>
      <c r="I2961" s="237" t="str">
        <f t="shared" si="516"/>
        <v>仙台市泉区泉中央三丁目27番地３</v>
      </c>
      <c r="J2961" s="237" t="s">
        <v>13045</v>
      </c>
      <c r="K2961" s="237" t="s">
        <v>13046</v>
      </c>
      <c r="L2961" s="237" t="s">
        <v>339</v>
      </c>
      <c r="M2961" s="237" t="s">
        <v>13047</v>
      </c>
      <c r="N2961" s="237" t="s">
        <v>13048</v>
      </c>
      <c r="O2961" s="237" t="s">
        <v>13049</v>
      </c>
      <c r="P2961" s="237" t="s">
        <v>2472</v>
      </c>
      <c r="Q2961" s="237" t="s">
        <v>8511</v>
      </c>
      <c r="R2961" s="237" t="s">
        <v>13050</v>
      </c>
      <c r="S2961" s="237" t="s">
        <v>13045</v>
      </c>
      <c r="T2961" s="237" t="s">
        <v>13046</v>
      </c>
      <c r="U2961" s="237" t="s">
        <v>13051</v>
      </c>
      <c r="V2961" s="237" t="s">
        <v>111</v>
      </c>
      <c r="W2961" s="237"/>
      <c r="X2961" s="237"/>
      <c r="Y2961" s="237" t="s">
        <v>13048</v>
      </c>
      <c r="Z2961" s="237" t="s">
        <v>13049</v>
      </c>
      <c r="AA2961" s="237" t="str">
        <f t="shared" si="517"/>
        <v>ツバメファクトリー</v>
      </c>
      <c r="AB2961" s="237" t="s">
        <v>2472</v>
      </c>
      <c r="AC2961" s="237" t="str">
        <f t="shared" si="518"/>
        <v>981</v>
      </c>
      <c r="AD2961" s="237" t="str">
        <f t="shared" si="519"/>
        <v>3133</v>
      </c>
      <c r="AE2961" s="237" t="s">
        <v>8511</v>
      </c>
      <c r="AF2961" s="237" t="s">
        <v>13050</v>
      </c>
      <c r="AG2961" s="237" t="str">
        <f t="shared" si="520"/>
        <v>仙台市泉区泉中央三丁目27番地３-102</v>
      </c>
      <c r="AH2961" s="237" t="s">
        <v>13045</v>
      </c>
      <c r="AI2961" s="237" t="s">
        <v>13046</v>
      </c>
      <c r="AJ2961" s="237" t="s">
        <v>260</v>
      </c>
    </row>
    <row r="2962" spans="1:36">
      <c r="A2962" s="237" t="str">
        <f t="shared" si="512"/>
        <v>0415501493就労継続支援Ａ型</v>
      </c>
      <c r="B2962" s="237" t="s">
        <v>13052</v>
      </c>
      <c r="C2962" s="237" t="s">
        <v>13053</v>
      </c>
      <c r="D2962" s="237" t="str">
        <f t="shared" si="513"/>
        <v>ゴウドウガイシャミライ</v>
      </c>
      <c r="E2962" s="237" t="s">
        <v>13054</v>
      </c>
      <c r="F2962" s="237" t="str">
        <f t="shared" si="514"/>
        <v>344</v>
      </c>
      <c r="G2962" s="237" t="str">
        <f t="shared" si="515"/>
        <v>0067</v>
      </c>
      <c r="H2962" s="237" t="s">
        <v>13055</v>
      </c>
      <c r="I2962" s="237" t="str">
        <f t="shared" si="516"/>
        <v>埼玉県春日部市中央一丁目57番地12号</v>
      </c>
      <c r="J2962" s="237" t="s">
        <v>13056</v>
      </c>
      <c r="K2962" s="237" t="s">
        <v>13057</v>
      </c>
      <c r="L2962" s="237" t="s">
        <v>821</v>
      </c>
      <c r="M2962" s="237" t="s">
        <v>13058</v>
      </c>
      <c r="N2962" s="237" t="s">
        <v>13059</v>
      </c>
      <c r="O2962" s="237" t="s">
        <v>13060</v>
      </c>
      <c r="P2962" s="237" t="s">
        <v>2472</v>
      </c>
      <c r="Q2962" s="237" t="s">
        <v>8511</v>
      </c>
      <c r="R2962" s="237" t="s">
        <v>13061</v>
      </c>
      <c r="S2962" s="237" t="s">
        <v>13062</v>
      </c>
      <c r="T2962" s="237" t="s">
        <v>13063</v>
      </c>
      <c r="U2962" s="237" t="s">
        <v>13064</v>
      </c>
      <c r="V2962" s="237" t="s">
        <v>110</v>
      </c>
      <c r="W2962" s="237"/>
      <c r="X2962" s="237"/>
      <c r="Y2962" s="237" t="s">
        <v>13059</v>
      </c>
      <c r="Z2962" s="237" t="s">
        <v>13060</v>
      </c>
      <c r="AA2962" s="237" t="str">
        <f t="shared" si="517"/>
        <v>ミライコウボウ　イズミチュウオウ</v>
      </c>
      <c r="AB2962" s="237" t="s">
        <v>2472</v>
      </c>
      <c r="AC2962" s="237" t="str">
        <f t="shared" si="518"/>
        <v>981</v>
      </c>
      <c r="AD2962" s="237" t="str">
        <f t="shared" si="519"/>
        <v>3133</v>
      </c>
      <c r="AE2962" s="237" t="s">
        <v>8511</v>
      </c>
      <c r="AF2962" s="237" t="s">
        <v>13061</v>
      </c>
      <c r="AG2962" s="237" t="str">
        <f t="shared" si="520"/>
        <v>仙台市泉区泉中央一丁目23番地の６トラストセンタービル２Ｆ</v>
      </c>
      <c r="AH2962" s="237" t="s">
        <v>13062</v>
      </c>
      <c r="AI2962" s="237" t="s">
        <v>13063</v>
      </c>
      <c r="AJ2962" s="237" t="s">
        <v>260</v>
      </c>
    </row>
    <row r="2963" spans="1:36">
      <c r="A2963" s="237" t="str">
        <f t="shared" si="512"/>
        <v>0415501519就労継続支援Ａ型</v>
      </c>
      <c r="B2963" s="237" t="s">
        <v>13052</v>
      </c>
      <c r="C2963" s="237" t="s">
        <v>13053</v>
      </c>
      <c r="D2963" s="237" t="str">
        <f t="shared" si="513"/>
        <v>ゴウドウガイシャミライ</v>
      </c>
      <c r="E2963" s="237" t="s">
        <v>13054</v>
      </c>
      <c r="F2963" s="237" t="str">
        <f t="shared" si="514"/>
        <v>344</v>
      </c>
      <c r="G2963" s="237" t="str">
        <f t="shared" si="515"/>
        <v>0067</v>
      </c>
      <c r="H2963" s="237" t="s">
        <v>13055</v>
      </c>
      <c r="I2963" s="237" t="str">
        <f t="shared" si="516"/>
        <v>埼玉県春日部市中央一丁目57番地12号</v>
      </c>
      <c r="J2963" s="237" t="s">
        <v>13056</v>
      </c>
      <c r="K2963" s="237" t="s">
        <v>13065</v>
      </c>
      <c r="L2963" s="237" t="s">
        <v>821</v>
      </c>
      <c r="M2963" s="237" t="s">
        <v>13058</v>
      </c>
      <c r="N2963" s="237" t="s">
        <v>13066</v>
      </c>
      <c r="O2963" s="237" t="s">
        <v>13067</v>
      </c>
      <c r="P2963" s="237" t="s">
        <v>13068</v>
      </c>
      <c r="Q2963" s="237" t="s">
        <v>6875</v>
      </c>
      <c r="R2963" s="237" t="s">
        <v>13069</v>
      </c>
      <c r="S2963" s="237" t="s">
        <v>13070</v>
      </c>
      <c r="T2963" s="237" t="s">
        <v>13071</v>
      </c>
      <c r="U2963" s="237" t="s">
        <v>13072</v>
      </c>
      <c r="V2963" s="237" t="s">
        <v>110</v>
      </c>
      <c r="W2963" s="237"/>
      <c r="X2963" s="237"/>
      <c r="Y2963" s="237" t="s">
        <v>13066</v>
      </c>
      <c r="Z2963" s="237" t="s">
        <v>13067</v>
      </c>
      <c r="AA2963" s="237" t="str">
        <f t="shared" si="517"/>
        <v>ミライコウボウ　センダイ</v>
      </c>
      <c r="AB2963" s="237" t="s">
        <v>13068</v>
      </c>
      <c r="AC2963" s="237" t="str">
        <f t="shared" si="518"/>
        <v>981</v>
      </c>
      <c r="AD2963" s="237" t="str">
        <f t="shared" si="519"/>
        <v>0021</v>
      </c>
      <c r="AE2963" s="237" t="s">
        <v>6875</v>
      </c>
      <c r="AF2963" s="237" t="s">
        <v>13069</v>
      </c>
      <c r="AG2963" s="237" t="str">
        <f t="shared" si="520"/>
        <v>仙台市青葉区中央二丁目７番30号角川ビル４階401号室</v>
      </c>
      <c r="AH2963" s="237" t="s">
        <v>13070</v>
      </c>
      <c r="AI2963" s="237" t="s">
        <v>13071</v>
      </c>
      <c r="AJ2963" s="237" t="s">
        <v>260</v>
      </c>
    </row>
    <row r="2964" spans="1:36">
      <c r="A2964" s="237" t="str">
        <f t="shared" si="512"/>
        <v>0415501527就労継続支援Ａ型</v>
      </c>
      <c r="B2964" s="237" t="s">
        <v>10889</v>
      </c>
      <c r="C2964" s="237" t="s">
        <v>10890</v>
      </c>
      <c r="D2964" s="237" t="str">
        <f t="shared" si="513"/>
        <v>カブシキガイシャリレーション</v>
      </c>
      <c r="E2964" s="237" t="s">
        <v>10891</v>
      </c>
      <c r="F2964" s="237" t="str">
        <f t="shared" si="514"/>
        <v>984</v>
      </c>
      <c r="G2964" s="237" t="str">
        <f t="shared" si="515"/>
        <v>0032</v>
      </c>
      <c r="H2964" s="237" t="s">
        <v>10892</v>
      </c>
      <c r="I2964" s="237" t="str">
        <f t="shared" si="516"/>
        <v>仙台市若林区荒井七丁目20番地の６</v>
      </c>
      <c r="J2964" s="237" t="s">
        <v>10893</v>
      </c>
      <c r="K2964" s="237" t="s">
        <v>10894</v>
      </c>
      <c r="L2964" s="237" t="s">
        <v>339</v>
      </c>
      <c r="M2964" s="237" t="s">
        <v>10895</v>
      </c>
      <c r="N2964" s="237" t="s">
        <v>13073</v>
      </c>
      <c r="O2964" s="237" t="s">
        <v>13074</v>
      </c>
      <c r="P2964" s="237" t="s">
        <v>2882</v>
      </c>
      <c r="Q2964" s="237" t="s">
        <v>8511</v>
      </c>
      <c r="R2964" s="237" t="s">
        <v>13075</v>
      </c>
      <c r="S2964" s="237" t="s">
        <v>13076</v>
      </c>
      <c r="T2964" s="237" t="s">
        <v>13077</v>
      </c>
      <c r="U2964" s="237" t="s">
        <v>13078</v>
      </c>
      <c r="V2964" s="237" t="s">
        <v>110</v>
      </c>
      <c r="W2964" s="237"/>
      <c r="X2964" s="237"/>
      <c r="Y2964" s="237" t="s">
        <v>13073</v>
      </c>
      <c r="Z2964" s="237" t="s">
        <v>13074</v>
      </c>
      <c r="AA2964" s="237" t="str">
        <f t="shared" si="517"/>
        <v>ファースト　イズミチュウオウ</v>
      </c>
      <c r="AB2964" s="237" t="s">
        <v>2882</v>
      </c>
      <c r="AC2964" s="237" t="str">
        <f t="shared" si="518"/>
        <v>981</v>
      </c>
      <c r="AD2964" s="237" t="str">
        <f t="shared" si="519"/>
        <v>3117</v>
      </c>
      <c r="AE2964" s="237" t="s">
        <v>8511</v>
      </c>
      <c r="AF2964" s="237" t="s">
        <v>13075</v>
      </c>
      <c r="AG2964" s="237" t="str">
        <f t="shared" si="520"/>
        <v>仙台市泉区市名坂字東裏101番地の１　嶺岸商店ＢＬＤ　２階</v>
      </c>
      <c r="AH2964" s="237" t="s">
        <v>10893</v>
      </c>
      <c r="AI2964" s="237" t="s">
        <v>10894</v>
      </c>
      <c r="AJ2964" s="237" t="s">
        <v>260</v>
      </c>
    </row>
    <row r="2965" spans="1:36">
      <c r="A2965" s="237" t="str">
        <f t="shared" si="512"/>
        <v>0415501535居宅介護</v>
      </c>
      <c r="B2965" s="237" t="s">
        <v>12107</v>
      </c>
      <c r="C2965" s="237" t="s">
        <v>12108</v>
      </c>
      <c r="D2965" s="237" t="str">
        <f t="shared" si="513"/>
        <v>カブシキカイシャネクサスケア</v>
      </c>
      <c r="E2965" s="237" t="s">
        <v>12109</v>
      </c>
      <c r="F2965" s="237" t="str">
        <f t="shared" si="514"/>
        <v>220</v>
      </c>
      <c r="G2965" s="237" t="str">
        <f t="shared" si="515"/>
        <v>0024</v>
      </c>
      <c r="H2965" s="237" t="s">
        <v>12110</v>
      </c>
      <c r="I2965" s="237" t="str">
        <f t="shared" si="516"/>
        <v>神奈川県横浜市西区西平沼町４番１号ヨコハマタワーリングスクエアEAST</v>
      </c>
      <c r="J2965" s="237" t="s">
        <v>12111</v>
      </c>
      <c r="K2965" s="237" t="s">
        <v>12112</v>
      </c>
      <c r="L2965" s="237" t="s">
        <v>339</v>
      </c>
      <c r="M2965" s="237" t="s">
        <v>12113</v>
      </c>
      <c r="N2965" s="237" t="s">
        <v>13079</v>
      </c>
      <c r="O2965" s="237" t="s">
        <v>13080</v>
      </c>
      <c r="P2965" s="237" t="s">
        <v>2472</v>
      </c>
      <c r="Q2965" s="237" t="s">
        <v>8511</v>
      </c>
      <c r="R2965" s="237" t="s">
        <v>13081</v>
      </c>
      <c r="S2965" s="237" t="s">
        <v>13082</v>
      </c>
      <c r="T2965" s="237" t="s">
        <v>13083</v>
      </c>
      <c r="U2965" s="237" t="s">
        <v>13084</v>
      </c>
      <c r="V2965" s="237" t="s">
        <v>99</v>
      </c>
      <c r="W2965" s="237"/>
      <c r="X2965" s="237"/>
      <c r="Y2965" s="237" t="s">
        <v>13079</v>
      </c>
      <c r="Z2965" s="237" t="s">
        <v>13080</v>
      </c>
      <c r="AA2965" s="237" t="str">
        <f t="shared" si="517"/>
        <v>ネクサスコートイズミチュウオウ　ホウモンカイゴジギョウショ</v>
      </c>
      <c r="AB2965" s="237" t="s">
        <v>2472</v>
      </c>
      <c r="AC2965" s="237" t="str">
        <f t="shared" si="518"/>
        <v>981</v>
      </c>
      <c r="AD2965" s="237" t="str">
        <f t="shared" si="519"/>
        <v>3133</v>
      </c>
      <c r="AE2965" s="237" t="s">
        <v>8511</v>
      </c>
      <c r="AF2965" s="237" t="s">
        <v>13081</v>
      </c>
      <c r="AG2965" s="237" t="str">
        <f t="shared" si="520"/>
        <v>仙台市泉区泉中央四丁目14番地の５</v>
      </c>
      <c r="AH2965" s="237" t="s">
        <v>13082</v>
      </c>
      <c r="AI2965" s="237" t="s">
        <v>13083</v>
      </c>
      <c r="AJ2965" s="237" t="s">
        <v>260</v>
      </c>
    </row>
    <row r="2966" spans="1:36">
      <c r="A2966" s="237" t="str">
        <f t="shared" si="512"/>
        <v>0415501543居宅介護</v>
      </c>
      <c r="B2966" s="237" t="s">
        <v>9113</v>
      </c>
      <c r="C2966" s="237" t="s">
        <v>9114</v>
      </c>
      <c r="D2966" s="237" t="str">
        <f t="shared" si="513"/>
        <v>カブシキカイシャケア２１</v>
      </c>
      <c r="E2966" s="237" t="s">
        <v>9115</v>
      </c>
      <c r="F2966" s="237" t="str">
        <f t="shared" si="514"/>
        <v>530</v>
      </c>
      <c r="G2966" s="237" t="str">
        <f t="shared" si="515"/>
        <v>0003</v>
      </c>
      <c r="H2966" s="237" t="s">
        <v>9116</v>
      </c>
      <c r="I2966" s="237" t="str">
        <f t="shared" si="516"/>
        <v>大阪府大阪市北区堂島二丁目２番２号</v>
      </c>
      <c r="J2966" s="237" t="s">
        <v>9117</v>
      </c>
      <c r="K2966" s="237" t="s">
        <v>9118</v>
      </c>
      <c r="L2966" s="237" t="s">
        <v>339</v>
      </c>
      <c r="M2966" s="237" t="s">
        <v>9119</v>
      </c>
      <c r="N2966" s="237" t="s">
        <v>13085</v>
      </c>
      <c r="O2966" s="237" t="s">
        <v>13086</v>
      </c>
      <c r="P2966" s="237" t="s">
        <v>2472</v>
      </c>
      <c r="Q2966" s="237" t="s">
        <v>8511</v>
      </c>
      <c r="R2966" s="237" t="s">
        <v>13087</v>
      </c>
      <c r="S2966" s="237" t="s">
        <v>13088</v>
      </c>
      <c r="T2966" s="237" t="s">
        <v>13089</v>
      </c>
      <c r="U2966" s="237" t="s">
        <v>13090</v>
      </c>
      <c r="V2966" s="237" t="s">
        <v>99</v>
      </c>
      <c r="W2966" s="237"/>
      <c r="X2966" s="237"/>
      <c r="Y2966" s="237" t="s">
        <v>13085</v>
      </c>
      <c r="Z2966" s="237" t="s">
        <v>13086</v>
      </c>
      <c r="AA2966" s="237" t="str">
        <f t="shared" si="517"/>
        <v>ケア２１イズミチュウオウ</v>
      </c>
      <c r="AB2966" s="237" t="s">
        <v>2472</v>
      </c>
      <c r="AC2966" s="237" t="str">
        <f t="shared" si="518"/>
        <v>981</v>
      </c>
      <c r="AD2966" s="237" t="str">
        <f t="shared" si="519"/>
        <v>3133</v>
      </c>
      <c r="AE2966" s="237" t="s">
        <v>8511</v>
      </c>
      <c r="AF2966" s="237" t="s">
        <v>13087</v>
      </c>
      <c r="AG2966" s="237" t="str">
        <f t="shared" si="520"/>
        <v>仙台市泉区泉中央二丁目１０番地の１セントレアカマⅠ　201号室</v>
      </c>
      <c r="AH2966" s="237" t="s">
        <v>13088</v>
      </c>
      <c r="AI2966" s="237" t="s">
        <v>13089</v>
      </c>
      <c r="AJ2966" s="237" t="s">
        <v>260</v>
      </c>
    </row>
    <row r="2967" spans="1:36">
      <c r="A2967" s="237" t="str">
        <f t="shared" si="512"/>
        <v>0415501543重度訪問介護</v>
      </c>
      <c r="B2967" s="237" t="s">
        <v>9113</v>
      </c>
      <c r="C2967" s="237" t="s">
        <v>9114</v>
      </c>
      <c r="D2967" s="237" t="str">
        <f t="shared" si="513"/>
        <v>カブシキカイシャケア２１</v>
      </c>
      <c r="E2967" s="237" t="s">
        <v>9115</v>
      </c>
      <c r="F2967" s="237" t="str">
        <f t="shared" si="514"/>
        <v>530</v>
      </c>
      <c r="G2967" s="237" t="str">
        <f t="shared" si="515"/>
        <v>0003</v>
      </c>
      <c r="H2967" s="237" t="s">
        <v>9116</v>
      </c>
      <c r="I2967" s="237" t="str">
        <f t="shared" si="516"/>
        <v>大阪府大阪市北区堂島二丁目２番２号</v>
      </c>
      <c r="J2967" s="237" t="s">
        <v>9117</v>
      </c>
      <c r="K2967" s="237" t="s">
        <v>9118</v>
      </c>
      <c r="L2967" s="237" t="s">
        <v>339</v>
      </c>
      <c r="M2967" s="237" t="s">
        <v>9119</v>
      </c>
      <c r="N2967" s="237" t="s">
        <v>13085</v>
      </c>
      <c r="O2967" s="237" t="s">
        <v>13086</v>
      </c>
      <c r="P2967" s="237" t="s">
        <v>2472</v>
      </c>
      <c r="Q2967" s="237" t="s">
        <v>8511</v>
      </c>
      <c r="R2967" s="237" t="s">
        <v>13087</v>
      </c>
      <c r="S2967" s="237" t="s">
        <v>13088</v>
      </c>
      <c r="T2967" s="237" t="s">
        <v>13089</v>
      </c>
      <c r="U2967" s="237" t="s">
        <v>13090</v>
      </c>
      <c r="V2967" s="237" t="s">
        <v>101</v>
      </c>
      <c r="W2967" s="237"/>
      <c r="X2967" s="237"/>
      <c r="Y2967" s="237" t="s">
        <v>13085</v>
      </c>
      <c r="Z2967" s="237" t="s">
        <v>13086</v>
      </c>
      <c r="AA2967" s="237" t="str">
        <f t="shared" si="517"/>
        <v>ケア２１イズミチュウオウ</v>
      </c>
      <c r="AB2967" s="237" t="s">
        <v>2472</v>
      </c>
      <c r="AC2967" s="237" t="str">
        <f t="shared" si="518"/>
        <v>981</v>
      </c>
      <c r="AD2967" s="237" t="str">
        <f t="shared" si="519"/>
        <v>3133</v>
      </c>
      <c r="AE2967" s="237" t="s">
        <v>8511</v>
      </c>
      <c r="AF2967" s="237" t="s">
        <v>13087</v>
      </c>
      <c r="AG2967" s="237" t="str">
        <f t="shared" si="520"/>
        <v>仙台市泉区泉中央二丁目１０番地の１セントレアカマⅠ　201号室</v>
      </c>
      <c r="AH2967" s="237" t="s">
        <v>13088</v>
      </c>
      <c r="AI2967" s="237" t="s">
        <v>13089</v>
      </c>
      <c r="AJ2967" s="237" t="s">
        <v>260</v>
      </c>
    </row>
    <row r="2968" spans="1:36">
      <c r="A2968" s="237" t="str">
        <f t="shared" si="512"/>
        <v>0415501550就労継続支援Ｂ型</v>
      </c>
      <c r="B2968" s="237" t="s">
        <v>13091</v>
      </c>
      <c r="C2968" s="237" t="s">
        <v>13092</v>
      </c>
      <c r="D2968" s="237" t="str">
        <f t="shared" si="513"/>
        <v>トクテイヒエイリカツドウホウジンソキウスセンダイ</v>
      </c>
      <c r="E2968" s="237" t="s">
        <v>7360</v>
      </c>
      <c r="F2968" s="237" t="str">
        <f t="shared" si="514"/>
        <v>981</v>
      </c>
      <c r="G2968" s="237" t="str">
        <f t="shared" si="515"/>
        <v>8006</v>
      </c>
      <c r="H2968" s="237" t="s">
        <v>13093</v>
      </c>
      <c r="I2968" s="237" t="str">
        <f t="shared" si="516"/>
        <v>仙台市泉区黒松一丁目26番15号105</v>
      </c>
      <c r="J2968" s="237" t="s">
        <v>13094</v>
      </c>
      <c r="K2968" s="237" t="s">
        <v>13094</v>
      </c>
      <c r="L2968" s="237" t="s">
        <v>248</v>
      </c>
      <c r="M2968" s="237" t="s">
        <v>13095</v>
      </c>
      <c r="N2968" s="237" t="s">
        <v>13096</v>
      </c>
      <c r="O2968" s="237" t="s">
        <v>13097</v>
      </c>
      <c r="P2968" s="237" t="s">
        <v>9006</v>
      </c>
      <c r="Q2968" s="237" t="s">
        <v>8511</v>
      </c>
      <c r="R2968" s="237" t="s">
        <v>13098</v>
      </c>
      <c r="S2968" s="237" t="s">
        <v>13099</v>
      </c>
      <c r="T2968" s="237" t="s">
        <v>13099</v>
      </c>
      <c r="U2968" s="237" t="s">
        <v>13100</v>
      </c>
      <c r="V2968" s="237" t="s">
        <v>111</v>
      </c>
      <c r="W2968" s="237"/>
      <c r="X2968" s="237"/>
      <c r="Y2968" s="237" t="s">
        <v>13096</v>
      </c>
      <c r="Z2968" s="237" t="s">
        <v>13097</v>
      </c>
      <c r="AA2968" s="237" t="str">
        <f t="shared" si="517"/>
        <v>コラボ・ソキウス</v>
      </c>
      <c r="AB2968" s="237" t="s">
        <v>9006</v>
      </c>
      <c r="AC2968" s="237" t="str">
        <f t="shared" si="518"/>
        <v>981</v>
      </c>
      <c r="AD2968" s="237" t="str">
        <f t="shared" si="519"/>
        <v>8003</v>
      </c>
      <c r="AE2968" s="237" t="s">
        <v>8511</v>
      </c>
      <c r="AF2968" s="237" t="s">
        <v>13098</v>
      </c>
      <c r="AG2968" s="237" t="str">
        <f t="shared" si="520"/>
        <v>仙台市泉区南光台二丁目14番55号</v>
      </c>
      <c r="AH2968" s="237" t="s">
        <v>13099</v>
      </c>
      <c r="AI2968" s="237" t="s">
        <v>13099</v>
      </c>
      <c r="AJ2968" s="237" t="s">
        <v>260</v>
      </c>
    </row>
    <row r="2969" spans="1:36">
      <c r="A2969" s="237" t="str">
        <f t="shared" si="512"/>
        <v>0415501568就労継続支援Ｂ型</v>
      </c>
      <c r="B2969" s="237" t="s">
        <v>13101</v>
      </c>
      <c r="C2969" s="237" t="s">
        <v>13102</v>
      </c>
      <c r="D2969" s="237" t="str">
        <f t="shared" si="513"/>
        <v>カブシキカイシャリーベ</v>
      </c>
      <c r="E2969" s="237" t="s">
        <v>13103</v>
      </c>
      <c r="F2969" s="237" t="str">
        <f t="shared" si="514"/>
        <v>003</v>
      </c>
      <c r="G2969" s="237" t="str">
        <f t="shared" si="515"/>
        <v>0021</v>
      </c>
      <c r="H2969" s="237" t="s">
        <v>13104</v>
      </c>
      <c r="I2969" s="237" t="str">
        <f t="shared" si="516"/>
        <v>北海道札幌市白石区栄通十丁目１番29号</v>
      </c>
      <c r="J2969" s="237" t="s">
        <v>13105</v>
      </c>
      <c r="K2969" s="237" t="s">
        <v>13106</v>
      </c>
      <c r="L2969" s="237" t="s">
        <v>13107</v>
      </c>
      <c r="M2969" s="237" t="s">
        <v>13108</v>
      </c>
      <c r="N2969" s="237" t="s">
        <v>13109</v>
      </c>
      <c r="O2969" s="237" t="s">
        <v>13110</v>
      </c>
      <c r="P2969" s="237" t="s">
        <v>1561</v>
      </c>
      <c r="Q2969" s="237" t="s">
        <v>8511</v>
      </c>
      <c r="R2969" s="237" t="s">
        <v>13111</v>
      </c>
      <c r="S2969" s="237" t="s">
        <v>13112</v>
      </c>
      <c r="T2969" s="237" t="s">
        <v>13113</v>
      </c>
      <c r="U2969" s="237" t="s">
        <v>13114</v>
      </c>
      <c r="V2969" s="237" t="s">
        <v>111</v>
      </c>
      <c r="W2969" s="237"/>
      <c r="X2969" s="237"/>
      <c r="Y2969" s="237" t="s">
        <v>13109</v>
      </c>
      <c r="Z2969" s="237" t="s">
        <v>13110</v>
      </c>
      <c r="AA2969" s="237" t="str">
        <f t="shared" si="517"/>
        <v>シュウロウシエンジギョウショフィオーレセンダイ</v>
      </c>
      <c r="AB2969" s="237" t="s">
        <v>1561</v>
      </c>
      <c r="AC2969" s="237" t="str">
        <f t="shared" si="518"/>
        <v>981</v>
      </c>
      <c r="AD2969" s="237" t="str">
        <f t="shared" si="519"/>
        <v>3121</v>
      </c>
      <c r="AE2969" s="237" t="s">
        <v>8511</v>
      </c>
      <c r="AF2969" s="237" t="s">
        <v>13111</v>
      </c>
      <c r="AG2969" s="237" t="str">
        <f t="shared" si="520"/>
        <v>仙台市泉区上谷刈三丁目８番46号</v>
      </c>
      <c r="AH2969" s="237" t="s">
        <v>13112</v>
      </c>
      <c r="AI2969" s="237" t="s">
        <v>13113</v>
      </c>
      <c r="AJ2969" s="237" t="s">
        <v>260</v>
      </c>
    </row>
    <row r="2970" spans="1:36">
      <c r="A2970" s="237" t="str">
        <f t="shared" si="512"/>
        <v>0415501576居宅介護</v>
      </c>
      <c r="B2970" s="237" t="s">
        <v>1582</v>
      </c>
      <c r="C2970" s="237" t="s">
        <v>1583</v>
      </c>
      <c r="D2970" s="237" t="str">
        <f t="shared" si="513"/>
        <v>アルソックカイゴカブシキガイシャ</v>
      </c>
      <c r="E2970" s="237" t="s">
        <v>1584</v>
      </c>
      <c r="F2970" s="237" t="str">
        <f t="shared" si="514"/>
        <v>330</v>
      </c>
      <c r="G2970" s="237" t="str">
        <f t="shared" si="515"/>
        <v>0856</v>
      </c>
      <c r="H2970" s="237" t="s">
        <v>8827</v>
      </c>
      <c r="I2970" s="237" t="str">
        <f t="shared" si="516"/>
        <v>埼玉県さいたま市大宮区三橋二丁目795番地</v>
      </c>
      <c r="J2970" s="237" t="s">
        <v>1586</v>
      </c>
      <c r="K2970" s="237" t="s">
        <v>8828</v>
      </c>
      <c r="L2970" s="237" t="s">
        <v>339</v>
      </c>
      <c r="M2970" s="237" t="s">
        <v>1587</v>
      </c>
      <c r="N2970" s="237" t="s">
        <v>12895</v>
      </c>
      <c r="O2970" s="237" t="s">
        <v>12896</v>
      </c>
      <c r="P2970" s="237" t="s">
        <v>1561</v>
      </c>
      <c r="Q2970" s="237" t="s">
        <v>8511</v>
      </c>
      <c r="R2970" s="237" t="s">
        <v>12897</v>
      </c>
      <c r="S2970" s="237" t="s">
        <v>12898</v>
      </c>
      <c r="T2970" s="237" t="s">
        <v>12899</v>
      </c>
      <c r="U2970" s="237" t="s">
        <v>13115</v>
      </c>
      <c r="V2970" s="237" t="s">
        <v>99</v>
      </c>
      <c r="W2970" s="237"/>
      <c r="X2970" s="237"/>
      <c r="Y2970" s="237" t="s">
        <v>12895</v>
      </c>
      <c r="Z2970" s="237" t="s">
        <v>12896</v>
      </c>
      <c r="AA2970" s="237" t="str">
        <f t="shared" si="517"/>
        <v>アミカセンダイイズミカイゴセンター</v>
      </c>
      <c r="AB2970" s="237" t="s">
        <v>1561</v>
      </c>
      <c r="AC2970" s="237" t="str">
        <f t="shared" si="518"/>
        <v>981</v>
      </c>
      <c r="AD2970" s="237" t="str">
        <f t="shared" si="519"/>
        <v>3121</v>
      </c>
      <c r="AE2970" s="237" t="s">
        <v>8511</v>
      </c>
      <c r="AF2970" s="237" t="s">
        <v>12897</v>
      </c>
      <c r="AG2970" s="237" t="str">
        <f t="shared" si="520"/>
        <v>仙台市泉区上谷刈六丁目４番34号</v>
      </c>
      <c r="AH2970" s="237" t="s">
        <v>12898</v>
      </c>
      <c r="AI2970" s="237" t="s">
        <v>12899</v>
      </c>
      <c r="AJ2970" s="237" t="s">
        <v>260</v>
      </c>
    </row>
    <row r="2971" spans="1:36">
      <c r="A2971" s="237" t="str">
        <f t="shared" si="512"/>
        <v>0415501576重度訪問介護</v>
      </c>
      <c r="B2971" s="237" t="s">
        <v>1582</v>
      </c>
      <c r="C2971" s="237" t="s">
        <v>1583</v>
      </c>
      <c r="D2971" s="237" t="str">
        <f t="shared" si="513"/>
        <v>アルソックカイゴカブシキガイシャ</v>
      </c>
      <c r="E2971" s="237" t="s">
        <v>1584</v>
      </c>
      <c r="F2971" s="237" t="str">
        <f t="shared" si="514"/>
        <v>330</v>
      </c>
      <c r="G2971" s="237" t="str">
        <f t="shared" si="515"/>
        <v>0856</v>
      </c>
      <c r="H2971" s="237" t="s">
        <v>8827</v>
      </c>
      <c r="I2971" s="237" t="str">
        <f t="shared" si="516"/>
        <v>埼玉県さいたま市大宮区三橋二丁目795番地</v>
      </c>
      <c r="J2971" s="237" t="s">
        <v>1586</v>
      </c>
      <c r="K2971" s="237" t="s">
        <v>8828</v>
      </c>
      <c r="L2971" s="237" t="s">
        <v>339</v>
      </c>
      <c r="M2971" s="237" t="s">
        <v>1587</v>
      </c>
      <c r="N2971" s="237" t="s">
        <v>12895</v>
      </c>
      <c r="O2971" s="237" t="s">
        <v>12896</v>
      </c>
      <c r="P2971" s="237" t="s">
        <v>1561</v>
      </c>
      <c r="Q2971" s="237" t="s">
        <v>8511</v>
      </c>
      <c r="R2971" s="237" t="s">
        <v>12897</v>
      </c>
      <c r="S2971" s="237" t="s">
        <v>12898</v>
      </c>
      <c r="T2971" s="237" t="s">
        <v>12899</v>
      </c>
      <c r="U2971" s="237" t="s">
        <v>13115</v>
      </c>
      <c r="V2971" s="237" t="s">
        <v>101</v>
      </c>
      <c r="W2971" s="237"/>
      <c r="X2971" s="237"/>
      <c r="Y2971" s="237" t="s">
        <v>12895</v>
      </c>
      <c r="Z2971" s="237" t="s">
        <v>12896</v>
      </c>
      <c r="AA2971" s="237" t="str">
        <f t="shared" si="517"/>
        <v>アミカセンダイイズミカイゴセンター</v>
      </c>
      <c r="AB2971" s="237" t="s">
        <v>1561</v>
      </c>
      <c r="AC2971" s="237" t="str">
        <f t="shared" si="518"/>
        <v>981</v>
      </c>
      <c r="AD2971" s="237" t="str">
        <f t="shared" si="519"/>
        <v>3121</v>
      </c>
      <c r="AE2971" s="237" t="s">
        <v>8511</v>
      </c>
      <c r="AF2971" s="237" t="s">
        <v>12897</v>
      </c>
      <c r="AG2971" s="237" t="str">
        <f t="shared" si="520"/>
        <v>仙台市泉区上谷刈六丁目４番34号</v>
      </c>
      <c r="AH2971" s="237" t="s">
        <v>12898</v>
      </c>
      <c r="AI2971" s="237" t="s">
        <v>12899</v>
      </c>
      <c r="AJ2971" s="237" t="s">
        <v>260</v>
      </c>
    </row>
    <row r="2972" spans="1:36">
      <c r="A2972" s="237" t="str">
        <f t="shared" si="512"/>
        <v>0415501584短期入所</v>
      </c>
      <c r="B2972" s="237" t="s">
        <v>7277</v>
      </c>
      <c r="C2972" s="237" t="s">
        <v>7278</v>
      </c>
      <c r="D2972" s="237" t="str">
        <f t="shared" si="513"/>
        <v>シャカイフクシホウジンツドイノイエ</v>
      </c>
      <c r="E2972" s="237" t="s">
        <v>7279</v>
      </c>
      <c r="F2972" s="237" t="str">
        <f t="shared" si="514"/>
        <v>984</v>
      </c>
      <c r="G2972" s="237" t="str">
        <f t="shared" si="515"/>
        <v>0838</v>
      </c>
      <c r="H2972" s="237" t="s">
        <v>7280</v>
      </c>
      <c r="I2972" s="237" t="str">
        <f t="shared" si="516"/>
        <v>仙台市若林区上飯田一丁目１７番５８号</v>
      </c>
      <c r="J2972" s="237" t="s">
        <v>7281</v>
      </c>
      <c r="K2972" s="237" t="s">
        <v>7282</v>
      </c>
      <c r="L2972" s="237" t="s">
        <v>248</v>
      </c>
      <c r="M2972" s="237" t="s">
        <v>7283</v>
      </c>
      <c r="N2972" s="237" t="s">
        <v>13116</v>
      </c>
      <c r="O2972" s="237" t="s">
        <v>13117</v>
      </c>
      <c r="P2972" s="237" t="s">
        <v>9006</v>
      </c>
      <c r="Q2972" s="237" t="s">
        <v>8511</v>
      </c>
      <c r="R2972" s="237" t="s">
        <v>12831</v>
      </c>
      <c r="S2972" s="237" t="s">
        <v>12486</v>
      </c>
      <c r="T2972" s="237" t="s">
        <v>12487</v>
      </c>
      <c r="U2972" s="237" t="s">
        <v>13118</v>
      </c>
      <c r="V2972" s="237" t="s">
        <v>277</v>
      </c>
      <c r="W2972" s="237"/>
      <c r="X2972" s="237"/>
      <c r="Y2972" s="237" t="s">
        <v>13116</v>
      </c>
      <c r="Z2972" s="237" t="s">
        <v>13117</v>
      </c>
      <c r="AA2972" s="237" t="str">
        <f t="shared" si="517"/>
        <v>ステップ・ハウス</v>
      </c>
      <c r="AB2972" s="237" t="s">
        <v>9006</v>
      </c>
      <c r="AC2972" s="237" t="str">
        <f t="shared" si="518"/>
        <v>981</v>
      </c>
      <c r="AD2972" s="237" t="str">
        <f t="shared" si="519"/>
        <v>8003</v>
      </c>
      <c r="AE2972" s="237" t="s">
        <v>8511</v>
      </c>
      <c r="AF2972" s="237" t="s">
        <v>12831</v>
      </c>
      <c r="AG2972" s="237" t="str">
        <f t="shared" si="520"/>
        <v>仙台市泉区南光台三丁目１番24号</v>
      </c>
      <c r="AH2972" s="237" t="s">
        <v>12486</v>
      </c>
      <c r="AI2972" s="237" t="s">
        <v>12487</v>
      </c>
      <c r="AJ2972" s="237" t="s">
        <v>260</v>
      </c>
    </row>
    <row r="2973" spans="1:36">
      <c r="A2973" s="237" t="str">
        <f t="shared" si="512"/>
        <v>0415501592居宅介護</v>
      </c>
      <c r="B2973" s="237" t="s">
        <v>8835</v>
      </c>
      <c r="C2973" s="237" t="s">
        <v>8836</v>
      </c>
      <c r="D2973" s="237" t="str">
        <f t="shared" si="513"/>
        <v>カブシキガイシャチャレンジプラットフォーム</v>
      </c>
      <c r="E2973" s="237" t="s">
        <v>8837</v>
      </c>
      <c r="F2973" s="237" t="str">
        <f t="shared" si="514"/>
        <v>064</v>
      </c>
      <c r="G2973" s="237" t="str">
        <f t="shared" si="515"/>
        <v>0802</v>
      </c>
      <c r="H2973" s="237" t="s">
        <v>8703</v>
      </c>
      <c r="I2973" s="237" t="str">
        <f t="shared" si="516"/>
        <v>北海道札幌市中央区南二条西二十丁目291番地</v>
      </c>
      <c r="J2973" s="237" t="s">
        <v>8838</v>
      </c>
      <c r="K2973" s="237" t="s">
        <v>8839</v>
      </c>
      <c r="L2973" s="237" t="s">
        <v>339</v>
      </c>
      <c r="M2973" s="237" t="s">
        <v>8706</v>
      </c>
      <c r="N2973" s="237" t="s">
        <v>13119</v>
      </c>
      <c r="O2973" s="237" t="s">
        <v>13120</v>
      </c>
      <c r="P2973" s="237" t="s">
        <v>9379</v>
      </c>
      <c r="Q2973" s="237" t="s">
        <v>8511</v>
      </c>
      <c r="R2973" s="237" t="s">
        <v>13121</v>
      </c>
      <c r="S2973" s="237" t="s">
        <v>13122</v>
      </c>
      <c r="T2973" s="237" t="s">
        <v>13123</v>
      </c>
      <c r="U2973" s="237" t="s">
        <v>13124</v>
      </c>
      <c r="V2973" s="237" t="s">
        <v>99</v>
      </c>
      <c r="W2973" s="237"/>
      <c r="X2973" s="237"/>
      <c r="Y2973" s="237" t="s">
        <v>13119</v>
      </c>
      <c r="Z2973" s="237" t="s">
        <v>13120</v>
      </c>
      <c r="AA2973" s="237" t="str">
        <f t="shared" si="517"/>
        <v>サニースポットイズミチュウオウホウモンカイゴジギョウショ</v>
      </c>
      <c r="AB2973" s="237" t="s">
        <v>9379</v>
      </c>
      <c r="AC2973" s="237" t="str">
        <f t="shared" si="518"/>
        <v>981</v>
      </c>
      <c r="AD2973" s="237" t="str">
        <f t="shared" si="519"/>
        <v>3126</v>
      </c>
      <c r="AE2973" s="237" t="s">
        <v>8511</v>
      </c>
      <c r="AF2973" s="237" t="s">
        <v>13121</v>
      </c>
      <c r="AG2973" s="237" t="str">
        <f t="shared" si="520"/>
        <v>仙台市泉区泉中央南10番地の１</v>
      </c>
      <c r="AH2973" s="237" t="s">
        <v>13122</v>
      </c>
      <c r="AI2973" s="237" t="s">
        <v>13123</v>
      </c>
      <c r="AJ2973" s="237" t="s">
        <v>260</v>
      </c>
    </row>
    <row r="2974" spans="1:36">
      <c r="A2974" s="237" t="str">
        <f t="shared" si="512"/>
        <v>0415501592重度訪問介護</v>
      </c>
      <c r="B2974" s="237" t="s">
        <v>8835</v>
      </c>
      <c r="C2974" s="237" t="s">
        <v>8836</v>
      </c>
      <c r="D2974" s="237" t="str">
        <f t="shared" si="513"/>
        <v>カブシキガイシャチャレンジプラットフォーム</v>
      </c>
      <c r="E2974" s="237" t="s">
        <v>8837</v>
      </c>
      <c r="F2974" s="237" t="str">
        <f t="shared" si="514"/>
        <v>064</v>
      </c>
      <c r="G2974" s="237" t="str">
        <f t="shared" si="515"/>
        <v>0802</v>
      </c>
      <c r="H2974" s="237" t="s">
        <v>8703</v>
      </c>
      <c r="I2974" s="237" t="str">
        <f t="shared" si="516"/>
        <v>北海道札幌市中央区南二条西二十丁目291番地</v>
      </c>
      <c r="J2974" s="237" t="s">
        <v>8838</v>
      </c>
      <c r="K2974" s="237" t="s">
        <v>8839</v>
      </c>
      <c r="L2974" s="237" t="s">
        <v>339</v>
      </c>
      <c r="M2974" s="237" t="s">
        <v>8706</v>
      </c>
      <c r="N2974" s="237" t="s">
        <v>13119</v>
      </c>
      <c r="O2974" s="237" t="s">
        <v>13120</v>
      </c>
      <c r="P2974" s="237" t="s">
        <v>9379</v>
      </c>
      <c r="Q2974" s="237" t="s">
        <v>8511</v>
      </c>
      <c r="R2974" s="237" t="s">
        <v>13121</v>
      </c>
      <c r="S2974" s="237" t="s">
        <v>13122</v>
      </c>
      <c r="T2974" s="237" t="s">
        <v>13123</v>
      </c>
      <c r="U2974" s="237" t="s">
        <v>13124</v>
      </c>
      <c r="V2974" s="237" t="s">
        <v>101</v>
      </c>
      <c r="W2974" s="237"/>
      <c r="X2974" s="237"/>
      <c r="Y2974" s="237" t="s">
        <v>13119</v>
      </c>
      <c r="Z2974" s="237" t="s">
        <v>13120</v>
      </c>
      <c r="AA2974" s="237" t="str">
        <f t="shared" si="517"/>
        <v>サニースポットイズミチュウオウホウモンカイゴジギョウショ</v>
      </c>
      <c r="AB2974" s="237" t="s">
        <v>9379</v>
      </c>
      <c r="AC2974" s="237" t="str">
        <f t="shared" si="518"/>
        <v>981</v>
      </c>
      <c r="AD2974" s="237" t="str">
        <f t="shared" si="519"/>
        <v>3126</v>
      </c>
      <c r="AE2974" s="237" t="s">
        <v>8511</v>
      </c>
      <c r="AF2974" s="237" t="s">
        <v>13121</v>
      </c>
      <c r="AG2974" s="237" t="str">
        <f t="shared" si="520"/>
        <v>仙台市泉区泉中央南10番地の１</v>
      </c>
      <c r="AH2974" s="237" t="s">
        <v>13122</v>
      </c>
      <c r="AI2974" s="237" t="s">
        <v>13123</v>
      </c>
      <c r="AJ2974" s="237" t="s">
        <v>260</v>
      </c>
    </row>
    <row r="2975" spans="1:36">
      <c r="A2975" s="237" t="str">
        <f t="shared" si="512"/>
        <v>0415501600居宅介護</v>
      </c>
      <c r="B2975" s="237" t="s">
        <v>13125</v>
      </c>
      <c r="C2975" s="237" t="s">
        <v>13126</v>
      </c>
      <c r="D2975" s="237" t="str">
        <f t="shared" si="513"/>
        <v>ゴウドウガイシャマロン</v>
      </c>
      <c r="E2975" s="237" t="s">
        <v>2968</v>
      </c>
      <c r="F2975" s="237" t="str">
        <f t="shared" si="514"/>
        <v>981</v>
      </c>
      <c r="G2975" s="237" t="str">
        <f t="shared" si="515"/>
        <v>3214</v>
      </c>
      <c r="H2975" s="237" t="s">
        <v>13127</v>
      </c>
      <c r="I2975" s="237" t="str">
        <f t="shared" si="516"/>
        <v>仙台市泉区館二丁目５番地の４</v>
      </c>
      <c r="J2975" s="237" t="s">
        <v>13128</v>
      </c>
      <c r="K2975" s="237" t="s">
        <v>13128</v>
      </c>
      <c r="L2975" s="237" t="s">
        <v>821</v>
      </c>
      <c r="M2975" s="237" t="s">
        <v>13129</v>
      </c>
      <c r="N2975" s="237" t="s">
        <v>13130</v>
      </c>
      <c r="O2975" s="237" t="s">
        <v>13131</v>
      </c>
      <c r="P2975" s="237" t="s">
        <v>2968</v>
      </c>
      <c r="Q2975" s="237" t="s">
        <v>8511</v>
      </c>
      <c r="R2975" s="237" t="s">
        <v>13127</v>
      </c>
      <c r="S2975" s="237" t="s">
        <v>13128</v>
      </c>
      <c r="T2975" s="237" t="s">
        <v>13128</v>
      </c>
      <c r="U2975" s="237" t="s">
        <v>13132</v>
      </c>
      <c r="V2975" s="237" t="s">
        <v>99</v>
      </c>
      <c r="W2975" s="237"/>
      <c r="X2975" s="237"/>
      <c r="Y2975" s="237" t="s">
        <v>13130</v>
      </c>
      <c r="Z2975" s="237" t="s">
        <v>13131</v>
      </c>
      <c r="AA2975" s="237" t="str">
        <f t="shared" si="517"/>
        <v>ホウモンカイゴマロン</v>
      </c>
      <c r="AB2975" s="237" t="s">
        <v>2968</v>
      </c>
      <c r="AC2975" s="237" t="str">
        <f t="shared" si="518"/>
        <v>981</v>
      </c>
      <c r="AD2975" s="237" t="str">
        <f t="shared" si="519"/>
        <v>3214</v>
      </c>
      <c r="AE2975" s="237" t="s">
        <v>8511</v>
      </c>
      <c r="AF2975" s="237" t="s">
        <v>13127</v>
      </c>
      <c r="AG2975" s="237" t="str">
        <f t="shared" si="520"/>
        <v>仙台市泉区館二丁目５番地の４</v>
      </c>
      <c r="AH2975" s="237" t="s">
        <v>13128</v>
      </c>
      <c r="AI2975" s="237" t="s">
        <v>13128</v>
      </c>
      <c r="AJ2975" s="237" t="s">
        <v>260</v>
      </c>
    </row>
    <row r="2976" spans="1:36">
      <c r="A2976" s="237" t="str">
        <f t="shared" si="512"/>
        <v>0415501618居宅介護</v>
      </c>
      <c r="B2976" s="237" t="s">
        <v>13133</v>
      </c>
      <c r="C2976" s="237" t="s">
        <v>13134</v>
      </c>
      <c r="D2976" s="237" t="str">
        <f t="shared" si="513"/>
        <v>カブシキカイシャシアワセノタネ</v>
      </c>
      <c r="E2976" s="237" t="s">
        <v>1561</v>
      </c>
      <c r="F2976" s="237" t="str">
        <f t="shared" si="514"/>
        <v>981</v>
      </c>
      <c r="G2976" s="237" t="str">
        <f t="shared" si="515"/>
        <v>3121</v>
      </c>
      <c r="H2976" s="237" t="s">
        <v>13135</v>
      </c>
      <c r="I2976" s="237" t="str">
        <f t="shared" si="516"/>
        <v>仙台市泉区上谷刈三丁目16番８</v>
      </c>
      <c r="J2976" s="237" t="s">
        <v>13136</v>
      </c>
      <c r="K2976" s="237" t="s">
        <v>13137</v>
      </c>
      <c r="L2976" s="237" t="s">
        <v>339</v>
      </c>
      <c r="M2976" s="237" t="s">
        <v>13138</v>
      </c>
      <c r="N2976" s="237" t="s">
        <v>13139</v>
      </c>
      <c r="O2976" s="237" t="s">
        <v>13140</v>
      </c>
      <c r="P2976" s="237" t="s">
        <v>1561</v>
      </c>
      <c r="Q2976" s="237" t="s">
        <v>8511</v>
      </c>
      <c r="R2976" s="237" t="s">
        <v>13141</v>
      </c>
      <c r="S2976" s="237" t="s">
        <v>13136</v>
      </c>
      <c r="T2976" s="237" t="s">
        <v>13137</v>
      </c>
      <c r="U2976" s="237" t="s">
        <v>13142</v>
      </c>
      <c r="V2976" s="237" t="s">
        <v>99</v>
      </c>
      <c r="W2976" s="237"/>
      <c r="X2976" s="237"/>
      <c r="Y2976" s="237" t="s">
        <v>13139</v>
      </c>
      <c r="Z2976" s="237" t="s">
        <v>13140</v>
      </c>
      <c r="AA2976" s="237" t="str">
        <f t="shared" si="517"/>
        <v>ヘルパーステーション　メルシー</v>
      </c>
      <c r="AB2976" s="237" t="s">
        <v>1561</v>
      </c>
      <c r="AC2976" s="237" t="str">
        <f t="shared" si="518"/>
        <v>981</v>
      </c>
      <c r="AD2976" s="237" t="str">
        <f t="shared" si="519"/>
        <v>3121</v>
      </c>
      <c r="AE2976" s="237" t="s">
        <v>8511</v>
      </c>
      <c r="AF2976" s="237" t="s">
        <v>13141</v>
      </c>
      <c r="AG2976" s="237" t="str">
        <f t="shared" si="520"/>
        <v>仙台市泉区上谷刈三丁目16番８号-605</v>
      </c>
      <c r="AH2976" s="237" t="s">
        <v>13136</v>
      </c>
      <c r="AI2976" s="237" t="s">
        <v>13137</v>
      </c>
      <c r="AJ2976" s="237" t="s">
        <v>260</v>
      </c>
    </row>
    <row r="2977" spans="1:36">
      <c r="A2977" s="237" t="str">
        <f t="shared" si="512"/>
        <v>0415501618行動援護</v>
      </c>
      <c r="B2977" s="237" t="s">
        <v>13133</v>
      </c>
      <c r="C2977" s="237" t="s">
        <v>13134</v>
      </c>
      <c r="D2977" s="237" t="str">
        <f t="shared" si="513"/>
        <v>カブシキカイシャシアワセノタネ</v>
      </c>
      <c r="E2977" s="237" t="s">
        <v>1561</v>
      </c>
      <c r="F2977" s="237" t="str">
        <f t="shared" si="514"/>
        <v>981</v>
      </c>
      <c r="G2977" s="237" t="str">
        <f t="shared" si="515"/>
        <v>3121</v>
      </c>
      <c r="H2977" s="237" t="s">
        <v>13135</v>
      </c>
      <c r="I2977" s="237" t="str">
        <f t="shared" si="516"/>
        <v>仙台市泉区上谷刈三丁目16番８</v>
      </c>
      <c r="J2977" s="237" t="s">
        <v>13136</v>
      </c>
      <c r="K2977" s="237" t="s">
        <v>13137</v>
      </c>
      <c r="L2977" s="237" t="s">
        <v>339</v>
      </c>
      <c r="M2977" s="237" t="s">
        <v>13138</v>
      </c>
      <c r="N2977" s="237" t="s">
        <v>13139</v>
      </c>
      <c r="O2977" s="237" t="s">
        <v>13140</v>
      </c>
      <c r="P2977" s="237" t="s">
        <v>1561</v>
      </c>
      <c r="Q2977" s="237" t="s">
        <v>8511</v>
      </c>
      <c r="R2977" s="237" t="s">
        <v>13141</v>
      </c>
      <c r="S2977" s="237" t="s">
        <v>13136</v>
      </c>
      <c r="T2977" s="237" t="s">
        <v>13137</v>
      </c>
      <c r="U2977" s="237" t="s">
        <v>13142</v>
      </c>
      <c r="V2977" s="237" t="s">
        <v>102</v>
      </c>
      <c r="W2977" s="237"/>
      <c r="X2977" s="237"/>
      <c r="Y2977" s="237" t="s">
        <v>13139</v>
      </c>
      <c r="Z2977" s="237" t="s">
        <v>13140</v>
      </c>
      <c r="AA2977" s="237" t="str">
        <f t="shared" si="517"/>
        <v>ヘルパーステーション　メルシー</v>
      </c>
      <c r="AB2977" s="237" t="s">
        <v>1561</v>
      </c>
      <c r="AC2977" s="237" t="str">
        <f t="shared" si="518"/>
        <v>981</v>
      </c>
      <c r="AD2977" s="237" t="str">
        <f t="shared" si="519"/>
        <v>3121</v>
      </c>
      <c r="AE2977" s="237" t="s">
        <v>8511</v>
      </c>
      <c r="AF2977" s="237" t="s">
        <v>13141</v>
      </c>
      <c r="AG2977" s="237" t="str">
        <f t="shared" si="520"/>
        <v>仙台市泉区上谷刈三丁目16番８号-605</v>
      </c>
      <c r="AH2977" s="237" t="s">
        <v>13136</v>
      </c>
      <c r="AI2977" s="237" t="s">
        <v>13137</v>
      </c>
      <c r="AJ2977" s="237" t="s">
        <v>260</v>
      </c>
    </row>
    <row r="2978" spans="1:36">
      <c r="A2978" s="237" t="str">
        <f t="shared" si="512"/>
        <v>0415501618同行援護</v>
      </c>
      <c r="B2978" s="237" t="s">
        <v>13133</v>
      </c>
      <c r="C2978" s="237" t="s">
        <v>13134</v>
      </c>
      <c r="D2978" s="237" t="str">
        <f t="shared" si="513"/>
        <v>カブシキカイシャシアワセノタネ</v>
      </c>
      <c r="E2978" s="237" t="s">
        <v>1561</v>
      </c>
      <c r="F2978" s="237" t="str">
        <f t="shared" si="514"/>
        <v>981</v>
      </c>
      <c r="G2978" s="237" t="str">
        <f t="shared" si="515"/>
        <v>3121</v>
      </c>
      <c r="H2978" s="237" t="s">
        <v>13135</v>
      </c>
      <c r="I2978" s="237" t="str">
        <f t="shared" si="516"/>
        <v>仙台市泉区上谷刈三丁目16番８</v>
      </c>
      <c r="J2978" s="237" t="s">
        <v>13136</v>
      </c>
      <c r="K2978" s="237" t="s">
        <v>13137</v>
      </c>
      <c r="L2978" s="237" t="s">
        <v>339</v>
      </c>
      <c r="M2978" s="237" t="s">
        <v>13138</v>
      </c>
      <c r="N2978" s="237" t="s">
        <v>13139</v>
      </c>
      <c r="O2978" s="237" t="s">
        <v>13140</v>
      </c>
      <c r="P2978" s="237" t="s">
        <v>1561</v>
      </c>
      <c r="Q2978" s="237" t="s">
        <v>8511</v>
      </c>
      <c r="R2978" s="237" t="s">
        <v>13141</v>
      </c>
      <c r="S2978" s="237" t="s">
        <v>13136</v>
      </c>
      <c r="T2978" s="237" t="s">
        <v>13137</v>
      </c>
      <c r="U2978" s="237" t="s">
        <v>13142</v>
      </c>
      <c r="V2978" s="237" t="s">
        <v>126</v>
      </c>
      <c r="W2978" s="237"/>
      <c r="X2978" s="237"/>
      <c r="Y2978" s="237" t="s">
        <v>13139</v>
      </c>
      <c r="Z2978" s="237" t="s">
        <v>13140</v>
      </c>
      <c r="AA2978" s="237" t="str">
        <f t="shared" si="517"/>
        <v>ヘルパーステーション　メルシー</v>
      </c>
      <c r="AB2978" s="237" t="s">
        <v>1561</v>
      </c>
      <c r="AC2978" s="237" t="str">
        <f t="shared" si="518"/>
        <v>981</v>
      </c>
      <c r="AD2978" s="237" t="str">
        <f t="shared" si="519"/>
        <v>3121</v>
      </c>
      <c r="AE2978" s="237" t="s">
        <v>8511</v>
      </c>
      <c r="AF2978" s="237" t="s">
        <v>13141</v>
      </c>
      <c r="AG2978" s="237" t="str">
        <f t="shared" si="520"/>
        <v>仙台市泉区上谷刈三丁目16番８号-605</v>
      </c>
      <c r="AH2978" s="237" t="s">
        <v>13136</v>
      </c>
      <c r="AI2978" s="237" t="s">
        <v>13137</v>
      </c>
      <c r="AJ2978" s="237" t="s">
        <v>260</v>
      </c>
    </row>
    <row r="2979" spans="1:36">
      <c r="A2979" s="237" t="str">
        <f t="shared" si="512"/>
        <v>0415501626居宅介護</v>
      </c>
      <c r="B2979" s="237" t="s">
        <v>13143</v>
      </c>
      <c r="C2979" s="237" t="s">
        <v>13144</v>
      </c>
      <c r="D2979" s="237" t="str">
        <f t="shared" si="513"/>
        <v>ゴウドウガイシャリープズ</v>
      </c>
      <c r="E2979" s="237" t="s">
        <v>9019</v>
      </c>
      <c r="F2979" s="237" t="str">
        <f t="shared" si="514"/>
        <v>104</v>
      </c>
      <c r="G2979" s="237" t="str">
        <f t="shared" si="515"/>
        <v>0061</v>
      </c>
      <c r="H2979" s="237" t="s">
        <v>13145</v>
      </c>
      <c r="I2979" s="237" t="str">
        <f t="shared" si="516"/>
        <v>東京都中央区銀座八丁目17番５号</v>
      </c>
      <c r="J2979" s="237" t="s">
        <v>13146</v>
      </c>
      <c r="K2979" s="237" t="s">
        <v>13147</v>
      </c>
      <c r="L2979" s="237" t="s">
        <v>821</v>
      </c>
      <c r="M2979" s="237" t="s">
        <v>13148</v>
      </c>
      <c r="N2979" s="237" t="s">
        <v>13149</v>
      </c>
      <c r="O2979" s="237" t="s">
        <v>13150</v>
      </c>
      <c r="P2979" s="237" t="s">
        <v>7360</v>
      </c>
      <c r="Q2979" s="237" t="s">
        <v>8511</v>
      </c>
      <c r="R2979" s="237" t="s">
        <v>13151</v>
      </c>
      <c r="S2979" s="237" t="s">
        <v>13146</v>
      </c>
      <c r="T2979" s="237" t="s">
        <v>13147</v>
      </c>
      <c r="U2979" s="237" t="s">
        <v>13152</v>
      </c>
      <c r="V2979" s="237" t="s">
        <v>99</v>
      </c>
      <c r="W2979" s="237"/>
      <c r="X2979" s="237"/>
      <c r="Y2979" s="237" t="s">
        <v>13149</v>
      </c>
      <c r="Z2979" s="237" t="s">
        <v>13150</v>
      </c>
      <c r="AA2979" s="237" t="str">
        <f t="shared" si="517"/>
        <v>ザイタクカイゴルリエ</v>
      </c>
      <c r="AB2979" s="237" t="s">
        <v>7360</v>
      </c>
      <c r="AC2979" s="237" t="str">
        <f t="shared" si="518"/>
        <v>981</v>
      </c>
      <c r="AD2979" s="237" t="str">
        <f t="shared" si="519"/>
        <v>8006</v>
      </c>
      <c r="AE2979" s="237" t="s">
        <v>8511</v>
      </c>
      <c r="AF2979" s="237" t="s">
        <v>13151</v>
      </c>
      <c r="AG2979" s="237" t="str">
        <f t="shared" si="520"/>
        <v>仙台市泉区黒松三丁目４番３号105</v>
      </c>
      <c r="AH2979" s="237" t="s">
        <v>13146</v>
      </c>
      <c r="AI2979" s="237" t="s">
        <v>13147</v>
      </c>
      <c r="AJ2979" s="237" t="s">
        <v>260</v>
      </c>
    </row>
    <row r="2980" spans="1:36">
      <c r="A2980" s="237" t="str">
        <f t="shared" si="512"/>
        <v>0415501626重度訪問介護</v>
      </c>
      <c r="B2980" s="237" t="s">
        <v>13143</v>
      </c>
      <c r="C2980" s="237" t="s">
        <v>13144</v>
      </c>
      <c r="D2980" s="237" t="str">
        <f t="shared" si="513"/>
        <v>ゴウドウガイシャリープズ</v>
      </c>
      <c r="E2980" s="237" t="s">
        <v>9019</v>
      </c>
      <c r="F2980" s="237" t="str">
        <f t="shared" si="514"/>
        <v>104</v>
      </c>
      <c r="G2980" s="237" t="str">
        <f t="shared" si="515"/>
        <v>0061</v>
      </c>
      <c r="H2980" s="237" t="s">
        <v>13145</v>
      </c>
      <c r="I2980" s="237" t="str">
        <f t="shared" si="516"/>
        <v>東京都中央区銀座八丁目17番５号</v>
      </c>
      <c r="J2980" s="237" t="s">
        <v>13146</v>
      </c>
      <c r="K2980" s="237" t="s">
        <v>13147</v>
      </c>
      <c r="L2980" s="237" t="s">
        <v>821</v>
      </c>
      <c r="M2980" s="237" t="s">
        <v>13148</v>
      </c>
      <c r="N2980" s="237" t="s">
        <v>13149</v>
      </c>
      <c r="O2980" s="237" t="s">
        <v>13150</v>
      </c>
      <c r="P2980" s="237" t="s">
        <v>7360</v>
      </c>
      <c r="Q2980" s="237" t="s">
        <v>8511</v>
      </c>
      <c r="R2980" s="237" t="s">
        <v>13151</v>
      </c>
      <c r="S2980" s="237" t="s">
        <v>13146</v>
      </c>
      <c r="T2980" s="237" t="s">
        <v>13147</v>
      </c>
      <c r="U2980" s="237" t="s">
        <v>13152</v>
      </c>
      <c r="V2980" s="237" t="s">
        <v>101</v>
      </c>
      <c r="W2980" s="237"/>
      <c r="X2980" s="237"/>
      <c r="Y2980" s="237" t="s">
        <v>13149</v>
      </c>
      <c r="Z2980" s="237" t="s">
        <v>13150</v>
      </c>
      <c r="AA2980" s="237" t="str">
        <f t="shared" si="517"/>
        <v>ザイタクカイゴルリエ</v>
      </c>
      <c r="AB2980" s="237" t="s">
        <v>7360</v>
      </c>
      <c r="AC2980" s="237" t="str">
        <f t="shared" si="518"/>
        <v>981</v>
      </c>
      <c r="AD2980" s="237" t="str">
        <f t="shared" si="519"/>
        <v>8006</v>
      </c>
      <c r="AE2980" s="237" t="s">
        <v>8511</v>
      </c>
      <c r="AF2980" s="237" t="s">
        <v>13151</v>
      </c>
      <c r="AG2980" s="237" t="str">
        <f t="shared" si="520"/>
        <v>仙台市泉区黒松三丁目４番３号105</v>
      </c>
      <c r="AH2980" s="237" t="s">
        <v>13146</v>
      </c>
      <c r="AI2980" s="237" t="s">
        <v>13147</v>
      </c>
      <c r="AJ2980" s="237" t="s">
        <v>260</v>
      </c>
    </row>
    <row r="2981" spans="1:36">
      <c r="A2981" s="237" t="str">
        <f t="shared" si="512"/>
        <v>0415501634短期入所</v>
      </c>
      <c r="B2981" s="237" t="s">
        <v>9953</v>
      </c>
      <c r="C2981" s="237" t="s">
        <v>9954</v>
      </c>
      <c r="D2981" s="237" t="str">
        <f t="shared" si="513"/>
        <v>カブシキガイシャモリノトビラ</v>
      </c>
      <c r="E2981" s="237" t="s">
        <v>9539</v>
      </c>
      <c r="F2981" s="237" t="str">
        <f t="shared" si="514"/>
        <v>981</v>
      </c>
      <c r="G2981" s="237" t="str">
        <f t="shared" si="515"/>
        <v>8001</v>
      </c>
      <c r="H2981" s="237" t="s">
        <v>9955</v>
      </c>
      <c r="I2981" s="237" t="str">
        <f t="shared" si="516"/>
        <v>仙台市泉区南光台東一丁目2-26南光台ビル201</v>
      </c>
      <c r="J2981" s="237" t="s">
        <v>9956</v>
      </c>
      <c r="K2981" s="237" t="s">
        <v>9957</v>
      </c>
      <c r="L2981" s="237" t="s">
        <v>339</v>
      </c>
      <c r="M2981" s="237" t="s">
        <v>9958</v>
      </c>
      <c r="N2981" s="237" t="s">
        <v>13153</v>
      </c>
      <c r="O2981" s="237" t="s">
        <v>13154</v>
      </c>
      <c r="P2981" s="237" t="s">
        <v>9006</v>
      </c>
      <c r="Q2981" s="237" t="s">
        <v>8511</v>
      </c>
      <c r="R2981" s="237" t="s">
        <v>13155</v>
      </c>
      <c r="S2981" s="237" t="s">
        <v>13156</v>
      </c>
      <c r="T2981" s="237" t="s">
        <v>13157</v>
      </c>
      <c r="U2981" s="237" t="s">
        <v>13158</v>
      </c>
      <c r="V2981" s="237" t="s">
        <v>277</v>
      </c>
      <c r="W2981" s="237"/>
      <c r="X2981" s="237"/>
      <c r="Y2981" s="237" t="s">
        <v>13153</v>
      </c>
      <c r="Z2981" s="237" t="s">
        <v>13154</v>
      </c>
      <c r="AA2981" s="237" t="str">
        <f t="shared" si="517"/>
        <v>タンタンノイエ</v>
      </c>
      <c r="AB2981" s="237" t="s">
        <v>9006</v>
      </c>
      <c r="AC2981" s="237" t="str">
        <f t="shared" si="518"/>
        <v>981</v>
      </c>
      <c r="AD2981" s="237" t="str">
        <f t="shared" si="519"/>
        <v>8003</v>
      </c>
      <c r="AE2981" s="237" t="s">
        <v>8511</v>
      </c>
      <c r="AF2981" s="237" t="s">
        <v>13155</v>
      </c>
      <c r="AG2981" s="237" t="str">
        <f t="shared" si="520"/>
        <v>仙台市泉区南光台五丁目25番43号</v>
      </c>
      <c r="AH2981" s="237" t="s">
        <v>13156</v>
      </c>
      <c r="AI2981" s="237" t="s">
        <v>13157</v>
      </c>
      <c r="AJ2981" s="237" t="s">
        <v>260</v>
      </c>
    </row>
    <row r="2982" spans="1:36">
      <c r="A2982" s="237" t="str">
        <f t="shared" si="512"/>
        <v>0415501642短期入所</v>
      </c>
      <c r="B2982" s="237" t="s">
        <v>13159</v>
      </c>
      <c r="C2982" s="237" t="s">
        <v>13160</v>
      </c>
      <c r="D2982" s="237" t="str">
        <f t="shared" si="513"/>
        <v>カブシキカイシャユウユウ</v>
      </c>
      <c r="E2982" s="237" t="s">
        <v>12422</v>
      </c>
      <c r="F2982" s="237" t="str">
        <f t="shared" si="514"/>
        <v>981</v>
      </c>
      <c r="G2982" s="237" t="str">
        <f t="shared" si="515"/>
        <v>3201</v>
      </c>
      <c r="H2982" s="237" t="s">
        <v>13161</v>
      </c>
      <c r="I2982" s="237" t="str">
        <f t="shared" si="516"/>
        <v>仙台市泉区泉ケ丘五丁目３番36号</v>
      </c>
      <c r="J2982" s="237" t="s">
        <v>13162</v>
      </c>
      <c r="K2982" s="237" t="s">
        <v>13163</v>
      </c>
      <c r="L2982" s="237" t="s">
        <v>339</v>
      </c>
      <c r="M2982" s="237" t="s">
        <v>13164</v>
      </c>
      <c r="N2982" s="237" t="s">
        <v>13165</v>
      </c>
      <c r="O2982" s="237" t="s">
        <v>13166</v>
      </c>
      <c r="P2982" s="237" t="s">
        <v>12422</v>
      </c>
      <c r="Q2982" s="237" t="s">
        <v>8511</v>
      </c>
      <c r="R2982" s="237" t="s">
        <v>13161</v>
      </c>
      <c r="S2982" s="237" t="s">
        <v>13167</v>
      </c>
      <c r="T2982" s="237" t="s">
        <v>13163</v>
      </c>
      <c r="U2982" s="237" t="s">
        <v>13168</v>
      </c>
      <c r="V2982" s="237" t="s">
        <v>277</v>
      </c>
      <c r="W2982" s="237"/>
      <c r="X2982" s="237"/>
      <c r="Y2982" s="237" t="s">
        <v>13165</v>
      </c>
      <c r="Z2982" s="237" t="s">
        <v>13166</v>
      </c>
      <c r="AA2982" s="237" t="str">
        <f t="shared" si="517"/>
        <v>ショートステイ　ユウユウイズミガオカ</v>
      </c>
      <c r="AB2982" s="237" t="s">
        <v>12422</v>
      </c>
      <c r="AC2982" s="237" t="str">
        <f t="shared" si="518"/>
        <v>981</v>
      </c>
      <c r="AD2982" s="237" t="str">
        <f t="shared" si="519"/>
        <v>3201</v>
      </c>
      <c r="AE2982" s="237" t="s">
        <v>8511</v>
      </c>
      <c r="AF2982" s="237" t="s">
        <v>13161</v>
      </c>
      <c r="AG2982" s="237" t="str">
        <f t="shared" si="520"/>
        <v>仙台市泉区泉ケ丘五丁目３番36号</v>
      </c>
      <c r="AH2982" s="237" t="s">
        <v>13167</v>
      </c>
      <c r="AI2982" s="237" t="s">
        <v>13163</v>
      </c>
      <c r="AJ2982" s="237" t="s">
        <v>260</v>
      </c>
    </row>
    <row r="2983" spans="1:36">
      <c r="A2983" s="237" t="str">
        <f t="shared" si="512"/>
        <v>0415501659居宅介護</v>
      </c>
      <c r="B2983" s="237" t="s">
        <v>13169</v>
      </c>
      <c r="C2983" s="237" t="s">
        <v>13170</v>
      </c>
      <c r="D2983" s="237" t="str">
        <f t="shared" si="513"/>
        <v>シャカイフクシホウジンアイノミ</v>
      </c>
      <c r="E2983" s="237" t="s">
        <v>1505</v>
      </c>
      <c r="F2983" s="237" t="str">
        <f t="shared" si="514"/>
        <v>981</v>
      </c>
      <c r="G2983" s="237" t="str">
        <f t="shared" si="515"/>
        <v>3217</v>
      </c>
      <c r="H2983" s="237" t="s">
        <v>12365</v>
      </c>
      <c r="I2983" s="237" t="str">
        <f t="shared" si="516"/>
        <v>仙台市泉区実沢字中山北100番地の２</v>
      </c>
      <c r="J2983" s="237" t="s">
        <v>13171</v>
      </c>
      <c r="K2983" s="237" t="s">
        <v>13172</v>
      </c>
      <c r="L2983" s="237" t="s">
        <v>248</v>
      </c>
      <c r="M2983" s="237" t="s">
        <v>12368</v>
      </c>
      <c r="N2983" s="237" t="s">
        <v>13173</v>
      </c>
      <c r="O2983" s="237" t="s">
        <v>13174</v>
      </c>
      <c r="P2983" s="237" t="s">
        <v>1505</v>
      </c>
      <c r="Q2983" s="237" t="s">
        <v>8511</v>
      </c>
      <c r="R2983" s="237" t="s">
        <v>12365</v>
      </c>
      <c r="S2983" s="237" t="s">
        <v>13171</v>
      </c>
      <c r="T2983" s="237" t="s">
        <v>13172</v>
      </c>
      <c r="U2983" s="237" t="s">
        <v>13175</v>
      </c>
      <c r="V2983" s="237" t="s">
        <v>99</v>
      </c>
      <c r="W2983" s="237"/>
      <c r="X2983" s="237"/>
      <c r="Y2983" s="237" t="s">
        <v>13173</v>
      </c>
      <c r="Z2983" s="237" t="s">
        <v>13174</v>
      </c>
      <c r="AA2983" s="237" t="str">
        <f t="shared" si="517"/>
        <v>ヘルパーステーションアイノミ</v>
      </c>
      <c r="AB2983" s="237" t="s">
        <v>1505</v>
      </c>
      <c r="AC2983" s="237" t="str">
        <f t="shared" si="518"/>
        <v>981</v>
      </c>
      <c r="AD2983" s="237" t="str">
        <f t="shared" si="519"/>
        <v>3217</v>
      </c>
      <c r="AE2983" s="237" t="s">
        <v>8511</v>
      </c>
      <c r="AF2983" s="237" t="s">
        <v>12365</v>
      </c>
      <c r="AG2983" s="237" t="str">
        <f t="shared" si="520"/>
        <v>仙台市泉区実沢字中山北100番地の２</v>
      </c>
      <c r="AH2983" s="237" t="s">
        <v>13171</v>
      </c>
      <c r="AI2983" s="237" t="s">
        <v>13172</v>
      </c>
      <c r="AJ2983" s="237" t="s">
        <v>260</v>
      </c>
    </row>
    <row r="2984" spans="1:36">
      <c r="A2984" s="237" t="str">
        <f t="shared" si="512"/>
        <v>0415501659重度訪問介護</v>
      </c>
      <c r="B2984" s="237" t="s">
        <v>13169</v>
      </c>
      <c r="C2984" s="237" t="s">
        <v>13170</v>
      </c>
      <c r="D2984" s="237" t="str">
        <f t="shared" si="513"/>
        <v>シャカイフクシホウジンアイノミ</v>
      </c>
      <c r="E2984" s="237" t="s">
        <v>1505</v>
      </c>
      <c r="F2984" s="237" t="str">
        <f t="shared" si="514"/>
        <v>981</v>
      </c>
      <c r="G2984" s="237" t="str">
        <f t="shared" si="515"/>
        <v>3217</v>
      </c>
      <c r="H2984" s="237" t="s">
        <v>12365</v>
      </c>
      <c r="I2984" s="237" t="str">
        <f t="shared" si="516"/>
        <v>仙台市泉区実沢字中山北100番地の２</v>
      </c>
      <c r="J2984" s="237" t="s">
        <v>13171</v>
      </c>
      <c r="K2984" s="237" t="s">
        <v>13172</v>
      </c>
      <c r="L2984" s="237" t="s">
        <v>248</v>
      </c>
      <c r="M2984" s="237" t="s">
        <v>12368</v>
      </c>
      <c r="N2984" s="237" t="s">
        <v>13173</v>
      </c>
      <c r="O2984" s="237" t="s">
        <v>13174</v>
      </c>
      <c r="P2984" s="237" t="s">
        <v>1505</v>
      </c>
      <c r="Q2984" s="237" t="s">
        <v>8511</v>
      </c>
      <c r="R2984" s="237" t="s">
        <v>12365</v>
      </c>
      <c r="S2984" s="237" t="s">
        <v>13171</v>
      </c>
      <c r="T2984" s="237" t="s">
        <v>13172</v>
      </c>
      <c r="U2984" s="237" t="s">
        <v>13175</v>
      </c>
      <c r="V2984" s="237" t="s">
        <v>101</v>
      </c>
      <c r="W2984" s="237"/>
      <c r="X2984" s="237"/>
      <c r="Y2984" s="237" t="s">
        <v>13173</v>
      </c>
      <c r="Z2984" s="237" t="s">
        <v>13174</v>
      </c>
      <c r="AA2984" s="237" t="str">
        <f t="shared" si="517"/>
        <v>ヘルパーステーションアイノミ</v>
      </c>
      <c r="AB2984" s="237" t="s">
        <v>1505</v>
      </c>
      <c r="AC2984" s="237" t="str">
        <f t="shared" si="518"/>
        <v>981</v>
      </c>
      <c r="AD2984" s="237" t="str">
        <f t="shared" si="519"/>
        <v>3217</v>
      </c>
      <c r="AE2984" s="237" t="s">
        <v>8511</v>
      </c>
      <c r="AF2984" s="237" t="s">
        <v>12365</v>
      </c>
      <c r="AG2984" s="237" t="str">
        <f t="shared" si="520"/>
        <v>仙台市泉区実沢字中山北100番地の２</v>
      </c>
      <c r="AH2984" s="237" t="s">
        <v>13171</v>
      </c>
      <c r="AI2984" s="237" t="s">
        <v>13172</v>
      </c>
      <c r="AJ2984" s="237" t="s">
        <v>260</v>
      </c>
    </row>
    <row r="2985" spans="1:36">
      <c r="A2985" s="237" t="str">
        <f t="shared" si="512"/>
        <v>0415501667生活介護</v>
      </c>
      <c r="B2985" s="237" t="s">
        <v>13169</v>
      </c>
      <c r="C2985" s="237" t="s">
        <v>13170</v>
      </c>
      <c r="D2985" s="237" t="str">
        <f t="shared" si="513"/>
        <v>シャカイフクシホウジンアイノミ</v>
      </c>
      <c r="E2985" s="237" t="s">
        <v>1505</v>
      </c>
      <c r="F2985" s="237" t="str">
        <f t="shared" si="514"/>
        <v>981</v>
      </c>
      <c r="G2985" s="237" t="str">
        <f t="shared" si="515"/>
        <v>3217</v>
      </c>
      <c r="H2985" s="237" t="s">
        <v>12365</v>
      </c>
      <c r="I2985" s="237" t="str">
        <f t="shared" si="516"/>
        <v>仙台市泉区実沢字中山北100番地の２</v>
      </c>
      <c r="J2985" s="237" t="s">
        <v>13171</v>
      </c>
      <c r="K2985" s="237" t="s">
        <v>13172</v>
      </c>
      <c r="L2985" s="237" t="s">
        <v>248</v>
      </c>
      <c r="M2985" s="237" t="s">
        <v>12368</v>
      </c>
      <c r="N2985" s="237" t="s">
        <v>12914</v>
      </c>
      <c r="O2985" s="237" t="s">
        <v>12915</v>
      </c>
      <c r="P2985" s="237" t="s">
        <v>12456</v>
      </c>
      <c r="Q2985" s="237" t="s">
        <v>8511</v>
      </c>
      <c r="R2985" s="237" t="s">
        <v>12916</v>
      </c>
      <c r="S2985" s="237" t="s">
        <v>12917</v>
      </c>
      <c r="T2985" s="237" t="s">
        <v>13176</v>
      </c>
      <c r="U2985" s="237" t="s">
        <v>13177</v>
      </c>
      <c r="V2985" s="237" t="s">
        <v>105</v>
      </c>
      <c r="W2985" s="237"/>
      <c r="X2985" s="237"/>
      <c r="Y2985" s="237" t="s">
        <v>12914</v>
      </c>
      <c r="Z2985" s="237" t="s">
        <v>12915</v>
      </c>
      <c r="AA2985" s="237" t="str">
        <f t="shared" si="517"/>
        <v>アイノミラズベリー</v>
      </c>
      <c r="AB2985" s="237" t="s">
        <v>12456</v>
      </c>
      <c r="AC2985" s="237" t="str">
        <f t="shared" si="518"/>
        <v>981</v>
      </c>
      <c r="AD2985" s="237" t="str">
        <f t="shared" si="519"/>
        <v>3215</v>
      </c>
      <c r="AE2985" s="237" t="s">
        <v>8511</v>
      </c>
      <c r="AF2985" s="237" t="s">
        <v>12916</v>
      </c>
      <c r="AG2985" s="237" t="str">
        <f t="shared" si="520"/>
        <v>仙台市泉区北中山四丁目33番地の13</v>
      </c>
      <c r="AH2985" s="237" t="s">
        <v>12917</v>
      </c>
      <c r="AI2985" s="237" t="s">
        <v>13176</v>
      </c>
      <c r="AJ2985" s="237" t="s">
        <v>260</v>
      </c>
    </row>
    <row r="2986" spans="1:36">
      <c r="A2986" s="237" t="str">
        <f t="shared" si="512"/>
        <v>0415501675生活介護</v>
      </c>
      <c r="B2986" s="237" t="s">
        <v>13178</v>
      </c>
      <c r="C2986" s="237" t="s">
        <v>13179</v>
      </c>
      <c r="D2986" s="237" t="str">
        <f t="shared" si="513"/>
        <v>アポクレカブシキガイシャ</v>
      </c>
      <c r="E2986" s="237" t="s">
        <v>9006</v>
      </c>
      <c r="F2986" s="237" t="str">
        <f t="shared" si="514"/>
        <v>981</v>
      </c>
      <c r="G2986" s="237" t="str">
        <f t="shared" si="515"/>
        <v>8003</v>
      </c>
      <c r="H2986" s="237" t="s">
        <v>13180</v>
      </c>
      <c r="I2986" s="237" t="str">
        <f t="shared" si="516"/>
        <v>仙台市泉区南光台四丁目11-31</v>
      </c>
      <c r="J2986" s="237" t="s">
        <v>13181</v>
      </c>
      <c r="K2986" s="237" t="s">
        <v>13182</v>
      </c>
      <c r="L2986" s="237" t="s">
        <v>339</v>
      </c>
      <c r="M2986" s="237" t="s">
        <v>13183</v>
      </c>
      <c r="N2986" s="237" t="s">
        <v>13184</v>
      </c>
      <c r="O2986" s="237" t="s">
        <v>13185</v>
      </c>
      <c r="P2986" s="237" t="s">
        <v>9006</v>
      </c>
      <c r="Q2986" s="237" t="s">
        <v>8511</v>
      </c>
      <c r="R2986" s="237" t="s">
        <v>13186</v>
      </c>
      <c r="S2986" s="237" t="s">
        <v>13181</v>
      </c>
      <c r="T2986" s="237" t="s">
        <v>13182</v>
      </c>
      <c r="U2986" s="237" t="s">
        <v>13187</v>
      </c>
      <c r="V2986" s="237" t="s">
        <v>105</v>
      </c>
      <c r="W2986" s="237"/>
      <c r="X2986" s="237"/>
      <c r="Y2986" s="237" t="s">
        <v>13184</v>
      </c>
      <c r="Z2986" s="237" t="s">
        <v>13185</v>
      </c>
      <c r="AA2986" s="237" t="str">
        <f t="shared" si="517"/>
        <v>ミコシ</v>
      </c>
      <c r="AB2986" s="237" t="s">
        <v>9006</v>
      </c>
      <c r="AC2986" s="237" t="str">
        <f t="shared" si="518"/>
        <v>981</v>
      </c>
      <c r="AD2986" s="237" t="str">
        <f t="shared" si="519"/>
        <v>8003</v>
      </c>
      <c r="AE2986" s="237" t="s">
        <v>8511</v>
      </c>
      <c r="AF2986" s="237" t="s">
        <v>13186</v>
      </c>
      <c r="AG2986" s="237" t="str">
        <f t="shared" si="520"/>
        <v>仙台市泉区南光台四丁目11番31号　エムズビル１-１</v>
      </c>
      <c r="AH2986" s="237" t="s">
        <v>13181</v>
      </c>
      <c r="AI2986" s="237" t="s">
        <v>13182</v>
      </c>
      <c r="AJ2986" s="237" t="s">
        <v>260</v>
      </c>
    </row>
    <row r="2987" spans="1:36">
      <c r="A2987" s="237" t="str">
        <f t="shared" si="512"/>
        <v>0415501683就労継続支援Ｂ型</v>
      </c>
      <c r="B2987" s="237" t="s">
        <v>13188</v>
      </c>
      <c r="C2987" s="237" t="s">
        <v>13189</v>
      </c>
      <c r="D2987" s="237" t="str">
        <f t="shared" si="513"/>
        <v>ユウゲンガイシャアスネットコーポレーション</v>
      </c>
      <c r="E2987" s="237" t="s">
        <v>7540</v>
      </c>
      <c r="F2987" s="237" t="str">
        <f t="shared" si="514"/>
        <v>980</v>
      </c>
      <c r="G2987" s="237" t="str">
        <f t="shared" si="515"/>
        <v>0802</v>
      </c>
      <c r="H2987" s="237" t="s">
        <v>13190</v>
      </c>
      <c r="I2987" s="237" t="str">
        <f t="shared" si="516"/>
        <v>仙台市青葉区二日町17－５　Ｋ’Ｓビル６Ｆ</v>
      </c>
      <c r="J2987" s="237" t="s">
        <v>13191</v>
      </c>
      <c r="K2987" s="237"/>
      <c r="L2987" s="237" t="s">
        <v>339</v>
      </c>
      <c r="M2987" s="237" t="s">
        <v>13192</v>
      </c>
      <c r="N2987" s="237" t="s">
        <v>13193</v>
      </c>
      <c r="O2987" s="237" t="s">
        <v>13194</v>
      </c>
      <c r="P2987" s="237" t="s">
        <v>9235</v>
      </c>
      <c r="Q2987" s="237" t="s">
        <v>8511</v>
      </c>
      <c r="R2987" s="237" t="s">
        <v>13195</v>
      </c>
      <c r="S2987" s="237" t="s">
        <v>13196</v>
      </c>
      <c r="T2987" s="237" t="s">
        <v>13196</v>
      </c>
      <c r="U2987" s="237" t="s">
        <v>13197</v>
      </c>
      <c r="V2987" s="237" t="s">
        <v>111</v>
      </c>
      <c r="W2987" s="237"/>
      <c r="X2987" s="237"/>
      <c r="Y2987" s="237" t="s">
        <v>13193</v>
      </c>
      <c r="Z2987" s="237" t="s">
        <v>13194</v>
      </c>
      <c r="AA2987" s="237" t="str">
        <f t="shared" si="517"/>
        <v>シュウロウケイゾクシエンビーガタマイグッド</v>
      </c>
      <c r="AB2987" s="237" t="s">
        <v>9235</v>
      </c>
      <c r="AC2987" s="237" t="str">
        <f t="shared" si="518"/>
        <v>981</v>
      </c>
      <c r="AD2987" s="237" t="str">
        <f t="shared" si="519"/>
        <v>3135</v>
      </c>
      <c r="AE2987" s="237" t="s">
        <v>8511</v>
      </c>
      <c r="AF2987" s="237" t="s">
        <v>13195</v>
      </c>
      <c r="AG2987" s="237" t="str">
        <f t="shared" si="520"/>
        <v>仙台市泉区八乙女中央一丁目５番20号　及川壱番館301号室</v>
      </c>
      <c r="AH2987" s="237" t="s">
        <v>13196</v>
      </c>
      <c r="AI2987" s="237" t="s">
        <v>13196</v>
      </c>
      <c r="AJ2987" s="237" t="s">
        <v>260</v>
      </c>
    </row>
    <row r="2988" spans="1:36">
      <c r="A2988" s="237" t="str">
        <f t="shared" si="512"/>
        <v>0415501691短期入所</v>
      </c>
      <c r="B2988" s="237" t="s">
        <v>13198</v>
      </c>
      <c r="C2988" s="237" t="s">
        <v>13199</v>
      </c>
      <c r="D2988" s="237" t="str">
        <f t="shared" si="513"/>
        <v>カマダジツギョウカブシキガイシャ</v>
      </c>
      <c r="E2988" s="237" t="s">
        <v>2366</v>
      </c>
      <c r="F2988" s="237" t="str">
        <f t="shared" si="514"/>
        <v>981</v>
      </c>
      <c r="G2988" s="237" t="str">
        <f t="shared" si="515"/>
        <v>3103</v>
      </c>
      <c r="H2988" s="237" t="s">
        <v>13200</v>
      </c>
      <c r="I2988" s="237" t="str">
        <f t="shared" si="516"/>
        <v>仙台市泉区山の寺一丁目12番20号</v>
      </c>
      <c r="J2988" s="237" t="s">
        <v>13201</v>
      </c>
      <c r="K2988" s="237" t="s">
        <v>13202</v>
      </c>
      <c r="L2988" s="237" t="s">
        <v>339</v>
      </c>
      <c r="M2988" s="237" t="s">
        <v>13203</v>
      </c>
      <c r="N2988" s="237" t="s">
        <v>13204</v>
      </c>
      <c r="O2988" s="237" t="s">
        <v>13205</v>
      </c>
      <c r="P2988" s="237" t="s">
        <v>2366</v>
      </c>
      <c r="Q2988" s="237" t="s">
        <v>8511</v>
      </c>
      <c r="R2988" s="237" t="s">
        <v>13200</v>
      </c>
      <c r="S2988" s="237" t="s">
        <v>13201</v>
      </c>
      <c r="T2988" s="237" t="s">
        <v>13202</v>
      </c>
      <c r="U2988" s="237" t="s">
        <v>13206</v>
      </c>
      <c r="V2988" s="237" t="s">
        <v>277</v>
      </c>
      <c r="W2988" s="237"/>
      <c r="X2988" s="237"/>
      <c r="Y2988" s="237" t="s">
        <v>13204</v>
      </c>
      <c r="Z2988" s="237" t="s">
        <v>13205</v>
      </c>
      <c r="AA2988" s="237" t="str">
        <f t="shared" si="517"/>
        <v>ミンナノハァトホーム</v>
      </c>
      <c r="AB2988" s="237" t="s">
        <v>2366</v>
      </c>
      <c r="AC2988" s="237" t="str">
        <f t="shared" si="518"/>
        <v>981</v>
      </c>
      <c r="AD2988" s="237" t="str">
        <f t="shared" si="519"/>
        <v>3103</v>
      </c>
      <c r="AE2988" s="237" t="s">
        <v>8511</v>
      </c>
      <c r="AF2988" s="237" t="s">
        <v>13200</v>
      </c>
      <c r="AG2988" s="237" t="str">
        <f t="shared" si="520"/>
        <v>仙台市泉区山の寺一丁目12番20号</v>
      </c>
      <c r="AH2988" s="237" t="s">
        <v>13207</v>
      </c>
      <c r="AI2988" s="237" t="s">
        <v>13208</v>
      </c>
      <c r="AJ2988" s="237" t="s">
        <v>260</v>
      </c>
    </row>
    <row r="2989" spans="1:36">
      <c r="A2989" s="237" t="str">
        <f t="shared" si="512"/>
        <v>0415501709短期入所</v>
      </c>
      <c r="B2989" s="237" t="s">
        <v>8835</v>
      </c>
      <c r="C2989" s="237" t="s">
        <v>8836</v>
      </c>
      <c r="D2989" s="237" t="str">
        <f t="shared" si="513"/>
        <v>カブシキガイシャチャレンジプラットフォーム</v>
      </c>
      <c r="E2989" s="237" t="s">
        <v>8837</v>
      </c>
      <c r="F2989" s="237" t="str">
        <f t="shared" si="514"/>
        <v>064</v>
      </c>
      <c r="G2989" s="237" t="str">
        <f t="shared" si="515"/>
        <v>0802</v>
      </c>
      <c r="H2989" s="237" t="s">
        <v>8703</v>
      </c>
      <c r="I2989" s="237" t="str">
        <f t="shared" si="516"/>
        <v>北海道札幌市中央区南二条西二十丁目291番地</v>
      </c>
      <c r="J2989" s="237" t="s">
        <v>8838</v>
      </c>
      <c r="K2989" s="237" t="s">
        <v>8839</v>
      </c>
      <c r="L2989" s="237" t="s">
        <v>339</v>
      </c>
      <c r="M2989" s="237" t="s">
        <v>8706</v>
      </c>
      <c r="N2989" s="237" t="s">
        <v>13209</v>
      </c>
      <c r="O2989" s="237" t="s">
        <v>13210</v>
      </c>
      <c r="P2989" s="237" t="s">
        <v>9235</v>
      </c>
      <c r="Q2989" s="237" t="s">
        <v>8511</v>
      </c>
      <c r="R2989" s="237" t="s">
        <v>13211</v>
      </c>
      <c r="S2989" s="237" t="s">
        <v>13212</v>
      </c>
      <c r="T2989" s="237" t="s">
        <v>13213</v>
      </c>
      <c r="U2989" s="237" t="s">
        <v>13214</v>
      </c>
      <c r="V2989" s="237" t="s">
        <v>277</v>
      </c>
      <c r="W2989" s="237"/>
      <c r="X2989" s="237"/>
      <c r="Y2989" s="237" t="s">
        <v>13215</v>
      </c>
      <c r="Z2989" s="237" t="s">
        <v>13216</v>
      </c>
      <c r="AA2989" s="237" t="str">
        <f t="shared" si="517"/>
        <v>サニースポットヤオトメタンキニュウショ</v>
      </c>
      <c r="AB2989" s="237" t="s">
        <v>9235</v>
      </c>
      <c r="AC2989" s="237" t="str">
        <f t="shared" si="518"/>
        <v>981</v>
      </c>
      <c r="AD2989" s="237" t="str">
        <f t="shared" si="519"/>
        <v>3135</v>
      </c>
      <c r="AE2989" s="237" t="s">
        <v>8511</v>
      </c>
      <c r="AF2989" s="237" t="s">
        <v>13211</v>
      </c>
      <c r="AG2989" s="237" t="str">
        <f t="shared" si="520"/>
        <v>仙台市泉区八乙女中央五丁目18番15号</v>
      </c>
      <c r="AH2989" s="237" t="s">
        <v>13212</v>
      </c>
      <c r="AI2989" s="237" t="s">
        <v>13213</v>
      </c>
      <c r="AJ2989" s="237" t="s">
        <v>260</v>
      </c>
    </row>
    <row r="2990" spans="1:36">
      <c r="A2990" s="237" t="str">
        <f t="shared" si="512"/>
        <v>0420200115共同生活介護</v>
      </c>
      <c r="B2990" s="237" t="s">
        <v>580</v>
      </c>
      <c r="C2990" s="237" t="s">
        <v>581</v>
      </c>
      <c r="D2990" s="237" t="str">
        <f t="shared" si="513"/>
        <v>トクテイヒエイリカツドウホウジン　ユメミノサト</v>
      </c>
      <c r="E2990" s="237" t="s">
        <v>582</v>
      </c>
      <c r="F2990" s="237" t="str">
        <f t="shared" si="514"/>
        <v>986</v>
      </c>
      <c r="G2990" s="237" t="str">
        <f t="shared" si="515"/>
        <v>0805</v>
      </c>
      <c r="H2990" s="237" t="s">
        <v>583</v>
      </c>
      <c r="I2990" s="237" t="str">
        <f t="shared" si="516"/>
        <v>石巻市大橋３丁目７番６号</v>
      </c>
      <c r="J2990" s="237" t="s">
        <v>584</v>
      </c>
      <c r="K2990" s="237" t="s">
        <v>584</v>
      </c>
      <c r="L2990" s="237" t="s">
        <v>248</v>
      </c>
      <c r="M2990" s="237" t="s">
        <v>585</v>
      </c>
      <c r="N2990" s="237" t="s">
        <v>13217</v>
      </c>
      <c r="O2990" s="237" t="s">
        <v>13218</v>
      </c>
      <c r="P2990" s="237" t="s">
        <v>571</v>
      </c>
      <c r="Q2990" s="237" t="s">
        <v>253</v>
      </c>
      <c r="R2990" s="237" t="s">
        <v>13219</v>
      </c>
      <c r="S2990" s="237" t="s">
        <v>584</v>
      </c>
      <c r="T2990" s="237" t="s">
        <v>584</v>
      </c>
      <c r="U2990" s="237" t="s">
        <v>13220</v>
      </c>
      <c r="V2990" s="237" t="s">
        <v>13221</v>
      </c>
      <c r="W2990" s="237"/>
      <c r="X2990" s="237"/>
      <c r="Y2990" s="237" t="s">
        <v>13217</v>
      </c>
      <c r="Z2990" s="237" t="s">
        <v>13218</v>
      </c>
      <c r="AA2990" s="237" t="str">
        <f t="shared" si="517"/>
        <v>ユメミノサト　コモレビ</v>
      </c>
      <c r="AB2990" s="237" t="s">
        <v>571</v>
      </c>
      <c r="AC2990" s="237" t="str">
        <f t="shared" si="518"/>
        <v>987</v>
      </c>
      <c r="AD2990" s="237" t="str">
        <f t="shared" si="519"/>
        <v>1102</v>
      </c>
      <c r="AE2990" s="237" t="s">
        <v>253</v>
      </c>
      <c r="AF2990" s="237" t="s">
        <v>13219</v>
      </c>
      <c r="AG2990" s="237" t="str">
        <f t="shared" si="520"/>
        <v>石巻市和渕字笈入１３番地の２</v>
      </c>
      <c r="AH2990" s="237" t="s">
        <v>686</v>
      </c>
      <c r="AI2990" s="237" t="s">
        <v>686</v>
      </c>
      <c r="AJ2990" s="237" t="s">
        <v>332</v>
      </c>
    </row>
    <row r="2991" spans="1:36">
      <c r="A2991" s="237" t="str">
        <f t="shared" si="512"/>
        <v>0420200115共同生活援助</v>
      </c>
      <c r="B2991" s="237" t="s">
        <v>580</v>
      </c>
      <c r="C2991" s="237" t="s">
        <v>581</v>
      </c>
      <c r="D2991" s="237" t="str">
        <f t="shared" si="513"/>
        <v>トクテイヒエイリカツドウホウジン　ユメミノサト</v>
      </c>
      <c r="E2991" s="237" t="s">
        <v>582</v>
      </c>
      <c r="F2991" s="237" t="str">
        <f t="shared" si="514"/>
        <v>986</v>
      </c>
      <c r="G2991" s="237" t="str">
        <f t="shared" si="515"/>
        <v>0805</v>
      </c>
      <c r="H2991" s="237" t="s">
        <v>583</v>
      </c>
      <c r="I2991" s="237" t="str">
        <f t="shared" si="516"/>
        <v>石巻市大橋３丁目７番６号</v>
      </c>
      <c r="J2991" s="237" t="s">
        <v>584</v>
      </c>
      <c r="K2991" s="237" t="s">
        <v>584</v>
      </c>
      <c r="L2991" s="237" t="s">
        <v>248</v>
      </c>
      <c r="M2991" s="237" t="s">
        <v>585</v>
      </c>
      <c r="N2991" s="237" t="s">
        <v>13217</v>
      </c>
      <c r="O2991" s="237" t="s">
        <v>13218</v>
      </c>
      <c r="P2991" s="237" t="s">
        <v>571</v>
      </c>
      <c r="Q2991" s="237" t="s">
        <v>253</v>
      </c>
      <c r="R2991" s="237" t="s">
        <v>13219</v>
      </c>
      <c r="S2991" s="237" t="s">
        <v>584</v>
      </c>
      <c r="T2991" s="237" t="s">
        <v>584</v>
      </c>
      <c r="U2991" s="237" t="s">
        <v>13220</v>
      </c>
      <c r="V2991" s="237" t="s">
        <v>13222</v>
      </c>
      <c r="W2991" s="237"/>
      <c r="X2991" s="237"/>
      <c r="Y2991" s="237" t="s">
        <v>13217</v>
      </c>
      <c r="Z2991" s="237" t="s">
        <v>13218</v>
      </c>
      <c r="AA2991" s="237" t="str">
        <f t="shared" si="517"/>
        <v>ユメミノサト　コモレビ</v>
      </c>
      <c r="AB2991" s="237" t="s">
        <v>571</v>
      </c>
      <c r="AC2991" s="237" t="str">
        <f t="shared" si="518"/>
        <v>987</v>
      </c>
      <c r="AD2991" s="237" t="str">
        <f t="shared" si="519"/>
        <v>1102</v>
      </c>
      <c r="AE2991" s="237" t="s">
        <v>253</v>
      </c>
      <c r="AF2991" s="237" t="s">
        <v>13219</v>
      </c>
      <c r="AG2991" s="237" t="str">
        <f t="shared" si="520"/>
        <v>石巻市和渕字笈入１３番地の２</v>
      </c>
      <c r="AH2991" s="237" t="s">
        <v>686</v>
      </c>
      <c r="AI2991" s="237" t="s">
        <v>686</v>
      </c>
      <c r="AJ2991" s="237" t="s">
        <v>332</v>
      </c>
    </row>
    <row r="2992" spans="1:36">
      <c r="A2992" s="237" t="str">
        <f t="shared" si="512"/>
        <v>0420200321共同生活介護</v>
      </c>
      <c r="B2992" s="237" t="s">
        <v>262</v>
      </c>
      <c r="C2992" s="237" t="s">
        <v>263</v>
      </c>
      <c r="D2992" s="237" t="str">
        <f t="shared" si="513"/>
        <v>シャカイフクシホウジン　イシノマキショウシンカイ</v>
      </c>
      <c r="E2992" s="237" t="s">
        <v>264</v>
      </c>
      <c r="F2992" s="237" t="str">
        <f t="shared" si="514"/>
        <v>986</v>
      </c>
      <c r="G2992" s="237" t="str">
        <f t="shared" si="515"/>
        <v>0853</v>
      </c>
      <c r="H2992" s="237" t="s">
        <v>265</v>
      </c>
      <c r="I2992" s="237" t="str">
        <f t="shared" si="516"/>
        <v>石巻市門脇字元捨喰５番の１</v>
      </c>
      <c r="J2992" s="237" t="s">
        <v>266</v>
      </c>
      <c r="K2992" s="237" t="s">
        <v>267</v>
      </c>
      <c r="L2992" s="237" t="s">
        <v>248</v>
      </c>
      <c r="M2992" s="237" t="s">
        <v>268</v>
      </c>
      <c r="N2992" s="237" t="s">
        <v>13223</v>
      </c>
      <c r="O2992" s="237" t="s">
        <v>13224</v>
      </c>
      <c r="P2992" s="237" t="s">
        <v>283</v>
      </c>
      <c r="Q2992" s="237" t="s">
        <v>253</v>
      </c>
      <c r="R2992" s="237" t="s">
        <v>13225</v>
      </c>
      <c r="S2992" s="237" t="s">
        <v>1013</v>
      </c>
      <c r="T2992" s="237" t="s">
        <v>442</v>
      </c>
      <c r="U2992" s="237" t="s">
        <v>13226</v>
      </c>
      <c r="V2992" s="237" t="s">
        <v>13221</v>
      </c>
      <c r="W2992" s="237"/>
      <c r="X2992" s="237"/>
      <c r="Y2992" s="237" t="s">
        <v>13227</v>
      </c>
      <c r="Z2992" s="237" t="s">
        <v>13228</v>
      </c>
      <c r="AA2992" s="237" t="str">
        <f t="shared" si="517"/>
        <v>ヒタカミ</v>
      </c>
      <c r="AB2992" s="237" t="s">
        <v>283</v>
      </c>
      <c r="AC2992" s="237" t="str">
        <f t="shared" si="518"/>
        <v>986</v>
      </c>
      <c r="AD2992" s="237" t="str">
        <f t="shared" si="519"/>
        <v>0861</v>
      </c>
      <c r="AE2992" s="237" t="s">
        <v>253</v>
      </c>
      <c r="AF2992" s="237" t="s">
        <v>13225</v>
      </c>
      <c r="AG2992" s="237" t="str">
        <f t="shared" si="520"/>
        <v>石巻市蛇田字新東前沼３９７－２</v>
      </c>
      <c r="AH2992" s="237" t="s">
        <v>1013</v>
      </c>
      <c r="AI2992" s="237" t="s">
        <v>442</v>
      </c>
      <c r="AJ2992" s="237" t="s">
        <v>470</v>
      </c>
    </row>
    <row r="2993" spans="1:36">
      <c r="A2993" s="237" t="str">
        <f t="shared" si="512"/>
        <v>0420200321共同生活援助（指定共同生活援助）</v>
      </c>
      <c r="B2993" s="237" t="s">
        <v>262</v>
      </c>
      <c r="C2993" s="237" t="s">
        <v>263</v>
      </c>
      <c r="D2993" s="237" t="str">
        <f t="shared" si="513"/>
        <v>シャカイフクシホウジン　イシノマキショウシンカイ</v>
      </c>
      <c r="E2993" s="237" t="s">
        <v>264</v>
      </c>
      <c r="F2993" s="237" t="str">
        <f t="shared" si="514"/>
        <v>986</v>
      </c>
      <c r="G2993" s="237" t="str">
        <f t="shared" si="515"/>
        <v>0853</v>
      </c>
      <c r="H2993" s="237" t="s">
        <v>265</v>
      </c>
      <c r="I2993" s="237" t="str">
        <f t="shared" si="516"/>
        <v>石巻市門脇字元捨喰５番の１</v>
      </c>
      <c r="J2993" s="237" t="s">
        <v>266</v>
      </c>
      <c r="K2993" s="237" t="s">
        <v>267</v>
      </c>
      <c r="L2993" s="237" t="s">
        <v>248</v>
      </c>
      <c r="M2993" s="237" t="s">
        <v>268</v>
      </c>
      <c r="N2993" s="237" t="s">
        <v>13223</v>
      </c>
      <c r="O2993" s="237" t="s">
        <v>13224</v>
      </c>
      <c r="P2993" s="237" t="s">
        <v>283</v>
      </c>
      <c r="Q2993" s="237" t="s">
        <v>253</v>
      </c>
      <c r="R2993" s="237" t="s">
        <v>13225</v>
      </c>
      <c r="S2993" s="237" t="s">
        <v>1013</v>
      </c>
      <c r="T2993" s="237" t="s">
        <v>442</v>
      </c>
      <c r="U2993" s="237" t="s">
        <v>13226</v>
      </c>
      <c r="V2993" s="237" t="s">
        <v>19060</v>
      </c>
      <c r="W2993" s="237"/>
      <c r="X2993" s="237" t="s">
        <v>13229</v>
      </c>
      <c r="Y2993" s="237" t="s">
        <v>13227</v>
      </c>
      <c r="Z2993" s="237" t="s">
        <v>13228</v>
      </c>
      <c r="AA2993" s="237" t="str">
        <f t="shared" si="517"/>
        <v>ヒタカミ</v>
      </c>
      <c r="AB2993" s="237" t="s">
        <v>283</v>
      </c>
      <c r="AC2993" s="237" t="str">
        <f t="shared" si="518"/>
        <v>986</v>
      </c>
      <c r="AD2993" s="237" t="str">
        <f t="shared" si="519"/>
        <v>0861</v>
      </c>
      <c r="AE2993" s="237" t="s">
        <v>253</v>
      </c>
      <c r="AF2993" s="237" t="s">
        <v>13225</v>
      </c>
      <c r="AG2993" s="237" t="str">
        <f t="shared" si="520"/>
        <v>石巻市蛇田字新東前沼３９７－２</v>
      </c>
      <c r="AH2993" s="237" t="s">
        <v>1013</v>
      </c>
      <c r="AI2993" s="237" t="s">
        <v>442</v>
      </c>
      <c r="AJ2993" s="237" t="s">
        <v>332</v>
      </c>
    </row>
    <row r="2994" spans="1:36">
      <c r="A2994" s="237" t="str">
        <f t="shared" si="512"/>
        <v>0420200339共同生活介護</v>
      </c>
      <c r="B2994" s="237" t="s">
        <v>262</v>
      </c>
      <c r="C2994" s="237" t="s">
        <v>263</v>
      </c>
      <c r="D2994" s="237" t="str">
        <f t="shared" si="513"/>
        <v>シャカイフクシホウジン　イシノマキショウシンカイ</v>
      </c>
      <c r="E2994" s="237" t="s">
        <v>264</v>
      </c>
      <c r="F2994" s="237" t="str">
        <f t="shared" si="514"/>
        <v>986</v>
      </c>
      <c r="G2994" s="237" t="str">
        <f t="shared" si="515"/>
        <v>0853</v>
      </c>
      <c r="H2994" s="237" t="s">
        <v>265</v>
      </c>
      <c r="I2994" s="237" t="str">
        <f t="shared" si="516"/>
        <v>石巻市門脇字元捨喰５番の１</v>
      </c>
      <c r="J2994" s="237" t="s">
        <v>266</v>
      </c>
      <c r="K2994" s="237" t="s">
        <v>267</v>
      </c>
      <c r="L2994" s="237" t="s">
        <v>248</v>
      </c>
      <c r="M2994" s="237" t="s">
        <v>268</v>
      </c>
      <c r="N2994" s="237" t="s">
        <v>13230</v>
      </c>
      <c r="O2994" s="237" t="s">
        <v>13231</v>
      </c>
      <c r="P2994" s="237" t="s">
        <v>657</v>
      </c>
      <c r="Q2994" s="237" t="s">
        <v>253</v>
      </c>
      <c r="R2994" s="237" t="s">
        <v>13232</v>
      </c>
      <c r="S2994" s="237" t="s">
        <v>13233</v>
      </c>
      <c r="T2994" s="237"/>
      <c r="U2994" s="237" t="s">
        <v>13234</v>
      </c>
      <c r="V2994" s="237" t="s">
        <v>13221</v>
      </c>
      <c r="W2994" s="237"/>
      <c r="X2994" s="237"/>
      <c r="Y2994" s="237" t="s">
        <v>13230</v>
      </c>
      <c r="Z2994" s="237" t="s">
        <v>13231</v>
      </c>
      <c r="AA2994" s="237" t="str">
        <f t="shared" si="517"/>
        <v>キョウドウセイカツカイゴ（エンジョ）ジギョウショアメニィティースペース”ＫＡＩ”</v>
      </c>
      <c r="AB2994" s="237" t="s">
        <v>657</v>
      </c>
      <c r="AC2994" s="237" t="str">
        <f t="shared" si="518"/>
        <v>986</v>
      </c>
      <c r="AD2994" s="237" t="str">
        <f t="shared" si="519"/>
        <v>2104</v>
      </c>
      <c r="AE2994" s="237" t="s">
        <v>253</v>
      </c>
      <c r="AF2994" s="237" t="s">
        <v>13232</v>
      </c>
      <c r="AG2994" s="237" t="str">
        <f t="shared" si="520"/>
        <v>石巻市垂水町３丁目９番２号（垂水３丁目公園内）</v>
      </c>
      <c r="AH2994" s="237" t="s">
        <v>13233</v>
      </c>
      <c r="AI2994" s="237"/>
      <c r="AJ2994" s="237" t="s">
        <v>261</v>
      </c>
    </row>
    <row r="2995" spans="1:36">
      <c r="A2995" s="237" t="str">
        <f t="shared" si="512"/>
        <v>0420200339共同生活援助</v>
      </c>
      <c r="B2995" s="237" t="s">
        <v>262</v>
      </c>
      <c r="C2995" s="237" t="s">
        <v>263</v>
      </c>
      <c r="D2995" s="237" t="str">
        <f t="shared" si="513"/>
        <v>シャカイフクシホウジン　イシノマキショウシンカイ</v>
      </c>
      <c r="E2995" s="237" t="s">
        <v>264</v>
      </c>
      <c r="F2995" s="237" t="str">
        <f t="shared" si="514"/>
        <v>986</v>
      </c>
      <c r="G2995" s="237" t="str">
        <f t="shared" si="515"/>
        <v>0853</v>
      </c>
      <c r="H2995" s="237" t="s">
        <v>265</v>
      </c>
      <c r="I2995" s="237" t="str">
        <f t="shared" si="516"/>
        <v>石巻市門脇字元捨喰５番の１</v>
      </c>
      <c r="J2995" s="237" t="s">
        <v>266</v>
      </c>
      <c r="K2995" s="237" t="s">
        <v>267</v>
      </c>
      <c r="L2995" s="237" t="s">
        <v>248</v>
      </c>
      <c r="M2995" s="237" t="s">
        <v>268</v>
      </c>
      <c r="N2995" s="237" t="s">
        <v>13230</v>
      </c>
      <c r="O2995" s="237" t="s">
        <v>13231</v>
      </c>
      <c r="P2995" s="237" t="s">
        <v>657</v>
      </c>
      <c r="Q2995" s="237" t="s">
        <v>253</v>
      </c>
      <c r="R2995" s="237" t="s">
        <v>13232</v>
      </c>
      <c r="S2995" s="237" t="s">
        <v>13233</v>
      </c>
      <c r="T2995" s="237"/>
      <c r="U2995" s="237" t="s">
        <v>13234</v>
      </c>
      <c r="V2995" s="237" t="s">
        <v>13222</v>
      </c>
      <c r="W2995" s="237"/>
      <c r="X2995" s="237"/>
      <c r="Y2995" s="237" t="s">
        <v>13230</v>
      </c>
      <c r="Z2995" s="237" t="s">
        <v>13231</v>
      </c>
      <c r="AA2995" s="237" t="str">
        <f t="shared" si="517"/>
        <v>キョウドウセイカツカイゴ（エンジョ）ジギョウショアメニィティースペース”ＫＡＩ”</v>
      </c>
      <c r="AB2995" s="237" t="s">
        <v>657</v>
      </c>
      <c r="AC2995" s="237" t="str">
        <f t="shared" si="518"/>
        <v>986</v>
      </c>
      <c r="AD2995" s="237" t="str">
        <f t="shared" si="519"/>
        <v>2104</v>
      </c>
      <c r="AE2995" s="237" t="s">
        <v>253</v>
      </c>
      <c r="AF2995" s="237" t="s">
        <v>13232</v>
      </c>
      <c r="AG2995" s="237" t="str">
        <f t="shared" si="520"/>
        <v>石巻市垂水町３丁目９番２号（垂水３丁目公園内）</v>
      </c>
      <c r="AH2995" s="237" t="s">
        <v>13233</v>
      </c>
      <c r="AI2995" s="237"/>
      <c r="AJ2995" s="237" t="s">
        <v>332</v>
      </c>
    </row>
    <row r="2996" spans="1:36">
      <c r="A2996" s="237" t="str">
        <f t="shared" si="512"/>
        <v>0420200495共同生活介護</v>
      </c>
      <c r="B2996" s="237" t="s">
        <v>262</v>
      </c>
      <c r="C2996" s="237" t="s">
        <v>263</v>
      </c>
      <c r="D2996" s="237" t="str">
        <f t="shared" si="513"/>
        <v>シャカイフクシホウジン　イシノマキショウシンカイ</v>
      </c>
      <c r="E2996" s="237" t="s">
        <v>264</v>
      </c>
      <c r="F2996" s="237" t="str">
        <f t="shared" si="514"/>
        <v>986</v>
      </c>
      <c r="G2996" s="237" t="str">
        <f t="shared" si="515"/>
        <v>0853</v>
      </c>
      <c r="H2996" s="237" t="s">
        <v>265</v>
      </c>
      <c r="I2996" s="237" t="str">
        <f t="shared" si="516"/>
        <v>石巻市門脇字元捨喰５番の１</v>
      </c>
      <c r="J2996" s="237" t="s">
        <v>266</v>
      </c>
      <c r="K2996" s="237" t="s">
        <v>267</v>
      </c>
      <c r="L2996" s="237" t="s">
        <v>248</v>
      </c>
      <c r="M2996" s="237" t="s">
        <v>268</v>
      </c>
      <c r="N2996" s="237" t="s">
        <v>13235</v>
      </c>
      <c r="O2996" s="237" t="s">
        <v>13236</v>
      </c>
      <c r="P2996" s="237" t="s">
        <v>283</v>
      </c>
      <c r="Q2996" s="237" t="s">
        <v>253</v>
      </c>
      <c r="R2996" s="237" t="s">
        <v>13237</v>
      </c>
      <c r="S2996" s="237" t="s">
        <v>13238</v>
      </c>
      <c r="T2996" s="237" t="s">
        <v>13238</v>
      </c>
      <c r="U2996" s="237" t="s">
        <v>13239</v>
      </c>
      <c r="V2996" s="237" t="s">
        <v>13221</v>
      </c>
      <c r="W2996" s="237"/>
      <c r="X2996" s="237"/>
      <c r="Y2996" s="237" t="s">
        <v>13235</v>
      </c>
      <c r="Z2996" s="237" t="s">
        <v>13236</v>
      </c>
      <c r="AA2996" s="237" t="str">
        <f t="shared" si="517"/>
        <v>キョウドウセイカツカイゴ（エンジョ）ジギョウショプレズントスペース”ＫＡＩ”</v>
      </c>
      <c r="AB2996" s="237" t="s">
        <v>283</v>
      </c>
      <c r="AC2996" s="237" t="str">
        <f t="shared" si="518"/>
        <v>986</v>
      </c>
      <c r="AD2996" s="237" t="str">
        <f t="shared" si="519"/>
        <v>0861</v>
      </c>
      <c r="AE2996" s="237" t="s">
        <v>253</v>
      </c>
      <c r="AF2996" s="237" t="s">
        <v>13237</v>
      </c>
      <c r="AG2996" s="237" t="str">
        <f t="shared" si="520"/>
        <v>石巻市蛇田字新東前沼３１８</v>
      </c>
      <c r="AH2996" s="237" t="s">
        <v>13238</v>
      </c>
      <c r="AI2996" s="237" t="s">
        <v>13238</v>
      </c>
      <c r="AJ2996" s="237" t="s">
        <v>332</v>
      </c>
    </row>
    <row r="2997" spans="1:36">
      <c r="A2997" s="237" t="str">
        <f t="shared" si="512"/>
        <v>0420200495共同生活援助</v>
      </c>
      <c r="B2997" s="237" t="s">
        <v>262</v>
      </c>
      <c r="C2997" s="237" t="s">
        <v>263</v>
      </c>
      <c r="D2997" s="237" t="str">
        <f t="shared" si="513"/>
        <v>シャカイフクシホウジン　イシノマキショウシンカイ</v>
      </c>
      <c r="E2997" s="237" t="s">
        <v>264</v>
      </c>
      <c r="F2997" s="237" t="str">
        <f t="shared" si="514"/>
        <v>986</v>
      </c>
      <c r="G2997" s="237" t="str">
        <f t="shared" si="515"/>
        <v>0853</v>
      </c>
      <c r="H2997" s="237" t="s">
        <v>265</v>
      </c>
      <c r="I2997" s="237" t="str">
        <f t="shared" si="516"/>
        <v>石巻市門脇字元捨喰５番の１</v>
      </c>
      <c r="J2997" s="237" t="s">
        <v>266</v>
      </c>
      <c r="K2997" s="237" t="s">
        <v>267</v>
      </c>
      <c r="L2997" s="237" t="s">
        <v>248</v>
      </c>
      <c r="M2997" s="237" t="s">
        <v>268</v>
      </c>
      <c r="N2997" s="237" t="s">
        <v>13235</v>
      </c>
      <c r="O2997" s="237" t="s">
        <v>13236</v>
      </c>
      <c r="P2997" s="237" t="s">
        <v>283</v>
      </c>
      <c r="Q2997" s="237" t="s">
        <v>253</v>
      </c>
      <c r="R2997" s="237" t="s">
        <v>13237</v>
      </c>
      <c r="S2997" s="237" t="s">
        <v>13238</v>
      </c>
      <c r="T2997" s="237" t="s">
        <v>13238</v>
      </c>
      <c r="U2997" s="237" t="s">
        <v>13239</v>
      </c>
      <c r="V2997" s="237" t="s">
        <v>13222</v>
      </c>
      <c r="W2997" s="237"/>
      <c r="X2997" s="237"/>
      <c r="Y2997" s="237" t="s">
        <v>13235</v>
      </c>
      <c r="Z2997" s="237" t="s">
        <v>13236</v>
      </c>
      <c r="AA2997" s="237" t="str">
        <f t="shared" si="517"/>
        <v>キョウドウセイカツカイゴ（エンジョ）ジギョウショプレズントスペース”ＫＡＩ”</v>
      </c>
      <c r="AB2997" s="237" t="s">
        <v>283</v>
      </c>
      <c r="AC2997" s="237" t="str">
        <f t="shared" si="518"/>
        <v>986</v>
      </c>
      <c r="AD2997" s="237" t="str">
        <f t="shared" si="519"/>
        <v>0861</v>
      </c>
      <c r="AE2997" s="237" t="s">
        <v>253</v>
      </c>
      <c r="AF2997" s="237" t="s">
        <v>13240</v>
      </c>
      <c r="AG2997" s="237" t="str">
        <f t="shared" si="520"/>
        <v>石巻市蛇田新東前沼３１８</v>
      </c>
      <c r="AH2997" s="237" t="s">
        <v>13238</v>
      </c>
      <c r="AI2997" s="237" t="s">
        <v>13238</v>
      </c>
      <c r="AJ2997" s="237" t="s">
        <v>332</v>
      </c>
    </row>
    <row r="2998" spans="1:36">
      <c r="A2998" s="237" t="str">
        <f t="shared" si="512"/>
        <v>0420200586共同生活介護</v>
      </c>
      <c r="B2998" s="237" t="s">
        <v>744</v>
      </c>
      <c r="C2998" s="237" t="s">
        <v>745</v>
      </c>
      <c r="D2998" s="237" t="str">
        <f t="shared" si="513"/>
        <v>シャカイフクシホウジン　ユメミノサト</v>
      </c>
      <c r="E2998" s="237" t="s">
        <v>746</v>
      </c>
      <c r="F2998" s="237" t="str">
        <f t="shared" si="514"/>
        <v>986</v>
      </c>
      <c r="G2998" s="237" t="str">
        <f t="shared" si="515"/>
        <v>0834</v>
      </c>
      <c r="H2998" s="237" t="s">
        <v>747</v>
      </c>
      <c r="I2998" s="237" t="str">
        <f t="shared" si="516"/>
        <v>石巻市門脇町1丁目2－21</v>
      </c>
      <c r="J2998" s="237" t="s">
        <v>748</v>
      </c>
      <c r="K2998" s="237" t="s">
        <v>748</v>
      </c>
      <c r="L2998" s="237" t="s">
        <v>248</v>
      </c>
      <c r="M2998" s="237" t="s">
        <v>749</v>
      </c>
      <c r="N2998" s="237" t="s">
        <v>13217</v>
      </c>
      <c r="O2998" s="237" t="s">
        <v>13218</v>
      </c>
      <c r="P2998" s="237" t="s">
        <v>571</v>
      </c>
      <c r="Q2998" s="237" t="s">
        <v>253</v>
      </c>
      <c r="R2998" s="237" t="s">
        <v>13241</v>
      </c>
      <c r="S2998" s="237" t="s">
        <v>584</v>
      </c>
      <c r="T2998" s="237" t="s">
        <v>584</v>
      </c>
      <c r="U2998" s="237" t="s">
        <v>13242</v>
      </c>
      <c r="V2998" s="237" t="s">
        <v>13221</v>
      </c>
      <c r="W2998" s="237"/>
      <c r="X2998" s="237"/>
      <c r="Y2998" s="237" t="s">
        <v>13217</v>
      </c>
      <c r="Z2998" s="237" t="s">
        <v>13218</v>
      </c>
      <c r="AA2998" s="237" t="str">
        <f t="shared" si="517"/>
        <v>ユメミノサト　コモレビ</v>
      </c>
      <c r="AB2998" s="237" t="s">
        <v>571</v>
      </c>
      <c r="AC2998" s="237" t="str">
        <f t="shared" si="518"/>
        <v>987</v>
      </c>
      <c r="AD2998" s="237" t="str">
        <f t="shared" si="519"/>
        <v>1102</v>
      </c>
      <c r="AE2998" s="237" t="s">
        <v>253</v>
      </c>
      <c r="AF2998" s="237" t="s">
        <v>13241</v>
      </c>
      <c r="AG2998" s="237" t="str">
        <f t="shared" si="520"/>
        <v>石巻市和渕字笈入１３番２</v>
      </c>
      <c r="AH2998" s="237" t="s">
        <v>584</v>
      </c>
      <c r="AI2998" s="237" t="s">
        <v>584</v>
      </c>
      <c r="AJ2998" s="237" t="s">
        <v>260</v>
      </c>
    </row>
    <row r="2999" spans="1:36">
      <c r="A2999" s="237" t="str">
        <f t="shared" si="512"/>
        <v>0420200586共同生活援助（指定共同生活援助）</v>
      </c>
      <c r="B2999" s="237" t="s">
        <v>744</v>
      </c>
      <c r="C2999" s="237" t="s">
        <v>745</v>
      </c>
      <c r="D2999" s="237" t="str">
        <f t="shared" si="513"/>
        <v>シャカイフクシホウジン　ユメミノサト</v>
      </c>
      <c r="E2999" s="237" t="s">
        <v>746</v>
      </c>
      <c r="F2999" s="237" t="str">
        <f t="shared" si="514"/>
        <v>986</v>
      </c>
      <c r="G2999" s="237" t="str">
        <f t="shared" si="515"/>
        <v>0834</v>
      </c>
      <c r="H2999" s="237" t="s">
        <v>747</v>
      </c>
      <c r="I2999" s="237" t="str">
        <f t="shared" si="516"/>
        <v>石巻市門脇町1丁目2－21</v>
      </c>
      <c r="J2999" s="237" t="s">
        <v>748</v>
      </c>
      <c r="K2999" s="237" t="s">
        <v>748</v>
      </c>
      <c r="L2999" s="237" t="s">
        <v>248</v>
      </c>
      <c r="M2999" s="237" t="s">
        <v>749</v>
      </c>
      <c r="N2999" s="237" t="s">
        <v>13217</v>
      </c>
      <c r="O2999" s="237" t="s">
        <v>13218</v>
      </c>
      <c r="P2999" s="237" t="s">
        <v>571</v>
      </c>
      <c r="Q2999" s="237" t="s">
        <v>253</v>
      </c>
      <c r="R2999" s="237" t="s">
        <v>13241</v>
      </c>
      <c r="S2999" s="237" t="s">
        <v>584</v>
      </c>
      <c r="T2999" s="237" t="s">
        <v>584</v>
      </c>
      <c r="U2999" s="237" t="s">
        <v>13242</v>
      </c>
      <c r="V2999" s="237" t="s">
        <v>19060</v>
      </c>
      <c r="W2999" s="237"/>
      <c r="X2999" s="237" t="s">
        <v>13229</v>
      </c>
      <c r="Y2999" s="237" t="s">
        <v>13217</v>
      </c>
      <c r="Z2999" s="237" t="s">
        <v>13218</v>
      </c>
      <c r="AA2999" s="237" t="str">
        <f t="shared" si="517"/>
        <v>ユメミノサト　コモレビ</v>
      </c>
      <c r="AB2999" s="237" t="s">
        <v>571</v>
      </c>
      <c r="AC2999" s="237" t="str">
        <f t="shared" si="518"/>
        <v>987</v>
      </c>
      <c r="AD2999" s="237" t="str">
        <f t="shared" si="519"/>
        <v>1102</v>
      </c>
      <c r="AE2999" s="237" t="s">
        <v>253</v>
      </c>
      <c r="AF2999" s="237" t="s">
        <v>13241</v>
      </c>
      <c r="AG2999" s="237" t="str">
        <f t="shared" si="520"/>
        <v>石巻市和渕字笈入１３番２</v>
      </c>
      <c r="AH2999" s="237" t="s">
        <v>748</v>
      </c>
      <c r="AI2999" s="237" t="s">
        <v>1064</v>
      </c>
      <c r="AJ2999" s="237" t="s">
        <v>260</v>
      </c>
    </row>
    <row r="3000" spans="1:36">
      <c r="A3000" s="237" t="str">
        <f t="shared" si="512"/>
        <v>0420200602共同生活介護</v>
      </c>
      <c r="B3000" s="237" t="s">
        <v>13243</v>
      </c>
      <c r="C3000" s="237" t="s">
        <v>13244</v>
      </c>
      <c r="D3000" s="237" t="str">
        <f t="shared" si="513"/>
        <v>トクテイヒエイリカツドウホウジンミヤギコウデネイト</v>
      </c>
      <c r="E3000" s="237" t="s">
        <v>2484</v>
      </c>
      <c r="F3000" s="237" t="str">
        <f t="shared" si="514"/>
        <v>980</v>
      </c>
      <c r="G3000" s="237" t="str">
        <f t="shared" si="515"/>
        <v>0811</v>
      </c>
      <c r="H3000" s="237" t="s">
        <v>13245</v>
      </c>
      <c r="I3000" s="237" t="str">
        <f t="shared" si="516"/>
        <v>仙台市青葉区一番町二丁目５－１２東一中央ビル７階</v>
      </c>
      <c r="J3000" s="237" t="s">
        <v>13246</v>
      </c>
      <c r="K3000" s="237" t="s">
        <v>13247</v>
      </c>
      <c r="L3000" s="237" t="s">
        <v>248</v>
      </c>
      <c r="M3000" s="237" t="s">
        <v>13248</v>
      </c>
      <c r="N3000" s="237" t="s">
        <v>13249</v>
      </c>
      <c r="O3000" s="237" t="s">
        <v>13250</v>
      </c>
      <c r="P3000" s="237" t="s">
        <v>13251</v>
      </c>
      <c r="Q3000" s="237" t="s">
        <v>253</v>
      </c>
      <c r="R3000" s="237" t="s">
        <v>13252</v>
      </c>
      <c r="S3000" s="237" t="s">
        <v>13253</v>
      </c>
      <c r="T3000" s="237" t="s">
        <v>13253</v>
      </c>
      <c r="U3000" s="237" t="s">
        <v>13254</v>
      </c>
      <c r="V3000" s="237" t="s">
        <v>13221</v>
      </c>
      <c r="W3000" s="237"/>
      <c r="X3000" s="237"/>
      <c r="Y3000" s="237" t="s">
        <v>13249</v>
      </c>
      <c r="Z3000" s="237" t="s">
        <v>13250</v>
      </c>
      <c r="AA3000" s="237" t="str">
        <f t="shared" si="517"/>
        <v>ミヤギコウデネイトファミリアホームイシノマキ</v>
      </c>
      <c r="AB3000" s="237" t="s">
        <v>13251</v>
      </c>
      <c r="AC3000" s="237" t="str">
        <f t="shared" si="518"/>
        <v>986</v>
      </c>
      <c r="AD3000" s="237" t="str">
        <f t="shared" si="519"/>
        <v>0016</v>
      </c>
      <c r="AE3000" s="237" t="s">
        <v>253</v>
      </c>
      <c r="AF3000" s="237" t="s">
        <v>13252</v>
      </c>
      <c r="AG3000" s="237" t="str">
        <f t="shared" si="520"/>
        <v>石巻市八幡町２丁目３－１２コーポ野村</v>
      </c>
      <c r="AH3000" s="237" t="s">
        <v>13253</v>
      </c>
      <c r="AI3000" s="237" t="s">
        <v>13253</v>
      </c>
      <c r="AJ3000" s="237" t="s">
        <v>332</v>
      </c>
    </row>
    <row r="3001" spans="1:36">
      <c r="A3001" s="237" t="str">
        <f t="shared" si="512"/>
        <v>0420200602共同生活援助</v>
      </c>
      <c r="B3001" s="237" t="s">
        <v>13243</v>
      </c>
      <c r="C3001" s="237" t="s">
        <v>13244</v>
      </c>
      <c r="D3001" s="237" t="str">
        <f t="shared" si="513"/>
        <v>トクテイヒエイリカツドウホウジンミヤギコウデネイト</v>
      </c>
      <c r="E3001" s="237" t="s">
        <v>2484</v>
      </c>
      <c r="F3001" s="237" t="str">
        <f t="shared" si="514"/>
        <v>980</v>
      </c>
      <c r="G3001" s="237" t="str">
        <f t="shared" si="515"/>
        <v>0811</v>
      </c>
      <c r="H3001" s="237" t="s">
        <v>13245</v>
      </c>
      <c r="I3001" s="237" t="str">
        <f t="shared" si="516"/>
        <v>仙台市青葉区一番町二丁目５－１２東一中央ビル７階</v>
      </c>
      <c r="J3001" s="237" t="s">
        <v>13246</v>
      </c>
      <c r="K3001" s="237" t="s">
        <v>13247</v>
      </c>
      <c r="L3001" s="237" t="s">
        <v>248</v>
      </c>
      <c r="M3001" s="237" t="s">
        <v>13248</v>
      </c>
      <c r="N3001" s="237" t="s">
        <v>13249</v>
      </c>
      <c r="O3001" s="237" t="s">
        <v>13250</v>
      </c>
      <c r="P3001" s="237" t="s">
        <v>13251</v>
      </c>
      <c r="Q3001" s="237" t="s">
        <v>253</v>
      </c>
      <c r="R3001" s="237" t="s">
        <v>13252</v>
      </c>
      <c r="S3001" s="237" t="s">
        <v>13253</v>
      </c>
      <c r="T3001" s="237" t="s">
        <v>13253</v>
      </c>
      <c r="U3001" s="237" t="s">
        <v>13254</v>
      </c>
      <c r="V3001" s="237" t="s">
        <v>13222</v>
      </c>
      <c r="W3001" s="237"/>
      <c r="X3001" s="237"/>
      <c r="Y3001" s="237" t="s">
        <v>13249</v>
      </c>
      <c r="Z3001" s="237" t="s">
        <v>13250</v>
      </c>
      <c r="AA3001" s="237" t="str">
        <f t="shared" si="517"/>
        <v>ミヤギコウデネイトファミリアホームイシノマキ</v>
      </c>
      <c r="AB3001" s="237" t="s">
        <v>13251</v>
      </c>
      <c r="AC3001" s="237" t="str">
        <f t="shared" si="518"/>
        <v>986</v>
      </c>
      <c r="AD3001" s="237" t="str">
        <f t="shared" si="519"/>
        <v>0016</v>
      </c>
      <c r="AE3001" s="237" t="s">
        <v>253</v>
      </c>
      <c r="AF3001" s="237" t="s">
        <v>13252</v>
      </c>
      <c r="AG3001" s="237" t="str">
        <f t="shared" si="520"/>
        <v>石巻市八幡町２丁目３－１２コーポ野村</v>
      </c>
      <c r="AH3001" s="237" t="s">
        <v>13253</v>
      </c>
      <c r="AI3001" s="237" t="s">
        <v>13253</v>
      </c>
      <c r="AJ3001" s="237" t="s">
        <v>332</v>
      </c>
    </row>
    <row r="3002" spans="1:36">
      <c r="A3002" s="237" t="str">
        <f t="shared" si="512"/>
        <v>0420200628共同生活介護</v>
      </c>
      <c r="B3002" s="237" t="s">
        <v>262</v>
      </c>
      <c r="C3002" s="237" t="s">
        <v>263</v>
      </c>
      <c r="D3002" s="237" t="str">
        <f t="shared" si="513"/>
        <v>シャカイフクシホウジン　イシノマキショウシンカイ</v>
      </c>
      <c r="E3002" s="237" t="s">
        <v>264</v>
      </c>
      <c r="F3002" s="237" t="str">
        <f t="shared" si="514"/>
        <v>986</v>
      </c>
      <c r="G3002" s="237" t="str">
        <f t="shared" si="515"/>
        <v>0853</v>
      </c>
      <c r="H3002" s="237" t="s">
        <v>265</v>
      </c>
      <c r="I3002" s="237" t="str">
        <f t="shared" si="516"/>
        <v>石巻市門脇字元捨喰５番の１</v>
      </c>
      <c r="J3002" s="237" t="s">
        <v>266</v>
      </c>
      <c r="K3002" s="237" t="s">
        <v>267</v>
      </c>
      <c r="L3002" s="237" t="s">
        <v>248</v>
      </c>
      <c r="M3002" s="237" t="s">
        <v>268</v>
      </c>
      <c r="N3002" s="237" t="s">
        <v>701</v>
      </c>
      <c r="O3002" s="237" t="s">
        <v>702</v>
      </c>
      <c r="P3002" s="237" t="s">
        <v>411</v>
      </c>
      <c r="Q3002" s="237" t="s">
        <v>253</v>
      </c>
      <c r="R3002" s="237" t="s">
        <v>703</v>
      </c>
      <c r="S3002" s="237" t="s">
        <v>704</v>
      </c>
      <c r="T3002" s="237" t="s">
        <v>705</v>
      </c>
      <c r="U3002" s="237" t="s">
        <v>13255</v>
      </c>
      <c r="V3002" s="237" t="s">
        <v>13221</v>
      </c>
      <c r="W3002" s="237"/>
      <c r="X3002" s="237"/>
      <c r="Y3002" s="237" t="s">
        <v>701</v>
      </c>
      <c r="Z3002" s="237" t="s">
        <v>702</v>
      </c>
      <c r="AA3002" s="237" t="str">
        <f t="shared" si="517"/>
        <v>クジラノシッポ</v>
      </c>
      <c r="AB3002" s="237" t="s">
        <v>411</v>
      </c>
      <c r="AC3002" s="237" t="str">
        <f t="shared" si="518"/>
        <v>986</v>
      </c>
      <c r="AD3002" s="237" t="str">
        <f t="shared" si="519"/>
        <v>2523</v>
      </c>
      <c r="AE3002" s="237" t="s">
        <v>253</v>
      </c>
      <c r="AF3002" s="237" t="s">
        <v>13256</v>
      </c>
      <c r="AG3002" s="237" t="str">
        <f t="shared" si="520"/>
        <v>石巻市鮎川浜清崎山５番地</v>
      </c>
      <c r="AH3002" s="237" t="s">
        <v>704</v>
      </c>
      <c r="AI3002" s="237" t="s">
        <v>705</v>
      </c>
      <c r="AJ3002" s="237" t="s">
        <v>260</v>
      </c>
    </row>
    <row r="3003" spans="1:36">
      <c r="A3003" s="237" t="str">
        <f t="shared" si="512"/>
        <v>0420200628共同生活援助（指定共同生活援助）</v>
      </c>
      <c r="B3003" s="237" t="s">
        <v>262</v>
      </c>
      <c r="C3003" s="237" t="s">
        <v>263</v>
      </c>
      <c r="D3003" s="237" t="str">
        <f t="shared" si="513"/>
        <v>シャカイフクシホウジン　イシノマキショウシンカイ</v>
      </c>
      <c r="E3003" s="237" t="s">
        <v>264</v>
      </c>
      <c r="F3003" s="237" t="str">
        <f t="shared" si="514"/>
        <v>986</v>
      </c>
      <c r="G3003" s="237" t="str">
        <f t="shared" si="515"/>
        <v>0853</v>
      </c>
      <c r="H3003" s="237" t="s">
        <v>265</v>
      </c>
      <c r="I3003" s="237" t="str">
        <f t="shared" si="516"/>
        <v>石巻市門脇字元捨喰５番の１</v>
      </c>
      <c r="J3003" s="237" t="s">
        <v>266</v>
      </c>
      <c r="K3003" s="237" t="s">
        <v>267</v>
      </c>
      <c r="L3003" s="237" t="s">
        <v>248</v>
      </c>
      <c r="M3003" s="237" t="s">
        <v>268</v>
      </c>
      <c r="N3003" s="237" t="s">
        <v>701</v>
      </c>
      <c r="O3003" s="237" t="s">
        <v>702</v>
      </c>
      <c r="P3003" s="237" t="s">
        <v>411</v>
      </c>
      <c r="Q3003" s="237" t="s">
        <v>253</v>
      </c>
      <c r="R3003" s="237" t="s">
        <v>703</v>
      </c>
      <c r="S3003" s="237" t="s">
        <v>704</v>
      </c>
      <c r="T3003" s="237" t="s">
        <v>705</v>
      </c>
      <c r="U3003" s="237" t="s">
        <v>13255</v>
      </c>
      <c r="V3003" s="237" t="s">
        <v>19060</v>
      </c>
      <c r="W3003" s="237"/>
      <c r="X3003" s="237" t="s">
        <v>13229</v>
      </c>
      <c r="Y3003" s="237" t="s">
        <v>701</v>
      </c>
      <c r="Z3003" s="237" t="s">
        <v>702</v>
      </c>
      <c r="AA3003" s="237" t="str">
        <f t="shared" si="517"/>
        <v>クジラノシッポ</v>
      </c>
      <c r="AB3003" s="237" t="s">
        <v>411</v>
      </c>
      <c r="AC3003" s="237" t="str">
        <f t="shared" si="518"/>
        <v>986</v>
      </c>
      <c r="AD3003" s="237" t="str">
        <f t="shared" si="519"/>
        <v>2523</v>
      </c>
      <c r="AE3003" s="237" t="s">
        <v>253</v>
      </c>
      <c r="AF3003" s="237" t="s">
        <v>13257</v>
      </c>
      <c r="AG3003" s="237" t="str">
        <f t="shared" si="520"/>
        <v>石巻市鮎川浜清崎山７－２４</v>
      </c>
      <c r="AH3003" s="237" t="s">
        <v>704</v>
      </c>
      <c r="AI3003" s="237" t="s">
        <v>705</v>
      </c>
      <c r="AJ3003" s="237" t="s">
        <v>260</v>
      </c>
    </row>
    <row r="3004" spans="1:36">
      <c r="A3004" s="237" t="str">
        <f t="shared" si="512"/>
        <v>0420200719共同生活介護</v>
      </c>
      <c r="B3004" s="237" t="s">
        <v>13258</v>
      </c>
      <c r="C3004" s="237" t="s">
        <v>13259</v>
      </c>
      <c r="D3004" s="237" t="str">
        <f t="shared" si="513"/>
        <v>イリョウホウジンユウコウカイ</v>
      </c>
      <c r="E3004" s="237" t="s">
        <v>13260</v>
      </c>
      <c r="F3004" s="237" t="str">
        <f t="shared" si="514"/>
        <v>986</v>
      </c>
      <c r="G3004" s="237" t="str">
        <f t="shared" si="515"/>
        <v>0873</v>
      </c>
      <c r="H3004" s="237" t="s">
        <v>13261</v>
      </c>
      <c r="I3004" s="237" t="str">
        <f t="shared" si="516"/>
        <v>石巻市山下町２丁目５番７号</v>
      </c>
      <c r="J3004" s="237" t="s">
        <v>13262</v>
      </c>
      <c r="K3004" s="237" t="s">
        <v>13263</v>
      </c>
      <c r="L3004" s="237" t="s">
        <v>248</v>
      </c>
      <c r="M3004" s="237" t="s">
        <v>13264</v>
      </c>
      <c r="N3004" s="237" t="s">
        <v>13265</v>
      </c>
      <c r="O3004" s="237" t="s">
        <v>13266</v>
      </c>
      <c r="P3004" s="237" t="s">
        <v>13267</v>
      </c>
      <c r="Q3004" s="237" t="s">
        <v>253</v>
      </c>
      <c r="R3004" s="237" t="s">
        <v>13268</v>
      </c>
      <c r="S3004" s="237"/>
      <c r="T3004" s="237"/>
      <c r="U3004" s="237" t="s">
        <v>13269</v>
      </c>
      <c r="V3004" s="237" t="s">
        <v>13221</v>
      </c>
      <c r="W3004" s="237"/>
      <c r="X3004" s="237"/>
      <c r="Y3004" s="237" t="s">
        <v>13265</v>
      </c>
      <c r="Z3004" s="237" t="s">
        <v>13266</v>
      </c>
      <c r="AA3004" s="237" t="str">
        <f t="shared" si="517"/>
        <v>プチハウスコダマ</v>
      </c>
      <c r="AB3004" s="237" t="s">
        <v>13267</v>
      </c>
      <c r="AC3004" s="237" t="str">
        <f t="shared" si="518"/>
        <v>986</v>
      </c>
      <c r="AD3004" s="237" t="str">
        <f t="shared" si="519"/>
        <v>0814</v>
      </c>
      <c r="AE3004" s="237" t="s">
        <v>253</v>
      </c>
      <c r="AF3004" s="237" t="s">
        <v>13268</v>
      </c>
      <c r="AG3004" s="237" t="str">
        <f t="shared" si="520"/>
        <v>石巻市南中里２丁目７番７号</v>
      </c>
      <c r="AH3004" s="237" t="s">
        <v>138</v>
      </c>
      <c r="AI3004" s="237"/>
      <c r="AJ3004" s="237" t="s">
        <v>332</v>
      </c>
    </row>
    <row r="3005" spans="1:36">
      <c r="A3005" s="237" t="str">
        <f t="shared" si="512"/>
        <v>0420200719共同生活援助</v>
      </c>
      <c r="B3005" s="237" t="s">
        <v>13258</v>
      </c>
      <c r="C3005" s="237" t="s">
        <v>13259</v>
      </c>
      <c r="D3005" s="237" t="str">
        <f t="shared" si="513"/>
        <v>イリョウホウジンユウコウカイ</v>
      </c>
      <c r="E3005" s="237" t="s">
        <v>13260</v>
      </c>
      <c r="F3005" s="237" t="str">
        <f t="shared" si="514"/>
        <v>986</v>
      </c>
      <c r="G3005" s="237" t="str">
        <f t="shared" si="515"/>
        <v>0873</v>
      </c>
      <c r="H3005" s="237" t="s">
        <v>13261</v>
      </c>
      <c r="I3005" s="237" t="str">
        <f t="shared" si="516"/>
        <v>石巻市山下町２丁目５番７号</v>
      </c>
      <c r="J3005" s="237" t="s">
        <v>13262</v>
      </c>
      <c r="K3005" s="237" t="s">
        <v>13263</v>
      </c>
      <c r="L3005" s="237" t="s">
        <v>248</v>
      </c>
      <c r="M3005" s="237" t="s">
        <v>13264</v>
      </c>
      <c r="N3005" s="237" t="s">
        <v>13265</v>
      </c>
      <c r="O3005" s="237" t="s">
        <v>13266</v>
      </c>
      <c r="P3005" s="237" t="s">
        <v>13267</v>
      </c>
      <c r="Q3005" s="237" t="s">
        <v>253</v>
      </c>
      <c r="R3005" s="237" t="s">
        <v>13268</v>
      </c>
      <c r="S3005" s="237"/>
      <c r="T3005" s="237"/>
      <c r="U3005" s="237" t="s">
        <v>13269</v>
      </c>
      <c r="V3005" s="237" t="s">
        <v>13222</v>
      </c>
      <c r="W3005" s="237"/>
      <c r="X3005" s="237"/>
      <c r="Y3005" s="237" t="s">
        <v>13265</v>
      </c>
      <c r="Z3005" s="237" t="s">
        <v>13266</v>
      </c>
      <c r="AA3005" s="237" t="str">
        <f t="shared" si="517"/>
        <v>プチハウスコダマ</v>
      </c>
      <c r="AB3005" s="237" t="s">
        <v>13267</v>
      </c>
      <c r="AC3005" s="237" t="str">
        <f t="shared" si="518"/>
        <v>986</v>
      </c>
      <c r="AD3005" s="237" t="str">
        <f t="shared" si="519"/>
        <v>0814</v>
      </c>
      <c r="AE3005" s="237" t="s">
        <v>253</v>
      </c>
      <c r="AF3005" s="237" t="s">
        <v>13268</v>
      </c>
      <c r="AG3005" s="237" t="str">
        <f t="shared" si="520"/>
        <v>石巻市南中里２丁目７番７号</v>
      </c>
      <c r="AH3005" s="237" t="s">
        <v>138</v>
      </c>
      <c r="AI3005" s="237"/>
      <c r="AJ3005" s="237" t="s">
        <v>332</v>
      </c>
    </row>
    <row r="3006" spans="1:36">
      <c r="A3006" s="237" t="str">
        <f t="shared" si="512"/>
        <v>0420210205共同生活援助（指定共同生活援助）</v>
      </c>
      <c r="B3006" s="237" t="s">
        <v>262</v>
      </c>
      <c r="C3006" s="237" t="s">
        <v>263</v>
      </c>
      <c r="D3006" s="237" t="str">
        <f t="shared" si="513"/>
        <v>シャカイフクシホウジン　イシノマキショウシンカイ</v>
      </c>
      <c r="E3006" s="237" t="s">
        <v>264</v>
      </c>
      <c r="F3006" s="237" t="str">
        <f t="shared" si="514"/>
        <v>986</v>
      </c>
      <c r="G3006" s="237" t="str">
        <f t="shared" si="515"/>
        <v>0853</v>
      </c>
      <c r="H3006" s="237" t="s">
        <v>265</v>
      </c>
      <c r="I3006" s="237" t="str">
        <f t="shared" si="516"/>
        <v>石巻市門脇字元捨喰５番の１</v>
      </c>
      <c r="J3006" s="237" t="s">
        <v>266</v>
      </c>
      <c r="K3006" s="237" t="s">
        <v>267</v>
      </c>
      <c r="L3006" s="237" t="s">
        <v>248</v>
      </c>
      <c r="M3006" s="237" t="s">
        <v>268</v>
      </c>
      <c r="N3006" s="237" t="s">
        <v>13270</v>
      </c>
      <c r="O3006" s="237" t="s">
        <v>13271</v>
      </c>
      <c r="P3006" s="237" t="s">
        <v>1186</v>
      </c>
      <c r="Q3006" s="237" t="s">
        <v>253</v>
      </c>
      <c r="R3006" s="237" t="s">
        <v>13272</v>
      </c>
      <c r="S3006" s="237" t="s">
        <v>1013</v>
      </c>
      <c r="T3006" s="237"/>
      <c r="U3006" s="237" t="s">
        <v>13273</v>
      </c>
      <c r="V3006" s="237" t="s">
        <v>19060</v>
      </c>
      <c r="W3006" s="237"/>
      <c r="X3006" s="237" t="s">
        <v>13229</v>
      </c>
      <c r="Y3006" s="237" t="s">
        <v>13270</v>
      </c>
      <c r="Z3006" s="237" t="s">
        <v>13271</v>
      </c>
      <c r="AA3006" s="237" t="str">
        <f t="shared" si="517"/>
        <v>”トオム”　チュウオウ</v>
      </c>
      <c r="AB3006" s="237" t="s">
        <v>1186</v>
      </c>
      <c r="AC3006" s="237" t="str">
        <f t="shared" si="518"/>
        <v>986</v>
      </c>
      <c r="AD3006" s="237" t="str">
        <f t="shared" si="519"/>
        <v>0827</v>
      </c>
      <c r="AE3006" s="237" t="s">
        <v>253</v>
      </c>
      <c r="AF3006" s="237" t="s">
        <v>13272</v>
      </c>
      <c r="AG3006" s="237" t="str">
        <f t="shared" si="520"/>
        <v>石巻市千石町４－８</v>
      </c>
      <c r="AH3006" s="237" t="s">
        <v>1013</v>
      </c>
      <c r="AI3006" s="237"/>
      <c r="AJ3006" s="237" t="s">
        <v>332</v>
      </c>
    </row>
    <row r="3007" spans="1:36">
      <c r="A3007" s="237" t="str">
        <f t="shared" si="512"/>
        <v>0420210213共同生活援助（指定共同生活援助）</v>
      </c>
      <c r="B3007" s="237" t="s">
        <v>262</v>
      </c>
      <c r="C3007" s="237" t="s">
        <v>263</v>
      </c>
      <c r="D3007" s="237" t="str">
        <f t="shared" si="513"/>
        <v>シャカイフクシホウジン　イシノマキショウシンカイ</v>
      </c>
      <c r="E3007" s="237" t="s">
        <v>264</v>
      </c>
      <c r="F3007" s="237" t="str">
        <f t="shared" si="514"/>
        <v>986</v>
      </c>
      <c r="G3007" s="237" t="str">
        <f t="shared" si="515"/>
        <v>0853</v>
      </c>
      <c r="H3007" s="237" t="s">
        <v>265</v>
      </c>
      <c r="I3007" s="237" t="str">
        <f t="shared" si="516"/>
        <v>石巻市門脇字元捨喰５番の１</v>
      </c>
      <c r="J3007" s="237" t="s">
        <v>266</v>
      </c>
      <c r="K3007" s="237" t="s">
        <v>267</v>
      </c>
      <c r="L3007" s="237" t="s">
        <v>248</v>
      </c>
      <c r="M3007" s="237" t="s">
        <v>268</v>
      </c>
      <c r="N3007" s="237" t="s">
        <v>1010</v>
      </c>
      <c r="O3007" s="237" t="s">
        <v>1011</v>
      </c>
      <c r="P3007" s="237" t="s">
        <v>621</v>
      </c>
      <c r="Q3007" s="237" t="s">
        <v>253</v>
      </c>
      <c r="R3007" s="237" t="s">
        <v>1012</v>
      </c>
      <c r="S3007" s="237" t="s">
        <v>1013</v>
      </c>
      <c r="T3007" s="237"/>
      <c r="U3007" s="237" t="s">
        <v>13274</v>
      </c>
      <c r="V3007" s="237" t="s">
        <v>19060</v>
      </c>
      <c r="W3007" s="237"/>
      <c r="X3007" s="237" t="s">
        <v>13229</v>
      </c>
      <c r="Y3007" s="237" t="s">
        <v>1010</v>
      </c>
      <c r="Z3007" s="237" t="s">
        <v>1011</v>
      </c>
      <c r="AA3007" s="237" t="str">
        <f t="shared" si="517"/>
        <v>”トオム”</v>
      </c>
      <c r="AB3007" s="237" t="s">
        <v>621</v>
      </c>
      <c r="AC3007" s="237" t="str">
        <f t="shared" si="518"/>
        <v>987</v>
      </c>
      <c r="AD3007" s="237" t="str">
        <f t="shared" si="519"/>
        <v>1221</v>
      </c>
      <c r="AE3007" s="237" t="s">
        <v>253</v>
      </c>
      <c r="AF3007" s="237" t="s">
        <v>1012</v>
      </c>
      <c r="AG3007" s="237" t="str">
        <f t="shared" si="520"/>
        <v>石巻市須江字小国５５</v>
      </c>
      <c r="AH3007" s="237" t="s">
        <v>1013</v>
      </c>
      <c r="AI3007" s="237" t="s">
        <v>442</v>
      </c>
      <c r="AJ3007" s="237" t="s">
        <v>260</v>
      </c>
    </row>
    <row r="3008" spans="1:36">
      <c r="A3008" s="237" t="str">
        <f t="shared" si="512"/>
        <v>0420210221共同生活援助（指定共同生活援助）</v>
      </c>
      <c r="B3008" s="237" t="s">
        <v>262</v>
      </c>
      <c r="C3008" s="237" t="s">
        <v>263</v>
      </c>
      <c r="D3008" s="237" t="str">
        <f t="shared" si="513"/>
        <v>シャカイフクシホウジン　イシノマキショウシンカイ</v>
      </c>
      <c r="E3008" s="237" t="s">
        <v>264</v>
      </c>
      <c r="F3008" s="237" t="str">
        <f t="shared" si="514"/>
        <v>986</v>
      </c>
      <c r="G3008" s="237" t="str">
        <f t="shared" si="515"/>
        <v>0853</v>
      </c>
      <c r="H3008" s="237" t="s">
        <v>265</v>
      </c>
      <c r="I3008" s="237" t="str">
        <f t="shared" si="516"/>
        <v>石巻市門脇字元捨喰５番の１</v>
      </c>
      <c r="J3008" s="237" t="s">
        <v>266</v>
      </c>
      <c r="K3008" s="237" t="s">
        <v>267</v>
      </c>
      <c r="L3008" s="237" t="s">
        <v>248</v>
      </c>
      <c r="M3008" s="237" t="s">
        <v>268</v>
      </c>
      <c r="N3008" s="237" t="s">
        <v>13275</v>
      </c>
      <c r="O3008" s="237" t="s">
        <v>13276</v>
      </c>
      <c r="P3008" s="237" t="s">
        <v>1211</v>
      </c>
      <c r="Q3008" s="237" t="s">
        <v>253</v>
      </c>
      <c r="R3008" s="237" t="s">
        <v>13277</v>
      </c>
      <c r="S3008" s="237" t="s">
        <v>1013</v>
      </c>
      <c r="T3008" s="237"/>
      <c r="U3008" s="237" t="s">
        <v>13278</v>
      </c>
      <c r="V3008" s="237" t="s">
        <v>19060</v>
      </c>
      <c r="W3008" s="237"/>
      <c r="X3008" s="237" t="s">
        <v>13229</v>
      </c>
      <c r="Y3008" s="237" t="s">
        <v>13275</v>
      </c>
      <c r="Z3008" s="237" t="s">
        <v>13276</v>
      </c>
      <c r="AA3008" s="237" t="str">
        <f t="shared" si="517"/>
        <v>”トオム”ミナト</v>
      </c>
      <c r="AB3008" s="237" t="s">
        <v>1211</v>
      </c>
      <c r="AC3008" s="237" t="str">
        <f t="shared" si="518"/>
        <v>986</v>
      </c>
      <c r="AD3008" s="237" t="str">
        <f t="shared" si="519"/>
        <v>0011</v>
      </c>
      <c r="AE3008" s="237" t="s">
        <v>253</v>
      </c>
      <c r="AF3008" s="237" t="s">
        <v>13277</v>
      </c>
      <c r="AG3008" s="237" t="str">
        <f t="shared" si="520"/>
        <v>石巻市湊字鳥井崎１－１０</v>
      </c>
      <c r="AH3008" s="237" t="s">
        <v>1013</v>
      </c>
      <c r="AI3008" s="237"/>
      <c r="AJ3008" s="237" t="s">
        <v>332</v>
      </c>
    </row>
    <row r="3009" spans="1:36">
      <c r="A3009" s="237" t="str">
        <f t="shared" si="512"/>
        <v>0420210395共同生活援助（指定共同生活援助）</v>
      </c>
      <c r="B3009" s="237" t="s">
        <v>13258</v>
      </c>
      <c r="C3009" s="237" t="s">
        <v>13259</v>
      </c>
      <c r="D3009" s="237" t="str">
        <f t="shared" si="513"/>
        <v>イリョウホウジンユウコウカイ</v>
      </c>
      <c r="E3009" s="237" t="s">
        <v>13260</v>
      </c>
      <c r="F3009" s="237" t="str">
        <f t="shared" si="514"/>
        <v>986</v>
      </c>
      <c r="G3009" s="237" t="str">
        <f t="shared" si="515"/>
        <v>0873</v>
      </c>
      <c r="H3009" s="237" t="s">
        <v>13261</v>
      </c>
      <c r="I3009" s="237" t="str">
        <f t="shared" si="516"/>
        <v>石巻市山下町２丁目５番７号</v>
      </c>
      <c r="J3009" s="237" t="s">
        <v>13262</v>
      </c>
      <c r="K3009" s="237" t="s">
        <v>13263</v>
      </c>
      <c r="L3009" s="237" t="s">
        <v>248</v>
      </c>
      <c r="M3009" s="237" t="s">
        <v>13264</v>
      </c>
      <c r="N3009" s="237" t="s">
        <v>13279</v>
      </c>
      <c r="O3009" s="237" t="s">
        <v>13280</v>
      </c>
      <c r="P3009" s="237" t="s">
        <v>1006</v>
      </c>
      <c r="Q3009" s="237" t="s">
        <v>253</v>
      </c>
      <c r="R3009" s="237" t="s">
        <v>13281</v>
      </c>
      <c r="S3009" s="237" t="s">
        <v>13282</v>
      </c>
      <c r="T3009" s="237" t="s">
        <v>13283</v>
      </c>
      <c r="U3009" s="237" t="s">
        <v>13284</v>
      </c>
      <c r="V3009" s="237" t="s">
        <v>19060</v>
      </c>
      <c r="W3009" s="237"/>
      <c r="X3009" s="237" t="s">
        <v>13229</v>
      </c>
      <c r="Y3009" s="237" t="s">
        <v>13279</v>
      </c>
      <c r="Z3009" s="237" t="s">
        <v>13280</v>
      </c>
      <c r="AA3009" s="237" t="str">
        <f t="shared" si="517"/>
        <v>グループホームコダマ</v>
      </c>
      <c r="AB3009" s="237" t="s">
        <v>1006</v>
      </c>
      <c r="AC3009" s="237" t="str">
        <f t="shared" si="518"/>
        <v>986</v>
      </c>
      <c r="AD3009" s="237" t="str">
        <f t="shared" si="519"/>
        <v>0855</v>
      </c>
      <c r="AE3009" s="237" t="s">
        <v>253</v>
      </c>
      <c r="AF3009" s="237" t="s">
        <v>13281</v>
      </c>
      <c r="AG3009" s="237" t="str">
        <f t="shared" si="520"/>
        <v>石巻市大街道東一丁目10番60号</v>
      </c>
      <c r="AH3009" s="237" t="s">
        <v>13282</v>
      </c>
      <c r="AI3009" s="237" t="s">
        <v>13283</v>
      </c>
      <c r="AJ3009" s="237" t="s">
        <v>260</v>
      </c>
    </row>
    <row r="3010" spans="1:36">
      <c r="A3010" s="237" t="str">
        <f t="shared" si="512"/>
        <v>0420210486共同生活援助（指定共同生活援助）</v>
      </c>
      <c r="B3010" s="237" t="s">
        <v>862</v>
      </c>
      <c r="C3010" s="237" t="s">
        <v>863</v>
      </c>
      <c r="D3010" s="237" t="str">
        <f t="shared" si="513"/>
        <v>アイサンサンタクショクカブシキガイシャ</v>
      </c>
      <c r="E3010" s="237" t="s">
        <v>864</v>
      </c>
      <c r="F3010" s="237" t="str">
        <f t="shared" si="514"/>
        <v>985</v>
      </c>
      <c r="G3010" s="237" t="str">
        <f t="shared" si="515"/>
        <v>0052</v>
      </c>
      <c r="H3010" s="237" t="s">
        <v>865</v>
      </c>
      <c r="I3010" s="237" t="str">
        <f t="shared" si="516"/>
        <v>塩竈市本町１２－５</v>
      </c>
      <c r="J3010" s="237" t="s">
        <v>866</v>
      </c>
      <c r="K3010" s="237" t="s">
        <v>867</v>
      </c>
      <c r="L3010" s="237" t="s">
        <v>339</v>
      </c>
      <c r="M3010" s="237" t="s">
        <v>868</v>
      </c>
      <c r="N3010" s="237" t="s">
        <v>13285</v>
      </c>
      <c r="O3010" s="237" t="s">
        <v>13286</v>
      </c>
      <c r="P3010" s="237" t="s">
        <v>402</v>
      </c>
      <c r="Q3010" s="237" t="s">
        <v>253</v>
      </c>
      <c r="R3010" s="237" t="s">
        <v>13287</v>
      </c>
      <c r="S3010" s="237" t="s">
        <v>872</v>
      </c>
      <c r="T3010" s="237" t="s">
        <v>873</v>
      </c>
      <c r="U3010" s="237" t="s">
        <v>13288</v>
      </c>
      <c r="V3010" s="237" t="s">
        <v>19060</v>
      </c>
      <c r="W3010" s="237"/>
      <c r="X3010" s="237" t="s">
        <v>13229</v>
      </c>
      <c r="Y3010" s="237" t="s">
        <v>13285</v>
      </c>
      <c r="Z3010" s="237" t="s">
        <v>13286</v>
      </c>
      <c r="AA3010" s="237" t="str">
        <f t="shared" si="517"/>
        <v>アイサンサングループホーム</v>
      </c>
      <c r="AB3010" s="237" t="s">
        <v>402</v>
      </c>
      <c r="AC3010" s="237" t="str">
        <f t="shared" si="518"/>
        <v>986</v>
      </c>
      <c r="AD3010" s="237" t="str">
        <f t="shared" si="519"/>
        <v>0856</v>
      </c>
      <c r="AE3010" s="237" t="s">
        <v>253</v>
      </c>
      <c r="AF3010" s="237" t="s">
        <v>13287</v>
      </c>
      <c r="AG3010" s="237" t="str">
        <f t="shared" si="520"/>
        <v>石巻市大街道南４－６－２０</v>
      </c>
      <c r="AH3010" s="237" t="s">
        <v>872</v>
      </c>
      <c r="AI3010" s="237" t="s">
        <v>873</v>
      </c>
      <c r="AJ3010" s="237" t="s">
        <v>260</v>
      </c>
    </row>
    <row r="3011" spans="1:36">
      <c r="A3011" s="237" t="str">
        <f t="shared" si="512"/>
        <v>0420210494共同生活援助（指定共同生活援助）</v>
      </c>
      <c r="B3011" s="237" t="s">
        <v>262</v>
      </c>
      <c r="C3011" s="237" t="s">
        <v>1216</v>
      </c>
      <c r="D3011" s="237" t="str">
        <f t="shared" si="513"/>
        <v>シャカイフクシホウジンイシノマキショウシンカイ</v>
      </c>
      <c r="E3011" s="237" t="s">
        <v>283</v>
      </c>
      <c r="F3011" s="237" t="str">
        <f t="shared" si="514"/>
        <v>986</v>
      </c>
      <c r="G3011" s="237" t="str">
        <f t="shared" si="515"/>
        <v>0861</v>
      </c>
      <c r="H3011" s="237" t="s">
        <v>265</v>
      </c>
      <c r="I3011" s="237" t="str">
        <f t="shared" si="516"/>
        <v>石巻市門脇字元捨喰５番の１</v>
      </c>
      <c r="J3011" s="237" t="s">
        <v>266</v>
      </c>
      <c r="K3011" s="237" t="s">
        <v>267</v>
      </c>
      <c r="L3011" s="237" t="s">
        <v>248</v>
      </c>
      <c r="M3011" s="237" t="s">
        <v>268</v>
      </c>
      <c r="N3011" s="237" t="s">
        <v>1217</v>
      </c>
      <c r="O3011" s="237" t="s">
        <v>1218</v>
      </c>
      <c r="P3011" s="237" t="s">
        <v>283</v>
      </c>
      <c r="Q3011" s="237" t="s">
        <v>253</v>
      </c>
      <c r="R3011" s="237" t="s">
        <v>1017</v>
      </c>
      <c r="S3011" s="237" t="s">
        <v>1219</v>
      </c>
      <c r="T3011" s="237" t="s">
        <v>1195</v>
      </c>
      <c r="U3011" s="237" t="s">
        <v>13289</v>
      </c>
      <c r="V3011" s="237" t="s">
        <v>19060</v>
      </c>
      <c r="W3011" s="237"/>
      <c r="X3011" s="237" t="s">
        <v>13229</v>
      </c>
      <c r="Y3011" s="237" t="s">
        <v>1217</v>
      </c>
      <c r="Z3011" s="237" t="s">
        <v>1218</v>
      </c>
      <c r="AA3011" s="237" t="str">
        <f t="shared" si="517"/>
        <v>テノヒラ</v>
      </c>
      <c r="AB3011" s="237" t="s">
        <v>283</v>
      </c>
      <c r="AC3011" s="237" t="str">
        <f t="shared" si="518"/>
        <v>986</v>
      </c>
      <c r="AD3011" s="237" t="str">
        <f t="shared" si="519"/>
        <v>0861</v>
      </c>
      <c r="AE3011" s="237" t="s">
        <v>253</v>
      </c>
      <c r="AF3011" s="237" t="s">
        <v>1017</v>
      </c>
      <c r="AG3011" s="237" t="str">
        <f t="shared" si="520"/>
        <v>石巻市蛇田字小斉２１－１</v>
      </c>
      <c r="AH3011" s="237" t="s">
        <v>1219</v>
      </c>
      <c r="AI3011" s="237" t="s">
        <v>1195</v>
      </c>
      <c r="AJ3011" s="237" t="s">
        <v>260</v>
      </c>
    </row>
    <row r="3012" spans="1:36">
      <c r="A3012" s="237" t="str">
        <f t="shared" si="512"/>
        <v>0420210502共同生活援助（日中サービス支援型）</v>
      </c>
      <c r="B3012" s="237" t="s">
        <v>1248</v>
      </c>
      <c r="C3012" s="237" t="s">
        <v>1249</v>
      </c>
      <c r="D3012" s="237" t="str">
        <f t="shared" si="513"/>
        <v>カブシキカイシャラシエル</v>
      </c>
      <c r="E3012" s="237" t="s">
        <v>349</v>
      </c>
      <c r="F3012" s="237" t="str">
        <f t="shared" si="514"/>
        <v>986</v>
      </c>
      <c r="G3012" s="237" t="str">
        <f t="shared" si="515"/>
        <v>0825</v>
      </c>
      <c r="H3012" s="237" t="s">
        <v>1250</v>
      </c>
      <c r="I3012" s="237" t="str">
        <f t="shared" si="516"/>
        <v>石巻市穀町１０番４５号</v>
      </c>
      <c r="J3012" s="237" t="s">
        <v>1251</v>
      </c>
      <c r="K3012" s="237" t="s">
        <v>1252</v>
      </c>
      <c r="L3012" s="237" t="s">
        <v>339</v>
      </c>
      <c r="M3012" s="237" t="s">
        <v>1253</v>
      </c>
      <c r="N3012" s="237" t="s">
        <v>1254</v>
      </c>
      <c r="O3012" s="237" t="s">
        <v>1255</v>
      </c>
      <c r="P3012" s="237" t="s">
        <v>349</v>
      </c>
      <c r="Q3012" s="237" t="s">
        <v>253</v>
      </c>
      <c r="R3012" s="237" t="s">
        <v>1250</v>
      </c>
      <c r="S3012" s="237" t="s">
        <v>1251</v>
      </c>
      <c r="T3012" s="237" t="s">
        <v>1256</v>
      </c>
      <c r="U3012" s="237" t="s">
        <v>13290</v>
      </c>
      <c r="V3012" s="237" t="s">
        <v>19062</v>
      </c>
      <c r="W3012" s="237"/>
      <c r="X3012" s="237" t="s">
        <v>13291</v>
      </c>
      <c r="Y3012" s="237" t="s">
        <v>1254</v>
      </c>
      <c r="Z3012" s="237" t="s">
        <v>1255</v>
      </c>
      <c r="AA3012" s="237" t="str">
        <f t="shared" si="517"/>
        <v>グループホームラシエルイシノマキ</v>
      </c>
      <c r="AB3012" s="237" t="s">
        <v>349</v>
      </c>
      <c r="AC3012" s="237" t="str">
        <f t="shared" si="518"/>
        <v>986</v>
      </c>
      <c r="AD3012" s="237" t="str">
        <f t="shared" si="519"/>
        <v>0825</v>
      </c>
      <c r="AE3012" s="237" t="s">
        <v>253</v>
      </c>
      <c r="AF3012" s="237" t="s">
        <v>1250</v>
      </c>
      <c r="AG3012" s="237" t="str">
        <f t="shared" si="520"/>
        <v>石巻市穀町１０番４５号</v>
      </c>
      <c r="AH3012" s="237" t="s">
        <v>1251</v>
      </c>
      <c r="AI3012" s="237" t="s">
        <v>1256</v>
      </c>
      <c r="AJ3012" s="237" t="s">
        <v>260</v>
      </c>
    </row>
    <row r="3013" spans="1:36">
      <c r="A3013" s="237" t="str">
        <f t="shared" si="512"/>
        <v>0420210510共同生活援助（日中サービス支援型）</v>
      </c>
      <c r="B3013" s="237" t="s">
        <v>1258</v>
      </c>
      <c r="C3013" s="237" t="s">
        <v>1259</v>
      </c>
      <c r="D3013" s="237" t="str">
        <f t="shared" si="513"/>
        <v>ソーシャルインクルーカブシキカイシャ</v>
      </c>
      <c r="E3013" s="237" t="s">
        <v>1260</v>
      </c>
      <c r="F3013" s="237" t="str">
        <f t="shared" si="514"/>
        <v>140</v>
      </c>
      <c r="G3013" s="237" t="str">
        <f t="shared" si="515"/>
        <v>0014</v>
      </c>
      <c r="H3013" s="237" t="s">
        <v>1261</v>
      </c>
      <c r="I3013" s="237" t="str">
        <f t="shared" si="516"/>
        <v>東京都品川区南大井六丁目２５番３号</v>
      </c>
      <c r="J3013" s="237" t="s">
        <v>1262</v>
      </c>
      <c r="K3013" s="237" t="s">
        <v>1263</v>
      </c>
      <c r="L3013" s="237" t="s">
        <v>339</v>
      </c>
      <c r="M3013" s="237" t="s">
        <v>1264</v>
      </c>
      <c r="N3013" s="237" t="s">
        <v>1265</v>
      </c>
      <c r="O3013" s="237" t="s">
        <v>1266</v>
      </c>
      <c r="P3013" s="237" t="s">
        <v>283</v>
      </c>
      <c r="Q3013" s="237" t="s">
        <v>253</v>
      </c>
      <c r="R3013" s="237" t="s">
        <v>1267</v>
      </c>
      <c r="S3013" s="237" t="s">
        <v>1268</v>
      </c>
      <c r="T3013" s="237" t="s">
        <v>1269</v>
      </c>
      <c r="U3013" s="237" t="s">
        <v>13292</v>
      </c>
      <c r="V3013" s="237" t="s">
        <v>19062</v>
      </c>
      <c r="W3013" s="237"/>
      <c r="X3013" s="237" t="s">
        <v>13291</v>
      </c>
      <c r="Y3013" s="237" t="s">
        <v>1265</v>
      </c>
      <c r="Z3013" s="237" t="s">
        <v>1266</v>
      </c>
      <c r="AA3013" s="237" t="str">
        <f t="shared" si="517"/>
        <v>ソーシャルインクルーホームイシノマキヘビタ</v>
      </c>
      <c r="AB3013" s="237" t="s">
        <v>283</v>
      </c>
      <c r="AC3013" s="237" t="str">
        <f t="shared" si="518"/>
        <v>986</v>
      </c>
      <c r="AD3013" s="237" t="str">
        <f t="shared" si="519"/>
        <v>0861</v>
      </c>
      <c r="AE3013" s="237" t="s">
        <v>253</v>
      </c>
      <c r="AF3013" s="237" t="s">
        <v>1267</v>
      </c>
      <c r="AG3013" s="237" t="str">
        <f t="shared" si="520"/>
        <v>石巻市蛇田字上谷地５－１</v>
      </c>
      <c r="AH3013" s="237" t="s">
        <v>1268</v>
      </c>
      <c r="AI3013" s="237" t="s">
        <v>1269</v>
      </c>
      <c r="AJ3013" s="237" t="s">
        <v>260</v>
      </c>
    </row>
    <row r="3014" spans="1:36">
      <c r="A3014" s="237" t="str">
        <f t="shared" si="512"/>
        <v>0420300121共同生活介護</v>
      </c>
      <c r="B3014" s="237" t="s">
        <v>1475</v>
      </c>
      <c r="C3014" s="237" t="s">
        <v>1476</v>
      </c>
      <c r="D3014" s="237" t="str">
        <f t="shared" si="513"/>
        <v>イリョウホウジンカンノアイセイカイ</v>
      </c>
      <c r="E3014" s="237" t="s">
        <v>1477</v>
      </c>
      <c r="F3014" s="237" t="str">
        <f t="shared" si="514"/>
        <v>985</v>
      </c>
      <c r="G3014" s="237" t="str">
        <f t="shared" si="515"/>
        <v>0045</v>
      </c>
      <c r="H3014" s="237" t="s">
        <v>1478</v>
      </c>
      <c r="I3014" s="237" t="str">
        <f t="shared" si="516"/>
        <v>塩竈市西玉川町１番１６号</v>
      </c>
      <c r="J3014" s="237" t="s">
        <v>1479</v>
      </c>
      <c r="K3014" s="237" t="s">
        <v>1480</v>
      </c>
      <c r="L3014" s="237" t="s">
        <v>248</v>
      </c>
      <c r="M3014" s="237" t="s">
        <v>1481</v>
      </c>
      <c r="N3014" s="237" t="s">
        <v>13293</v>
      </c>
      <c r="O3014" s="237" t="s">
        <v>13294</v>
      </c>
      <c r="P3014" s="237" t="s">
        <v>13295</v>
      </c>
      <c r="Q3014" s="237" t="s">
        <v>1282</v>
      </c>
      <c r="R3014" s="237" t="s">
        <v>13296</v>
      </c>
      <c r="S3014" s="237" t="s">
        <v>13297</v>
      </c>
      <c r="T3014" s="237"/>
      <c r="U3014" s="237" t="s">
        <v>13298</v>
      </c>
      <c r="V3014" s="237" t="s">
        <v>13221</v>
      </c>
      <c r="W3014" s="237"/>
      <c r="X3014" s="237"/>
      <c r="Y3014" s="237" t="s">
        <v>13293</v>
      </c>
      <c r="Z3014" s="237" t="s">
        <v>13294</v>
      </c>
      <c r="AA3014" s="237" t="str">
        <f t="shared" si="517"/>
        <v>グループホームヒダマリ</v>
      </c>
      <c r="AB3014" s="237" t="s">
        <v>13295</v>
      </c>
      <c r="AC3014" s="237" t="str">
        <f t="shared" si="518"/>
        <v>985</v>
      </c>
      <c r="AD3014" s="237" t="str">
        <f t="shared" si="519"/>
        <v>0044</v>
      </c>
      <c r="AE3014" s="237" t="s">
        <v>1282</v>
      </c>
      <c r="AF3014" s="237" t="s">
        <v>13296</v>
      </c>
      <c r="AG3014" s="237" t="str">
        <f t="shared" si="520"/>
        <v>塩竈市母子沢町１９－２</v>
      </c>
      <c r="AH3014" s="237" t="s">
        <v>13297</v>
      </c>
      <c r="AI3014" s="237"/>
      <c r="AJ3014" s="237" t="s">
        <v>332</v>
      </c>
    </row>
    <row r="3015" spans="1:36">
      <c r="A3015" s="237" t="str">
        <f t="shared" si="512"/>
        <v>0420300121共同生活援助（指定共同生活援助）</v>
      </c>
      <c r="B3015" s="237" t="s">
        <v>1475</v>
      </c>
      <c r="C3015" s="237" t="s">
        <v>1476</v>
      </c>
      <c r="D3015" s="237" t="str">
        <f t="shared" si="513"/>
        <v>イリョウホウジンカンノアイセイカイ</v>
      </c>
      <c r="E3015" s="237" t="s">
        <v>1477</v>
      </c>
      <c r="F3015" s="237" t="str">
        <f t="shared" si="514"/>
        <v>985</v>
      </c>
      <c r="G3015" s="237" t="str">
        <f t="shared" si="515"/>
        <v>0045</v>
      </c>
      <c r="H3015" s="237" t="s">
        <v>1478</v>
      </c>
      <c r="I3015" s="237" t="str">
        <f t="shared" si="516"/>
        <v>塩竈市西玉川町１番１６号</v>
      </c>
      <c r="J3015" s="237" t="s">
        <v>1479</v>
      </c>
      <c r="K3015" s="237" t="s">
        <v>1480</v>
      </c>
      <c r="L3015" s="237" t="s">
        <v>248</v>
      </c>
      <c r="M3015" s="237" t="s">
        <v>1481</v>
      </c>
      <c r="N3015" s="237" t="s">
        <v>13293</v>
      </c>
      <c r="O3015" s="237" t="s">
        <v>13294</v>
      </c>
      <c r="P3015" s="237" t="s">
        <v>13295</v>
      </c>
      <c r="Q3015" s="237" t="s">
        <v>1282</v>
      </c>
      <c r="R3015" s="237" t="s">
        <v>13296</v>
      </c>
      <c r="S3015" s="237" t="s">
        <v>13297</v>
      </c>
      <c r="T3015" s="237"/>
      <c r="U3015" s="237" t="s">
        <v>13298</v>
      </c>
      <c r="V3015" s="237" t="s">
        <v>19060</v>
      </c>
      <c r="W3015" s="237"/>
      <c r="X3015" s="237" t="s">
        <v>13229</v>
      </c>
      <c r="Y3015" s="237" t="s">
        <v>13293</v>
      </c>
      <c r="Z3015" s="237" t="s">
        <v>13294</v>
      </c>
      <c r="AA3015" s="237" t="str">
        <f t="shared" si="517"/>
        <v>グループホームヒダマリ</v>
      </c>
      <c r="AB3015" s="237" t="s">
        <v>13295</v>
      </c>
      <c r="AC3015" s="237" t="str">
        <f t="shared" si="518"/>
        <v>985</v>
      </c>
      <c r="AD3015" s="237" t="str">
        <f t="shared" si="519"/>
        <v>0044</v>
      </c>
      <c r="AE3015" s="237" t="s">
        <v>1282</v>
      </c>
      <c r="AF3015" s="237" t="s">
        <v>13296</v>
      </c>
      <c r="AG3015" s="237" t="str">
        <f t="shared" si="520"/>
        <v>塩竈市母子沢町１９－２</v>
      </c>
      <c r="AH3015" s="237" t="s">
        <v>13299</v>
      </c>
      <c r="AI3015" s="237"/>
      <c r="AJ3015" s="237" t="s">
        <v>260</v>
      </c>
    </row>
    <row r="3016" spans="1:36">
      <c r="A3016" s="237" t="str">
        <f t="shared" si="512"/>
        <v>0420300139共同生活介護</v>
      </c>
      <c r="B3016" s="237" t="s">
        <v>1308</v>
      </c>
      <c r="C3016" s="237" t="s">
        <v>1309</v>
      </c>
      <c r="D3016" s="237" t="str">
        <f t="shared" si="513"/>
        <v>シャカイフクシホウジン　シマフクシカイ</v>
      </c>
      <c r="E3016" s="237" t="s">
        <v>1310</v>
      </c>
      <c r="F3016" s="237" t="str">
        <f t="shared" si="514"/>
        <v>985</v>
      </c>
      <c r="G3016" s="237" t="str">
        <f t="shared" si="515"/>
        <v>0005</v>
      </c>
      <c r="H3016" s="237" t="s">
        <v>1311</v>
      </c>
      <c r="I3016" s="237" t="str">
        <f t="shared" si="516"/>
        <v>塩竈市杉の入４丁目３番１７号</v>
      </c>
      <c r="J3016" s="237" t="s">
        <v>1312</v>
      </c>
      <c r="K3016" s="237" t="s">
        <v>1313</v>
      </c>
      <c r="L3016" s="237" t="s">
        <v>248</v>
      </c>
      <c r="M3016" s="237" t="s">
        <v>1314</v>
      </c>
      <c r="N3016" s="237" t="s">
        <v>4599</v>
      </c>
      <c r="O3016" s="237" t="s">
        <v>4600</v>
      </c>
      <c r="P3016" s="237" t="s">
        <v>1310</v>
      </c>
      <c r="Q3016" s="237" t="s">
        <v>1282</v>
      </c>
      <c r="R3016" s="237" t="s">
        <v>13300</v>
      </c>
      <c r="S3016" s="237" t="s">
        <v>1318</v>
      </c>
      <c r="T3016" s="237" t="s">
        <v>1313</v>
      </c>
      <c r="U3016" s="237" t="s">
        <v>13301</v>
      </c>
      <c r="V3016" s="237" t="s">
        <v>13221</v>
      </c>
      <c r="W3016" s="237"/>
      <c r="X3016" s="237"/>
      <c r="Y3016" s="237" t="s">
        <v>4599</v>
      </c>
      <c r="Z3016" s="237" t="s">
        <v>4600</v>
      </c>
      <c r="AA3016" s="237" t="str">
        <f t="shared" si="517"/>
        <v>サクラノイエ</v>
      </c>
      <c r="AB3016" s="237" t="s">
        <v>1310</v>
      </c>
      <c r="AC3016" s="237" t="str">
        <f t="shared" si="518"/>
        <v>985</v>
      </c>
      <c r="AD3016" s="237" t="str">
        <f t="shared" si="519"/>
        <v>0005</v>
      </c>
      <c r="AE3016" s="237" t="s">
        <v>1282</v>
      </c>
      <c r="AF3016" s="237" t="s">
        <v>13300</v>
      </c>
      <c r="AG3016" s="237" t="str">
        <f t="shared" si="520"/>
        <v>塩竈市杉の入四丁目３－８</v>
      </c>
      <c r="AH3016" s="237" t="s">
        <v>1318</v>
      </c>
      <c r="AI3016" s="237" t="s">
        <v>1313</v>
      </c>
      <c r="AJ3016" s="237" t="s">
        <v>332</v>
      </c>
    </row>
    <row r="3017" spans="1:36">
      <c r="A3017" s="237" t="str">
        <f t="shared" si="512"/>
        <v>0420300139共同生活援助（指定共同生活援助）</v>
      </c>
      <c r="B3017" s="237" t="s">
        <v>1308</v>
      </c>
      <c r="C3017" s="237" t="s">
        <v>1309</v>
      </c>
      <c r="D3017" s="237" t="str">
        <f t="shared" si="513"/>
        <v>シャカイフクシホウジン　シマフクシカイ</v>
      </c>
      <c r="E3017" s="237" t="s">
        <v>1310</v>
      </c>
      <c r="F3017" s="237" t="str">
        <f t="shared" si="514"/>
        <v>985</v>
      </c>
      <c r="G3017" s="237" t="str">
        <f t="shared" si="515"/>
        <v>0005</v>
      </c>
      <c r="H3017" s="237" t="s">
        <v>1311</v>
      </c>
      <c r="I3017" s="237" t="str">
        <f t="shared" si="516"/>
        <v>塩竈市杉の入４丁目３番１７号</v>
      </c>
      <c r="J3017" s="237" t="s">
        <v>1312</v>
      </c>
      <c r="K3017" s="237" t="s">
        <v>1313</v>
      </c>
      <c r="L3017" s="237" t="s">
        <v>248</v>
      </c>
      <c r="M3017" s="237" t="s">
        <v>1314</v>
      </c>
      <c r="N3017" s="237" t="s">
        <v>4599</v>
      </c>
      <c r="O3017" s="237" t="s">
        <v>4600</v>
      </c>
      <c r="P3017" s="237" t="s">
        <v>1310</v>
      </c>
      <c r="Q3017" s="237" t="s">
        <v>1282</v>
      </c>
      <c r="R3017" s="237" t="s">
        <v>13300</v>
      </c>
      <c r="S3017" s="237" t="s">
        <v>1318</v>
      </c>
      <c r="T3017" s="237" t="s">
        <v>1313</v>
      </c>
      <c r="U3017" s="237" t="s">
        <v>13301</v>
      </c>
      <c r="V3017" s="237" t="s">
        <v>19060</v>
      </c>
      <c r="W3017" s="237"/>
      <c r="X3017" s="237" t="s">
        <v>13229</v>
      </c>
      <c r="Y3017" s="237" t="s">
        <v>4599</v>
      </c>
      <c r="Z3017" s="237" t="s">
        <v>4600</v>
      </c>
      <c r="AA3017" s="237" t="str">
        <f t="shared" si="517"/>
        <v>サクラノイエ</v>
      </c>
      <c r="AB3017" s="237" t="s">
        <v>1310</v>
      </c>
      <c r="AC3017" s="237" t="str">
        <f t="shared" si="518"/>
        <v>985</v>
      </c>
      <c r="AD3017" s="237" t="str">
        <f t="shared" si="519"/>
        <v>0005</v>
      </c>
      <c r="AE3017" s="237" t="s">
        <v>1282</v>
      </c>
      <c r="AF3017" s="237" t="s">
        <v>13300</v>
      </c>
      <c r="AG3017" s="237" t="str">
        <f t="shared" si="520"/>
        <v>塩竈市杉の入四丁目３－８</v>
      </c>
      <c r="AH3017" s="237" t="s">
        <v>1318</v>
      </c>
      <c r="AI3017" s="237" t="s">
        <v>1313</v>
      </c>
      <c r="AJ3017" s="237" t="s">
        <v>260</v>
      </c>
    </row>
    <row r="3018" spans="1:36">
      <c r="A3018" s="237" t="str">
        <f t="shared" si="512"/>
        <v>0420300147共同生活援助（指定共同生活援助）</v>
      </c>
      <c r="B3018" s="237" t="s">
        <v>13302</v>
      </c>
      <c r="C3018" s="237" t="s">
        <v>13303</v>
      </c>
      <c r="D3018" s="237" t="str">
        <f t="shared" si="513"/>
        <v>カブシキガイシャオハナ</v>
      </c>
      <c r="E3018" s="237" t="s">
        <v>11943</v>
      </c>
      <c r="F3018" s="237" t="str">
        <f t="shared" si="514"/>
        <v>982</v>
      </c>
      <c r="G3018" s="237" t="str">
        <f t="shared" si="515"/>
        <v>0821</v>
      </c>
      <c r="H3018" s="237" t="s">
        <v>13304</v>
      </c>
      <c r="I3018" s="237" t="str">
        <f t="shared" si="516"/>
        <v>仙台市太白区松が丘１９番８号</v>
      </c>
      <c r="J3018" s="237" t="s">
        <v>13305</v>
      </c>
      <c r="K3018" s="237" t="s">
        <v>13306</v>
      </c>
      <c r="L3018" s="237" t="s">
        <v>339</v>
      </c>
      <c r="M3018" s="237" t="s">
        <v>13307</v>
      </c>
      <c r="N3018" s="237" t="s">
        <v>13308</v>
      </c>
      <c r="O3018" s="237" t="s">
        <v>13309</v>
      </c>
      <c r="P3018" s="237" t="s">
        <v>13295</v>
      </c>
      <c r="Q3018" s="237" t="s">
        <v>1282</v>
      </c>
      <c r="R3018" s="237" t="s">
        <v>13310</v>
      </c>
      <c r="S3018" s="237" t="s">
        <v>13305</v>
      </c>
      <c r="T3018" s="237" t="s">
        <v>13306</v>
      </c>
      <c r="U3018" s="237" t="s">
        <v>13311</v>
      </c>
      <c r="V3018" s="237" t="s">
        <v>19060</v>
      </c>
      <c r="W3018" s="237"/>
      <c r="X3018" s="237" t="s">
        <v>13229</v>
      </c>
      <c r="Y3018" s="237" t="s">
        <v>13308</v>
      </c>
      <c r="Z3018" s="237" t="s">
        <v>13309</v>
      </c>
      <c r="AA3018" s="237" t="str">
        <f t="shared" si="517"/>
        <v>オハナ</v>
      </c>
      <c r="AB3018" s="237" t="s">
        <v>13295</v>
      </c>
      <c r="AC3018" s="237" t="str">
        <f t="shared" si="518"/>
        <v>985</v>
      </c>
      <c r="AD3018" s="237" t="str">
        <f t="shared" si="519"/>
        <v>0044</v>
      </c>
      <c r="AE3018" s="237" t="s">
        <v>1282</v>
      </c>
      <c r="AF3018" s="237" t="s">
        <v>13310</v>
      </c>
      <c r="AG3018" s="237" t="str">
        <f t="shared" si="520"/>
        <v>塩竈市母子沢町１５番１３号</v>
      </c>
      <c r="AH3018" s="237" t="s">
        <v>13305</v>
      </c>
      <c r="AI3018" s="237" t="s">
        <v>13306</v>
      </c>
      <c r="AJ3018" s="237" t="s">
        <v>260</v>
      </c>
    </row>
    <row r="3019" spans="1:36">
      <c r="A3019" s="237" t="str">
        <f t="shared" si="512"/>
        <v>0420300154共同生活援助（外部サービス利用型）</v>
      </c>
      <c r="B3019" s="237" t="s">
        <v>13312</v>
      </c>
      <c r="C3019" s="237" t="s">
        <v>13313</v>
      </c>
      <c r="D3019" s="237" t="str">
        <f t="shared" si="513"/>
        <v>カブシキガイシャサニーオーシャン</v>
      </c>
      <c r="E3019" s="237" t="s">
        <v>6268</v>
      </c>
      <c r="F3019" s="237" t="str">
        <f t="shared" si="514"/>
        <v>981</v>
      </c>
      <c r="G3019" s="237" t="str">
        <f t="shared" si="515"/>
        <v>0943</v>
      </c>
      <c r="H3019" s="237" t="s">
        <v>13314</v>
      </c>
      <c r="I3019" s="237" t="str">
        <f t="shared" si="516"/>
        <v>仙台市青葉区国見一丁目1-1-301号</v>
      </c>
      <c r="J3019" s="237" t="s">
        <v>13315</v>
      </c>
      <c r="K3019" s="237" t="s">
        <v>13315</v>
      </c>
      <c r="L3019" s="237" t="s">
        <v>339</v>
      </c>
      <c r="M3019" s="237" t="s">
        <v>13316</v>
      </c>
      <c r="N3019" s="237" t="s">
        <v>13317</v>
      </c>
      <c r="O3019" s="237" t="s">
        <v>8832</v>
      </c>
      <c r="P3019" s="237" t="s">
        <v>1512</v>
      </c>
      <c r="Q3019" s="237" t="s">
        <v>1282</v>
      </c>
      <c r="R3019" s="237" t="s">
        <v>13318</v>
      </c>
      <c r="S3019" s="237" t="s">
        <v>13319</v>
      </c>
      <c r="T3019" s="237" t="s">
        <v>13320</v>
      </c>
      <c r="U3019" s="237" t="s">
        <v>13321</v>
      </c>
      <c r="V3019" s="237" t="s">
        <v>19061</v>
      </c>
      <c r="W3019" s="237"/>
      <c r="X3019" s="237" t="s">
        <v>13322</v>
      </c>
      <c r="Y3019" s="237" t="s">
        <v>13317</v>
      </c>
      <c r="Z3019" s="237" t="s">
        <v>8832</v>
      </c>
      <c r="AA3019" s="237" t="str">
        <f t="shared" si="517"/>
        <v>ダイチ</v>
      </c>
      <c r="AB3019" s="237" t="s">
        <v>1512</v>
      </c>
      <c r="AC3019" s="237" t="str">
        <f t="shared" si="518"/>
        <v>985</v>
      </c>
      <c r="AD3019" s="237" t="str">
        <f t="shared" si="519"/>
        <v>0061</v>
      </c>
      <c r="AE3019" s="237" t="s">
        <v>1282</v>
      </c>
      <c r="AF3019" s="237" t="s">
        <v>13318</v>
      </c>
      <c r="AG3019" s="237" t="str">
        <f t="shared" si="520"/>
        <v>塩竈市清水沢2丁目19-11-1</v>
      </c>
      <c r="AH3019" s="237" t="s">
        <v>13319</v>
      </c>
      <c r="AI3019" s="237" t="s">
        <v>13320</v>
      </c>
      <c r="AJ3019" s="237" t="s">
        <v>260</v>
      </c>
    </row>
    <row r="3020" spans="1:36">
      <c r="A3020" s="237" t="str">
        <f t="shared" si="512"/>
        <v>0420500134共同生活介護</v>
      </c>
      <c r="B3020" s="237" t="s">
        <v>1645</v>
      </c>
      <c r="C3020" s="237" t="s">
        <v>1693</v>
      </c>
      <c r="D3020" s="237" t="str">
        <f t="shared" si="513"/>
        <v>ケセンヌマシ</v>
      </c>
      <c r="E3020" s="237" t="s">
        <v>1723</v>
      </c>
      <c r="F3020" s="237" t="str">
        <f t="shared" si="514"/>
        <v>988</v>
      </c>
      <c r="G3020" s="237" t="str">
        <f t="shared" si="515"/>
        <v>8501</v>
      </c>
      <c r="H3020" s="237" t="s">
        <v>1724</v>
      </c>
      <c r="I3020" s="237" t="str">
        <f t="shared" si="516"/>
        <v>気仙沼市八日町１丁目１－１</v>
      </c>
      <c r="J3020" s="237" t="s">
        <v>1725</v>
      </c>
      <c r="K3020" s="237" t="s">
        <v>1697</v>
      </c>
      <c r="L3020" s="237" t="s">
        <v>323</v>
      </c>
      <c r="M3020" s="237" t="s">
        <v>1698</v>
      </c>
      <c r="N3020" s="237" t="s">
        <v>4664</v>
      </c>
      <c r="O3020" s="237" t="s">
        <v>4665</v>
      </c>
      <c r="P3020" s="237" t="s">
        <v>13323</v>
      </c>
      <c r="Q3020" s="237" t="s">
        <v>1645</v>
      </c>
      <c r="R3020" s="237" t="s">
        <v>13324</v>
      </c>
      <c r="S3020" s="237" t="s">
        <v>13325</v>
      </c>
      <c r="T3020" s="237" t="s">
        <v>13325</v>
      </c>
      <c r="U3020" s="237" t="s">
        <v>13326</v>
      </c>
      <c r="V3020" s="237" t="s">
        <v>13221</v>
      </c>
      <c r="W3020" s="237"/>
      <c r="X3020" s="237"/>
      <c r="Y3020" s="237" t="s">
        <v>4664</v>
      </c>
      <c r="Z3020" s="237" t="s">
        <v>4665</v>
      </c>
      <c r="AA3020" s="237" t="str">
        <f t="shared" si="517"/>
        <v>ツバサ</v>
      </c>
      <c r="AB3020" s="237" t="s">
        <v>13327</v>
      </c>
      <c r="AC3020" s="237" t="str">
        <f t="shared" si="518"/>
        <v>988</v>
      </c>
      <c r="AD3020" s="237" t="str">
        <f t="shared" si="519"/>
        <v>0071</v>
      </c>
      <c r="AE3020" s="237" t="s">
        <v>1645</v>
      </c>
      <c r="AF3020" s="237" t="s">
        <v>13324</v>
      </c>
      <c r="AG3020" s="237" t="str">
        <f t="shared" si="520"/>
        <v>気仙沼市仲町一丁目５番３号</v>
      </c>
      <c r="AH3020" s="237" t="s">
        <v>13325</v>
      </c>
      <c r="AI3020" s="237" t="s">
        <v>13325</v>
      </c>
      <c r="AJ3020" s="237" t="s">
        <v>332</v>
      </c>
    </row>
    <row r="3021" spans="1:36">
      <c r="A3021" s="237" t="str">
        <f t="shared" si="512"/>
        <v>0420500134共同生活援助</v>
      </c>
      <c r="B3021" s="237" t="s">
        <v>1645</v>
      </c>
      <c r="C3021" s="237" t="s">
        <v>1693</v>
      </c>
      <c r="D3021" s="237" t="str">
        <f t="shared" si="513"/>
        <v>ケセンヌマシ</v>
      </c>
      <c r="E3021" s="237" t="s">
        <v>1723</v>
      </c>
      <c r="F3021" s="237" t="str">
        <f t="shared" si="514"/>
        <v>988</v>
      </c>
      <c r="G3021" s="237" t="str">
        <f t="shared" si="515"/>
        <v>8501</v>
      </c>
      <c r="H3021" s="237" t="s">
        <v>1724</v>
      </c>
      <c r="I3021" s="237" t="str">
        <f t="shared" si="516"/>
        <v>気仙沼市八日町１丁目１－１</v>
      </c>
      <c r="J3021" s="237" t="s">
        <v>1725</v>
      </c>
      <c r="K3021" s="237" t="s">
        <v>1697</v>
      </c>
      <c r="L3021" s="237" t="s">
        <v>323</v>
      </c>
      <c r="M3021" s="237" t="s">
        <v>1698</v>
      </c>
      <c r="N3021" s="237" t="s">
        <v>4664</v>
      </c>
      <c r="O3021" s="237" t="s">
        <v>4665</v>
      </c>
      <c r="P3021" s="237" t="s">
        <v>13323</v>
      </c>
      <c r="Q3021" s="237" t="s">
        <v>1645</v>
      </c>
      <c r="R3021" s="237" t="s">
        <v>13324</v>
      </c>
      <c r="S3021" s="237" t="s">
        <v>13325</v>
      </c>
      <c r="T3021" s="237" t="s">
        <v>13325</v>
      </c>
      <c r="U3021" s="237" t="s">
        <v>13326</v>
      </c>
      <c r="V3021" s="237" t="s">
        <v>13222</v>
      </c>
      <c r="W3021" s="237"/>
      <c r="X3021" s="237"/>
      <c r="Y3021" s="237" t="s">
        <v>4664</v>
      </c>
      <c r="Z3021" s="237" t="s">
        <v>4665</v>
      </c>
      <c r="AA3021" s="237" t="str">
        <f t="shared" si="517"/>
        <v>ツバサ</v>
      </c>
      <c r="AB3021" s="237" t="s">
        <v>13327</v>
      </c>
      <c r="AC3021" s="237" t="str">
        <f t="shared" si="518"/>
        <v>988</v>
      </c>
      <c r="AD3021" s="237" t="str">
        <f t="shared" si="519"/>
        <v>0071</v>
      </c>
      <c r="AE3021" s="237" t="s">
        <v>1645</v>
      </c>
      <c r="AF3021" s="237" t="s">
        <v>13324</v>
      </c>
      <c r="AG3021" s="237" t="str">
        <f t="shared" si="520"/>
        <v>気仙沼市仲町一丁目５番３号</v>
      </c>
      <c r="AH3021" s="237" t="s">
        <v>13325</v>
      </c>
      <c r="AI3021" s="237" t="s">
        <v>13325</v>
      </c>
      <c r="AJ3021" s="237" t="s">
        <v>332</v>
      </c>
    </row>
    <row r="3022" spans="1:36">
      <c r="A3022" s="237" t="str">
        <f t="shared" si="512"/>
        <v>0420500142共同生活介護</v>
      </c>
      <c r="B3022" s="237" t="s">
        <v>1649</v>
      </c>
      <c r="C3022" s="237" t="s">
        <v>1650</v>
      </c>
      <c r="D3022" s="237" t="str">
        <f t="shared" si="513"/>
        <v>シャカイフクシホウジン　センシンカイ</v>
      </c>
      <c r="E3022" s="237" t="s">
        <v>1651</v>
      </c>
      <c r="F3022" s="237" t="str">
        <f t="shared" si="514"/>
        <v>988</v>
      </c>
      <c r="G3022" s="237" t="str">
        <f t="shared" si="515"/>
        <v>0524</v>
      </c>
      <c r="H3022" s="237" t="s">
        <v>1652</v>
      </c>
      <c r="I3022" s="237" t="str">
        <f t="shared" si="516"/>
        <v>気仙沼市唐桑町只越３６６番地５</v>
      </c>
      <c r="J3022" s="237" t="s">
        <v>1653</v>
      </c>
      <c r="K3022" s="237" t="s">
        <v>1654</v>
      </c>
      <c r="L3022" s="237" t="s">
        <v>248</v>
      </c>
      <c r="M3022" s="237" t="s">
        <v>1655</v>
      </c>
      <c r="N3022" s="237" t="s">
        <v>13328</v>
      </c>
      <c r="O3022" s="237" t="s">
        <v>13329</v>
      </c>
      <c r="P3022" s="237" t="s">
        <v>13330</v>
      </c>
      <c r="Q3022" s="237" t="s">
        <v>1645</v>
      </c>
      <c r="R3022" s="237" t="s">
        <v>13331</v>
      </c>
      <c r="S3022" s="237" t="s">
        <v>1848</v>
      </c>
      <c r="T3022" s="237" t="s">
        <v>13332</v>
      </c>
      <c r="U3022" s="237" t="s">
        <v>13333</v>
      </c>
      <c r="V3022" s="237" t="s">
        <v>13221</v>
      </c>
      <c r="W3022" s="237"/>
      <c r="X3022" s="237"/>
      <c r="Y3022" s="237" t="s">
        <v>13328</v>
      </c>
      <c r="Z3022" s="237" t="s">
        <v>13329</v>
      </c>
      <c r="AA3022" s="237" t="str">
        <f t="shared" si="517"/>
        <v>シラハマソウ</v>
      </c>
      <c r="AB3022" s="237" t="s">
        <v>13330</v>
      </c>
      <c r="AC3022" s="237" t="str">
        <f t="shared" si="518"/>
        <v>988</v>
      </c>
      <c r="AD3022" s="237" t="str">
        <f t="shared" si="519"/>
        <v>0535</v>
      </c>
      <c r="AE3022" s="237" t="s">
        <v>1645</v>
      </c>
      <c r="AF3022" s="237" t="s">
        <v>13334</v>
      </c>
      <c r="AG3022" s="237" t="str">
        <f t="shared" si="520"/>
        <v>気仙沼市唐桑町馬場７０－２</v>
      </c>
      <c r="AH3022" s="237" t="s">
        <v>13335</v>
      </c>
      <c r="AI3022" s="237"/>
      <c r="AJ3022" s="237" t="s">
        <v>260</v>
      </c>
    </row>
    <row r="3023" spans="1:36">
      <c r="A3023" s="237" t="str">
        <f t="shared" ref="A3023:A3086" si="521">U3023&amp;V3023</f>
        <v>0420500142共同生活援助（指定共同生活援助）</v>
      </c>
      <c r="B3023" s="237" t="s">
        <v>1649</v>
      </c>
      <c r="C3023" s="237" t="s">
        <v>1650</v>
      </c>
      <c r="D3023" s="237" t="str">
        <f t="shared" ref="D3023:D3086" si="522">DBCS(C3023)</f>
        <v>シャカイフクシホウジン　センシンカイ</v>
      </c>
      <c r="E3023" s="237" t="s">
        <v>1651</v>
      </c>
      <c r="F3023" s="237" t="str">
        <f t="shared" ref="F3023:F3086" si="523">LEFT(E3023,3)</f>
        <v>988</v>
      </c>
      <c r="G3023" s="237" t="str">
        <f t="shared" ref="G3023:G3086" si="524">RIGHT(E3023,4)</f>
        <v>0524</v>
      </c>
      <c r="H3023" s="237" t="s">
        <v>1652</v>
      </c>
      <c r="I3023" s="237" t="str">
        <f t="shared" ref="I3023:I3086" si="525">SUBSTITUTE(H3023,"宮城県","")</f>
        <v>気仙沼市唐桑町只越３６６番地５</v>
      </c>
      <c r="J3023" s="237" t="s">
        <v>1653</v>
      </c>
      <c r="K3023" s="237" t="s">
        <v>1654</v>
      </c>
      <c r="L3023" s="237" t="s">
        <v>248</v>
      </c>
      <c r="M3023" s="237" t="s">
        <v>1655</v>
      </c>
      <c r="N3023" s="237" t="s">
        <v>13328</v>
      </c>
      <c r="O3023" s="237" t="s">
        <v>13329</v>
      </c>
      <c r="P3023" s="237" t="s">
        <v>13330</v>
      </c>
      <c r="Q3023" s="237" t="s">
        <v>1645</v>
      </c>
      <c r="R3023" s="237" t="s">
        <v>13331</v>
      </c>
      <c r="S3023" s="237" t="s">
        <v>1848</v>
      </c>
      <c r="T3023" s="237" t="s">
        <v>13332</v>
      </c>
      <c r="U3023" s="237" t="s">
        <v>13333</v>
      </c>
      <c r="V3023" s="237" t="s">
        <v>19060</v>
      </c>
      <c r="W3023" s="237"/>
      <c r="X3023" s="237" t="s">
        <v>13229</v>
      </c>
      <c r="Y3023" s="237" t="s">
        <v>13328</v>
      </c>
      <c r="Z3023" s="237" t="s">
        <v>13329</v>
      </c>
      <c r="AA3023" s="237" t="str">
        <f t="shared" ref="AA3023:AA3086" si="526">DBCS(Z3023)</f>
        <v>シラハマソウ</v>
      </c>
      <c r="AB3023" s="237" t="s">
        <v>13330</v>
      </c>
      <c r="AC3023" s="237" t="str">
        <f t="shared" ref="AC3023:AC3086" si="527">LEFT(AB3023,3)</f>
        <v>988</v>
      </c>
      <c r="AD3023" s="237" t="str">
        <f t="shared" ref="AD3023:AD3086" si="528">RIGHT(AB3023,4)</f>
        <v>0535</v>
      </c>
      <c r="AE3023" s="237" t="s">
        <v>1645</v>
      </c>
      <c r="AF3023" s="237" t="s">
        <v>13331</v>
      </c>
      <c r="AG3023" s="237" t="str">
        <f t="shared" ref="AG3023:AG3086" si="529">SUBSTITUTE(AF3023,"宮城県","")</f>
        <v>気仙沼市唐桑町馬場70-2</v>
      </c>
      <c r="AH3023" s="237" t="s">
        <v>13335</v>
      </c>
      <c r="AI3023" s="237" t="s">
        <v>13332</v>
      </c>
      <c r="AJ3023" s="237" t="s">
        <v>260</v>
      </c>
    </row>
    <row r="3024" spans="1:36">
      <c r="A3024" s="237" t="str">
        <f t="shared" si="521"/>
        <v>0420500159共同生活援助（外部サービス利用型）</v>
      </c>
      <c r="B3024" s="237" t="s">
        <v>13336</v>
      </c>
      <c r="C3024" s="237" t="s">
        <v>13337</v>
      </c>
      <c r="D3024" s="237" t="str">
        <f t="shared" si="522"/>
        <v>イリョウホウジンウツシカワテツジンカイ</v>
      </c>
      <c r="E3024" s="237" t="s">
        <v>1733</v>
      </c>
      <c r="F3024" s="237" t="str">
        <f t="shared" si="523"/>
        <v>988</v>
      </c>
      <c r="G3024" s="237" t="str">
        <f t="shared" si="524"/>
        <v>0141</v>
      </c>
      <c r="H3024" s="237" t="s">
        <v>13338</v>
      </c>
      <c r="I3024" s="237" t="str">
        <f t="shared" si="525"/>
        <v>気仙沼市松崎柳沢２１６番地５</v>
      </c>
      <c r="J3024" s="237" t="s">
        <v>13339</v>
      </c>
      <c r="K3024" s="237" t="s">
        <v>13340</v>
      </c>
      <c r="L3024" s="237" t="s">
        <v>248</v>
      </c>
      <c r="M3024" s="237" t="s">
        <v>13341</v>
      </c>
      <c r="N3024" s="237" t="s">
        <v>13342</v>
      </c>
      <c r="O3024" s="237" t="s">
        <v>13343</v>
      </c>
      <c r="P3024" s="237" t="s">
        <v>1707</v>
      </c>
      <c r="Q3024" s="237" t="s">
        <v>1645</v>
      </c>
      <c r="R3024" s="237" t="s">
        <v>13344</v>
      </c>
      <c r="S3024" s="237" t="s">
        <v>13345</v>
      </c>
      <c r="T3024" s="237" t="s">
        <v>13340</v>
      </c>
      <c r="U3024" s="237" t="s">
        <v>13346</v>
      </c>
      <c r="V3024" s="237" t="s">
        <v>19061</v>
      </c>
      <c r="W3024" s="237"/>
      <c r="X3024" s="237" t="s">
        <v>13322</v>
      </c>
      <c r="Y3024" s="237" t="s">
        <v>13342</v>
      </c>
      <c r="Z3024" s="237" t="s">
        <v>13343</v>
      </c>
      <c r="AA3024" s="237" t="str">
        <f t="shared" si="526"/>
        <v>グループホーム　ラ・マンチャ</v>
      </c>
      <c r="AB3024" s="237" t="s">
        <v>1707</v>
      </c>
      <c r="AC3024" s="237" t="str">
        <f t="shared" si="527"/>
        <v>988</v>
      </c>
      <c r="AD3024" s="237" t="str">
        <f t="shared" si="528"/>
        <v>0056</v>
      </c>
      <c r="AE3024" s="237" t="s">
        <v>1645</v>
      </c>
      <c r="AF3024" s="237" t="s">
        <v>13344</v>
      </c>
      <c r="AG3024" s="237" t="str">
        <f t="shared" si="529"/>
        <v>気仙沼市上田中1-1-21</v>
      </c>
      <c r="AH3024" s="237" t="s">
        <v>13345</v>
      </c>
      <c r="AI3024" s="237" t="s">
        <v>13340</v>
      </c>
      <c r="AJ3024" s="237" t="s">
        <v>260</v>
      </c>
    </row>
    <row r="3025" spans="1:36">
      <c r="A3025" s="237" t="str">
        <f t="shared" si="521"/>
        <v>0420500258共同生活介護</v>
      </c>
      <c r="B3025" s="237" t="s">
        <v>1782</v>
      </c>
      <c r="C3025" s="237" t="s">
        <v>1783</v>
      </c>
      <c r="D3025" s="237" t="str">
        <f t="shared" si="522"/>
        <v>シャカイフクシホウジン　ケセンヌマシシャカイフクシキョウギカイ</v>
      </c>
      <c r="E3025" s="237" t="s">
        <v>1784</v>
      </c>
      <c r="F3025" s="237" t="str">
        <f t="shared" si="523"/>
        <v>988</v>
      </c>
      <c r="G3025" s="237" t="str">
        <f t="shared" si="524"/>
        <v>0066</v>
      </c>
      <c r="H3025" s="237" t="s">
        <v>1785</v>
      </c>
      <c r="I3025" s="237" t="str">
        <f t="shared" si="525"/>
        <v>気仙沼市東新城２丁目１番地２</v>
      </c>
      <c r="J3025" s="237" t="s">
        <v>1786</v>
      </c>
      <c r="K3025" s="237" t="s">
        <v>1787</v>
      </c>
      <c r="L3025" s="237" t="s">
        <v>353</v>
      </c>
      <c r="M3025" s="237" t="s">
        <v>1788</v>
      </c>
      <c r="N3025" s="237" t="s">
        <v>4664</v>
      </c>
      <c r="O3025" s="237" t="s">
        <v>4665</v>
      </c>
      <c r="P3025" s="237" t="s">
        <v>1933</v>
      </c>
      <c r="Q3025" s="237" t="s">
        <v>1645</v>
      </c>
      <c r="R3025" s="237" t="s">
        <v>13347</v>
      </c>
      <c r="S3025" s="237" t="s">
        <v>13348</v>
      </c>
      <c r="T3025" s="237" t="s">
        <v>13348</v>
      </c>
      <c r="U3025" s="237" t="s">
        <v>13349</v>
      </c>
      <c r="V3025" s="237" t="s">
        <v>13221</v>
      </c>
      <c r="W3025" s="237"/>
      <c r="X3025" s="237"/>
      <c r="Y3025" s="237" t="s">
        <v>4664</v>
      </c>
      <c r="Z3025" s="237" t="s">
        <v>4665</v>
      </c>
      <c r="AA3025" s="237" t="str">
        <f t="shared" si="526"/>
        <v>ツバサ</v>
      </c>
      <c r="AB3025" s="237" t="s">
        <v>13323</v>
      </c>
      <c r="AC3025" s="237" t="str">
        <f t="shared" si="527"/>
        <v>988</v>
      </c>
      <c r="AD3025" s="237" t="str">
        <f t="shared" si="528"/>
        <v>0024</v>
      </c>
      <c r="AE3025" s="237" t="s">
        <v>1645</v>
      </c>
      <c r="AF3025" s="237" t="s">
        <v>13350</v>
      </c>
      <c r="AG3025" s="237" t="str">
        <f t="shared" si="529"/>
        <v>気仙沼市仲町1丁目5番3号</v>
      </c>
      <c r="AH3025" s="237" t="s">
        <v>13325</v>
      </c>
      <c r="AI3025" s="237" t="s">
        <v>13325</v>
      </c>
      <c r="AJ3025" s="237" t="s">
        <v>261</v>
      </c>
    </row>
    <row r="3026" spans="1:36">
      <c r="A3026" s="237" t="str">
        <f t="shared" si="521"/>
        <v>0420500258共同生活援助（指定共同生活援助）</v>
      </c>
      <c r="B3026" s="237" t="s">
        <v>1782</v>
      </c>
      <c r="C3026" s="237" t="s">
        <v>1783</v>
      </c>
      <c r="D3026" s="237" t="str">
        <f t="shared" si="522"/>
        <v>シャカイフクシホウジン　ケセンヌマシシャカイフクシキョウギカイ</v>
      </c>
      <c r="E3026" s="237" t="s">
        <v>1784</v>
      </c>
      <c r="F3026" s="237" t="str">
        <f t="shared" si="523"/>
        <v>988</v>
      </c>
      <c r="G3026" s="237" t="str">
        <f t="shared" si="524"/>
        <v>0066</v>
      </c>
      <c r="H3026" s="237" t="s">
        <v>1785</v>
      </c>
      <c r="I3026" s="237" t="str">
        <f t="shared" si="525"/>
        <v>気仙沼市東新城２丁目１番地２</v>
      </c>
      <c r="J3026" s="237" t="s">
        <v>1786</v>
      </c>
      <c r="K3026" s="237" t="s">
        <v>1787</v>
      </c>
      <c r="L3026" s="237" t="s">
        <v>353</v>
      </c>
      <c r="M3026" s="237" t="s">
        <v>1788</v>
      </c>
      <c r="N3026" s="237" t="s">
        <v>4664</v>
      </c>
      <c r="O3026" s="237" t="s">
        <v>4665</v>
      </c>
      <c r="P3026" s="237" t="s">
        <v>1933</v>
      </c>
      <c r="Q3026" s="237" t="s">
        <v>1645</v>
      </c>
      <c r="R3026" s="237" t="s">
        <v>13347</v>
      </c>
      <c r="S3026" s="237" t="s">
        <v>13348</v>
      </c>
      <c r="T3026" s="237" t="s">
        <v>13348</v>
      </c>
      <c r="U3026" s="237" t="s">
        <v>13349</v>
      </c>
      <c r="V3026" s="237" t="s">
        <v>19060</v>
      </c>
      <c r="W3026" s="237"/>
      <c r="X3026" s="237" t="s">
        <v>13229</v>
      </c>
      <c r="Y3026" s="237" t="s">
        <v>4664</v>
      </c>
      <c r="Z3026" s="237" t="s">
        <v>4665</v>
      </c>
      <c r="AA3026" s="237" t="str">
        <f t="shared" si="526"/>
        <v>ツバサ</v>
      </c>
      <c r="AB3026" s="237" t="s">
        <v>1933</v>
      </c>
      <c r="AC3026" s="237" t="str">
        <f t="shared" si="527"/>
        <v>988</v>
      </c>
      <c r="AD3026" s="237" t="str">
        <f t="shared" si="528"/>
        <v>0122</v>
      </c>
      <c r="AE3026" s="237" t="s">
        <v>1645</v>
      </c>
      <c r="AF3026" s="237" t="s">
        <v>13347</v>
      </c>
      <c r="AG3026" s="237" t="str">
        <f t="shared" si="529"/>
        <v>気仙沼市松崎五駄鱈112-5</v>
      </c>
      <c r="AH3026" s="237" t="s">
        <v>13348</v>
      </c>
      <c r="AI3026" s="237" t="s">
        <v>13348</v>
      </c>
      <c r="AJ3026" s="237" t="s">
        <v>260</v>
      </c>
    </row>
    <row r="3027" spans="1:36">
      <c r="A3027" s="237" t="str">
        <f t="shared" si="521"/>
        <v>0420500266共同生活介護</v>
      </c>
      <c r="B3027" s="237" t="s">
        <v>1768</v>
      </c>
      <c r="C3027" s="237" t="s">
        <v>1769</v>
      </c>
      <c r="D3027" s="237" t="str">
        <f t="shared" si="522"/>
        <v>トクテイヒエイリカツドウホウジンネットワークオレンジ</v>
      </c>
      <c r="E3027" s="237" t="s">
        <v>1770</v>
      </c>
      <c r="F3027" s="237" t="str">
        <f t="shared" si="523"/>
        <v>988</v>
      </c>
      <c r="G3027" s="237" t="str">
        <f t="shared" si="524"/>
        <v>0085</v>
      </c>
      <c r="H3027" s="237" t="s">
        <v>1771</v>
      </c>
      <c r="I3027" s="237" t="str">
        <f t="shared" si="525"/>
        <v>気仙沼市三日町２丁目２番１５号</v>
      </c>
      <c r="J3027" s="237" t="s">
        <v>1772</v>
      </c>
      <c r="K3027" s="237" t="s">
        <v>1773</v>
      </c>
      <c r="L3027" s="237" t="s">
        <v>901</v>
      </c>
      <c r="M3027" s="237" t="s">
        <v>1774</v>
      </c>
      <c r="N3027" s="237" t="s">
        <v>13351</v>
      </c>
      <c r="O3027" s="237" t="s">
        <v>13352</v>
      </c>
      <c r="P3027" s="237" t="s">
        <v>13353</v>
      </c>
      <c r="Q3027" s="237" t="s">
        <v>1645</v>
      </c>
      <c r="R3027" s="237" t="s">
        <v>13354</v>
      </c>
      <c r="S3027" s="237" t="s">
        <v>13355</v>
      </c>
      <c r="T3027" s="237" t="s">
        <v>13355</v>
      </c>
      <c r="U3027" s="237" t="s">
        <v>13356</v>
      </c>
      <c r="V3027" s="237" t="s">
        <v>13221</v>
      </c>
      <c r="W3027" s="237"/>
      <c r="X3027" s="237"/>
      <c r="Y3027" s="237" t="s">
        <v>13351</v>
      </c>
      <c r="Z3027" s="237" t="s">
        <v>13352</v>
      </c>
      <c r="AA3027" s="237" t="str">
        <f t="shared" si="526"/>
        <v>アットホーム　オレンジ</v>
      </c>
      <c r="AB3027" s="237" t="s">
        <v>13353</v>
      </c>
      <c r="AC3027" s="237" t="str">
        <f t="shared" si="527"/>
        <v>988</v>
      </c>
      <c r="AD3027" s="237" t="str">
        <f t="shared" si="528"/>
        <v>0087</v>
      </c>
      <c r="AE3027" s="237" t="s">
        <v>1645</v>
      </c>
      <c r="AF3027" s="237" t="s">
        <v>13354</v>
      </c>
      <c r="AG3027" s="237" t="str">
        <f t="shared" si="529"/>
        <v>気仙沼市滝の入５－２２</v>
      </c>
      <c r="AH3027" s="237" t="s">
        <v>13355</v>
      </c>
      <c r="AI3027" s="237"/>
      <c r="AJ3027" s="237" t="s">
        <v>332</v>
      </c>
    </row>
    <row r="3028" spans="1:36">
      <c r="A3028" s="237" t="str">
        <f t="shared" si="521"/>
        <v>0420500266共同生活援助</v>
      </c>
      <c r="B3028" s="237" t="s">
        <v>1768</v>
      </c>
      <c r="C3028" s="237" t="s">
        <v>1769</v>
      </c>
      <c r="D3028" s="237" t="str">
        <f t="shared" si="522"/>
        <v>トクテイヒエイリカツドウホウジンネットワークオレンジ</v>
      </c>
      <c r="E3028" s="237" t="s">
        <v>1770</v>
      </c>
      <c r="F3028" s="237" t="str">
        <f t="shared" si="523"/>
        <v>988</v>
      </c>
      <c r="G3028" s="237" t="str">
        <f t="shared" si="524"/>
        <v>0085</v>
      </c>
      <c r="H3028" s="237" t="s">
        <v>1771</v>
      </c>
      <c r="I3028" s="237" t="str">
        <f t="shared" si="525"/>
        <v>気仙沼市三日町２丁目２番１５号</v>
      </c>
      <c r="J3028" s="237" t="s">
        <v>1772</v>
      </c>
      <c r="K3028" s="237" t="s">
        <v>1773</v>
      </c>
      <c r="L3028" s="237" t="s">
        <v>901</v>
      </c>
      <c r="M3028" s="237" t="s">
        <v>1774</v>
      </c>
      <c r="N3028" s="237" t="s">
        <v>13351</v>
      </c>
      <c r="O3028" s="237" t="s">
        <v>13352</v>
      </c>
      <c r="P3028" s="237" t="s">
        <v>13353</v>
      </c>
      <c r="Q3028" s="237" t="s">
        <v>1645</v>
      </c>
      <c r="R3028" s="237" t="s">
        <v>13354</v>
      </c>
      <c r="S3028" s="237" t="s">
        <v>13355</v>
      </c>
      <c r="T3028" s="237" t="s">
        <v>13355</v>
      </c>
      <c r="U3028" s="237" t="s">
        <v>13356</v>
      </c>
      <c r="V3028" s="237" t="s">
        <v>13222</v>
      </c>
      <c r="W3028" s="237"/>
      <c r="X3028" s="237"/>
      <c r="Y3028" s="237" t="s">
        <v>13351</v>
      </c>
      <c r="Z3028" s="237" t="s">
        <v>13352</v>
      </c>
      <c r="AA3028" s="237" t="str">
        <f t="shared" si="526"/>
        <v>アットホーム　オレンジ</v>
      </c>
      <c r="AB3028" s="237" t="s">
        <v>13353</v>
      </c>
      <c r="AC3028" s="237" t="str">
        <f t="shared" si="527"/>
        <v>988</v>
      </c>
      <c r="AD3028" s="237" t="str">
        <f t="shared" si="528"/>
        <v>0087</v>
      </c>
      <c r="AE3028" s="237" t="s">
        <v>1645</v>
      </c>
      <c r="AF3028" s="237" t="s">
        <v>13357</v>
      </c>
      <c r="AG3028" s="237" t="str">
        <f t="shared" si="529"/>
        <v>気仙沼市滝の入5番22号</v>
      </c>
      <c r="AH3028" s="237" t="s">
        <v>13358</v>
      </c>
      <c r="AI3028" s="237" t="s">
        <v>13358</v>
      </c>
      <c r="AJ3028" s="237" t="s">
        <v>332</v>
      </c>
    </row>
    <row r="3029" spans="1:36">
      <c r="A3029" s="237" t="str">
        <f t="shared" si="521"/>
        <v>0420500423共同生活援助（外部サービス利用型）</v>
      </c>
      <c r="B3029" s="237" t="s">
        <v>1635</v>
      </c>
      <c r="C3029" s="237" t="s">
        <v>1636</v>
      </c>
      <c r="D3029" s="237" t="str">
        <f t="shared" si="522"/>
        <v>シャカイフクシホウジン　キングス・ガーデンミヤギ</v>
      </c>
      <c r="E3029" s="237" t="s">
        <v>1637</v>
      </c>
      <c r="F3029" s="237" t="str">
        <f t="shared" si="523"/>
        <v>988</v>
      </c>
      <c r="G3029" s="237" t="str">
        <f t="shared" si="524"/>
        <v>0203</v>
      </c>
      <c r="H3029" s="237" t="s">
        <v>1638</v>
      </c>
      <c r="I3029" s="237" t="str">
        <f t="shared" si="525"/>
        <v>気仙沼市岩月星谷６４番の３</v>
      </c>
      <c r="J3029" s="237" t="s">
        <v>1639</v>
      </c>
      <c r="K3029" s="237" t="s">
        <v>1640</v>
      </c>
      <c r="L3029" s="237" t="s">
        <v>248</v>
      </c>
      <c r="M3029" s="237" t="s">
        <v>1641</v>
      </c>
      <c r="N3029" s="237" t="s">
        <v>13359</v>
      </c>
      <c r="O3029" s="237" t="s">
        <v>13360</v>
      </c>
      <c r="P3029" s="237" t="s">
        <v>1644</v>
      </c>
      <c r="Q3029" s="237" t="s">
        <v>1645</v>
      </c>
      <c r="R3029" s="237" t="s">
        <v>1916</v>
      </c>
      <c r="S3029" s="237" t="s">
        <v>1917</v>
      </c>
      <c r="T3029" s="237"/>
      <c r="U3029" s="237" t="s">
        <v>13361</v>
      </c>
      <c r="V3029" s="237" t="s">
        <v>19061</v>
      </c>
      <c r="W3029" s="237"/>
      <c r="X3029" s="237" t="s">
        <v>13322</v>
      </c>
      <c r="Y3029" s="237" t="s">
        <v>13359</v>
      </c>
      <c r="Z3029" s="237" t="s">
        <v>13360</v>
      </c>
      <c r="AA3029" s="237" t="str">
        <f t="shared" si="526"/>
        <v>ナカマチブランチ</v>
      </c>
      <c r="AB3029" s="237" t="s">
        <v>1644</v>
      </c>
      <c r="AC3029" s="237" t="str">
        <f t="shared" si="527"/>
        <v>988</v>
      </c>
      <c r="AD3029" s="237" t="str">
        <f t="shared" si="528"/>
        <v>0153</v>
      </c>
      <c r="AE3029" s="237" t="s">
        <v>1645</v>
      </c>
      <c r="AF3029" s="237" t="s">
        <v>1916</v>
      </c>
      <c r="AG3029" s="237" t="str">
        <f t="shared" si="529"/>
        <v>気仙沼市松崎面瀬１７－１</v>
      </c>
      <c r="AH3029" s="237" t="s">
        <v>1917</v>
      </c>
      <c r="AI3029" s="237" t="s">
        <v>13362</v>
      </c>
      <c r="AJ3029" s="237" t="s">
        <v>260</v>
      </c>
    </row>
    <row r="3030" spans="1:36">
      <c r="A3030" s="237" t="str">
        <f t="shared" si="521"/>
        <v>0420500480共同生活援助（指定共同生活援助）</v>
      </c>
      <c r="B3030" s="237" t="s">
        <v>1768</v>
      </c>
      <c r="C3030" s="237" t="s">
        <v>1769</v>
      </c>
      <c r="D3030" s="237" t="str">
        <f t="shared" si="522"/>
        <v>トクテイヒエイリカツドウホウジンネットワークオレンジ</v>
      </c>
      <c r="E3030" s="237" t="s">
        <v>1770</v>
      </c>
      <c r="F3030" s="237" t="str">
        <f t="shared" si="523"/>
        <v>988</v>
      </c>
      <c r="G3030" s="237" t="str">
        <f t="shared" si="524"/>
        <v>0085</v>
      </c>
      <c r="H3030" s="237" t="s">
        <v>1771</v>
      </c>
      <c r="I3030" s="237" t="str">
        <f t="shared" si="525"/>
        <v>気仙沼市三日町２丁目２番１５号</v>
      </c>
      <c r="J3030" s="237" t="s">
        <v>1772</v>
      </c>
      <c r="K3030" s="237" t="s">
        <v>1773</v>
      </c>
      <c r="L3030" s="237" t="s">
        <v>901</v>
      </c>
      <c r="M3030" s="237" t="s">
        <v>1774</v>
      </c>
      <c r="N3030" s="237" t="s">
        <v>13363</v>
      </c>
      <c r="O3030" s="237" t="s">
        <v>13364</v>
      </c>
      <c r="P3030" s="237" t="s">
        <v>13365</v>
      </c>
      <c r="Q3030" s="237" t="s">
        <v>1645</v>
      </c>
      <c r="R3030" s="237" t="s">
        <v>13366</v>
      </c>
      <c r="S3030" s="237" t="s">
        <v>13367</v>
      </c>
      <c r="T3030" s="237" t="s">
        <v>13367</v>
      </c>
      <c r="U3030" s="237" t="s">
        <v>13368</v>
      </c>
      <c r="V3030" s="237" t="s">
        <v>19060</v>
      </c>
      <c r="W3030" s="237"/>
      <c r="X3030" s="237" t="s">
        <v>13229</v>
      </c>
      <c r="Y3030" s="237" t="s">
        <v>13363</v>
      </c>
      <c r="Z3030" s="237" t="s">
        <v>13364</v>
      </c>
      <c r="AA3030" s="237" t="str">
        <f t="shared" si="526"/>
        <v>アットホームオレンジ</v>
      </c>
      <c r="AB3030" s="237" t="s">
        <v>13365</v>
      </c>
      <c r="AC3030" s="237" t="str">
        <f t="shared" si="527"/>
        <v>988</v>
      </c>
      <c r="AD3030" s="237" t="str">
        <f t="shared" si="528"/>
        <v>0821</v>
      </c>
      <c r="AE3030" s="237" t="s">
        <v>1645</v>
      </c>
      <c r="AF3030" s="237" t="s">
        <v>13366</v>
      </c>
      <c r="AG3030" s="237" t="str">
        <f t="shared" si="529"/>
        <v>気仙沼市大林１８番１</v>
      </c>
      <c r="AH3030" s="237" t="s">
        <v>13367</v>
      </c>
      <c r="AI3030" s="237" t="s">
        <v>13367</v>
      </c>
      <c r="AJ3030" s="237" t="s">
        <v>260</v>
      </c>
    </row>
    <row r="3031" spans="1:36">
      <c r="A3031" s="237" t="str">
        <f t="shared" si="521"/>
        <v>0420500498共同生活援助（指定共同生活援助）</v>
      </c>
      <c r="B3031" s="237" t="s">
        <v>1931</v>
      </c>
      <c r="C3031" s="237" t="s">
        <v>1932</v>
      </c>
      <c r="D3031" s="237" t="str">
        <f t="shared" si="522"/>
        <v>サンシャインフクシゴウドウカイシャ</v>
      </c>
      <c r="E3031" s="237" t="s">
        <v>1933</v>
      </c>
      <c r="F3031" s="237" t="str">
        <f t="shared" si="523"/>
        <v>988</v>
      </c>
      <c r="G3031" s="237" t="str">
        <f t="shared" si="524"/>
        <v>0122</v>
      </c>
      <c r="H3031" s="237" t="s">
        <v>1934</v>
      </c>
      <c r="I3031" s="237" t="str">
        <f t="shared" si="525"/>
        <v>気仙沼市松崎五駄鱈２３番地２</v>
      </c>
      <c r="J3031" s="237" t="s">
        <v>1935</v>
      </c>
      <c r="K3031" s="237" t="s">
        <v>1936</v>
      </c>
      <c r="L3031" s="237" t="s">
        <v>821</v>
      </c>
      <c r="M3031" s="237" t="s">
        <v>1937</v>
      </c>
      <c r="N3031" s="237" t="s">
        <v>1931</v>
      </c>
      <c r="O3031" s="237" t="s">
        <v>1932</v>
      </c>
      <c r="P3031" s="237" t="s">
        <v>1933</v>
      </c>
      <c r="Q3031" s="237" t="s">
        <v>1645</v>
      </c>
      <c r="R3031" s="237" t="s">
        <v>1934</v>
      </c>
      <c r="S3031" s="237" t="s">
        <v>1935</v>
      </c>
      <c r="T3031" s="237" t="s">
        <v>1936</v>
      </c>
      <c r="U3031" s="237" t="s">
        <v>13369</v>
      </c>
      <c r="V3031" s="237" t="s">
        <v>19060</v>
      </c>
      <c r="W3031" s="237"/>
      <c r="X3031" s="237" t="s">
        <v>13229</v>
      </c>
      <c r="Y3031" s="237" t="s">
        <v>1931</v>
      </c>
      <c r="Z3031" s="237" t="s">
        <v>1932</v>
      </c>
      <c r="AA3031" s="237" t="str">
        <f t="shared" si="526"/>
        <v>サンシャインフクシゴウドウカイシャ</v>
      </c>
      <c r="AB3031" s="237" t="s">
        <v>1933</v>
      </c>
      <c r="AC3031" s="237" t="str">
        <f t="shared" si="527"/>
        <v>988</v>
      </c>
      <c r="AD3031" s="237" t="str">
        <f t="shared" si="528"/>
        <v>0122</v>
      </c>
      <c r="AE3031" s="237" t="s">
        <v>1645</v>
      </c>
      <c r="AF3031" s="237" t="s">
        <v>1934</v>
      </c>
      <c r="AG3031" s="237" t="str">
        <f t="shared" si="529"/>
        <v>気仙沼市松崎五駄鱈２３番地２</v>
      </c>
      <c r="AH3031" s="237" t="s">
        <v>1935</v>
      </c>
      <c r="AI3031" s="237" t="s">
        <v>1936</v>
      </c>
      <c r="AJ3031" s="237" t="s">
        <v>260</v>
      </c>
    </row>
    <row r="3032" spans="1:36">
      <c r="A3032" s="237" t="str">
        <f t="shared" si="521"/>
        <v>0420600017共同生活援助（外部サービス利用型）</v>
      </c>
      <c r="B3032" s="237" t="s">
        <v>13370</v>
      </c>
      <c r="C3032" s="237" t="s">
        <v>13371</v>
      </c>
      <c r="D3032" s="237" t="str">
        <f t="shared" si="522"/>
        <v>イリョウホウジンシャダンザオウカイ</v>
      </c>
      <c r="E3032" s="237" t="s">
        <v>2045</v>
      </c>
      <c r="F3032" s="237" t="str">
        <f t="shared" si="523"/>
        <v>989</v>
      </c>
      <c r="G3032" s="237" t="str">
        <f t="shared" si="524"/>
        <v>0213</v>
      </c>
      <c r="H3032" s="237" t="s">
        <v>13372</v>
      </c>
      <c r="I3032" s="237" t="str">
        <f t="shared" si="525"/>
        <v>白石市大鷹沢三沢字中山７４番地の１０</v>
      </c>
      <c r="J3032" s="237" t="s">
        <v>13373</v>
      </c>
      <c r="K3032" s="237"/>
      <c r="L3032" s="237" t="s">
        <v>248</v>
      </c>
      <c r="M3032" s="237" t="s">
        <v>13374</v>
      </c>
      <c r="N3032" s="237" t="s">
        <v>13375</v>
      </c>
      <c r="O3032" s="237" t="s">
        <v>13376</v>
      </c>
      <c r="P3032" s="237" t="s">
        <v>2045</v>
      </c>
      <c r="Q3032" s="237" t="s">
        <v>1947</v>
      </c>
      <c r="R3032" s="237" t="s">
        <v>13377</v>
      </c>
      <c r="S3032" s="237" t="s">
        <v>13378</v>
      </c>
      <c r="T3032" s="237" t="s">
        <v>13379</v>
      </c>
      <c r="U3032" s="237" t="s">
        <v>13380</v>
      </c>
      <c r="V3032" s="237" t="s">
        <v>19061</v>
      </c>
      <c r="W3032" s="237"/>
      <c r="X3032" s="237" t="s">
        <v>13322</v>
      </c>
      <c r="Y3032" s="237" t="s">
        <v>13375</v>
      </c>
      <c r="Z3032" s="237" t="s">
        <v>13376</v>
      </c>
      <c r="AA3032" s="237" t="str">
        <f t="shared" si="526"/>
        <v>グルッペ</v>
      </c>
      <c r="AB3032" s="237" t="s">
        <v>2045</v>
      </c>
      <c r="AC3032" s="237" t="str">
        <f t="shared" si="527"/>
        <v>989</v>
      </c>
      <c r="AD3032" s="237" t="str">
        <f t="shared" si="528"/>
        <v>0213</v>
      </c>
      <c r="AE3032" s="237" t="s">
        <v>1947</v>
      </c>
      <c r="AF3032" s="237" t="s">
        <v>13377</v>
      </c>
      <c r="AG3032" s="237" t="str">
        <f t="shared" si="529"/>
        <v>白石市大鷹沢三沢字中山７４番地の１４</v>
      </c>
      <c r="AH3032" s="237" t="s">
        <v>13378</v>
      </c>
      <c r="AI3032" s="237"/>
      <c r="AJ3032" s="237" t="s">
        <v>260</v>
      </c>
    </row>
    <row r="3033" spans="1:36">
      <c r="A3033" s="237" t="str">
        <f t="shared" si="521"/>
        <v>0420600140共同生活介護</v>
      </c>
      <c r="B3033" s="237" t="s">
        <v>1949</v>
      </c>
      <c r="C3033" s="237" t="s">
        <v>1950</v>
      </c>
      <c r="D3033" s="237" t="str">
        <f t="shared" si="522"/>
        <v>シャカイフクシホウジン　シロイシヨウコウエン</v>
      </c>
      <c r="E3033" s="237" t="s">
        <v>1951</v>
      </c>
      <c r="F3033" s="237" t="str">
        <f t="shared" si="523"/>
        <v>989</v>
      </c>
      <c r="G3033" s="237" t="str">
        <f t="shared" si="524"/>
        <v>0232</v>
      </c>
      <c r="H3033" s="237" t="s">
        <v>1952</v>
      </c>
      <c r="I3033" s="237" t="str">
        <f t="shared" si="525"/>
        <v>白石市福岡長袋字小倉山１４番地の２</v>
      </c>
      <c r="J3033" s="237" t="s">
        <v>1953</v>
      </c>
      <c r="K3033" s="237" t="s">
        <v>1954</v>
      </c>
      <c r="L3033" s="237" t="s">
        <v>248</v>
      </c>
      <c r="M3033" s="237" t="s">
        <v>1955</v>
      </c>
      <c r="N3033" s="237" t="s">
        <v>13381</v>
      </c>
      <c r="O3033" s="237" t="s">
        <v>13382</v>
      </c>
      <c r="P3033" s="237" t="s">
        <v>2030</v>
      </c>
      <c r="Q3033" s="237" t="s">
        <v>1947</v>
      </c>
      <c r="R3033" s="237" t="s">
        <v>2031</v>
      </c>
      <c r="S3033" s="237" t="s">
        <v>13383</v>
      </c>
      <c r="T3033" s="237" t="s">
        <v>13383</v>
      </c>
      <c r="U3033" s="237" t="s">
        <v>13384</v>
      </c>
      <c r="V3033" s="237" t="s">
        <v>13221</v>
      </c>
      <c r="W3033" s="237"/>
      <c r="X3033" s="237"/>
      <c r="Y3033" s="237" t="s">
        <v>13385</v>
      </c>
      <c r="Z3033" s="237" t="s">
        <v>13386</v>
      </c>
      <c r="AA3033" s="237" t="str">
        <f t="shared" si="526"/>
        <v>ヒガシマチホーム</v>
      </c>
      <c r="AB3033" s="237" t="s">
        <v>2030</v>
      </c>
      <c r="AC3033" s="237" t="str">
        <f t="shared" si="527"/>
        <v>989</v>
      </c>
      <c r="AD3033" s="237" t="str">
        <f t="shared" si="528"/>
        <v>0225</v>
      </c>
      <c r="AE3033" s="237" t="s">
        <v>1947</v>
      </c>
      <c r="AF3033" s="237" t="s">
        <v>13387</v>
      </c>
      <c r="AG3033" s="237" t="str">
        <f t="shared" si="529"/>
        <v>白石市東町三丁目３番２５号</v>
      </c>
      <c r="AH3033" s="237" t="s">
        <v>1953</v>
      </c>
      <c r="AI3033" s="237" t="s">
        <v>1954</v>
      </c>
      <c r="AJ3033" s="237" t="s">
        <v>260</v>
      </c>
    </row>
    <row r="3034" spans="1:36">
      <c r="A3034" s="237" t="str">
        <f t="shared" si="521"/>
        <v>0420600140共同生活援助（指定共同生活援助）</v>
      </c>
      <c r="B3034" s="237" t="s">
        <v>1949</v>
      </c>
      <c r="C3034" s="237" t="s">
        <v>1950</v>
      </c>
      <c r="D3034" s="237" t="str">
        <f t="shared" si="522"/>
        <v>シャカイフクシホウジン　シロイシヨウコウエン</v>
      </c>
      <c r="E3034" s="237" t="s">
        <v>1951</v>
      </c>
      <c r="F3034" s="237" t="str">
        <f t="shared" si="523"/>
        <v>989</v>
      </c>
      <c r="G3034" s="237" t="str">
        <f t="shared" si="524"/>
        <v>0232</v>
      </c>
      <c r="H3034" s="237" t="s">
        <v>1952</v>
      </c>
      <c r="I3034" s="237" t="str">
        <f t="shared" si="525"/>
        <v>白石市福岡長袋字小倉山１４番地の２</v>
      </c>
      <c r="J3034" s="237" t="s">
        <v>1953</v>
      </c>
      <c r="K3034" s="237" t="s">
        <v>1954</v>
      </c>
      <c r="L3034" s="237" t="s">
        <v>248</v>
      </c>
      <c r="M3034" s="237" t="s">
        <v>1955</v>
      </c>
      <c r="N3034" s="237" t="s">
        <v>13381</v>
      </c>
      <c r="O3034" s="237" t="s">
        <v>13382</v>
      </c>
      <c r="P3034" s="237" t="s">
        <v>2030</v>
      </c>
      <c r="Q3034" s="237" t="s">
        <v>1947</v>
      </c>
      <c r="R3034" s="237" t="s">
        <v>2031</v>
      </c>
      <c r="S3034" s="237" t="s">
        <v>13383</v>
      </c>
      <c r="T3034" s="237" t="s">
        <v>13383</v>
      </c>
      <c r="U3034" s="237" t="s">
        <v>13384</v>
      </c>
      <c r="V3034" s="237" t="s">
        <v>19060</v>
      </c>
      <c r="W3034" s="237"/>
      <c r="X3034" s="237" t="s">
        <v>13229</v>
      </c>
      <c r="Y3034" s="237" t="s">
        <v>13381</v>
      </c>
      <c r="Z3034" s="237" t="s">
        <v>13382</v>
      </c>
      <c r="AA3034" s="237" t="str">
        <f t="shared" si="526"/>
        <v>チイキセイカツエンジョセンター　ポレポレ</v>
      </c>
      <c r="AB3034" s="237" t="s">
        <v>2030</v>
      </c>
      <c r="AC3034" s="237" t="str">
        <f t="shared" si="527"/>
        <v>989</v>
      </c>
      <c r="AD3034" s="237" t="str">
        <f t="shared" si="528"/>
        <v>0225</v>
      </c>
      <c r="AE3034" s="237" t="s">
        <v>1947</v>
      </c>
      <c r="AF3034" s="237" t="s">
        <v>2031</v>
      </c>
      <c r="AG3034" s="237" t="str">
        <f t="shared" si="529"/>
        <v>白石市東町二丁目２番地３</v>
      </c>
      <c r="AH3034" s="237" t="s">
        <v>13388</v>
      </c>
      <c r="AI3034" s="237" t="s">
        <v>13389</v>
      </c>
      <c r="AJ3034" s="237" t="s">
        <v>260</v>
      </c>
    </row>
    <row r="3035" spans="1:36">
      <c r="A3035" s="237" t="str">
        <f t="shared" si="521"/>
        <v>0420600157共同生活介護</v>
      </c>
      <c r="B3035" s="237" t="s">
        <v>1949</v>
      </c>
      <c r="C3035" s="237" t="s">
        <v>1950</v>
      </c>
      <c r="D3035" s="237" t="str">
        <f t="shared" si="522"/>
        <v>シャカイフクシホウジン　シロイシヨウコウエン</v>
      </c>
      <c r="E3035" s="237" t="s">
        <v>1951</v>
      </c>
      <c r="F3035" s="237" t="str">
        <f t="shared" si="523"/>
        <v>989</v>
      </c>
      <c r="G3035" s="237" t="str">
        <f t="shared" si="524"/>
        <v>0232</v>
      </c>
      <c r="H3035" s="237" t="s">
        <v>1952</v>
      </c>
      <c r="I3035" s="237" t="str">
        <f t="shared" si="525"/>
        <v>白石市福岡長袋字小倉山１４番地の２</v>
      </c>
      <c r="J3035" s="237" t="s">
        <v>1953</v>
      </c>
      <c r="K3035" s="237" t="s">
        <v>1954</v>
      </c>
      <c r="L3035" s="237" t="s">
        <v>248</v>
      </c>
      <c r="M3035" s="237" t="s">
        <v>1955</v>
      </c>
      <c r="N3035" s="237" t="s">
        <v>13390</v>
      </c>
      <c r="O3035" s="237" t="s">
        <v>13391</v>
      </c>
      <c r="P3035" s="237" t="s">
        <v>1951</v>
      </c>
      <c r="Q3035" s="237" t="s">
        <v>1947</v>
      </c>
      <c r="R3035" s="237" t="s">
        <v>13392</v>
      </c>
      <c r="S3035" s="237" t="s">
        <v>13393</v>
      </c>
      <c r="T3035" s="237" t="s">
        <v>13394</v>
      </c>
      <c r="U3035" s="237" t="s">
        <v>13395</v>
      </c>
      <c r="V3035" s="237" t="s">
        <v>13221</v>
      </c>
      <c r="W3035" s="237"/>
      <c r="X3035" s="237"/>
      <c r="Y3035" s="237" t="s">
        <v>13390</v>
      </c>
      <c r="Z3035" s="237" t="s">
        <v>13391</v>
      </c>
      <c r="AA3035" s="237" t="str">
        <f t="shared" si="526"/>
        <v>ナガサカ</v>
      </c>
      <c r="AB3035" s="237" t="s">
        <v>1951</v>
      </c>
      <c r="AC3035" s="237" t="str">
        <f t="shared" si="527"/>
        <v>989</v>
      </c>
      <c r="AD3035" s="237" t="str">
        <f t="shared" si="528"/>
        <v>0232</v>
      </c>
      <c r="AE3035" s="237" t="s">
        <v>1947</v>
      </c>
      <c r="AF3035" s="237" t="s">
        <v>13392</v>
      </c>
      <c r="AG3035" s="237" t="str">
        <f t="shared" si="529"/>
        <v>白石市福岡長袋字永坂１番地</v>
      </c>
      <c r="AH3035" s="237" t="s">
        <v>13393</v>
      </c>
      <c r="AI3035" s="237" t="s">
        <v>13394</v>
      </c>
      <c r="AJ3035" s="237" t="s">
        <v>260</v>
      </c>
    </row>
    <row r="3036" spans="1:36">
      <c r="A3036" s="237" t="str">
        <f t="shared" si="521"/>
        <v>0420600157共同生活援助（指定共同生活援助）</v>
      </c>
      <c r="B3036" s="237" t="s">
        <v>1949</v>
      </c>
      <c r="C3036" s="237" t="s">
        <v>1950</v>
      </c>
      <c r="D3036" s="237" t="str">
        <f t="shared" si="522"/>
        <v>シャカイフクシホウジン　シロイシヨウコウエン</v>
      </c>
      <c r="E3036" s="237" t="s">
        <v>1951</v>
      </c>
      <c r="F3036" s="237" t="str">
        <f t="shared" si="523"/>
        <v>989</v>
      </c>
      <c r="G3036" s="237" t="str">
        <f t="shared" si="524"/>
        <v>0232</v>
      </c>
      <c r="H3036" s="237" t="s">
        <v>1952</v>
      </c>
      <c r="I3036" s="237" t="str">
        <f t="shared" si="525"/>
        <v>白石市福岡長袋字小倉山１４番地の２</v>
      </c>
      <c r="J3036" s="237" t="s">
        <v>1953</v>
      </c>
      <c r="K3036" s="237" t="s">
        <v>1954</v>
      </c>
      <c r="L3036" s="237" t="s">
        <v>248</v>
      </c>
      <c r="M3036" s="237" t="s">
        <v>1955</v>
      </c>
      <c r="N3036" s="237" t="s">
        <v>13390</v>
      </c>
      <c r="O3036" s="237" t="s">
        <v>13391</v>
      </c>
      <c r="P3036" s="237" t="s">
        <v>1951</v>
      </c>
      <c r="Q3036" s="237" t="s">
        <v>1947</v>
      </c>
      <c r="R3036" s="237" t="s">
        <v>13392</v>
      </c>
      <c r="S3036" s="237" t="s">
        <v>13393</v>
      </c>
      <c r="T3036" s="237" t="s">
        <v>13394</v>
      </c>
      <c r="U3036" s="237" t="s">
        <v>13395</v>
      </c>
      <c r="V3036" s="237" t="s">
        <v>19060</v>
      </c>
      <c r="W3036" s="237"/>
      <c r="X3036" s="237" t="s">
        <v>13229</v>
      </c>
      <c r="Y3036" s="237" t="s">
        <v>13390</v>
      </c>
      <c r="Z3036" s="237" t="s">
        <v>13391</v>
      </c>
      <c r="AA3036" s="237" t="str">
        <f t="shared" si="526"/>
        <v>ナガサカ</v>
      </c>
      <c r="AB3036" s="237" t="s">
        <v>1951</v>
      </c>
      <c r="AC3036" s="237" t="str">
        <f t="shared" si="527"/>
        <v>989</v>
      </c>
      <c r="AD3036" s="237" t="str">
        <f t="shared" si="528"/>
        <v>0232</v>
      </c>
      <c r="AE3036" s="237" t="s">
        <v>1947</v>
      </c>
      <c r="AF3036" s="237" t="s">
        <v>13392</v>
      </c>
      <c r="AG3036" s="237" t="str">
        <f t="shared" si="529"/>
        <v>白石市福岡長袋字永坂１番地</v>
      </c>
      <c r="AH3036" s="237" t="s">
        <v>13393</v>
      </c>
      <c r="AI3036" s="237" t="s">
        <v>13394</v>
      </c>
      <c r="AJ3036" s="237" t="s">
        <v>260</v>
      </c>
    </row>
    <row r="3037" spans="1:36">
      <c r="A3037" s="237" t="str">
        <f t="shared" si="521"/>
        <v>0420700148共同生活介護</v>
      </c>
      <c r="B3037" s="237" t="s">
        <v>2451</v>
      </c>
      <c r="C3037" s="237" t="s">
        <v>2452</v>
      </c>
      <c r="D3037" s="237" t="str">
        <f t="shared" si="522"/>
        <v>トクテイヒエイリカツドウホウジンナトリメンタルヘルスキョウカイ</v>
      </c>
      <c r="E3037" s="237" t="s">
        <v>2453</v>
      </c>
      <c r="F3037" s="237" t="str">
        <f t="shared" si="523"/>
        <v>981</v>
      </c>
      <c r="G3037" s="237" t="str">
        <f t="shared" si="524"/>
        <v>1223</v>
      </c>
      <c r="H3037" s="237" t="s">
        <v>2454</v>
      </c>
      <c r="I3037" s="237" t="str">
        <f t="shared" si="525"/>
        <v>名取市下余田字中荷６２７番地１５</v>
      </c>
      <c r="J3037" s="237" t="s">
        <v>2455</v>
      </c>
      <c r="K3037" s="237" t="s">
        <v>2456</v>
      </c>
      <c r="L3037" s="237" t="s">
        <v>248</v>
      </c>
      <c r="M3037" s="237" t="s">
        <v>2457</v>
      </c>
      <c r="N3037" s="237" t="s">
        <v>13396</v>
      </c>
      <c r="O3037" s="237" t="s">
        <v>13397</v>
      </c>
      <c r="P3037" s="237" t="s">
        <v>2229</v>
      </c>
      <c r="Q3037" s="237" t="s">
        <v>2128</v>
      </c>
      <c r="R3037" s="237" t="s">
        <v>13398</v>
      </c>
      <c r="S3037" s="237" t="s">
        <v>2455</v>
      </c>
      <c r="T3037" s="237" t="s">
        <v>13399</v>
      </c>
      <c r="U3037" s="237" t="s">
        <v>13400</v>
      </c>
      <c r="V3037" s="237" t="s">
        <v>13221</v>
      </c>
      <c r="W3037" s="237"/>
      <c r="X3037" s="237"/>
      <c r="Y3037" s="237" t="s">
        <v>13396</v>
      </c>
      <c r="Z3037" s="237" t="s">
        <v>13397</v>
      </c>
      <c r="AA3037" s="237" t="str">
        <f t="shared" si="526"/>
        <v>ナトリメンタルヘルス</v>
      </c>
      <c r="AB3037" s="237" t="s">
        <v>2229</v>
      </c>
      <c r="AC3037" s="237" t="str">
        <f t="shared" si="527"/>
        <v>981</v>
      </c>
      <c r="AD3037" s="237" t="str">
        <f t="shared" si="528"/>
        <v>1235</v>
      </c>
      <c r="AE3037" s="237" t="s">
        <v>2128</v>
      </c>
      <c r="AF3037" s="237" t="s">
        <v>13401</v>
      </c>
      <c r="AG3037" s="237" t="str">
        <f t="shared" si="529"/>
        <v>名取市名取が丘二丁目１０－１</v>
      </c>
      <c r="AH3037" s="237" t="s">
        <v>13399</v>
      </c>
      <c r="AI3037" s="237"/>
      <c r="AJ3037" s="237" t="s">
        <v>332</v>
      </c>
    </row>
    <row r="3038" spans="1:36">
      <c r="A3038" s="237" t="str">
        <f t="shared" si="521"/>
        <v>0420700148共同生活援助（指定共同生活援助）</v>
      </c>
      <c r="B3038" s="237" t="s">
        <v>2451</v>
      </c>
      <c r="C3038" s="237" t="s">
        <v>2452</v>
      </c>
      <c r="D3038" s="237" t="str">
        <f t="shared" si="522"/>
        <v>トクテイヒエイリカツドウホウジンナトリメンタルヘルスキョウカイ</v>
      </c>
      <c r="E3038" s="237" t="s">
        <v>2453</v>
      </c>
      <c r="F3038" s="237" t="str">
        <f t="shared" si="523"/>
        <v>981</v>
      </c>
      <c r="G3038" s="237" t="str">
        <f t="shared" si="524"/>
        <v>1223</v>
      </c>
      <c r="H3038" s="237" t="s">
        <v>2454</v>
      </c>
      <c r="I3038" s="237" t="str">
        <f t="shared" si="525"/>
        <v>名取市下余田字中荷６２７番地１５</v>
      </c>
      <c r="J3038" s="237" t="s">
        <v>2455</v>
      </c>
      <c r="K3038" s="237" t="s">
        <v>2456</v>
      </c>
      <c r="L3038" s="237" t="s">
        <v>248</v>
      </c>
      <c r="M3038" s="237" t="s">
        <v>2457</v>
      </c>
      <c r="N3038" s="237" t="s">
        <v>13396</v>
      </c>
      <c r="O3038" s="237" t="s">
        <v>13397</v>
      </c>
      <c r="P3038" s="237" t="s">
        <v>2229</v>
      </c>
      <c r="Q3038" s="237" t="s">
        <v>2128</v>
      </c>
      <c r="R3038" s="237" t="s">
        <v>13398</v>
      </c>
      <c r="S3038" s="237" t="s">
        <v>2455</v>
      </c>
      <c r="T3038" s="237" t="s">
        <v>13399</v>
      </c>
      <c r="U3038" s="237" t="s">
        <v>13400</v>
      </c>
      <c r="V3038" s="237" t="s">
        <v>19060</v>
      </c>
      <c r="W3038" s="237"/>
      <c r="X3038" s="237" t="s">
        <v>13229</v>
      </c>
      <c r="Y3038" s="237" t="s">
        <v>13396</v>
      </c>
      <c r="Z3038" s="237" t="s">
        <v>13397</v>
      </c>
      <c r="AA3038" s="237" t="str">
        <f t="shared" si="526"/>
        <v>ナトリメンタルヘルス</v>
      </c>
      <c r="AB3038" s="237" t="s">
        <v>2229</v>
      </c>
      <c r="AC3038" s="237" t="str">
        <f t="shared" si="527"/>
        <v>981</v>
      </c>
      <c r="AD3038" s="237" t="str">
        <f t="shared" si="528"/>
        <v>1235</v>
      </c>
      <c r="AE3038" s="237" t="s">
        <v>2128</v>
      </c>
      <c r="AF3038" s="237" t="s">
        <v>13398</v>
      </c>
      <c r="AG3038" s="237" t="str">
        <f t="shared" si="529"/>
        <v>名取市名取が丘二丁目１０－１齋藤荘</v>
      </c>
      <c r="AH3038" s="237" t="s">
        <v>13402</v>
      </c>
      <c r="AI3038" s="237" t="s">
        <v>13399</v>
      </c>
      <c r="AJ3038" s="237" t="s">
        <v>260</v>
      </c>
    </row>
    <row r="3039" spans="1:36">
      <c r="A3039" s="237" t="str">
        <f t="shared" si="521"/>
        <v>0420700189共同生活介護</v>
      </c>
      <c r="B3039" s="237" t="s">
        <v>13403</v>
      </c>
      <c r="C3039" s="237" t="s">
        <v>13404</v>
      </c>
      <c r="D3039" s="237" t="str">
        <f t="shared" si="522"/>
        <v>シャカイフクシホウジンミズホ</v>
      </c>
      <c r="E3039" s="237" t="s">
        <v>2453</v>
      </c>
      <c r="F3039" s="237" t="str">
        <f t="shared" si="523"/>
        <v>981</v>
      </c>
      <c r="G3039" s="237" t="str">
        <f t="shared" si="524"/>
        <v>1223</v>
      </c>
      <c r="H3039" s="237" t="s">
        <v>13405</v>
      </c>
      <c r="I3039" s="237" t="str">
        <f t="shared" si="525"/>
        <v>名取市下余田字鹿島８６番地５</v>
      </c>
      <c r="J3039" s="237" t="s">
        <v>13406</v>
      </c>
      <c r="K3039" s="237" t="s">
        <v>13407</v>
      </c>
      <c r="L3039" s="237" t="s">
        <v>248</v>
      </c>
      <c r="M3039" s="237" t="s">
        <v>13408</v>
      </c>
      <c r="N3039" s="237" t="s">
        <v>13409</v>
      </c>
      <c r="O3039" s="237" t="s">
        <v>13410</v>
      </c>
      <c r="P3039" s="237" t="s">
        <v>2453</v>
      </c>
      <c r="Q3039" s="237" t="s">
        <v>2128</v>
      </c>
      <c r="R3039" s="237" t="s">
        <v>13405</v>
      </c>
      <c r="S3039" s="237" t="s">
        <v>13406</v>
      </c>
      <c r="T3039" s="237" t="s">
        <v>13407</v>
      </c>
      <c r="U3039" s="237" t="s">
        <v>13411</v>
      </c>
      <c r="V3039" s="237" t="s">
        <v>13221</v>
      </c>
      <c r="W3039" s="237"/>
      <c r="X3039" s="237"/>
      <c r="Y3039" s="237" t="s">
        <v>13409</v>
      </c>
      <c r="Z3039" s="237" t="s">
        <v>13410</v>
      </c>
      <c r="AA3039" s="237" t="str">
        <f t="shared" si="526"/>
        <v>グループホームウラヤス</v>
      </c>
      <c r="AB3039" s="237" t="s">
        <v>2453</v>
      </c>
      <c r="AC3039" s="237" t="str">
        <f t="shared" si="527"/>
        <v>981</v>
      </c>
      <c r="AD3039" s="237" t="str">
        <f t="shared" si="528"/>
        <v>1223</v>
      </c>
      <c r="AE3039" s="237" t="s">
        <v>2128</v>
      </c>
      <c r="AF3039" s="237" t="s">
        <v>13405</v>
      </c>
      <c r="AG3039" s="237" t="str">
        <f t="shared" si="529"/>
        <v>名取市下余田字鹿島８６番地５</v>
      </c>
      <c r="AH3039" s="237" t="s">
        <v>13406</v>
      </c>
      <c r="AI3039" s="237" t="s">
        <v>13407</v>
      </c>
      <c r="AJ3039" s="237" t="s">
        <v>332</v>
      </c>
    </row>
    <row r="3040" spans="1:36">
      <c r="A3040" s="237" t="str">
        <f t="shared" si="521"/>
        <v>0420700189共同生活援助（指定共同生活援助）</v>
      </c>
      <c r="B3040" s="237" t="s">
        <v>13403</v>
      </c>
      <c r="C3040" s="237" t="s">
        <v>13404</v>
      </c>
      <c r="D3040" s="237" t="str">
        <f t="shared" si="522"/>
        <v>シャカイフクシホウジンミズホ</v>
      </c>
      <c r="E3040" s="237" t="s">
        <v>2453</v>
      </c>
      <c r="F3040" s="237" t="str">
        <f t="shared" si="523"/>
        <v>981</v>
      </c>
      <c r="G3040" s="237" t="str">
        <f t="shared" si="524"/>
        <v>1223</v>
      </c>
      <c r="H3040" s="237" t="s">
        <v>13405</v>
      </c>
      <c r="I3040" s="237" t="str">
        <f t="shared" si="525"/>
        <v>名取市下余田字鹿島８６番地５</v>
      </c>
      <c r="J3040" s="237" t="s">
        <v>13406</v>
      </c>
      <c r="K3040" s="237" t="s">
        <v>13407</v>
      </c>
      <c r="L3040" s="237" t="s">
        <v>248</v>
      </c>
      <c r="M3040" s="237" t="s">
        <v>13408</v>
      </c>
      <c r="N3040" s="237" t="s">
        <v>13409</v>
      </c>
      <c r="O3040" s="237" t="s">
        <v>13410</v>
      </c>
      <c r="P3040" s="237" t="s">
        <v>2453</v>
      </c>
      <c r="Q3040" s="237" t="s">
        <v>2128</v>
      </c>
      <c r="R3040" s="237" t="s">
        <v>13405</v>
      </c>
      <c r="S3040" s="237" t="s">
        <v>13406</v>
      </c>
      <c r="T3040" s="237" t="s">
        <v>13407</v>
      </c>
      <c r="U3040" s="237" t="s">
        <v>13411</v>
      </c>
      <c r="V3040" s="237" t="s">
        <v>19060</v>
      </c>
      <c r="W3040" s="237"/>
      <c r="X3040" s="237" t="s">
        <v>13229</v>
      </c>
      <c r="Y3040" s="237" t="s">
        <v>13409</v>
      </c>
      <c r="Z3040" s="237" t="s">
        <v>13410</v>
      </c>
      <c r="AA3040" s="237" t="str">
        <f t="shared" si="526"/>
        <v>グループホームウラヤス</v>
      </c>
      <c r="AB3040" s="237" t="s">
        <v>2453</v>
      </c>
      <c r="AC3040" s="237" t="str">
        <f t="shared" si="527"/>
        <v>981</v>
      </c>
      <c r="AD3040" s="237" t="str">
        <f t="shared" si="528"/>
        <v>1223</v>
      </c>
      <c r="AE3040" s="237" t="s">
        <v>2128</v>
      </c>
      <c r="AF3040" s="237" t="s">
        <v>13405</v>
      </c>
      <c r="AG3040" s="237" t="str">
        <f t="shared" si="529"/>
        <v>名取市下余田字鹿島８６番地５</v>
      </c>
      <c r="AH3040" s="237" t="s">
        <v>13406</v>
      </c>
      <c r="AI3040" s="237" t="s">
        <v>13407</v>
      </c>
      <c r="AJ3040" s="237" t="s">
        <v>260</v>
      </c>
    </row>
    <row r="3041" spans="1:36">
      <c r="A3041" s="237" t="str">
        <f t="shared" si="521"/>
        <v>0420700411共同生活援助（指定共同生活援助）</v>
      </c>
      <c r="B3041" s="237" t="s">
        <v>2364</v>
      </c>
      <c r="C3041" s="237" t="s">
        <v>2365</v>
      </c>
      <c r="D3041" s="237" t="str">
        <f t="shared" si="522"/>
        <v>カブシキガイシャ　ライフアップ</v>
      </c>
      <c r="E3041" s="237" t="s">
        <v>2366</v>
      </c>
      <c r="F3041" s="237" t="str">
        <f t="shared" si="523"/>
        <v>981</v>
      </c>
      <c r="G3041" s="237" t="str">
        <f t="shared" si="524"/>
        <v>3103</v>
      </c>
      <c r="H3041" s="237" t="s">
        <v>2367</v>
      </c>
      <c r="I3041" s="237" t="str">
        <f t="shared" si="525"/>
        <v>仙台市泉区山の寺1丁目25番3号</v>
      </c>
      <c r="J3041" s="237" t="s">
        <v>2368</v>
      </c>
      <c r="K3041" s="237" t="s">
        <v>2369</v>
      </c>
      <c r="L3041" s="237" t="s">
        <v>339</v>
      </c>
      <c r="M3041" s="237" t="s">
        <v>2370</v>
      </c>
      <c r="N3041" s="237" t="s">
        <v>2445</v>
      </c>
      <c r="O3041" s="237" t="s">
        <v>2446</v>
      </c>
      <c r="P3041" s="237" t="s">
        <v>2273</v>
      </c>
      <c r="Q3041" s="237" t="s">
        <v>2128</v>
      </c>
      <c r="R3041" s="237" t="s">
        <v>2447</v>
      </c>
      <c r="S3041" s="237" t="s">
        <v>2448</v>
      </c>
      <c r="T3041" s="237" t="s">
        <v>2449</v>
      </c>
      <c r="U3041" s="237" t="s">
        <v>13412</v>
      </c>
      <c r="V3041" s="237" t="s">
        <v>19060</v>
      </c>
      <c r="W3041" s="237"/>
      <c r="X3041" s="237" t="s">
        <v>13229</v>
      </c>
      <c r="Y3041" s="237" t="s">
        <v>2445</v>
      </c>
      <c r="Z3041" s="237" t="s">
        <v>2446</v>
      </c>
      <c r="AA3041" s="237" t="str">
        <f t="shared" si="526"/>
        <v>グループホーム　ナチノサト</v>
      </c>
      <c r="AB3041" s="237" t="s">
        <v>2273</v>
      </c>
      <c r="AC3041" s="237" t="str">
        <f t="shared" si="527"/>
        <v>981</v>
      </c>
      <c r="AD3041" s="237" t="str">
        <f t="shared" si="528"/>
        <v>1244</v>
      </c>
      <c r="AE3041" s="237" t="s">
        <v>2128</v>
      </c>
      <c r="AF3041" s="237" t="s">
        <v>2447</v>
      </c>
      <c r="AG3041" s="237" t="str">
        <f t="shared" si="529"/>
        <v>名取市那智が丘2-8-1</v>
      </c>
      <c r="AH3041" s="237" t="s">
        <v>2448</v>
      </c>
      <c r="AI3041" s="237" t="s">
        <v>2449</v>
      </c>
      <c r="AJ3041" s="237" t="s">
        <v>260</v>
      </c>
    </row>
    <row r="3042" spans="1:36">
      <c r="A3042" s="237" t="str">
        <f t="shared" si="521"/>
        <v>0420700429共同生活援助（指定共同生活援助）</v>
      </c>
      <c r="B3042" s="237" t="s">
        <v>2119</v>
      </c>
      <c r="C3042" s="237" t="s">
        <v>2120</v>
      </c>
      <c r="D3042" s="237" t="str">
        <f t="shared" si="522"/>
        <v>シャカイフクシホウジン　ミノリカイ</v>
      </c>
      <c r="E3042" s="237" t="s">
        <v>2121</v>
      </c>
      <c r="F3042" s="237" t="str">
        <f t="shared" si="523"/>
        <v>981</v>
      </c>
      <c r="G3042" s="237" t="str">
        <f t="shared" si="524"/>
        <v>1222</v>
      </c>
      <c r="H3042" s="237" t="s">
        <v>2122</v>
      </c>
      <c r="I3042" s="237" t="str">
        <f t="shared" si="525"/>
        <v>名取市上余田字千刈田528-1</v>
      </c>
      <c r="J3042" s="237" t="s">
        <v>2123</v>
      </c>
      <c r="K3042" s="237" t="s">
        <v>2124</v>
      </c>
      <c r="L3042" s="237" t="s">
        <v>248</v>
      </c>
      <c r="M3042" s="237" t="s">
        <v>2125</v>
      </c>
      <c r="N3042" s="237" t="s">
        <v>13413</v>
      </c>
      <c r="O3042" s="237" t="s">
        <v>13414</v>
      </c>
      <c r="P3042" s="237" t="s">
        <v>13415</v>
      </c>
      <c r="Q3042" s="237" t="s">
        <v>2128</v>
      </c>
      <c r="R3042" s="237" t="s">
        <v>13416</v>
      </c>
      <c r="S3042" s="237" t="s">
        <v>2123</v>
      </c>
      <c r="T3042" s="237" t="s">
        <v>2124</v>
      </c>
      <c r="U3042" s="237" t="s">
        <v>13417</v>
      </c>
      <c r="V3042" s="237" t="s">
        <v>19060</v>
      </c>
      <c r="W3042" s="237"/>
      <c r="X3042" s="237" t="s">
        <v>13229</v>
      </c>
      <c r="Y3042" s="237" t="s">
        <v>13413</v>
      </c>
      <c r="Z3042" s="237" t="s">
        <v>13414</v>
      </c>
      <c r="AA3042" s="237" t="str">
        <f t="shared" si="526"/>
        <v>ハーモニィハウス</v>
      </c>
      <c r="AB3042" s="237" t="s">
        <v>13415</v>
      </c>
      <c r="AC3042" s="237" t="str">
        <f t="shared" si="527"/>
        <v>981</v>
      </c>
      <c r="AD3042" s="237" t="str">
        <f t="shared" si="528"/>
        <v>1225</v>
      </c>
      <c r="AE3042" s="237" t="s">
        <v>2128</v>
      </c>
      <c r="AF3042" s="237" t="s">
        <v>13416</v>
      </c>
      <c r="AG3042" s="237" t="str">
        <f t="shared" si="529"/>
        <v>名取市飯野坂1-4-43</v>
      </c>
      <c r="AH3042" s="237" t="s">
        <v>13418</v>
      </c>
      <c r="AI3042" s="237"/>
      <c r="AJ3042" s="237" t="s">
        <v>260</v>
      </c>
    </row>
    <row r="3043" spans="1:36">
      <c r="A3043" s="237" t="str">
        <f t="shared" si="521"/>
        <v>0420700536共同生活援助（指定共同生活援助）</v>
      </c>
      <c r="B3043" s="237" t="s">
        <v>2482</v>
      </c>
      <c r="C3043" s="237" t="s">
        <v>2483</v>
      </c>
      <c r="D3043" s="237" t="str">
        <f t="shared" si="522"/>
        <v>カブシキカイシャウエルシスパートナーズ</v>
      </c>
      <c r="E3043" s="237" t="s">
        <v>2484</v>
      </c>
      <c r="F3043" s="237" t="str">
        <f t="shared" si="523"/>
        <v>980</v>
      </c>
      <c r="G3043" s="237" t="str">
        <f t="shared" si="524"/>
        <v>0811</v>
      </c>
      <c r="H3043" s="237" t="s">
        <v>2485</v>
      </c>
      <c r="I3043" s="237" t="str">
        <f t="shared" si="525"/>
        <v>仙台市青葉区一番町１丁目１番３０号</v>
      </c>
      <c r="J3043" s="237" t="s">
        <v>2486</v>
      </c>
      <c r="K3043" s="237" t="s">
        <v>2487</v>
      </c>
      <c r="L3043" s="237" t="s">
        <v>339</v>
      </c>
      <c r="M3043" s="237" t="s">
        <v>2488</v>
      </c>
      <c r="N3043" s="237" t="s">
        <v>13419</v>
      </c>
      <c r="O3043" s="237" t="s">
        <v>13420</v>
      </c>
      <c r="P3043" s="237" t="s">
        <v>2324</v>
      </c>
      <c r="Q3043" s="237" t="s">
        <v>2128</v>
      </c>
      <c r="R3043" s="237" t="s">
        <v>2491</v>
      </c>
      <c r="S3043" s="237" t="s">
        <v>2492</v>
      </c>
      <c r="T3043" s="237" t="s">
        <v>2493</v>
      </c>
      <c r="U3043" s="237" t="s">
        <v>13421</v>
      </c>
      <c r="V3043" s="237" t="s">
        <v>19060</v>
      </c>
      <c r="W3043" s="237"/>
      <c r="X3043" s="237" t="s">
        <v>13229</v>
      </c>
      <c r="Y3043" s="237" t="s">
        <v>13419</v>
      </c>
      <c r="Z3043" s="237" t="s">
        <v>13420</v>
      </c>
      <c r="AA3043" s="237" t="str">
        <f t="shared" si="526"/>
        <v>キョウドウセイカツエンジョ　アスモネ</v>
      </c>
      <c r="AB3043" s="237" t="s">
        <v>2324</v>
      </c>
      <c r="AC3043" s="237" t="str">
        <f t="shared" si="527"/>
        <v>981</v>
      </c>
      <c r="AD3043" s="237" t="str">
        <f t="shared" si="528"/>
        <v>1217</v>
      </c>
      <c r="AE3043" s="237" t="s">
        <v>2128</v>
      </c>
      <c r="AF3043" s="237" t="s">
        <v>2491</v>
      </c>
      <c r="AG3043" s="237" t="str">
        <f t="shared" si="529"/>
        <v>名取市美田園五丁目４－４</v>
      </c>
      <c r="AH3043" s="237" t="s">
        <v>2492</v>
      </c>
      <c r="AI3043" s="237" t="s">
        <v>2493</v>
      </c>
      <c r="AJ3043" s="237" t="s">
        <v>260</v>
      </c>
    </row>
    <row r="3044" spans="1:36">
      <c r="A3044" s="237" t="str">
        <f t="shared" si="521"/>
        <v>0420700544共同生活援助（指定共同生活援助）</v>
      </c>
      <c r="B3044" s="237" t="s">
        <v>3721</v>
      </c>
      <c r="C3044" s="237" t="s">
        <v>3722</v>
      </c>
      <c r="D3044" s="237" t="str">
        <f t="shared" si="522"/>
        <v>トクテイヒエイリカツドウホウジンアンソレイユ</v>
      </c>
      <c r="E3044" s="237" t="s">
        <v>2163</v>
      </c>
      <c r="F3044" s="237" t="str">
        <f t="shared" si="523"/>
        <v>981</v>
      </c>
      <c r="G3044" s="237" t="str">
        <f t="shared" si="524"/>
        <v>1232</v>
      </c>
      <c r="H3044" s="237" t="s">
        <v>13422</v>
      </c>
      <c r="I3044" s="237" t="str">
        <f t="shared" si="525"/>
        <v>名取市大手町５丁目６番地の１</v>
      </c>
      <c r="J3044" s="237" t="s">
        <v>13423</v>
      </c>
      <c r="K3044" s="237"/>
      <c r="L3044" s="237" t="s">
        <v>248</v>
      </c>
      <c r="M3044" s="237" t="s">
        <v>13424</v>
      </c>
      <c r="N3044" s="237" t="s">
        <v>13425</v>
      </c>
      <c r="O3044" s="237" t="s">
        <v>13426</v>
      </c>
      <c r="P3044" s="237" t="s">
        <v>2163</v>
      </c>
      <c r="Q3044" s="237" t="s">
        <v>2128</v>
      </c>
      <c r="R3044" s="237" t="s">
        <v>13422</v>
      </c>
      <c r="S3044" s="237" t="s">
        <v>13423</v>
      </c>
      <c r="T3044" s="237"/>
      <c r="U3044" s="237" t="s">
        <v>13427</v>
      </c>
      <c r="V3044" s="237" t="s">
        <v>19060</v>
      </c>
      <c r="W3044" s="237"/>
      <c r="X3044" s="237" t="s">
        <v>13229</v>
      </c>
      <c r="Y3044" s="237" t="s">
        <v>13425</v>
      </c>
      <c r="Z3044" s="237" t="s">
        <v>13426</v>
      </c>
      <c r="AA3044" s="237" t="str">
        <f t="shared" si="526"/>
        <v>グループホームヒダマリノオカ</v>
      </c>
      <c r="AB3044" s="237" t="s">
        <v>2163</v>
      </c>
      <c r="AC3044" s="237" t="str">
        <f t="shared" si="527"/>
        <v>981</v>
      </c>
      <c r="AD3044" s="237" t="str">
        <f t="shared" si="528"/>
        <v>1232</v>
      </c>
      <c r="AE3044" s="237" t="s">
        <v>2128</v>
      </c>
      <c r="AF3044" s="237" t="s">
        <v>13422</v>
      </c>
      <c r="AG3044" s="237" t="str">
        <f t="shared" si="529"/>
        <v>名取市大手町５丁目６番地の１</v>
      </c>
      <c r="AH3044" s="237" t="s">
        <v>13423</v>
      </c>
      <c r="AI3044" s="237" t="s">
        <v>13423</v>
      </c>
      <c r="AJ3044" s="237" t="s">
        <v>260</v>
      </c>
    </row>
    <row r="3045" spans="1:36">
      <c r="A3045" s="237" t="str">
        <f t="shared" si="521"/>
        <v>0420700551共同生活援助（指定共同生活援助）</v>
      </c>
      <c r="B3045" s="237" t="s">
        <v>13428</v>
      </c>
      <c r="C3045" s="237" t="s">
        <v>13429</v>
      </c>
      <c r="D3045" s="237" t="str">
        <f t="shared" si="522"/>
        <v>カブシキガイシャアスノワ</v>
      </c>
      <c r="E3045" s="237" t="s">
        <v>11147</v>
      </c>
      <c r="F3045" s="237" t="str">
        <f t="shared" si="523"/>
        <v>982</v>
      </c>
      <c r="G3045" s="237" t="str">
        <f t="shared" si="524"/>
        <v>0014</v>
      </c>
      <c r="H3045" s="237" t="s">
        <v>13430</v>
      </c>
      <c r="I3045" s="237" t="str">
        <f t="shared" si="525"/>
        <v>仙台市太白区大野田４丁目２０番１４号</v>
      </c>
      <c r="J3045" s="237" t="s">
        <v>13431</v>
      </c>
      <c r="K3045" s="237"/>
      <c r="L3045" s="237" t="s">
        <v>339</v>
      </c>
      <c r="M3045" s="237" t="s">
        <v>13432</v>
      </c>
      <c r="N3045" s="237" t="s">
        <v>13433</v>
      </c>
      <c r="O3045" s="237" t="s">
        <v>13434</v>
      </c>
      <c r="P3045" s="237" t="s">
        <v>2146</v>
      </c>
      <c r="Q3045" s="237" t="s">
        <v>2128</v>
      </c>
      <c r="R3045" s="237" t="s">
        <v>13435</v>
      </c>
      <c r="S3045" s="237"/>
      <c r="T3045" s="237"/>
      <c r="U3045" s="237" t="s">
        <v>13436</v>
      </c>
      <c r="V3045" s="237" t="s">
        <v>19060</v>
      </c>
      <c r="W3045" s="237"/>
      <c r="X3045" s="237" t="s">
        <v>13229</v>
      </c>
      <c r="Y3045" s="237" t="s">
        <v>13433</v>
      </c>
      <c r="Z3045" s="237" t="s">
        <v>13434</v>
      </c>
      <c r="AA3045" s="237" t="str">
        <f t="shared" si="526"/>
        <v>グループホームヒヨコノイエ</v>
      </c>
      <c r="AB3045" s="237" t="s">
        <v>2146</v>
      </c>
      <c r="AC3045" s="237" t="str">
        <f t="shared" si="527"/>
        <v>981</v>
      </c>
      <c r="AD3045" s="237" t="str">
        <f t="shared" si="528"/>
        <v>1226</v>
      </c>
      <c r="AE3045" s="237" t="s">
        <v>2128</v>
      </c>
      <c r="AF3045" s="237" t="s">
        <v>13435</v>
      </c>
      <c r="AG3045" s="237" t="str">
        <f t="shared" si="529"/>
        <v>名取市植松4丁目7番11号</v>
      </c>
      <c r="AH3045" s="237" t="s">
        <v>13437</v>
      </c>
      <c r="AI3045" s="237"/>
      <c r="AJ3045" s="237" t="s">
        <v>260</v>
      </c>
    </row>
    <row r="3046" spans="1:36">
      <c r="A3046" s="237" t="str">
        <f t="shared" si="521"/>
        <v>0420700569共同生活援助（指定共同生活援助）</v>
      </c>
      <c r="B3046" s="237" t="s">
        <v>2555</v>
      </c>
      <c r="C3046" s="237" t="s">
        <v>2556</v>
      </c>
      <c r="D3046" s="237" t="str">
        <f t="shared" si="522"/>
        <v>ゴウドウガイシャモモカ</v>
      </c>
      <c r="E3046" s="237" t="s">
        <v>2146</v>
      </c>
      <c r="F3046" s="237" t="str">
        <f t="shared" si="523"/>
        <v>981</v>
      </c>
      <c r="G3046" s="237" t="str">
        <f t="shared" si="524"/>
        <v>1226</v>
      </c>
      <c r="H3046" s="237" t="s">
        <v>2557</v>
      </c>
      <c r="I3046" s="237" t="str">
        <f t="shared" si="525"/>
        <v>名取市植松３丁目５番２４号</v>
      </c>
      <c r="J3046" s="237" t="s">
        <v>2558</v>
      </c>
      <c r="K3046" s="237"/>
      <c r="L3046" s="237" t="s">
        <v>821</v>
      </c>
      <c r="M3046" s="237" t="s">
        <v>2559</v>
      </c>
      <c r="N3046" s="237" t="s">
        <v>13438</v>
      </c>
      <c r="O3046" s="237" t="s">
        <v>13439</v>
      </c>
      <c r="P3046" s="237" t="s">
        <v>2146</v>
      </c>
      <c r="Q3046" s="237" t="s">
        <v>2128</v>
      </c>
      <c r="R3046" s="237" t="s">
        <v>2557</v>
      </c>
      <c r="S3046" s="237" t="s">
        <v>2558</v>
      </c>
      <c r="T3046" s="237" t="s">
        <v>2558</v>
      </c>
      <c r="U3046" s="237" t="s">
        <v>13440</v>
      </c>
      <c r="V3046" s="237" t="s">
        <v>19060</v>
      </c>
      <c r="W3046" s="237"/>
      <c r="X3046" s="237" t="s">
        <v>13229</v>
      </c>
      <c r="Y3046" s="237" t="s">
        <v>13438</v>
      </c>
      <c r="Z3046" s="237" t="s">
        <v>13439</v>
      </c>
      <c r="AA3046" s="237" t="str">
        <f t="shared" si="526"/>
        <v>グループホームショウヤクノサト</v>
      </c>
      <c r="AB3046" s="237" t="s">
        <v>2146</v>
      </c>
      <c r="AC3046" s="237" t="str">
        <f t="shared" si="527"/>
        <v>981</v>
      </c>
      <c r="AD3046" s="237" t="str">
        <f t="shared" si="528"/>
        <v>1226</v>
      </c>
      <c r="AE3046" s="237" t="s">
        <v>2128</v>
      </c>
      <c r="AF3046" s="237" t="s">
        <v>2557</v>
      </c>
      <c r="AG3046" s="237" t="str">
        <f t="shared" si="529"/>
        <v>名取市植松３丁目５番２４号</v>
      </c>
      <c r="AH3046" s="237" t="s">
        <v>2558</v>
      </c>
      <c r="AI3046" s="237" t="s">
        <v>2558</v>
      </c>
      <c r="AJ3046" s="237" t="s">
        <v>260</v>
      </c>
    </row>
    <row r="3047" spans="1:36">
      <c r="A3047" s="237" t="str">
        <f t="shared" si="521"/>
        <v>0420700577共同生活援助（指定共同生活援助）</v>
      </c>
      <c r="B3047" s="237" t="s">
        <v>2585</v>
      </c>
      <c r="C3047" s="237" t="s">
        <v>2586</v>
      </c>
      <c r="D3047" s="237" t="str">
        <f t="shared" si="522"/>
        <v>カブシキガイシャ　シルバーサポートマゴコロ</v>
      </c>
      <c r="E3047" s="237" t="s">
        <v>2324</v>
      </c>
      <c r="F3047" s="237" t="str">
        <f t="shared" si="523"/>
        <v>981</v>
      </c>
      <c r="G3047" s="237" t="str">
        <f t="shared" si="524"/>
        <v>1217</v>
      </c>
      <c r="H3047" s="237" t="s">
        <v>2587</v>
      </c>
      <c r="I3047" s="237" t="str">
        <f t="shared" si="525"/>
        <v>名取市美田園三丁目１－１</v>
      </c>
      <c r="J3047" s="237" t="s">
        <v>2588</v>
      </c>
      <c r="K3047" s="237" t="s">
        <v>2589</v>
      </c>
      <c r="L3047" s="237" t="s">
        <v>339</v>
      </c>
      <c r="M3047" s="237" t="s">
        <v>2590</v>
      </c>
      <c r="N3047" s="237" t="s">
        <v>13441</v>
      </c>
      <c r="O3047" s="237" t="s">
        <v>13442</v>
      </c>
      <c r="P3047" s="237" t="s">
        <v>2130</v>
      </c>
      <c r="Q3047" s="237" t="s">
        <v>2128</v>
      </c>
      <c r="R3047" s="237" t="s">
        <v>13443</v>
      </c>
      <c r="S3047" s="237" t="s">
        <v>2588</v>
      </c>
      <c r="T3047" s="237" t="s">
        <v>2589</v>
      </c>
      <c r="U3047" s="237" t="s">
        <v>13444</v>
      </c>
      <c r="V3047" s="237" t="s">
        <v>19060</v>
      </c>
      <c r="W3047" s="237"/>
      <c r="X3047" s="237" t="s">
        <v>13229</v>
      </c>
      <c r="Y3047" s="237" t="s">
        <v>13441</v>
      </c>
      <c r="Z3047" s="237" t="s">
        <v>13442</v>
      </c>
      <c r="AA3047" s="237" t="str">
        <f t="shared" si="526"/>
        <v>マゴコロノイエ</v>
      </c>
      <c r="AB3047" s="237" t="s">
        <v>2130</v>
      </c>
      <c r="AC3047" s="237" t="str">
        <f t="shared" si="527"/>
        <v>981</v>
      </c>
      <c r="AD3047" s="237" t="str">
        <f t="shared" si="528"/>
        <v>1224</v>
      </c>
      <c r="AE3047" s="237" t="s">
        <v>2128</v>
      </c>
      <c r="AF3047" s="237" t="s">
        <v>13443</v>
      </c>
      <c r="AG3047" s="237" t="str">
        <f t="shared" si="529"/>
        <v>名取市増田三丁目１０－２５</v>
      </c>
      <c r="AH3047" s="237" t="s">
        <v>2588</v>
      </c>
      <c r="AI3047" s="237" t="s">
        <v>2589</v>
      </c>
      <c r="AJ3047" s="237" t="s">
        <v>260</v>
      </c>
    </row>
    <row r="3048" spans="1:36">
      <c r="A3048" s="237" t="str">
        <f t="shared" si="521"/>
        <v>0420700585共同生活援助（日中サービス支援型）</v>
      </c>
      <c r="B3048" s="237" t="s">
        <v>2594</v>
      </c>
      <c r="C3048" s="237" t="s">
        <v>2595</v>
      </c>
      <c r="D3048" s="237" t="str">
        <f t="shared" si="522"/>
        <v>カブシキガイシャ　ラシエル</v>
      </c>
      <c r="E3048" s="237" t="s">
        <v>2596</v>
      </c>
      <c r="F3048" s="237" t="str">
        <f t="shared" si="523"/>
        <v>530</v>
      </c>
      <c r="G3048" s="237" t="str">
        <f t="shared" si="524"/>
        <v>0011</v>
      </c>
      <c r="H3048" s="237" t="s">
        <v>2597</v>
      </c>
      <c r="I3048" s="237" t="str">
        <f t="shared" si="525"/>
        <v>大阪府大阪市北区大深町1番1号　ＬＩＮＫＳ・ＵＭＥＤＡ　８階</v>
      </c>
      <c r="J3048" s="237" t="s">
        <v>2598</v>
      </c>
      <c r="K3048" s="237"/>
      <c r="L3048" s="237" t="s">
        <v>339</v>
      </c>
      <c r="M3048" s="237" t="s">
        <v>1253</v>
      </c>
      <c r="N3048" s="237" t="s">
        <v>2599</v>
      </c>
      <c r="O3048" s="237" t="s">
        <v>2600</v>
      </c>
      <c r="P3048" s="237" t="s">
        <v>2163</v>
      </c>
      <c r="Q3048" s="237" t="s">
        <v>2128</v>
      </c>
      <c r="R3048" s="237" t="s">
        <v>2601</v>
      </c>
      <c r="S3048" s="237"/>
      <c r="T3048" s="237"/>
      <c r="U3048" s="237" t="s">
        <v>13445</v>
      </c>
      <c r="V3048" s="237" t="s">
        <v>19062</v>
      </c>
      <c r="W3048" s="237"/>
      <c r="X3048" s="237" t="s">
        <v>13291</v>
      </c>
      <c r="Y3048" s="237" t="s">
        <v>2599</v>
      </c>
      <c r="Z3048" s="237" t="s">
        <v>2600</v>
      </c>
      <c r="AA3048" s="237" t="str">
        <f t="shared" si="526"/>
        <v>グループホームＲＡＳＩＥＬナトリ</v>
      </c>
      <c r="AB3048" s="237" t="s">
        <v>2163</v>
      </c>
      <c r="AC3048" s="237" t="str">
        <f t="shared" si="527"/>
        <v>981</v>
      </c>
      <c r="AD3048" s="237" t="str">
        <f t="shared" si="528"/>
        <v>1232</v>
      </c>
      <c r="AE3048" s="237" t="s">
        <v>2128</v>
      </c>
      <c r="AF3048" s="237" t="s">
        <v>2601</v>
      </c>
      <c r="AG3048" s="237" t="str">
        <f t="shared" si="529"/>
        <v>名取市大手町六丁目２番地の６</v>
      </c>
      <c r="AH3048" s="237" t="s">
        <v>2603</v>
      </c>
      <c r="AI3048" s="237" t="s">
        <v>2604</v>
      </c>
      <c r="AJ3048" s="237" t="s">
        <v>260</v>
      </c>
    </row>
    <row r="3049" spans="1:36">
      <c r="A3049" s="237" t="str">
        <f t="shared" si="521"/>
        <v>0420800062共同生活介護</v>
      </c>
      <c r="B3049" s="237" t="s">
        <v>2612</v>
      </c>
      <c r="C3049" s="237" t="s">
        <v>2613</v>
      </c>
      <c r="D3049" s="237" t="str">
        <f t="shared" si="522"/>
        <v>シャカイフクシホウジンガギュウミケイカイ</v>
      </c>
      <c r="E3049" s="237" t="s">
        <v>2614</v>
      </c>
      <c r="F3049" s="237" t="str">
        <f t="shared" si="523"/>
        <v>981</v>
      </c>
      <c r="G3049" s="237" t="str">
        <f t="shared" si="524"/>
        <v>1522</v>
      </c>
      <c r="H3049" s="237" t="s">
        <v>2615</v>
      </c>
      <c r="I3049" s="237" t="str">
        <f t="shared" si="525"/>
        <v>角田市佐倉字町裏一番６３番地</v>
      </c>
      <c r="J3049" s="237" t="s">
        <v>2616</v>
      </c>
      <c r="K3049" s="237" t="s">
        <v>2617</v>
      </c>
      <c r="L3049" s="237" t="s">
        <v>248</v>
      </c>
      <c r="M3049" s="237" t="s">
        <v>2618</v>
      </c>
      <c r="N3049" s="237" t="s">
        <v>13446</v>
      </c>
      <c r="O3049" s="237" t="s">
        <v>13447</v>
      </c>
      <c r="P3049" s="237" t="s">
        <v>2651</v>
      </c>
      <c r="Q3049" s="237" t="s">
        <v>2621</v>
      </c>
      <c r="R3049" s="237" t="s">
        <v>13448</v>
      </c>
      <c r="S3049" s="237" t="s">
        <v>2616</v>
      </c>
      <c r="T3049" s="237" t="s">
        <v>2617</v>
      </c>
      <c r="U3049" s="237" t="s">
        <v>13449</v>
      </c>
      <c r="V3049" s="237" t="s">
        <v>13221</v>
      </c>
      <c r="W3049" s="237"/>
      <c r="X3049" s="237"/>
      <c r="Y3049" s="237" t="s">
        <v>13446</v>
      </c>
      <c r="Z3049" s="237" t="s">
        <v>13447</v>
      </c>
      <c r="AA3049" s="237" t="str">
        <f t="shared" si="526"/>
        <v>レインボーカクダ</v>
      </c>
      <c r="AB3049" s="237" t="s">
        <v>2651</v>
      </c>
      <c r="AC3049" s="237" t="str">
        <f t="shared" si="527"/>
        <v>981</v>
      </c>
      <c r="AD3049" s="237" t="str">
        <f t="shared" si="528"/>
        <v>1505</v>
      </c>
      <c r="AE3049" s="237" t="s">
        <v>2621</v>
      </c>
      <c r="AF3049" s="237" t="s">
        <v>13448</v>
      </c>
      <c r="AG3049" s="237" t="str">
        <f t="shared" si="529"/>
        <v>角田市角田字田町54-1</v>
      </c>
      <c r="AH3049" s="237" t="s">
        <v>2616</v>
      </c>
      <c r="AI3049" s="237" t="s">
        <v>2617</v>
      </c>
      <c r="AJ3049" s="237" t="s">
        <v>260</v>
      </c>
    </row>
    <row r="3050" spans="1:36">
      <c r="A3050" s="237" t="str">
        <f t="shared" si="521"/>
        <v>0420800062共同生活援助（指定共同生活援助）</v>
      </c>
      <c r="B3050" s="237" t="s">
        <v>2612</v>
      </c>
      <c r="C3050" s="237" t="s">
        <v>2613</v>
      </c>
      <c r="D3050" s="237" t="str">
        <f t="shared" si="522"/>
        <v>シャカイフクシホウジンガギュウミケイカイ</v>
      </c>
      <c r="E3050" s="237" t="s">
        <v>2614</v>
      </c>
      <c r="F3050" s="237" t="str">
        <f t="shared" si="523"/>
        <v>981</v>
      </c>
      <c r="G3050" s="237" t="str">
        <f t="shared" si="524"/>
        <v>1522</v>
      </c>
      <c r="H3050" s="237" t="s">
        <v>2615</v>
      </c>
      <c r="I3050" s="237" t="str">
        <f t="shared" si="525"/>
        <v>角田市佐倉字町裏一番６３番地</v>
      </c>
      <c r="J3050" s="237" t="s">
        <v>2616</v>
      </c>
      <c r="K3050" s="237" t="s">
        <v>2617</v>
      </c>
      <c r="L3050" s="237" t="s">
        <v>248</v>
      </c>
      <c r="M3050" s="237" t="s">
        <v>2618</v>
      </c>
      <c r="N3050" s="237" t="s">
        <v>13446</v>
      </c>
      <c r="O3050" s="237" t="s">
        <v>13447</v>
      </c>
      <c r="P3050" s="237" t="s">
        <v>2651</v>
      </c>
      <c r="Q3050" s="237" t="s">
        <v>2621</v>
      </c>
      <c r="R3050" s="237" t="s">
        <v>13448</v>
      </c>
      <c r="S3050" s="237" t="s">
        <v>2616</v>
      </c>
      <c r="T3050" s="237" t="s">
        <v>2617</v>
      </c>
      <c r="U3050" s="237" t="s">
        <v>13449</v>
      </c>
      <c r="V3050" s="237" t="s">
        <v>19060</v>
      </c>
      <c r="W3050" s="237"/>
      <c r="X3050" s="237" t="s">
        <v>13229</v>
      </c>
      <c r="Y3050" s="237" t="s">
        <v>13446</v>
      </c>
      <c r="Z3050" s="237" t="s">
        <v>13447</v>
      </c>
      <c r="AA3050" s="237" t="str">
        <f t="shared" si="526"/>
        <v>レインボーカクダ</v>
      </c>
      <c r="AB3050" s="237" t="s">
        <v>2651</v>
      </c>
      <c r="AC3050" s="237" t="str">
        <f t="shared" si="527"/>
        <v>981</v>
      </c>
      <c r="AD3050" s="237" t="str">
        <f t="shared" si="528"/>
        <v>1505</v>
      </c>
      <c r="AE3050" s="237" t="s">
        <v>2621</v>
      </c>
      <c r="AF3050" s="237" t="s">
        <v>13448</v>
      </c>
      <c r="AG3050" s="237" t="str">
        <f t="shared" si="529"/>
        <v>角田市角田字田町54-1</v>
      </c>
      <c r="AH3050" s="237" t="s">
        <v>2616</v>
      </c>
      <c r="AI3050" s="237" t="s">
        <v>2617</v>
      </c>
      <c r="AJ3050" s="237" t="s">
        <v>260</v>
      </c>
    </row>
    <row r="3051" spans="1:36">
      <c r="A3051" s="237" t="str">
        <f t="shared" si="521"/>
        <v>0420800070共同生活援助（指定共同生活援助）</v>
      </c>
      <c r="B3051" s="237" t="s">
        <v>2795</v>
      </c>
      <c r="C3051" s="237" t="s">
        <v>2796</v>
      </c>
      <c r="D3051" s="237" t="str">
        <f t="shared" si="522"/>
        <v>イッパンシャダンホウジンキョウセイガタシエンセンター</v>
      </c>
      <c r="E3051" s="237" t="s">
        <v>2651</v>
      </c>
      <c r="F3051" s="237" t="str">
        <f t="shared" si="523"/>
        <v>981</v>
      </c>
      <c r="G3051" s="237" t="str">
        <f t="shared" si="524"/>
        <v>1505</v>
      </c>
      <c r="H3051" s="237" t="s">
        <v>2772</v>
      </c>
      <c r="I3051" s="237" t="str">
        <f t="shared" si="525"/>
        <v>角田市角田字南９３番地１</v>
      </c>
      <c r="J3051" s="237" t="s">
        <v>2797</v>
      </c>
      <c r="K3051" s="237" t="s">
        <v>2798</v>
      </c>
      <c r="L3051" s="237" t="s">
        <v>901</v>
      </c>
      <c r="M3051" s="237" t="s">
        <v>2775</v>
      </c>
      <c r="N3051" s="237" t="s">
        <v>13450</v>
      </c>
      <c r="O3051" s="237" t="s">
        <v>13451</v>
      </c>
      <c r="P3051" s="237" t="s">
        <v>2651</v>
      </c>
      <c r="Q3051" s="237" t="s">
        <v>2621</v>
      </c>
      <c r="R3051" s="237" t="s">
        <v>2772</v>
      </c>
      <c r="S3051" s="237" t="s">
        <v>2797</v>
      </c>
      <c r="T3051" s="237" t="s">
        <v>2798</v>
      </c>
      <c r="U3051" s="237" t="s">
        <v>13452</v>
      </c>
      <c r="V3051" s="237" t="s">
        <v>19060</v>
      </c>
      <c r="W3051" s="237"/>
      <c r="X3051" s="237" t="s">
        <v>13229</v>
      </c>
      <c r="Y3051" s="237" t="s">
        <v>13450</v>
      </c>
      <c r="Z3051" s="237" t="s">
        <v>13451</v>
      </c>
      <c r="AA3051" s="237" t="str">
        <f t="shared" si="526"/>
        <v>グループホームミナミ</v>
      </c>
      <c r="AB3051" s="237" t="s">
        <v>2651</v>
      </c>
      <c r="AC3051" s="237" t="str">
        <f t="shared" si="527"/>
        <v>981</v>
      </c>
      <c r="AD3051" s="237" t="str">
        <f t="shared" si="528"/>
        <v>1505</v>
      </c>
      <c r="AE3051" s="237" t="s">
        <v>2621</v>
      </c>
      <c r="AF3051" s="237" t="s">
        <v>2772</v>
      </c>
      <c r="AG3051" s="237" t="str">
        <f t="shared" si="529"/>
        <v>角田市角田字南９３番地１</v>
      </c>
      <c r="AH3051" s="237" t="s">
        <v>2797</v>
      </c>
      <c r="AI3051" s="237" t="s">
        <v>2798</v>
      </c>
      <c r="AJ3051" s="237" t="s">
        <v>332</v>
      </c>
    </row>
    <row r="3052" spans="1:36">
      <c r="A3052" s="237" t="str">
        <f t="shared" si="521"/>
        <v>0420913048共同生活援助（指定共同生活援助）</v>
      </c>
      <c r="B3052" s="237" t="s">
        <v>2820</v>
      </c>
      <c r="C3052" s="237" t="s">
        <v>2821</v>
      </c>
      <c r="D3052" s="237" t="str">
        <f t="shared" si="522"/>
        <v>シャカイフクシホウジン　タガジョウシシャカイフクシキョウギカイ</v>
      </c>
      <c r="E3052" s="237" t="s">
        <v>2822</v>
      </c>
      <c r="F3052" s="237" t="str">
        <f t="shared" si="523"/>
        <v>985</v>
      </c>
      <c r="G3052" s="237" t="str">
        <f t="shared" si="524"/>
        <v>0873</v>
      </c>
      <c r="H3052" s="237" t="s">
        <v>2823</v>
      </c>
      <c r="I3052" s="237" t="str">
        <f t="shared" si="525"/>
        <v>多賀城市中央二丁目1-1</v>
      </c>
      <c r="J3052" s="237" t="s">
        <v>2824</v>
      </c>
      <c r="K3052" s="237" t="s">
        <v>2825</v>
      </c>
      <c r="L3052" s="237" t="s">
        <v>353</v>
      </c>
      <c r="M3052" s="237" t="s">
        <v>2826</v>
      </c>
      <c r="N3052" s="237" t="s">
        <v>13453</v>
      </c>
      <c r="O3052" s="237" t="s">
        <v>13454</v>
      </c>
      <c r="P3052" s="237" t="s">
        <v>2861</v>
      </c>
      <c r="Q3052" s="237" t="s">
        <v>2812</v>
      </c>
      <c r="R3052" s="237" t="s">
        <v>13455</v>
      </c>
      <c r="S3052" s="237" t="s">
        <v>2840</v>
      </c>
      <c r="T3052" s="237" t="s">
        <v>2841</v>
      </c>
      <c r="U3052" s="237" t="s">
        <v>13456</v>
      </c>
      <c r="V3052" s="237" t="s">
        <v>19060</v>
      </c>
      <c r="W3052" s="237"/>
      <c r="X3052" s="237" t="s">
        <v>13229</v>
      </c>
      <c r="Y3052" s="237" t="s">
        <v>13453</v>
      </c>
      <c r="Z3052" s="237" t="s">
        <v>13454</v>
      </c>
      <c r="AA3052" s="237" t="str">
        <f t="shared" si="526"/>
        <v>ホームサクラギ</v>
      </c>
      <c r="AB3052" s="237" t="s">
        <v>2861</v>
      </c>
      <c r="AC3052" s="237" t="str">
        <f t="shared" si="527"/>
        <v>985</v>
      </c>
      <c r="AD3052" s="237" t="str">
        <f t="shared" si="528"/>
        <v>0842</v>
      </c>
      <c r="AE3052" s="237" t="s">
        <v>2812</v>
      </c>
      <c r="AF3052" s="237" t="s">
        <v>13455</v>
      </c>
      <c r="AG3052" s="237" t="str">
        <f t="shared" si="529"/>
        <v>多賀城市桜木三丁目３番２８号</v>
      </c>
      <c r="AH3052" s="237" t="s">
        <v>13457</v>
      </c>
      <c r="AI3052" s="237"/>
      <c r="AJ3052" s="237" t="s">
        <v>260</v>
      </c>
    </row>
    <row r="3053" spans="1:36">
      <c r="A3053" s="237" t="str">
        <f t="shared" si="521"/>
        <v>0420917056共同生活援助（指定共同生活援助）</v>
      </c>
      <c r="B3053" s="237" t="s">
        <v>13458</v>
      </c>
      <c r="C3053" s="237" t="s">
        <v>13459</v>
      </c>
      <c r="D3053" s="237" t="str">
        <f t="shared" si="522"/>
        <v>ゴウドウガイシャヒューマンサポート</v>
      </c>
      <c r="E3053" s="237" t="s">
        <v>13460</v>
      </c>
      <c r="F3053" s="237" t="str">
        <f t="shared" si="523"/>
        <v>986</v>
      </c>
      <c r="G3053" s="237" t="str">
        <f t="shared" si="524"/>
        <v>0876</v>
      </c>
      <c r="H3053" s="237" t="s">
        <v>13461</v>
      </c>
      <c r="I3053" s="237" t="str">
        <f t="shared" si="525"/>
        <v>石巻市西山町９番２０号</v>
      </c>
      <c r="J3053" s="237" t="s">
        <v>13462</v>
      </c>
      <c r="K3053" s="237" t="s">
        <v>13463</v>
      </c>
      <c r="L3053" s="237" t="s">
        <v>821</v>
      </c>
      <c r="M3053" s="237" t="s">
        <v>13464</v>
      </c>
      <c r="N3053" s="237" t="s">
        <v>13465</v>
      </c>
      <c r="O3053" s="237" t="s">
        <v>13466</v>
      </c>
      <c r="P3053" s="237" t="s">
        <v>3021</v>
      </c>
      <c r="Q3053" s="237" t="s">
        <v>2812</v>
      </c>
      <c r="R3053" s="237" t="s">
        <v>13467</v>
      </c>
      <c r="S3053" s="237" t="s">
        <v>13468</v>
      </c>
      <c r="T3053" s="237" t="s">
        <v>13469</v>
      </c>
      <c r="U3053" s="237" t="s">
        <v>13470</v>
      </c>
      <c r="V3053" s="237" t="s">
        <v>19060</v>
      </c>
      <c r="W3053" s="237"/>
      <c r="X3053" s="237" t="s">
        <v>13229</v>
      </c>
      <c r="Y3053" s="237" t="s">
        <v>13465</v>
      </c>
      <c r="Z3053" s="237" t="s">
        <v>13466</v>
      </c>
      <c r="AA3053" s="237" t="str">
        <f t="shared" si="526"/>
        <v>グループホームスズ</v>
      </c>
      <c r="AB3053" s="237" t="s">
        <v>3021</v>
      </c>
      <c r="AC3053" s="237" t="str">
        <f t="shared" si="527"/>
        <v>985</v>
      </c>
      <c r="AD3053" s="237" t="str">
        <f t="shared" si="528"/>
        <v>0874</v>
      </c>
      <c r="AE3053" s="237" t="s">
        <v>2812</v>
      </c>
      <c r="AF3053" s="237" t="s">
        <v>13467</v>
      </c>
      <c r="AG3053" s="237" t="str">
        <f t="shared" si="529"/>
        <v>多賀城市八幡二丁目５－１９</v>
      </c>
      <c r="AH3053" s="237" t="s">
        <v>13468</v>
      </c>
      <c r="AI3053" s="237" t="s">
        <v>13469</v>
      </c>
      <c r="AJ3053" s="237" t="s">
        <v>260</v>
      </c>
    </row>
    <row r="3054" spans="1:36">
      <c r="A3054" s="237" t="str">
        <f t="shared" si="521"/>
        <v>0421100074共同生活介護</v>
      </c>
      <c r="B3054" s="237" t="s">
        <v>3096</v>
      </c>
      <c r="C3054" s="237" t="s">
        <v>3097</v>
      </c>
      <c r="D3054" s="237" t="str">
        <f t="shared" si="522"/>
        <v>シャカイフクシホウジンミヤギケンシャカイフクシキョウギカイ</v>
      </c>
      <c r="E3054" s="237" t="s">
        <v>3098</v>
      </c>
      <c r="F3054" s="237" t="str">
        <f t="shared" si="523"/>
        <v>980</v>
      </c>
      <c r="G3054" s="237" t="str">
        <f t="shared" si="524"/>
        <v>0011</v>
      </c>
      <c r="H3054" s="237" t="s">
        <v>3099</v>
      </c>
      <c r="I3054" s="237" t="str">
        <f t="shared" si="525"/>
        <v>仙台市青葉区上杉１丁目２番３号</v>
      </c>
      <c r="J3054" s="237" t="s">
        <v>3100</v>
      </c>
      <c r="K3054" s="237" t="s">
        <v>3101</v>
      </c>
      <c r="L3054" s="237" t="s">
        <v>353</v>
      </c>
      <c r="M3054" s="237" t="s">
        <v>3102</v>
      </c>
      <c r="N3054" s="237" t="s">
        <v>13471</v>
      </c>
      <c r="O3054" s="237" t="s">
        <v>13472</v>
      </c>
      <c r="P3054" s="237" t="s">
        <v>13473</v>
      </c>
      <c r="Q3054" s="237" t="s">
        <v>3106</v>
      </c>
      <c r="R3054" s="237" t="s">
        <v>13474</v>
      </c>
      <c r="S3054" s="237" t="s">
        <v>13475</v>
      </c>
      <c r="T3054" s="237"/>
      <c r="U3054" s="237" t="s">
        <v>13476</v>
      </c>
      <c r="V3054" s="237" t="s">
        <v>13221</v>
      </c>
      <c r="W3054" s="237"/>
      <c r="X3054" s="237"/>
      <c r="Y3054" s="237" t="s">
        <v>13471</v>
      </c>
      <c r="Z3054" s="237" t="s">
        <v>13472</v>
      </c>
      <c r="AA3054" s="237" t="str">
        <f t="shared" si="526"/>
        <v>タンポポ</v>
      </c>
      <c r="AB3054" s="237" t="s">
        <v>13473</v>
      </c>
      <c r="AC3054" s="237" t="str">
        <f t="shared" si="527"/>
        <v>989</v>
      </c>
      <c r="AD3054" s="237" t="str">
        <f t="shared" si="528"/>
        <v>2457</v>
      </c>
      <c r="AE3054" s="237" t="s">
        <v>3106</v>
      </c>
      <c r="AF3054" s="237" t="s">
        <v>13474</v>
      </c>
      <c r="AG3054" s="237" t="str">
        <f t="shared" si="529"/>
        <v>岩沼市平等三丁目6-1</v>
      </c>
      <c r="AH3054" s="237" t="s">
        <v>13475</v>
      </c>
      <c r="AI3054" s="237"/>
      <c r="AJ3054" s="237" t="s">
        <v>332</v>
      </c>
    </row>
    <row r="3055" spans="1:36">
      <c r="A3055" s="237" t="str">
        <f t="shared" si="521"/>
        <v>0421100074共同生活援助（指定共同生活援助）</v>
      </c>
      <c r="B3055" s="237" t="s">
        <v>3096</v>
      </c>
      <c r="C3055" s="237" t="s">
        <v>3097</v>
      </c>
      <c r="D3055" s="237" t="str">
        <f t="shared" si="522"/>
        <v>シャカイフクシホウジンミヤギケンシャカイフクシキョウギカイ</v>
      </c>
      <c r="E3055" s="237" t="s">
        <v>3098</v>
      </c>
      <c r="F3055" s="237" t="str">
        <f t="shared" si="523"/>
        <v>980</v>
      </c>
      <c r="G3055" s="237" t="str">
        <f t="shared" si="524"/>
        <v>0011</v>
      </c>
      <c r="H3055" s="237" t="s">
        <v>3099</v>
      </c>
      <c r="I3055" s="237" t="str">
        <f t="shared" si="525"/>
        <v>仙台市青葉区上杉１丁目２番３号</v>
      </c>
      <c r="J3055" s="237" t="s">
        <v>3100</v>
      </c>
      <c r="K3055" s="237" t="s">
        <v>3101</v>
      </c>
      <c r="L3055" s="237" t="s">
        <v>353</v>
      </c>
      <c r="M3055" s="237" t="s">
        <v>3102</v>
      </c>
      <c r="N3055" s="237" t="s">
        <v>13471</v>
      </c>
      <c r="O3055" s="237" t="s">
        <v>13472</v>
      </c>
      <c r="P3055" s="237" t="s">
        <v>13473</v>
      </c>
      <c r="Q3055" s="237" t="s">
        <v>3106</v>
      </c>
      <c r="R3055" s="237" t="s">
        <v>13474</v>
      </c>
      <c r="S3055" s="237" t="s">
        <v>13475</v>
      </c>
      <c r="T3055" s="237"/>
      <c r="U3055" s="237" t="s">
        <v>13476</v>
      </c>
      <c r="V3055" s="237" t="s">
        <v>19060</v>
      </c>
      <c r="W3055" s="237"/>
      <c r="X3055" s="237" t="s">
        <v>13229</v>
      </c>
      <c r="Y3055" s="237" t="s">
        <v>13471</v>
      </c>
      <c r="Z3055" s="237" t="s">
        <v>13472</v>
      </c>
      <c r="AA3055" s="237" t="str">
        <f t="shared" si="526"/>
        <v>タンポポ</v>
      </c>
      <c r="AB3055" s="237" t="s">
        <v>13473</v>
      </c>
      <c r="AC3055" s="237" t="str">
        <f t="shared" si="527"/>
        <v>989</v>
      </c>
      <c r="AD3055" s="237" t="str">
        <f t="shared" si="528"/>
        <v>2457</v>
      </c>
      <c r="AE3055" s="237" t="s">
        <v>3106</v>
      </c>
      <c r="AF3055" s="237" t="s">
        <v>13474</v>
      </c>
      <c r="AG3055" s="237" t="str">
        <f t="shared" si="529"/>
        <v>岩沼市平等三丁目6-1</v>
      </c>
      <c r="AH3055" s="237" t="s">
        <v>13475</v>
      </c>
      <c r="AI3055" s="237"/>
      <c r="AJ3055" s="237" t="s">
        <v>332</v>
      </c>
    </row>
    <row r="3056" spans="1:36">
      <c r="A3056" s="237" t="str">
        <f t="shared" si="521"/>
        <v>0421100157共同生活介護</v>
      </c>
      <c r="B3056" s="237" t="s">
        <v>3161</v>
      </c>
      <c r="C3056" s="237" t="s">
        <v>3162</v>
      </c>
      <c r="D3056" s="237" t="str">
        <f t="shared" si="522"/>
        <v>シャカイフクシホウジンシオカゼフクシカイ</v>
      </c>
      <c r="E3056" s="237" t="s">
        <v>3163</v>
      </c>
      <c r="F3056" s="237" t="str">
        <f t="shared" si="523"/>
        <v>989</v>
      </c>
      <c r="G3056" s="237" t="str">
        <f t="shared" si="524"/>
        <v>2424</v>
      </c>
      <c r="H3056" s="237" t="s">
        <v>3164</v>
      </c>
      <c r="I3056" s="237" t="str">
        <f t="shared" si="525"/>
        <v>岩沼市早股字五福田20番</v>
      </c>
      <c r="J3056" s="237" t="s">
        <v>3165</v>
      </c>
      <c r="K3056" s="237" t="s">
        <v>3166</v>
      </c>
      <c r="L3056" s="237" t="s">
        <v>248</v>
      </c>
      <c r="M3056" s="237" t="s">
        <v>3167</v>
      </c>
      <c r="N3056" s="237" t="s">
        <v>3168</v>
      </c>
      <c r="O3056" s="237" t="s">
        <v>3169</v>
      </c>
      <c r="P3056" s="237" t="s">
        <v>3163</v>
      </c>
      <c r="Q3056" s="237" t="s">
        <v>3106</v>
      </c>
      <c r="R3056" s="237" t="s">
        <v>3164</v>
      </c>
      <c r="S3056" s="237" t="s">
        <v>3165</v>
      </c>
      <c r="T3056" s="237" t="s">
        <v>3166</v>
      </c>
      <c r="U3056" s="237" t="s">
        <v>13477</v>
      </c>
      <c r="V3056" s="237" t="s">
        <v>13221</v>
      </c>
      <c r="W3056" s="237"/>
      <c r="X3056" s="237"/>
      <c r="Y3056" s="237" t="s">
        <v>13478</v>
      </c>
      <c r="Z3056" s="237" t="s">
        <v>13479</v>
      </c>
      <c r="AA3056" s="237" t="str">
        <f t="shared" si="526"/>
        <v>ケア・グループホーム　ピーガル</v>
      </c>
      <c r="AB3056" s="237" t="s">
        <v>13480</v>
      </c>
      <c r="AC3056" s="237" t="str">
        <f t="shared" si="527"/>
        <v>989</v>
      </c>
      <c r="AD3056" s="237" t="str">
        <f t="shared" si="528"/>
        <v>2423</v>
      </c>
      <c r="AE3056" s="237" t="s">
        <v>3106</v>
      </c>
      <c r="AF3056" s="237" t="s">
        <v>13481</v>
      </c>
      <c r="AG3056" s="237" t="str">
        <f t="shared" si="529"/>
        <v>岩沼市押分字与奈３０番地の１２</v>
      </c>
      <c r="AH3056" s="237" t="s">
        <v>3165</v>
      </c>
      <c r="AI3056" s="237" t="s">
        <v>3166</v>
      </c>
      <c r="AJ3056" s="237" t="s">
        <v>332</v>
      </c>
    </row>
    <row r="3057" spans="1:36">
      <c r="A3057" s="237" t="str">
        <f t="shared" si="521"/>
        <v>0421100157共同生活援助（指定共同生活援助）</v>
      </c>
      <c r="B3057" s="237" t="s">
        <v>3161</v>
      </c>
      <c r="C3057" s="237" t="s">
        <v>3162</v>
      </c>
      <c r="D3057" s="237" t="str">
        <f t="shared" si="522"/>
        <v>シャカイフクシホウジンシオカゼフクシカイ</v>
      </c>
      <c r="E3057" s="237" t="s">
        <v>3163</v>
      </c>
      <c r="F3057" s="237" t="str">
        <f t="shared" si="523"/>
        <v>989</v>
      </c>
      <c r="G3057" s="237" t="str">
        <f t="shared" si="524"/>
        <v>2424</v>
      </c>
      <c r="H3057" s="237" t="s">
        <v>3164</v>
      </c>
      <c r="I3057" s="237" t="str">
        <f t="shared" si="525"/>
        <v>岩沼市早股字五福田20番</v>
      </c>
      <c r="J3057" s="237" t="s">
        <v>3165</v>
      </c>
      <c r="K3057" s="237" t="s">
        <v>3166</v>
      </c>
      <c r="L3057" s="237" t="s">
        <v>248</v>
      </c>
      <c r="M3057" s="237" t="s">
        <v>3167</v>
      </c>
      <c r="N3057" s="237" t="s">
        <v>3168</v>
      </c>
      <c r="O3057" s="237" t="s">
        <v>3169</v>
      </c>
      <c r="P3057" s="237" t="s">
        <v>3163</v>
      </c>
      <c r="Q3057" s="237" t="s">
        <v>3106</v>
      </c>
      <c r="R3057" s="237" t="s">
        <v>3164</v>
      </c>
      <c r="S3057" s="237" t="s">
        <v>3165</v>
      </c>
      <c r="T3057" s="237" t="s">
        <v>3166</v>
      </c>
      <c r="U3057" s="237" t="s">
        <v>13477</v>
      </c>
      <c r="V3057" s="237" t="s">
        <v>19060</v>
      </c>
      <c r="W3057" s="237"/>
      <c r="X3057" s="237" t="s">
        <v>13229</v>
      </c>
      <c r="Y3057" s="237" t="s">
        <v>13478</v>
      </c>
      <c r="Z3057" s="237" t="s">
        <v>13479</v>
      </c>
      <c r="AA3057" s="237" t="str">
        <f t="shared" si="526"/>
        <v>ケア・グループホーム　ピーガル</v>
      </c>
      <c r="AB3057" s="237" t="s">
        <v>13480</v>
      </c>
      <c r="AC3057" s="237" t="str">
        <f t="shared" si="527"/>
        <v>989</v>
      </c>
      <c r="AD3057" s="237" t="str">
        <f t="shared" si="528"/>
        <v>2423</v>
      </c>
      <c r="AE3057" s="237" t="s">
        <v>3106</v>
      </c>
      <c r="AF3057" s="237" t="s">
        <v>13481</v>
      </c>
      <c r="AG3057" s="237" t="str">
        <f t="shared" si="529"/>
        <v>岩沼市押分字与奈３０番地の１２</v>
      </c>
      <c r="AH3057" s="237" t="s">
        <v>13482</v>
      </c>
      <c r="AI3057" s="237" t="s">
        <v>13482</v>
      </c>
      <c r="AJ3057" s="237" t="s">
        <v>260</v>
      </c>
    </row>
    <row r="3058" spans="1:36">
      <c r="A3058" s="237" t="str">
        <f t="shared" si="521"/>
        <v>0421100306共同生活援助（指定共同生活援助）</v>
      </c>
      <c r="B3058" s="237" t="s">
        <v>3264</v>
      </c>
      <c r="C3058" s="237" t="s">
        <v>3265</v>
      </c>
      <c r="D3058" s="237" t="str">
        <f t="shared" si="522"/>
        <v>コウエキシャダンホウジンセイネンカイガイキョウリョクキョウカイ</v>
      </c>
      <c r="E3058" s="237" t="s">
        <v>3266</v>
      </c>
      <c r="F3058" s="237" t="str">
        <f t="shared" si="523"/>
        <v>399</v>
      </c>
      <c r="G3058" s="237" t="str">
        <f t="shared" si="524"/>
        <v>4112</v>
      </c>
      <c r="H3058" s="237" t="s">
        <v>3267</v>
      </c>
      <c r="I3058" s="237" t="str">
        <f t="shared" si="525"/>
        <v>長野県駒ヶ根市中央16番7号</v>
      </c>
      <c r="J3058" s="237" t="s">
        <v>3268</v>
      </c>
      <c r="K3058" s="237" t="s">
        <v>3269</v>
      </c>
      <c r="L3058" s="237" t="s">
        <v>901</v>
      </c>
      <c r="M3058" s="237" t="s">
        <v>3270</v>
      </c>
      <c r="N3058" s="237" t="s">
        <v>13471</v>
      </c>
      <c r="O3058" s="237" t="s">
        <v>13472</v>
      </c>
      <c r="P3058" s="237" t="s">
        <v>13473</v>
      </c>
      <c r="Q3058" s="237" t="s">
        <v>3106</v>
      </c>
      <c r="R3058" s="237" t="s">
        <v>13483</v>
      </c>
      <c r="S3058" s="237" t="s">
        <v>13484</v>
      </c>
      <c r="T3058" s="237" t="s">
        <v>13484</v>
      </c>
      <c r="U3058" s="237" t="s">
        <v>13485</v>
      </c>
      <c r="V3058" s="237" t="s">
        <v>19060</v>
      </c>
      <c r="W3058" s="237"/>
      <c r="X3058" s="237" t="s">
        <v>13229</v>
      </c>
      <c r="Y3058" s="237" t="s">
        <v>13471</v>
      </c>
      <c r="Z3058" s="237" t="s">
        <v>13472</v>
      </c>
      <c r="AA3058" s="237" t="str">
        <f t="shared" si="526"/>
        <v>タンポポ</v>
      </c>
      <c r="AB3058" s="237" t="s">
        <v>13473</v>
      </c>
      <c r="AC3058" s="237" t="str">
        <f t="shared" si="527"/>
        <v>989</v>
      </c>
      <c r="AD3058" s="237" t="str">
        <f t="shared" si="528"/>
        <v>2457</v>
      </c>
      <c r="AE3058" s="237" t="s">
        <v>3106</v>
      </c>
      <c r="AF3058" s="237" t="s">
        <v>13483</v>
      </c>
      <c r="AG3058" s="237" t="str">
        <f t="shared" si="529"/>
        <v>岩沼市平等3-6-1</v>
      </c>
      <c r="AH3058" s="237" t="s">
        <v>13484</v>
      </c>
      <c r="AI3058" s="237" t="s">
        <v>13484</v>
      </c>
      <c r="AJ3058" s="237" t="s">
        <v>260</v>
      </c>
    </row>
    <row r="3059" spans="1:36">
      <c r="A3059" s="237" t="str">
        <f t="shared" si="521"/>
        <v>0421100314共同生活援助（指定共同生活援助）</v>
      </c>
      <c r="B3059" s="237" t="s">
        <v>13428</v>
      </c>
      <c r="C3059" s="237" t="s">
        <v>13429</v>
      </c>
      <c r="D3059" s="237" t="str">
        <f t="shared" si="522"/>
        <v>カブシキガイシャアスノワ</v>
      </c>
      <c r="E3059" s="237" t="s">
        <v>11147</v>
      </c>
      <c r="F3059" s="237" t="str">
        <f t="shared" si="523"/>
        <v>982</v>
      </c>
      <c r="G3059" s="237" t="str">
        <f t="shared" si="524"/>
        <v>0014</v>
      </c>
      <c r="H3059" s="237" t="s">
        <v>13430</v>
      </c>
      <c r="I3059" s="237" t="str">
        <f t="shared" si="525"/>
        <v>仙台市太白区大野田４丁目２０番１４号</v>
      </c>
      <c r="J3059" s="237" t="s">
        <v>13431</v>
      </c>
      <c r="K3059" s="237"/>
      <c r="L3059" s="237" t="s">
        <v>339</v>
      </c>
      <c r="M3059" s="237" t="s">
        <v>13432</v>
      </c>
      <c r="N3059" s="237" t="s">
        <v>13486</v>
      </c>
      <c r="O3059" s="237" t="s">
        <v>13487</v>
      </c>
      <c r="P3059" s="237" t="s">
        <v>2279</v>
      </c>
      <c r="Q3059" s="237" t="s">
        <v>3106</v>
      </c>
      <c r="R3059" s="237" t="s">
        <v>13488</v>
      </c>
      <c r="S3059" s="237" t="s">
        <v>13431</v>
      </c>
      <c r="T3059" s="237"/>
      <c r="U3059" s="237" t="s">
        <v>13489</v>
      </c>
      <c r="V3059" s="237" t="s">
        <v>19060</v>
      </c>
      <c r="W3059" s="237"/>
      <c r="X3059" s="237" t="s">
        <v>13229</v>
      </c>
      <c r="Y3059" s="237" t="s">
        <v>13486</v>
      </c>
      <c r="Z3059" s="237" t="s">
        <v>13487</v>
      </c>
      <c r="AA3059" s="237" t="str">
        <f t="shared" si="526"/>
        <v>グループホーム　リリイ</v>
      </c>
      <c r="AB3059" s="237" t="s">
        <v>2279</v>
      </c>
      <c r="AC3059" s="237" t="str">
        <f t="shared" si="527"/>
        <v>989</v>
      </c>
      <c r="AD3059" s="237" t="str">
        <f t="shared" si="528"/>
        <v>2432</v>
      </c>
      <c r="AE3059" s="237" t="s">
        <v>3106</v>
      </c>
      <c r="AF3059" s="237" t="s">
        <v>13488</v>
      </c>
      <c r="AG3059" s="237" t="str">
        <f t="shared" si="529"/>
        <v>岩沼市中央1丁目２番12号</v>
      </c>
      <c r="AH3059" s="237" t="s">
        <v>13431</v>
      </c>
      <c r="AI3059" s="237"/>
      <c r="AJ3059" s="237" t="s">
        <v>260</v>
      </c>
    </row>
    <row r="3060" spans="1:36">
      <c r="A3060" s="237" t="str">
        <f t="shared" si="521"/>
        <v>0421100322共同生活援助（指定共同生活援助）</v>
      </c>
      <c r="B3060" s="237" t="s">
        <v>13428</v>
      </c>
      <c r="C3060" s="237" t="s">
        <v>13429</v>
      </c>
      <c r="D3060" s="237" t="str">
        <f t="shared" si="522"/>
        <v>カブシキガイシャアスノワ</v>
      </c>
      <c r="E3060" s="237" t="s">
        <v>11147</v>
      </c>
      <c r="F3060" s="237" t="str">
        <f t="shared" si="523"/>
        <v>982</v>
      </c>
      <c r="G3060" s="237" t="str">
        <f t="shared" si="524"/>
        <v>0014</v>
      </c>
      <c r="H3060" s="237" t="s">
        <v>13430</v>
      </c>
      <c r="I3060" s="237" t="str">
        <f t="shared" si="525"/>
        <v>仙台市太白区大野田４丁目２０番１４号</v>
      </c>
      <c r="J3060" s="237" t="s">
        <v>13431</v>
      </c>
      <c r="K3060" s="237"/>
      <c r="L3060" s="237" t="s">
        <v>339</v>
      </c>
      <c r="M3060" s="237" t="s">
        <v>13432</v>
      </c>
      <c r="N3060" s="237" t="s">
        <v>13486</v>
      </c>
      <c r="O3060" s="237" t="s">
        <v>13487</v>
      </c>
      <c r="P3060" s="237" t="s">
        <v>2279</v>
      </c>
      <c r="Q3060" s="237" t="s">
        <v>3106</v>
      </c>
      <c r="R3060" s="237" t="s">
        <v>13490</v>
      </c>
      <c r="S3060" s="237" t="s">
        <v>13431</v>
      </c>
      <c r="T3060" s="237"/>
      <c r="U3060" s="237" t="s">
        <v>13491</v>
      </c>
      <c r="V3060" s="237" t="s">
        <v>19060</v>
      </c>
      <c r="W3060" s="237"/>
      <c r="X3060" s="237" t="s">
        <v>13229</v>
      </c>
      <c r="Y3060" s="237" t="s">
        <v>13486</v>
      </c>
      <c r="Z3060" s="237" t="s">
        <v>13487</v>
      </c>
      <c r="AA3060" s="237" t="str">
        <f t="shared" si="526"/>
        <v>グループホーム　リリイ</v>
      </c>
      <c r="AB3060" s="237" t="s">
        <v>2279</v>
      </c>
      <c r="AC3060" s="237" t="str">
        <f t="shared" si="527"/>
        <v>989</v>
      </c>
      <c r="AD3060" s="237" t="str">
        <f t="shared" si="528"/>
        <v>2432</v>
      </c>
      <c r="AE3060" s="237" t="s">
        <v>3106</v>
      </c>
      <c r="AF3060" s="237" t="s">
        <v>13490</v>
      </c>
      <c r="AG3060" s="237" t="str">
        <f t="shared" si="529"/>
        <v>岩沼市中央一丁目2番12号</v>
      </c>
      <c r="AH3060" s="237" t="s">
        <v>13431</v>
      </c>
      <c r="AI3060" s="237"/>
      <c r="AJ3060" s="237" t="s">
        <v>260</v>
      </c>
    </row>
    <row r="3061" spans="1:36">
      <c r="A3061" s="237" t="str">
        <f t="shared" si="521"/>
        <v>0421100330共同生活援助（日中サービス支援型）</v>
      </c>
      <c r="B3061" s="237" t="s">
        <v>2594</v>
      </c>
      <c r="C3061" s="237" t="s">
        <v>2595</v>
      </c>
      <c r="D3061" s="237" t="str">
        <f t="shared" si="522"/>
        <v>カブシキガイシャ　ラシエル</v>
      </c>
      <c r="E3061" s="237" t="s">
        <v>2596</v>
      </c>
      <c r="F3061" s="237" t="str">
        <f t="shared" si="523"/>
        <v>530</v>
      </c>
      <c r="G3061" s="237" t="str">
        <f t="shared" si="524"/>
        <v>0011</v>
      </c>
      <c r="H3061" s="237" t="s">
        <v>2597</v>
      </c>
      <c r="I3061" s="237" t="str">
        <f t="shared" si="525"/>
        <v>大阪府大阪市北区大深町1番1号　ＬＩＮＫＳ・ＵＭＥＤＡ　８階</v>
      </c>
      <c r="J3061" s="237" t="s">
        <v>2598</v>
      </c>
      <c r="K3061" s="237"/>
      <c r="L3061" s="237" t="s">
        <v>339</v>
      </c>
      <c r="M3061" s="237" t="s">
        <v>1253</v>
      </c>
      <c r="N3061" s="237" t="s">
        <v>3354</v>
      </c>
      <c r="O3061" s="237" t="s">
        <v>3355</v>
      </c>
      <c r="P3061" s="237" t="s">
        <v>3356</v>
      </c>
      <c r="Q3061" s="237" t="s">
        <v>3106</v>
      </c>
      <c r="R3061" s="237" t="s">
        <v>3357</v>
      </c>
      <c r="S3061" s="237" t="s">
        <v>3358</v>
      </c>
      <c r="T3061" s="237" t="s">
        <v>3359</v>
      </c>
      <c r="U3061" s="237" t="s">
        <v>13492</v>
      </c>
      <c r="V3061" s="237" t="s">
        <v>19062</v>
      </c>
      <c r="W3061" s="237"/>
      <c r="X3061" s="237" t="s">
        <v>13291</v>
      </c>
      <c r="Y3061" s="237" t="s">
        <v>3354</v>
      </c>
      <c r="Z3061" s="237" t="s">
        <v>3355</v>
      </c>
      <c r="AA3061" s="237" t="str">
        <f t="shared" si="526"/>
        <v>グループホームＲＡＳＩＥＬイワヌマ</v>
      </c>
      <c r="AB3061" s="237" t="s">
        <v>3356</v>
      </c>
      <c r="AC3061" s="237" t="str">
        <f t="shared" si="527"/>
        <v>989</v>
      </c>
      <c r="AD3061" s="237" t="str">
        <f t="shared" si="528"/>
        <v>2436</v>
      </c>
      <c r="AE3061" s="237" t="s">
        <v>3106</v>
      </c>
      <c r="AF3061" s="237" t="s">
        <v>3357</v>
      </c>
      <c r="AG3061" s="237" t="str">
        <f t="shared" si="529"/>
        <v>岩沼市吹上三丁目６番２５号</v>
      </c>
      <c r="AH3061" s="237" t="s">
        <v>3358</v>
      </c>
      <c r="AI3061" s="237" t="s">
        <v>3359</v>
      </c>
      <c r="AJ3061" s="237" t="s">
        <v>260</v>
      </c>
    </row>
    <row r="3062" spans="1:36">
      <c r="A3062" s="237" t="str">
        <f t="shared" si="521"/>
        <v>0421200171共同生活介護</v>
      </c>
      <c r="B3062" s="237" t="s">
        <v>3494</v>
      </c>
      <c r="C3062" s="237" t="s">
        <v>3495</v>
      </c>
      <c r="D3062" s="237" t="str">
        <f t="shared" si="522"/>
        <v>イリョウホウジンザイダンアネハショウフウカイ</v>
      </c>
      <c r="E3062" s="237" t="s">
        <v>3496</v>
      </c>
      <c r="F3062" s="237" t="str">
        <f t="shared" si="523"/>
        <v>989</v>
      </c>
      <c r="G3062" s="237" t="str">
        <f t="shared" si="524"/>
        <v>4703</v>
      </c>
      <c r="H3062" s="237" t="s">
        <v>3497</v>
      </c>
      <c r="I3062" s="237" t="str">
        <f t="shared" si="525"/>
        <v>登米市石越町南郷字小谷地前２４５</v>
      </c>
      <c r="J3062" s="237" t="s">
        <v>3498</v>
      </c>
      <c r="K3062" s="237" t="s">
        <v>3499</v>
      </c>
      <c r="L3062" s="237" t="s">
        <v>248</v>
      </c>
      <c r="M3062" s="237" t="s">
        <v>3500</v>
      </c>
      <c r="N3062" s="237" t="s">
        <v>3501</v>
      </c>
      <c r="O3062" s="237" t="s">
        <v>3502</v>
      </c>
      <c r="P3062" s="237" t="s">
        <v>3496</v>
      </c>
      <c r="Q3062" s="237" t="s">
        <v>3368</v>
      </c>
      <c r="R3062" s="237" t="s">
        <v>3503</v>
      </c>
      <c r="S3062" s="237" t="s">
        <v>3504</v>
      </c>
      <c r="T3062" s="237" t="s">
        <v>3505</v>
      </c>
      <c r="U3062" s="237" t="s">
        <v>13493</v>
      </c>
      <c r="V3062" s="237" t="s">
        <v>13221</v>
      </c>
      <c r="W3062" s="237"/>
      <c r="X3062" s="237"/>
      <c r="Y3062" s="237" t="s">
        <v>3501</v>
      </c>
      <c r="Z3062" s="237" t="s">
        <v>3502</v>
      </c>
      <c r="AA3062" s="237" t="str">
        <f t="shared" si="526"/>
        <v>スケットホーム</v>
      </c>
      <c r="AB3062" s="237" t="s">
        <v>3496</v>
      </c>
      <c r="AC3062" s="237" t="str">
        <f t="shared" si="527"/>
        <v>989</v>
      </c>
      <c r="AD3062" s="237" t="str">
        <f t="shared" si="528"/>
        <v>4703</v>
      </c>
      <c r="AE3062" s="237" t="s">
        <v>3368</v>
      </c>
      <c r="AF3062" s="237" t="s">
        <v>3503</v>
      </c>
      <c r="AG3062" s="237" t="str">
        <f t="shared" si="529"/>
        <v>登米市石越町南郷字小谷地前１－１</v>
      </c>
      <c r="AH3062" s="237" t="s">
        <v>3504</v>
      </c>
      <c r="AI3062" s="237" t="s">
        <v>3505</v>
      </c>
      <c r="AJ3062" s="237" t="s">
        <v>332</v>
      </c>
    </row>
    <row r="3063" spans="1:36">
      <c r="A3063" s="237" t="str">
        <f t="shared" si="521"/>
        <v>0421200171共同生活援助（指定共同生活援助）</v>
      </c>
      <c r="B3063" s="237" t="s">
        <v>3494</v>
      </c>
      <c r="C3063" s="237" t="s">
        <v>3495</v>
      </c>
      <c r="D3063" s="237" t="str">
        <f t="shared" si="522"/>
        <v>イリョウホウジンザイダンアネハショウフウカイ</v>
      </c>
      <c r="E3063" s="237" t="s">
        <v>3496</v>
      </c>
      <c r="F3063" s="237" t="str">
        <f t="shared" si="523"/>
        <v>989</v>
      </c>
      <c r="G3063" s="237" t="str">
        <f t="shared" si="524"/>
        <v>4703</v>
      </c>
      <c r="H3063" s="237" t="s">
        <v>3497</v>
      </c>
      <c r="I3063" s="237" t="str">
        <f t="shared" si="525"/>
        <v>登米市石越町南郷字小谷地前２４５</v>
      </c>
      <c r="J3063" s="237" t="s">
        <v>3498</v>
      </c>
      <c r="K3063" s="237" t="s">
        <v>3499</v>
      </c>
      <c r="L3063" s="237" t="s">
        <v>248</v>
      </c>
      <c r="M3063" s="237" t="s">
        <v>3500</v>
      </c>
      <c r="N3063" s="237" t="s">
        <v>3501</v>
      </c>
      <c r="O3063" s="237" t="s">
        <v>3502</v>
      </c>
      <c r="P3063" s="237" t="s">
        <v>3496</v>
      </c>
      <c r="Q3063" s="237" t="s">
        <v>3368</v>
      </c>
      <c r="R3063" s="237" t="s">
        <v>3503</v>
      </c>
      <c r="S3063" s="237" t="s">
        <v>3504</v>
      </c>
      <c r="T3063" s="237" t="s">
        <v>3505</v>
      </c>
      <c r="U3063" s="237" t="s">
        <v>13493</v>
      </c>
      <c r="V3063" s="237" t="s">
        <v>19060</v>
      </c>
      <c r="W3063" s="237"/>
      <c r="X3063" s="237" t="s">
        <v>13229</v>
      </c>
      <c r="Y3063" s="237" t="s">
        <v>3501</v>
      </c>
      <c r="Z3063" s="237" t="s">
        <v>3502</v>
      </c>
      <c r="AA3063" s="237" t="str">
        <f t="shared" si="526"/>
        <v>スケットホーム</v>
      </c>
      <c r="AB3063" s="237" t="s">
        <v>3496</v>
      </c>
      <c r="AC3063" s="237" t="str">
        <f t="shared" si="527"/>
        <v>989</v>
      </c>
      <c r="AD3063" s="237" t="str">
        <f t="shared" si="528"/>
        <v>4703</v>
      </c>
      <c r="AE3063" s="237" t="s">
        <v>3368</v>
      </c>
      <c r="AF3063" s="237" t="s">
        <v>3503</v>
      </c>
      <c r="AG3063" s="237" t="str">
        <f t="shared" si="529"/>
        <v>登米市石越町南郷字小谷地前１－１</v>
      </c>
      <c r="AH3063" s="237" t="s">
        <v>3504</v>
      </c>
      <c r="AI3063" s="237" t="s">
        <v>3505</v>
      </c>
      <c r="AJ3063" s="237" t="s">
        <v>260</v>
      </c>
    </row>
    <row r="3064" spans="1:36">
      <c r="A3064" s="237" t="str">
        <f t="shared" si="521"/>
        <v>0421200189共同生活介護</v>
      </c>
      <c r="B3064" s="237" t="s">
        <v>3421</v>
      </c>
      <c r="C3064" s="237" t="s">
        <v>3422</v>
      </c>
      <c r="D3064" s="237" t="str">
        <f t="shared" si="522"/>
        <v>シャカイフクシホウジンハントクカイ</v>
      </c>
      <c r="E3064" s="237" t="s">
        <v>3423</v>
      </c>
      <c r="F3064" s="237" t="str">
        <f t="shared" si="523"/>
        <v>987</v>
      </c>
      <c r="G3064" s="237" t="str">
        <f t="shared" si="524"/>
        <v>0311</v>
      </c>
      <c r="H3064" s="237" t="s">
        <v>3424</v>
      </c>
      <c r="I3064" s="237" t="str">
        <f t="shared" si="525"/>
        <v>登米市米山町字桜岡貝待井３４番地１</v>
      </c>
      <c r="J3064" s="237" t="s">
        <v>3425</v>
      </c>
      <c r="K3064" s="237" t="s">
        <v>3426</v>
      </c>
      <c r="L3064" s="237" t="s">
        <v>248</v>
      </c>
      <c r="M3064" s="237" t="s">
        <v>3427</v>
      </c>
      <c r="N3064" s="237" t="s">
        <v>3684</v>
      </c>
      <c r="O3064" s="237" t="s">
        <v>3685</v>
      </c>
      <c r="P3064" s="237" t="s">
        <v>3423</v>
      </c>
      <c r="Q3064" s="237" t="s">
        <v>3368</v>
      </c>
      <c r="R3064" s="237" t="s">
        <v>3686</v>
      </c>
      <c r="S3064" s="237" t="s">
        <v>3687</v>
      </c>
      <c r="T3064" s="237" t="s">
        <v>3688</v>
      </c>
      <c r="U3064" s="237" t="s">
        <v>13494</v>
      </c>
      <c r="V3064" s="237" t="s">
        <v>13221</v>
      </c>
      <c r="W3064" s="237"/>
      <c r="X3064" s="237"/>
      <c r="Y3064" s="237" t="s">
        <v>3684</v>
      </c>
      <c r="Z3064" s="237" t="s">
        <v>3685</v>
      </c>
      <c r="AA3064" s="237" t="str">
        <f t="shared" si="526"/>
        <v>グループホームサクラオカ</v>
      </c>
      <c r="AB3064" s="237" t="s">
        <v>3423</v>
      </c>
      <c r="AC3064" s="237" t="str">
        <f t="shared" si="527"/>
        <v>987</v>
      </c>
      <c r="AD3064" s="237" t="str">
        <f t="shared" si="528"/>
        <v>0311</v>
      </c>
      <c r="AE3064" s="237" t="s">
        <v>3368</v>
      </c>
      <c r="AF3064" s="237" t="s">
        <v>3686</v>
      </c>
      <c r="AG3064" s="237" t="str">
        <f t="shared" si="529"/>
        <v>登米市米山町桜岡大又２３２番地２</v>
      </c>
      <c r="AH3064" s="237" t="s">
        <v>3687</v>
      </c>
      <c r="AI3064" s="237" t="s">
        <v>3688</v>
      </c>
      <c r="AJ3064" s="237" t="s">
        <v>332</v>
      </c>
    </row>
    <row r="3065" spans="1:36">
      <c r="A3065" s="237" t="str">
        <f t="shared" si="521"/>
        <v>0421200189共同生活援助（指定共同生活援助）</v>
      </c>
      <c r="B3065" s="237" t="s">
        <v>3421</v>
      </c>
      <c r="C3065" s="237" t="s">
        <v>3422</v>
      </c>
      <c r="D3065" s="237" t="str">
        <f t="shared" si="522"/>
        <v>シャカイフクシホウジンハントクカイ</v>
      </c>
      <c r="E3065" s="237" t="s">
        <v>3423</v>
      </c>
      <c r="F3065" s="237" t="str">
        <f t="shared" si="523"/>
        <v>987</v>
      </c>
      <c r="G3065" s="237" t="str">
        <f t="shared" si="524"/>
        <v>0311</v>
      </c>
      <c r="H3065" s="237" t="s">
        <v>3424</v>
      </c>
      <c r="I3065" s="237" t="str">
        <f t="shared" si="525"/>
        <v>登米市米山町字桜岡貝待井３４番地１</v>
      </c>
      <c r="J3065" s="237" t="s">
        <v>3425</v>
      </c>
      <c r="K3065" s="237" t="s">
        <v>3426</v>
      </c>
      <c r="L3065" s="237" t="s">
        <v>248</v>
      </c>
      <c r="M3065" s="237" t="s">
        <v>3427</v>
      </c>
      <c r="N3065" s="237" t="s">
        <v>3684</v>
      </c>
      <c r="O3065" s="237" t="s">
        <v>3685</v>
      </c>
      <c r="P3065" s="237" t="s">
        <v>3423</v>
      </c>
      <c r="Q3065" s="237" t="s">
        <v>3368</v>
      </c>
      <c r="R3065" s="237" t="s">
        <v>3686</v>
      </c>
      <c r="S3065" s="237" t="s">
        <v>3687</v>
      </c>
      <c r="T3065" s="237" t="s">
        <v>3688</v>
      </c>
      <c r="U3065" s="237" t="s">
        <v>13494</v>
      </c>
      <c r="V3065" s="237" t="s">
        <v>19060</v>
      </c>
      <c r="W3065" s="237"/>
      <c r="X3065" s="237" t="s">
        <v>13229</v>
      </c>
      <c r="Y3065" s="237" t="s">
        <v>3684</v>
      </c>
      <c r="Z3065" s="237" t="s">
        <v>3685</v>
      </c>
      <c r="AA3065" s="237" t="str">
        <f t="shared" si="526"/>
        <v>グループホームサクラオカ</v>
      </c>
      <c r="AB3065" s="237" t="s">
        <v>3423</v>
      </c>
      <c r="AC3065" s="237" t="str">
        <f t="shared" si="527"/>
        <v>987</v>
      </c>
      <c r="AD3065" s="237" t="str">
        <f t="shared" si="528"/>
        <v>0311</v>
      </c>
      <c r="AE3065" s="237" t="s">
        <v>3368</v>
      </c>
      <c r="AF3065" s="237" t="s">
        <v>3686</v>
      </c>
      <c r="AG3065" s="237" t="str">
        <f t="shared" si="529"/>
        <v>登米市米山町桜岡大又２３２番地２</v>
      </c>
      <c r="AH3065" s="237" t="s">
        <v>3687</v>
      </c>
      <c r="AI3065" s="237" t="s">
        <v>3688</v>
      </c>
      <c r="AJ3065" s="237" t="s">
        <v>260</v>
      </c>
    </row>
    <row r="3066" spans="1:36">
      <c r="A3066" s="237" t="str">
        <f t="shared" si="521"/>
        <v>0421200197共同生活介護</v>
      </c>
      <c r="B3066" s="237" t="s">
        <v>3371</v>
      </c>
      <c r="C3066" s="237" t="s">
        <v>3372</v>
      </c>
      <c r="D3066" s="237" t="str">
        <f t="shared" si="522"/>
        <v>シャカイフクシホウジン　ケイセンカイ</v>
      </c>
      <c r="E3066" s="237" t="s">
        <v>3373</v>
      </c>
      <c r="F3066" s="237" t="str">
        <f t="shared" si="523"/>
        <v>987</v>
      </c>
      <c r="G3066" s="237" t="str">
        <f t="shared" si="524"/>
        <v>0511</v>
      </c>
      <c r="H3066" s="237" t="s">
        <v>3374</v>
      </c>
      <c r="I3066" s="237" t="str">
        <f t="shared" si="525"/>
        <v>登米市迫町佐沼字江合３－１６－２</v>
      </c>
      <c r="J3066" s="237" t="s">
        <v>3375</v>
      </c>
      <c r="K3066" s="237" t="s">
        <v>3376</v>
      </c>
      <c r="L3066" s="237" t="s">
        <v>248</v>
      </c>
      <c r="M3066" s="237" t="s">
        <v>3377</v>
      </c>
      <c r="N3066" s="237" t="s">
        <v>13495</v>
      </c>
      <c r="O3066" s="237" t="s">
        <v>13496</v>
      </c>
      <c r="P3066" s="237" t="s">
        <v>3736</v>
      </c>
      <c r="Q3066" s="237" t="s">
        <v>3368</v>
      </c>
      <c r="R3066" s="237" t="s">
        <v>13497</v>
      </c>
      <c r="S3066" s="237" t="s">
        <v>13498</v>
      </c>
      <c r="T3066" s="237" t="s">
        <v>13499</v>
      </c>
      <c r="U3066" s="237" t="s">
        <v>13500</v>
      </c>
      <c r="V3066" s="237" t="s">
        <v>13221</v>
      </c>
      <c r="W3066" s="237"/>
      <c r="X3066" s="237"/>
      <c r="Y3066" s="237" t="s">
        <v>13501</v>
      </c>
      <c r="Z3066" s="237" t="s">
        <v>13502</v>
      </c>
      <c r="AA3066" s="237" t="str">
        <f t="shared" si="526"/>
        <v>ケイセンカイケアホーム・グループホーム</v>
      </c>
      <c r="AB3066" s="237" t="s">
        <v>3736</v>
      </c>
      <c r="AC3066" s="237" t="str">
        <f t="shared" si="527"/>
        <v>987</v>
      </c>
      <c r="AD3066" s="237" t="str">
        <f t="shared" si="528"/>
        <v>0611</v>
      </c>
      <c r="AE3066" s="237" t="s">
        <v>3368</v>
      </c>
      <c r="AF3066" s="237" t="s">
        <v>13497</v>
      </c>
      <c r="AG3066" s="237" t="str">
        <f t="shared" si="529"/>
        <v>登米市中田町浅水字長谷山３５２－２</v>
      </c>
      <c r="AH3066" s="237" t="s">
        <v>13498</v>
      </c>
      <c r="AI3066" s="237" t="s">
        <v>13499</v>
      </c>
      <c r="AJ3066" s="237" t="s">
        <v>332</v>
      </c>
    </row>
    <row r="3067" spans="1:36">
      <c r="A3067" s="237" t="str">
        <f t="shared" si="521"/>
        <v>0421200197共同生活援助（指定共同生活援助）</v>
      </c>
      <c r="B3067" s="237" t="s">
        <v>3371</v>
      </c>
      <c r="C3067" s="237" t="s">
        <v>3372</v>
      </c>
      <c r="D3067" s="237" t="str">
        <f t="shared" si="522"/>
        <v>シャカイフクシホウジン　ケイセンカイ</v>
      </c>
      <c r="E3067" s="237" t="s">
        <v>3373</v>
      </c>
      <c r="F3067" s="237" t="str">
        <f t="shared" si="523"/>
        <v>987</v>
      </c>
      <c r="G3067" s="237" t="str">
        <f t="shared" si="524"/>
        <v>0511</v>
      </c>
      <c r="H3067" s="237" t="s">
        <v>3374</v>
      </c>
      <c r="I3067" s="237" t="str">
        <f t="shared" si="525"/>
        <v>登米市迫町佐沼字江合３－１６－２</v>
      </c>
      <c r="J3067" s="237" t="s">
        <v>3375</v>
      </c>
      <c r="K3067" s="237" t="s">
        <v>3376</v>
      </c>
      <c r="L3067" s="237" t="s">
        <v>248</v>
      </c>
      <c r="M3067" s="237" t="s">
        <v>3377</v>
      </c>
      <c r="N3067" s="237" t="s">
        <v>13495</v>
      </c>
      <c r="O3067" s="237" t="s">
        <v>13496</v>
      </c>
      <c r="P3067" s="237" t="s">
        <v>3736</v>
      </c>
      <c r="Q3067" s="237" t="s">
        <v>3368</v>
      </c>
      <c r="R3067" s="237" t="s">
        <v>13497</v>
      </c>
      <c r="S3067" s="237" t="s">
        <v>13498</v>
      </c>
      <c r="T3067" s="237" t="s">
        <v>13499</v>
      </c>
      <c r="U3067" s="237" t="s">
        <v>13500</v>
      </c>
      <c r="V3067" s="237" t="s">
        <v>19060</v>
      </c>
      <c r="W3067" s="237"/>
      <c r="X3067" s="237" t="s">
        <v>13229</v>
      </c>
      <c r="Y3067" s="237" t="s">
        <v>13495</v>
      </c>
      <c r="Z3067" s="237" t="s">
        <v>13496</v>
      </c>
      <c r="AA3067" s="237" t="str">
        <f t="shared" si="526"/>
        <v>ケイセンカイグループホーム</v>
      </c>
      <c r="AB3067" s="237" t="s">
        <v>3736</v>
      </c>
      <c r="AC3067" s="237" t="str">
        <f t="shared" si="527"/>
        <v>987</v>
      </c>
      <c r="AD3067" s="237" t="str">
        <f t="shared" si="528"/>
        <v>0611</v>
      </c>
      <c r="AE3067" s="237" t="s">
        <v>3368</v>
      </c>
      <c r="AF3067" s="237" t="s">
        <v>13497</v>
      </c>
      <c r="AG3067" s="237" t="str">
        <f t="shared" si="529"/>
        <v>登米市中田町浅水字長谷山３５２－２</v>
      </c>
      <c r="AH3067" s="237" t="s">
        <v>13498</v>
      </c>
      <c r="AI3067" s="237" t="s">
        <v>13499</v>
      </c>
      <c r="AJ3067" s="237" t="s">
        <v>260</v>
      </c>
    </row>
    <row r="3068" spans="1:36">
      <c r="A3068" s="237" t="str">
        <f t="shared" si="521"/>
        <v>0421200254共同生活介護</v>
      </c>
      <c r="B3068" s="237" t="s">
        <v>3371</v>
      </c>
      <c r="C3068" s="237" t="s">
        <v>3372</v>
      </c>
      <c r="D3068" s="237" t="str">
        <f t="shared" si="522"/>
        <v>シャカイフクシホウジン　ケイセンカイ</v>
      </c>
      <c r="E3068" s="237" t="s">
        <v>3373</v>
      </c>
      <c r="F3068" s="237" t="str">
        <f t="shared" si="523"/>
        <v>987</v>
      </c>
      <c r="G3068" s="237" t="str">
        <f t="shared" si="524"/>
        <v>0511</v>
      </c>
      <c r="H3068" s="237" t="s">
        <v>3374</v>
      </c>
      <c r="I3068" s="237" t="str">
        <f t="shared" si="525"/>
        <v>登米市迫町佐沼字江合３－１６－２</v>
      </c>
      <c r="J3068" s="237" t="s">
        <v>3375</v>
      </c>
      <c r="K3068" s="237" t="s">
        <v>3376</v>
      </c>
      <c r="L3068" s="237" t="s">
        <v>248</v>
      </c>
      <c r="M3068" s="237" t="s">
        <v>3377</v>
      </c>
      <c r="N3068" s="237" t="s">
        <v>13503</v>
      </c>
      <c r="O3068" s="237" t="s">
        <v>13504</v>
      </c>
      <c r="P3068" s="237" t="s">
        <v>3380</v>
      </c>
      <c r="Q3068" s="237" t="s">
        <v>3368</v>
      </c>
      <c r="R3068" s="237" t="s">
        <v>13505</v>
      </c>
      <c r="S3068" s="237"/>
      <c r="T3068" s="237"/>
      <c r="U3068" s="237" t="s">
        <v>13506</v>
      </c>
      <c r="V3068" s="237" t="s">
        <v>13221</v>
      </c>
      <c r="W3068" s="237"/>
      <c r="X3068" s="237"/>
      <c r="Y3068" s="237" t="s">
        <v>13503</v>
      </c>
      <c r="Z3068" s="237" t="s">
        <v>13504</v>
      </c>
      <c r="AA3068" s="237" t="str">
        <f t="shared" si="526"/>
        <v>ラベンダーホーム</v>
      </c>
      <c r="AB3068" s="237" t="s">
        <v>3380</v>
      </c>
      <c r="AC3068" s="237" t="str">
        <f t="shared" si="527"/>
        <v>987</v>
      </c>
      <c r="AD3068" s="237" t="str">
        <f t="shared" si="528"/>
        <v>0901</v>
      </c>
      <c r="AE3068" s="237" t="s">
        <v>3368</v>
      </c>
      <c r="AF3068" s="237" t="s">
        <v>13505</v>
      </c>
      <c r="AG3068" s="237" t="str">
        <f t="shared" si="529"/>
        <v>登米市東和町米川字西綱木5</v>
      </c>
      <c r="AH3068" s="237" t="s">
        <v>3388</v>
      </c>
      <c r="AI3068" s="237"/>
      <c r="AJ3068" s="237" t="s">
        <v>332</v>
      </c>
    </row>
    <row r="3069" spans="1:36">
      <c r="A3069" s="237" t="str">
        <f t="shared" si="521"/>
        <v>0421200254共同生活援助</v>
      </c>
      <c r="B3069" s="237" t="s">
        <v>3371</v>
      </c>
      <c r="C3069" s="237" t="s">
        <v>3372</v>
      </c>
      <c r="D3069" s="237" t="str">
        <f t="shared" si="522"/>
        <v>シャカイフクシホウジン　ケイセンカイ</v>
      </c>
      <c r="E3069" s="237" t="s">
        <v>3373</v>
      </c>
      <c r="F3069" s="237" t="str">
        <f t="shared" si="523"/>
        <v>987</v>
      </c>
      <c r="G3069" s="237" t="str">
        <f t="shared" si="524"/>
        <v>0511</v>
      </c>
      <c r="H3069" s="237" t="s">
        <v>3374</v>
      </c>
      <c r="I3069" s="237" t="str">
        <f t="shared" si="525"/>
        <v>登米市迫町佐沼字江合３－１６－２</v>
      </c>
      <c r="J3069" s="237" t="s">
        <v>3375</v>
      </c>
      <c r="K3069" s="237" t="s">
        <v>3376</v>
      </c>
      <c r="L3069" s="237" t="s">
        <v>248</v>
      </c>
      <c r="M3069" s="237" t="s">
        <v>3377</v>
      </c>
      <c r="N3069" s="237" t="s">
        <v>13503</v>
      </c>
      <c r="O3069" s="237" t="s">
        <v>13504</v>
      </c>
      <c r="P3069" s="237" t="s">
        <v>3380</v>
      </c>
      <c r="Q3069" s="237" t="s">
        <v>3368</v>
      </c>
      <c r="R3069" s="237" t="s">
        <v>13505</v>
      </c>
      <c r="S3069" s="237"/>
      <c r="T3069" s="237"/>
      <c r="U3069" s="237" t="s">
        <v>13506</v>
      </c>
      <c r="V3069" s="237" t="s">
        <v>13222</v>
      </c>
      <c r="W3069" s="237"/>
      <c r="X3069" s="237"/>
      <c r="Y3069" s="237" t="s">
        <v>13503</v>
      </c>
      <c r="Z3069" s="237" t="s">
        <v>13504</v>
      </c>
      <c r="AA3069" s="237" t="str">
        <f t="shared" si="526"/>
        <v>ラベンダーホーム</v>
      </c>
      <c r="AB3069" s="237" t="s">
        <v>3380</v>
      </c>
      <c r="AC3069" s="237" t="str">
        <f t="shared" si="527"/>
        <v>987</v>
      </c>
      <c r="AD3069" s="237" t="str">
        <f t="shared" si="528"/>
        <v>0901</v>
      </c>
      <c r="AE3069" s="237" t="s">
        <v>3368</v>
      </c>
      <c r="AF3069" s="237" t="s">
        <v>13505</v>
      </c>
      <c r="AG3069" s="237" t="str">
        <f t="shared" si="529"/>
        <v>登米市東和町米川字西綱木5</v>
      </c>
      <c r="AH3069" s="237" t="s">
        <v>3388</v>
      </c>
      <c r="AI3069" s="237"/>
      <c r="AJ3069" s="237" t="s">
        <v>332</v>
      </c>
    </row>
    <row r="3070" spans="1:36">
      <c r="A3070" s="237" t="str">
        <f t="shared" si="521"/>
        <v>0421200312共同生活介護</v>
      </c>
      <c r="B3070" s="237" t="s">
        <v>3371</v>
      </c>
      <c r="C3070" s="237" t="s">
        <v>3372</v>
      </c>
      <c r="D3070" s="237" t="str">
        <f t="shared" si="522"/>
        <v>シャカイフクシホウジン　ケイセンカイ</v>
      </c>
      <c r="E3070" s="237" t="s">
        <v>3373</v>
      </c>
      <c r="F3070" s="237" t="str">
        <f t="shared" si="523"/>
        <v>987</v>
      </c>
      <c r="G3070" s="237" t="str">
        <f t="shared" si="524"/>
        <v>0511</v>
      </c>
      <c r="H3070" s="237" t="s">
        <v>3374</v>
      </c>
      <c r="I3070" s="237" t="str">
        <f t="shared" si="525"/>
        <v>登米市迫町佐沼字江合３－１６－２</v>
      </c>
      <c r="J3070" s="237" t="s">
        <v>3375</v>
      </c>
      <c r="K3070" s="237" t="s">
        <v>3376</v>
      </c>
      <c r="L3070" s="237" t="s">
        <v>248</v>
      </c>
      <c r="M3070" s="237" t="s">
        <v>3377</v>
      </c>
      <c r="N3070" s="237" t="s">
        <v>13507</v>
      </c>
      <c r="O3070" s="237" t="s">
        <v>13508</v>
      </c>
      <c r="P3070" s="237" t="s">
        <v>3460</v>
      </c>
      <c r="Q3070" s="237" t="s">
        <v>3368</v>
      </c>
      <c r="R3070" s="237" t="s">
        <v>13509</v>
      </c>
      <c r="S3070" s="237" t="s">
        <v>13510</v>
      </c>
      <c r="T3070" s="237" t="s">
        <v>13510</v>
      </c>
      <c r="U3070" s="237" t="s">
        <v>13511</v>
      </c>
      <c r="V3070" s="237" t="s">
        <v>13221</v>
      </c>
      <c r="W3070" s="237"/>
      <c r="X3070" s="237"/>
      <c r="Y3070" s="237" t="s">
        <v>13507</v>
      </c>
      <c r="Z3070" s="237" t="s">
        <v>13508</v>
      </c>
      <c r="AA3070" s="237" t="str">
        <f t="shared" si="526"/>
        <v>ワタノミホーム</v>
      </c>
      <c r="AB3070" s="237" t="s">
        <v>3460</v>
      </c>
      <c r="AC3070" s="237" t="str">
        <f t="shared" si="527"/>
        <v>987</v>
      </c>
      <c r="AD3070" s="237" t="str">
        <f t="shared" si="528"/>
        <v>0903</v>
      </c>
      <c r="AE3070" s="237" t="s">
        <v>3368</v>
      </c>
      <c r="AF3070" s="237" t="s">
        <v>13509</v>
      </c>
      <c r="AG3070" s="237" t="str">
        <f t="shared" si="529"/>
        <v>登米市東和町錦織字大舟渡３４番地</v>
      </c>
      <c r="AH3070" s="237" t="s">
        <v>13510</v>
      </c>
      <c r="AI3070" s="237" t="s">
        <v>13510</v>
      </c>
      <c r="AJ3070" s="237" t="s">
        <v>332</v>
      </c>
    </row>
    <row r="3071" spans="1:36">
      <c r="A3071" s="237" t="str">
        <f t="shared" si="521"/>
        <v>0421200437共同生活介護</v>
      </c>
      <c r="B3071" s="237" t="s">
        <v>3472</v>
      </c>
      <c r="C3071" s="237" t="s">
        <v>3473</v>
      </c>
      <c r="D3071" s="237" t="str">
        <f t="shared" si="522"/>
        <v>シャカイフクシホウジントメシシャカイフクシキョウギカイ</v>
      </c>
      <c r="E3071" s="237" t="s">
        <v>3409</v>
      </c>
      <c r="F3071" s="237" t="str">
        <f t="shared" si="523"/>
        <v>987</v>
      </c>
      <c r="G3071" s="237" t="str">
        <f t="shared" si="524"/>
        <v>0513</v>
      </c>
      <c r="H3071" s="237" t="s">
        <v>3474</v>
      </c>
      <c r="I3071" s="237" t="str">
        <f t="shared" si="525"/>
        <v>登米市迫町北方字大洞45-3</v>
      </c>
      <c r="J3071" s="237" t="s">
        <v>3475</v>
      </c>
      <c r="K3071" s="237" t="s">
        <v>3476</v>
      </c>
      <c r="L3071" s="237" t="s">
        <v>353</v>
      </c>
      <c r="M3071" s="237" t="s">
        <v>3477</v>
      </c>
      <c r="N3071" s="237" t="s">
        <v>3611</v>
      </c>
      <c r="O3071" s="237" t="s">
        <v>3612</v>
      </c>
      <c r="P3071" s="237" t="s">
        <v>3373</v>
      </c>
      <c r="Q3071" s="237" t="s">
        <v>3368</v>
      </c>
      <c r="R3071" s="237" t="s">
        <v>3613</v>
      </c>
      <c r="S3071" s="237" t="s">
        <v>3475</v>
      </c>
      <c r="T3071" s="237" t="s">
        <v>3476</v>
      </c>
      <c r="U3071" s="237" t="s">
        <v>13512</v>
      </c>
      <c r="V3071" s="237" t="s">
        <v>13221</v>
      </c>
      <c r="W3071" s="237"/>
      <c r="X3071" s="237"/>
      <c r="Y3071" s="237" t="s">
        <v>3472</v>
      </c>
      <c r="Z3071" s="237" t="s">
        <v>3473</v>
      </c>
      <c r="AA3071" s="237" t="str">
        <f t="shared" si="526"/>
        <v>シャカイフクシホウジントメシシャカイフクシキョウギカイ</v>
      </c>
      <c r="AB3071" s="237" t="s">
        <v>3409</v>
      </c>
      <c r="AC3071" s="237" t="str">
        <f t="shared" si="527"/>
        <v>987</v>
      </c>
      <c r="AD3071" s="237" t="str">
        <f t="shared" si="528"/>
        <v>0513</v>
      </c>
      <c r="AE3071" s="237" t="s">
        <v>3368</v>
      </c>
      <c r="AF3071" s="237" t="s">
        <v>3474</v>
      </c>
      <c r="AG3071" s="237" t="str">
        <f t="shared" si="529"/>
        <v>登米市迫町北方字大洞45-3</v>
      </c>
      <c r="AH3071" s="237" t="s">
        <v>3475</v>
      </c>
      <c r="AI3071" s="237" t="s">
        <v>3476</v>
      </c>
      <c r="AJ3071" s="237" t="s">
        <v>332</v>
      </c>
    </row>
    <row r="3072" spans="1:36">
      <c r="A3072" s="237" t="str">
        <f t="shared" si="521"/>
        <v>0421200437共同生活援助（指定共同生活援助）</v>
      </c>
      <c r="B3072" s="237" t="s">
        <v>3472</v>
      </c>
      <c r="C3072" s="237" t="s">
        <v>3473</v>
      </c>
      <c r="D3072" s="237" t="str">
        <f t="shared" si="522"/>
        <v>シャカイフクシホウジントメシシャカイフクシキョウギカイ</v>
      </c>
      <c r="E3072" s="237" t="s">
        <v>3409</v>
      </c>
      <c r="F3072" s="237" t="str">
        <f t="shared" si="523"/>
        <v>987</v>
      </c>
      <c r="G3072" s="237" t="str">
        <f t="shared" si="524"/>
        <v>0513</v>
      </c>
      <c r="H3072" s="237" t="s">
        <v>3474</v>
      </c>
      <c r="I3072" s="237" t="str">
        <f t="shared" si="525"/>
        <v>登米市迫町北方字大洞45-3</v>
      </c>
      <c r="J3072" s="237" t="s">
        <v>3475</v>
      </c>
      <c r="K3072" s="237" t="s">
        <v>3476</v>
      </c>
      <c r="L3072" s="237" t="s">
        <v>353</v>
      </c>
      <c r="M3072" s="237" t="s">
        <v>3477</v>
      </c>
      <c r="N3072" s="237" t="s">
        <v>3611</v>
      </c>
      <c r="O3072" s="237" t="s">
        <v>3612</v>
      </c>
      <c r="P3072" s="237" t="s">
        <v>3373</v>
      </c>
      <c r="Q3072" s="237" t="s">
        <v>3368</v>
      </c>
      <c r="R3072" s="237" t="s">
        <v>3613</v>
      </c>
      <c r="S3072" s="237" t="s">
        <v>3475</v>
      </c>
      <c r="T3072" s="237" t="s">
        <v>3476</v>
      </c>
      <c r="U3072" s="237" t="s">
        <v>13512</v>
      </c>
      <c r="V3072" s="237" t="s">
        <v>19060</v>
      </c>
      <c r="W3072" s="237"/>
      <c r="X3072" s="237" t="s">
        <v>13229</v>
      </c>
      <c r="Y3072" s="237" t="s">
        <v>3472</v>
      </c>
      <c r="Z3072" s="237" t="s">
        <v>3473</v>
      </c>
      <c r="AA3072" s="237" t="str">
        <f t="shared" si="526"/>
        <v>シャカイフクシホウジントメシシャカイフクシキョウギカイ</v>
      </c>
      <c r="AB3072" s="237" t="s">
        <v>3373</v>
      </c>
      <c r="AC3072" s="237" t="str">
        <f t="shared" si="527"/>
        <v>987</v>
      </c>
      <c r="AD3072" s="237" t="str">
        <f t="shared" si="528"/>
        <v>0511</v>
      </c>
      <c r="AE3072" s="237" t="s">
        <v>3368</v>
      </c>
      <c r="AF3072" s="237" t="s">
        <v>3613</v>
      </c>
      <c r="AG3072" s="237" t="str">
        <f t="shared" si="529"/>
        <v>登米市迫町佐沼字錦234番地1</v>
      </c>
      <c r="AH3072" s="237" t="s">
        <v>3475</v>
      </c>
      <c r="AI3072" s="237" t="s">
        <v>3476</v>
      </c>
      <c r="AJ3072" s="237" t="s">
        <v>260</v>
      </c>
    </row>
    <row r="3073" spans="1:36">
      <c r="A3073" s="237" t="str">
        <f t="shared" si="521"/>
        <v>0421200593共同生活援助（指定共同生活援助）</v>
      </c>
      <c r="B3073" s="237" t="s">
        <v>3670</v>
      </c>
      <c r="C3073" s="237" t="s">
        <v>3671</v>
      </c>
      <c r="D3073" s="237" t="str">
        <f t="shared" si="522"/>
        <v>ユウゲンガイシャミンナノイエ</v>
      </c>
      <c r="E3073" s="237" t="s">
        <v>3672</v>
      </c>
      <c r="F3073" s="237" t="str">
        <f t="shared" si="523"/>
        <v>987</v>
      </c>
      <c r="G3073" s="237" t="str">
        <f t="shared" si="524"/>
        <v>0622</v>
      </c>
      <c r="H3073" s="237" t="s">
        <v>3673</v>
      </c>
      <c r="I3073" s="237" t="str">
        <f t="shared" si="525"/>
        <v>登米市中田町宝江新井田字新姥沼１９０番地</v>
      </c>
      <c r="J3073" s="237" t="s">
        <v>3674</v>
      </c>
      <c r="K3073" s="237" t="s">
        <v>3675</v>
      </c>
      <c r="L3073" s="237" t="s">
        <v>339</v>
      </c>
      <c r="M3073" s="237" t="s">
        <v>3676</v>
      </c>
      <c r="N3073" s="237" t="s">
        <v>13513</v>
      </c>
      <c r="O3073" s="237" t="s">
        <v>13514</v>
      </c>
      <c r="P3073" s="237" t="s">
        <v>3672</v>
      </c>
      <c r="Q3073" s="237" t="s">
        <v>3368</v>
      </c>
      <c r="R3073" s="237" t="s">
        <v>3679</v>
      </c>
      <c r="S3073" s="237" t="s">
        <v>3674</v>
      </c>
      <c r="T3073" s="237" t="s">
        <v>3675</v>
      </c>
      <c r="U3073" s="237" t="s">
        <v>13515</v>
      </c>
      <c r="V3073" s="237" t="s">
        <v>19060</v>
      </c>
      <c r="W3073" s="237"/>
      <c r="X3073" s="237" t="s">
        <v>13229</v>
      </c>
      <c r="Y3073" s="237" t="s">
        <v>13513</v>
      </c>
      <c r="Z3073" s="237" t="s">
        <v>13514</v>
      </c>
      <c r="AA3073" s="237" t="str">
        <f t="shared" si="526"/>
        <v>ミンナノイエナゴミ</v>
      </c>
      <c r="AB3073" s="237" t="s">
        <v>3672</v>
      </c>
      <c r="AC3073" s="237" t="str">
        <f t="shared" si="527"/>
        <v>987</v>
      </c>
      <c r="AD3073" s="237" t="str">
        <f t="shared" si="528"/>
        <v>0622</v>
      </c>
      <c r="AE3073" s="237" t="s">
        <v>3368</v>
      </c>
      <c r="AF3073" s="237" t="s">
        <v>3679</v>
      </c>
      <c r="AG3073" s="237" t="str">
        <f t="shared" si="529"/>
        <v>登米市中田町宝江新井田字新姥沼１９１番地</v>
      </c>
      <c r="AH3073" s="237" t="s">
        <v>3674</v>
      </c>
      <c r="AI3073" s="237" t="s">
        <v>3675</v>
      </c>
      <c r="AJ3073" s="237" t="s">
        <v>260</v>
      </c>
    </row>
    <row r="3074" spans="1:36">
      <c r="A3074" s="237" t="str">
        <f t="shared" si="521"/>
        <v>0421300161共同生活介護</v>
      </c>
      <c r="B3074" s="237" t="s">
        <v>3885</v>
      </c>
      <c r="C3074" s="237" t="s">
        <v>3886</v>
      </c>
      <c r="D3074" s="237" t="str">
        <f t="shared" si="522"/>
        <v>シャカイフクシホウジンミヤギフクシカイ</v>
      </c>
      <c r="E3074" s="237" t="s">
        <v>2497</v>
      </c>
      <c r="F3074" s="237" t="str">
        <f t="shared" si="523"/>
        <v>981</v>
      </c>
      <c r="G3074" s="237" t="str">
        <f t="shared" si="524"/>
        <v>1231</v>
      </c>
      <c r="H3074" s="237" t="s">
        <v>3887</v>
      </c>
      <c r="I3074" s="237" t="str">
        <f t="shared" si="525"/>
        <v>名取市手倉田字山２０８番地の１</v>
      </c>
      <c r="J3074" s="237" t="s">
        <v>3888</v>
      </c>
      <c r="K3074" s="237" t="s">
        <v>3888</v>
      </c>
      <c r="L3074" s="237" t="s">
        <v>248</v>
      </c>
      <c r="M3074" s="237" t="s">
        <v>3889</v>
      </c>
      <c r="N3074" s="237" t="s">
        <v>13516</v>
      </c>
      <c r="O3074" s="237" t="s">
        <v>13517</v>
      </c>
      <c r="P3074" s="237" t="s">
        <v>4047</v>
      </c>
      <c r="Q3074" s="237" t="s">
        <v>3773</v>
      </c>
      <c r="R3074" s="237" t="s">
        <v>13518</v>
      </c>
      <c r="S3074" s="237" t="s">
        <v>13519</v>
      </c>
      <c r="T3074" s="237" t="s">
        <v>13520</v>
      </c>
      <c r="U3074" s="237" t="s">
        <v>13521</v>
      </c>
      <c r="V3074" s="237" t="s">
        <v>13221</v>
      </c>
      <c r="W3074" s="237"/>
      <c r="X3074" s="237"/>
      <c r="Y3074" s="237" t="s">
        <v>13516</v>
      </c>
      <c r="Z3074" s="237" t="s">
        <v>13517</v>
      </c>
      <c r="AA3074" s="237" t="str">
        <f t="shared" si="526"/>
        <v>グループホームウグイスノサトコモレビノイエ</v>
      </c>
      <c r="AB3074" s="237" t="s">
        <v>4047</v>
      </c>
      <c r="AC3074" s="237" t="str">
        <f t="shared" si="527"/>
        <v>989</v>
      </c>
      <c r="AD3074" s="237" t="str">
        <f t="shared" si="528"/>
        <v>5402</v>
      </c>
      <c r="AE3074" s="237" t="s">
        <v>3773</v>
      </c>
      <c r="AF3074" s="237" t="s">
        <v>13518</v>
      </c>
      <c r="AG3074" s="237" t="str">
        <f t="shared" si="529"/>
        <v>栗原市鴬沢南郷広面46</v>
      </c>
      <c r="AH3074" s="237" t="s">
        <v>13519</v>
      </c>
      <c r="AI3074" s="237" t="s">
        <v>13520</v>
      </c>
      <c r="AJ3074" s="237" t="s">
        <v>260</v>
      </c>
    </row>
    <row r="3075" spans="1:36">
      <c r="A3075" s="237" t="str">
        <f t="shared" si="521"/>
        <v>0421300161共同生活援助（指定共同生活援助）</v>
      </c>
      <c r="B3075" s="237" t="s">
        <v>3885</v>
      </c>
      <c r="C3075" s="237" t="s">
        <v>3886</v>
      </c>
      <c r="D3075" s="237" t="str">
        <f t="shared" si="522"/>
        <v>シャカイフクシホウジンミヤギフクシカイ</v>
      </c>
      <c r="E3075" s="237" t="s">
        <v>2497</v>
      </c>
      <c r="F3075" s="237" t="str">
        <f t="shared" si="523"/>
        <v>981</v>
      </c>
      <c r="G3075" s="237" t="str">
        <f t="shared" si="524"/>
        <v>1231</v>
      </c>
      <c r="H3075" s="237" t="s">
        <v>3887</v>
      </c>
      <c r="I3075" s="237" t="str">
        <f t="shared" si="525"/>
        <v>名取市手倉田字山２０８番地の１</v>
      </c>
      <c r="J3075" s="237" t="s">
        <v>3888</v>
      </c>
      <c r="K3075" s="237" t="s">
        <v>3888</v>
      </c>
      <c r="L3075" s="237" t="s">
        <v>248</v>
      </c>
      <c r="M3075" s="237" t="s">
        <v>3889</v>
      </c>
      <c r="N3075" s="237" t="s">
        <v>13516</v>
      </c>
      <c r="O3075" s="237" t="s">
        <v>13517</v>
      </c>
      <c r="P3075" s="237" t="s">
        <v>4047</v>
      </c>
      <c r="Q3075" s="237" t="s">
        <v>3773</v>
      </c>
      <c r="R3075" s="237" t="s">
        <v>13518</v>
      </c>
      <c r="S3075" s="237" t="s">
        <v>13519</v>
      </c>
      <c r="T3075" s="237" t="s">
        <v>13520</v>
      </c>
      <c r="U3075" s="237" t="s">
        <v>13521</v>
      </c>
      <c r="V3075" s="237" t="s">
        <v>19060</v>
      </c>
      <c r="W3075" s="237"/>
      <c r="X3075" s="237" t="s">
        <v>13229</v>
      </c>
      <c r="Y3075" s="237" t="s">
        <v>13516</v>
      </c>
      <c r="Z3075" s="237" t="s">
        <v>13517</v>
      </c>
      <c r="AA3075" s="237" t="str">
        <f t="shared" si="526"/>
        <v>グループホームウグイスノサトコモレビノイエ</v>
      </c>
      <c r="AB3075" s="237" t="s">
        <v>4047</v>
      </c>
      <c r="AC3075" s="237" t="str">
        <f t="shared" si="527"/>
        <v>989</v>
      </c>
      <c r="AD3075" s="237" t="str">
        <f t="shared" si="528"/>
        <v>5402</v>
      </c>
      <c r="AE3075" s="237" t="s">
        <v>3773</v>
      </c>
      <c r="AF3075" s="237" t="s">
        <v>13518</v>
      </c>
      <c r="AG3075" s="237" t="str">
        <f t="shared" si="529"/>
        <v>栗原市鴬沢南郷広面46</v>
      </c>
      <c r="AH3075" s="237" t="s">
        <v>13519</v>
      </c>
      <c r="AI3075" s="237" t="s">
        <v>13520</v>
      </c>
      <c r="AJ3075" s="237" t="s">
        <v>260</v>
      </c>
    </row>
    <row r="3076" spans="1:36">
      <c r="A3076" s="237" t="str">
        <f t="shared" si="521"/>
        <v>0421300179共同生活介護</v>
      </c>
      <c r="B3076" s="237" t="s">
        <v>3801</v>
      </c>
      <c r="C3076" s="237" t="s">
        <v>3802</v>
      </c>
      <c r="D3076" s="237" t="str">
        <f t="shared" si="522"/>
        <v>シャカイフクシホウジン　クリハラシュウホウカイ</v>
      </c>
      <c r="E3076" s="237" t="s">
        <v>3803</v>
      </c>
      <c r="F3076" s="237" t="str">
        <f t="shared" si="523"/>
        <v>989</v>
      </c>
      <c r="G3076" s="237" t="str">
        <f t="shared" si="524"/>
        <v>5173</v>
      </c>
      <c r="H3076" s="237" t="s">
        <v>3804</v>
      </c>
      <c r="I3076" s="237" t="str">
        <f t="shared" si="525"/>
        <v>栗原市金成梨崎道ノ上７番地の１</v>
      </c>
      <c r="J3076" s="237" t="s">
        <v>3805</v>
      </c>
      <c r="K3076" s="237" t="s">
        <v>3806</v>
      </c>
      <c r="L3076" s="237" t="s">
        <v>248</v>
      </c>
      <c r="M3076" s="237" t="s">
        <v>3807</v>
      </c>
      <c r="N3076" s="237" t="s">
        <v>13522</v>
      </c>
      <c r="O3076" s="237" t="s">
        <v>13523</v>
      </c>
      <c r="P3076" s="237" t="s">
        <v>13524</v>
      </c>
      <c r="Q3076" s="237" t="s">
        <v>3773</v>
      </c>
      <c r="R3076" s="237" t="s">
        <v>13525</v>
      </c>
      <c r="S3076" s="237" t="s">
        <v>13526</v>
      </c>
      <c r="T3076" s="237" t="s">
        <v>13526</v>
      </c>
      <c r="U3076" s="237" t="s">
        <v>13527</v>
      </c>
      <c r="V3076" s="237" t="s">
        <v>13221</v>
      </c>
      <c r="W3076" s="237"/>
      <c r="X3076" s="237"/>
      <c r="Y3076" s="237" t="s">
        <v>13528</v>
      </c>
      <c r="Z3076" s="237" t="s">
        <v>13529</v>
      </c>
      <c r="AA3076" s="237" t="str">
        <f t="shared" si="526"/>
        <v>サワベホーム</v>
      </c>
      <c r="AB3076" s="237" t="s">
        <v>13524</v>
      </c>
      <c r="AC3076" s="237" t="str">
        <f t="shared" si="527"/>
        <v>989</v>
      </c>
      <c r="AD3076" s="237" t="str">
        <f t="shared" si="528"/>
        <v>5125</v>
      </c>
      <c r="AE3076" s="237" t="s">
        <v>3773</v>
      </c>
      <c r="AF3076" s="237" t="s">
        <v>13530</v>
      </c>
      <c r="AG3076" s="237" t="str">
        <f t="shared" si="529"/>
        <v>栗原市金成大林寺沢３－９</v>
      </c>
      <c r="AH3076" s="237" t="s">
        <v>13531</v>
      </c>
      <c r="AI3076" s="237" t="s">
        <v>13531</v>
      </c>
      <c r="AJ3076" s="237" t="s">
        <v>260</v>
      </c>
    </row>
    <row r="3077" spans="1:36">
      <c r="A3077" s="237" t="str">
        <f t="shared" si="521"/>
        <v>0421300179共同生活援助（指定共同生活援助）</v>
      </c>
      <c r="B3077" s="237" t="s">
        <v>3801</v>
      </c>
      <c r="C3077" s="237" t="s">
        <v>3802</v>
      </c>
      <c r="D3077" s="237" t="str">
        <f t="shared" si="522"/>
        <v>シャカイフクシホウジン　クリハラシュウホウカイ</v>
      </c>
      <c r="E3077" s="237" t="s">
        <v>3803</v>
      </c>
      <c r="F3077" s="237" t="str">
        <f t="shared" si="523"/>
        <v>989</v>
      </c>
      <c r="G3077" s="237" t="str">
        <f t="shared" si="524"/>
        <v>5173</v>
      </c>
      <c r="H3077" s="237" t="s">
        <v>3804</v>
      </c>
      <c r="I3077" s="237" t="str">
        <f t="shared" si="525"/>
        <v>栗原市金成梨崎道ノ上７番地の１</v>
      </c>
      <c r="J3077" s="237" t="s">
        <v>3805</v>
      </c>
      <c r="K3077" s="237" t="s">
        <v>3806</v>
      </c>
      <c r="L3077" s="237" t="s">
        <v>248</v>
      </c>
      <c r="M3077" s="237" t="s">
        <v>3807</v>
      </c>
      <c r="N3077" s="237" t="s">
        <v>13522</v>
      </c>
      <c r="O3077" s="237" t="s">
        <v>13523</v>
      </c>
      <c r="P3077" s="237" t="s">
        <v>13524</v>
      </c>
      <c r="Q3077" s="237" t="s">
        <v>3773</v>
      </c>
      <c r="R3077" s="237" t="s">
        <v>13525</v>
      </c>
      <c r="S3077" s="237" t="s">
        <v>13526</v>
      </c>
      <c r="T3077" s="237" t="s">
        <v>13526</v>
      </c>
      <c r="U3077" s="237" t="s">
        <v>13527</v>
      </c>
      <c r="V3077" s="237" t="s">
        <v>19060</v>
      </c>
      <c r="W3077" s="237"/>
      <c r="X3077" s="237" t="s">
        <v>13229</v>
      </c>
      <c r="Y3077" s="237" t="s">
        <v>13522</v>
      </c>
      <c r="Z3077" s="237" t="s">
        <v>13523</v>
      </c>
      <c r="AA3077" s="237" t="str">
        <f t="shared" si="526"/>
        <v>レガート</v>
      </c>
      <c r="AB3077" s="237" t="s">
        <v>13524</v>
      </c>
      <c r="AC3077" s="237" t="str">
        <f t="shared" si="527"/>
        <v>989</v>
      </c>
      <c r="AD3077" s="237" t="str">
        <f t="shared" si="528"/>
        <v>5125</v>
      </c>
      <c r="AE3077" s="237" t="s">
        <v>3773</v>
      </c>
      <c r="AF3077" s="237" t="s">
        <v>13525</v>
      </c>
      <c r="AG3077" s="237" t="str">
        <f t="shared" si="529"/>
        <v>栗原市金成大林寺沢3-3</v>
      </c>
      <c r="AH3077" s="237" t="s">
        <v>13526</v>
      </c>
      <c r="AI3077" s="237" t="s">
        <v>13526</v>
      </c>
      <c r="AJ3077" s="237" t="s">
        <v>260</v>
      </c>
    </row>
    <row r="3078" spans="1:36">
      <c r="A3078" s="237" t="str">
        <f t="shared" si="521"/>
        <v>0421300187共同生活介護</v>
      </c>
      <c r="B3078" s="237" t="s">
        <v>3775</v>
      </c>
      <c r="C3078" s="237" t="s">
        <v>3776</v>
      </c>
      <c r="D3078" s="237" t="str">
        <f t="shared" si="522"/>
        <v>シャカイフクシホウジンクリハラシシャカイフクシキョウギカイ</v>
      </c>
      <c r="E3078" s="237" t="s">
        <v>3777</v>
      </c>
      <c r="F3078" s="237" t="str">
        <f t="shared" si="523"/>
        <v>987</v>
      </c>
      <c r="G3078" s="237" t="str">
        <f t="shared" si="524"/>
        <v>2252</v>
      </c>
      <c r="H3078" s="237" t="s">
        <v>3778</v>
      </c>
      <c r="I3078" s="237" t="str">
        <f t="shared" si="525"/>
        <v>栗原市築館薬師3丁目6-2</v>
      </c>
      <c r="J3078" s="237" t="s">
        <v>3779</v>
      </c>
      <c r="K3078" s="237" t="s">
        <v>3780</v>
      </c>
      <c r="L3078" s="237" t="s">
        <v>353</v>
      </c>
      <c r="M3078" s="237" t="s">
        <v>3781</v>
      </c>
      <c r="N3078" s="237" t="s">
        <v>4080</v>
      </c>
      <c r="O3078" s="237" t="s">
        <v>4081</v>
      </c>
      <c r="P3078" s="237" t="s">
        <v>3784</v>
      </c>
      <c r="Q3078" s="237" t="s">
        <v>3773</v>
      </c>
      <c r="R3078" s="237" t="s">
        <v>4082</v>
      </c>
      <c r="S3078" s="237" t="s">
        <v>4083</v>
      </c>
      <c r="T3078" s="237" t="s">
        <v>4084</v>
      </c>
      <c r="U3078" s="237" t="s">
        <v>13532</v>
      </c>
      <c r="V3078" s="237" t="s">
        <v>13221</v>
      </c>
      <c r="W3078" s="237"/>
      <c r="X3078" s="237"/>
      <c r="Y3078" s="237" t="s">
        <v>13533</v>
      </c>
      <c r="Z3078" s="237" t="s">
        <v>13534</v>
      </c>
      <c r="AA3078" s="237" t="str">
        <f t="shared" si="526"/>
        <v>シャカイフクシホウジンクリハラシシャカイフクシキョウギカイキョウドウセイカツカイゴジギョウショケアホームフキノトウ</v>
      </c>
      <c r="AB3078" s="237" t="s">
        <v>3873</v>
      </c>
      <c r="AC3078" s="237" t="str">
        <f t="shared" si="527"/>
        <v>987</v>
      </c>
      <c r="AD3078" s="237" t="str">
        <f t="shared" si="528"/>
        <v>2211</v>
      </c>
      <c r="AE3078" s="237" t="s">
        <v>3773</v>
      </c>
      <c r="AF3078" s="237" t="s">
        <v>13535</v>
      </c>
      <c r="AG3078" s="237" t="str">
        <f t="shared" si="529"/>
        <v>栗原市築館源光94-5</v>
      </c>
      <c r="AH3078" s="237" t="s">
        <v>4083</v>
      </c>
      <c r="AI3078" s="237" t="s">
        <v>3786</v>
      </c>
      <c r="AJ3078" s="237" t="s">
        <v>260</v>
      </c>
    </row>
    <row r="3079" spans="1:36">
      <c r="A3079" s="237" t="str">
        <f t="shared" si="521"/>
        <v>0421300187共同生活援助（指定共同生活援助）</v>
      </c>
      <c r="B3079" s="237" t="s">
        <v>3775</v>
      </c>
      <c r="C3079" s="237" t="s">
        <v>3776</v>
      </c>
      <c r="D3079" s="237" t="str">
        <f t="shared" si="522"/>
        <v>シャカイフクシホウジンクリハラシシャカイフクシキョウギカイ</v>
      </c>
      <c r="E3079" s="237" t="s">
        <v>3777</v>
      </c>
      <c r="F3079" s="237" t="str">
        <f t="shared" si="523"/>
        <v>987</v>
      </c>
      <c r="G3079" s="237" t="str">
        <f t="shared" si="524"/>
        <v>2252</v>
      </c>
      <c r="H3079" s="237" t="s">
        <v>3778</v>
      </c>
      <c r="I3079" s="237" t="str">
        <f t="shared" si="525"/>
        <v>栗原市築館薬師3丁目6-2</v>
      </c>
      <c r="J3079" s="237" t="s">
        <v>3779</v>
      </c>
      <c r="K3079" s="237" t="s">
        <v>3780</v>
      </c>
      <c r="L3079" s="237" t="s">
        <v>353</v>
      </c>
      <c r="M3079" s="237" t="s">
        <v>3781</v>
      </c>
      <c r="N3079" s="237" t="s">
        <v>4080</v>
      </c>
      <c r="O3079" s="237" t="s">
        <v>4081</v>
      </c>
      <c r="P3079" s="237" t="s">
        <v>3784</v>
      </c>
      <c r="Q3079" s="237" t="s">
        <v>3773</v>
      </c>
      <c r="R3079" s="237" t="s">
        <v>4082</v>
      </c>
      <c r="S3079" s="237" t="s">
        <v>4083</v>
      </c>
      <c r="T3079" s="237" t="s">
        <v>4084</v>
      </c>
      <c r="U3079" s="237" t="s">
        <v>13532</v>
      </c>
      <c r="V3079" s="237" t="s">
        <v>19060</v>
      </c>
      <c r="W3079" s="237"/>
      <c r="X3079" s="237" t="s">
        <v>13229</v>
      </c>
      <c r="Y3079" s="237" t="s">
        <v>4080</v>
      </c>
      <c r="Z3079" s="237" t="s">
        <v>4081</v>
      </c>
      <c r="AA3079" s="237" t="str">
        <f t="shared" si="526"/>
        <v>キョウドウセイカツエンジョジギョウショフキノトウ</v>
      </c>
      <c r="AB3079" s="237" t="s">
        <v>3784</v>
      </c>
      <c r="AC3079" s="237" t="str">
        <f t="shared" si="527"/>
        <v>987</v>
      </c>
      <c r="AD3079" s="237" t="str">
        <f t="shared" si="528"/>
        <v>2215</v>
      </c>
      <c r="AE3079" s="237" t="s">
        <v>3773</v>
      </c>
      <c r="AF3079" s="237" t="s">
        <v>4082</v>
      </c>
      <c r="AG3079" s="237" t="str">
        <f t="shared" si="529"/>
        <v>栗原市築館高田一丁目6番3-7号</v>
      </c>
      <c r="AH3079" s="237" t="s">
        <v>4083</v>
      </c>
      <c r="AI3079" s="237" t="s">
        <v>4084</v>
      </c>
      <c r="AJ3079" s="237" t="s">
        <v>260</v>
      </c>
    </row>
    <row r="3080" spans="1:36">
      <c r="A3080" s="237" t="str">
        <f t="shared" si="521"/>
        <v>0421300310共同生活介護</v>
      </c>
      <c r="B3080" s="237" t="s">
        <v>13536</v>
      </c>
      <c r="C3080" s="237" t="s">
        <v>13537</v>
      </c>
      <c r="D3080" s="237" t="str">
        <f t="shared" si="522"/>
        <v>イッパンシャダンホウジン　ホナミフクシカイ</v>
      </c>
      <c r="E3080" s="237" t="s">
        <v>4560</v>
      </c>
      <c r="F3080" s="237" t="str">
        <f t="shared" si="523"/>
        <v>989</v>
      </c>
      <c r="G3080" s="237" t="str">
        <f t="shared" si="524"/>
        <v>6143</v>
      </c>
      <c r="H3080" s="237" t="s">
        <v>13538</v>
      </c>
      <c r="I3080" s="237" t="str">
        <f t="shared" si="525"/>
        <v>大崎市古川中里4丁目18-45-F102</v>
      </c>
      <c r="J3080" s="237" t="s">
        <v>13539</v>
      </c>
      <c r="K3080" s="237" t="s">
        <v>13539</v>
      </c>
      <c r="L3080" s="237" t="s">
        <v>901</v>
      </c>
      <c r="M3080" s="237" t="s">
        <v>13540</v>
      </c>
      <c r="N3080" s="237" t="s">
        <v>13541</v>
      </c>
      <c r="O3080" s="237" t="s">
        <v>13542</v>
      </c>
      <c r="P3080" s="237" t="s">
        <v>13543</v>
      </c>
      <c r="Q3080" s="237" t="s">
        <v>3773</v>
      </c>
      <c r="R3080" s="237" t="s">
        <v>13544</v>
      </c>
      <c r="S3080" s="237"/>
      <c r="T3080" s="237"/>
      <c r="U3080" s="237" t="s">
        <v>13545</v>
      </c>
      <c r="V3080" s="237" t="s">
        <v>13221</v>
      </c>
      <c r="W3080" s="237"/>
      <c r="X3080" s="237"/>
      <c r="Y3080" s="237" t="s">
        <v>13546</v>
      </c>
      <c r="Z3080" s="237" t="s">
        <v>13547</v>
      </c>
      <c r="AA3080" s="237" t="str">
        <f t="shared" si="526"/>
        <v>ホナミハウス</v>
      </c>
      <c r="AB3080" s="237" t="s">
        <v>13543</v>
      </c>
      <c r="AC3080" s="237" t="str">
        <f t="shared" si="527"/>
        <v>987</v>
      </c>
      <c r="AD3080" s="237" t="str">
        <f t="shared" si="528"/>
        <v>2144</v>
      </c>
      <c r="AE3080" s="237" t="s">
        <v>3773</v>
      </c>
      <c r="AF3080" s="237" t="s">
        <v>13544</v>
      </c>
      <c r="AG3080" s="237" t="str">
        <f t="shared" si="529"/>
        <v>栗原市高清水台町41</v>
      </c>
      <c r="AH3080" s="237" t="s">
        <v>13539</v>
      </c>
      <c r="AI3080" s="237"/>
      <c r="AJ3080" s="237" t="s">
        <v>260</v>
      </c>
    </row>
    <row r="3081" spans="1:36">
      <c r="A3081" s="237" t="str">
        <f t="shared" si="521"/>
        <v>0421300310共同生活援助（指定共同生活援助）</v>
      </c>
      <c r="B3081" s="237" t="s">
        <v>13536</v>
      </c>
      <c r="C3081" s="237" t="s">
        <v>13537</v>
      </c>
      <c r="D3081" s="237" t="str">
        <f t="shared" si="522"/>
        <v>イッパンシャダンホウジン　ホナミフクシカイ</v>
      </c>
      <c r="E3081" s="237" t="s">
        <v>4560</v>
      </c>
      <c r="F3081" s="237" t="str">
        <f t="shared" si="523"/>
        <v>989</v>
      </c>
      <c r="G3081" s="237" t="str">
        <f t="shared" si="524"/>
        <v>6143</v>
      </c>
      <c r="H3081" s="237" t="s">
        <v>13538</v>
      </c>
      <c r="I3081" s="237" t="str">
        <f t="shared" si="525"/>
        <v>大崎市古川中里4丁目18-45-F102</v>
      </c>
      <c r="J3081" s="237" t="s">
        <v>13539</v>
      </c>
      <c r="K3081" s="237" t="s">
        <v>13539</v>
      </c>
      <c r="L3081" s="237" t="s">
        <v>901</v>
      </c>
      <c r="M3081" s="237" t="s">
        <v>13540</v>
      </c>
      <c r="N3081" s="237" t="s">
        <v>13541</v>
      </c>
      <c r="O3081" s="237" t="s">
        <v>13542</v>
      </c>
      <c r="P3081" s="237" t="s">
        <v>13543</v>
      </c>
      <c r="Q3081" s="237" t="s">
        <v>3773</v>
      </c>
      <c r="R3081" s="237" t="s">
        <v>13544</v>
      </c>
      <c r="S3081" s="237"/>
      <c r="T3081" s="237"/>
      <c r="U3081" s="237" t="s">
        <v>13545</v>
      </c>
      <c r="V3081" s="237" t="s">
        <v>19060</v>
      </c>
      <c r="W3081" s="237"/>
      <c r="X3081" s="237" t="s">
        <v>13229</v>
      </c>
      <c r="Y3081" s="237" t="s">
        <v>13541</v>
      </c>
      <c r="Z3081" s="237" t="s">
        <v>13542</v>
      </c>
      <c r="AA3081" s="237" t="str">
        <f t="shared" si="526"/>
        <v>ホナミハウスタカシミズダイマチ</v>
      </c>
      <c r="AB3081" s="237" t="s">
        <v>13543</v>
      </c>
      <c r="AC3081" s="237" t="str">
        <f t="shared" si="527"/>
        <v>987</v>
      </c>
      <c r="AD3081" s="237" t="str">
        <f t="shared" si="528"/>
        <v>2144</v>
      </c>
      <c r="AE3081" s="237" t="s">
        <v>3773</v>
      </c>
      <c r="AF3081" s="237" t="s">
        <v>13544</v>
      </c>
      <c r="AG3081" s="237" t="str">
        <f t="shared" si="529"/>
        <v>栗原市高清水台町41</v>
      </c>
      <c r="AH3081" s="237" t="s">
        <v>13548</v>
      </c>
      <c r="AI3081" s="237"/>
      <c r="AJ3081" s="237" t="s">
        <v>332</v>
      </c>
    </row>
    <row r="3082" spans="1:36">
      <c r="A3082" s="237" t="str">
        <f t="shared" si="521"/>
        <v>0421300401共同生活援助（指定共同生活援助）</v>
      </c>
      <c r="B3082" s="237" t="s">
        <v>3801</v>
      </c>
      <c r="C3082" s="237" t="s">
        <v>3802</v>
      </c>
      <c r="D3082" s="237" t="str">
        <f t="shared" si="522"/>
        <v>シャカイフクシホウジン　クリハラシュウホウカイ</v>
      </c>
      <c r="E3082" s="237" t="s">
        <v>3803</v>
      </c>
      <c r="F3082" s="237" t="str">
        <f t="shared" si="523"/>
        <v>989</v>
      </c>
      <c r="G3082" s="237" t="str">
        <f t="shared" si="524"/>
        <v>5173</v>
      </c>
      <c r="H3082" s="237" t="s">
        <v>3804</v>
      </c>
      <c r="I3082" s="237" t="str">
        <f t="shared" si="525"/>
        <v>栗原市金成梨崎道ノ上７番地の１</v>
      </c>
      <c r="J3082" s="237" t="s">
        <v>3805</v>
      </c>
      <c r="K3082" s="237" t="s">
        <v>3806</v>
      </c>
      <c r="L3082" s="237" t="s">
        <v>248</v>
      </c>
      <c r="M3082" s="237" t="s">
        <v>3807</v>
      </c>
      <c r="N3082" s="237" t="s">
        <v>3878</v>
      </c>
      <c r="O3082" s="237" t="s">
        <v>3879</v>
      </c>
      <c r="P3082" s="237" t="s">
        <v>3880</v>
      </c>
      <c r="Q3082" s="237" t="s">
        <v>3773</v>
      </c>
      <c r="R3082" s="237" t="s">
        <v>3881</v>
      </c>
      <c r="S3082" s="237" t="s">
        <v>3882</v>
      </c>
      <c r="T3082" s="237" t="s">
        <v>3883</v>
      </c>
      <c r="U3082" s="237" t="s">
        <v>13549</v>
      </c>
      <c r="V3082" s="237" t="s">
        <v>19060</v>
      </c>
      <c r="W3082" s="237"/>
      <c r="X3082" s="237" t="s">
        <v>13229</v>
      </c>
      <c r="Y3082" s="237" t="s">
        <v>3878</v>
      </c>
      <c r="Z3082" s="237" t="s">
        <v>3879</v>
      </c>
      <c r="AA3082" s="237" t="str">
        <f t="shared" si="526"/>
        <v>パンコウボウイソップ</v>
      </c>
      <c r="AB3082" s="237" t="s">
        <v>3880</v>
      </c>
      <c r="AC3082" s="237" t="str">
        <f t="shared" si="527"/>
        <v>987</v>
      </c>
      <c r="AD3082" s="237" t="str">
        <f t="shared" si="528"/>
        <v>2309</v>
      </c>
      <c r="AE3082" s="237" t="s">
        <v>3773</v>
      </c>
      <c r="AF3082" s="237" t="s">
        <v>3881</v>
      </c>
      <c r="AG3082" s="237" t="str">
        <f t="shared" si="529"/>
        <v>栗原市一迫柳目字曽根要害２４</v>
      </c>
      <c r="AH3082" s="237" t="s">
        <v>3882</v>
      </c>
      <c r="AI3082" s="237" t="s">
        <v>3883</v>
      </c>
      <c r="AJ3082" s="237" t="s">
        <v>260</v>
      </c>
    </row>
    <row r="3083" spans="1:36">
      <c r="A3083" s="237" t="str">
        <f t="shared" si="521"/>
        <v>0421300419共同生活援助（指定共同生活援助）</v>
      </c>
      <c r="B3083" s="237" t="s">
        <v>3801</v>
      </c>
      <c r="C3083" s="237" t="s">
        <v>3802</v>
      </c>
      <c r="D3083" s="237" t="str">
        <f t="shared" si="522"/>
        <v>シャカイフクシホウジン　クリハラシュウホウカイ</v>
      </c>
      <c r="E3083" s="237" t="s">
        <v>3803</v>
      </c>
      <c r="F3083" s="237" t="str">
        <f t="shared" si="523"/>
        <v>989</v>
      </c>
      <c r="G3083" s="237" t="str">
        <f t="shared" si="524"/>
        <v>5173</v>
      </c>
      <c r="H3083" s="237" t="s">
        <v>3804</v>
      </c>
      <c r="I3083" s="237" t="str">
        <f t="shared" si="525"/>
        <v>栗原市金成梨崎道ノ上７番地の１</v>
      </c>
      <c r="J3083" s="237" t="s">
        <v>3805</v>
      </c>
      <c r="K3083" s="237" t="s">
        <v>3806</v>
      </c>
      <c r="L3083" s="237" t="s">
        <v>248</v>
      </c>
      <c r="M3083" s="237" t="s">
        <v>3807</v>
      </c>
      <c r="N3083" s="237" t="s">
        <v>3986</v>
      </c>
      <c r="O3083" s="237" t="s">
        <v>3987</v>
      </c>
      <c r="P3083" s="237" t="s">
        <v>3845</v>
      </c>
      <c r="Q3083" s="237" t="s">
        <v>3773</v>
      </c>
      <c r="R3083" s="237" t="s">
        <v>3988</v>
      </c>
      <c r="S3083" s="237" t="s">
        <v>3989</v>
      </c>
      <c r="T3083" s="237" t="s">
        <v>3989</v>
      </c>
      <c r="U3083" s="237" t="s">
        <v>13550</v>
      </c>
      <c r="V3083" s="237" t="s">
        <v>19060</v>
      </c>
      <c r="W3083" s="237"/>
      <c r="X3083" s="237" t="s">
        <v>13229</v>
      </c>
      <c r="Y3083" s="237" t="s">
        <v>3986</v>
      </c>
      <c r="Z3083" s="237" t="s">
        <v>3987</v>
      </c>
      <c r="AA3083" s="237" t="str">
        <f t="shared" si="526"/>
        <v>クリコマ「ユメコウボウ」</v>
      </c>
      <c r="AB3083" s="237" t="s">
        <v>3845</v>
      </c>
      <c r="AC3083" s="237" t="str">
        <f t="shared" si="527"/>
        <v>989</v>
      </c>
      <c r="AD3083" s="237" t="str">
        <f t="shared" si="528"/>
        <v>5301</v>
      </c>
      <c r="AE3083" s="237" t="s">
        <v>3773</v>
      </c>
      <c r="AF3083" s="237" t="s">
        <v>3988</v>
      </c>
      <c r="AG3083" s="237" t="str">
        <f t="shared" si="529"/>
        <v>栗原市栗駒岩ケ崎土川１０－５</v>
      </c>
      <c r="AH3083" s="237" t="s">
        <v>3989</v>
      </c>
      <c r="AI3083" s="237" t="s">
        <v>3989</v>
      </c>
      <c r="AJ3083" s="237" t="s">
        <v>260</v>
      </c>
    </row>
    <row r="3084" spans="1:36">
      <c r="A3084" s="237" t="str">
        <f t="shared" si="521"/>
        <v>0421300427共同生活援助（指定共同生活援助）</v>
      </c>
      <c r="B3084" s="237" t="s">
        <v>3801</v>
      </c>
      <c r="C3084" s="237" t="s">
        <v>3802</v>
      </c>
      <c r="D3084" s="237" t="str">
        <f t="shared" si="522"/>
        <v>シャカイフクシホウジン　クリハラシュウホウカイ</v>
      </c>
      <c r="E3084" s="237" t="s">
        <v>3803</v>
      </c>
      <c r="F3084" s="237" t="str">
        <f t="shared" si="523"/>
        <v>989</v>
      </c>
      <c r="G3084" s="237" t="str">
        <f t="shared" si="524"/>
        <v>5173</v>
      </c>
      <c r="H3084" s="237" t="s">
        <v>3804</v>
      </c>
      <c r="I3084" s="237" t="str">
        <f t="shared" si="525"/>
        <v>栗原市金成梨崎道ノ上７番地の１</v>
      </c>
      <c r="J3084" s="237" t="s">
        <v>3805</v>
      </c>
      <c r="K3084" s="237" t="s">
        <v>3806</v>
      </c>
      <c r="L3084" s="237" t="s">
        <v>248</v>
      </c>
      <c r="M3084" s="237" t="s">
        <v>3807</v>
      </c>
      <c r="N3084" s="237" t="s">
        <v>3981</v>
      </c>
      <c r="O3084" s="237" t="s">
        <v>3982</v>
      </c>
      <c r="P3084" s="237" t="s">
        <v>3955</v>
      </c>
      <c r="Q3084" s="237" t="s">
        <v>3773</v>
      </c>
      <c r="R3084" s="237" t="s">
        <v>3983</v>
      </c>
      <c r="S3084" s="237" t="s">
        <v>3984</v>
      </c>
      <c r="T3084" s="237" t="s">
        <v>3984</v>
      </c>
      <c r="U3084" s="237" t="s">
        <v>13551</v>
      </c>
      <c r="V3084" s="237" t="s">
        <v>19060</v>
      </c>
      <c r="W3084" s="237"/>
      <c r="X3084" s="237" t="s">
        <v>13229</v>
      </c>
      <c r="Y3084" s="237" t="s">
        <v>3981</v>
      </c>
      <c r="Z3084" s="237" t="s">
        <v>3982</v>
      </c>
      <c r="AA3084" s="237" t="str">
        <f t="shared" si="526"/>
        <v>スプリング</v>
      </c>
      <c r="AB3084" s="237" t="s">
        <v>3955</v>
      </c>
      <c r="AC3084" s="237" t="str">
        <f t="shared" si="527"/>
        <v>989</v>
      </c>
      <c r="AD3084" s="237" t="str">
        <f t="shared" si="528"/>
        <v>5501</v>
      </c>
      <c r="AE3084" s="237" t="s">
        <v>3773</v>
      </c>
      <c r="AF3084" s="237" t="s">
        <v>13552</v>
      </c>
      <c r="AG3084" s="237" t="str">
        <f t="shared" si="529"/>
        <v>栗原市若柳川北中町７３－１</v>
      </c>
      <c r="AH3084" s="237" t="s">
        <v>3984</v>
      </c>
      <c r="AI3084" s="237" t="s">
        <v>3984</v>
      </c>
      <c r="AJ3084" s="237" t="s">
        <v>260</v>
      </c>
    </row>
    <row r="3085" spans="1:36">
      <c r="A3085" s="237" t="str">
        <f t="shared" si="521"/>
        <v>0421300476共同生活援助（指定共同生活援助）</v>
      </c>
      <c r="B3085" s="237" t="s">
        <v>3926</v>
      </c>
      <c r="C3085" s="237" t="s">
        <v>3927</v>
      </c>
      <c r="D3085" s="237" t="str">
        <f t="shared" si="522"/>
        <v>シャカイフクシホウジンホウメイカイ</v>
      </c>
      <c r="E3085" s="237" t="s">
        <v>3928</v>
      </c>
      <c r="F3085" s="237" t="str">
        <f t="shared" si="523"/>
        <v>989</v>
      </c>
      <c r="G3085" s="237" t="str">
        <f t="shared" si="524"/>
        <v>5508</v>
      </c>
      <c r="H3085" s="237" t="s">
        <v>3929</v>
      </c>
      <c r="I3085" s="237" t="str">
        <f t="shared" si="525"/>
        <v>栗原市若柳武鎗字藤貫沢85番地</v>
      </c>
      <c r="J3085" s="237" t="s">
        <v>3930</v>
      </c>
      <c r="K3085" s="237" t="s">
        <v>3931</v>
      </c>
      <c r="L3085" s="237" t="s">
        <v>248</v>
      </c>
      <c r="M3085" s="237" t="s">
        <v>3932</v>
      </c>
      <c r="N3085" s="237" t="s">
        <v>13553</v>
      </c>
      <c r="O3085" s="237" t="s">
        <v>13554</v>
      </c>
      <c r="P3085" s="237" t="s">
        <v>13555</v>
      </c>
      <c r="Q3085" s="237" t="s">
        <v>3773</v>
      </c>
      <c r="R3085" s="237" t="s">
        <v>13556</v>
      </c>
      <c r="S3085" s="237" t="s">
        <v>13557</v>
      </c>
      <c r="T3085" s="237" t="s">
        <v>13558</v>
      </c>
      <c r="U3085" s="237" t="s">
        <v>13559</v>
      </c>
      <c r="V3085" s="237" t="s">
        <v>19060</v>
      </c>
      <c r="W3085" s="237"/>
      <c r="X3085" s="237" t="s">
        <v>13229</v>
      </c>
      <c r="Y3085" s="237" t="s">
        <v>13553</v>
      </c>
      <c r="Z3085" s="237" t="s">
        <v>13554</v>
      </c>
      <c r="AA3085" s="237" t="str">
        <f t="shared" si="526"/>
        <v>グループホームノゾミ</v>
      </c>
      <c r="AB3085" s="237" t="s">
        <v>13555</v>
      </c>
      <c r="AC3085" s="237" t="str">
        <f t="shared" si="527"/>
        <v>989</v>
      </c>
      <c r="AD3085" s="237" t="str">
        <f t="shared" si="528"/>
        <v>5164</v>
      </c>
      <c r="AE3085" s="237" t="s">
        <v>3773</v>
      </c>
      <c r="AF3085" s="237" t="s">
        <v>13556</v>
      </c>
      <c r="AG3085" s="237" t="str">
        <f t="shared" si="529"/>
        <v>栗原市金成金生１１－４</v>
      </c>
      <c r="AH3085" s="237" t="s">
        <v>13557</v>
      </c>
      <c r="AI3085" s="237" t="s">
        <v>13558</v>
      </c>
      <c r="AJ3085" s="237" t="s">
        <v>260</v>
      </c>
    </row>
    <row r="3086" spans="1:36">
      <c r="A3086" s="237" t="str">
        <f t="shared" si="521"/>
        <v>0421300518共同生活援助（指定共同生活援助）</v>
      </c>
      <c r="B3086" s="237" t="s">
        <v>4015</v>
      </c>
      <c r="C3086" s="237" t="s">
        <v>4016</v>
      </c>
      <c r="D3086" s="237" t="str">
        <f t="shared" si="522"/>
        <v>カブシキカイシャリツワ</v>
      </c>
      <c r="E3086" s="237" t="s">
        <v>3845</v>
      </c>
      <c r="F3086" s="237" t="str">
        <f t="shared" si="523"/>
        <v>989</v>
      </c>
      <c r="G3086" s="237" t="str">
        <f t="shared" si="524"/>
        <v>5301</v>
      </c>
      <c r="H3086" s="237" t="s">
        <v>4017</v>
      </c>
      <c r="I3086" s="237" t="str">
        <f t="shared" si="525"/>
        <v>栗原市栗駒岩ケ崎桐木沢６６番地</v>
      </c>
      <c r="J3086" s="237" t="s">
        <v>4018</v>
      </c>
      <c r="K3086" s="237" t="s">
        <v>4019</v>
      </c>
      <c r="L3086" s="237" t="s">
        <v>339</v>
      </c>
      <c r="M3086" s="237" t="s">
        <v>4020</v>
      </c>
      <c r="N3086" s="237" t="s">
        <v>4072</v>
      </c>
      <c r="O3086" s="237" t="s">
        <v>4073</v>
      </c>
      <c r="P3086" s="237" t="s">
        <v>3845</v>
      </c>
      <c r="Q3086" s="237" t="s">
        <v>3773</v>
      </c>
      <c r="R3086" s="237" t="s">
        <v>4074</v>
      </c>
      <c r="S3086" s="237" t="s">
        <v>4075</v>
      </c>
      <c r="T3086" s="237" t="s">
        <v>4076</v>
      </c>
      <c r="U3086" s="237" t="s">
        <v>13560</v>
      </c>
      <c r="V3086" s="237" t="s">
        <v>19060</v>
      </c>
      <c r="W3086" s="237"/>
      <c r="X3086" s="237" t="s">
        <v>13229</v>
      </c>
      <c r="Y3086" s="237" t="s">
        <v>4072</v>
      </c>
      <c r="Z3086" s="237" t="s">
        <v>4073</v>
      </c>
      <c r="AA3086" s="237" t="str">
        <f t="shared" si="526"/>
        <v>グループホーム　チャレンジドイワガサキ</v>
      </c>
      <c r="AB3086" s="237" t="s">
        <v>3845</v>
      </c>
      <c r="AC3086" s="237" t="str">
        <f t="shared" si="527"/>
        <v>989</v>
      </c>
      <c r="AD3086" s="237" t="str">
        <f t="shared" si="528"/>
        <v>5301</v>
      </c>
      <c r="AE3086" s="237" t="s">
        <v>3773</v>
      </c>
      <c r="AF3086" s="237" t="s">
        <v>4074</v>
      </c>
      <c r="AG3086" s="237" t="str">
        <f t="shared" si="529"/>
        <v>栗原市栗駒岩ケ崎神南50番地</v>
      </c>
      <c r="AH3086" s="237" t="s">
        <v>4075</v>
      </c>
      <c r="AI3086" s="237" t="s">
        <v>4076</v>
      </c>
      <c r="AJ3086" s="237" t="s">
        <v>260</v>
      </c>
    </row>
    <row r="3087" spans="1:36">
      <c r="A3087" s="237" t="str">
        <f t="shared" ref="A3087:A3150" si="530">U3087&amp;V3087</f>
        <v>0421300526共同生活援助（指定共同生活援助）</v>
      </c>
      <c r="B3087" s="237" t="s">
        <v>3789</v>
      </c>
      <c r="C3087" s="237" t="s">
        <v>3790</v>
      </c>
      <c r="D3087" s="237" t="str">
        <f t="shared" ref="D3087:D3150" si="531">DBCS(C3087)</f>
        <v>トクテイヒエイリカツドウホウジン　ミヤギシンタイショウガイシャサポートクラブ</v>
      </c>
      <c r="E3087" s="237" t="s">
        <v>3791</v>
      </c>
      <c r="F3087" s="237" t="str">
        <f t="shared" ref="F3087:F3150" si="532">LEFT(E3087,3)</f>
        <v>987</v>
      </c>
      <c r="G3087" s="237" t="str">
        <f t="shared" ref="G3087:G3150" si="533">RIGHT(E3087,4)</f>
        <v>2308</v>
      </c>
      <c r="H3087" s="237" t="s">
        <v>3792</v>
      </c>
      <c r="I3087" s="237" t="str">
        <f t="shared" ref="I3087:I3150" si="534">SUBSTITUTE(H3087,"宮城県","")</f>
        <v>栗原市一迫真坂字鶴町135-4</v>
      </c>
      <c r="J3087" s="237" t="s">
        <v>3793</v>
      </c>
      <c r="K3087" s="237" t="s">
        <v>3794</v>
      </c>
      <c r="L3087" s="237" t="s">
        <v>1466</v>
      </c>
      <c r="M3087" s="237" t="s">
        <v>3795</v>
      </c>
      <c r="N3087" s="237" t="s">
        <v>13561</v>
      </c>
      <c r="O3087" s="237" t="s">
        <v>13562</v>
      </c>
      <c r="P3087" s="237" t="s">
        <v>3791</v>
      </c>
      <c r="Q3087" s="237" t="s">
        <v>3773</v>
      </c>
      <c r="R3087" s="237" t="s">
        <v>13563</v>
      </c>
      <c r="S3087" s="237" t="s">
        <v>13564</v>
      </c>
      <c r="T3087" s="237" t="s">
        <v>13565</v>
      </c>
      <c r="U3087" s="237" t="s">
        <v>13566</v>
      </c>
      <c r="V3087" s="237" t="s">
        <v>19060</v>
      </c>
      <c r="W3087" s="237"/>
      <c r="X3087" s="237" t="s">
        <v>13229</v>
      </c>
      <c r="Y3087" s="237" t="s">
        <v>13561</v>
      </c>
      <c r="Z3087" s="237" t="s">
        <v>13562</v>
      </c>
      <c r="AA3087" s="237" t="str">
        <f t="shared" ref="AA3087:AA3150" si="535">DBCS(Z3087)</f>
        <v>グループホームコロンブスツルマチエン</v>
      </c>
      <c r="AB3087" s="237" t="s">
        <v>3791</v>
      </c>
      <c r="AC3087" s="237" t="str">
        <f t="shared" ref="AC3087:AC3150" si="536">LEFT(AB3087,3)</f>
        <v>987</v>
      </c>
      <c r="AD3087" s="237" t="str">
        <f t="shared" ref="AD3087:AD3150" si="537">RIGHT(AB3087,4)</f>
        <v>2308</v>
      </c>
      <c r="AE3087" s="237" t="s">
        <v>3773</v>
      </c>
      <c r="AF3087" s="237" t="s">
        <v>13563</v>
      </c>
      <c r="AG3087" s="237" t="str">
        <f t="shared" ref="AG3087:AG3150" si="538">SUBSTITUTE(AF3087,"宮城県","")</f>
        <v>栗原市一迫真坂字鶴町285番1</v>
      </c>
      <c r="AH3087" s="237" t="s">
        <v>13564</v>
      </c>
      <c r="AI3087" s="237" t="s">
        <v>13565</v>
      </c>
      <c r="AJ3087" s="237" t="s">
        <v>260</v>
      </c>
    </row>
    <row r="3088" spans="1:36">
      <c r="A3088" s="237" t="str">
        <f t="shared" si="530"/>
        <v>0421300534共同生活援助（指定共同生活援助）</v>
      </c>
      <c r="B3088" s="237" t="s">
        <v>4015</v>
      </c>
      <c r="C3088" s="237" t="s">
        <v>4016</v>
      </c>
      <c r="D3088" s="237" t="str">
        <f t="shared" si="531"/>
        <v>カブシキカイシャリツワ</v>
      </c>
      <c r="E3088" s="237" t="s">
        <v>3845</v>
      </c>
      <c r="F3088" s="237" t="str">
        <f t="shared" si="532"/>
        <v>989</v>
      </c>
      <c r="G3088" s="237" t="str">
        <f t="shared" si="533"/>
        <v>5301</v>
      </c>
      <c r="H3088" s="237" t="s">
        <v>4017</v>
      </c>
      <c r="I3088" s="237" t="str">
        <f t="shared" si="534"/>
        <v>栗原市栗駒岩ケ崎桐木沢６６番地</v>
      </c>
      <c r="J3088" s="237" t="s">
        <v>4018</v>
      </c>
      <c r="K3088" s="237" t="s">
        <v>4019</v>
      </c>
      <c r="L3088" s="237" t="s">
        <v>339</v>
      </c>
      <c r="M3088" s="237" t="s">
        <v>4020</v>
      </c>
      <c r="N3088" s="237" t="s">
        <v>13567</v>
      </c>
      <c r="O3088" s="237" t="s">
        <v>13568</v>
      </c>
      <c r="P3088" s="237" t="s">
        <v>3838</v>
      </c>
      <c r="Q3088" s="237" t="s">
        <v>3773</v>
      </c>
      <c r="R3088" s="237" t="s">
        <v>4089</v>
      </c>
      <c r="S3088" s="237" t="s">
        <v>13569</v>
      </c>
      <c r="T3088" s="237" t="s">
        <v>13570</v>
      </c>
      <c r="U3088" s="237" t="s">
        <v>13571</v>
      </c>
      <c r="V3088" s="237" t="s">
        <v>19060</v>
      </c>
      <c r="W3088" s="237"/>
      <c r="X3088" s="237" t="s">
        <v>13229</v>
      </c>
      <c r="Y3088" s="237" t="s">
        <v>13567</v>
      </c>
      <c r="Z3088" s="237" t="s">
        <v>13568</v>
      </c>
      <c r="AA3088" s="237" t="str">
        <f t="shared" si="535"/>
        <v>シェアワークスクリハラキョウドウセイカツエンジョジギョウショ</v>
      </c>
      <c r="AB3088" s="237" t="s">
        <v>3838</v>
      </c>
      <c r="AC3088" s="237" t="str">
        <f t="shared" si="536"/>
        <v>989</v>
      </c>
      <c r="AD3088" s="237" t="str">
        <f t="shared" si="537"/>
        <v>5615</v>
      </c>
      <c r="AE3088" s="237" t="s">
        <v>3773</v>
      </c>
      <c r="AF3088" s="237" t="s">
        <v>4089</v>
      </c>
      <c r="AG3088" s="237" t="str">
        <f t="shared" si="538"/>
        <v>栗原市志波姫沼崎南沖473</v>
      </c>
      <c r="AH3088" s="237" t="s">
        <v>13569</v>
      </c>
      <c r="AI3088" s="237" t="s">
        <v>13570</v>
      </c>
      <c r="AJ3088" s="237" t="s">
        <v>260</v>
      </c>
    </row>
    <row r="3089" spans="1:36">
      <c r="A3089" s="237" t="str">
        <f t="shared" si="530"/>
        <v>0421400110共同生活介護</v>
      </c>
      <c r="B3089" s="237" t="s">
        <v>4095</v>
      </c>
      <c r="C3089" s="237" t="s">
        <v>4096</v>
      </c>
      <c r="D3089" s="237" t="str">
        <f t="shared" si="531"/>
        <v>シャカイフクシホウジン　ヤモトアイイクカイ</v>
      </c>
      <c r="E3089" s="237" t="s">
        <v>4097</v>
      </c>
      <c r="F3089" s="237" t="str">
        <f t="shared" si="532"/>
        <v>981</v>
      </c>
      <c r="G3089" s="237" t="str">
        <f t="shared" si="533"/>
        <v>0505</v>
      </c>
      <c r="H3089" s="237" t="s">
        <v>4098</v>
      </c>
      <c r="I3089" s="237" t="str">
        <f t="shared" si="534"/>
        <v>東松島市大塩字逆川２２番地５５号</v>
      </c>
      <c r="J3089" s="237" t="s">
        <v>4099</v>
      </c>
      <c r="K3089" s="237" t="s">
        <v>4100</v>
      </c>
      <c r="L3089" s="237" t="s">
        <v>248</v>
      </c>
      <c r="M3089" s="237" t="s">
        <v>4101</v>
      </c>
      <c r="N3089" s="237" t="s">
        <v>13572</v>
      </c>
      <c r="O3089" s="237" t="s">
        <v>13573</v>
      </c>
      <c r="P3089" s="237" t="s">
        <v>4104</v>
      </c>
      <c r="Q3089" s="237" t="s">
        <v>4105</v>
      </c>
      <c r="R3089" s="237" t="s">
        <v>4106</v>
      </c>
      <c r="S3089" s="237" t="s">
        <v>4107</v>
      </c>
      <c r="T3089" s="237" t="s">
        <v>4108</v>
      </c>
      <c r="U3089" s="237" t="s">
        <v>13574</v>
      </c>
      <c r="V3089" s="237" t="s">
        <v>13221</v>
      </c>
      <c r="W3089" s="237"/>
      <c r="X3089" s="237"/>
      <c r="Y3089" s="237" t="s">
        <v>13572</v>
      </c>
      <c r="Z3089" s="237" t="s">
        <v>13573</v>
      </c>
      <c r="AA3089" s="237" t="str">
        <f t="shared" si="535"/>
        <v>ヤモトアイイクカイケアホーム</v>
      </c>
      <c r="AB3089" s="237" t="s">
        <v>4104</v>
      </c>
      <c r="AC3089" s="237" t="str">
        <f t="shared" si="536"/>
        <v>981</v>
      </c>
      <c r="AD3089" s="237" t="str">
        <f t="shared" si="537"/>
        <v>0503</v>
      </c>
      <c r="AE3089" s="237" t="s">
        <v>4105</v>
      </c>
      <c r="AF3089" s="237" t="s">
        <v>4106</v>
      </c>
      <c r="AG3089" s="237" t="str">
        <f t="shared" si="538"/>
        <v>東松島市矢本字太子前３２４－３</v>
      </c>
      <c r="AH3089" s="237" t="s">
        <v>4107</v>
      </c>
      <c r="AI3089" s="237" t="s">
        <v>4108</v>
      </c>
      <c r="AJ3089" s="237" t="s">
        <v>260</v>
      </c>
    </row>
    <row r="3090" spans="1:36">
      <c r="A3090" s="237" t="str">
        <f t="shared" si="530"/>
        <v>0421400110共同生活援助（指定共同生活援助）</v>
      </c>
      <c r="B3090" s="237" t="s">
        <v>4095</v>
      </c>
      <c r="C3090" s="237" t="s">
        <v>4096</v>
      </c>
      <c r="D3090" s="237" t="str">
        <f t="shared" si="531"/>
        <v>シャカイフクシホウジン　ヤモトアイイクカイ</v>
      </c>
      <c r="E3090" s="237" t="s">
        <v>4097</v>
      </c>
      <c r="F3090" s="237" t="str">
        <f t="shared" si="532"/>
        <v>981</v>
      </c>
      <c r="G3090" s="237" t="str">
        <f t="shared" si="533"/>
        <v>0505</v>
      </c>
      <c r="H3090" s="237" t="s">
        <v>4098</v>
      </c>
      <c r="I3090" s="237" t="str">
        <f t="shared" si="534"/>
        <v>東松島市大塩字逆川２２番地５５号</v>
      </c>
      <c r="J3090" s="237" t="s">
        <v>4099</v>
      </c>
      <c r="K3090" s="237" t="s">
        <v>4100</v>
      </c>
      <c r="L3090" s="237" t="s">
        <v>248</v>
      </c>
      <c r="M3090" s="237" t="s">
        <v>4101</v>
      </c>
      <c r="N3090" s="237" t="s">
        <v>13572</v>
      </c>
      <c r="O3090" s="237" t="s">
        <v>13573</v>
      </c>
      <c r="P3090" s="237" t="s">
        <v>4104</v>
      </c>
      <c r="Q3090" s="237" t="s">
        <v>4105</v>
      </c>
      <c r="R3090" s="237" t="s">
        <v>4106</v>
      </c>
      <c r="S3090" s="237" t="s">
        <v>4107</v>
      </c>
      <c r="T3090" s="237" t="s">
        <v>4108</v>
      </c>
      <c r="U3090" s="237" t="s">
        <v>13574</v>
      </c>
      <c r="V3090" s="237" t="s">
        <v>19060</v>
      </c>
      <c r="W3090" s="237"/>
      <c r="X3090" s="237" t="s">
        <v>13229</v>
      </c>
      <c r="Y3090" s="237" t="s">
        <v>13572</v>
      </c>
      <c r="Z3090" s="237" t="s">
        <v>13573</v>
      </c>
      <c r="AA3090" s="237" t="str">
        <f t="shared" si="535"/>
        <v>ヤモトアイイクカイケアホーム</v>
      </c>
      <c r="AB3090" s="237" t="s">
        <v>4104</v>
      </c>
      <c r="AC3090" s="237" t="str">
        <f t="shared" si="536"/>
        <v>981</v>
      </c>
      <c r="AD3090" s="237" t="str">
        <f t="shared" si="537"/>
        <v>0503</v>
      </c>
      <c r="AE3090" s="237" t="s">
        <v>4105</v>
      </c>
      <c r="AF3090" s="237" t="s">
        <v>4106</v>
      </c>
      <c r="AG3090" s="237" t="str">
        <f t="shared" si="538"/>
        <v>東松島市矢本字太子前３２４－３</v>
      </c>
      <c r="AH3090" s="237" t="s">
        <v>4107</v>
      </c>
      <c r="AI3090" s="237" t="s">
        <v>4108</v>
      </c>
      <c r="AJ3090" s="237" t="s">
        <v>260</v>
      </c>
    </row>
    <row r="3091" spans="1:36">
      <c r="A3091" s="237" t="str">
        <f t="shared" si="530"/>
        <v>0421400128共同生活援助</v>
      </c>
      <c r="B3091" s="237" t="s">
        <v>13575</v>
      </c>
      <c r="C3091" s="237" t="s">
        <v>13576</v>
      </c>
      <c r="D3091" s="237" t="str">
        <f t="shared" si="531"/>
        <v>イリョウホウジンシャダンキクベエクリニック</v>
      </c>
      <c r="E3091" s="237" t="s">
        <v>4161</v>
      </c>
      <c r="F3091" s="237" t="str">
        <f t="shared" si="532"/>
        <v>981</v>
      </c>
      <c r="G3091" s="237" t="str">
        <f t="shared" si="533"/>
        <v>0501</v>
      </c>
      <c r="H3091" s="237" t="s">
        <v>13577</v>
      </c>
      <c r="I3091" s="237" t="str">
        <f t="shared" si="534"/>
        <v>東松島市赤井字台６７番地５</v>
      </c>
      <c r="J3091" s="237" t="s">
        <v>13578</v>
      </c>
      <c r="K3091" s="237" t="s">
        <v>13579</v>
      </c>
      <c r="L3091" s="237" t="s">
        <v>248</v>
      </c>
      <c r="M3091" s="237" t="s">
        <v>13580</v>
      </c>
      <c r="N3091" s="237" t="s">
        <v>13581</v>
      </c>
      <c r="O3091" s="237" t="s">
        <v>13582</v>
      </c>
      <c r="P3091" s="237" t="s">
        <v>4161</v>
      </c>
      <c r="Q3091" s="237" t="s">
        <v>4105</v>
      </c>
      <c r="R3091" s="237" t="s">
        <v>13583</v>
      </c>
      <c r="S3091" s="237" t="s">
        <v>13584</v>
      </c>
      <c r="T3091" s="237" t="s">
        <v>13584</v>
      </c>
      <c r="U3091" s="237" t="s">
        <v>13585</v>
      </c>
      <c r="V3091" s="237" t="s">
        <v>13222</v>
      </c>
      <c r="W3091" s="237"/>
      <c r="X3091" s="237"/>
      <c r="Y3091" s="237" t="s">
        <v>13581</v>
      </c>
      <c r="Z3091" s="237" t="s">
        <v>13582</v>
      </c>
      <c r="AA3091" s="237" t="str">
        <f t="shared" si="535"/>
        <v>ユメクウカン</v>
      </c>
      <c r="AB3091" s="237" t="s">
        <v>4161</v>
      </c>
      <c r="AC3091" s="237" t="str">
        <f t="shared" si="536"/>
        <v>981</v>
      </c>
      <c r="AD3091" s="237" t="str">
        <f t="shared" si="537"/>
        <v>0501</v>
      </c>
      <c r="AE3091" s="237" t="s">
        <v>4105</v>
      </c>
      <c r="AF3091" s="237" t="s">
        <v>13583</v>
      </c>
      <c r="AG3091" s="237" t="str">
        <f t="shared" si="538"/>
        <v>東松島市赤井字台６４</v>
      </c>
      <c r="AH3091" s="237" t="s">
        <v>13584</v>
      </c>
      <c r="AI3091" s="237" t="s">
        <v>13584</v>
      </c>
      <c r="AJ3091" s="237" t="s">
        <v>332</v>
      </c>
    </row>
    <row r="3092" spans="1:36">
      <c r="A3092" s="237" t="str">
        <f t="shared" si="530"/>
        <v>0421400227共同生活介護</v>
      </c>
      <c r="B3092" s="237" t="s">
        <v>4095</v>
      </c>
      <c r="C3092" s="237" t="s">
        <v>4096</v>
      </c>
      <c r="D3092" s="237" t="str">
        <f t="shared" si="531"/>
        <v>シャカイフクシホウジン　ヤモトアイイクカイ</v>
      </c>
      <c r="E3092" s="237" t="s">
        <v>4097</v>
      </c>
      <c r="F3092" s="237" t="str">
        <f t="shared" si="532"/>
        <v>981</v>
      </c>
      <c r="G3092" s="237" t="str">
        <f t="shared" si="533"/>
        <v>0505</v>
      </c>
      <c r="H3092" s="237" t="s">
        <v>4098</v>
      </c>
      <c r="I3092" s="237" t="str">
        <f t="shared" si="534"/>
        <v>東松島市大塩字逆川２２番地５５号</v>
      </c>
      <c r="J3092" s="237" t="s">
        <v>4099</v>
      </c>
      <c r="K3092" s="237" t="s">
        <v>4100</v>
      </c>
      <c r="L3092" s="237" t="s">
        <v>248</v>
      </c>
      <c r="M3092" s="237" t="s">
        <v>4101</v>
      </c>
      <c r="N3092" s="237" t="s">
        <v>13586</v>
      </c>
      <c r="O3092" s="237" t="s">
        <v>13587</v>
      </c>
      <c r="P3092" s="237" t="s">
        <v>4104</v>
      </c>
      <c r="Q3092" s="237" t="s">
        <v>4105</v>
      </c>
      <c r="R3092" s="237" t="s">
        <v>13588</v>
      </c>
      <c r="S3092" s="237" t="s">
        <v>13589</v>
      </c>
      <c r="T3092" s="237"/>
      <c r="U3092" s="237" t="s">
        <v>13590</v>
      </c>
      <c r="V3092" s="237" t="s">
        <v>13221</v>
      </c>
      <c r="W3092" s="237"/>
      <c r="X3092" s="237"/>
      <c r="Y3092" s="237" t="s">
        <v>13586</v>
      </c>
      <c r="Z3092" s="237" t="s">
        <v>13587</v>
      </c>
      <c r="AA3092" s="237" t="str">
        <f t="shared" si="535"/>
        <v>フクシカセツホーム　キズナ</v>
      </c>
      <c r="AB3092" s="237" t="s">
        <v>4104</v>
      </c>
      <c r="AC3092" s="237" t="str">
        <f t="shared" si="536"/>
        <v>981</v>
      </c>
      <c r="AD3092" s="237" t="str">
        <f t="shared" si="537"/>
        <v>0503</v>
      </c>
      <c r="AE3092" s="237" t="s">
        <v>4105</v>
      </c>
      <c r="AF3092" s="237" t="s">
        <v>13588</v>
      </c>
      <c r="AG3092" s="237" t="str">
        <f t="shared" si="538"/>
        <v>東松島市矢本字寺前２４７</v>
      </c>
      <c r="AH3092" s="237" t="s">
        <v>13589</v>
      </c>
      <c r="AI3092" s="237"/>
      <c r="AJ3092" s="237" t="s">
        <v>260</v>
      </c>
    </row>
    <row r="3093" spans="1:36">
      <c r="A3093" s="237" t="str">
        <f t="shared" si="530"/>
        <v>0421400227共同生活援助（指定共同生活援助）</v>
      </c>
      <c r="B3093" s="237" t="s">
        <v>4095</v>
      </c>
      <c r="C3093" s="237" t="s">
        <v>4096</v>
      </c>
      <c r="D3093" s="237" t="str">
        <f t="shared" si="531"/>
        <v>シャカイフクシホウジン　ヤモトアイイクカイ</v>
      </c>
      <c r="E3093" s="237" t="s">
        <v>4097</v>
      </c>
      <c r="F3093" s="237" t="str">
        <f t="shared" si="532"/>
        <v>981</v>
      </c>
      <c r="G3093" s="237" t="str">
        <f t="shared" si="533"/>
        <v>0505</v>
      </c>
      <c r="H3093" s="237" t="s">
        <v>4098</v>
      </c>
      <c r="I3093" s="237" t="str">
        <f t="shared" si="534"/>
        <v>東松島市大塩字逆川２２番地５５号</v>
      </c>
      <c r="J3093" s="237" t="s">
        <v>4099</v>
      </c>
      <c r="K3093" s="237" t="s">
        <v>4100</v>
      </c>
      <c r="L3093" s="237" t="s">
        <v>248</v>
      </c>
      <c r="M3093" s="237" t="s">
        <v>4101</v>
      </c>
      <c r="N3093" s="237" t="s">
        <v>13586</v>
      </c>
      <c r="O3093" s="237" t="s">
        <v>13587</v>
      </c>
      <c r="P3093" s="237" t="s">
        <v>4104</v>
      </c>
      <c r="Q3093" s="237" t="s">
        <v>4105</v>
      </c>
      <c r="R3093" s="237" t="s">
        <v>13588</v>
      </c>
      <c r="S3093" s="237" t="s">
        <v>13589</v>
      </c>
      <c r="T3093" s="237"/>
      <c r="U3093" s="237" t="s">
        <v>13590</v>
      </c>
      <c r="V3093" s="237" t="s">
        <v>19060</v>
      </c>
      <c r="W3093" s="237"/>
      <c r="X3093" s="237" t="s">
        <v>13229</v>
      </c>
      <c r="Y3093" s="237" t="s">
        <v>13586</v>
      </c>
      <c r="Z3093" s="237" t="s">
        <v>13587</v>
      </c>
      <c r="AA3093" s="237" t="str">
        <f t="shared" si="535"/>
        <v>フクシカセツホーム　キズナ</v>
      </c>
      <c r="AB3093" s="237" t="s">
        <v>4104</v>
      </c>
      <c r="AC3093" s="237" t="str">
        <f t="shared" si="536"/>
        <v>981</v>
      </c>
      <c r="AD3093" s="237" t="str">
        <f t="shared" si="537"/>
        <v>0503</v>
      </c>
      <c r="AE3093" s="237" t="s">
        <v>4105</v>
      </c>
      <c r="AF3093" s="237" t="s">
        <v>13588</v>
      </c>
      <c r="AG3093" s="237" t="str">
        <f t="shared" si="538"/>
        <v>東松島市矢本字寺前２４７</v>
      </c>
      <c r="AH3093" s="237" t="s">
        <v>13589</v>
      </c>
      <c r="AI3093" s="237"/>
      <c r="AJ3093" s="237" t="s">
        <v>332</v>
      </c>
    </row>
    <row r="3094" spans="1:36">
      <c r="A3094" s="237" t="str">
        <f t="shared" si="530"/>
        <v>0421500216共同生活介護</v>
      </c>
      <c r="B3094" s="237" t="s">
        <v>4345</v>
      </c>
      <c r="C3094" s="237" t="s">
        <v>4346</v>
      </c>
      <c r="D3094" s="237" t="str">
        <f t="shared" si="531"/>
        <v>シャカイフクシホウジンエイラクカイ</v>
      </c>
      <c r="E3094" s="237" t="s">
        <v>4347</v>
      </c>
      <c r="F3094" s="237" t="str">
        <f t="shared" si="532"/>
        <v>981</v>
      </c>
      <c r="G3094" s="237" t="str">
        <f t="shared" si="533"/>
        <v>3621</v>
      </c>
      <c r="H3094" s="237" t="s">
        <v>4348</v>
      </c>
      <c r="I3094" s="237" t="str">
        <f t="shared" si="534"/>
        <v>黒川郡大和町吉岡字中町３２番地２</v>
      </c>
      <c r="J3094" s="237" t="s">
        <v>4349</v>
      </c>
      <c r="K3094" s="237" t="s">
        <v>4350</v>
      </c>
      <c r="L3094" s="237" t="s">
        <v>248</v>
      </c>
      <c r="M3094" s="237" t="s">
        <v>4351</v>
      </c>
      <c r="N3094" s="237" t="s">
        <v>13591</v>
      </c>
      <c r="O3094" s="237" t="s">
        <v>13592</v>
      </c>
      <c r="P3094" s="237" t="s">
        <v>13593</v>
      </c>
      <c r="Q3094" s="237" t="s">
        <v>4301</v>
      </c>
      <c r="R3094" s="237" t="s">
        <v>13594</v>
      </c>
      <c r="S3094" s="237" t="s">
        <v>13595</v>
      </c>
      <c r="T3094" s="237" t="s">
        <v>13596</v>
      </c>
      <c r="U3094" s="237" t="s">
        <v>13597</v>
      </c>
      <c r="V3094" s="237" t="s">
        <v>13221</v>
      </c>
      <c r="W3094" s="237"/>
      <c r="X3094" s="237"/>
      <c r="Y3094" s="237" t="s">
        <v>13591</v>
      </c>
      <c r="Z3094" s="237" t="s">
        <v>13592</v>
      </c>
      <c r="AA3094" s="237" t="str">
        <f t="shared" si="535"/>
        <v>グループホームナノハナ</v>
      </c>
      <c r="AB3094" s="237" t="s">
        <v>13593</v>
      </c>
      <c r="AC3094" s="237" t="str">
        <f t="shared" si="536"/>
        <v>989</v>
      </c>
      <c r="AD3094" s="237" t="str">
        <f t="shared" si="537"/>
        <v>6312</v>
      </c>
      <c r="AE3094" s="237" t="s">
        <v>4301</v>
      </c>
      <c r="AF3094" s="237" t="s">
        <v>13594</v>
      </c>
      <c r="AG3094" s="237" t="str">
        <f t="shared" si="538"/>
        <v>大崎市三本木蟻ケ袋字混内山１番地６</v>
      </c>
      <c r="AH3094" s="237" t="s">
        <v>13595</v>
      </c>
      <c r="AI3094" s="237" t="s">
        <v>13596</v>
      </c>
      <c r="AJ3094" s="237" t="s">
        <v>260</v>
      </c>
    </row>
    <row r="3095" spans="1:36">
      <c r="A3095" s="237" t="str">
        <f t="shared" si="530"/>
        <v>0421500216共同生活援助（指定共同生活援助）</v>
      </c>
      <c r="B3095" s="237" t="s">
        <v>4345</v>
      </c>
      <c r="C3095" s="237" t="s">
        <v>4346</v>
      </c>
      <c r="D3095" s="237" t="str">
        <f t="shared" si="531"/>
        <v>シャカイフクシホウジンエイラクカイ</v>
      </c>
      <c r="E3095" s="237" t="s">
        <v>4347</v>
      </c>
      <c r="F3095" s="237" t="str">
        <f t="shared" si="532"/>
        <v>981</v>
      </c>
      <c r="G3095" s="237" t="str">
        <f t="shared" si="533"/>
        <v>3621</v>
      </c>
      <c r="H3095" s="237" t="s">
        <v>4348</v>
      </c>
      <c r="I3095" s="237" t="str">
        <f t="shared" si="534"/>
        <v>黒川郡大和町吉岡字中町３２番地２</v>
      </c>
      <c r="J3095" s="237" t="s">
        <v>4349</v>
      </c>
      <c r="K3095" s="237" t="s">
        <v>4350</v>
      </c>
      <c r="L3095" s="237" t="s">
        <v>248</v>
      </c>
      <c r="M3095" s="237" t="s">
        <v>4351</v>
      </c>
      <c r="N3095" s="237" t="s">
        <v>13591</v>
      </c>
      <c r="O3095" s="237" t="s">
        <v>13592</v>
      </c>
      <c r="P3095" s="237" t="s">
        <v>13593</v>
      </c>
      <c r="Q3095" s="237" t="s">
        <v>4301</v>
      </c>
      <c r="R3095" s="237" t="s">
        <v>13594</v>
      </c>
      <c r="S3095" s="237" t="s">
        <v>13595</v>
      </c>
      <c r="T3095" s="237" t="s">
        <v>13596</v>
      </c>
      <c r="U3095" s="237" t="s">
        <v>13597</v>
      </c>
      <c r="V3095" s="237" t="s">
        <v>19060</v>
      </c>
      <c r="W3095" s="237"/>
      <c r="X3095" s="237" t="s">
        <v>13229</v>
      </c>
      <c r="Y3095" s="237" t="s">
        <v>13591</v>
      </c>
      <c r="Z3095" s="237" t="s">
        <v>13592</v>
      </c>
      <c r="AA3095" s="237" t="str">
        <f t="shared" si="535"/>
        <v>グループホームナノハナ</v>
      </c>
      <c r="AB3095" s="237" t="s">
        <v>13593</v>
      </c>
      <c r="AC3095" s="237" t="str">
        <f t="shared" si="536"/>
        <v>989</v>
      </c>
      <c r="AD3095" s="237" t="str">
        <f t="shared" si="537"/>
        <v>6312</v>
      </c>
      <c r="AE3095" s="237" t="s">
        <v>4301</v>
      </c>
      <c r="AF3095" s="237" t="s">
        <v>13594</v>
      </c>
      <c r="AG3095" s="237" t="str">
        <f t="shared" si="538"/>
        <v>大崎市三本木蟻ケ袋字混内山１番地６</v>
      </c>
      <c r="AH3095" s="237" t="s">
        <v>13595</v>
      </c>
      <c r="AI3095" s="237" t="s">
        <v>13596</v>
      </c>
      <c r="AJ3095" s="237" t="s">
        <v>260</v>
      </c>
    </row>
    <row r="3096" spans="1:36">
      <c r="A3096" s="237" t="str">
        <f t="shared" si="530"/>
        <v>0421500224共同生活介護</v>
      </c>
      <c r="B3096" s="237" t="s">
        <v>3096</v>
      </c>
      <c r="C3096" s="237" t="s">
        <v>3097</v>
      </c>
      <c r="D3096" s="237" t="str">
        <f t="shared" si="531"/>
        <v>シャカイフクシホウジンミヤギケンシャカイフクシキョウギカイ</v>
      </c>
      <c r="E3096" s="237" t="s">
        <v>3098</v>
      </c>
      <c r="F3096" s="237" t="str">
        <f t="shared" si="532"/>
        <v>980</v>
      </c>
      <c r="G3096" s="237" t="str">
        <f t="shared" si="533"/>
        <v>0011</v>
      </c>
      <c r="H3096" s="237" t="s">
        <v>3099</v>
      </c>
      <c r="I3096" s="237" t="str">
        <f t="shared" si="534"/>
        <v>仙台市青葉区上杉１丁目２番３号</v>
      </c>
      <c r="J3096" s="237" t="s">
        <v>3100</v>
      </c>
      <c r="K3096" s="237" t="s">
        <v>3101</v>
      </c>
      <c r="L3096" s="237" t="s">
        <v>353</v>
      </c>
      <c r="M3096" s="237" t="s">
        <v>3102</v>
      </c>
      <c r="N3096" s="237" t="s">
        <v>13598</v>
      </c>
      <c r="O3096" s="237" t="s">
        <v>13599</v>
      </c>
      <c r="P3096" s="237" t="s">
        <v>4473</v>
      </c>
      <c r="Q3096" s="237" t="s">
        <v>4301</v>
      </c>
      <c r="R3096" s="237" t="s">
        <v>13600</v>
      </c>
      <c r="S3096" s="237" t="s">
        <v>13601</v>
      </c>
      <c r="T3096" s="237"/>
      <c r="U3096" s="237" t="s">
        <v>13602</v>
      </c>
      <c r="V3096" s="237" t="s">
        <v>13221</v>
      </c>
      <c r="W3096" s="237"/>
      <c r="X3096" s="237"/>
      <c r="Y3096" s="237" t="s">
        <v>13598</v>
      </c>
      <c r="Z3096" s="237" t="s">
        <v>13599</v>
      </c>
      <c r="AA3096" s="237" t="str">
        <f t="shared" si="535"/>
        <v>サクラ</v>
      </c>
      <c r="AB3096" s="237" t="s">
        <v>4487</v>
      </c>
      <c r="AC3096" s="237" t="str">
        <f t="shared" si="536"/>
        <v>989</v>
      </c>
      <c r="AD3096" s="237" t="str">
        <f t="shared" si="537"/>
        <v>6116</v>
      </c>
      <c r="AE3096" s="237" t="s">
        <v>4301</v>
      </c>
      <c r="AF3096" s="237" t="s">
        <v>13603</v>
      </c>
      <c r="AG3096" s="237" t="str">
        <f t="shared" si="538"/>
        <v>大崎市古川駅前大通１丁目５－１８</v>
      </c>
      <c r="AH3096" s="237" t="s">
        <v>13604</v>
      </c>
      <c r="AI3096" s="237" t="s">
        <v>13605</v>
      </c>
      <c r="AJ3096" s="237" t="s">
        <v>260</v>
      </c>
    </row>
    <row r="3097" spans="1:36">
      <c r="A3097" s="237" t="str">
        <f t="shared" si="530"/>
        <v>0421500224共同生活援助（指定共同生活援助）</v>
      </c>
      <c r="B3097" s="237" t="s">
        <v>3096</v>
      </c>
      <c r="C3097" s="237" t="s">
        <v>3097</v>
      </c>
      <c r="D3097" s="237" t="str">
        <f t="shared" si="531"/>
        <v>シャカイフクシホウジンミヤギケンシャカイフクシキョウギカイ</v>
      </c>
      <c r="E3097" s="237" t="s">
        <v>3098</v>
      </c>
      <c r="F3097" s="237" t="str">
        <f t="shared" si="532"/>
        <v>980</v>
      </c>
      <c r="G3097" s="237" t="str">
        <f t="shared" si="533"/>
        <v>0011</v>
      </c>
      <c r="H3097" s="237" t="s">
        <v>3099</v>
      </c>
      <c r="I3097" s="237" t="str">
        <f t="shared" si="534"/>
        <v>仙台市青葉区上杉１丁目２番３号</v>
      </c>
      <c r="J3097" s="237" t="s">
        <v>3100</v>
      </c>
      <c r="K3097" s="237" t="s">
        <v>3101</v>
      </c>
      <c r="L3097" s="237" t="s">
        <v>353</v>
      </c>
      <c r="M3097" s="237" t="s">
        <v>3102</v>
      </c>
      <c r="N3097" s="237" t="s">
        <v>13598</v>
      </c>
      <c r="O3097" s="237" t="s">
        <v>13599</v>
      </c>
      <c r="P3097" s="237" t="s">
        <v>4473</v>
      </c>
      <c r="Q3097" s="237" t="s">
        <v>4301</v>
      </c>
      <c r="R3097" s="237" t="s">
        <v>13600</v>
      </c>
      <c r="S3097" s="237" t="s">
        <v>13601</v>
      </c>
      <c r="T3097" s="237"/>
      <c r="U3097" s="237" t="s">
        <v>13602</v>
      </c>
      <c r="V3097" s="237" t="s">
        <v>19060</v>
      </c>
      <c r="W3097" s="237"/>
      <c r="X3097" s="237" t="s">
        <v>13229</v>
      </c>
      <c r="Y3097" s="237" t="s">
        <v>13598</v>
      </c>
      <c r="Z3097" s="237" t="s">
        <v>13599</v>
      </c>
      <c r="AA3097" s="237" t="str">
        <f t="shared" si="535"/>
        <v>サクラ</v>
      </c>
      <c r="AB3097" s="237" t="s">
        <v>4473</v>
      </c>
      <c r="AC3097" s="237" t="str">
        <f t="shared" si="536"/>
        <v>989</v>
      </c>
      <c r="AD3097" s="237" t="str">
        <f t="shared" si="537"/>
        <v>6117</v>
      </c>
      <c r="AE3097" s="237" t="s">
        <v>4301</v>
      </c>
      <c r="AF3097" s="237" t="s">
        <v>13600</v>
      </c>
      <c r="AG3097" s="237" t="str">
        <f t="shared" si="538"/>
        <v>大崎市古川旭4丁目3-7</v>
      </c>
      <c r="AH3097" s="237" t="s">
        <v>13604</v>
      </c>
      <c r="AI3097" s="237" t="s">
        <v>13605</v>
      </c>
      <c r="AJ3097" s="237" t="s">
        <v>260</v>
      </c>
    </row>
    <row r="3098" spans="1:36">
      <c r="A3098" s="237" t="str">
        <f t="shared" si="530"/>
        <v>0421500232共同生活介護</v>
      </c>
      <c r="B3098" s="237" t="s">
        <v>4291</v>
      </c>
      <c r="C3098" s="237" t="s">
        <v>4292</v>
      </c>
      <c r="D3098" s="237" t="str">
        <f t="shared" si="531"/>
        <v>シャカイフクシホウジンオオサキシシャカイフクシキョウギカイ</v>
      </c>
      <c r="E3098" s="237" t="s">
        <v>4293</v>
      </c>
      <c r="F3098" s="237" t="str">
        <f t="shared" si="532"/>
        <v>989</v>
      </c>
      <c r="G3098" s="237" t="str">
        <f t="shared" si="533"/>
        <v>6154</v>
      </c>
      <c r="H3098" s="237" t="s">
        <v>4294</v>
      </c>
      <c r="I3098" s="237" t="str">
        <f t="shared" si="534"/>
        <v>大崎市古川三日町２丁目５番１号</v>
      </c>
      <c r="J3098" s="237" t="s">
        <v>4295</v>
      </c>
      <c r="K3098" s="237" t="s">
        <v>4296</v>
      </c>
      <c r="L3098" s="237" t="s">
        <v>248</v>
      </c>
      <c r="M3098" s="237" t="s">
        <v>4297</v>
      </c>
      <c r="N3098" s="237" t="s">
        <v>13606</v>
      </c>
      <c r="O3098" s="237" t="s">
        <v>13607</v>
      </c>
      <c r="P3098" s="237" t="s">
        <v>4300</v>
      </c>
      <c r="Q3098" s="237" t="s">
        <v>4301</v>
      </c>
      <c r="R3098" s="237" t="s">
        <v>13608</v>
      </c>
      <c r="S3098" s="237" t="s">
        <v>13609</v>
      </c>
      <c r="T3098" s="237" t="s">
        <v>13610</v>
      </c>
      <c r="U3098" s="237" t="s">
        <v>13611</v>
      </c>
      <c r="V3098" s="237" t="s">
        <v>13221</v>
      </c>
      <c r="W3098" s="237"/>
      <c r="X3098" s="237"/>
      <c r="Y3098" s="237" t="s">
        <v>13612</v>
      </c>
      <c r="Z3098" s="237" t="s">
        <v>13613</v>
      </c>
      <c r="AA3098" s="237" t="str">
        <f t="shared" si="535"/>
        <v>ケアホームアジサイ</v>
      </c>
      <c r="AB3098" s="237" t="s">
        <v>13614</v>
      </c>
      <c r="AC3098" s="237" t="str">
        <f t="shared" si="536"/>
        <v>989</v>
      </c>
      <c r="AD3098" s="237" t="str">
        <f t="shared" si="537"/>
        <v>4102</v>
      </c>
      <c r="AE3098" s="237" t="s">
        <v>4301</v>
      </c>
      <c r="AF3098" s="237" t="s">
        <v>13615</v>
      </c>
      <c r="AG3098" s="237" t="str">
        <f t="shared" si="538"/>
        <v>大崎市鹿島台平渡字杉ヶ崎4番33</v>
      </c>
      <c r="AH3098" s="237" t="s">
        <v>13609</v>
      </c>
      <c r="AI3098" s="237" t="s">
        <v>13610</v>
      </c>
      <c r="AJ3098" s="237" t="s">
        <v>260</v>
      </c>
    </row>
    <row r="3099" spans="1:36">
      <c r="A3099" s="237" t="str">
        <f t="shared" si="530"/>
        <v>0421500232共同生活援助（指定共同生活援助）</v>
      </c>
      <c r="B3099" s="237" t="s">
        <v>4291</v>
      </c>
      <c r="C3099" s="237" t="s">
        <v>4292</v>
      </c>
      <c r="D3099" s="237" t="str">
        <f t="shared" si="531"/>
        <v>シャカイフクシホウジンオオサキシシャカイフクシキョウギカイ</v>
      </c>
      <c r="E3099" s="237" t="s">
        <v>4293</v>
      </c>
      <c r="F3099" s="237" t="str">
        <f t="shared" si="532"/>
        <v>989</v>
      </c>
      <c r="G3099" s="237" t="str">
        <f t="shared" si="533"/>
        <v>6154</v>
      </c>
      <c r="H3099" s="237" t="s">
        <v>4294</v>
      </c>
      <c r="I3099" s="237" t="str">
        <f t="shared" si="534"/>
        <v>大崎市古川三日町２丁目５番１号</v>
      </c>
      <c r="J3099" s="237" t="s">
        <v>4295</v>
      </c>
      <c r="K3099" s="237" t="s">
        <v>4296</v>
      </c>
      <c r="L3099" s="237" t="s">
        <v>248</v>
      </c>
      <c r="M3099" s="237" t="s">
        <v>4297</v>
      </c>
      <c r="N3099" s="237" t="s">
        <v>13606</v>
      </c>
      <c r="O3099" s="237" t="s">
        <v>13607</v>
      </c>
      <c r="P3099" s="237" t="s">
        <v>4300</v>
      </c>
      <c r="Q3099" s="237" t="s">
        <v>4301</v>
      </c>
      <c r="R3099" s="237" t="s">
        <v>13608</v>
      </c>
      <c r="S3099" s="237" t="s">
        <v>13609</v>
      </c>
      <c r="T3099" s="237" t="s">
        <v>13610</v>
      </c>
      <c r="U3099" s="237" t="s">
        <v>13611</v>
      </c>
      <c r="V3099" s="237" t="s">
        <v>19060</v>
      </c>
      <c r="W3099" s="237"/>
      <c r="X3099" s="237" t="s">
        <v>13229</v>
      </c>
      <c r="Y3099" s="237" t="s">
        <v>13606</v>
      </c>
      <c r="Z3099" s="237" t="s">
        <v>13607</v>
      </c>
      <c r="AA3099" s="237" t="str">
        <f t="shared" si="535"/>
        <v>キョウドウセイカツエンジョジギョウショケアホーム「アジサイ」</v>
      </c>
      <c r="AB3099" s="237" t="s">
        <v>4300</v>
      </c>
      <c r="AC3099" s="237" t="str">
        <f t="shared" si="536"/>
        <v>989</v>
      </c>
      <c r="AD3099" s="237" t="str">
        <f t="shared" si="537"/>
        <v>4106</v>
      </c>
      <c r="AE3099" s="237" t="s">
        <v>4301</v>
      </c>
      <c r="AF3099" s="237" t="s">
        <v>4386</v>
      </c>
      <c r="AG3099" s="237" t="str">
        <f t="shared" si="538"/>
        <v>大崎市鹿島台大迫字石竹８１－２４</v>
      </c>
      <c r="AH3099" s="237" t="s">
        <v>4303</v>
      </c>
      <c r="AI3099" s="237" t="s">
        <v>13616</v>
      </c>
      <c r="AJ3099" s="237" t="s">
        <v>260</v>
      </c>
    </row>
    <row r="3100" spans="1:36">
      <c r="A3100" s="237" t="str">
        <f t="shared" si="530"/>
        <v>0421500240共同生活介護</v>
      </c>
      <c r="B3100" s="237" t="s">
        <v>4318</v>
      </c>
      <c r="C3100" s="237" t="s">
        <v>4319</v>
      </c>
      <c r="D3100" s="237" t="str">
        <f t="shared" si="531"/>
        <v>シャカイフクシホウジン　オオサキセイシンカイ</v>
      </c>
      <c r="E3100" s="237" t="s">
        <v>4320</v>
      </c>
      <c r="F3100" s="237" t="str">
        <f t="shared" si="532"/>
        <v>989</v>
      </c>
      <c r="G3100" s="237" t="str">
        <f t="shared" si="533"/>
        <v>6251</v>
      </c>
      <c r="H3100" s="237" t="s">
        <v>4321</v>
      </c>
      <c r="I3100" s="237" t="str">
        <f t="shared" si="534"/>
        <v>大崎市古川小野字嵐山１番地１０</v>
      </c>
      <c r="J3100" s="237" t="s">
        <v>4322</v>
      </c>
      <c r="K3100" s="237" t="s">
        <v>4323</v>
      </c>
      <c r="L3100" s="237" t="s">
        <v>248</v>
      </c>
      <c r="M3100" s="237" t="s">
        <v>4324</v>
      </c>
      <c r="N3100" s="237" t="s">
        <v>13617</v>
      </c>
      <c r="O3100" s="237" t="s">
        <v>13618</v>
      </c>
      <c r="P3100" s="237" t="s">
        <v>4825</v>
      </c>
      <c r="Q3100" s="237" t="s">
        <v>4301</v>
      </c>
      <c r="R3100" s="237" t="s">
        <v>13619</v>
      </c>
      <c r="S3100" s="237" t="s">
        <v>4409</v>
      </c>
      <c r="T3100" s="237" t="s">
        <v>4410</v>
      </c>
      <c r="U3100" s="237" t="s">
        <v>13620</v>
      </c>
      <c r="V3100" s="237" t="s">
        <v>13221</v>
      </c>
      <c r="W3100" s="237"/>
      <c r="X3100" s="237"/>
      <c r="Y3100" s="237" t="s">
        <v>13621</v>
      </c>
      <c r="Z3100" s="237" t="s">
        <v>13622</v>
      </c>
      <c r="AA3100" s="237" t="str">
        <f t="shared" si="535"/>
        <v>ケアケアサービスステーション”フワリ”</v>
      </c>
      <c r="AB3100" s="237" t="s">
        <v>4825</v>
      </c>
      <c r="AC3100" s="237" t="str">
        <f t="shared" si="536"/>
        <v>989</v>
      </c>
      <c r="AD3100" s="237" t="str">
        <f t="shared" si="537"/>
        <v>6162</v>
      </c>
      <c r="AE3100" s="237" t="s">
        <v>4301</v>
      </c>
      <c r="AF3100" s="237" t="s">
        <v>13623</v>
      </c>
      <c r="AG3100" s="237" t="str">
        <f t="shared" si="538"/>
        <v>大崎市古川駅前大通一丁目5-18</v>
      </c>
      <c r="AH3100" s="237" t="s">
        <v>4409</v>
      </c>
      <c r="AI3100" s="237" t="s">
        <v>4410</v>
      </c>
      <c r="AJ3100" s="237" t="s">
        <v>260</v>
      </c>
    </row>
    <row r="3101" spans="1:36">
      <c r="A3101" s="237" t="str">
        <f t="shared" si="530"/>
        <v>0421500240共同生活援助（指定共同生活援助）</v>
      </c>
      <c r="B3101" s="237" t="s">
        <v>4318</v>
      </c>
      <c r="C3101" s="237" t="s">
        <v>4319</v>
      </c>
      <c r="D3101" s="237" t="str">
        <f t="shared" si="531"/>
        <v>シャカイフクシホウジン　オオサキセイシンカイ</v>
      </c>
      <c r="E3101" s="237" t="s">
        <v>4320</v>
      </c>
      <c r="F3101" s="237" t="str">
        <f t="shared" si="532"/>
        <v>989</v>
      </c>
      <c r="G3101" s="237" t="str">
        <f t="shared" si="533"/>
        <v>6251</v>
      </c>
      <c r="H3101" s="237" t="s">
        <v>4321</v>
      </c>
      <c r="I3101" s="237" t="str">
        <f t="shared" si="534"/>
        <v>大崎市古川小野字嵐山１番地１０</v>
      </c>
      <c r="J3101" s="237" t="s">
        <v>4322</v>
      </c>
      <c r="K3101" s="237" t="s">
        <v>4323</v>
      </c>
      <c r="L3101" s="237" t="s">
        <v>248</v>
      </c>
      <c r="M3101" s="237" t="s">
        <v>4324</v>
      </c>
      <c r="N3101" s="237" t="s">
        <v>13617</v>
      </c>
      <c r="O3101" s="237" t="s">
        <v>13618</v>
      </c>
      <c r="P3101" s="237" t="s">
        <v>4825</v>
      </c>
      <c r="Q3101" s="237" t="s">
        <v>4301</v>
      </c>
      <c r="R3101" s="237" t="s">
        <v>13619</v>
      </c>
      <c r="S3101" s="237" t="s">
        <v>4409</v>
      </c>
      <c r="T3101" s="237" t="s">
        <v>4410</v>
      </c>
      <c r="U3101" s="237" t="s">
        <v>13620</v>
      </c>
      <c r="V3101" s="237" t="s">
        <v>19060</v>
      </c>
      <c r="W3101" s="237"/>
      <c r="X3101" s="237" t="s">
        <v>13229</v>
      </c>
      <c r="Y3101" s="237" t="s">
        <v>13617</v>
      </c>
      <c r="Z3101" s="237" t="s">
        <v>13618</v>
      </c>
      <c r="AA3101" s="237" t="str">
        <f t="shared" si="535"/>
        <v>グループホームシエンセンターフワリ</v>
      </c>
      <c r="AB3101" s="237" t="s">
        <v>4825</v>
      </c>
      <c r="AC3101" s="237" t="str">
        <f t="shared" si="536"/>
        <v>989</v>
      </c>
      <c r="AD3101" s="237" t="str">
        <f t="shared" si="537"/>
        <v>6162</v>
      </c>
      <c r="AE3101" s="237" t="s">
        <v>4301</v>
      </c>
      <c r="AF3101" s="237" t="s">
        <v>13619</v>
      </c>
      <c r="AG3101" s="237" t="str">
        <f t="shared" si="538"/>
        <v>大崎市古川駅前大通六丁目２－１１</v>
      </c>
      <c r="AH3101" s="237" t="s">
        <v>4409</v>
      </c>
      <c r="AI3101" s="237" t="s">
        <v>4410</v>
      </c>
      <c r="AJ3101" s="237" t="s">
        <v>260</v>
      </c>
    </row>
    <row r="3102" spans="1:36">
      <c r="A3102" s="237" t="str">
        <f t="shared" si="530"/>
        <v>0421500265共同生活介護</v>
      </c>
      <c r="B3102" s="237" t="s">
        <v>1475</v>
      </c>
      <c r="C3102" s="237" t="s">
        <v>1476</v>
      </c>
      <c r="D3102" s="237" t="str">
        <f t="shared" si="531"/>
        <v>イリョウホウジンカンノアイセイカイ</v>
      </c>
      <c r="E3102" s="237" t="s">
        <v>1477</v>
      </c>
      <c r="F3102" s="237" t="str">
        <f t="shared" si="532"/>
        <v>985</v>
      </c>
      <c r="G3102" s="237" t="str">
        <f t="shared" si="533"/>
        <v>0045</v>
      </c>
      <c r="H3102" s="237" t="s">
        <v>1478</v>
      </c>
      <c r="I3102" s="237" t="str">
        <f t="shared" si="534"/>
        <v>塩竈市西玉川町１番１６号</v>
      </c>
      <c r="J3102" s="237" t="s">
        <v>1479</v>
      </c>
      <c r="K3102" s="237" t="s">
        <v>1480</v>
      </c>
      <c r="L3102" s="237" t="s">
        <v>248</v>
      </c>
      <c r="M3102" s="237" t="s">
        <v>1481</v>
      </c>
      <c r="N3102" s="237" t="s">
        <v>13624</v>
      </c>
      <c r="O3102" s="237" t="s">
        <v>13625</v>
      </c>
      <c r="P3102" s="237" t="s">
        <v>4553</v>
      </c>
      <c r="Q3102" s="237" t="s">
        <v>4301</v>
      </c>
      <c r="R3102" s="237" t="s">
        <v>13626</v>
      </c>
      <c r="S3102" s="237"/>
      <c r="T3102" s="237"/>
      <c r="U3102" s="237" t="s">
        <v>13627</v>
      </c>
      <c r="V3102" s="237" t="s">
        <v>13221</v>
      </c>
      <c r="W3102" s="237"/>
      <c r="X3102" s="237"/>
      <c r="Y3102" s="237" t="s">
        <v>13624</v>
      </c>
      <c r="Z3102" s="237" t="s">
        <v>13625</v>
      </c>
      <c r="AA3102" s="237" t="str">
        <f t="shared" si="535"/>
        <v>グループホームアザミ</v>
      </c>
      <c r="AB3102" s="237" t="s">
        <v>4553</v>
      </c>
      <c r="AC3102" s="237" t="str">
        <f t="shared" si="536"/>
        <v>989</v>
      </c>
      <c r="AD3102" s="237" t="str">
        <f t="shared" si="537"/>
        <v>6135</v>
      </c>
      <c r="AE3102" s="237" t="s">
        <v>4301</v>
      </c>
      <c r="AF3102" s="237" t="s">
        <v>13626</v>
      </c>
      <c r="AG3102" s="237" t="str">
        <f t="shared" si="538"/>
        <v>大崎市古川稲葉大江向７４－１</v>
      </c>
      <c r="AH3102" s="237" t="s">
        <v>13628</v>
      </c>
      <c r="AI3102" s="237"/>
      <c r="AJ3102" s="237" t="s">
        <v>260</v>
      </c>
    </row>
    <row r="3103" spans="1:36">
      <c r="A3103" s="237" t="str">
        <f t="shared" si="530"/>
        <v>0421500265共同生活援助（指定共同生活援助）</v>
      </c>
      <c r="B3103" s="237" t="s">
        <v>1475</v>
      </c>
      <c r="C3103" s="237" t="s">
        <v>1476</v>
      </c>
      <c r="D3103" s="237" t="str">
        <f t="shared" si="531"/>
        <v>イリョウホウジンカンノアイセイカイ</v>
      </c>
      <c r="E3103" s="237" t="s">
        <v>1477</v>
      </c>
      <c r="F3103" s="237" t="str">
        <f t="shared" si="532"/>
        <v>985</v>
      </c>
      <c r="G3103" s="237" t="str">
        <f t="shared" si="533"/>
        <v>0045</v>
      </c>
      <c r="H3103" s="237" t="s">
        <v>1478</v>
      </c>
      <c r="I3103" s="237" t="str">
        <f t="shared" si="534"/>
        <v>塩竈市西玉川町１番１６号</v>
      </c>
      <c r="J3103" s="237" t="s">
        <v>1479</v>
      </c>
      <c r="K3103" s="237" t="s">
        <v>1480</v>
      </c>
      <c r="L3103" s="237" t="s">
        <v>248</v>
      </c>
      <c r="M3103" s="237" t="s">
        <v>1481</v>
      </c>
      <c r="N3103" s="237" t="s">
        <v>13624</v>
      </c>
      <c r="O3103" s="237" t="s">
        <v>13625</v>
      </c>
      <c r="P3103" s="237" t="s">
        <v>4553</v>
      </c>
      <c r="Q3103" s="237" t="s">
        <v>4301</v>
      </c>
      <c r="R3103" s="237" t="s">
        <v>13626</v>
      </c>
      <c r="S3103" s="237"/>
      <c r="T3103" s="237"/>
      <c r="U3103" s="237" t="s">
        <v>13627</v>
      </c>
      <c r="V3103" s="237" t="s">
        <v>19060</v>
      </c>
      <c r="W3103" s="237"/>
      <c r="X3103" s="237" t="s">
        <v>13229</v>
      </c>
      <c r="Y3103" s="237" t="s">
        <v>13624</v>
      </c>
      <c r="Z3103" s="237" t="s">
        <v>13625</v>
      </c>
      <c r="AA3103" s="237" t="str">
        <f t="shared" si="535"/>
        <v>グループホームアザミ</v>
      </c>
      <c r="AB3103" s="237" t="s">
        <v>4553</v>
      </c>
      <c r="AC3103" s="237" t="str">
        <f t="shared" si="536"/>
        <v>989</v>
      </c>
      <c r="AD3103" s="237" t="str">
        <f t="shared" si="537"/>
        <v>6135</v>
      </c>
      <c r="AE3103" s="237" t="s">
        <v>4301</v>
      </c>
      <c r="AF3103" s="237" t="s">
        <v>13626</v>
      </c>
      <c r="AG3103" s="237" t="str">
        <f t="shared" si="538"/>
        <v>大崎市古川稲葉大江向７４－１</v>
      </c>
      <c r="AH3103" s="237" t="s">
        <v>13628</v>
      </c>
      <c r="AI3103" s="237"/>
      <c r="AJ3103" s="237" t="s">
        <v>260</v>
      </c>
    </row>
    <row r="3104" spans="1:36">
      <c r="A3104" s="237" t="str">
        <f t="shared" si="530"/>
        <v>0421500497共同生活援助（外部サービス利用型）</v>
      </c>
      <c r="B3104" s="237" t="s">
        <v>4588</v>
      </c>
      <c r="C3104" s="237" t="s">
        <v>4589</v>
      </c>
      <c r="D3104" s="237" t="str">
        <f t="shared" si="531"/>
        <v>トクテイヒエイリカツドウホウジンドリーム・グリーン・プロジェクト</v>
      </c>
      <c r="E3104" s="237" t="s">
        <v>4590</v>
      </c>
      <c r="F3104" s="237" t="str">
        <f t="shared" si="532"/>
        <v>989</v>
      </c>
      <c r="G3104" s="237" t="str">
        <f t="shared" si="533"/>
        <v>6436</v>
      </c>
      <c r="H3104" s="237" t="s">
        <v>4591</v>
      </c>
      <c r="I3104" s="237" t="str">
        <f t="shared" si="534"/>
        <v>大崎市岩出山字二ノ構３番地１</v>
      </c>
      <c r="J3104" s="237" t="s">
        <v>4592</v>
      </c>
      <c r="K3104" s="237" t="s">
        <v>4592</v>
      </c>
      <c r="L3104" s="237" t="s">
        <v>248</v>
      </c>
      <c r="M3104" s="237" t="s">
        <v>4593</v>
      </c>
      <c r="N3104" s="237" t="s">
        <v>4594</v>
      </c>
      <c r="O3104" s="237" t="s">
        <v>4595</v>
      </c>
      <c r="P3104" s="237" t="s">
        <v>4596</v>
      </c>
      <c r="Q3104" s="237" t="s">
        <v>4301</v>
      </c>
      <c r="R3104" s="237" t="s">
        <v>4597</v>
      </c>
      <c r="S3104" s="237" t="s">
        <v>4592</v>
      </c>
      <c r="T3104" s="237"/>
      <c r="U3104" s="237" t="s">
        <v>13629</v>
      </c>
      <c r="V3104" s="237" t="s">
        <v>19061</v>
      </c>
      <c r="W3104" s="237"/>
      <c r="X3104" s="237" t="s">
        <v>13322</v>
      </c>
      <c r="Y3104" s="237" t="s">
        <v>13630</v>
      </c>
      <c r="Z3104" s="237" t="s">
        <v>4595</v>
      </c>
      <c r="AA3104" s="237" t="str">
        <f t="shared" si="535"/>
        <v>ＮＰＯドリーム・グリーン・プロジェクト</v>
      </c>
      <c r="AB3104" s="237" t="s">
        <v>4590</v>
      </c>
      <c r="AC3104" s="237" t="str">
        <f t="shared" si="536"/>
        <v>989</v>
      </c>
      <c r="AD3104" s="237" t="str">
        <f t="shared" si="537"/>
        <v>6436</v>
      </c>
      <c r="AE3104" s="237" t="s">
        <v>4301</v>
      </c>
      <c r="AF3104" s="237" t="s">
        <v>13631</v>
      </c>
      <c r="AG3104" s="237" t="str">
        <f t="shared" si="538"/>
        <v>大崎市岩出山字二ノ構３－１</v>
      </c>
      <c r="AH3104" s="237" t="s">
        <v>4601</v>
      </c>
      <c r="AI3104" s="237" t="s">
        <v>4601</v>
      </c>
      <c r="AJ3104" s="237" t="s">
        <v>260</v>
      </c>
    </row>
    <row r="3105" spans="1:36">
      <c r="A3105" s="237" t="str">
        <f t="shared" si="530"/>
        <v>0421500760共同生活援助（指定共同生活援助）</v>
      </c>
      <c r="B3105" s="237" t="s">
        <v>4691</v>
      </c>
      <c r="C3105" s="237" t="s">
        <v>4692</v>
      </c>
      <c r="D3105" s="237" t="str">
        <f t="shared" si="531"/>
        <v>トクテイヒエイリカツドウホウジンマキバフリースクール</v>
      </c>
      <c r="E3105" s="237" t="s">
        <v>4693</v>
      </c>
      <c r="F3105" s="237" t="str">
        <f t="shared" si="532"/>
        <v>987</v>
      </c>
      <c r="G3105" s="237" t="str">
        <f t="shared" si="533"/>
        <v>2183</v>
      </c>
      <c r="H3105" s="237" t="s">
        <v>4694</v>
      </c>
      <c r="I3105" s="237" t="str">
        <f t="shared" si="534"/>
        <v>栗原市高清水袖山62番地18</v>
      </c>
      <c r="J3105" s="237" t="s">
        <v>4695</v>
      </c>
      <c r="K3105" s="237" t="s">
        <v>4696</v>
      </c>
      <c r="L3105" s="237" t="s">
        <v>248</v>
      </c>
      <c r="M3105" s="237" t="s">
        <v>4697</v>
      </c>
      <c r="N3105" s="237" t="s">
        <v>13632</v>
      </c>
      <c r="O3105" s="237" t="s">
        <v>13633</v>
      </c>
      <c r="P3105" s="237" t="s">
        <v>13634</v>
      </c>
      <c r="Q3105" s="237" t="s">
        <v>4301</v>
      </c>
      <c r="R3105" s="237" t="s">
        <v>13635</v>
      </c>
      <c r="S3105" s="237" t="s">
        <v>13636</v>
      </c>
      <c r="T3105" s="237" t="s">
        <v>13637</v>
      </c>
      <c r="U3105" s="237" t="s">
        <v>13638</v>
      </c>
      <c r="V3105" s="237" t="s">
        <v>19060</v>
      </c>
      <c r="W3105" s="237"/>
      <c r="X3105" s="237" t="s">
        <v>13229</v>
      </c>
      <c r="Y3105" s="237" t="s">
        <v>13632</v>
      </c>
      <c r="Z3105" s="237" t="s">
        <v>13633</v>
      </c>
      <c r="AA3105" s="237" t="str">
        <f t="shared" si="535"/>
        <v>イコイノマキバ</v>
      </c>
      <c r="AB3105" s="237" t="s">
        <v>13634</v>
      </c>
      <c r="AC3105" s="237" t="str">
        <f t="shared" si="536"/>
        <v>989</v>
      </c>
      <c r="AD3105" s="237" t="str">
        <f t="shared" si="537"/>
        <v>6306</v>
      </c>
      <c r="AE3105" s="237" t="s">
        <v>4301</v>
      </c>
      <c r="AF3105" s="237" t="s">
        <v>13635</v>
      </c>
      <c r="AG3105" s="237" t="str">
        <f t="shared" si="538"/>
        <v>大崎市三本木新町２丁目３－２３</v>
      </c>
      <c r="AH3105" s="237" t="s">
        <v>13636</v>
      </c>
      <c r="AI3105" s="237" t="s">
        <v>13637</v>
      </c>
      <c r="AJ3105" s="237" t="s">
        <v>260</v>
      </c>
    </row>
    <row r="3106" spans="1:36">
      <c r="A3106" s="237" t="str">
        <f t="shared" si="530"/>
        <v>0421500778共同生活援助（指定共同生活援助）</v>
      </c>
      <c r="B3106" s="237" t="s">
        <v>4743</v>
      </c>
      <c r="C3106" s="237" t="s">
        <v>4744</v>
      </c>
      <c r="D3106" s="237" t="str">
        <f t="shared" si="531"/>
        <v>ユウゲンガイシャタイヨウ</v>
      </c>
      <c r="E3106" s="237" t="s">
        <v>4745</v>
      </c>
      <c r="F3106" s="237" t="str">
        <f t="shared" si="532"/>
        <v>989</v>
      </c>
      <c r="G3106" s="237" t="str">
        <f t="shared" si="533"/>
        <v>6101</v>
      </c>
      <c r="H3106" s="237" t="s">
        <v>4746</v>
      </c>
      <c r="I3106" s="237" t="str">
        <f t="shared" si="534"/>
        <v>大崎市古川福浦字道ノ上９４番地１</v>
      </c>
      <c r="J3106" s="237" t="s">
        <v>4747</v>
      </c>
      <c r="K3106" s="237" t="s">
        <v>4748</v>
      </c>
      <c r="L3106" s="237" t="s">
        <v>339</v>
      </c>
      <c r="M3106" s="237" t="s">
        <v>4749</v>
      </c>
      <c r="N3106" s="237" t="s">
        <v>13639</v>
      </c>
      <c r="O3106" s="237" t="s">
        <v>13640</v>
      </c>
      <c r="P3106" s="237" t="s">
        <v>4745</v>
      </c>
      <c r="Q3106" s="237" t="s">
        <v>4301</v>
      </c>
      <c r="R3106" s="237" t="s">
        <v>4746</v>
      </c>
      <c r="S3106" s="237" t="s">
        <v>13641</v>
      </c>
      <c r="T3106" s="237" t="s">
        <v>13642</v>
      </c>
      <c r="U3106" s="237" t="s">
        <v>13643</v>
      </c>
      <c r="V3106" s="237" t="s">
        <v>19060</v>
      </c>
      <c r="W3106" s="237"/>
      <c r="X3106" s="237" t="s">
        <v>13229</v>
      </c>
      <c r="Y3106" s="237" t="s">
        <v>13639</v>
      </c>
      <c r="Z3106" s="237" t="s">
        <v>13640</v>
      </c>
      <c r="AA3106" s="237" t="str">
        <f t="shared" si="535"/>
        <v>ボヌールメゾンフクウラ</v>
      </c>
      <c r="AB3106" s="237" t="s">
        <v>4745</v>
      </c>
      <c r="AC3106" s="237" t="str">
        <f t="shared" si="536"/>
        <v>989</v>
      </c>
      <c r="AD3106" s="237" t="str">
        <f t="shared" si="537"/>
        <v>6101</v>
      </c>
      <c r="AE3106" s="237" t="s">
        <v>4301</v>
      </c>
      <c r="AF3106" s="237" t="s">
        <v>4746</v>
      </c>
      <c r="AG3106" s="237" t="str">
        <f t="shared" si="538"/>
        <v>大崎市古川福浦字道ノ上９４番地１</v>
      </c>
      <c r="AH3106" s="237" t="s">
        <v>13641</v>
      </c>
      <c r="AI3106" s="237" t="s">
        <v>13642</v>
      </c>
      <c r="AJ3106" s="237" t="s">
        <v>260</v>
      </c>
    </row>
    <row r="3107" spans="1:36">
      <c r="A3107" s="237" t="str">
        <f t="shared" si="530"/>
        <v>0421500786共同生活援助（指定共同生活援助）</v>
      </c>
      <c r="B3107" s="237" t="s">
        <v>4646</v>
      </c>
      <c r="C3107" s="237" t="s">
        <v>4647</v>
      </c>
      <c r="D3107" s="237" t="str">
        <f t="shared" si="531"/>
        <v>シャカイフクシホウジンチャレンジドライフ</v>
      </c>
      <c r="E3107" s="237" t="s">
        <v>4648</v>
      </c>
      <c r="F3107" s="237" t="str">
        <f t="shared" si="532"/>
        <v>981</v>
      </c>
      <c r="G3107" s="237" t="str">
        <f t="shared" si="533"/>
        <v>3203</v>
      </c>
      <c r="H3107" s="237" t="s">
        <v>4649</v>
      </c>
      <c r="I3107" s="237" t="str">
        <f t="shared" si="534"/>
        <v>仙台市泉区高森7丁目1番地の4</v>
      </c>
      <c r="J3107" s="237" t="s">
        <v>4650</v>
      </c>
      <c r="K3107" s="237" t="s">
        <v>4651</v>
      </c>
      <c r="L3107" s="237" t="s">
        <v>248</v>
      </c>
      <c r="M3107" s="237" t="s">
        <v>4652</v>
      </c>
      <c r="N3107" s="237" t="s">
        <v>13644</v>
      </c>
      <c r="O3107" s="237" t="s">
        <v>13645</v>
      </c>
      <c r="P3107" s="237" t="s">
        <v>4655</v>
      </c>
      <c r="Q3107" s="237" t="s">
        <v>4301</v>
      </c>
      <c r="R3107" s="237" t="s">
        <v>13646</v>
      </c>
      <c r="S3107" s="237" t="s">
        <v>13647</v>
      </c>
      <c r="T3107" s="237" t="s">
        <v>13648</v>
      </c>
      <c r="U3107" s="237" t="s">
        <v>13649</v>
      </c>
      <c r="V3107" s="237" t="s">
        <v>19060</v>
      </c>
      <c r="W3107" s="237"/>
      <c r="X3107" s="237" t="s">
        <v>13229</v>
      </c>
      <c r="Y3107" s="237" t="s">
        <v>13644</v>
      </c>
      <c r="Z3107" s="237" t="s">
        <v>13645</v>
      </c>
      <c r="AA3107" s="237" t="str">
        <f t="shared" si="535"/>
        <v>グループホームボーノボーノ</v>
      </c>
      <c r="AB3107" s="237" t="s">
        <v>4655</v>
      </c>
      <c r="AC3107" s="237" t="str">
        <f t="shared" si="536"/>
        <v>989</v>
      </c>
      <c r="AD3107" s="237" t="str">
        <f t="shared" si="537"/>
        <v>4101</v>
      </c>
      <c r="AE3107" s="237" t="s">
        <v>4301</v>
      </c>
      <c r="AF3107" s="237" t="s">
        <v>13646</v>
      </c>
      <c r="AG3107" s="237" t="str">
        <f t="shared" si="538"/>
        <v>大崎市鹿島台船越字沖鍋田80番地</v>
      </c>
      <c r="AH3107" s="237" t="s">
        <v>13647</v>
      </c>
      <c r="AI3107" s="237" t="s">
        <v>13648</v>
      </c>
      <c r="AJ3107" s="237" t="s">
        <v>260</v>
      </c>
    </row>
    <row r="3108" spans="1:36">
      <c r="A3108" s="237" t="str">
        <f t="shared" si="530"/>
        <v>0421500794共同生活援助（指定共同生活援助）</v>
      </c>
      <c r="B3108" s="237" t="s">
        <v>4828</v>
      </c>
      <c r="C3108" s="237" t="s">
        <v>4829</v>
      </c>
      <c r="D3108" s="237" t="str">
        <f t="shared" si="531"/>
        <v>ゴウドウガイシャリレーション</v>
      </c>
      <c r="E3108" s="237" t="s">
        <v>4830</v>
      </c>
      <c r="F3108" s="237" t="str">
        <f t="shared" si="532"/>
        <v>989</v>
      </c>
      <c r="G3108" s="237" t="str">
        <f t="shared" si="533"/>
        <v>6114</v>
      </c>
      <c r="H3108" s="237" t="s">
        <v>4831</v>
      </c>
      <c r="I3108" s="237" t="str">
        <f t="shared" si="534"/>
        <v>大崎市古川大幡字道上30番地8</v>
      </c>
      <c r="J3108" s="237" t="s">
        <v>4832</v>
      </c>
      <c r="K3108" s="237"/>
      <c r="L3108" s="237" t="s">
        <v>821</v>
      </c>
      <c r="M3108" s="237" t="s">
        <v>4833</v>
      </c>
      <c r="N3108" s="237" t="s">
        <v>13650</v>
      </c>
      <c r="O3108" s="237" t="s">
        <v>13651</v>
      </c>
      <c r="P3108" s="237" t="s">
        <v>4641</v>
      </c>
      <c r="Q3108" s="237" t="s">
        <v>4301</v>
      </c>
      <c r="R3108" s="237" t="s">
        <v>4835</v>
      </c>
      <c r="S3108" s="237" t="s">
        <v>4832</v>
      </c>
      <c r="T3108" s="237"/>
      <c r="U3108" s="237" t="s">
        <v>13652</v>
      </c>
      <c r="V3108" s="237" t="s">
        <v>19060</v>
      </c>
      <c r="W3108" s="237"/>
      <c r="X3108" s="237" t="s">
        <v>13229</v>
      </c>
      <c r="Y3108" s="237" t="s">
        <v>13650</v>
      </c>
      <c r="Z3108" s="237" t="s">
        <v>13651</v>
      </c>
      <c r="AA3108" s="237" t="str">
        <f t="shared" si="535"/>
        <v>キョウドウセイカツエンジョジギョウショ　アビイロード</v>
      </c>
      <c r="AB3108" s="237" t="s">
        <v>4641</v>
      </c>
      <c r="AC3108" s="237" t="str">
        <f t="shared" si="536"/>
        <v>989</v>
      </c>
      <c r="AD3108" s="237" t="str">
        <f t="shared" si="537"/>
        <v>6232</v>
      </c>
      <c r="AE3108" s="237" t="s">
        <v>4301</v>
      </c>
      <c r="AF3108" s="237" t="s">
        <v>4835</v>
      </c>
      <c r="AG3108" s="237" t="str">
        <f t="shared" si="538"/>
        <v>大崎市古川沢田字三ツ江7番地8</v>
      </c>
      <c r="AH3108" s="237" t="s">
        <v>4832</v>
      </c>
      <c r="AI3108" s="237"/>
      <c r="AJ3108" s="237" t="s">
        <v>260</v>
      </c>
    </row>
    <row r="3109" spans="1:36">
      <c r="A3109" s="237" t="str">
        <f t="shared" si="530"/>
        <v>0421500802共同生活援助（日中サービス支援型）</v>
      </c>
      <c r="B3109" s="237" t="s">
        <v>4743</v>
      </c>
      <c r="C3109" s="237" t="s">
        <v>4744</v>
      </c>
      <c r="D3109" s="237" t="str">
        <f t="shared" si="531"/>
        <v>ユウゲンガイシャタイヨウ</v>
      </c>
      <c r="E3109" s="237" t="s">
        <v>4745</v>
      </c>
      <c r="F3109" s="237" t="str">
        <f t="shared" si="532"/>
        <v>989</v>
      </c>
      <c r="G3109" s="237" t="str">
        <f t="shared" si="533"/>
        <v>6101</v>
      </c>
      <c r="H3109" s="237" t="s">
        <v>4746</v>
      </c>
      <c r="I3109" s="237" t="str">
        <f t="shared" si="534"/>
        <v>大崎市古川福浦字道ノ上９４番地１</v>
      </c>
      <c r="J3109" s="237" t="s">
        <v>4747</v>
      </c>
      <c r="K3109" s="237" t="s">
        <v>4748</v>
      </c>
      <c r="L3109" s="237" t="s">
        <v>339</v>
      </c>
      <c r="M3109" s="237" t="s">
        <v>4749</v>
      </c>
      <c r="N3109" s="237" t="s">
        <v>4866</v>
      </c>
      <c r="O3109" s="237" t="s">
        <v>4867</v>
      </c>
      <c r="P3109" s="237" t="s">
        <v>4868</v>
      </c>
      <c r="Q3109" s="237" t="s">
        <v>4301</v>
      </c>
      <c r="R3109" s="237" t="s">
        <v>4869</v>
      </c>
      <c r="S3109" s="237" t="s">
        <v>4870</v>
      </c>
      <c r="T3109" s="237" t="s">
        <v>4871</v>
      </c>
      <c r="U3109" s="237" t="s">
        <v>13653</v>
      </c>
      <c r="V3109" s="237" t="s">
        <v>19062</v>
      </c>
      <c r="W3109" s="237"/>
      <c r="X3109" s="237" t="s">
        <v>13291</v>
      </c>
      <c r="Y3109" s="237" t="s">
        <v>4866</v>
      </c>
      <c r="Z3109" s="237" t="s">
        <v>4867</v>
      </c>
      <c r="AA3109" s="237" t="str">
        <f t="shared" si="535"/>
        <v>カーサフェリスセンジュウジ</v>
      </c>
      <c r="AB3109" s="237" t="s">
        <v>4868</v>
      </c>
      <c r="AC3109" s="237" t="str">
        <f t="shared" si="536"/>
        <v>989</v>
      </c>
      <c r="AD3109" s="237" t="str">
        <f t="shared" si="537"/>
        <v>6174</v>
      </c>
      <c r="AE3109" s="237" t="s">
        <v>4301</v>
      </c>
      <c r="AF3109" s="237" t="s">
        <v>4869</v>
      </c>
      <c r="AG3109" s="237" t="str">
        <f t="shared" si="538"/>
        <v>大崎市古川千手寺町一丁目7番31号</v>
      </c>
      <c r="AH3109" s="237" t="s">
        <v>4870</v>
      </c>
      <c r="AI3109" s="237" t="s">
        <v>4871</v>
      </c>
      <c r="AJ3109" s="237" t="s">
        <v>260</v>
      </c>
    </row>
    <row r="3110" spans="1:36">
      <c r="A3110" s="237" t="str">
        <f t="shared" si="530"/>
        <v>0421600016共同生活援助（指定共同生活援助）</v>
      </c>
      <c r="B3110" s="237" t="s">
        <v>4923</v>
      </c>
      <c r="C3110" s="237" t="s">
        <v>4924</v>
      </c>
      <c r="D3110" s="237" t="str">
        <f t="shared" si="531"/>
        <v>ゴウドウガイシャオレンジノハネ</v>
      </c>
      <c r="E3110" s="237" t="s">
        <v>4925</v>
      </c>
      <c r="F3110" s="237" t="str">
        <f t="shared" si="532"/>
        <v>981</v>
      </c>
      <c r="G3110" s="237" t="str">
        <f t="shared" si="533"/>
        <v>3136</v>
      </c>
      <c r="H3110" s="237" t="s">
        <v>4926</v>
      </c>
      <c r="I3110" s="237" t="str">
        <f t="shared" si="534"/>
        <v>仙台市泉区将監殿四丁目１５番５号</v>
      </c>
      <c r="J3110" s="237" t="s">
        <v>4927</v>
      </c>
      <c r="K3110" s="237" t="s">
        <v>4928</v>
      </c>
      <c r="L3110" s="237" t="s">
        <v>821</v>
      </c>
      <c r="M3110" s="237" t="s">
        <v>4929</v>
      </c>
      <c r="N3110" s="237" t="s">
        <v>12018</v>
      </c>
      <c r="O3110" s="237" t="s">
        <v>12019</v>
      </c>
      <c r="P3110" s="237" t="s">
        <v>4965</v>
      </c>
      <c r="Q3110" s="237" t="s">
        <v>4894</v>
      </c>
      <c r="R3110" s="237" t="s">
        <v>13654</v>
      </c>
      <c r="S3110" s="237" t="s">
        <v>12547</v>
      </c>
      <c r="T3110" s="237" t="s">
        <v>4928</v>
      </c>
      <c r="U3110" s="237" t="s">
        <v>13655</v>
      </c>
      <c r="V3110" s="237" t="s">
        <v>19060</v>
      </c>
      <c r="W3110" s="237"/>
      <c r="X3110" s="237" t="s">
        <v>13229</v>
      </c>
      <c r="Y3110" s="237" t="s">
        <v>12018</v>
      </c>
      <c r="Z3110" s="237" t="s">
        <v>12019</v>
      </c>
      <c r="AA3110" s="237" t="str">
        <f t="shared" si="535"/>
        <v>マドカ</v>
      </c>
      <c r="AB3110" s="237" t="s">
        <v>4965</v>
      </c>
      <c r="AC3110" s="237" t="str">
        <f t="shared" si="536"/>
        <v>981</v>
      </c>
      <c r="AD3110" s="237" t="str">
        <f t="shared" si="537"/>
        <v>3304</v>
      </c>
      <c r="AE3110" s="237" t="s">
        <v>4894</v>
      </c>
      <c r="AF3110" s="237" t="s">
        <v>13654</v>
      </c>
      <c r="AG3110" s="237" t="str">
        <f t="shared" si="538"/>
        <v>富谷市ひより台一丁目８－８</v>
      </c>
      <c r="AH3110" s="237" t="s">
        <v>12547</v>
      </c>
      <c r="AI3110" s="237" t="s">
        <v>4928</v>
      </c>
      <c r="AJ3110" s="237" t="s">
        <v>260</v>
      </c>
    </row>
    <row r="3111" spans="1:36">
      <c r="A3111" s="237" t="str">
        <f t="shared" si="530"/>
        <v>0422100032共同生活介護</v>
      </c>
      <c r="B3111" s="237" t="s">
        <v>3885</v>
      </c>
      <c r="C3111" s="237" t="s">
        <v>3886</v>
      </c>
      <c r="D3111" s="237" t="str">
        <f t="shared" si="531"/>
        <v>シャカイフクシホウジンミヤギフクシカイ</v>
      </c>
      <c r="E3111" s="237" t="s">
        <v>2497</v>
      </c>
      <c r="F3111" s="237" t="str">
        <f t="shared" si="532"/>
        <v>981</v>
      </c>
      <c r="G3111" s="237" t="str">
        <f t="shared" si="533"/>
        <v>1231</v>
      </c>
      <c r="H3111" s="237" t="s">
        <v>3887</v>
      </c>
      <c r="I3111" s="237" t="str">
        <f t="shared" si="534"/>
        <v>名取市手倉田字山２０８番地の１</v>
      </c>
      <c r="J3111" s="237" t="s">
        <v>3888</v>
      </c>
      <c r="K3111" s="237" t="s">
        <v>3888</v>
      </c>
      <c r="L3111" s="237" t="s">
        <v>248</v>
      </c>
      <c r="M3111" s="237" t="s">
        <v>3889</v>
      </c>
      <c r="N3111" s="237" t="s">
        <v>13656</v>
      </c>
      <c r="O3111" s="237" t="s">
        <v>13657</v>
      </c>
      <c r="P3111" s="237" t="s">
        <v>13658</v>
      </c>
      <c r="Q3111" s="237" t="s">
        <v>4992</v>
      </c>
      <c r="R3111" s="237" t="s">
        <v>13659</v>
      </c>
      <c r="S3111" s="237" t="s">
        <v>13660</v>
      </c>
      <c r="T3111" s="237" t="s">
        <v>13661</v>
      </c>
      <c r="U3111" s="237" t="s">
        <v>13662</v>
      </c>
      <c r="V3111" s="237" t="s">
        <v>13221</v>
      </c>
      <c r="W3111" s="237"/>
      <c r="X3111" s="237"/>
      <c r="Y3111" s="237" t="s">
        <v>13656</v>
      </c>
      <c r="Z3111" s="237" t="s">
        <v>13657</v>
      </c>
      <c r="AA3111" s="237" t="str">
        <f t="shared" si="535"/>
        <v>グループホームシチガシュクコモレビノイエ</v>
      </c>
      <c r="AB3111" s="237" t="s">
        <v>13658</v>
      </c>
      <c r="AC3111" s="237" t="str">
        <f t="shared" si="536"/>
        <v>989</v>
      </c>
      <c r="AD3111" s="237" t="str">
        <f t="shared" si="537"/>
        <v>0500</v>
      </c>
      <c r="AE3111" s="237" t="s">
        <v>4992</v>
      </c>
      <c r="AF3111" s="237" t="s">
        <v>13659</v>
      </c>
      <c r="AG3111" s="237" t="str">
        <f t="shared" si="538"/>
        <v>刈田郡七ケ宿町字猯２３番地１</v>
      </c>
      <c r="AH3111" s="237" t="s">
        <v>13660</v>
      </c>
      <c r="AI3111" s="237" t="s">
        <v>13661</v>
      </c>
      <c r="AJ3111" s="237" t="s">
        <v>260</v>
      </c>
    </row>
    <row r="3112" spans="1:36">
      <c r="A3112" s="237" t="str">
        <f t="shared" si="530"/>
        <v>0422100032共同生活援助（指定共同生活援助）</v>
      </c>
      <c r="B3112" s="237" t="s">
        <v>3885</v>
      </c>
      <c r="C3112" s="237" t="s">
        <v>3886</v>
      </c>
      <c r="D3112" s="237" t="str">
        <f t="shared" si="531"/>
        <v>シャカイフクシホウジンミヤギフクシカイ</v>
      </c>
      <c r="E3112" s="237" t="s">
        <v>2497</v>
      </c>
      <c r="F3112" s="237" t="str">
        <f t="shared" si="532"/>
        <v>981</v>
      </c>
      <c r="G3112" s="237" t="str">
        <f t="shared" si="533"/>
        <v>1231</v>
      </c>
      <c r="H3112" s="237" t="s">
        <v>3887</v>
      </c>
      <c r="I3112" s="237" t="str">
        <f t="shared" si="534"/>
        <v>名取市手倉田字山２０８番地の１</v>
      </c>
      <c r="J3112" s="237" t="s">
        <v>3888</v>
      </c>
      <c r="K3112" s="237" t="s">
        <v>3888</v>
      </c>
      <c r="L3112" s="237" t="s">
        <v>248</v>
      </c>
      <c r="M3112" s="237" t="s">
        <v>3889</v>
      </c>
      <c r="N3112" s="237" t="s">
        <v>13656</v>
      </c>
      <c r="O3112" s="237" t="s">
        <v>13657</v>
      </c>
      <c r="P3112" s="237" t="s">
        <v>13658</v>
      </c>
      <c r="Q3112" s="237" t="s">
        <v>4992</v>
      </c>
      <c r="R3112" s="237" t="s">
        <v>13659</v>
      </c>
      <c r="S3112" s="237" t="s">
        <v>13660</v>
      </c>
      <c r="T3112" s="237" t="s">
        <v>13661</v>
      </c>
      <c r="U3112" s="237" t="s">
        <v>13662</v>
      </c>
      <c r="V3112" s="237" t="s">
        <v>19060</v>
      </c>
      <c r="W3112" s="237"/>
      <c r="X3112" s="237" t="s">
        <v>13229</v>
      </c>
      <c r="Y3112" s="237" t="s">
        <v>13656</v>
      </c>
      <c r="Z3112" s="237" t="s">
        <v>13657</v>
      </c>
      <c r="AA3112" s="237" t="str">
        <f t="shared" si="535"/>
        <v>グループホームシチガシュクコモレビノイエ</v>
      </c>
      <c r="AB3112" s="237" t="s">
        <v>13658</v>
      </c>
      <c r="AC3112" s="237" t="str">
        <f t="shared" si="536"/>
        <v>989</v>
      </c>
      <c r="AD3112" s="237" t="str">
        <f t="shared" si="537"/>
        <v>0500</v>
      </c>
      <c r="AE3112" s="237" t="s">
        <v>4992</v>
      </c>
      <c r="AF3112" s="237" t="s">
        <v>13659</v>
      </c>
      <c r="AG3112" s="237" t="str">
        <f t="shared" si="538"/>
        <v>刈田郡七ケ宿町字猯２３番地１</v>
      </c>
      <c r="AH3112" s="237" t="s">
        <v>13660</v>
      </c>
      <c r="AI3112" s="237" t="s">
        <v>13661</v>
      </c>
      <c r="AJ3112" s="237" t="s">
        <v>260</v>
      </c>
    </row>
    <row r="3113" spans="1:36">
      <c r="A3113" s="237" t="str">
        <f t="shared" si="530"/>
        <v>0422100040共同生活介護</v>
      </c>
      <c r="B3113" s="237" t="s">
        <v>3507</v>
      </c>
      <c r="C3113" s="237" t="s">
        <v>3508</v>
      </c>
      <c r="D3113" s="237" t="str">
        <f t="shared" si="531"/>
        <v>シャカイフクシホウジン　ハラカラフクシカイ</v>
      </c>
      <c r="E3113" s="237" t="s">
        <v>3509</v>
      </c>
      <c r="F3113" s="237" t="str">
        <f t="shared" si="532"/>
        <v>989</v>
      </c>
      <c r="G3113" s="237" t="str">
        <f t="shared" si="533"/>
        <v>1601</v>
      </c>
      <c r="H3113" s="237" t="s">
        <v>3510</v>
      </c>
      <c r="I3113" s="237" t="str">
        <f t="shared" si="534"/>
        <v>柴田郡柴田町船岡中央１丁目２－２３</v>
      </c>
      <c r="J3113" s="237" t="s">
        <v>3511</v>
      </c>
      <c r="K3113" s="237" t="s">
        <v>3512</v>
      </c>
      <c r="L3113" s="237" t="s">
        <v>248</v>
      </c>
      <c r="M3113" s="237" t="s">
        <v>3513</v>
      </c>
      <c r="N3113" s="237" t="s">
        <v>13663</v>
      </c>
      <c r="O3113" s="237" t="s">
        <v>13664</v>
      </c>
      <c r="P3113" s="237" t="s">
        <v>5005</v>
      </c>
      <c r="Q3113" s="237" t="s">
        <v>5001</v>
      </c>
      <c r="R3113" s="237" t="s">
        <v>13665</v>
      </c>
      <c r="S3113" s="237" t="s">
        <v>13666</v>
      </c>
      <c r="T3113" s="237"/>
      <c r="U3113" s="237" t="s">
        <v>13667</v>
      </c>
      <c r="V3113" s="237" t="s">
        <v>13221</v>
      </c>
      <c r="W3113" s="237"/>
      <c r="X3113" s="237"/>
      <c r="Y3113" s="237" t="s">
        <v>13663</v>
      </c>
      <c r="Z3113" s="237" t="s">
        <v>13664</v>
      </c>
      <c r="AA3113" s="237" t="str">
        <f t="shared" si="535"/>
        <v>トオカッタホーム</v>
      </c>
      <c r="AB3113" s="237" t="s">
        <v>5005</v>
      </c>
      <c r="AC3113" s="237" t="str">
        <f t="shared" si="536"/>
        <v>989</v>
      </c>
      <c r="AD3113" s="237" t="str">
        <f t="shared" si="537"/>
        <v>0916</v>
      </c>
      <c r="AE3113" s="237" t="s">
        <v>5001</v>
      </c>
      <c r="AF3113" s="237" t="s">
        <v>13665</v>
      </c>
      <c r="AG3113" s="237" t="str">
        <f t="shared" si="538"/>
        <v>刈田郡蔵王町遠刈田温泉字新地東裏山１５－１０９</v>
      </c>
      <c r="AH3113" s="237" t="s">
        <v>13666</v>
      </c>
      <c r="AI3113" s="237"/>
      <c r="AJ3113" s="237" t="s">
        <v>260</v>
      </c>
    </row>
    <row r="3114" spans="1:36">
      <c r="A3114" s="237" t="str">
        <f t="shared" si="530"/>
        <v>0422100040共同生活援助（指定共同生活援助）</v>
      </c>
      <c r="B3114" s="237" t="s">
        <v>3507</v>
      </c>
      <c r="C3114" s="237" t="s">
        <v>3508</v>
      </c>
      <c r="D3114" s="237" t="str">
        <f t="shared" si="531"/>
        <v>シャカイフクシホウジン　ハラカラフクシカイ</v>
      </c>
      <c r="E3114" s="237" t="s">
        <v>3509</v>
      </c>
      <c r="F3114" s="237" t="str">
        <f t="shared" si="532"/>
        <v>989</v>
      </c>
      <c r="G3114" s="237" t="str">
        <f t="shared" si="533"/>
        <v>1601</v>
      </c>
      <c r="H3114" s="237" t="s">
        <v>3510</v>
      </c>
      <c r="I3114" s="237" t="str">
        <f t="shared" si="534"/>
        <v>柴田郡柴田町船岡中央１丁目２－２３</v>
      </c>
      <c r="J3114" s="237" t="s">
        <v>3511</v>
      </c>
      <c r="K3114" s="237" t="s">
        <v>3512</v>
      </c>
      <c r="L3114" s="237" t="s">
        <v>248</v>
      </c>
      <c r="M3114" s="237" t="s">
        <v>3513</v>
      </c>
      <c r="N3114" s="237" t="s">
        <v>13663</v>
      </c>
      <c r="O3114" s="237" t="s">
        <v>13664</v>
      </c>
      <c r="P3114" s="237" t="s">
        <v>5005</v>
      </c>
      <c r="Q3114" s="237" t="s">
        <v>5001</v>
      </c>
      <c r="R3114" s="237" t="s">
        <v>13665</v>
      </c>
      <c r="S3114" s="237" t="s">
        <v>13666</v>
      </c>
      <c r="T3114" s="237"/>
      <c r="U3114" s="237" t="s">
        <v>13667</v>
      </c>
      <c r="V3114" s="237" t="s">
        <v>19060</v>
      </c>
      <c r="W3114" s="237"/>
      <c r="X3114" s="237" t="s">
        <v>13229</v>
      </c>
      <c r="Y3114" s="237" t="s">
        <v>13663</v>
      </c>
      <c r="Z3114" s="237" t="s">
        <v>13664</v>
      </c>
      <c r="AA3114" s="237" t="str">
        <f t="shared" si="535"/>
        <v>トオカッタホーム</v>
      </c>
      <c r="AB3114" s="237" t="s">
        <v>5005</v>
      </c>
      <c r="AC3114" s="237" t="str">
        <f t="shared" si="536"/>
        <v>989</v>
      </c>
      <c r="AD3114" s="237" t="str">
        <f t="shared" si="537"/>
        <v>0916</v>
      </c>
      <c r="AE3114" s="237" t="s">
        <v>5001</v>
      </c>
      <c r="AF3114" s="237" t="s">
        <v>13665</v>
      </c>
      <c r="AG3114" s="237" t="str">
        <f t="shared" si="538"/>
        <v>刈田郡蔵王町遠刈田温泉字新地東裏山１５－１０９</v>
      </c>
      <c r="AH3114" s="237" t="s">
        <v>13666</v>
      </c>
      <c r="AI3114" s="237"/>
      <c r="AJ3114" s="237" t="s">
        <v>260</v>
      </c>
    </row>
    <row r="3115" spans="1:36">
      <c r="A3115" s="237" t="str">
        <f t="shared" si="530"/>
        <v>0422100057共同生活介護</v>
      </c>
      <c r="B3115" s="237" t="s">
        <v>3507</v>
      </c>
      <c r="C3115" s="237" t="s">
        <v>3508</v>
      </c>
      <c r="D3115" s="237" t="str">
        <f t="shared" si="531"/>
        <v>シャカイフクシホウジン　ハラカラフクシカイ</v>
      </c>
      <c r="E3115" s="237" t="s">
        <v>3509</v>
      </c>
      <c r="F3115" s="237" t="str">
        <f t="shared" si="532"/>
        <v>989</v>
      </c>
      <c r="G3115" s="237" t="str">
        <f t="shared" si="533"/>
        <v>1601</v>
      </c>
      <c r="H3115" s="237" t="s">
        <v>3510</v>
      </c>
      <c r="I3115" s="237" t="str">
        <f t="shared" si="534"/>
        <v>柴田郡柴田町船岡中央１丁目２－２３</v>
      </c>
      <c r="J3115" s="237" t="s">
        <v>3511</v>
      </c>
      <c r="K3115" s="237" t="s">
        <v>3512</v>
      </c>
      <c r="L3115" s="237" t="s">
        <v>248</v>
      </c>
      <c r="M3115" s="237" t="s">
        <v>3513</v>
      </c>
      <c r="N3115" s="237" t="s">
        <v>13668</v>
      </c>
      <c r="O3115" s="237" t="s">
        <v>13669</v>
      </c>
      <c r="P3115" s="237" t="s">
        <v>4996</v>
      </c>
      <c r="Q3115" s="237" t="s">
        <v>5001</v>
      </c>
      <c r="R3115" s="237" t="s">
        <v>13670</v>
      </c>
      <c r="S3115" s="237" t="s">
        <v>13671</v>
      </c>
      <c r="T3115" s="237"/>
      <c r="U3115" s="237" t="s">
        <v>13672</v>
      </c>
      <c r="V3115" s="237" t="s">
        <v>13221</v>
      </c>
      <c r="W3115" s="237"/>
      <c r="X3115" s="237"/>
      <c r="Y3115" s="237" t="s">
        <v>13668</v>
      </c>
      <c r="Z3115" s="237" t="s">
        <v>13669</v>
      </c>
      <c r="AA3115" s="237" t="str">
        <f t="shared" si="535"/>
        <v>ザオウホーム</v>
      </c>
      <c r="AB3115" s="237" t="s">
        <v>4996</v>
      </c>
      <c r="AC3115" s="237" t="str">
        <f t="shared" si="536"/>
        <v>989</v>
      </c>
      <c r="AD3115" s="237" t="str">
        <f t="shared" si="537"/>
        <v>0821</v>
      </c>
      <c r="AE3115" s="237" t="s">
        <v>5001</v>
      </c>
      <c r="AF3115" s="237" t="s">
        <v>13670</v>
      </c>
      <c r="AG3115" s="237" t="str">
        <f t="shared" si="538"/>
        <v>刈田郡蔵王町円田字南境１６－６</v>
      </c>
      <c r="AH3115" s="237" t="s">
        <v>13671</v>
      </c>
      <c r="AI3115" s="237"/>
      <c r="AJ3115" s="237" t="s">
        <v>260</v>
      </c>
    </row>
    <row r="3116" spans="1:36">
      <c r="A3116" s="237" t="str">
        <f t="shared" si="530"/>
        <v>0422100057共同生活援助（指定共同生活援助）</v>
      </c>
      <c r="B3116" s="237" t="s">
        <v>3507</v>
      </c>
      <c r="C3116" s="237" t="s">
        <v>3508</v>
      </c>
      <c r="D3116" s="237" t="str">
        <f t="shared" si="531"/>
        <v>シャカイフクシホウジン　ハラカラフクシカイ</v>
      </c>
      <c r="E3116" s="237" t="s">
        <v>3509</v>
      </c>
      <c r="F3116" s="237" t="str">
        <f t="shared" si="532"/>
        <v>989</v>
      </c>
      <c r="G3116" s="237" t="str">
        <f t="shared" si="533"/>
        <v>1601</v>
      </c>
      <c r="H3116" s="237" t="s">
        <v>3510</v>
      </c>
      <c r="I3116" s="237" t="str">
        <f t="shared" si="534"/>
        <v>柴田郡柴田町船岡中央１丁目２－２３</v>
      </c>
      <c r="J3116" s="237" t="s">
        <v>3511</v>
      </c>
      <c r="K3116" s="237" t="s">
        <v>3512</v>
      </c>
      <c r="L3116" s="237" t="s">
        <v>248</v>
      </c>
      <c r="M3116" s="237" t="s">
        <v>3513</v>
      </c>
      <c r="N3116" s="237" t="s">
        <v>13668</v>
      </c>
      <c r="O3116" s="237" t="s">
        <v>13669</v>
      </c>
      <c r="P3116" s="237" t="s">
        <v>4996</v>
      </c>
      <c r="Q3116" s="237" t="s">
        <v>5001</v>
      </c>
      <c r="R3116" s="237" t="s">
        <v>13670</v>
      </c>
      <c r="S3116" s="237" t="s">
        <v>13671</v>
      </c>
      <c r="T3116" s="237"/>
      <c r="U3116" s="237" t="s">
        <v>13672</v>
      </c>
      <c r="V3116" s="237" t="s">
        <v>19060</v>
      </c>
      <c r="W3116" s="237"/>
      <c r="X3116" s="237" t="s">
        <v>13229</v>
      </c>
      <c r="Y3116" s="237" t="s">
        <v>13668</v>
      </c>
      <c r="Z3116" s="237" t="s">
        <v>13669</v>
      </c>
      <c r="AA3116" s="237" t="str">
        <f t="shared" si="535"/>
        <v>ザオウホーム</v>
      </c>
      <c r="AB3116" s="237" t="s">
        <v>4996</v>
      </c>
      <c r="AC3116" s="237" t="str">
        <f t="shared" si="536"/>
        <v>989</v>
      </c>
      <c r="AD3116" s="237" t="str">
        <f t="shared" si="537"/>
        <v>0821</v>
      </c>
      <c r="AE3116" s="237" t="s">
        <v>5001</v>
      </c>
      <c r="AF3116" s="237" t="s">
        <v>13670</v>
      </c>
      <c r="AG3116" s="237" t="str">
        <f t="shared" si="538"/>
        <v>刈田郡蔵王町円田字南境１６－６</v>
      </c>
      <c r="AH3116" s="237" t="s">
        <v>13671</v>
      </c>
      <c r="AI3116" s="237"/>
      <c r="AJ3116" s="237" t="s">
        <v>260</v>
      </c>
    </row>
    <row r="3117" spans="1:36">
      <c r="A3117" s="237" t="str">
        <f t="shared" si="530"/>
        <v>0422200147共同生活介護</v>
      </c>
      <c r="B3117" s="237" t="s">
        <v>5087</v>
      </c>
      <c r="C3117" s="237" t="s">
        <v>5088</v>
      </c>
      <c r="D3117" s="237" t="str">
        <f t="shared" si="531"/>
        <v>シャカイフクシホウジンフクジュカイ</v>
      </c>
      <c r="E3117" s="237" t="s">
        <v>5089</v>
      </c>
      <c r="F3117" s="237" t="str">
        <f t="shared" si="532"/>
        <v>989</v>
      </c>
      <c r="G3117" s="237" t="str">
        <f t="shared" si="533"/>
        <v>1621</v>
      </c>
      <c r="H3117" s="237" t="s">
        <v>5090</v>
      </c>
      <c r="I3117" s="237" t="str">
        <f t="shared" si="534"/>
        <v>柴田郡柴田町大字本船迫字沢田３９番地</v>
      </c>
      <c r="J3117" s="237" t="s">
        <v>5091</v>
      </c>
      <c r="K3117" s="237" t="s">
        <v>5092</v>
      </c>
      <c r="L3117" s="237" t="s">
        <v>248</v>
      </c>
      <c r="M3117" s="237" t="s">
        <v>5093</v>
      </c>
      <c r="N3117" s="237" t="s">
        <v>13673</v>
      </c>
      <c r="O3117" s="237" t="s">
        <v>13674</v>
      </c>
      <c r="P3117" s="237" t="s">
        <v>5160</v>
      </c>
      <c r="Q3117" s="237" t="s">
        <v>5082</v>
      </c>
      <c r="R3117" s="237" t="s">
        <v>13675</v>
      </c>
      <c r="S3117" s="237" t="s">
        <v>13676</v>
      </c>
      <c r="T3117" s="237"/>
      <c r="U3117" s="237" t="s">
        <v>13677</v>
      </c>
      <c r="V3117" s="237" t="s">
        <v>13221</v>
      </c>
      <c r="W3117" s="237"/>
      <c r="X3117" s="237"/>
      <c r="Y3117" s="237" t="s">
        <v>13673</v>
      </c>
      <c r="Z3117" s="237" t="s">
        <v>13674</v>
      </c>
      <c r="AA3117" s="237" t="str">
        <f t="shared" si="535"/>
        <v>タテヤマホーム</v>
      </c>
      <c r="AB3117" s="237" t="s">
        <v>5160</v>
      </c>
      <c r="AC3117" s="237" t="str">
        <f t="shared" si="536"/>
        <v>989</v>
      </c>
      <c r="AD3117" s="237" t="str">
        <f t="shared" si="537"/>
        <v>1603</v>
      </c>
      <c r="AE3117" s="237" t="s">
        <v>5082</v>
      </c>
      <c r="AF3117" s="237" t="s">
        <v>13675</v>
      </c>
      <c r="AG3117" s="237" t="str">
        <f t="shared" si="538"/>
        <v>柴田郡柴田町船岡西２丁目１１番６号</v>
      </c>
      <c r="AH3117" s="237" t="s">
        <v>13676</v>
      </c>
      <c r="AI3117" s="237"/>
      <c r="AJ3117" s="237" t="s">
        <v>260</v>
      </c>
    </row>
    <row r="3118" spans="1:36">
      <c r="A3118" s="237" t="str">
        <f t="shared" si="530"/>
        <v>0422200147共同生活援助（指定共同生活援助）</v>
      </c>
      <c r="B3118" s="237" t="s">
        <v>5087</v>
      </c>
      <c r="C3118" s="237" t="s">
        <v>5088</v>
      </c>
      <c r="D3118" s="237" t="str">
        <f t="shared" si="531"/>
        <v>シャカイフクシホウジンフクジュカイ</v>
      </c>
      <c r="E3118" s="237" t="s">
        <v>5089</v>
      </c>
      <c r="F3118" s="237" t="str">
        <f t="shared" si="532"/>
        <v>989</v>
      </c>
      <c r="G3118" s="237" t="str">
        <f t="shared" si="533"/>
        <v>1621</v>
      </c>
      <c r="H3118" s="237" t="s">
        <v>5090</v>
      </c>
      <c r="I3118" s="237" t="str">
        <f t="shared" si="534"/>
        <v>柴田郡柴田町大字本船迫字沢田３９番地</v>
      </c>
      <c r="J3118" s="237" t="s">
        <v>5091</v>
      </c>
      <c r="K3118" s="237" t="s">
        <v>5092</v>
      </c>
      <c r="L3118" s="237" t="s">
        <v>248</v>
      </c>
      <c r="M3118" s="237" t="s">
        <v>5093</v>
      </c>
      <c r="N3118" s="237" t="s">
        <v>13673</v>
      </c>
      <c r="O3118" s="237" t="s">
        <v>13674</v>
      </c>
      <c r="P3118" s="237" t="s">
        <v>5160</v>
      </c>
      <c r="Q3118" s="237" t="s">
        <v>5082</v>
      </c>
      <c r="R3118" s="237" t="s">
        <v>13675</v>
      </c>
      <c r="S3118" s="237" t="s">
        <v>13676</v>
      </c>
      <c r="T3118" s="237"/>
      <c r="U3118" s="237" t="s">
        <v>13677</v>
      </c>
      <c r="V3118" s="237" t="s">
        <v>19060</v>
      </c>
      <c r="W3118" s="237"/>
      <c r="X3118" s="237" t="s">
        <v>13229</v>
      </c>
      <c r="Y3118" s="237" t="s">
        <v>13673</v>
      </c>
      <c r="Z3118" s="237" t="s">
        <v>13674</v>
      </c>
      <c r="AA3118" s="237" t="str">
        <f t="shared" si="535"/>
        <v>タテヤマホーム</v>
      </c>
      <c r="AB3118" s="237" t="s">
        <v>5160</v>
      </c>
      <c r="AC3118" s="237" t="str">
        <f t="shared" si="536"/>
        <v>989</v>
      </c>
      <c r="AD3118" s="237" t="str">
        <f t="shared" si="537"/>
        <v>1603</v>
      </c>
      <c r="AE3118" s="237" t="s">
        <v>5082</v>
      </c>
      <c r="AF3118" s="237" t="s">
        <v>13678</v>
      </c>
      <c r="AG3118" s="237" t="str">
        <f t="shared" si="538"/>
        <v>柴田郡柴田町船岡西二丁目11-6</v>
      </c>
      <c r="AH3118" s="237" t="s">
        <v>13676</v>
      </c>
      <c r="AI3118" s="237"/>
      <c r="AJ3118" s="237" t="s">
        <v>260</v>
      </c>
    </row>
    <row r="3119" spans="1:36">
      <c r="A3119" s="237" t="str">
        <f t="shared" si="530"/>
        <v>0422200154共同生活介護</v>
      </c>
      <c r="B3119" s="237" t="s">
        <v>5073</v>
      </c>
      <c r="C3119" s="237" t="s">
        <v>5074</v>
      </c>
      <c r="D3119" s="237" t="str">
        <f t="shared" si="531"/>
        <v>シャカイフクシホウジントキワフクシカイ</v>
      </c>
      <c r="E3119" s="237" t="s">
        <v>3509</v>
      </c>
      <c r="F3119" s="237" t="str">
        <f t="shared" si="532"/>
        <v>989</v>
      </c>
      <c r="G3119" s="237" t="str">
        <f t="shared" si="533"/>
        <v>1601</v>
      </c>
      <c r="H3119" s="237" t="s">
        <v>5075</v>
      </c>
      <c r="I3119" s="237" t="str">
        <f t="shared" si="534"/>
        <v>柴田郡柴田町船岡中央３丁目１８番３号</v>
      </c>
      <c r="J3119" s="237" t="s">
        <v>5076</v>
      </c>
      <c r="K3119" s="237" t="s">
        <v>5077</v>
      </c>
      <c r="L3119" s="237" t="s">
        <v>248</v>
      </c>
      <c r="M3119" s="237" t="s">
        <v>5078</v>
      </c>
      <c r="N3119" s="237" t="s">
        <v>13679</v>
      </c>
      <c r="O3119" s="237" t="s">
        <v>13680</v>
      </c>
      <c r="P3119" s="237" t="s">
        <v>5383</v>
      </c>
      <c r="Q3119" s="237" t="s">
        <v>5082</v>
      </c>
      <c r="R3119" s="237" t="s">
        <v>13681</v>
      </c>
      <c r="S3119" s="237"/>
      <c r="T3119" s="237"/>
      <c r="U3119" s="237" t="s">
        <v>13682</v>
      </c>
      <c r="V3119" s="237" t="s">
        <v>13221</v>
      </c>
      <c r="W3119" s="237"/>
      <c r="X3119" s="237"/>
      <c r="Y3119" s="237" t="s">
        <v>13679</v>
      </c>
      <c r="Z3119" s="237" t="s">
        <v>13680</v>
      </c>
      <c r="AA3119" s="237" t="str">
        <f t="shared" si="535"/>
        <v>グループホームタキノウガタチイキケアホームツキノキ</v>
      </c>
      <c r="AB3119" s="237" t="s">
        <v>5383</v>
      </c>
      <c r="AC3119" s="237" t="str">
        <f t="shared" si="536"/>
        <v>989</v>
      </c>
      <c r="AD3119" s="237" t="str">
        <f t="shared" si="537"/>
        <v>1753</v>
      </c>
      <c r="AE3119" s="237" t="s">
        <v>5082</v>
      </c>
      <c r="AF3119" s="237" t="s">
        <v>13681</v>
      </c>
      <c r="AG3119" s="237" t="str">
        <f t="shared" si="538"/>
        <v>柴田郡柴田町槻木上町１丁目１番３２</v>
      </c>
      <c r="AH3119" s="237" t="s">
        <v>13683</v>
      </c>
      <c r="AI3119" s="237" t="s">
        <v>13684</v>
      </c>
      <c r="AJ3119" s="237" t="s">
        <v>260</v>
      </c>
    </row>
    <row r="3120" spans="1:36">
      <c r="A3120" s="237" t="str">
        <f t="shared" si="530"/>
        <v>0422200154共同生活援助（指定共同生活援助）</v>
      </c>
      <c r="B3120" s="237" t="s">
        <v>5073</v>
      </c>
      <c r="C3120" s="237" t="s">
        <v>5074</v>
      </c>
      <c r="D3120" s="237" t="str">
        <f t="shared" si="531"/>
        <v>シャカイフクシホウジントキワフクシカイ</v>
      </c>
      <c r="E3120" s="237" t="s">
        <v>3509</v>
      </c>
      <c r="F3120" s="237" t="str">
        <f t="shared" si="532"/>
        <v>989</v>
      </c>
      <c r="G3120" s="237" t="str">
        <f t="shared" si="533"/>
        <v>1601</v>
      </c>
      <c r="H3120" s="237" t="s">
        <v>5075</v>
      </c>
      <c r="I3120" s="237" t="str">
        <f t="shared" si="534"/>
        <v>柴田郡柴田町船岡中央３丁目１８番３号</v>
      </c>
      <c r="J3120" s="237" t="s">
        <v>5076</v>
      </c>
      <c r="K3120" s="237" t="s">
        <v>5077</v>
      </c>
      <c r="L3120" s="237" t="s">
        <v>248</v>
      </c>
      <c r="M3120" s="237" t="s">
        <v>5078</v>
      </c>
      <c r="N3120" s="237" t="s">
        <v>13679</v>
      </c>
      <c r="O3120" s="237" t="s">
        <v>13680</v>
      </c>
      <c r="P3120" s="237" t="s">
        <v>5383</v>
      </c>
      <c r="Q3120" s="237" t="s">
        <v>5082</v>
      </c>
      <c r="R3120" s="237" t="s">
        <v>13681</v>
      </c>
      <c r="S3120" s="237"/>
      <c r="T3120" s="237"/>
      <c r="U3120" s="237" t="s">
        <v>13682</v>
      </c>
      <c r="V3120" s="237" t="s">
        <v>19060</v>
      </c>
      <c r="W3120" s="237"/>
      <c r="X3120" s="237" t="s">
        <v>13229</v>
      </c>
      <c r="Y3120" s="237" t="s">
        <v>13679</v>
      </c>
      <c r="Z3120" s="237" t="s">
        <v>13680</v>
      </c>
      <c r="AA3120" s="237" t="str">
        <f t="shared" si="535"/>
        <v>グループホームタキノウガタチイキケアホームツキノキ</v>
      </c>
      <c r="AB3120" s="237" t="s">
        <v>5383</v>
      </c>
      <c r="AC3120" s="237" t="str">
        <f t="shared" si="536"/>
        <v>989</v>
      </c>
      <c r="AD3120" s="237" t="str">
        <f t="shared" si="537"/>
        <v>1753</v>
      </c>
      <c r="AE3120" s="237" t="s">
        <v>5082</v>
      </c>
      <c r="AF3120" s="237" t="s">
        <v>13681</v>
      </c>
      <c r="AG3120" s="237" t="str">
        <f t="shared" si="538"/>
        <v>柴田郡柴田町槻木上町１丁目１番３２</v>
      </c>
      <c r="AH3120" s="237" t="s">
        <v>13683</v>
      </c>
      <c r="AI3120" s="237" t="s">
        <v>13684</v>
      </c>
      <c r="AJ3120" s="237" t="s">
        <v>260</v>
      </c>
    </row>
    <row r="3121" spans="1:36">
      <c r="A3121" s="237" t="str">
        <f t="shared" si="530"/>
        <v>0422200162共同生活援助（外部サービス利用型）</v>
      </c>
      <c r="B3121" s="237" t="s">
        <v>13685</v>
      </c>
      <c r="C3121" s="237" t="s">
        <v>13686</v>
      </c>
      <c r="D3121" s="237" t="str">
        <f t="shared" si="531"/>
        <v>イリョウホウジンシャダンセイザンカイ</v>
      </c>
      <c r="E3121" s="237" t="s">
        <v>12345</v>
      </c>
      <c r="F3121" s="237" t="str">
        <f t="shared" si="532"/>
        <v>981</v>
      </c>
      <c r="G3121" s="237" t="str">
        <f t="shared" si="533"/>
        <v>3111</v>
      </c>
      <c r="H3121" s="237" t="s">
        <v>13687</v>
      </c>
      <c r="I3121" s="237" t="str">
        <f t="shared" si="534"/>
        <v>仙台市泉区松森字下町８番地の１</v>
      </c>
      <c r="J3121" s="237" t="s">
        <v>13688</v>
      </c>
      <c r="K3121" s="237" t="s">
        <v>13689</v>
      </c>
      <c r="L3121" s="237" t="s">
        <v>248</v>
      </c>
      <c r="M3121" s="237" t="s">
        <v>13690</v>
      </c>
      <c r="N3121" s="237" t="s">
        <v>13691</v>
      </c>
      <c r="O3121" s="237" t="s">
        <v>13692</v>
      </c>
      <c r="P3121" s="237" t="s">
        <v>13693</v>
      </c>
      <c r="Q3121" s="237" t="s">
        <v>5141</v>
      </c>
      <c r="R3121" s="237" t="s">
        <v>13694</v>
      </c>
      <c r="S3121" s="237" t="s">
        <v>13695</v>
      </c>
      <c r="T3121" s="237" t="s">
        <v>13696</v>
      </c>
      <c r="U3121" s="237" t="s">
        <v>13697</v>
      </c>
      <c r="V3121" s="237" t="s">
        <v>19061</v>
      </c>
      <c r="W3121" s="237"/>
      <c r="X3121" s="237" t="s">
        <v>13322</v>
      </c>
      <c r="Y3121" s="237" t="s">
        <v>13691</v>
      </c>
      <c r="Z3121" s="237" t="s">
        <v>13692</v>
      </c>
      <c r="AA3121" s="237" t="str">
        <f t="shared" si="535"/>
        <v>ケアホームサクラノモリ</v>
      </c>
      <c r="AB3121" s="237" t="s">
        <v>13693</v>
      </c>
      <c r="AC3121" s="237" t="str">
        <f t="shared" si="536"/>
        <v>989</v>
      </c>
      <c r="AD3121" s="237" t="str">
        <f t="shared" si="537"/>
        <v>1224</v>
      </c>
      <c r="AE3121" s="237" t="s">
        <v>5141</v>
      </c>
      <c r="AF3121" s="237" t="s">
        <v>13694</v>
      </c>
      <c r="AG3121" s="237" t="str">
        <f t="shared" si="538"/>
        <v>柴田郡大河原町字広表33番地6</v>
      </c>
      <c r="AH3121" s="237" t="s">
        <v>13695</v>
      </c>
      <c r="AI3121" s="237" t="s">
        <v>13696</v>
      </c>
      <c r="AJ3121" s="237" t="s">
        <v>260</v>
      </c>
    </row>
    <row r="3122" spans="1:36">
      <c r="A3122" s="237" t="str">
        <f t="shared" si="530"/>
        <v>0422200170共同生活介護</v>
      </c>
      <c r="B3122" s="237" t="s">
        <v>3507</v>
      </c>
      <c r="C3122" s="237" t="s">
        <v>3508</v>
      </c>
      <c r="D3122" s="237" t="str">
        <f t="shared" si="531"/>
        <v>シャカイフクシホウジン　ハラカラフクシカイ</v>
      </c>
      <c r="E3122" s="237" t="s">
        <v>3509</v>
      </c>
      <c r="F3122" s="237" t="str">
        <f t="shared" si="532"/>
        <v>989</v>
      </c>
      <c r="G3122" s="237" t="str">
        <f t="shared" si="533"/>
        <v>1601</v>
      </c>
      <c r="H3122" s="237" t="s">
        <v>3510</v>
      </c>
      <c r="I3122" s="237" t="str">
        <f t="shared" si="534"/>
        <v>柴田郡柴田町船岡中央１丁目２－２３</v>
      </c>
      <c r="J3122" s="237" t="s">
        <v>3511</v>
      </c>
      <c r="K3122" s="237" t="s">
        <v>3512</v>
      </c>
      <c r="L3122" s="237" t="s">
        <v>248</v>
      </c>
      <c r="M3122" s="237" t="s">
        <v>3513</v>
      </c>
      <c r="N3122" s="237" t="s">
        <v>13698</v>
      </c>
      <c r="O3122" s="237" t="s">
        <v>13699</v>
      </c>
      <c r="P3122" s="237" t="s">
        <v>5184</v>
      </c>
      <c r="Q3122" s="237" t="s">
        <v>5068</v>
      </c>
      <c r="R3122" s="237" t="s">
        <v>13700</v>
      </c>
      <c r="S3122" s="237" t="s">
        <v>13701</v>
      </c>
      <c r="T3122" s="237"/>
      <c r="U3122" s="237" t="s">
        <v>13702</v>
      </c>
      <c r="V3122" s="237" t="s">
        <v>13221</v>
      </c>
      <c r="W3122" s="237"/>
      <c r="X3122" s="237"/>
      <c r="Y3122" s="237" t="s">
        <v>13698</v>
      </c>
      <c r="Z3122" s="237" t="s">
        <v>13699</v>
      </c>
      <c r="AA3122" s="237" t="str">
        <f t="shared" si="535"/>
        <v>ムラタホーム</v>
      </c>
      <c r="AB3122" s="237" t="s">
        <v>5184</v>
      </c>
      <c r="AC3122" s="237" t="str">
        <f t="shared" si="536"/>
        <v>989</v>
      </c>
      <c r="AD3122" s="237" t="str">
        <f t="shared" si="537"/>
        <v>1305</v>
      </c>
      <c r="AE3122" s="237" t="s">
        <v>5068</v>
      </c>
      <c r="AF3122" s="237" t="s">
        <v>13700</v>
      </c>
      <c r="AG3122" s="237" t="str">
        <f t="shared" si="538"/>
        <v>柴田郡村田町村田字西田７３－２</v>
      </c>
      <c r="AH3122" s="237" t="s">
        <v>13701</v>
      </c>
      <c r="AI3122" s="237"/>
      <c r="AJ3122" s="237" t="s">
        <v>260</v>
      </c>
    </row>
    <row r="3123" spans="1:36">
      <c r="A3123" s="237" t="str">
        <f t="shared" si="530"/>
        <v>0422200170共同生活援助（指定共同生活援助）</v>
      </c>
      <c r="B3123" s="237" t="s">
        <v>3507</v>
      </c>
      <c r="C3123" s="237" t="s">
        <v>3508</v>
      </c>
      <c r="D3123" s="237" t="str">
        <f t="shared" si="531"/>
        <v>シャカイフクシホウジン　ハラカラフクシカイ</v>
      </c>
      <c r="E3123" s="237" t="s">
        <v>3509</v>
      </c>
      <c r="F3123" s="237" t="str">
        <f t="shared" si="532"/>
        <v>989</v>
      </c>
      <c r="G3123" s="237" t="str">
        <f t="shared" si="533"/>
        <v>1601</v>
      </c>
      <c r="H3123" s="237" t="s">
        <v>3510</v>
      </c>
      <c r="I3123" s="237" t="str">
        <f t="shared" si="534"/>
        <v>柴田郡柴田町船岡中央１丁目２－２３</v>
      </c>
      <c r="J3123" s="237" t="s">
        <v>3511</v>
      </c>
      <c r="K3123" s="237" t="s">
        <v>3512</v>
      </c>
      <c r="L3123" s="237" t="s">
        <v>248</v>
      </c>
      <c r="M3123" s="237" t="s">
        <v>3513</v>
      </c>
      <c r="N3123" s="237" t="s">
        <v>13698</v>
      </c>
      <c r="O3123" s="237" t="s">
        <v>13699</v>
      </c>
      <c r="P3123" s="237" t="s">
        <v>5184</v>
      </c>
      <c r="Q3123" s="237" t="s">
        <v>5068</v>
      </c>
      <c r="R3123" s="237" t="s">
        <v>13700</v>
      </c>
      <c r="S3123" s="237" t="s">
        <v>13701</v>
      </c>
      <c r="T3123" s="237"/>
      <c r="U3123" s="237" t="s">
        <v>13702</v>
      </c>
      <c r="V3123" s="237" t="s">
        <v>19060</v>
      </c>
      <c r="W3123" s="237"/>
      <c r="X3123" s="237" t="s">
        <v>13229</v>
      </c>
      <c r="Y3123" s="237" t="s">
        <v>13698</v>
      </c>
      <c r="Z3123" s="237" t="s">
        <v>13699</v>
      </c>
      <c r="AA3123" s="237" t="str">
        <f t="shared" si="535"/>
        <v>ムラタホーム</v>
      </c>
      <c r="AB3123" s="237" t="s">
        <v>5184</v>
      </c>
      <c r="AC3123" s="237" t="str">
        <f t="shared" si="536"/>
        <v>989</v>
      </c>
      <c r="AD3123" s="237" t="str">
        <f t="shared" si="537"/>
        <v>1305</v>
      </c>
      <c r="AE3123" s="237" t="s">
        <v>5068</v>
      </c>
      <c r="AF3123" s="237" t="s">
        <v>13700</v>
      </c>
      <c r="AG3123" s="237" t="str">
        <f t="shared" si="538"/>
        <v>柴田郡村田町村田字西田７３－２</v>
      </c>
      <c r="AH3123" s="237" t="s">
        <v>13701</v>
      </c>
      <c r="AI3123" s="237"/>
      <c r="AJ3123" s="237" t="s">
        <v>260</v>
      </c>
    </row>
    <row r="3124" spans="1:36">
      <c r="A3124" s="237" t="str">
        <f t="shared" si="530"/>
        <v>0422200188共同生活介護</v>
      </c>
      <c r="B3124" s="237" t="s">
        <v>3507</v>
      </c>
      <c r="C3124" s="237" t="s">
        <v>3508</v>
      </c>
      <c r="D3124" s="237" t="str">
        <f t="shared" si="531"/>
        <v>シャカイフクシホウジン　ハラカラフクシカイ</v>
      </c>
      <c r="E3124" s="237" t="s">
        <v>3509</v>
      </c>
      <c r="F3124" s="237" t="str">
        <f t="shared" si="532"/>
        <v>989</v>
      </c>
      <c r="G3124" s="237" t="str">
        <f t="shared" si="533"/>
        <v>1601</v>
      </c>
      <c r="H3124" s="237" t="s">
        <v>3510</v>
      </c>
      <c r="I3124" s="237" t="str">
        <f t="shared" si="534"/>
        <v>柴田郡柴田町船岡中央１丁目２－２３</v>
      </c>
      <c r="J3124" s="237" t="s">
        <v>3511</v>
      </c>
      <c r="K3124" s="237" t="s">
        <v>3512</v>
      </c>
      <c r="L3124" s="237" t="s">
        <v>248</v>
      </c>
      <c r="M3124" s="237" t="s">
        <v>3513</v>
      </c>
      <c r="N3124" s="237" t="s">
        <v>13703</v>
      </c>
      <c r="O3124" s="237" t="s">
        <v>13704</v>
      </c>
      <c r="P3124" s="237" t="s">
        <v>13705</v>
      </c>
      <c r="Q3124" s="237" t="s">
        <v>5082</v>
      </c>
      <c r="R3124" s="237" t="s">
        <v>13706</v>
      </c>
      <c r="S3124" s="237" t="s">
        <v>13707</v>
      </c>
      <c r="T3124" s="237"/>
      <c r="U3124" s="237" t="s">
        <v>13708</v>
      </c>
      <c r="V3124" s="237" t="s">
        <v>13221</v>
      </c>
      <c r="W3124" s="237"/>
      <c r="X3124" s="237"/>
      <c r="Y3124" s="237" t="s">
        <v>13703</v>
      </c>
      <c r="Z3124" s="237" t="s">
        <v>13704</v>
      </c>
      <c r="AA3124" s="237" t="str">
        <f t="shared" si="535"/>
        <v>シバタホーム</v>
      </c>
      <c r="AB3124" s="237" t="s">
        <v>13705</v>
      </c>
      <c r="AC3124" s="237" t="str">
        <f t="shared" si="536"/>
        <v>989</v>
      </c>
      <c r="AD3124" s="237" t="str">
        <f t="shared" si="537"/>
        <v>1631</v>
      </c>
      <c r="AE3124" s="237" t="s">
        <v>5082</v>
      </c>
      <c r="AF3124" s="237" t="s">
        <v>13706</v>
      </c>
      <c r="AG3124" s="237" t="str">
        <f t="shared" si="538"/>
        <v>柴田郡柴田町東船迫２丁目４番地１５</v>
      </c>
      <c r="AH3124" s="237" t="s">
        <v>13707</v>
      </c>
      <c r="AI3124" s="237"/>
      <c r="AJ3124" s="237" t="s">
        <v>260</v>
      </c>
    </row>
    <row r="3125" spans="1:36">
      <c r="A3125" s="237" t="str">
        <f t="shared" si="530"/>
        <v>0422200188共同生活援助（指定共同生活援助）</v>
      </c>
      <c r="B3125" s="237" t="s">
        <v>3507</v>
      </c>
      <c r="C3125" s="237" t="s">
        <v>3508</v>
      </c>
      <c r="D3125" s="237" t="str">
        <f t="shared" si="531"/>
        <v>シャカイフクシホウジン　ハラカラフクシカイ</v>
      </c>
      <c r="E3125" s="237" t="s">
        <v>3509</v>
      </c>
      <c r="F3125" s="237" t="str">
        <f t="shared" si="532"/>
        <v>989</v>
      </c>
      <c r="G3125" s="237" t="str">
        <f t="shared" si="533"/>
        <v>1601</v>
      </c>
      <c r="H3125" s="237" t="s">
        <v>3510</v>
      </c>
      <c r="I3125" s="237" t="str">
        <f t="shared" si="534"/>
        <v>柴田郡柴田町船岡中央１丁目２－２３</v>
      </c>
      <c r="J3125" s="237" t="s">
        <v>3511</v>
      </c>
      <c r="K3125" s="237" t="s">
        <v>3512</v>
      </c>
      <c r="L3125" s="237" t="s">
        <v>248</v>
      </c>
      <c r="M3125" s="237" t="s">
        <v>3513</v>
      </c>
      <c r="N3125" s="237" t="s">
        <v>13703</v>
      </c>
      <c r="O3125" s="237" t="s">
        <v>13704</v>
      </c>
      <c r="P3125" s="237" t="s">
        <v>13705</v>
      </c>
      <c r="Q3125" s="237" t="s">
        <v>5082</v>
      </c>
      <c r="R3125" s="237" t="s">
        <v>13706</v>
      </c>
      <c r="S3125" s="237" t="s">
        <v>13707</v>
      </c>
      <c r="T3125" s="237"/>
      <c r="U3125" s="237" t="s">
        <v>13708</v>
      </c>
      <c r="V3125" s="237" t="s">
        <v>19060</v>
      </c>
      <c r="W3125" s="237"/>
      <c r="X3125" s="237" t="s">
        <v>13229</v>
      </c>
      <c r="Y3125" s="237" t="s">
        <v>13703</v>
      </c>
      <c r="Z3125" s="237" t="s">
        <v>13704</v>
      </c>
      <c r="AA3125" s="237" t="str">
        <f t="shared" si="535"/>
        <v>シバタホーム</v>
      </c>
      <c r="AB3125" s="237" t="s">
        <v>13705</v>
      </c>
      <c r="AC3125" s="237" t="str">
        <f t="shared" si="536"/>
        <v>989</v>
      </c>
      <c r="AD3125" s="237" t="str">
        <f t="shared" si="537"/>
        <v>1631</v>
      </c>
      <c r="AE3125" s="237" t="s">
        <v>5082</v>
      </c>
      <c r="AF3125" s="237" t="s">
        <v>13706</v>
      </c>
      <c r="AG3125" s="237" t="str">
        <f t="shared" si="538"/>
        <v>柴田郡柴田町東船迫２丁目４番地１５</v>
      </c>
      <c r="AH3125" s="237" t="s">
        <v>13707</v>
      </c>
      <c r="AI3125" s="237"/>
      <c r="AJ3125" s="237" t="s">
        <v>260</v>
      </c>
    </row>
    <row r="3126" spans="1:36">
      <c r="A3126" s="237" t="str">
        <f t="shared" si="530"/>
        <v>0422200196共同生活介護</v>
      </c>
      <c r="B3126" s="237" t="s">
        <v>3507</v>
      </c>
      <c r="C3126" s="237" t="s">
        <v>3508</v>
      </c>
      <c r="D3126" s="237" t="str">
        <f t="shared" si="531"/>
        <v>シャカイフクシホウジン　ハラカラフクシカイ</v>
      </c>
      <c r="E3126" s="237" t="s">
        <v>3509</v>
      </c>
      <c r="F3126" s="237" t="str">
        <f t="shared" si="532"/>
        <v>989</v>
      </c>
      <c r="G3126" s="237" t="str">
        <f t="shared" si="533"/>
        <v>1601</v>
      </c>
      <c r="H3126" s="237" t="s">
        <v>3510</v>
      </c>
      <c r="I3126" s="237" t="str">
        <f t="shared" si="534"/>
        <v>柴田郡柴田町船岡中央１丁目２－２３</v>
      </c>
      <c r="J3126" s="237" t="s">
        <v>3511</v>
      </c>
      <c r="K3126" s="237" t="s">
        <v>3512</v>
      </c>
      <c r="L3126" s="237" t="s">
        <v>248</v>
      </c>
      <c r="M3126" s="237" t="s">
        <v>3513</v>
      </c>
      <c r="N3126" s="237" t="s">
        <v>13709</v>
      </c>
      <c r="O3126" s="237" t="s">
        <v>13710</v>
      </c>
      <c r="P3126" s="237" t="s">
        <v>13711</v>
      </c>
      <c r="Q3126" s="237" t="s">
        <v>5082</v>
      </c>
      <c r="R3126" s="237" t="s">
        <v>13712</v>
      </c>
      <c r="S3126" s="237" t="s">
        <v>13713</v>
      </c>
      <c r="T3126" s="237"/>
      <c r="U3126" s="237" t="s">
        <v>13714</v>
      </c>
      <c r="V3126" s="237" t="s">
        <v>13221</v>
      </c>
      <c r="W3126" s="237"/>
      <c r="X3126" s="237"/>
      <c r="Y3126" s="237" t="s">
        <v>13709</v>
      </c>
      <c r="Z3126" s="237" t="s">
        <v>13710</v>
      </c>
      <c r="AA3126" s="237" t="str">
        <f t="shared" si="535"/>
        <v>ツキノキホーム</v>
      </c>
      <c r="AB3126" s="237" t="s">
        <v>13711</v>
      </c>
      <c r="AC3126" s="237" t="str">
        <f t="shared" si="536"/>
        <v>989</v>
      </c>
      <c r="AD3126" s="237" t="str">
        <f t="shared" si="537"/>
        <v>1758</v>
      </c>
      <c r="AE3126" s="237" t="s">
        <v>5082</v>
      </c>
      <c r="AF3126" s="237" t="s">
        <v>13712</v>
      </c>
      <c r="AG3126" s="237" t="str">
        <f t="shared" si="538"/>
        <v>柴田郡柴田町槻木駅西２丁目６－２０</v>
      </c>
      <c r="AH3126" s="237" t="s">
        <v>13713</v>
      </c>
      <c r="AI3126" s="237"/>
      <c r="AJ3126" s="237" t="s">
        <v>260</v>
      </c>
    </row>
    <row r="3127" spans="1:36">
      <c r="A3127" s="237" t="str">
        <f t="shared" si="530"/>
        <v>0422200196共同生活援助（指定共同生活援助）</v>
      </c>
      <c r="B3127" s="237" t="s">
        <v>3507</v>
      </c>
      <c r="C3127" s="237" t="s">
        <v>3508</v>
      </c>
      <c r="D3127" s="237" t="str">
        <f t="shared" si="531"/>
        <v>シャカイフクシホウジン　ハラカラフクシカイ</v>
      </c>
      <c r="E3127" s="237" t="s">
        <v>3509</v>
      </c>
      <c r="F3127" s="237" t="str">
        <f t="shared" si="532"/>
        <v>989</v>
      </c>
      <c r="G3127" s="237" t="str">
        <f t="shared" si="533"/>
        <v>1601</v>
      </c>
      <c r="H3127" s="237" t="s">
        <v>3510</v>
      </c>
      <c r="I3127" s="237" t="str">
        <f t="shared" si="534"/>
        <v>柴田郡柴田町船岡中央１丁目２－２３</v>
      </c>
      <c r="J3127" s="237" t="s">
        <v>3511</v>
      </c>
      <c r="K3127" s="237" t="s">
        <v>3512</v>
      </c>
      <c r="L3127" s="237" t="s">
        <v>248</v>
      </c>
      <c r="M3127" s="237" t="s">
        <v>3513</v>
      </c>
      <c r="N3127" s="237" t="s">
        <v>13709</v>
      </c>
      <c r="O3127" s="237" t="s">
        <v>13710</v>
      </c>
      <c r="P3127" s="237" t="s">
        <v>13711</v>
      </c>
      <c r="Q3127" s="237" t="s">
        <v>5082</v>
      </c>
      <c r="R3127" s="237" t="s">
        <v>13712</v>
      </c>
      <c r="S3127" s="237" t="s">
        <v>13713</v>
      </c>
      <c r="T3127" s="237"/>
      <c r="U3127" s="237" t="s">
        <v>13714</v>
      </c>
      <c r="V3127" s="237" t="s">
        <v>19060</v>
      </c>
      <c r="W3127" s="237"/>
      <c r="X3127" s="237" t="s">
        <v>13229</v>
      </c>
      <c r="Y3127" s="237" t="s">
        <v>13709</v>
      </c>
      <c r="Z3127" s="237" t="s">
        <v>13710</v>
      </c>
      <c r="AA3127" s="237" t="str">
        <f t="shared" si="535"/>
        <v>ツキノキホーム</v>
      </c>
      <c r="AB3127" s="237" t="s">
        <v>13711</v>
      </c>
      <c r="AC3127" s="237" t="str">
        <f t="shared" si="536"/>
        <v>989</v>
      </c>
      <c r="AD3127" s="237" t="str">
        <f t="shared" si="537"/>
        <v>1758</v>
      </c>
      <c r="AE3127" s="237" t="s">
        <v>5082</v>
      </c>
      <c r="AF3127" s="237" t="s">
        <v>13712</v>
      </c>
      <c r="AG3127" s="237" t="str">
        <f t="shared" si="538"/>
        <v>柴田郡柴田町槻木駅西２丁目６－２０</v>
      </c>
      <c r="AH3127" s="237" t="s">
        <v>13713</v>
      </c>
      <c r="AI3127" s="237"/>
      <c r="AJ3127" s="237" t="s">
        <v>260</v>
      </c>
    </row>
    <row r="3128" spans="1:36">
      <c r="A3128" s="237" t="str">
        <f t="shared" si="530"/>
        <v>0422200204共同生活援助（外部サービス利用型）</v>
      </c>
      <c r="B3128" s="237" t="s">
        <v>13715</v>
      </c>
      <c r="C3128" s="237" t="s">
        <v>13716</v>
      </c>
      <c r="D3128" s="237" t="str">
        <f t="shared" si="531"/>
        <v>イリョウホウジンホンダユウアイカイ</v>
      </c>
      <c r="E3128" s="237" t="s">
        <v>2651</v>
      </c>
      <c r="F3128" s="237" t="str">
        <f t="shared" si="532"/>
        <v>981</v>
      </c>
      <c r="G3128" s="237" t="str">
        <f t="shared" si="533"/>
        <v>1505</v>
      </c>
      <c r="H3128" s="237" t="s">
        <v>13717</v>
      </c>
      <c r="I3128" s="237" t="str">
        <f t="shared" si="534"/>
        <v>角田市角田字牛舘１６番地</v>
      </c>
      <c r="J3128" s="237" t="s">
        <v>13718</v>
      </c>
      <c r="K3128" s="237"/>
      <c r="L3128" s="237" t="s">
        <v>248</v>
      </c>
      <c r="M3128" s="237" t="s">
        <v>13719</v>
      </c>
      <c r="N3128" s="237" t="s">
        <v>13720</v>
      </c>
      <c r="O3128" s="237" t="s">
        <v>13721</v>
      </c>
      <c r="P3128" s="237" t="s">
        <v>5081</v>
      </c>
      <c r="Q3128" s="237" t="s">
        <v>5082</v>
      </c>
      <c r="R3128" s="237" t="s">
        <v>13722</v>
      </c>
      <c r="S3128" s="237" t="s">
        <v>13723</v>
      </c>
      <c r="T3128" s="237"/>
      <c r="U3128" s="237" t="s">
        <v>13724</v>
      </c>
      <c r="V3128" s="237" t="s">
        <v>19061</v>
      </c>
      <c r="W3128" s="237"/>
      <c r="X3128" s="237" t="s">
        <v>13322</v>
      </c>
      <c r="Y3128" s="237" t="s">
        <v>13720</v>
      </c>
      <c r="Z3128" s="237" t="s">
        <v>13721</v>
      </c>
      <c r="AA3128" s="237" t="str">
        <f t="shared" si="535"/>
        <v>セイシンショウガイシャグループホーム　サクラソウ</v>
      </c>
      <c r="AB3128" s="237" t="s">
        <v>5081</v>
      </c>
      <c r="AC3128" s="237" t="str">
        <f t="shared" si="536"/>
        <v>989</v>
      </c>
      <c r="AD3128" s="237" t="str">
        <f t="shared" si="537"/>
        <v>1623</v>
      </c>
      <c r="AE3128" s="237" t="s">
        <v>5082</v>
      </c>
      <c r="AF3128" s="237" t="s">
        <v>13722</v>
      </c>
      <c r="AG3128" s="237" t="str">
        <f t="shared" si="538"/>
        <v>柴田郡柴田町北船岡一丁目７番１４号</v>
      </c>
      <c r="AH3128" s="237" t="s">
        <v>13723</v>
      </c>
      <c r="AI3128" s="237"/>
      <c r="AJ3128" s="237" t="s">
        <v>260</v>
      </c>
    </row>
    <row r="3129" spans="1:36">
      <c r="A3129" s="237" t="str">
        <f t="shared" si="530"/>
        <v>0422200212共同生活援助（外部サービス利用型）</v>
      </c>
      <c r="B3129" s="237" t="s">
        <v>13725</v>
      </c>
      <c r="C3129" s="237" t="s">
        <v>13726</v>
      </c>
      <c r="D3129" s="237" t="str">
        <f t="shared" si="531"/>
        <v>トクテイヒエイリカツドウホウジンガンバ・ペッチャー</v>
      </c>
      <c r="E3129" s="237" t="s">
        <v>5168</v>
      </c>
      <c r="F3129" s="237" t="str">
        <f t="shared" si="532"/>
        <v>989</v>
      </c>
      <c r="G3129" s="237" t="str">
        <f t="shared" si="533"/>
        <v>1501</v>
      </c>
      <c r="H3129" s="237" t="s">
        <v>13727</v>
      </c>
      <c r="I3129" s="237" t="str">
        <f t="shared" si="534"/>
        <v>柴田郡川崎町大字前川字堀切１３番地１３</v>
      </c>
      <c r="J3129" s="237" t="s">
        <v>13728</v>
      </c>
      <c r="K3129" s="237" t="s">
        <v>13728</v>
      </c>
      <c r="L3129" s="237" t="s">
        <v>248</v>
      </c>
      <c r="M3129" s="237" t="s">
        <v>13729</v>
      </c>
      <c r="N3129" s="237" t="s">
        <v>13730</v>
      </c>
      <c r="O3129" s="237" t="s">
        <v>13731</v>
      </c>
      <c r="P3129" s="237" t="s">
        <v>5168</v>
      </c>
      <c r="Q3129" s="237" t="s">
        <v>5173</v>
      </c>
      <c r="R3129" s="237" t="s">
        <v>13727</v>
      </c>
      <c r="S3129" s="237" t="s">
        <v>13728</v>
      </c>
      <c r="T3129" s="237" t="s">
        <v>13732</v>
      </c>
      <c r="U3129" s="237" t="s">
        <v>13733</v>
      </c>
      <c r="V3129" s="237" t="s">
        <v>19061</v>
      </c>
      <c r="W3129" s="237"/>
      <c r="X3129" s="237" t="s">
        <v>13322</v>
      </c>
      <c r="Y3129" s="237" t="s">
        <v>13730</v>
      </c>
      <c r="Z3129" s="237" t="s">
        <v>13731</v>
      </c>
      <c r="AA3129" s="237" t="str">
        <f t="shared" si="535"/>
        <v>アッタカソウ</v>
      </c>
      <c r="AB3129" s="237" t="s">
        <v>5168</v>
      </c>
      <c r="AC3129" s="237" t="str">
        <f t="shared" si="536"/>
        <v>989</v>
      </c>
      <c r="AD3129" s="237" t="str">
        <f t="shared" si="537"/>
        <v>1501</v>
      </c>
      <c r="AE3129" s="237" t="s">
        <v>5173</v>
      </c>
      <c r="AF3129" s="237" t="s">
        <v>13727</v>
      </c>
      <c r="AG3129" s="237" t="str">
        <f t="shared" si="538"/>
        <v>柴田郡川崎町大字前川字堀切１３番地１３</v>
      </c>
      <c r="AH3129" s="237" t="s">
        <v>13728</v>
      </c>
      <c r="AI3129" s="237" t="s">
        <v>13732</v>
      </c>
      <c r="AJ3129" s="237" t="s">
        <v>260</v>
      </c>
    </row>
    <row r="3130" spans="1:36">
      <c r="A3130" s="237" t="str">
        <f t="shared" si="530"/>
        <v>0422200253共同生活介護</v>
      </c>
      <c r="B3130" s="237" t="s">
        <v>13734</v>
      </c>
      <c r="C3130" s="237" t="s">
        <v>13735</v>
      </c>
      <c r="D3130" s="237" t="str">
        <f t="shared" si="531"/>
        <v>シャカイフクシホウジン　カクジュカイ</v>
      </c>
      <c r="E3130" s="237" t="s">
        <v>5226</v>
      </c>
      <c r="F3130" s="237" t="str">
        <f t="shared" si="532"/>
        <v>989</v>
      </c>
      <c r="G3130" s="237" t="str">
        <f t="shared" si="533"/>
        <v>1503</v>
      </c>
      <c r="H3130" s="237" t="s">
        <v>13736</v>
      </c>
      <c r="I3130" s="237" t="str">
        <f t="shared" si="534"/>
        <v>柴田郡川崎町大字川内字芋ノ窪１６番地の３</v>
      </c>
      <c r="J3130" s="237" t="s">
        <v>13737</v>
      </c>
      <c r="K3130" s="237" t="s">
        <v>13738</v>
      </c>
      <c r="L3130" s="237" t="s">
        <v>248</v>
      </c>
      <c r="M3130" s="237" t="s">
        <v>13739</v>
      </c>
      <c r="N3130" s="237" t="s">
        <v>13740</v>
      </c>
      <c r="O3130" s="237" t="s">
        <v>13741</v>
      </c>
      <c r="P3130" s="237" t="s">
        <v>5226</v>
      </c>
      <c r="Q3130" s="237" t="s">
        <v>5173</v>
      </c>
      <c r="R3130" s="237" t="s">
        <v>13742</v>
      </c>
      <c r="S3130" s="237" t="s">
        <v>13743</v>
      </c>
      <c r="T3130" s="237" t="s">
        <v>13744</v>
      </c>
      <c r="U3130" s="237" t="s">
        <v>13745</v>
      </c>
      <c r="V3130" s="237" t="s">
        <v>13221</v>
      </c>
      <c r="W3130" s="237"/>
      <c r="X3130" s="237"/>
      <c r="Y3130" s="237" t="s">
        <v>13746</v>
      </c>
      <c r="Z3130" s="237" t="s">
        <v>13747</v>
      </c>
      <c r="AA3130" s="237" t="str">
        <f t="shared" si="535"/>
        <v>グループホームハグクミ</v>
      </c>
      <c r="AB3130" s="237" t="s">
        <v>5226</v>
      </c>
      <c r="AC3130" s="237" t="str">
        <f t="shared" si="536"/>
        <v>989</v>
      </c>
      <c r="AD3130" s="237" t="str">
        <f t="shared" si="537"/>
        <v>1503</v>
      </c>
      <c r="AE3130" s="237" t="s">
        <v>5173</v>
      </c>
      <c r="AF3130" s="237" t="s">
        <v>13742</v>
      </c>
      <c r="AG3130" s="237" t="str">
        <f t="shared" si="538"/>
        <v>柴田郡川崎町川内字河原前5-5</v>
      </c>
      <c r="AH3130" s="237" t="s">
        <v>13743</v>
      </c>
      <c r="AI3130" s="237" t="s">
        <v>13744</v>
      </c>
      <c r="AJ3130" s="237" t="s">
        <v>260</v>
      </c>
    </row>
    <row r="3131" spans="1:36">
      <c r="A3131" s="237" t="str">
        <f t="shared" si="530"/>
        <v>0422200253共同生活援助（指定共同生活援助）</v>
      </c>
      <c r="B3131" s="237" t="s">
        <v>13734</v>
      </c>
      <c r="C3131" s="237" t="s">
        <v>13735</v>
      </c>
      <c r="D3131" s="237" t="str">
        <f t="shared" si="531"/>
        <v>シャカイフクシホウジン　カクジュカイ</v>
      </c>
      <c r="E3131" s="237" t="s">
        <v>5226</v>
      </c>
      <c r="F3131" s="237" t="str">
        <f t="shared" si="532"/>
        <v>989</v>
      </c>
      <c r="G3131" s="237" t="str">
        <f t="shared" si="533"/>
        <v>1503</v>
      </c>
      <c r="H3131" s="237" t="s">
        <v>13736</v>
      </c>
      <c r="I3131" s="237" t="str">
        <f t="shared" si="534"/>
        <v>柴田郡川崎町大字川内字芋ノ窪１６番地の３</v>
      </c>
      <c r="J3131" s="237" t="s">
        <v>13737</v>
      </c>
      <c r="K3131" s="237" t="s">
        <v>13738</v>
      </c>
      <c r="L3131" s="237" t="s">
        <v>248</v>
      </c>
      <c r="M3131" s="237" t="s">
        <v>13739</v>
      </c>
      <c r="N3131" s="237" t="s">
        <v>13740</v>
      </c>
      <c r="O3131" s="237" t="s">
        <v>13741</v>
      </c>
      <c r="P3131" s="237" t="s">
        <v>5226</v>
      </c>
      <c r="Q3131" s="237" t="s">
        <v>5173</v>
      </c>
      <c r="R3131" s="237" t="s">
        <v>13742</v>
      </c>
      <c r="S3131" s="237" t="s">
        <v>13743</v>
      </c>
      <c r="T3131" s="237" t="s">
        <v>13744</v>
      </c>
      <c r="U3131" s="237" t="s">
        <v>13745</v>
      </c>
      <c r="V3131" s="237" t="s">
        <v>19060</v>
      </c>
      <c r="W3131" s="237"/>
      <c r="X3131" s="237" t="s">
        <v>13229</v>
      </c>
      <c r="Y3131" s="237" t="s">
        <v>13746</v>
      </c>
      <c r="Z3131" s="237" t="s">
        <v>13747</v>
      </c>
      <c r="AA3131" s="237" t="str">
        <f t="shared" si="535"/>
        <v>グループホームハグクミ</v>
      </c>
      <c r="AB3131" s="237" t="s">
        <v>5226</v>
      </c>
      <c r="AC3131" s="237" t="str">
        <f t="shared" si="536"/>
        <v>989</v>
      </c>
      <c r="AD3131" s="237" t="str">
        <f t="shared" si="537"/>
        <v>1503</v>
      </c>
      <c r="AE3131" s="237" t="s">
        <v>5173</v>
      </c>
      <c r="AF3131" s="237" t="s">
        <v>13742</v>
      </c>
      <c r="AG3131" s="237" t="str">
        <f t="shared" si="538"/>
        <v>柴田郡川崎町川内字河原前5-5</v>
      </c>
      <c r="AH3131" s="237" t="s">
        <v>13743</v>
      </c>
      <c r="AI3131" s="237" t="s">
        <v>13744</v>
      </c>
      <c r="AJ3131" s="237" t="s">
        <v>260</v>
      </c>
    </row>
    <row r="3132" spans="1:36">
      <c r="A3132" s="237" t="str">
        <f t="shared" si="530"/>
        <v>0422200279共同生活介護</v>
      </c>
      <c r="B3132" s="237" t="s">
        <v>3885</v>
      </c>
      <c r="C3132" s="237" t="s">
        <v>3886</v>
      </c>
      <c r="D3132" s="237" t="str">
        <f t="shared" si="531"/>
        <v>シャカイフクシホウジンミヤギフクシカイ</v>
      </c>
      <c r="E3132" s="237" t="s">
        <v>2497</v>
      </c>
      <c r="F3132" s="237" t="str">
        <f t="shared" si="532"/>
        <v>981</v>
      </c>
      <c r="G3132" s="237" t="str">
        <f t="shared" si="533"/>
        <v>1231</v>
      </c>
      <c r="H3132" s="237" t="s">
        <v>3887</v>
      </c>
      <c r="I3132" s="237" t="str">
        <f t="shared" si="534"/>
        <v>名取市手倉田字山２０８番地の１</v>
      </c>
      <c r="J3132" s="237" t="s">
        <v>3888</v>
      </c>
      <c r="K3132" s="237" t="s">
        <v>3888</v>
      </c>
      <c r="L3132" s="237" t="s">
        <v>248</v>
      </c>
      <c r="M3132" s="237" t="s">
        <v>3889</v>
      </c>
      <c r="N3132" s="237" t="s">
        <v>13748</v>
      </c>
      <c r="O3132" s="237" t="s">
        <v>13749</v>
      </c>
      <c r="P3132" s="237" t="s">
        <v>5184</v>
      </c>
      <c r="Q3132" s="237" t="s">
        <v>5068</v>
      </c>
      <c r="R3132" s="237" t="s">
        <v>13750</v>
      </c>
      <c r="S3132" s="237" t="s">
        <v>13751</v>
      </c>
      <c r="T3132" s="237" t="s">
        <v>13752</v>
      </c>
      <c r="U3132" s="237" t="s">
        <v>13753</v>
      </c>
      <c r="V3132" s="237" t="s">
        <v>13221</v>
      </c>
      <c r="W3132" s="237"/>
      <c r="X3132" s="237"/>
      <c r="Y3132" s="237" t="s">
        <v>13748</v>
      </c>
      <c r="Z3132" s="237" t="s">
        <v>13749</v>
      </c>
      <c r="AA3132" s="237" t="str">
        <f t="shared" si="535"/>
        <v>グループホームアイヤマ　コモレビノイエ</v>
      </c>
      <c r="AB3132" s="237" t="s">
        <v>5184</v>
      </c>
      <c r="AC3132" s="237" t="str">
        <f t="shared" si="536"/>
        <v>989</v>
      </c>
      <c r="AD3132" s="237" t="str">
        <f t="shared" si="537"/>
        <v>1305</v>
      </c>
      <c r="AE3132" s="237" t="s">
        <v>5068</v>
      </c>
      <c r="AF3132" s="237" t="s">
        <v>13750</v>
      </c>
      <c r="AG3132" s="237" t="str">
        <f t="shared" si="538"/>
        <v>柴田郡村田町村田字相山１００番地５</v>
      </c>
      <c r="AH3132" s="237" t="s">
        <v>13751</v>
      </c>
      <c r="AI3132" s="237" t="s">
        <v>13752</v>
      </c>
      <c r="AJ3132" s="237" t="s">
        <v>260</v>
      </c>
    </row>
    <row r="3133" spans="1:36">
      <c r="A3133" s="237" t="str">
        <f t="shared" si="530"/>
        <v>0422200279共同生活援助（指定共同生活援助）</v>
      </c>
      <c r="B3133" s="237" t="s">
        <v>3885</v>
      </c>
      <c r="C3133" s="237" t="s">
        <v>3886</v>
      </c>
      <c r="D3133" s="237" t="str">
        <f t="shared" si="531"/>
        <v>シャカイフクシホウジンミヤギフクシカイ</v>
      </c>
      <c r="E3133" s="237" t="s">
        <v>2497</v>
      </c>
      <c r="F3133" s="237" t="str">
        <f t="shared" si="532"/>
        <v>981</v>
      </c>
      <c r="G3133" s="237" t="str">
        <f t="shared" si="533"/>
        <v>1231</v>
      </c>
      <c r="H3133" s="237" t="s">
        <v>3887</v>
      </c>
      <c r="I3133" s="237" t="str">
        <f t="shared" si="534"/>
        <v>名取市手倉田字山２０８番地の１</v>
      </c>
      <c r="J3133" s="237" t="s">
        <v>3888</v>
      </c>
      <c r="K3133" s="237" t="s">
        <v>3888</v>
      </c>
      <c r="L3133" s="237" t="s">
        <v>248</v>
      </c>
      <c r="M3133" s="237" t="s">
        <v>3889</v>
      </c>
      <c r="N3133" s="237" t="s">
        <v>13748</v>
      </c>
      <c r="O3133" s="237" t="s">
        <v>13749</v>
      </c>
      <c r="P3133" s="237" t="s">
        <v>5184</v>
      </c>
      <c r="Q3133" s="237" t="s">
        <v>5068</v>
      </c>
      <c r="R3133" s="237" t="s">
        <v>13750</v>
      </c>
      <c r="S3133" s="237" t="s">
        <v>13751</v>
      </c>
      <c r="T3133" s="237" t="s">
        <v>13752</v>
      </c>
      <c r="U3133" s="237" t="s">
        <v>13753</v>
      </c>
      <c r="V3133" s="237" t="s">
        <v>19060</v>
      </c>
      <c r="W3133" s="237"/>
      <c r="X3133" s="237" t="s">
        <v>13229</v>
      </c>
      <c r="Y3133" s="237" t="s">
        <v>13748</v>
      </c>
      <c r="Z3133" s="237" t="s">
        <v>13749</v>
      </c>
      <c r="AA3133" s="237" t="str">
        <f t="shared" si="535"/>
        <v>グループホームアイヤマ　コモレビノイエ</v>
      </c>
      <c r="AB3133" s="237" t="s">
        <v>5184</v>
      </c>
      <c r="AC3133" s="237" t="str">
        <f t="shared" si="536"/>
        <v>989</v>
      </c>
      <c r="AD3133" s="237" t="str">
        <f t="shared" si="537"/>
        <v>1305</v>
      </c>
      <c r="AE3133" s="237" t="s">
        <v>5068</v>
      </c>
      <c r="AF3133" s="237" t="s">
        <v>13750</v>
      </c>
      <c r="AG3133" s="237" t="str">
        <f t="shared" si="538"/>
        <v>柴田郡村田町村田字相山１００番地５</v>
      </c>
      <c r="AH3133" s="237" t="s">
        <v>13751</v>
      </c>
      <c r="AI3133" s="237" t="s">
        <v>13752</v>
      </c>
      <c r="AJ3133" s="237" t="s">
        <v>260</v>
      </c>
    </row>
    <row r="3134" spans="1:36">
      <c r="A3134" s="237" t="str">
        <f t="shared" si="530"/>
        <v>0422300012共同生活援助（指定共同生活援助）</v>
      </c>
      <c r="B3134" s="237" t="s">
        <v>3507</v>
      </c>
      <c r="C3134" s="237" t="s">
        <v>13754</v>
      </c>
      <c r="D3134" s="237" t="str">
        <f t="shared" si="531"/>
        <v>シャカイフクシホウジンハラカラフクシカイ</v>
      </c>
      <c r="E3134" s="237" t="s">
        <v>3509</v>
      </c>
      <c r="F3134" s="237" t="str">
        <f t="shared" si="532"/>
        <v>989</v>
      </c>
      <c r="G3134" s="237" t="str">
        <f t="shared" si="533"/>
        <v>1601</v>
      </c>
      <c r="H3134" s="237" t="s">
        <v>13755</v>
      </c>
      <c r="I3134" s="237" t="str">
        <f t="shared" si="534"/>
        <v>柴田郡柴田町船岡中央1丁目2-23</v>
      </c>
      <c r="J3134" s="237" t="s">
        <v>13756</v>
      </c>
      <c r="K3134" s="237" t="s">
        <v>3512</v>
      </c>
      <c r="L3134" s="237" t="s">
        <v>248</v>
      </c>
      <c r="M3134" s="237" t="s">
        <v>13757</v>
      </c>
      <c r="N3134" s="237" t="s">
        <v>13758</v>
      </c>
      <c r="O3134" s="237" t="s">
        <v>13759</v>
      </c>
      <c r="P3134" s="237" t="s">
        <v>13760</v>
      </c>
      <c r="Q3134" s="237" t="s">
        <v>5461</v>
      </c>
      <c r="R3134" s="237" t="s">
        <v>13761</v>
      </c>
      <c r="S3134" s="237" t="s">
        <v>13762</v>
      </c>
      <c r="T3134" s="237" t="s">
        <v>13763</v>
      </c>
      <c r="U3134" s="237" t="s">
        <v>13764</v>
      </c>
      <c r="V3134" s="237" t="s">
        <v>19060</v>
      </c>
      <c r="W3134" s="237"/>
      <c r="X3134" s="237" t="s">
        <v>13229</v>
      </c>
      <c r="Y3134" s="237" t="s">
        <v>13758</v>
      </c>
      <c r="Z3134" s="237" t="s">
        <v>13759</v>
      </c>
      <c r="AA3134" s="237" t="str">
        <f t="shared" si="535"/>
        <v>マルモリホーム　タテヤマハラカラノイエ</v>
      </c>
      <c r="AB3134" s="237" t="s">
        <v>13760</v>
      </c>
      <c r="AC3134" s="237" t="str">
        <f t="shared" si="536"/>
        <v>981</v>
      </c>
      <c r="AD3134" s="237" t="str">
        <f t="shared" si="537"/>
        <v>2102</v>
      </c>
      <c r="AE3134" s="237" t="s">
        <v>5461</v>
      </c>
      <c r="AF3134" s="237" t="s">
        <v>13761</v>
      </c>
      <c r="AG3134" s="237" t="str">
        <f t="shared" si="538"/>
        <v>伊具郡丸森町舘矢間舘山字天王17番1</v>
      </c>
      <c r="AH3134" s="237" t="s">
        <v>13762</v>
      </c>
      <c r="AI3134" s="237" t="s">
        <v>13763</v>
      </c>
      <c r="AJ3134" s="237" t="s">
        <v>260</v>
      </c>
    </row>
    <row r="3135" spans="1:36">
      <c r="A3135" s="237" t="str">
        <f t="shared" si="530"/>
        <v>0422400085共同生活援助（外部サービス利用型）</v>
      </c>
      <c r="B3135" s="237" t="s">
        <v>5599</v>
      </c>
      <c r="C3135" s="237" t="s">
        <v>5600</v>
      </c>
      <c r="D3135" s="237" t="str">
        <f t="shared" si="531"/>
        <v>ヤマモトチョウ</v>
      </c>
      <c r="E3135" s="237" t="s">
        <v>5601</v>
      </c>
      <c r="F3135" s="237" t="str">
        <f t="shared" si="532"/>
        <v>989</v>
      </c>
      <c r="G3135" s="237" t="str">
        <f t="shared" si="533"/>
        <v>2292</v>
      </c>
      <c r="H3135" s="237" t="s">
        <v>5602</v>
      </c>
      <c r="I3135" s="237" t="str">
        <f t="shared" si="534"/>
        <v>亘理郡山元町浅生原字作田山２番地７１</v>
      </c>
      <c r="J3135" s="237" t="s">
        <v>5603</v>
      </c>
      <c r="K3135" s="237" t="s">
        <v>5604</v>
      </c>
      <c r="L3135" s="237" t="s">
        <v>5111</v>
      </c>
      <c r="M3135" s="237" t="s">
        <v>5605</v>
      </c>
      <c r="N3135" s="237" t="s">
        <v>13765</v>
      </c>
      <c r="O3135" s="237" t="s">
        <v>13766</v>
      </c>
      <c r="P3135" s="237" t="s">
        <v>5564</v>
      </c>
      <c r="Q3135" s="237" t="s">
        <v>5499</v>
      </c>
      <c r="R3135" s="237" t="s">
        <v>13767</v>
      </c>
      <c r="S3135" s="237" t="s">
        <v>13768</v>
      </c>
      <c r="T3135" s="237" t="s">
        <v>13768</v>
      </c>
      <c r="U3135" s="237" t="s">
        <v>13769</v>
      </c>
      <c r="V3135" s="237" t="s">
        <v>19061</v>
      </c>
      <c r="W3135" s="237"/>
      <c r="X3135" s="237" t="s">
        <v>13322</v>
      </c>
      <c r="Y3135" s="237" t="s">
        <v>13765</v>
      </c>
      <c r="Z3135" s="237" t="s">
        <v>13766</v>
      </c>
      <c r="AA3135" s="237" t="str">
        <f t="shared" si="535"/>
        <v>グループホームホット</v>
      </c>
      <c r="AB3135" s="237" t="s">
        <v>5564</v>
      </c>
      <c r="AC3135" s="237" t="str">
        <f t="shared" si="536"/>
        <v>989</v>
      </c>
      <c r="AD3135" s="237" t="str">
        <f t="shared" si="537"/>
        <v>2111</v>
      </c>
      <c r="AE3135" s="237" t="s">
        <v>5499</v>
      </c>
      <c r="AF3135" s="237" t="s">
        <v>13767</v>
      </c>
      <c r="AG3135" s="237" t="str">
        <f t="shared" si="538"/>
        <v>亘理郡山元町坂元字寺前２５町営寺前住宅１棟１号、２号、３号、９棟２号、３号</v>
      </c>
      <c r="AH3135" s="237" t="s">
        <v>13768</v>
      </c>
      <c r="AI3135" s="237" t="s">
        <v>13768</v>
      </c>
      <c r="AJ3135" s="237" t="s">
        <v>261</v>
      </c>
    </row>
    <row r="3136" spans="1:36">
      <c r="A3136" s="237" t="str">
        <f t="shared" si="530"/>
        <v>0422400234共同生活援助（指定共同生活援助）</v>
      </c>
      <c r="B3136" s="237" t="s">
        <v>2902</v>
      </c>
      <c r="C3136" s="237" t="s">
        <v>2903</v>
      </c>
      <c r="D3136" s="237" t="str">
        <f t="shared" si="531"/>
        <v>トクテイヒエイリカツドウホウジンコウソウ</v>
      </c>
      <c r="E3136" s="237" t="s">
        <v>2904</v>
      </c>
      <c r="F3136" s="237" t="str">
        <f t="shared" si="532"/>
        <v>981</v>
      </c>
      <c r="G3136" s="237" t="str">
        <f t="shared" si="533"/>
        <v>0134</v>
      </c>
      <c r="H3136" s="237" t="s">
        <v>2905</v>
      </c>
      <c r="I3136" s="237" t="str">
        <f t="shared" si="534"/>
        <v>宮城郡利府町しらかし台6丁目1-10</v>
      </c>
      <c r="J3136" s="237" t="s">
        <v>2906</v>
      </c>
      <c r="K3136" s="237" t="s">
        <v>2907</v>
      </c>
      <c r="L3136" s="237" t="s">
        <v>248</v>
      </c>
      <c r="M3136" s="237" t="s">
        <v>2908</v>
      </c>
      <c r="N3136" s="237" t="s">
        <v>5628</v>
      </c>
      <c r="O3136" s="237" t="s">
        <v>5629</v>
      </c>
      <c r="P3136" s="237" t="s">
        <v>5553</v>
      </c>
      <c r="Q3136" s="237" t="s">
        <v>5492</v>
      </c>
      <c r="R3136" s="237" t="s">
        <v>5630</v>
      </c>
      <c r="S3136" s="237" t="s">
        <v>5631</v>
      </c>
      <c r="T3136" s="237" t="s">
        <v>5631</v>
      </c>
      <c r="U3136" s="237" t="s">
        <v>13770</v>
      </c>
      <c r="V3136" s="237" t="s">
        <v>19060</v>
      </c>
      <c r="W3136" s="237"/>
      <c r="X3136" s="237" t="s">
        <v>13229</v>
      </c>
      <c r="Y3136" s="237" t="s">
        <v>5628</v>
      </c>
      <c r="Z3136" s="237" t="s">
        <v>5629</v>
      </c>
      <c r="AA3136" s="237" t="str">
        <f t="shared" si="535"/>
        <v>ハマヨシダボクノイエワタシノイエ</v>
      </c>
      <c r="AB3136" s="237" t="s">
        <v>5553</v>
      </c>
      <c r="AC3136" s="237" t="str">
        <f t="shared" si="536"/>
        <v>989</v>
      </c>
      <c r="AD3136" s="237" t="str">
        <f t="shared" si="537"/>
        <v>2331</v>
      </c>
      <c r="AE3136" s="237" t="s">
        <v>5492</v>
      </c>
      <c r="AF3136" s="237" t="s">
        <v>5630</v>
      </c>
      <c r="AG3136" s="237" t="str">
        <f t="shared" si="538"/>
        <v>亘理郡亘理町吉田字流146-174</v>
      </c>
      <c r="AH3136" s="237" t="s">
        <v>5631</v>
      </c>
      <c r="AI3136" s="237" t="s">
        <v>5631</v>
      </c>
      <c r="AJ3136" s="237" t="s">
        <v>260</v>
      </c>
    </row>
    <row r="3137" spans="1:36">
      <c r="A3137" s="237" t="str">
        <f t="shared" si="530"/>
        <v>0422600098共同生活介護</v>
      </c>
      <c r="B3137" s="237" t="s">
        <v>5812</v>
      </c>
      <c r="C3137" s="237" t="s">
        <v>5813</v>
      </c>
      <c r="D3137" s="237" t="str">
        <f t="shared" si="531"/>
        <v>シャカイフクシホウジン　マツノミフクシカイ</v>
      </c>
      <c r="E3137" s="237" t="s">
        <v>5765</v>
      </c>
      <c r="F3137" s="237" t="str">
        <f t="shared" si="532"/>
        <v>981</v>
      </c>
      <c r="G3137" s="237" t="str">
        <f t="shared" si="533"/>
        <v>0203</v>
      </c>
      <c r="H3137" s="237" t="s">
        <v>5773</v>
      </c>
      <c r="I3137" s="237" t="str">
        <f t="shared" si="534"/>
        <v>宮城郡松島町根廻字上山王6-27</v>
      </c>
      <c r="J3137" s="237" t="s">
        <v>5814</v>
      </c>
      <c r="K3137" s="237" t="s">
        <v>5815</v>
      </c>
      <c r="L3137" s="237" t="s">
        <v>248</v>
      </c>
      <c r="M3137" s="237" t="s">
        <v>5816</v>
      </c>
      <c r="N3137" s="237" t="s">
        <v>13771</v>
      </c>
      <c r="O3137" s="237" t="s">
        <v>13772</v>
      </c>
      <c r="P3137" s="237" t="s">
        <v>5777</v>
      </c>
      <c r="Q3137" s="237" t="s">
        <v>5772</v>
      </c>
      <c r="R3137" s="237" t="s">
        <v>13773</v>
      </c>
      <c r="S3137" s="237" t="s">
        <v>5814</v>
      </c>
      <c r="T3137" s="237" t="s">
        <v>5815</v>
      </c>
      <c r="U3137" s="237" t="s">
        <v>13774</v>
      </c>
      <c r="V3137" s="237" t="s">
        <v>13221</v>
      </c>
      <c r="W3137" s="237"/>
      <c r="X3137" s="237"/>
      <c r="Y3137" s="237" t="s">
        <v>13771</v>
      </c>
      <c r="Z3137" s="237" t="s">
        <v>13772</v>
      </c>
      <c r="AA3137" s="237" t="str">
        <f t="shared" si="535"/>
        <v>グループホームミノリ</v>
      </c>
      <c r="AB3137" s="237" t="s">
        <v>5777</v>
      </c>
      <c r="AC3137" s="237" t="str">
        <f t="shared" si="536"/>
        <v>981</v>
      </c>
      <c r="AD3137" s="237" t="str">
        <f t="shared" si="537"/>
        <v>0215</v>
      </c>
      <c r="AE3137" s="237" t="s">
        <v>5772</v>
      </c>
      <c r="AF3137" s="237" t="s">
        <v>13775</v>
      </c>
      <c r="AG3137" s="237" t="str">
        <f t="shared" si="538"/>
        <v>宮城郡松島町高城字町１８６－２</v>
      </c>
      <c r="AH3137" s="237" t="s">
        <v>5814</v>
      </c>
      <c r="AI3137" s="237" t="s">
        <v>5815</v>
      </c>
      <c r="AJ3137" s="237" t="s">
        <v>332</v>
      </c>
    </row>
    <row r="3138" spans="1:36">
      <c r="A3138" s="237" t="str">
        <f t="shared" si="530"/>
        <v>0422600098共同生活援助（指定共同生活援助）</v>
      </c>
      <c r="B3138" s="237" t="s">
        <v>5812</v>
      </c>
      <c r="C3138" s="237" t="s">
        <v>5813</v>
      </c>
      <c r="D3138" s="237" t="str">
        <f t="shared" si="531"/>
        <v>シャカイフクシホウジン　マツノミフクシカイ</v>
      </c>
      <c r="E3138" s="237" t="s">
        <v>5765</v>
      </c>
      <c r="F3138" s="237" t="str">
        <f t="shared" si="532"/>
        <v>981</v>
      </c>
      <c r="G3138" s="237" t="str">
        <f t="shared" si="533"/>
        <v>0203</v>
      </c>
      <c r="H3138" s="237" t="s">
        <v>5773</v>
      </c>
      <c r="I3138" s="237" t="str">
        <f t="shared" si="534"/>
        <v>宮城郡松島町根廻字上山王6-27</v>
      </c>
      <c r="J3138" s="237" t="s">
        <v>5814</v>
      </c>
      <c r="K3138" s="237" t="s">
        <v>5815</v>
      </c>
      <c r="L3138" s="237" t="s">
        <v>248</v>
      </c>
      <c r="M3138" s="237" t="s">
        <v>5816</v>
      </c>
      <c r="N3138" s="237" t="s">
        <v>13771</v>
      </c>
      <c r="O3138" s="237" t="s">
        <v>13772</v>
      </c>
      <c r="P3138" s="237" t="s">
        <v>5777</v>
      </c>
      <c r="Q3138" s="237" t="s">
        <v>5772</v>
      </c>
      <c r="R3138" s="237" t="s">
        <v>13773</v>
      </c>
      <c r="S3138" s="237" t="s">
        <v>5814</v>
      </c>
      <c r="T3138" s="237" t="s">
        <v>5815</v>
      </c>
      <c r="U3138" s="237" t="s">
        <v>13774</v>
      </c>
      <c r="V3138" s="237" t="s">
        <v>19060</v>
      </c>
      <c r="W3138" s="237"/>
      <c r="X3138" s="237" t="s">
        <v>13229</v>
      </c>
      <c r="Y3138" s="237" t="s">
        <v>13771</v>
      </c>
      <c r="Z3138" s="237" t="s">
        <v>13772</v>
      </c>
      <c r="AA3138" s="237" t="str">
        <f t="shared" si="535"/>
        <v>グループホームミノリ</v>
      </c>
      <c r="AB3138" s="237" t="s">
        <v>5777</v>
      </c>
      <c r="AC3138" s="237" t="str">
        <f t="shared" si="536"/>
        <v>981</v>
      </c>
      <c r="AD3138" s="237" t="str">
        <f t="shared" si="537"/>
        <v>0215</v>
      </c>
      <c r="AE3138" s="237" t="s">
        <v>5772</v>
      </c>
      <c r="AF3138" s="237" t="s">
        <v>13773</v>
      </c>
      <c r="AG3138" s="237" t="str">
        <f t="shared" si="538"/>
        <v>宮城郡松島町高城字町東二１番地の３</v>
      </c>
      <c r="AH3138" s="237" t="s">
        <v>5814</v>
      </c>
      <c r="AI3138" s="237" t="s">
        <v>5815</v>
      </c>
      <c r="AJ3138" s="237" t="s">
        <v>260</v>
      </c>
    </row>
    <row r="3139" spans="1:36">
      <c r="A3139" s="237" t="str">
        <f t="shared" si="530"/>
        <v>0422630061共同生活援助（指定共同生活援助）</v>
      </c>
      <c r="B3139" s="237" t="s">
        <v>3507</v>
      </c>
      <c r="C3139" s="237" t="s">
        <v>3508</v>
      </c>
      <c r="D3139" s="237" t="str">
        <f t="shared" si="531"/>
        <v>シャカイフクシホウジン　ハラカラフクシカイ</v>
      </c>
      <c r="E3139" s="237" t="s">
        <v>3509</v>
      </c>
      <c r="F3139" s="237" t="str">
        <f t="shared" si="532"/>
        <v>989</v>
      </c>
      <c r="G3139" s="237" t="str">
        <f t="shared" si="533"/>
        <v>1601</v>
      </c>
      <c r="H3139" s="237" t="s">
        <v>3510</v>
      </c>
      <c r="I3139" s="237" t="str">
        <f t="shared" si="534"/>
        <v>柴田郡柴田町船岡中央１丁目２－２３</v>
      </c>
      <c r="J3139" s="237" t="s">
        <v>3511</v>
      </c>
      <c r="K3139" s="237" t="s">
        <v>3512</v>
      </c>
      <c r="L3139" s="237" t="s">
        <v>248</v>
      </c>
      <c r="M3139" s="237" t="s">
        <v>3513</v>
      </c>
      <c r="N3139" s="237" t="s">
        <v>13776</v>
      </c>
      <c r="O3139" s="237" t="s">
        <v>13777</v>
      </c>
      <c r="P3139" s="237" t="s">
        <v>5756</v>
      </c>
      <c r="Q3139" s="237" t="s">
        <v>5761</v>
      </c>
      <c r="R3139" s="237" t="s">
        <v>13778</v>
      </c>
      <c r="S3139" s="237" t="s">
        <v>3511</v>
      </c>
      <c r="T3139" s="237" t="s">
        <v>3512</v>
      </c>
      <c r="U3139" s="237" t="s">
        <v>13779</v>
      </c>
      <c r="V3139" s="237" t="s">
        <v>19060</v>
      </c>
      <c r="W3139" s="237"/>
      <c r="X3139" s="237" t="s">
        <v>13229</v>
      </c>
      <c r="Y3139" s="237" t="s">
        <v>13776</v>
      </c>
      <c r="Z3139" s="237" t="s">
        <v>13777</v>
      </c>
      <c r="AA3139" s="237" t="str">
        <f t="shared" si="535"/>
        <v>シチガハマホーム</v>
      </c>
      <c r="AB3139" s="237" t="s">
        <v>5756</v>
      </c>
      <c r="AC3139" s="237" t="str">
        <f t="shared" si="536"/>
        <v>985</v>
      </c>
      <c r="AD3139" s="237" t="str">
        <f t="shared" si="537"/>
        <v>0804</v>
      </c>
      <c r="AE3139" s="237" t="s">
        <v>5761</v>
      </c>
      <c r="AF3139" s="237" t="s">
        <v>13778</v>
      </c>
      <c r="AG3139" s="237" t="str">
        <f t="shared" si="538"/>
        <v>宮城郡七ケ浜町東宮浜字左道2-1-1</v>
      </c>
      <c r="AH3139" s="237" t="s">
        <v>3511</v>
      </c>
      <c r="AI3139" s="237" t="s">
        <v>3512</v>
      </c>
      <c r="AJ3139" s="237" t="s">
        <v>260</v>
      </c>
    </row>
    <row r="3140" spans="1:36">
      <c r="A3140" s="237" t="str">
        <f t="shared" si="530"/>
        <v>0422630087共同生活援助（指定共同生活援助）</v>
      </c>
      <c r="B3140" s="237" t="s">
        <v>1446</v>
      </c>
      <c r="C3140" s="237" t="s">
        <v>1447</v>
      </c>
      <c r="D3140" s="237" t="str">
        <f t="shared" si="531"/>
        <v>ニンテイＮＰＯホウジンサワオトノモリ</v>
      </c>
      <c r="E3140" s="237" t="s">
        <v>1448</v>
      </c>
      <c r="F3140" s="237" t="str">
        <f t="shared" si="532"/>
        <v>981</v>
      </c>
      <c r="G3140" s="237" t="str">
        <f t="shared" si="533"/>
        <v>0123</v>
      </c>
      <c r="H3140" s="237" t="s">
        <v>1449</v>
      </c>
      <c r="I3140" s="237" t="str">
        <f t="shared" si="534"/>
        <v>宮城郡利府町沢乙字寺下２０番</v>
      </c>
      <c r="J3140" s="237" t="s">
        <v>1450</v>
      </c>
      <c r="K3140" s="237"/>
      <c r="L3140" s="237" t="s">
        <v>248</v>
      </c>
      <c r="M3140" s="237" t="s">
        <v>1451</v>
      </c>
      <c r="N3140" s="237" t="s">
        <v>5972</v>
      </c>
      <c r="O3140" s="237" t="s">
        <v>5973</v>
      </c>
      <c r="P3140" s="237" t="s">
        <v>5974</v>
      </c>
      <c r="Q3140" s="237" t="s">
        <v>1471</v>
      </c>
      <c r="R3140" s="237" t="s">
        <v>5975</v>
      </c>
      <c r="S3140" s="237" t="s">
        <v>5876</v>
      </c>
      <c r="T3140" s="237" t="s">
        <v>5976</v>
      </c>
      <c r="U3140" s="237" t="s">
        <v>13780</v>
      </c>
      <c r="V3140" s="237" t="s">
        <v>19060</v>
      </c>
      <c r="W3140" s="237"/>
      <c r="X3140" s="237" t="s">
        <v>13229</v>
      </c>
      <c r="Y3140" s="237" t="s">
        <v>5972</v>
      </c>
      <c r="Z3140" s="237" t="s">
        <v>5973</v>
      </c>
      <c r="AA3140" s="237" t="str">
        <f t="shared" si="535"/>
        <v>ボクラノイエ</v>
      </c>
      <c r="AB3140" s="237" t="s">
        <v>5974</v>
      </c>
      <c r="AC3140" s="237" t="str">
        <f t="shared" si="536"/>
        <v>981</v>
      </c>
      <c r="AD3140" s="237" t="str">
        <f t="shared" si="537"/>
        <v>0112</v>
      </c>
      <c r="AE3140" s="237" t="s">
        <v>1471</v>
      </c>
      <c r="AF3140" s="237" t="s">
        <v>5975</v>
      </c>
      <c r="AG3140" s="237" t="str">
        <f t="shared" si="538"/>
        <v>宮城郡利府町利府字八幡崎63-1</v>
      </c>
      <c r="AH3140" s="237" t="s">
        <v>5876</v>
      </c>
      <c r="AI3140" s="237" t="s">
        <v>5976</v>
      </c>
      <c r="AJ3140" s="237" t="s">
        <v>260</v>
      </c>
    </row>
    <row r="3141" spans="1:36">
      <c r="A3141" s="237" t="str">
        <f t="shared" si="530"/>
        <v>0422700161共同生活介護</v>
      </c>
      <c r="B3141" s="237" t="s">
        <v>4345</v>
      </c>
      <c r="C3141" s="237" t="s">
        <v>4346</v>
      </c>
      <c r="D3141" s="237" t="str">
        <f t="shared" si="531"/>
        <v>シャカイフクシホウジンエイラクカイ</v>
      </c>
      <c r="E3141" s="237" t="s">
        <v>4347</v>
      </c>
      <c r="F3141" s="237" t="str">
        <f t="shared" si="532"/>
        <v>981</v>
      </c>
      <c r="G3141" s="237" t="str">
        <f t="shared" si="533"/>
        <v>3621</v>
      </c>
      <c r="H3141" s="237" t="s">
        <v>4348</v>
      </c>
      <c r="I3141" s="237" t="str">
        <f t="shared" si="534"/>
        <v>黒川郡大和町吉岡字中町３２番地２</v>
      </c>
      <c r="J3141" s="237" t="s">
        <v>4349</v>
      </c>
      <c r="K3141" s="237" t="s">
        <v>4350</v>
      </c>
      <c r="L3141" s="237" t="s">
        <v>248</v>
      </c>
      <c r="M3141" s="237" t="s">
        <v>4351</v>
      </c>
      <c r="N3141" s="237" t="s">
        <v>13781</v>
      </c>
      <c r="O3141" s="237" t="s">
        <v>13782</v>
      </c>
      <c r="P3141" s="237" t="s">
        <v>4347</v>
      </c>
      <c r="Q3141" s="237" t="s">
        <v>6056</v>
      </c>
      <c r="R3141" s="237" t="s">
        <v>13783</v>
      </c>
      <c r="S3141" s="237" t="s">
        <v>13784</v>
      </c>
      <c r="T3141" s="237" t="s">
        <v>13785</v>
      </c>
      <c r="U3141" s="237" t="s">
        <v>13786</v>
      </c>
      <c r="V3141" s="237" t="s">
        <v>13221</v>
      </c>
      <c r="W3141" s="237"/>
      <c r="X3141" s="237"/>
      <c r="Y3141" s="237" t="s">
        <v>13781</v>
      </c>
      <c r="Z3141" s="237" t="s">
        <v>13782</v>
      </c>
      <c r="AA3141" s="237" t="str">
        <f t="shared" si="535"/>
        <v>ホームカガヤキ</v>
      </c>
      <c r="AB3141" s="237" t="s">
        <v>6084</v>
      </c>
      <c r="AC3141" s="237" t="str">
        <f t="shared" si="536"/>
        <v>981</v>
      </c>
      <c r="AD3141" s="237" t="str">
        <f t="shared" si="537"/>
        <v>3624</v>
      </c>
      <c r="AE3141" s="237" t="s">
        <v>6056</v>
      </c>
      <c r="AF3141" s="237" t="s">
        <v>13787</v>
      </c>
      <c r="AG3141" s="237" t="str">
        <f t="shared" si="538"/>
        <v>黒川郡大和町吉岡字中町32</v>
      </c>
      <c r="AH3141" s="237" t="s">
        <v>13784</v>
      </c>
      <c r="AI3141" s="237" t="s">
        <v>13785</v>
      </c>
      <c r="AJ3141" s="237" t="s">
        <v>332</v>
      </c>
    </row>
    <row r="3142" spans="1:36">
      <c r="A3142" s="237" t="str">
        <f t="shared" si="530"/>
        <v>0422700161共同生活援助（指定共同生活援助）</v>
      </c>
      <c r="B3142" s="237" t="s">
        <v>4345</v>
      </c>
      <c r="C3142" s="237" t="s">
        <v>4346</v>
      </c>
      <c r="D3142" s="237" t="str">
        <f t="shared" si="531"/>
        <v>シャカイフクシホウジンエイラクカイ</v>
      </c>
      <c r="E3142" s="237" t="s">
        <v>4347</v>
      </c>
      <c r="F3142" s="237" t="str">
        <f t="shared" si="532"/>
        <v>981</v>
      </c>
      <c r="G3142" s="237" t="str">
        <f t="shared" si="533"/>
        <v>3621</v>
      </c>
      <c r="H3142" s="237" t="s">
        <v>4348</v>
      </c>
      <c r="I3142" s="237" t="str">
        <f t="shared" si="534"/>
        <v>黒川郡大和町吉岡字中町３２番地２</v>
      </c>
      <c r="J3142" s="237" t="s">
        <v>4349</v>
      </c>
      <c r="K3142" s="237" t="s">
        <v>4350</v>
      </c>
      <c r="L3142" s="237" t="s">
        <v>248</v>
      </c>
      <c r="M3142" s="237" t="s">
        <v>4351</v>
      </c>
      <c r="N3142" s="237" t="s">
        <v>13781</v>
      </c>
      <c r="O3142" s="237" t="s">
        <v>13782</v>
      </c>
      <c r="P3142" s="237" t="s">
        <v>4347</v>
      </c>
      <c r="Q3142" s="237" t="s">
        <v>6056</v>
      </c>
      <c r="R3142" s="237" t="s">
        <v>13783</v>
      </c>
      <c r="S3142" s="237" t="s">
        <v>13784</v>
      </c>
      <c r="T3142" s="237" t="s">
        <v>13785</v>
      </c>
      <c r="U3142" s="237" t="s">
        <v>13786</v>
      </c>
      <c r="V3142" s="237" t="s">
        <v>19060</v>
      </c>
      <c r="W3142" s="237"/>
      <c r="X3142" s="237" t="s">
        <v>13229</v>
      </c>
      <c r="Y3142" s="237" t="s">
        <v>13781</v>
      </c>
      <c r="Z3142" s="237" t="s">
        <v>13782</v>
      </c>
      <c r="AA3142" s="237" t="str">
        <f t="shared" si="535"/>
        <v>ホームカガヤキ</v>
      </c>
      <c r="AB3142" s="237" t="s">
        <v>4347</v>
      </c>
      <c r="AC3142" s="237" t="str">
        <f t="shared" si="536"/>
        <v>981</v>
      </c>
      <c r="AD3142" s="237" t="str">
        <f t="shared" si="537"/>
        <v>3621</v>
      </c>
      <c r="AE3142" s="237" t="s">
        <v>6056</v>
      </c>
      <c r="AF3142" s="237" t="s">
        <v>13783</v>
      </c>
      <c r="AG3142" s="237" t="str">
        <f t="shared" si="538"/>
        <v>黒川郡大和町吉岡字中町32-2</v>
      </c>
      <c r="AH3142" s="237" t="s">
        <v>13784</v>
      </c>
      <c r="AI3142" s="237" t="s">
        <v>13785</v>
      </c>
      <c r="AJ3142" s="237" t="s">
        <v>260</v>
      </c>
    </row>
    <row r="3143" spans="1:36">
      <c r="A3143" s="237" t="str">
        <f t="shared" si="530"/>
        <v>0422700179共同生活介護</v>
      </c>
      <c r="B3143" s="237" t="s">
        <v>6167</v>
      </c>
      <c r="C3143" s="237" t="s">
        <v>6168</v>
      </c>
      <c r="D3143" s="237" t="str">
        <f t="shared" si="531"/>
        <v>トクテイヒエイリカツドウホウジンフレアイ</v>
      </c>
      <c r="E3143" s="237" t="s">
        <v>6084</v>
      </c>
      <c r="F3143" s="237" t="str">
        <f t="shared" si="532"/>
        <v>981</v>
      </c>
      <c r="G3143" s="237" t="str">
        <f t="shared" si="533"/>
        <v>3624</v>
      </c>
      <c r="H3143" s="237" t="s">
        <v>6169</v>
      </c>
      <c r="I3143" s="237" t="str">
        <f t="shared" si="534"/>
        <v>黒川郡大和町宮床字下小路４６－１</v>
      </c>
      <c r="J3143" s="237" t="s">
        <v>6170</v>
      </c>
      <c r="K3143" s="237" t="s">
        <v>6170</v>
      </c>
      <c r="L3143" s="237" t="s">
        <v>248</v>
      </c>
      <c r="M3143" s="237" t="s">
        <v>6171</v>
      </c>
      <c r="N3143" s="237" t="s">
        <v>13788</v>
      </c>
      <c r="O3143" s="237" t="s">
        <v>13789</v>
      </c>
      <c r="P3143" s="237" t="s">
        <v>13790</v>
      </c>
      <c r="Q3143" s="237" t="s">
        <v>4894</v>
      </c>
      <c r="R3143" s="237" t="s">
        <v>13791</v>
      </c>
      <c r="S3143" s="237" t="s">
        <v>13792</v>
      </c>
      <c r="T3143" s="237" t="s">
        <v>13792</v>
      </c>
      <c r="U3143" s="237" t="s">
        <v>13793</v>
      </c>
      <c r="V3143" s="237" t="s">
        <v>13221</v>
      </c>
      <c r="W3143" s="237"/>
      <c r="X3143" s="237"/>
      <c r="Y3143" s="237" t="s">
        <v>13788</v>
      </c>
      <c r="Z3143" s="237" t="s">
        <v>13789</v>
      </c>
      <c r="AA3143" s="237" t="str">
        <f t="shared" si="535"/>
        <v>トミヤホーム</v>
      </c>
      <c r="AB3143" s="237" t="s">
        <v>4904</v>
      </c>
      <c r="AC3143" s="237" t="str">
        <f t="shared" si="536"/>
        <v>981</v>
      </c>
      <c r="AD3143" s="237" t="str">
        <f t="shared" si="537"/>
        <v>3362</v>
      </c>
      <c r="AE3143" s="237" t="s">
        <v>6068</v>
      </c>
      <c r="AF3143" s="237" t="s">
        <v>13794</v>
      </c>
      <c r="AG3143" s="237" t="str">
        <f t="shared" si="538"/>
        <v>黒川郡富谷町日吉台二丁目２８－８</v>
      </c>
      <c r="AH3143" s="237" t="s">
        <v>13792</v>
      </c>
      <c r="AI3143" s="237" t="s">
        <v>13792</v>
      </c>
      <c r="AJ3143" s="237" t="s">
        <v>332</v>
      </c>
    </row>
    <row r="3144" spans="1:36">
      <c r="A3144" s="237" t="str">
        <f t="shared" si="530"/>
        <v>0422700179共同生活援助（指定共同生活援助）</v>
      </c>
      <c r="B3144" s="237" t="s">
        <v>6167</v>
      </c>
      <c r="C3144" s="237" t="s">
        <v>6168</v>
      </c>
      <c r="D3144" s="237" t="str">
        <f t="shared" si="531"/>
        <v>トクテイヒエイリカツドウホウジンフレアイ</v>
      </c>
      <c r="E3144" s="237" t="s">
        <v>6084</v>
      </c>
      <c r="F3144" s="237" t="str">
        <f t="shared" si="532"/>
        <v>981</v>
      </c>
      <c r="G3144" s="237" t="str">
        <f t="shared" si="533"/>
        <v>3624</v>
      </c>
      <c r="H3144" s="237" t="s">
        <v>6169</v>
      </c>
      <c r="I3144" s="237" t="str">
        <f t="shared" si="534"/>
        <v>黒川郡大和町宮床字下小路４６－１</v>
      </c>
      <c r="J3144" s="237" t="s">
        <v>6170</v>
      </c>
      <c r="K3144" s="237" t="s">
        <v>6170</v>
      </c>
      <c r="L3144" s="237" t="s">
        <v>248</v>
      </c>
      <c r="M3144" s="237" t="s">
        <v>6171</v>
      </c>
      <c r="N3144" s="237" t="s">
        <v>13788</v>
      </c>
      <c r="O3144" s="237" t="s">
        <v>13789</v>
      </c>
      <c r="P3144" s="237" t="s">
        <v>13790</v>
      </c>
      <c r="Q3144" s="237" t="s">
        <v>4894</v>
      </c>
      <c r="R3144" s="237" t="s">
        <v>13791</v>
      </c>
      <c r="S3144" s="237" t="s">
        <v>13792</v>
      </c>
      <c r="T3144" s="237" t="s">
        <v>13792</v>
      </c>
      <c r="U3144" s="237" t="s">
        <v>13793</v>
      </c>
      <c r="V3144" s="237" t="s">
        <v>19060</v>
      </c>
      <c r="W3144" s="237"/>
      <c r="X3144" s="237" t="s">
        <v>13229</v>
      </c>
      <c r="Y3144" s="237" t="s">
        <v>13788</v>
      </c>
      <c r="Z3144" s="237" t="s">
        <v>13789</v>
      </c>
      <c r="AA3144" s="237" t="str">
        <f t="shared" si="535"/>
        <v>トミヤホーム</v>
      </c>
      <c r="AB3144" s="237" t="s">
        <v>13790</v>
      </c>
      <c r="AC3144" s="237" t="str">
        <f t="shared" si="536"/>
        <v>981</v>
      </c>
      <c r="AD3144" s="237" t="str">
        <f t="shared" si="537"/>
        <v>3312</v>
      </c>
      <c r="AE3144" s="237" t="s">
        <v>4894</v>
      </c>
      <c r="AF3144" s="237" t="s">
        <v>13795</v>
      </c>
      <c r="AG3144" s="237" t="str">
        <f t="shared" si="538"/>
        <v>富谷市とちの木2-3-11</v>
      </c>
      <c r="AH3144" s="237" t="s">
        <v>13792</v>
      </c>
      <c r="AI3144" s="237" t="s">
        <v>13792</v>
      </c>
      <c r="AJ3144" s="237" t="s">
        <v>332</v>
      </c>
    </row>
    <row r="3145" spans="1:36">
      <c r="A3145" s="237" t="str">
        <f t="shared" si="530"/>
        <v>0422700187共同生活介護</v>
      </c>
      <c r="B3145" s="237" t="s">
        <v>3096</v>
      </c>
      <c r="C3145" s="237" t="s">
        <v>3097</v>
      </c>
      <c r="D3145" s="237" t="str">
        <f t="shared" si="531"/>
        <v>シャカイフクシホウジンミヤギケンシャカイフクシキョウギカイ</v>
      </c>
      <c r="E3145" s="237" t="s">
        <v>3098</v>
      </c>
      <c r="F3145" s="237" t="str">
        <f t="shared" si="532"/>
        <v>980</v>
      </c>
      <c r="G3145" s="237" t="str">
        <f t="shared" si="533"/>
        <v>0011</v>
      </c>
      <c r="H3145" s="237" t="s">
        <v>3099</v>
      </c>
      <c r="I3145" s="237" t="str">
        <f t="shared" si="534"/>
        <v>仙台市青葉区上杉１丁目２番３号</v>
      </c>
      <c r="J3145" s="237" t="s">
        <v>3100</v>
      </c>
      <c r="K3145" s="237" t="s">
        <v>3101</v>
      </c>
      <c r="L3145" s="237" t="s">
        <v>353</v>
      </c>
      <c r="M3145" s="237" t="s">
        <v>3102</v>
      </c>
      <c r="N3145" s="237" t="s">
        <v>13796</v>
      </c>
      <c r="O3145" s="237" t="s">
        <v>10563</v>
      </c>
      <c r="P3145" s="237" t="s">
        <v>4347</v>
      </c>
      <c r="Q3145" s="237" t="s">
        <v>6056</v>
      </c>
      <c r="R3145" s="237" t="s">
        <v>6179</v>
      </c>
      <c r="S3145" s="237" t="s">
        <v>6180</v>
      </c>
      <c r="T3145" s="237" t="s">
        <v>6181</v>
      </c>
      <c r="U3145" s="237" t="s">
        <v>13797</v>
      </c>
      <c r="V3145" s="237" t="s">
        <v>13221</v>
      </c>
      <c r="W3145" s="237"/>
      <c r="X3145" s="237"/>
      <c r="Y3145" s="237" t="s">
        <v>13796</v>
      </c>
      <c r="Z3145" s="237" t="s">
        <v>10563</v>
      </c>
      <c r="AA3145" s="237" t="str">
        <f t="shared" si="535"/>
        <v>ヒナタ</v>
      </c>
      <c r="AB3145" s="237" t="s">
        <v>4347</v>
      </c>
      <c r="AC3145" s="237" t="str">
        <f t="shared" si="536"/>
        <v>981</v>
      </c>
      <c r="AD3145" s="237" t="str">
        <f t="shared" si="537"/>
        <v>3621</v>
      </c>
      <c r="AE3145" s="237" t="s">
        <v>6056</v>
      </c>
      <c r="AF3145" s="237" t="s">
        <v>13798</v>
      </c>
      <c r="AG3145" s="237" t="str">
        <f t="shared" si="538"/>
        <v>黒川郡大和町吉岡字南金谷下８－７</v>
      </c>
      <c r="AH3145" s="237" t="s">
        <v>6180</v>
      </c>
      <c r="AI3145" s="237" t="s">
        <v>6181</v>
      </c>
      <c r="AJ3145" s="237" t="s">
        <v>332</v>
      </c>
    </row>
    <row r="3146" spans="1:36">
      <c r="A3146" s="237" t="str">
        <f t="shared" si="530"/>
        <v>0422700187共同生活援助（指定共同生活援助）</v>
      </c>
      <c r="B3146" s="237" t="s">
        <v>3096</v>
      </c>
      <c r="C3146" s="237" t="s">
        <v>3097</v>
      </c>
      <c r="D3146" s="237" t="str">
        <f t="shared" si="531"/>
        <v>シャカイフクシホウジンミヤギケンシャカイフクシキョウギカイ</v>
      </c>
      <c r="E3146" s="237" t="s">
        <v>3098</v>
      </c>
      <c r="F3146" s="237" t="str">
        <f t="shared" si="532"/>
        <v>980</v>
      </c>
      <c r="G3146" s="237" t="str">
        <f t="shared" si="533"/>
        <v>0011</v>
      </c>
      <c r="H3146" s="237" t="s">
        <v>3099</v>
      </c>
      <c r="I3146" s="237" t="str">
        <f t="shared" si="534"/>
        <v>仙台市青葉区上杉１丁目２番３号</v>
      </c>
      <c r="J3146" s="237" t="s">
        <v>3100</v>
      </c>
      <c r="K3146" s="237" t="s">
        <v>3101</v>
      </c>
      <c r="L3146" s="237" t="s">
        <v>353</v>
      </c>
      <c r="M3146" s="237" t="s">
        <v>3102</v>
      </c>
      <c r="N3146" s="237" t="s">
        <v>13796</v>
      </c>
      <c r="O3146" s="237" t="s">
        <v>10563</v>
      </c>
      <c r="P3146" s="237" t="s">
        <v>4347</v>
      </c>
      <c r="Q3146" s="237" t="s">
        <v>6056</v>
      </c>
      <c r="R3146" s="237" t="s">
        <v>6179</v>
      </c>
      <c r="S3146" s="237" t="s">
        <v>6180</v>
      </c>
      <c r="T3146" s="237" t="s">
        <v>6181</v>
      </c>
      <c r="U3146" s="237" t="s">
        <v>13797</v>
      </c>
      <c r="V3146" s="237" t="s">
        <v>19060</v>
      </c>
      <c r="W3146" s="237"/>
      <c r="X3146" s="237" t="s">
        <v>13229</v>
      </c>
      <c r="Y3146" s="237" t="s">
        <v>13796</v>
      </c>
      <c r="Z3146" s="237" t="s">
        <v>10563</v>
      </c>
      <c r="AA3146" s="237" t="str">
        <f t="shared" si="535"/>
        <v>ヒナタ</v>
      </c>
      <c r="AB3146" s="237" t="s">
        <v>4347</v>
      </c>
      <c r="AC3146" s="237" t="str">
        <f t="shared" si="536"/>
        <v>981</v>
      </c>
      <c r="AD3146" s="237" t="str">
        <f t="shared" si="537"/>
        <v>3621</v>
      </c>
      <c r="AE3146" s="237" t="s">
        <v>6056</v>
      </c>
      <c r="AF3146" s="237" t="s">
        <v>6179</v>
      </c>
      <c r="AG3146" s="237" t="str">
        <f t="shared" si="538"/>
        <v>黒川郡大和町吉岡字館下４６－１</v>
      </c>
      <c r="AH3146" s="237" t="s">
        <v>6180</v>
      </c>
      <c r="AI3146" s="237" t="s">
        <v>6181</v>
      </c>
      <c r="AJ3146" s="237" t="s">
        <v>260</v>
      </c>
    </row>
    <row r="3147" spans="1:36">
      <c r="A3147" s="237" t="str">
        <f t="shared" si="530"/>
        <v>0422700195共同生活介護</v>
      </c>
      <c r="B3147" s="237" t="s">
        <v>3096</v>
      </c>
      <c r="C3147" s="237" t="s">
        <v>3097</v>
      </c>
      <c r="D3147" s="237" t="str">
        <f t="shared" si="531"/>
        <v>シャカイフクシホウジンミヤギケンシャカイフクシキョウギカイ</v>
      </c>
      <c r="E3147" s="237" t="s">
        <v>3098</v>
      </c>
      <c r="F3147" s="237" t="str">
        <f t="shared" si="532"/>
        <v>980</v>
      </c>
      <c r="G3147" s="237" t="str">
        <f t="shared" si="533"/>
        <v>0011</v>
      </c>
      <c r="H3147" s="237" t="s">
        <v>3099</v>
      </c>
      <c r="I3147" s="237" t="str">
        <f t="shared" si="534"/>
        <v>仙台市青葉区上杉１丁目２番３号</v>
      </c>
      <c r="J3147" s="237" t="s">
        <v>3100</v>
      </c>
      <c r="K3147" s="237" t="s">
        <v>3101</v>
      </c>
      <c r="L3147" s="237" t="s">
        <v>353</v>
      </c>
      <c r="M3147" s="237" t="s">
        <v>3102</v>
      </c>
      <c r="N3147" s="237" t="s">
        <v>13799</v>
      </c>
      <c r="O3147" s="237" t="s">
        <v>13800</v>
      </c>
      <c r="P3147" s="237"/>
      <c r="Q3147" s="237" t="s">
        <v>6128</v>
      </c>
      <c r="R3147" s="237" t="s">
        <v>13801</v>
      </c>
      <c r="S3147" s="237" t="s">
        <v>13802</v>
      </c>
      <c r="T3147" s="237" t="s">
        <v>13802</v>
      </c>
      <c r="U3147" s="237" t="s">
        <v>13803</v>
      </c>
      <c r="V3147" s="237" t="s">
        <v>13221</v>
      </c>
      <c r="W3147" s="237"/>
      <c r="X3147" s="237"/>
      <c r="Y3147" s="237" t="s">
        <v>13799</v>
      </c>
      <c r="Z3147" s="237" t="s">
        <v>13800</v>
      </c>
      <c r="AA3147" s="237" t="str">
        <f t="shared" si="535"/>
        <v>ヒナゲシホーム</v>
      </c>
      <c r="AB3147" s="237" t="s">
        <v>6162</v>
      </c>
      <c r="AC3147" s="237" t="str">
        <f t="shared" si="536"/>
        <v>981</v>
      </c>
      <c r="AD3147" s="237" t="str">
        <f t="shared" si="537"/>
        <v>3502</v>
      </c>
      <c r="AE3147" s="237" t="s">
        <v>6128</v>
      </c>
      <c r="AF3147" s="237" t="s">
        <v>13801</v>
      </c>
      <c r="AG3147" s="237" t="str">
        <f t="shared" si="538"/>
        <v>黒川郡大郷町中村字遠多田59-6</v>
      </c>
      <c r="AH3147" s="237" t="s">
        <v>13802</v>
      </c>
      <c r="AI3147" s="237" t="s">
        <v>13802</v>
      </c>
      <c r="AJ3147" s="237" t="s">
        <v>332</v>
      </c>
    </row>
    <row r="3148" spans="1:36">
      <c r="A3148" s="237" t="str">
        <f t="shared" si="530"/>
        <v>0422700195共同生活援助</v>
      </c>
      <c r="B3148" s="237" t="s">
        <v>3096</v>
      </c>
      <c r="C3148" s="237" t="s">
        <v>3097</v>
      </c>
      <c r="D3148" s="237" t="str">
        <f t="shared" si="531"/>
        <v>シャカイフクシホウジンミヤギケンシャカイフクシキョウギカイ</v>
      </c>
      <c r="E3148" s="237" t="s">
        <v>3098</v>
      </c>
      <c r="F3148" s="237" t="str">
        <f t="shared" si="532"/>
        <v>980</v>
      </c>
      <c r="G3148" s="237" t="str">
        <f t="shared" si="533"/>
        <v>0011</v>
      </c>
      <c r="H3148" s="237" t="s">
        <v>3099</v>
      </c>
      <c r="I3148" s="237" t="str">
        <f t="shared" si="534"/>
        <v>仙台市青葉区上杉１丁目２番３号</v>
      </c>
      <c r="J3148" s="237" t="s">
        <v>3100</v>
      </c>
      <c r="K3148" s="237" t="s">
        <v>3101</v>
      </c>
      <c r="L3148" s="237" t="s">
        <v>353</v>
      </c>
      <c r="M3148" s="237" t="s">
        <v>3102</v>
      </c>
      <c r="N3148" s="237" t="s">
        <v>13799</v>
      </c>
      <c r="O3148" s="237" t="s">
        <v>13800</v>
      </c>
      <c r="P3148" s="237"/>
      <c r="Q3148" s="237" t="s">
        <v>6128</v>
      </c>
      <c r="R3148" s="237" t="s">
        <v>13801</v>
      </c>
      <c r="S3148" s="237" t="s">
        <v>13802</v>
      </c>
      <c r="T3148" s="237" t="s">
        <v>13802</v>
      </c>
      <c r="U3148" s="237" t="s">
        <v>13803</v>
      </c>
      <c r="V3148" s="237" t="s">
        <v>13222</v>
      </c>
      <c r="W3148" s="237"/>
      <c r="X3148" s="237"/>
      <c r="Y3148" s="237" t="s">
        <v>13799</v>
      </c>
      <c r="Z3148" s="237" t="s">
        <v>13800</v>
      </c>
      <c r="AA3148" s="237" t="str">
        <f t="shared" si="535"/>
        <v>ヒナゲシホーム</v>
      </c>
      <c r="AB3148" s="237" t="s">
        <v>6162</v>
      </c>
      <c r="AC3148" s="237" t="str">
        <f t="shared" si="536"/>
        <v>981</v>
      </c>
      <c r="AD3148" s="237" t="str">
        <f t="shared" si="537"/>
        <v>3502</v>
      </c>
      <c r="AE3148" s="237" t="s">
        <v>6128</v>
      </c>
      <c r="AF3148" s="237" t="s">
        <v>13801</v>
      </c>
      <c r="AG3148" s="237" t="str">
        <f t="shared" si="538"/>
        <v>黒川郡大郷町中村字遠多田59-6</v>
      </c>
      <c r="AH3148" s="237" t="s">
        <v>13802</v>
      </c>
      <c r="AI3148" s="237" t="s">
        <v>13802</v>
      </c>
      <c r="AJ3148" s="237" t="s">
        <v>332</v>
      </c>
    </row>
    <row r="3149" spans="1:36">
      <c r="A3149" s="237" t="str">
        <f t="shared" si="530"/>
        <v>0422700203共同生活介護</v>
      </c>
      <c r="B3149" s="237" t="s">
        <v>6048</v>
      </c>
      <c r="C3149" s="237" t="s">
        <v>6049</v>
      </c>
      <c r="D3149" s="237" t="str">
        <f t="shared" si="531"/>
        <v>トクテイヒエイリカツドウホウジン　クロカワココロノオウエンダン</v>
      </c>
      <c r="E3149" s="237" t="s">
        <v>4347</v>
      </c>
      <c r="F3149" s="237" t="str">
        <f t="shared" si="532"/>
        <v>981</v>
      </c>
      <c r="G3149" s="237" t="str">
        <f t="shared" si="533"/>
        <v>3621</v>
      </c>
      <c r="H3149" s="237" t="s">
        <v>6050</v>
      </c>
      <c r="I3149" s="237" t="str">
        <f t="shared" si="534"/>
        <v>黒川郡大和町吉岡字館下４７番</v>
      </c>
      <c r="J3149" s="237" t="s">
        <v>6051</v>
      </c>
      <c r="K3149" s="237" t="s">
        <v>6052</v>
      </c>
      <c r="L3149" s="237" t="s">
        <v>248</v>
      </c>
      <c r="M3149" s="237" t="s">
        <v>6053</v>
      </c>
      <c r="N3149" s="237" t="s">
        <v>13804</v>
      </c>
      <c r="O3149" s="237" t="s">
        <v>13805</v>
      </c>
      <c r="P3149" s="237" t="s">
        <v>4347</v>
      </c>
      <c r="Q3149" s="237" t="s">
        <v>6056</v>
      </c>
      <c r="R3149" s="237" t="s">
        <v>13806</v>
      </c>
      <c r="S3149" s="237" t="s">
        <v>6051</v>
      </c>
      <c r="T3149" s="237" t="s">
        <v>6051</v>
      </c>
      <c r="U3149" s="237" t="s">
        <v>13807</v>
      </c>
      <c r="V3149" s="237" t="s">
        <v>13221</v>
      </c>
      <c r="W3149" s="237"/>
      <c r="X3149" s="237"/>
      <c r="Y3149" s="237" t="s">
        <v>13804</v>
      </c>
      <c r="Z3149" s="237" t="s">
        <v>13805</v>
      </c>
      <c r="AA3149" s="237" t="str">
        <f t="shared" si="535"/>
        <v>マチキッサリョウトモサン</v>
      </c>
      <c r="AB3149" s="237" t="s">
        <v>4347</v>
      </c>
      <c r="AC3149" s="237" t="str">
        <f t="shared" si="536"/>
        <v>981</v>
      </c>
      <c r="AD3149" s="237" t="str">
        <f t="shared" si="537"/>
        <v>3621</v>
      </c>
      <c r="AE3149" s="237" t="s">
        <v>6056</v>
      </c>
      <c r="AF3149" s="237" t="s">
        <v>13806</v>
      </c>
      <c r="AG3149" s="237" t="str">
        <f t="shared" si="538"/>
        <v>黒川郡大和町吉岡字館下47</v>
      </c>
      <c r="AH3149" s="237" t="s">
        <v>6051</v>
      </c>
      <c r="AI3149" s="237" t="s">
        <v>6051</v>
      </c>
      <c r="AJ3149" s="237" t="s">
        <v>332</v>
      </c>
    </row>
    <row r="3150" spans="1:36">
      <c r="A3150" s="237" t="str">
        <f t="shared" si="530"/>
        <v>0422700203共同生活援助（指定共同生活援助）</v>
      </c>
      <c r="B3150" s="237" t="s">
        <v>6048</v>
      </c>
      <c r="C3150" s="237" t="s">
        <v>6049</v>
      </c>
      <c r="D3150" s="237" t="str">
        <f t="shared" si="531"/>
        <v>トクテイヒエイリカツドウホウジン　クロカワココロノオウエンダン</v>
      </c>
      <c r="E3150" s="237" t="s">
        <v>4347</v>
      </c>
      <c r="F3150" s="237" t="str">
        <f t="shared" si="532"/>
        <v>981</v>
      </c>
      <c r="G3150" s="237" t="str">
        <f t="shared" si="533"/>
        <v>3621</v>
      </c>
      <c r="H3150" s="237" t="s">
        <v>6050</v>
      </c>
      <c r="I3150" s="237" t="str">
        <f t="shared" si="534"/>
        <v>黒川郡大和町吉岡字館下４７番</v>
      </c>
      <c r="J3150" s="237" t="s">
        <v>6051</v>
      </c>
      <c r="K3150" s="237" t="s">
        <v>6052</v>
      </c>
      <c r="L3150" s="237" t="s">
        <v>248</v>
      </c>
      <c r="M3150" s="237" t="s">
        <v>6053</v>
      </c>
      <c r="N3150" s="237" t="s">
        <v>13804</v>
      </c>
      <c r="O3150" s="237" t="s">
        <v>13805</v>
      </c>
      <c r="P3150" s="237" t="s">
        <v>4347</v>
      </c>
      <c r="Q3150" s="237" t="s">
        <v>6056</v>
      </c>
      <c r="R3150" s="237" t="s">
        <v>13806</v>
      </c>
      <c r="S3150" s="237" t="s">
        <v>6051</v>
      </c>
      <c r="T3150" s="237" t="s">
        <v>6051</v>
      </c>
      <c r="U3150" s="237" t="s">
        <v>13807</v>
      </c>
      <c r="V3150" s="237" t="s">
        <v>19060</v>
      </c>
      <c r="W3150" s="237"/>
      <c r="X3150" s="237" t="s">
        <v>13229</v>
      </c>
      <c r="Y3150" s="237" t="s">
        <v>13804</v>
      </c>
      <c r="Z3150" s="237" t="s">
        <v>13805</v>
      </c>
      <c r="AA3150" s="237" t="str">
        <f t="shared" si="535"/>
        <v>マチキッサリョウトモサン</v>
      </c>
      <c r="AB3150" s="237" t="s">
        <v>4347</v>
      </c>
      <c r="AC3150" s="237" t="str">
        <f t="shared" si="536"/>
        <v>981</v>
      </c>
      <c r="AD3150" s="237" t="str">
        <f t="shared" si="537"/>
        <v>3621</v>
      </c>
      <c r="AE3150" s="237" t="s">
        <v>6056</v>
      </c>
      <c r="AF3150" s="237" t="s">
        <v>13806</v>
      </c>
      <c r="AG3150" s="237" t="str">
        <f t="shared" si="538"/>
        <v>黒川郡大和町吉岡字館下47</v>
      </c>
      <c r="AH3150" s="237" t="s">
        <v>6051</v>
      </c>
      <c r="AI3150" s="237" t="s">
        <v>6051</v>
      </c>
      <c r="AJ3150" s="237" t="s">
        <v>260</v>
      </c>
    </row>
    <row r="3151" spans="1:36">
      <c r="A3151" s="237" t="str">
        <f t="shared" ref="A3151:A3214" si="539">U3151&amp;V3151</f>
        <v>0422700302共同生活介護</v>
      </c>
      <c r="B3151" s="237" t="s">
        <v>4725</v>
      </c>
      <c r="C3151" s="237" t="s">
        <v>4726</v>
      </c>
      <c r="D3151" s="237" t="str">
        <f t="shared" ref="D3151:D3214" si="540">DBCS(C3151)</f>
        <v>シャカイフクシホウジンミンナノワ</v>
      </c>
      <c r="E3151" s="237" t="s">
        <v>4727</v>
      </c>
      <c r="F3151" s="237" t="str">
        <f t="shared" ref="F3151:F3214" si="541">LEFT(E3151,3)</f>
        <v>981</v>
      </c>
      <c r="G3151" s="237" t="str">
        <f t="shared" ref="G3151:G3214" si="542">RIGHT(E3151,4)</f>
        <v>3602</v>
      </c>
      <c r="H3151" s="237" t="s">
        <v>4728</v>
      </c>
      <c r="I3151" s="237" t="str">
        <f t="shared" ref="I3151:I3214" si="543">SUBSTITUTE(H3151,"宮城県","")</f>
        <v>黒川郡大衡村大衡字鐙沢１２番５４</v>
      </c>
      <c r="J3151" s="237" t="s">
        <v>4729</v>
      </c>
      <c r="K3151" s="237" t="s">
        <v>4730</v>
      </c>
      <c r="L3151" s="237" t="s">
        <v>248</v>
      </c>
      <c r="M3151" s="237" t="s">
        <v>4731</v>
      </c>
      <c r="N3151" s="237" t="s">
        <v>6160</v>
      </c>
      <c r="O3151" s="237" t="s">
        <v>6161</v>
      </c>
      <c r="P3151" s="237" t="s">
        <v>6162</v>
      </c>
      <c r="Q3151" s="237" t="s">
        <v>6128</v>
      </c>
      <c r="R3151" s="237" t="s">
        <v>6163</v>
      </c>
      <c r="S3151" s="237" t="s">
        <v>6164</v>
      </c>
      <c r="T3151" s="237" t="s">
        <v>6165</v>
      </c>
      <c r="U3151" s="237" t="s">
        <v>13808</v>
      </c>
      <c r="V3151" s="237" t="s">
        <v>13221</v>
      </c>
      <c r="W3151" s="237"/>
      <c r="X3151" s="237"/>
      <c r="Y3151" s="237" t="s">
        <v>6160</v>
      </c>
      <c r="Z3151" s="237" t="s">
        <v>6161</v>
      </c>
      <c r="AA3151" s="237" t="str">
        <f t="shared" ref="AA3151:AA3214" si="544">DBCS(Z3151)</f>
        <v>ワ・ワ・ワオオサト</v>
      </c>
      <c r="AB3151" s="237" t="s">
        <v>6162</v>
      </c>
      <c r="AC3151" s="237" t="str">
        <f t="shared" ref="AC3151:AC3214" si="545">LEFT(AB3151,3)</f>
        <v>981</v>
      </c>
      <c r="AD3151" s="237" t="str">
        <f t="shared" ref="AD3151:AD3214" si="546">RIGHT(AB3151,4)</f>
        <v>3502</v>
      </c>
      <c r="AE3151" s="237" t="s">
        <v>6128</v>
      </c>
      <c r="AF3151" s="237" t="s">
        <v>6163</v>
      </c>
      <c r="AG3151" s="237" t="str">
        <f t="shared" ref="AG3151:AG3214" si="547">SUBSTITUTE(AF3151,"宮城県","")</f>
        <v>黒川郡大郷町粕川字田中3-1</v>
      </c>
      <c r="AH3151" s="237" t="s">
        <v>6164</v>
      </c>
      <c r="AI3151" s="237" t="s">
        <v>6165</v>
      </c>
      <c r="AJ3151" s="237" t="s">
        <v>332</v>
      </c>
    </row>
    <row r="3152" spans="1:36">
      <c r="A3152" s="237" t="str">
        <f t="shared" si="539"/>
        <v>0422700302共同生活援助（指定共同生活援助）</v>
      </c>
      <c r="B3152" s="237" t="s">
        <v>4725</v>
      </c>
      <c r="C3152" s="237" t="s">
        <v>4726</v>
      </c>
      <c r="D3152" s="237" t="str">
        <f t="shared" si="540"/>
        <v>シャカイフクシホウジンミンナノワ</v>
      </c>
      <c r="E3152" s="237" t="s">
        <v>4727</v>
      </c>
      <c r="F3152" s="237" t="str">
        <f t="shared" si="541"/>
        <v>981</v>
      </c>
      <c r="G3152" s="237" t="str">
        <f t="shared" si="542"/>
        <v>3602</v>
      </c>
      <c r="H3152" s="237" t="s">
        <v>4728</v>
      </c>
      <c r="I3152" s="237" t="str">
        <f t="shared" si="543"/>
        <v>黒川郡大衡村大衡字鐙沢１２番５４</v>
      </c>
      <c r="J3152" s="237" t="s">
        <v>4729</v>
      </c>
      <c r="K3152" s="237" t="s">
        <v>4730</v>
      </c>
      <c r="L3152" s="237" t="s">
        <v>248</v>
      </c>
      <c r="M3152" s="237" t="s">
        <v>4731</v>
      </c>
      <c r="N3152" s="237" t="s">
        <v>6160</v>
      </c>
      <c r="O3152" s="237" t="s">
        <v>6161</v>
      </c>
      <c r="P3152" s="237" t="s">
        <v>6162</v>
      </c>
      <c r="Q3152" s="237" t="s">
        <v>6128</v>
      </c>
      <c r="R3152" s="237" t="s">
        <v>6163</v>
      </c>
      <c r="S3152" s="237" t="s">
        <v>6164</v>
      </c>
      <c r="T3152" s="237" t="s">
        <v>6165</v>
      </c>
      <c r="U3152" s="237" t="s">
        <v>13808</v>
      </c>
      <c r="V3152" s="237" t="s">
        <v>19060</v>
      </c>
      <c r="W3152" s="237"/>
      <c r="X3152" s="237" t="s">
        <v>13229</v>
      </c>
      <c r="Y3152" s="237" t="s">
        <v>6160</v>
      </c>
      <c r="Z3152" s="237" t="s">
        <v>6161</v>
      </c>
      <c r="AA3152" s="237" t="str">
        <f t="shared" si="544"/>
        <v>ワ・ワ・ワオオサト</v>
      </c>
      <c r="AB3152" s="237" t="s">
        <v>6162</v>
      </c>
      <c r="AC3152" s="237" t="str">
        <f t="shared" si="545"/>
        <v>981</v>
      </c>
      <c r="AD3152" s="237" t="str">
        <f t="shared" si="546"/>
        <v>3502</v>
      </c>
      <c r="AE3152" s="237" t="s">
        <v>6128</v>
      </c>
      <c r="AF3152" s="237" t="s">
        <v>6163</v>
      </c>
      <c r="AG3152" s="237" t="str">
        <f t="shared" si="547"/>
        <v>黒川郡大郷町粕川字田中3-1</v>
      </c>
      <c r="AH3152" s="237" t="s">
        <v>6164</v>
      </c>
      <c r="AI3152" s="237" t="s">
        <v>6165</v>
      </c>
      <c r="AJ3152" s="237" t="s">
        <v>260</v>
      </c>
    </row>
    <row r="3153" spans="1:36">
      <c r="A3153" s="237" t="str">
        <f t="shared" si="539"/>
        <v>0422700369共同生活援助（外部サービス利用型）</v>
      </c>
      <c r="B3153" s="237" t="s">
        <v>13685</v>
      </c>
      <c r="C3153" s="237" t="s">
        <v>13686</v>
      </c>
      <c r="D3153" s="237" t="str">
        <f t="shared" si="540"/>
        <v>イリョウホウジンシャダンセイザンカイ</v>
      </c>
      <c r="E3153" s="237" t="s">
        <v>12345</v>
      </c>
      <c r="F3153" s="237" t="str">
        <f t="shared" si="541"/>
        <v>981</v>
      </c>
      <c r="G3153" s="237" t="str">
        <f t="shared" si="542"/>
        <v>3111</v>
      </c>
      <c r="H3153" s="237" t="s">
        <v>13687</v>
      </c>
      <c r="I3153" s="237" t="str">
        <f t="shared" si="543"/>
        <v>仙台市泉区松森字下町８番地の１</v>
      </c>
      <c r="J3153" s="237" t="s">
        <v>13688</v>
      </c>
      <c r="K3153" s="237" t="s">
        <v>13689</v>
      </c>
      <c r="L3153" s="237" t="s">
        <v>248</v>
      </c>
      <c r="M3153" s="237" t="s">
        <v>13690</v>
      </c>
      <c r="N3153" s="237" t="s">
        <v>13809</v>
      </c>
      <c r="O3153" s="237" t="s">
        <v>13810</v>
      </c>
      <c r="P3153" s="237" t="s">
        <v>4932</v>
      </c>
      <c r="Q3153" s="237" t="s">
        <v>4894</v>
      </c>
      <c r="R3153" s="237" t="s">
        <v>13811</v>
      </c>
      <c r="S3153" s="237" t="s">
        <v>13812</v>
      </c>
      <c r="T3153" s="237" t="s">
        <v>13813</v>
      </c>
      <c r="U3153" s="237" t="s">
        <v>13814</v>
      </c>
      <c r="V3153" s="237" t="s">
        <v>19061</v>
      </c>
      <c r="W3153" s="237"/>
      <c r="X3153" s="237" t="s">
        <v>13322</v>
      </c>
      <c r="Y3153" s="237" t="s">
        <v>13809</v>
      </c>
      <c r="Z3153" s="237" t="s">
        <v>13810</v>
      </c>
      <c r="AA3153" s="237" t="str">
        <f t="shared" si="544"/>
        <v>ケアホームイチイノモリ</v>
      </c>
      <c r="AB3153" s="237" t="s">
        <v>4932</v>
      </c>
      <c r="AC3153" s="237" t="str">
        <f t="shared" si="545"/>
        <v>981</v>
      </c>
      <c r="AD3153" s="237" t="str">
        <f t="shared" si="546"/>
        <v>3352</v>
      </c>
      <c r="AE3153" s="237" t="s">
        <v>4894</v>
      </c>
      <c r="AF3153" s="237" t="s">
        <v>13811</v>
      </c>
      <c r="AG3153" s="237" t="str">
        <f t="shared" si="547"/>
        <v>富谷市富ケ丘二丁目１０番１５号</v>
      </c>
      <c r="AH3153" s="237" t="s">
        <v>13815</v>
      </c>
      <c r="AI3153" s="237" t="s">
        <v>13816</v>
      </c>
      <c r="AJ3153" s="237" t="s">
        <v>260</v>
      </c>
    </row>
    <row r="3154" spans="1:36">
      <c r="A3154" s="237" t="str">
        <f t="shared" si="539"/>
        <v>0422700385共同生活介護</v>
      </c>
      <c r="B3154" s="237" t="s">
        <v>2902</v>
      </c>
      <c r="C3154" s="237" t="s">
        <v>2903</v>
      </c>
      <c r="D3154" s="237" t="str">
        <f t="shared" si="540"/>
        <v>トクテイヒエイリカツドウホウジンコウソウ</v>
      </c>
      <c r="E3154" s="237" t="s">
        <v>2904</v>
      </c>
      <c r="F3154" s="237" t="str">
        <f t="shared" si="541"/>
        <v>981</v>
      </c>
      <c r="G3154" s="237" t="str">
        <f t="shared" si="542"/>
        <v>0134</v>
      </c>
      <c r="H3154" s="237" t="s">
        <v>2905</v>
      </c>
      <c r="I3154" s="237" t="str">
        <f t="shared" si="543"/>
        <v>宮城郡利府町しらかし台6丁目1-10</v>
      </c>
      <c r="J3154" s="237" t="s">
        <v>2906</v>
      </c>
      <c r="K3154" s="237" t="s">
        <v>2907</v>
      </c>
      <c r="L3154" s="237" t="s">
        <v>248</v>
      </c>
      <c r="M3154" s="237" t="s">
        <v>2908</v>
      </c>
      <c r="N3154" s="237" t="s">
        <v>6237</v>
      </c>
      <c r="O3154" s="237" t="s">
        <v>6238</v>
      </c>
      <c r="P3154" s="237" t="s">
        <v>4952</v>
      </c>
      <c r="Q3154" s="237" t="s">
        <v>4894</v>
      </c>
      <c r="R3154" s="237" t="s">
        <v>6239</v>
      </c>
      <c r="S3154" s="237" t="s">
        <v>6240</v>
      </c>
      <c r="T3154" s="237" t="s">
        <v>6240</v>
      </c>
      <c r="U3154" s="237" t="s">
        <v>13817</v>
      </c>
      <c r="V3154" s="237" t="s">
        <v>13221</v>
      </c>
      <c r="W3154" s="237"/>
      <c r="X3154" s="237"/>
      <c r="Y3154" s="237" t="s">
        <v>6237</v>
      </c>
      <c r="Z3154" s="237" t="s">
        <v>6238</v>
      </c>
      <c r="AA3154" s="237" t="str">
        <f t="shared" si="544"/>
        <v>ボクノイエ　ワタシノイエ</v>
      </c>
      <c r="AB3154" s="237" t="s">
        <v>4952</v>
      </c>
      <c r="AC3154" s="237" t="str">
        <f t="shared" si="545"/>
        <v>981</v>
      </c>
      <c r="AD3154" s="237" t="str">
        <f t="shared" si="546"/>
        <v>3303</v>
      </c>
      <c r="AE3154" s="237" t="s">
        <v>6068</v>
      </c>
      <c r="AF3154" s="237" t="s">
        <v>13818</v>
      </c>
      <c r="AG3154" s="237" t="str">
        <f t="shared" si="547"/>
        <v>黒川郡富谷町太子堂一丁目１４番２号</v>
      </c>
      <c r="AH3154" s="237" t="s">
        <v>6240</v>
      </c>
      <c r="AI3154" s="237" t="s">
        <v>6240</v>
      </c>
      <c r="AJ3154" s="237" t="s">
        <v>332</v>
      </c>
    </row>
    <row r="3155" spans="1:36">
      <c r="A3155" s="237" t="str">
        <f t="shared" si="539"/>
        <v>0422700385共同生活援助（指定共同生活援助）</v>
      </c>
      <c r="B3155" s="237" t="s">
        <v>2902</v>
      </c>
      <c r="C3155" s="237" t="s">
        <v>2903</v>
      </c>
      <c r="D3155" s="237" t="str">
        <f t="shared" si="540"/>
        <v>トクテイヒエイリカツドウホウジンコウソウ</v>
      </c>
      <c r="E3155" s="237" t="s">
        <v>2904</v>
      </c>
      <c r="F3155" s="237" t="str">
        <f t="shared" si="541"/>
        <v>981</v>
      </c>
      <c r="G3155" s="237" t="str">
        <f t="shared" si="542"/>
        <v>0134</v>
      </c>
      <c r="H3155" s="237" t="s">
        <v>2905</v>
      </c>
      <c r="I3155" s="237" t="str">
        <f t="shared" si="543"/>
        <v>宮城郡利府町しらかし台6丁目1-10</v>
      </c>
      <c r="J3155" s="237" t="s">
        <v>2906</v>
      </c>
      <c r="K3155" s="237" t="s">
        <v>2907</v>
      </c>
      <c r="L3155" s="237" t="s">
        <v>248</v>
      </c>
      <c r="M3155" s="237" t="s">
        <v>2908</v>
      </c>
      <c r="N3155" s="237" t="s">
        <v>6237</v>
      </c>
      <c r="O3155" s="237" t="s">
        <v>6238</v>
      </c>
      <c r="P3155" s="237" t="s">
        <v>4952</v>
      </c>
      <c r="Q3155" s="237" t="s">
        <v>4894</v>
      </c>
      <c r="R3155" s="237" t="s">
        <v>6239</v>
      </c>
      <c r="S3155" s="237" t="s">
        <v>6240</v>
      </c>
      <c r="T3155" s="237" t="s">
        <v>6240</v>
      </c>
      <c r="U3155" s="237" t="s">
        <v>13817</v>
      </c>
      <c r="V3155" s="237" t="s">
        <v>19060</v>
      </c>
      <c r="W3155" s="237"/>
      <c r="X3155" s="237" t="s">
        <v>13229</v>
      </c>
      <c r="Y3155" s="237" t="s">
        <v>6237</v>
      </c>
      <c r="Z3155" s="237" t="s">
        <v>6238</v>
      </c>
      <c r="AA3155" s="237" t="str">
        <f t="shared" si="544"/>
        <v>ボクノイエ　ワタシノイエ</v>
      </c>
      <c r="AB3155" s="237" t="s">
        <v>4952</v>
      </c>
      <c r="AC3155" s="237" t="str">
        <f t="shared" si="545"/>
        <v>981</v>
      </c>
      <c r="AD3155" s="237" t="str">
        <f t="shared" si="546"/>
        <v>3303</v>
      </c>
      <c r="AE3155" s="237" t="s">
        <v>4894</v>
      </c>
      <c r="AF3155" s="237" t="s">
        <v>6239</v>
      </c>
      <c r="AG3155" s="237" t="str">
        <f t="shared" si="547"/>
        <v>富谷市太子堂一丁目１４番２号</v>
      </c>
      <c r="AH3155" s="237" t="s">
        <v>6240</v>
      </c>
      <c r="AI3155" s="237" t="s">
        <v>6240</v>
      </c>
      <c r="AJ3155" s="237" t="s">
        <v>260</v>
      </c>
    </row>
    <row r="3156" spans="1:36">
      <c r="A3156" s="237" t="str">
        <f t="shared" si="539"/>
        <v>0422700633共同生活援助（外部サービス利用型）</v>
      </c>
      <c r="B3156" s="237" t="s">
        <v>13819</v>
      </c>
      <c r="C3156" s="237" t="s">
        <v>13820</v>
      </c>
      <c r="D3156" s="237" t="str">
        <f t="shared" si="540"/>
        <v>カブシキカイシャフィリア</v>
      </c>
      <c r="E3156" s="237" t="s">
        <v>4925</v>
      </c>
      <c r="F3156" s="237" t="str">
        <f t="shared" si="541"/>
        <v>981</v>
      </c>
      <c r="G3156" s="237" t="str">
        <f t="shared" si="542"/>
        <v>3136</v>
      </c>
      <c r="H3156" s="237" t="s">
        <v>13821</v>
      </c>
      <c r="I3156" s="237" t="str">
        <f t="shared" si="543"/>
        <v>仙台市泉区将監殿4-15-5</v>
      </c>
      <c r="J3156" s="237" t="s">
        <v>13822</v>
      </c>
      <c r="K3156" s="237" t="s">
        <v>13822</v>
      </c>
      <c r="L3156" s="237" t="s">
        <v>339</v>
      </c>
      <c r="M3156" s="237" t="s">
        <v>8458</v>
      </c>
      <c r="N3156" s="237" t="s">
        <v>13823</v>
      </c>
      <c r="O3156" s="237" t="s">
        <v>13824</v>
      </c>
      <c r="P3156" s="237" t="s">
        <v>6436</v>
      </c>
      <c r="Q3156" s="237" t="s">
        <v>6056</v>
      </c>
      <c r="R3156" s="237" t="s">
        <v>13825</v>
      </c>
      <c r="S3156" s="237" t="s">
        <v>13826</v>
      </c>
      <c r="T3156" s="237"/>
      <c r="U3156" s="237" t="s">
        <v>13827</v>
      </c>
      <c r="V3156" s="237" t="s">
        <v>19061</v>
      </c>
      <c r="W3156" s="237"/>
      <c r="X3156" s="237" t="s">
        <v>13322</v>
      </c>
      <c r="Y3156" s="237" t="s">
        <v>13823</v>
      </c>
      <c r="Z3156" s="237" t="s">
        <v>13824</v>
      </c>
      <c r="AA3156" s="237" t="str">
        <f t="shared" si="544"/>
        <v>コハク</v>
      </c>
      <c r="AB3156" s="237" t="s">
        <v>6436</v>
      </c>
      <c r="AC3156" s="237" t="str">
        <f t="shared" si="545"/>
        <v>981</v>
      </c>
      <c r="AD3156" s="237" t="str">
        <f t="shared" si="546"/>
        <v>3622</v>
      </c>
      <c r="AE3156" s="237" t="s">
        <v>6056</v>
      </c>
      <c r="AF3156" s="237" t="s">
        <v>13825</v>
      </c>
      <c r="AG3156" s="237" t="str">
        <f t="shared" si="547"/>
        <v>黒川郡大和町もみじケ丘1-35-9</v>
      </c>
      <c r="AH3156" s="237" t="s">
        <v>13826</v>
      </c>
      <c r="AI3156" s="237"/>
      <c r="AJ3156" s="237" t="s">
        <v>332</v>
      </c>
    </row>
    <row r="3157" spans="1:36">
      <c r="A3157" s="237" t="str">
        <f t="shared" si="539"/>
        <v>0422700641共同生活援助（指定共同生活援助）</v>
      </c>
      <c r="B3157" s="237" t="s">
        <v>13828</v>
      </c>
      <c r="C3157" s="237" t="s">
        <v>13829</v>
      </c>
      <c r="D3157" s="237" t="str">
        <f t="shared" si="540"/>
        <v>イッパンシャダンホウジンハピネスノハネ</v>
      </c>
      <c r="E3157" s="237" t="s">
        <v>6436</v>
      </c>
      <c r="F3157" s="237" t="str">
        <f t="shared" si="541"/>
        <v>981</v>
      </c>
      <c r="G3157" s="237" t="str">
        <f t="shared" si="542"/>
        <v>3622</v>
      </c>
      <c r="H3157" s="237" t="s">
        <v>13830</v>
      </c>
      <c r="I3157" s="237" t="str">
        <f t="shared" si="543"/>
        <v>黒川郡大和町もみじケ丘一丁目３５番地の９</v>
      </c>
      <c r="J3157" s="237" t="s">
        <v>13826</v>
      </c>
      <c r="K3157" s="237" t="s">
        <v>13826</v>
      </c>
      <c r="L3157" s="237" t="s">
        <v>901</v>
      </c>
      <c r="M3157" s="237" t="s">
        <v>13831</v>
      </c>
      <c r="N3157" s="237" t="s">
        <v>13823</v>
      </c>
      <c r="O3157" s="237" t="s">
        <v>13824</v>
      </c>
      <c r="P3157" s="237" t="s">
        <v>6436</v>
      </c>
      <c r="Q3157" s="237" t="s">
        <v>6056</v>
      </c>
      <c r="R3157" s="237" t="s">
        <v>13832</v>
      </c>
      <c r="S3157" s="237" t="s">
        <v>13833</v>
      </c>
      <c r="T3157" s="237" t="s">
        <v>4928</v>
      </c>
      <c r="U3157" s="237" t="s">
        <v>13834</v>
      </c>
      <c r="V3157" s="237" t="s">
        <v>19060</v>
      </c>
      <c r="W3157" s="237"/>
      <c r="X3157" s="237" t="s">
        <v>13229</v>
      </c>
      <c r="Y3157" s="237" t="s">
        <v>13835</v>
      </c>
      <c r="Z3157" s="237" t="s">
        <v>13836</v>
      </c>
      <c r="AA3157" s="237" t="str">
        <f t="shared" si="544"/>
        <v>ハピネスノハネ</v>
      </c>
      <c r="AB3157" s="237" t="s">
        <v>6436</v>
      </c>
      <c r="AC3157" s="237" t="str">
        <f t="shared" si="545"/>
        <v>981</v>
      </c>
      <c r="AD3157" s="237" t="str">
        <f t="shared" si="546"/>
        <v>3622</v>
      </c>
      <c r="AE3157" s="237" t="s">
        <v>6056</v>
      </c>
      <c r="AF3157" s="237" t="s">
        <v>13832</v>
      </c>
      <c r="AG3157" s="237" t="str">
        <f t="shared" si="547"/>
        <v>黒川郡大和町もみじケ丘1－35－9</v>
      </c>
      <c r="AH3157" s="237" t="s">
        <v>13833</v>
      </c>
      <c r="AI3157" s="237" t="s">
        <v>4928</v>
      </c>
      <c r="AJ3157" s="237" t="s">
        <v>260</v>
      </c>
    </row>
    <row r="3158" spans="1:36">
      <c r="A3158" s="237" t="str">
        <f t="shared" si="539"/>
        <v>0422700708共同生活援助（指定共同生活援助）</v>
      </c>
      <c r="B3158" s="237" t="s">
        <v>6167</v>
      </c>
      <c r="C3158" s="237" t="s">
        <v>6168</v>
      </c>
      <c r="D3158" s="237" t="str">
        <f t="shared" si="540"/>
        <v>トクテイヒエイリカツドウホウジンフレアイ</v>
      </c>
      <c r="E3158" s="237" t="s">
        <v>6084</v>
      </c>
      <c r="F3158" s="237" t="str">
        <f t="shared" si="541"/>
        <v>981</v>
      </c>
      <c r="G3158" s="237" t="str">
        <f t="shared" si="542"/>
        <v>3624</v>
      </c>
      <c r="H3158" s="237" t="s">
        <v>6169</v>
      </c>
      <c r="I3158" s="237" t="str">
        <f t="shared" si="543"/>
        <v>黒川郡大和町宮床字下小路４６－１</v>
      </c>
      <c r="J3158" s="237" t="s">
        <v>6170</v>
      </c>
      <c r="K3158" s="237" t="s">
        <v>6170</v>
      </c>
      <c r="L3158" s="237" t="s">
        <v>248</v>
      </c>
      <c r="M3158" s="237" t="s">
        <v>6171</v>
      </c>
      <c r="N3158" s="237" t="s">
        <v>13837</v>
      </c>
      <c r="O3158" s="237" t="s">
        <v>13838</v>
      </c>
      <c r="P3158" s="237" t="s">
        <v>6436</v>
      </c>
      <c r="Q3158" s="237" t="s">
        <v>6056</v>
      </c>
      <c r="R3158" s="237" t="s">
        <v>13839</v>
      </c>
      <c r="S3158" s="237" t="s">
        <v>6170</v>
      </c>
      <c r="T3158" s="237" t="s">
        <v>6175</v>
      </c>
      <c r="U3158" s="237" t="s">
        <v>13840</v>
      </c>
      <c r="V3158" s="237" t="s">
        <v>19060</v>
      </c>
      <c r="W3158" s="237"/>
      <c r="X3158" s="237" t="s">
        <v>13229</v>
      </c>
      <c r="Y3158" s="237" t="s">
        <v>13837</v>
      </c>
      <c r="Z3158" s="237" t="s">
        <v>13838</v>
      </c>
      <c r="AA3158" s="237" t="str">
        <f t="shared" si="544"/>
        <v>トクテイヒエイリカツドウホウジンフレアイ　トミヤホーム</v>
      </c>
      <c r="AB3158" s="237" t="s">
        <v>6436</v>
      </c>
      <c r="AC3158" s="237" t="str">
        <f t="shared" si="545"/>
        <v>981</v>
      </c>
      <c r="AD3158" s="237" t="str">
        <f t="shared" si="546"/>
        <v>3622</v>
      </c>
      <c r="AE3158" s="237" t="s">
        <v>6056</v>
      </c>
      <c r="AF3158" s="237" t="s">
        <v>13839</v>
      </c>
      <c r="AG3158" s="237" t="str">
        <f t="shared" si="547"/>
        <v>黒川郡大和町もみじケ丘１丁目２５－６ハイツファインロード</v>
      </c>
      <c r="AH3158" s="237" t="s">
        <v>6170</v>
      </c>
      <c r="AI3158" s="237" t="s">
        <v>6175</v>
      </c>
      <c r="AJ3158" s="237" t="s">
        <v>260</v>
      </c>
    </row>
    <row r="3159" spans="1:36">
      <c r="A3159" s="237" t="str">
        <f t="shared" si="539"/>
        <v>0423100122共同生活介護</v>
      </c>
      <c r="B3159" s="237" t="s">
        <v>6627</v>
      </c>
      <c r="C3159" s="237" t="s">
        <v>6628</v>
      </c>
      <c r="D3159" s="237" t="str">
        <f t="shared" si="540"/>
        <v>シャカイフクシホウジンキョウセイノモリ</v>
      </c>
      <c r="E3159" s="237" t="s">
        <v>6596</v>
      </c>
      <c r="F3159" s="237" t="str">
        <f t="shared" si="541"/>
        <v>987</v>
      </c>
      <c r="G3159" s="237" t="str">
        <f t="shared" si="542"/>
        <v>0121</v>
      </c>
      <c r="H3159" s="237" t="s">
        <v>13841</v>
      </c>
      <c r="I3159" s="237" t="str">
        <f t="shared" si="543"/>
        <v>遠田郡涌谷町涌谷字築道西１番地２</v>
      </c>
      <c r="J3159" s="237" t="s">
        <v>6630</v>
      </c>
      <c r="K3159" s="237" t="s">
        <v>6631</v>
      </c>
      <c r="L3159" s="237" t="s">
        <v>248</v>
      </c>
      <c r="M3159" s="237" t="s">
        <v>13842</v>
      </c>
      <c r="N3159" s="237" t="s">
        <v>13843</v>
      </c>
      <c r="O3159" s="237" t="s">
        <v>13844</v>
      </c>
      <c r="P3159" s="237" t="s">
        <v>13845</v>
      </c>
      <c r="Q3159" s="237" t="s">
        <v>6603</v>
      </c>
      <c r="R3159" s="237" t="s">
        <v>13846</v>
      </c>
      <c r="S3159" s="237" t="s">
        <v>6630</v>
      </c>
      <c r="T3159" s="237" t="s">
        <v>6631</v>
      </c>
      <c r="U3159" s="237" t="s">
        <v>13847</v>
      </c>
      <c r="V3159" s="237" t="s">
        <v>13221</v>
      </c>
      <c r="W3159" s="237"/>
      <c r="X3159" s="237"/>
      <c r="Y3159" s="237" t="s">
        <v>13843</v>
      </c>
      <c r="Z3159" s="237" t="s">
        <v>13844</v>
      </c>
      <c r="AA3159" s="237" t="str">
        <f t="shared" si="544"/>
        <v>キョウセイノモリグループホーム１ゴウカン</v>
      </c>
      <c r="AB3159" s="237" t="s">
        <v>13845</v>
      </c>
      <c r="AC3159" s="237" t="str">
        <f t="shared" si="545"/>
        <v>987</v>
      </c>
      <c r="AD3159" s="237" t="str">
        <f t="shared" si="546"/>
        <v>0151</v>
      </c>
      <c r="AE3159" s="237" t="s">
        <v>6603</v>
      </c>
      <c r="AF3159" s="237" t="s">
        <v>13846</v>
      </c>
      <c r="AG3159" s="237" t="str">
        <f t="shared" si="547"/>
        <v>遠田郡涌谷町小塚字桜清水２２番地</v>
      </c>
      <c r="AH3159" s="237" t="s">
        <v>6630</v>
      </c>
      <c r="AI3159" s="237" t="s">
        <v>6631</v>
      </c>
      <c r="AJ3159" s="237" t="s">
        <v>260</v>
      </c>
    </row>
    <row r="3160" spans="1:36">
      <c r="A3160" s="237" t="str">
        <f t="shared" si="539"/>
        <v>0423100122共同生活援助（指定共同生活援助）</v>
      </c>
      <c r="B3160" s="237" t="s">
        <v>6627</v>
      </c>
      <c r="C3160" s="237" t="s">
        <v>6628</v>
      </c>
      <c r="D3160" s="237" t="str">
        <f t="shared" si="540"/>
        <v>シャカイフクシホウジンキョウセイノモリ</v>
      </c>
      <c r="E3160" s="237" t="s">
        <v>6596</v>
      </c>
      <c r="F3160" s="237" t="str">
        <f t="shared" si="541"/>
        <v>987</v>
      </c>
      <c r="G3160" s="237" t="str">
        <f t="shared" si="542"/>
        <v>0121</v>
      </c>
      <c r="H3160" s="237" t="s">
        <v>13841</v>
      </c>
      <c r="I3160" s="237" t="str">
        <f t="shared" si="543"/>
        <v>遠田郡涌谷町涌谷字築道西１番地２</v>
      </c>
      <c r="J3160" s="237" t="s">
        <v>6630</v>
      </c>
      <c r="K3160" s="237" t="s">
        <v>6631</v>
      </c>
      <c r="L3160" s="237" t="s">
        <v>248</v>
      </c>
      <c r="M3160" s="237" t="s">
        <v>13842</v>
      </c>
      <c r="N3160" s="237" t="s">
        <v>13843</v>
      </c>
      <c r="O3160" s="237" t="s">
        <v>13844</v>
      </c>
      <c r="P3160" s="237" t="s">
        <v>13845</v>
      </c>
      <c r="Q3160" s="237" t="s">
        <v>6603</v>
      </c>
      <c r="R3160" s="237" t="s">
        <v>13846</v>
      </c>
      <c r="S3160" s="237" t="s">
        <v>6630</v>
      </c>
      <c r="T3160" s="237" t="s">
        <v>6631</v>
      </c>
      <c r="U3160" s="237" t="s">
        <v>13847</v>
      </c>
      <c r="V3160" s="237" t="s">
        <v>19060</v>
      </c>
      <c r="W3160" s="237"/>
      <c r="X3160" s="237" t="s">
        <v>13229</v>
      </c>
      <c r="Y3160" s="237" t="s">
        <v>13843</v>
      </c>
      <c r="Z3160" s="237" t="s">
        <v>13844</v>
      </c>
      <c r="AA3160" s="237" t="str">
        <f t="shared" si="544"/>
        <v>キョウセイノモリグループホーム１ゴウカン</v>
      </c>
      <c r="AB3160" s="237" t="s">
        <v>13845</v>
      </c>
      <c r="AC3160" s="237" t="str">
        <f t="shared" si="545"/>
        <v>987</v>
      </c>
      <c r="AD3160" s="237" t="str">
        <f t="shared" si="546"/>
        <v>0151</v>
      </c>
      <c r="AE3160" s="237" t="s">
        <v>6603</v>
      </c>
      <c r="AF3160" s="237" t="s">
        <v>13846</v>
      </c>
      <c r="AG3160" s="237" t="str">
        <f t="shared" si="547"/>
        <v>遠田郡涌谷町小塚字桜清水２２番地</v>
      </c>
      <c r="AH3160" s="237" t="s">
        <v>6630</v>
      </c>
      <c r="AI3160" s="237" t="s">
        <v>6631</v>
      </c>
      <c r="AJ3160" s="237" t="s">
        <v>260</v>
      </c>
    </row>
    <row r="3161" spans="1:36">
      <c r="A3161" s="237" t="str">
        <f t="shared" si="539"/>
        <v>0423100221共同生活援助（指定共同生活援助）</v>
      </c>
      <c r="B3161" s="237" t="s">
        <v>6700</v>
      </c>
      <c r="C3161" s="237" t="s">
        <v>6701</v>
      </c>
      <c r="D3161" s="237" t="str">
        <f t="shared" si="540"/>
        <v>ユウゲンガイシャホノカ</v>
      </c>
      <c r="E3161" s="237" t="s">
        <v>6615</v>
      </c>
      <c r="F3161" s="237" t="str">
        <f t="shared" si="541"/>
        <v>987</v>
      </c>
      <c r="G3161" s="237" t="str">
        <f t="shared" si="542"/>
        <v>0024</v>
      </c>
      <c r="H3161" s="237" t="s">
        <v>6702</v>
      </c>
      <c r="I3161" s="237" t="str">
        <f t="shared" si="543"/>
        <v>遠田郡美里町中埣字上戸33番2</v>
      </c>
      <c r="J3161" s="237" t="s">
        <v>6703</v>
      </c>
      <c r="K3161" s="237" t="s">
        <v>6704</v>
      </c>
      <c r="L3161" s="237" t="s">
        <v>635</v>
      </c>
      <c r="M3161" s="237" t="s">
        <v>6705</v>
      </c>
      <c r="N3161" s="237" t="s">
        <v>13848</v>
      </c>
      <c r="O3161" s="237" t="s">
        <v>13849</v>
      </c>
      <c r="P3161" s="237" t="s">
        <v>6615</v>
      </c>
      <c r="Q3161" s="237" t="s">
        <v>6577</v>
      </c>
      <c r="R3161" s="237" t="s">
        <v>6708</v>
      </c>
      <c r="S3161" s="237"/>
      <c r="T3161" s="237"/>
      <c r="U3161" s="237" t="s">
        <v>13850</v>
      </c>
      <c r="V3161" s="237" t="s">
        <v>19060</v>
      </c>
      <c r="W3161" s="237"/>
      <c r="X3161" s="237" t="s">
        <v>13229</v>
      </c>
      <c r="Y3161" s="237" t="s">
        <v>13848</v>
      </c>
      <c r="Z3161" s="237" t="s">
        <v>13849</v>
      </c>
      <c r="AA3161" s="237" t="str">
        <f t="shared" si="544"/>
        <v>ヌーウ゛ェルメゾンナカゾネ</v>
      </c>
      <c r="AB3161" s="237" t="s">
        <v>6615</v>
      </c>
      <c r="AC3161" s="237" t="str">
        <f t="shared" si="545"/>
        <v>987</v>
      </c>
      <c r="AD3161" s="237" t="str">
        <f t="shared" si="546"/>
        <v>0024</v>
      </c>
      <c r="AE3161" s="237" t="s">
        <v>6577</v>
      </c>
      <c r="AF3161" s="237" t="s">
        <v>6708</v>
      </c>
      <c r="AG3161" s="237" t="str">
        <f t="shared" si="547"/>
        <v>遠田郡美里町中埣字上戸35番3</v>
      </c>
      <c r="AH3161" s="237" t="s">
        <v>6709</v>
      </c>
      <c r="AI3161" s="237" t="s">
        <v>13851</v>
      </c>
      <c r="AJ3161" s="237" t="s">
        <v>260</v>
      </c>
    </row>
    <row r="3162" spans="1:36">
      <c r="A3162" s="237" t="str">
        <f t="shared" si="539"/>
        <v>0423100254共同生活援助（指定共同生活援助）</v>
      </c>
      <c r="B3162" s="237" t="s">
        <v>4725</v>
      </c>
      <c r="C3162" s="237" t="s">
        <v>4726</v>
      </c>
      <c r="D3162" s="237" t="str">
        <f t="shared" si="540"/>
        <v>シャカイフクシホウジンミンナノワ</v>
      </c>
      <c r="E3162" s="237" t="s">
        <v>4727</v>
      </c>
      <c r="F3162" s="237" t="str">
        <f t="shared" si="541"/>
        <v>981</v>
      </c>
      <c r="G3162" s="237" t="str">
        <f t="shared" si="542"/>
        <v>3602</v>
      </c>
      <c r="H3162" s="237" t="s">
        <v>4728</v>
      </c>
      <c r="I3162" s="237" t="str">
        <f t="shared" si="543"/>
        <v>黒川郡大衡村大衡字鐙沢１２番５４</v>
      </c>
      <c r="J3162" s="237" t="s">
        <v>4729</v>
      </c>
      <c r="K3162" s="237" t="s">
        <v>4730</v>
      </c>
      <c r="L3162" s="237" t="s">
        <v>248</v>
      </c>
      <c r="M3162" s="237" t="s">
        <v>4731</v>
      </c>
      <c r="N3162" s="237" t="s">
        <v>6715</v>
      </c>
      <c r="O3162" s="237" t="s">
        <v>6716</v>
      </c>
      <c r="P3162" s="237" t="s">
        <v>6556</v>
      </c>
      <c r="Q3162" s="237" t="s">
        <v>6577</v>
      </c>
      <c r="R3162" s="237" t="s">
        <v>6656</v>
      </c>
      <c r="S3162" s="237" t="s">
        <v>6717</v>
      </c>
      <c r="T3162" s="237" t="s">
        <v>6717</v>
      </c>
      <c r="U3162" s="237" t="s">
        <v>13852</v>
      </c>
      <c r="V3162" s="237" t="s">
        <v>19060</v>
      </c>
      <c r="W3162" s="237"/>
      <c r="X3162" s="237" t="s">
        <v>13229</v>
      </c>
      <c r="Y3162" s="237" t="s">
        <v>6715</v>
      </c>
      <c r="Z3162" s="237" t="s">
        <v>6716</v>
      </c>
      <c r="AA3162" s="237" t="str">
        <f t="shared" si="544"/>
        <v>グループホームイチゴ</v>
      </c>
      <c r="AB3162" s="237" t="s">
        <v>6556</v>
      </c>
      <c r="AC3162" s="237" t="str">
        <f t="shared" si="545"/>
        <v>987</v>
      </c>
      <c r="AD3162" s="237" t="str">
        <f t="shared" si="546"/>
        <v>0015</v>
      </c>
      <c r="AE3162" s="237" t="s">
        <v>6577</v>
      </c>
      <c r="AF3162" s="237" t="s">
        <v>6656</v>
      </c>
      <c r="AG3162" s="237" t="str">
        <f t="shared" si="547"/>
        <v>遠田郡美里町青生字中ノ橋173</v>
      </c>
      <c r="AH3162" s="237" t="s">
        <v>6717</v>
      </c>
      <c r="AI3162" s="237" t="s">
        <v>6717</v>
      </c>
      <c r="AJ3162" s="237" t="s">
        <v>260</v>
      </c>
    </row>
    <row r="3163" spans="1:36">
      <c r="A3163" s="237" t="str">
        <f t="shared" si="539"/>
        <v>0423500032共同生活介護</v>
      </c>
      <c r="B3163" s="237" t="s">
        <v>4345</v>
      </c>
      <c r="C3163" s="237" t="s">
        <v>4346</v>
      </c>
      <c r="D3163" s="237" t="str">
        <f t="shared" si="540"/>
        <v>シャカイフクシホウジンエイラクカイ</v>
      </c>
      <c r="E3163" s="237" t="s">
        <v>4347</v>
      </c>
      <c r="F3163" s="237" t="str">
        <f t="shared" si="541"/>
        <v>981</v>
      </c>
      <c r="G3163" s="237" t="str">
        <f t="shared" si="542"/>
        <v>3621</v>
      </c>
      <c r="H3163" s="237" t="s">
        <v>4348</v>
      </c>
      <c r="I3163" s="237" t="str">
        <f t="shared" si="543"/>
        <v>黒川郡大和町吉岡字中町３２番地２</v>
      </c>
      <c r="J3163" s="237" t="s">
        <v>4349</v>
      </c>
      <c r="K3163" s="237" t="s">
        <v>4350</v>
      </c>
      <c r="L3163" s="237" t="s">
        <v>248</v>
      </c>
      <c r="M3163" s="237" t="s">
        <v>4351</v>
      </c>
      <c r="N3163" s="237" t="s">
        <v>13853</v>
      </c>
      <c r="O3163" s="237" t="s">
        <v>13854</v>
      </c>
      <c r="P3163" s="237" t="s">
        <v>6766</v>
      </c>
      <c r="Q3163" s="237" t="s">
        <v>6767</v>
      </c>
      <c r="R3163" s="237" t="s">
        <v>13855</v>
      </c>
      <c r="S3163" s="237"/>
      <c r="T3163" s="237"/>
      <c r="U3163" s="237" t="s">
        <v>13856</v>
      </c>
      <c r="V3163" s="237" t="s">
        <v>13221</v>
      </c>
      <c r="W3163" s="237"/>
      <c r="X3163" s="237"/>
      <c r="Y3163" s="237" t="s">
        <v>13857</v>
      </c>
      <c r="Z3163" s="237" t="s">
        <v>13858</v>
      </c>
      <c r="AA3163" s="237" t="str">
        <f t="shared" si="544"/>
        <v>ケアホームオナガワハマ</v>
      </c>
      <c r="AB3163" s="237" t="s">
        <v>6766</v>
      </c>
      <c r="AC3163" s="237" t="str">
        <f t="shared" si="545"/>
        <v>986</v>
      </c>
      <c r="AD3163" s="237" t="str">
        <f t="shared" si="546"/>
        <v>2231</v>
      </c>
      <c r="AE3163" s="237" t="s">
        <v>6767</v>
      </c>
      <c r="AF3163" s="237" t="s">
        <v>13855</v>
      </c>
      <c r="AG3163" s="237" t="str">
        <f t="shared" si="547"/>
        <v>牡鹿郡女川町浦宿浜字小屋ノ口１番地１</v>
      </c>
      <c r="AH3163" s="237" t="s">
        <v>6769</v>
      </c>
      <c r="AI3163" s="237" t="s">
        <v>6770</v>
      </c>
      <c r="AJ3163" s="237" t="s">
        <v>260</v>
      </c>
    </row>
    <row r="3164" spans="1:36">
      <c r="A3164" s="237" t="str">
        <f t="shared" si="539"/>
        <v>0423500032共同生活援助（指定共同生活援助）</v>
      </c>
      <c r="B3164" s="237" t="s">
        <v>4345</v>
      </c>
      <c r="C3164" s="237" t="s">
        <v>4346</v>
      </c>
      <c r="D3164" s="237" t="str">
        <f t="shared" si="540"/>
        <v>シャカイフクシホウジンエイラクカイ</v>
      </c>
      <c r="E3164" s="237" t="s">
        <v>4347</v>
      </c>
      <c r="F3164" s="237" t="str">
        <f t="shared" si="541"/>
        <v>981</v>
      </c>
      <c r="G3164" s="237" t="str">
        <f t="shared" si="542"/>
        <v>3621</v>
      </c>
      <c r="H3164" s="237" t="s">
        <v>4348</v>
      </c>
      <c r="I3164" s="237" t="str">
        <f t="shared" si="543"/>
        <v>黒川郡大和町吉岡字中町３２番地２</v>
      </c>
      <c r="J3164" s="237" t="s">
        <v>4349</v>
      </c>
      <c r="K3164" s="237" t="s">
        <v>4350</v>
      </c>
      <c r="L3164" s="237" t="s">
        <v>248</v>
      </c>
      <c r="M3164" s="237" t="s">
        <v>4351</v>
      </c>
      <c r="N3164" s="237" t="s">
        <v>13853</v>
      </c>
      <c r="O3164" s="237" t="s">
        <v>13854</v>
      </c>
      <c r="P3164" s="237" t="s">
        <v>6766</v>
      </c>
      <c r="Q3164" s="237" t="s">
        <v>6767</v>
      </c>
      <c r="R3164" s="237" t="s">
        <v>13855</v>
      </c>
      <c r="S3164" s="237"/>
      <c r="T3164" s="237"/>
      <c r="U3164" s="237" t="s">
        <v>13856</v>
      </c>
      <c r="V3164" s="237" t="s">
        <v>19060</v>
      </c>
      <c r="W3164" s="237"/>
      <c r="X3164" s="237" t="s">
        <v>13229</v>
      </c>
      <c r="Y3164" s="237" t="s">
        <v>13853</v>
      </c>
      <c r="Z3164" s="237" t="s">
        <v>13854</v>
      </c>
      <c r="AA3164" s="237" t="str">
        <f t="shared" si="544"/>
        <v>ホームオナガワハマ</v>
      </c>
      <c r="AB3164" s="237" t="s">
        <v>6766</v>
      </c>
      <c r="AC3164" s="237" t="str">
        <f t="shared" si="545"/>
        <v>986</v>
      </c>
      <c r="AD3164" s="237" t="str">
        <f t="shared" si="546"/>
        <v>2231</v>
      </c>
      <c r="AE3164" s="237" t="s">
        <v>6767</v>
      </c>
      <c r="AF3164" s="237" t="s">
        <v>13855</v>
      </c>
      <c r="AG3164" s="237" t="str">
        <f t="shared" si="547"/>
        <v>牡鹿郡女川町浦宿浜字小屋ノ口１番地１</v>
      </c>
      <c r="AH3164" s="237" t="s">
        <v>6769</v>
      </c>
      <c r="AI3164" s="237" t="s">
        <v>6770</v>
      </c>
      <c r="AJ3164" s="237" t="s">
        <v>260</v>
      </c>
    </row>
    <row r="3165" spans="1:36">
      <c r="A3165" s="237" t="str">
        <f t="shared" si="539"/>
        <v>0423600048共同生活援助（外部サービス利用型）</v>
      </c>
      <c r="B3165" s="237" t="s">
        <v>13859</v>
      </c>
      <c r="C3165" s="237" t="s">
        <v>13860</v>
      </c>
      <c r="D3165" s="237" t="str">
        <f t="shared" si="540"/>
        <v>トクテイヒエイリカツドウホウジンハーモニーウタツ</v>
      </c>
      <c r="E3165" s="237" t="s">
        <v>13861</v>
      </c>
      <c r="F3165" s="237" t="str">
        <f t="shared" si="541"/>
        <v>988</v>
      </c>
      <c r="G3165" s="237" t="str">
        <f t="shared" si="542"/>
        <v>0451</v>
      </c>
      <c r="H3165" s="237" t="s">
        <v>13862</v>
      </c>
      <c r="I3165" s="237" t="str">
        <f t="shared" si="543"/>
        <v>本吉郡南三陸町歌津字管の浜８０番地４</v>
      </c>
      <c r="J3165" s="237" t="s">
        <v>13863</v>
      </c>
      <c r="K3165" s="237" t="s">
        <v>13863</v>
      </c>
      <c r="L3165" s="237" t="s">
        <v>248</v>
      </c>
      <c r="M3165" s="237" t="s">
        <v>13864</v>
      </c>
      <c r="N3165" s="237" t="s">
        <v>13865</v>
      </c>
      <c r="O3165" s="237" t="s">
        <v>13866</v>
      </c>
      <c r="P3165" s="237" t="s">
        <v>13861</v>
      </c>
      <c r="Q3165" s="237" t="s">
        <v>6813</v>
      </c>
      <c r="R3165" s="237" t="s">
        <v>13862</v>
      </c>
      <c r="S3165" s="237" t="s">
        <v>13863</v>
      </c>
      <c r="T3165" s="237" t="s">
        <v>13863</v>
      </c>
      <c r="U3165" s="237" t="s">
        <v>13867</v>
      </c>
      <c r="V3165" s="237" t="s">
        <v>19061</v>
      </c>
      <c r="W3165" s="237"/>
      <c r="X3165" s="237" t="s">
        <v>13322</v>
      </c>
      <c r="Y3165" s="237" t="s">
        <v>13865</v>
      </c>
      <c r="Z3165" s="237" t="s">
        <v>13866</v>
      </c>
      <c r="AA3165" s="237" t="str">
        <f t="shared" si="544"/>
        <v>キボウガオカ</v>
      </c>
      <c r="AB3165" s="237" t="s">
        <v>13861</v>
      </c>
      <c r="AC3165" s="237" t="str">
        <f t="shared" si="545"/>
        <v>988</v>
      </c>
      <c r="AD3165" s="237" t="str">
        <f t="shared" si="546"/>
        <v>0451</v>
      </c>
      <c r="AE3165" s="237" t="s">
        <v>6813</v>
      </c>
      <c r="AF3165" s="237" t="s">
        <v>13862</v>
      </c>
      <c r="AG3165" s="237" t="str">
        <f t="shared" si="547"/>
        <v>本吉郡南三陸町歌津字管の浜８０番地４</v>
      </c>
      <c r="AH3165" s="237" t="s">
        <v>13863</v>
      </c>
      <c r="AI3165" s="237" t="s">
        <v>13863</v>
      </c>
      <c r="AJ3165" s="237" t="s">
        <v>260</v>
      </c>
    </row>
    <row r="3166" spans="1:36">
      <c r="A3166" s="237" t="str">
        <f t="shared" si="539"/>
        <v>0423600097共同生活介護</v>
      </c>
      <c r="B3166" s="237" t="s">
        <v>6839</v>
      </c>
      <c r="C3166" s="237" t="s">
        <v>6840</v>
      </c>
      <c r="D3166" s="237" t="str">
        <f t="shared" si="540"/>
        <v>トクテイヒエイリカツドウホウジン　センリカイ</v>
      </c>
      <c r="E3166" s="237" t="s">
        <v>6841</v>
      </c>
      <c r="F3166" s="237" t="str">
        <f t="shared" si="541"/>
        <v>988</v>
      </c>
      <c r="G3166" s="237" t="str">
        <f t="shared" si="542"/>
        <v>0347</v>
      </c>
      <c r="H3166" s="237" t="s">
        <v>6842</v>
      </c>
      <c r="I3166" s="237" t="str">
        <f t="shared" si="543"/>
        <v>気仙沼市本吉町猪の鼻１８２番地の４</v>
      </c>
      <c r="J3166" s="237" t="s">
        <v>6843</v>
      </c>
      <c r="K3166" s="237" t="s">
        <v>6844</v>
      </c>
      <c r="L3166" s="237" t="s">
        <v>248</v>
      </c>
      <c r="M3166" s="237" t="s">
        <v>6845</v>
      </c>
      <c r="N3166" s="237" t="s">
        <v>6846</v>
      </c>
      <c r="O3166" s="237" t="s">
        <v>6847</v>
      </c>
      <c r="P3166" s="237" t="s">
        <v>6793</v>
      </c>
      <c r="Q3166" s="237" t="s">
        <v>1645</v>
      </c>
      <c r="R3166" s="237" t="s">
        <v>6848</v>
      </c>
      <c r="S3166" s="237" t="s">
        <v>6843</v>
      </c>
      <c r="T3166" s="237" t="s">
        <v>6844</v>
      </c>
      <c r="U3166" s="237" t="s">
        <v>13868</v>
      </c>
      <c r="V3166" s="237" t="s">
        <v>13221</v>
      </c>
      <c r="W3166" s="237"/>
      <c r="X3166" s="237"/>
      <c r="Y3166" s="237" t="s">
        <v>6846</v>
      </c>
      <c r="Z3166" s="237" t="s">
        <v>6847</v>
      </c>
      <c r="AA3166" s="237" t="str">
        <f t="shared" si="544"/>
        <v>ケアホーム　メグミ</v>
      </c>
      <c r="AB3166" s="237" t="s">
        <v>6793</v>
      </c>
      <c r="AC3166" s="237" t="str">
        <f t="shared" si="545"/>
        <v>988</v>
      </c>
      <c r="AD3166" s="237" t="str">
        <f t="shared" si="546"/>
        <v>0307</v>
      </c>
      <c r="AE3166" s="237" t="s">
        <v>6800</v>
      </c>
      <c r="AF3166" s="237" t="s">
        <v>6848</v>
      </c>
      <c r="AG3166" s="237" t="str">
        <f t="shared" si="547"/>
        <v>気仙沼市本吉町津谷舘岡148番地の10</v>
      </c>
      <c r="AH3166" s="237" t="s">
        <v>13869</v>
      </c>
      <c r="AI3166" s="237" t="s">
        <v>13870</v>
      </c>
      <c r="AJ3166" s="237" t="s">
        <v>260</v>
      </c>
    </row>
    <row r="3167" spans="1:36">
      <c r="A3167" s="237" t="str">
        <f t="shared" si="539"/>
        <v>0423600097共同生活援助（指定共同生活援助）</v>
      </c>
      <c r="B3167" s="237" t="s">
        <v>6839</v>
      </c>
      <c r="C3167" s="237" t="s">
        <v>6840</v>
      </c>
      <c r="D3167" s="237" t="str">
        <f t="shared" si="540"/>
        <v>トクテイヒエイリカツドウホウジン　センリカイ</v>
      </c>
      <c r="E3167" s="237" t="s">
        <v>6841</v>
      </c>
      <c r="F3167" s="237" t="str">
        <f t="shared" si="541"/>
        <v>988</v>
      </c>
      <c r="G3167" s="237" t="str">
        <f t="shared" si="542"/>
        <v>0347</v>
      </c>
      <c r="H3167" s="237" t="s">
        <v>6842</v>
      </c>
      <c r="I3167" s="237" t="str">
        <f t="shared" si="543"/>
        <v>気仙沼市本吉町猪の鼻１８２番地の４</v>
      </c>
      <c r="J3167" s="237" t="s">
        <v>6843</v>
      </c>
      <c r="K3167" s="237" t="s">
        <v>6844</v>
      </c>
      <c r="L3167" s="237" t="s">
        <v>248</v>
      </c>
      <c r="M3167" s="237" t="s">
        <v>6845</v>
      </c>
      <c r="N3167" s="237" t="s">
        <v>6846</v>
      </c>
      <c r="O3167" s="237" t="s">
        <v>6847</v>
      </c>
      <c r="P3167" s="237" t="s">
        <v>6793</v>
      </c>
      <c r="Q3167" s="237" t="s">
        <v>1645</v>
      </c>
      <c r="R3167" s="237" t="s">
        <v>6848</v>
      </c>
      <c r="S3167" s="237" t="s">
        <v>6843</v>
      </c>
      <c r="T3167" s="237" t="s">
        <v>6844</v>
      </c>
      <c r="U3167" s="237" t="s">
        <v>13868</v>
      </c>
      <c r="V3167" s="237" t="s">
        <v>19060</v>
      </c>
      <c r="W3167" s="237"/>
      <c r="X3167" s="237" t="s">
        <v>13229</v>
      </c>
      <c r="Y3167" s="237" t="s">
        <v>6846</v>
      </c>
      <c r="Z3167" s="237" t="s">
        <v>6847</v>
      </c>
      <c r="AA3167" s="237" t="str">
        <f t="shared" si="544"/>
        <v>ケアホーム　メグミ</v>
      </c>
      <c r="AB3167" s="237" t="s">
        <v>6793</v>
      </c>
      <c r="AC3167" s="237" t="str">
        <f t="shared" si="545"/>
        <v>988</v>
      </c>
      <c r="AD3167" s="237" t="str">
        <f t="shared" si="546"/>
        <v>0307</v>
      </c>
      <c r="AE3167" s="237" t="s">
        <v>1645</v>
      </c>
      <c r="AF3167" s="237" t="s">
        <v>6848</v>
      </c>
      <c r="AG3167" s="237" t="str">
        <f t="shared" si="547"/>
        <v>気仙沼市本吉町津谷舘岡148番地の10</v>
      </c>
      <c r="AH3167" s="237" t="s">
        <v>6843</v>
      </c>
      <c r="AI3167" s="237" t="s">
        <v>6844</v>
      </c>
      <c r="AJ3167" s="237" t="s">
        <v>260</v>
      </c>
    </row>
    <row r="3168" spans="1:36">
      <c r="A3168" s="237" t="str">
        <f t="shared" si="539"/>
        <v>0425100518共同生活介護</v>
      </c>
      <c r="B3168" s="237" t="s">
        <v>7546</v>
      </c>
      <c r="C3168" s="237" t="s">
        <v>7547</v>
      </c>
      <c r="D3168" s="237" t="str">
        <f t="shared" si="540"/>
        <v>トクテイヒエイリカツドウホウジンマイホームトシクンチ</v>
      </c>
      <c r="E3168" s="237" t="s">
        <v>7193</v>
      </c>
      <c r="F3168" s="237" t="str">
        <f t="shared" si="541"/>
        <v>981</v>
      </c>
      <c r="G3168" s="237" t="str">
        <f t="shared" si="542"/>
        <v>0905</v>
      </c>
      <c r="H3168" s="237" t="s">
        <v>7548</v>
      </c>
      <c r="I3168" s="237" t="str">
        <f t="shared" si="543"/>
        <v>仙台市青葉区小松島二丁目２６番１号</v>
      </c>
      <c r="J3168" s="237" t="s">
        <v>7549</v>
      </c>
      <c r="K3168" s="237" t="s">
        <v>7549</v>
      </c>
      <c r="L3168" s="237" t="s">
        <v>248</v>
      </c>
      <c r="M3168" s="237" t="s">
        <v>7550</v>
      </c>
      <c r="N3168" s="237" t="s">
        <v>7551</v>
      </c>
      <c r="O3168" s="237" t="s">
        <v>7552</v>
      </c>
      <c r="P3168" s="237" t="s">
        <v>7553</v>
      </c>
      <c r="Q3168" s="237" t="s">
        <v>6875</v>
      </c>
      <c r="R3168" s="237" t="s">
        <v>7554</v>
      </c>
      <c r="S3168" s="237" t="s">
        <v>7549</v>
      </c>
      <c r="T3168" s="237" t="s">
        <v>7549</v>
      </c>
      <c r="U3168" s="237" t="s">
        <v>13871</v>
      </c>
      <c r="V3168" s="237" t="s">
        <v>13221</v>
      </c>
      <c r="W3168" s="237"/>
      <c r="X3168" s="237"/>
      <c r="Y3168" s="237" t="s">
        <v>7551</v>
      </c>
      <c r="Z3168" s="237" t="s">
        <v>7552</v>
      </c>
      <c r="AA3168" s="237" t="str">
        <f t="shared" si="544"/>
        <v>マイホームトシクンチ</v>
      </c>
      <c r="AB3168" s="237" t="s">
        <v>7193</v>
      </c>
      <c r="AC3168" s="237" t="str">
        <f t="shared" si="545"/>
        <v>981</v>
      </c>
      <c r="AD3168" s="237" t="str">
        <f t="shared" si="546"/>
        <v>0905</v>
      </c>
      <c r="AE3168" s="237" t="s">
        <v>6875</v>
      </c>
      <c r="AF3168" s="237" t="s">
        <v>13872</v>
      </c>
      <c r="AG3168" s="237" t="str">
        <f t="shared" si="547"/>
        <v>仙台市青葉区小松島二丁目２６－１</v>
      </c>
      <c r="AH3168" s="237" t="s">
        <v>7549</v>
      </c>
      <c r="AI3168" s="237" t="s">
        <v>7549</v>
      </c>
      <c r="AJ3168" s="237" t="s">
        <v>332</v>
      </c>
    </row>
    <row r="3169" spans="1:36">
      <c r="A3169" s="237" t="str">
        <f t="shared" si="539"/>
        <v>0425100518共同生活援助（指定共同生活援助）</v>
      </c>
      <c r="B3169" s="237" t="s">
        <v>7546</v>
      </c>
      <c r="C3169" s="237" t="s">
        <v>7547</v>
      </c>
      <c r="D3169" s="237" t="str">
        <f t="shared" si="540"/>
        <v>トクテイヒエイリカツドウホウジンマイホームトシクンチ</v>
      </c>
      <c r="E3169" s="237" t="s">
        <v>7193</v>
      </c>
      <c r="F3169" s="237" t="str">
        <f t="shared" si="541"/>
        <v>981</v>
      </c>
      <c r="G3169" s="237" t="str">
        <f t="shared" si="542"/>
        <v>0905</v>
      </c>
      <c r="H3169" s="237" t="s">
        <v>7548</v>
      </c>
      <c r="I3169" s="237" t="str">
        <f t="shared" si="543"/>
        <v>仙台市青葉区小松島二丁目２６番１号</v>
      </c>
      <c r="J3169" s="237" t="s">
        <v>7549</v>
      </c>
      <c r="K3169" s="237" t="s">
        <v>7549</v>
      </c>
      <c r="L3169" s="237" t="s">
        <v>248</v>
      </c>
      <c r="M3169" s="237" t="s">
        <v>7550</v>
      </c>
      <c r="N3169" s="237" t="s">
        <v>7551</v>
      </c>
      <c r="O3169" s="237" t="s">
        <v>7552</v>
      </c>
      <c r="P3169" s="237" t="s">
        <v>7553</v>
      </c>
      <c r="Q3169" s="237" t="s">
        <v>6875</v>
      </c>
      <c r="R3169" s="237" t="s">
        <v>7554</v>
      </c>
      <c r="S3169" s="237" t="s">
        <v>7549</v>
      </c>
      <c r="T3169" s="237" t="s">
        <v>7549</v>
      </c>
      <c r="U3169" s="237" t="s">
        <v>13871</v>
      </c>
      <c r="V3169" s="237" t="s">
        <v>19060</v>
      </c>
      <c r="W3169" s="237"/>
      <c r="X3169" s="237" t="s">
        <v>13229</v>
      </c>
      <c r="Y3169" s="237" t="s">
        <v>7551</v>
      </c>
      <c r="Z3169" s="237" t="s">
        <v>7552</v>
      </c>
      <c r="AA3169" s="237" t="str">
        <f t="shared" si="544"/>
        <v>マイホームトシクンチ</v>
      </c>
      <c r="AB3169" s="237" t="s">
        <v>7193</v>
      </c>
      <c r="AC3169" s="237" t="str">
        <f t="shared" si="545"/>
        <v>981</v>
      </c>
      <c r="AD3169" s="237" t="str">
        <f t="shared" si="546"/>
        <v>0905</v>
      </c>
      <c r="AE3169" s="237" t="s">
        <v>6875</v>
      </c>
      <c r="AF3169" s="237" t="s">
        <v>13872</v>
      </c>
      <c r="AG3169" s="237" t="str">
        <f t="shared" si="547"/>
        <v>仙台市青葉区小松島二丁目２６－１</v>
      </c>
      <c r="AH3169" s="237" t="s">
        <v>7549</v>
      </c>
      <c r="AI3169" s="237" t="s">
        <v>7549</v>
      </c>
      <c r="AJ3169" s="237" t="s">
        <v>332</v>
      </c>
    </row>
    <row r="3170" spans="1:36">
      <c r="A3170" s="237" t="str">
        <f t="shared" si="539"/>
        <v>0425100534共同生活介護</v>
      </c>
      <c r="B3170" s="237" t="s">
        <v>6266</v>
      </c>
      <c r="C3170" s="237" t="s">
        <v>6267</v>
      </c>
      <c r="D3170" s="237" t="str">
        <f t="shared" si="540"/>
        <v>シャカイフクシホウジン　ミンナノヒロバ</v>
      </c>
      <c r="E3170" s="237" t="s">
        <v>6268</v>
      </c>
      <c r="F3170" s="237" t="str">
        <f t="shared" si="541"/>
        <v>981</v>
      </c>
      <c r="G3170" s="237" t="str">
        <f t="shared" si="542"/>
        <v>0943</v>
      </c>
      <c r="H3170" s="237" t="s">
        <v>7389</v>
      </c>
      <c r="I3170" s="237" t="str">
        <f t="shared" si="543"/>
        <v>仙台市青葉区国見一丁目17番17号</v>
      </c>
      <c r="J3170" s="237" t="s">
        <v>6270</v>
      </c>
      <c r="K3170" s="237" t="s">
        <v>6271</v>
      </c>
      <c r="L3170" s="237" t="s">
        <v>248</v>
      </c>
      <c r="M3170" s="237" t="s">
        <v>7390</v>
      </c>
      <c r="N3170" s="237" t="s">
        <v>13873</v>
      </c>
      <c r="O3170" s="237" t="s">
        <v>13874</v>
      </c>
      <c r="P3170" s="237" t="s">
        <v>13875</v>
      </c>
      <c r="Q3170" s="237" t="s">
        <v>6875</v>
      </c>
      <c r="R3170" s="237" t="s">
        <v>13876</v>
      </c>
      <c r="S3170" s="237" t="s">
        <v>13877</v>
      </c>
      <c r="T3170" s="237"/>
      <c r="U3170" s="237" t="s">
        <v>13878</v>
      </c>
      <c r="V3170" s="237" t="s">
        <v>13221</v>
      </c>
      <c r="W3170" s="237"/>
      <c r="X3170" s="237"/>
      <c r="Y3170" s="237" t="s">
        <v>13873</v>
      </c>
      <c r="Z3170" s="237" t="s">
        <v>13874</v>
      </c>
      <c r="AA3170" s="237" t="str">
        <f t="shared" si="544"/>
        <v>クニミソウ</v>
      </c>
      <c r="AB3170" s="237" t="s">
        <v>13875</v>
      </c>
      <c r="AC3170" s="237" t="str">
        <f t="shared" si="545"/>
        <v>981</v>
      </c>
      <c r="AD3170" s="237" t="str">
        <f t="shared" si="546"/>
        <v>0935</v>
      </c>
      <c r="AE3170" s="237" t="s">
        <v>6875</v>
      </c>
      <c r="AF3170" s="237" t="s">
        <v>13876</v>
      </c>
      <c r="AG3170" s="237" t="str">
        <f t="shared" si="547"/>
        <v>仙台市青葉区三条町17-9</v>
      </c>
      <c r="AH3170" s="237" t="s">
        <v>6270</v>
      </c>
      <c r="AI3170" s="237" t="s">
        <v>6271</v>
      </c>
      <c r="AJ3170" s="237" t="s">
        <v>332</v>
      </c>
    </row>
    <row r="3171" spans="1:36">
      <c r="A3171" s="237" t="str">
        <f t="shared" si="539"/>
        <v>0425100534共同生活援助（指定共同生活援助）</v>
      </c>
      <c r="B3171" s="237" t="s">
        <v>6266</v>
      </c>
      <c r="C3171" s="237" t="s">
        <v>6267</v>
      </c>
      <c r="D3171" s="237" t="str">
        <f t="shared" si="540"/>
        <v>シャカイフクシホウジン　ミンナノヒロバ</v>
      </c>
      <c r="E3171" s="237" t="s">
        <v>6268</v>
      </c>
      <c r="F3171" s="237" t="str">
        <f t="shared" si="541"/>
        <v>981</v>
      </c>
      <c r="G3171" s="237" t="str">
        <f t="shared" si="542"/>
        <v>0943</v>
      </c>
      <c r="H3171" s="237" t="s">
        <v>7389</v>
      </c>
      <c r="I3171" s="237" t="str">
        <f t="shared" si="543"/>
        <v>仙台市青葉区国見一丁目17番17号</v>
      </c>
      <c r="J3171" s="237" t="s">
        <v>6270</v>
      </c>
      <c r="K3171" s="237" t="s">
        <v>6271</v>
      </c>
      <c r="L3171" s="237" t="s">
        <v>248</v>
      </c>
      <c r="M3171" s="237" t="s">
        <v>7390</v>
      </c>
      <c r="N3171" s="237" t="s">
        <v>13873</v>
      </c>
      <c r="O3171" s="237" t="s">
        <v>13874</v>
      </c>
      <c r="P3171" s="237" t="s">
        <v>13875</v>
      </c>
      <c r="Q3171" s="237" t="s">
        <v>6875</v>
      </c>
      <c r="R3171" s="237" t="s">
        <v>13876</v>
      </c>
      <c r="S3171" s="237" t="s">
        <v>13877</v>
      </c>
      <c r="T3171" s="237"/>
      <c r="U3171" s="237" t="s">
        <v>13878</v>
      </c>
      <c r="V3171" s="237" t="s">
        <v>19060</v>
      </c>
      <c r="W3171" s="237"/>
      <c r="X3171" s="237" t="s">
        <v>13229</v>
      </c>
      <c r="Y3171" s="237" t="s">
        <v>13873</v>
      </c>
      <c r="Z3171" s="237" t="s">
        <v>13874</v>
      </c>
      <c r="AA3171" s="237" t="str">
        <f t="shared" si="544"/>
        <v>クニミソウ</v>
      </c>
      <c r="AB3171" s="237" t="s">
        <v>13875</v>
      </c>
      <c r="AC3171" s="237" t="str">
        <f t="shared" si="545"/>
        <v>981</v>
      </c>
      <c r="AD3171" s="237" t="str">
        <f t="shared" si="546"/>
        <v>0935</v>
      </c>
      <c r="AE3171" s="237" t="s">
        <v>6875</v>
      </c>
      <c r="AF3171" s="237" t="s">
        <v>13876</v>
      </c>
      <c r="AG3171" s="237" t="str">
        <f t="shared" si="547"/>
        <v>仙台市青葉区三条町17-9</v>
      </c>
      <c r="AH3171" s="237" t="s">
        <v>13877</v>
      </c>
      <c r="AI3171" s="237"/>
      <c r="AJ3171" s="237" t="s">
        <v>260</v>
      </c>
    </row>
    <row r="3172" spans="1:36">
      <c r="A3172" s="237" t="str">
        <f t="shared" si="539"/>
        <v>0425100542共同生活援助（外部サービス利用型）</v>
      </c>
      <c r="B3172" s="237" t="s">
        <v>13879</v>
      </c>
      <c r="C3172" s="237" t="s">
        <v>13880</v>
      </c>
      <c r="D3172" s="237" t="str">
        <f t="shared" si="540"/>
        <v>トクテイヒエイリカツドウホウジンセンダイダルク・グループ</v>
      </c>
      <c r="E3172" s="237" t="s">
        <v>3098</v>
      </c>
      <c r="F3172" s="237" t="str">
        <f t="shared" si="541"/>
        <v>980</v>
      </c>
      <c r="G3172" s="237" t="str">
        <f t="shared" si="542"/>
        <v>0011</v>
      </c>
      <c r="H3172" s="237" t="s">
        <v>13881</v>
      </c>
      <c r="I3172" s="237" t="str">
        <f t="shared" si="543"/>
        <v>仙台市青葉区上杉二丁目１番２６号</v>
      </c>
      <c r="J3172" s="237" t="s">
        <v>13882</v>
      </c>
      <c r="K3172" s="237" t="s">
        <v>13883</v>
      </c>
      <c r="L3172" s="237" t="s">
        <v>248</v>
      </c>
      <c r="M3172" s="237" t="s">
        <v>13884</v>
      </c>
      <c r="N3172" s="237" t="s">
        <v>13885</v>
      </c>
      <c r="O3172" s="237" t="s">
        <v>13886</v>
      </c>
      <c r="P3172" s="237" t="s">
        <v>3098</v>
      </c>
      <c r="Q3172" s="237" t="s">
        <v>6875</v>
      </c>
      <c r="R3172" s="237" t="s">
        <v>13881</v>
      </c>
      <c r="S3172" s="237" t="s">
        <v>13882</v>
      </c>
      <c r="T3172" s="237" t="s">
        <v>13883</v>
      </c>
      <c r="U3172" s="237" t="s">
        <v>13887</v>
      </c>
      <c r="V3172" s="237" t="s">
        <v>19061</v>
      </c>
      <c r="W3172" s="237"/>
      <c r="X3172" s="237" t="s">
        <v>13322</v>
      </c>
      <c r="Y3172" s="237" t="s">
        <v>13885</v>
      </c>
      <c r="Z3172" s="237" t="s">
        <v>13886</v>
      </c>
      <c r="AA3172" s="237" t="str">
        <f t="shared" si="544"/>
        <v>センダイダルク</v>
      </c>
      <c r="AB3172" s="237" t="s">
        <v>3098</v>
      </c>
      <c r="AC3172" s="237" t="str">
        <f t="shared" si="545"/>
        <v>980</v>
      </c>
      <c r="AD3172" s="237" t="str">
        <f t="shared" si="546"/>
        <v>0011</v>
      </c>
      <c r="AE3172" s="237" t="s">
        <v>6875</v>
      </c>
      <c r="AF3172" s="237" t="s">
        <v>13881</v>
      </c>
      <c r="AG3172" s="237" t="str">
        <f t="shared" si="547"/>
        <v>仙台市青葉区上杉二丁目１番２６号</v>
      </c>
      <c r="AH3172" s="237" t="s">
        <v>13882</v>
      </c>
      <c r="AI3172" s="237" t="s">
        <v>13883</v>
      </c>
      <c r="AJ3172" s="237" t="s">
        <v>260</v>
      </c>
    </row>
    <row r="3173" spans="1:36">
      <c r="A3173" s="237" t="str">
        <f t="shared" si="539"/>
        <v>0425100559共同生活援助（外部サービス利用型）</v>
      </c>
      <c r="B3173" s="237" t="s">
        <v>7429</v>
      </c>
      <c r="C3173" s="237" t="s">
        <v>7430</v>
      </c>
      <c r="D3173" s="237" t="str">
        <f t="shared" si="540"/>
        <v>トクテイヒエイリカツドウホウジン　ミヤギケンダンシュカイ</v>
      </c>
      <c r="E3173" s="237" t="s">
        <v>7230</v>
      </c>
      <c r="F3173" s="237" t="str">
        <f t="shared" si="541"/>
        <v>980</v>
      </c>
      <c r="G3173" s="237" t="str">
        <f t="shared" si="542"/>
        <v>0821</v>
      </c>
      <c r="H3173" s="237" t="s">
        <v>7431</v>
      </c>
      <c r="I3173" s="237" t="str">
        <f t="shared" si="543"/>
        <v>仙台市青葉区春日町4-1</v>
      </c>
      <c r="J3173" s="237" t="s">
        <v>7432</v>
      </c>
      <c r="K3173" s="237" t="s">
        <v>7432</v>
      </c>
      <c r="L3173" s="237" t="s">
        <v>248</v>
      </c>
      <c r="M3173" s="237" t="s">
        <v>7433</v>
      </c>
      <c r="N3173" s="237" t="s">
        <v>13888</v>
      </c>
      <c r="O3173" s="237" t="s">
        <v>13889</v>
      </c>
      <c r="P3173" s="237" t="s">
        <v>7230</v>
      </c>
      <c r="Q3173" s="237" t="s">
        <v>6875</v>
      </c>
      <c r="R3173" s="237" t="s">
        <v>13890</v>
      </c>
      <c r="S3173" s="237" t="s">
        <v>7437</v>
      </c>
      <c r="T3173" s="237"/>
      <c r="U3173" s="237" t="s">
        <v>13891</v>
      </c>
      <c r="V3173" s="237" t="s">
        <v>19061</v>
      </c>
      <c r="W3173" s="237"/>
      <c r="X3173" s="237" t="s">
        <v>13322</v>
      </c>
      <c r="Y3173" s="237" t="s">
        <v>13888</v>
      </c>
      <c r="Z3173" s="237" t="s">
        <v>13889</v>
      </c>
      <c r="AA3173" s="237" t="str">
        <f t="shared" si="544"/>
        <v>トクテイヒエイリカツドウホウジンミヤギケンダンシュカイシンセイホーム</v>
      </c>
      <c r="AB3173" s="237" t="s">
        <v>7230</v>
      </c>
      <c r="AC3173" s="237" t="str">
        <f t="shared" si="545"/>
        <v>980</v>
      </c>
      <c r="AD3173" s="237" t="str">
        <f t="shared" si="546"/>
        <v>0821</v>
      </c>
      <c r="AE3173" s="237" t="s">
        <v>6875</v>
      </c>
      <c r="AF3173" s="237" t="s">
        <v>13892</v>
      </c>
      <c r="AG3173" s="237" t="str">
        <f t="shared" si="547"/>
        <v>仙台市青葉区上愛子字北道原上３１－１</v>
      </c>
      <c r="AH3173" s="237" t="s">
        <v>7437</v>
      </c>
      <c r="AI3173" s="237"/>
      <c r="AJ3173" s="237" t="s">
        <v>332</v>
      </c>
    </row>
    <row r="3174" spans="1:36">
      <c r="A3174" s="237" t="str">
        <f t="shared" si="539"/>
        <v>0425100567共同生活援助（外部サービス利用型）</v>
      </c>
      <c r="B3174" s="237" t="s">
        <v>10842</v>
      </c>
      <c r="C3174" s="237" t="s">
        <v>10843</v>
      </c>
      <c r="D3174" s="237" t="str">
        <f t="shared" si="540"/>
        <v>トクテイヒエイリカツドウホウジン　ミドリカイ</v>
      </c>
      <c r="E3174" s="237" t="s">
        <v>7381</v>
      </c>
      <c r="F3174" s="237" t="str">
        <f t="shared" si="541"/>
        <v>982</v>
      </c>
      <c r="G3174" s="237" t="str">
        <f t="shared" si="542"/>
        <v>0011</v>
      </c>
      <c r="H3174" s="237" t="s">
        <v>10844</v>
      </c>
      <c r="I3174" s="237" t="str">
        <f t="shared" si="543"/>
        <v>仙台市太白区長町一丁目６番３号グッドライフ長町３階</v>
      </c>
      <c r="J3174" s="237" t="s">
        <v>10845</v>
      </c>
      <c r="K3174" s="237" t="s">
        <v>10846</v>
      </c>
      <c r="L3174" s="237" t="s">
        <v>248</v>
      </c>
      <c r="M3174" s="237" t="s">
        <v>10847</v>
      </c>
      <c r="N3174" s="237" t="s">
        <v>13893</v>
      </c>
      <c r="O3174" s="237" t="s">
        <v>13894</v>
      </c>
      <c r="P3174" s="237" t="s">
        <v>7178</v>
      </c>
      <c r="Q3174" s="237" t="s">
        <v>6875</v>
      </c>
      <c r="R3174" s="237" t="s">
        <v>13895</v>
      </c>
      <c r="S3174" s="237" t="s">
        <v>13896</v>
      </c>
      <c r="T3174" s="237" t="s">
        <v>13896</v>
      </c>
      <c r="U3174" s="237" t="s">
        <v>13897</v>
      </c>
      <c r="V3174" s="237" t="s">
        <v>19061</v>
      </c>
      <c r="W3174" s="237"/>
      <c r="X3174" s="237" t="s">
        <v>13322</v>
      </c>
      <c r="Y3174" s="237" t="s">
        <v>13893</v>
      </c>
      <c r="Z3174" s="237" t="s">
        <v>13894</v>
      </c>
      <c r="AA3174" s="237" t="str">
        <f t="shared" si="544"/>
        <v>ミドリノイエ</v>
      </c>
      <c r="AB3174" s="237" t="s">
        <v>7178</v>
      </c>
      <c r="AC3174" s="237" t="str">
        <f t="shared" si="545"/>
        <v>980</v>
      </c>
      <c r="AD3174" s="237" t="str">
        <f t="shared" si="546"/>
        <v>0001</v>
      </c>
      <c r="AE3174" s="237" t="s">
        <v>6875</v>
      </c>
      <c r="AF3174" s="237" t="s">
        <v>13898</v>
      </c>
      <c r="AG3174" s="237" t="str">
        <f t="shared" si="547"/>
        <v>仙台市青葉区中江23番地11号コーポ阿部110</v>
      </c>
      <c r="AH3174" s="237" t="s">
        <v>13899</v>
      </c>
      <c r="AI3174" s="237" t="s">
        <v>13899</v>
      </c>
      <c r="AJ3174" s="237" t="s">
        <v>332</v>
      </c>
    </row>
    <row r="3175" spans="1:36">
      <c r="A3175" s="237" t="str">
        <f t="shared" si="539"/>
        <v>0425100575共同生活介護</v>
      </c>
      <c r="B3175" s="237" t="s">
        <v>6924</v>
      </c>
      <c r="C3175" s="237" t="s">
        <v>6925</v>
      </c>
      <c r="D3175" s="237" t="str">
        <f t="shared" si="540"/>
        <v>シャカイフクシホウジンセンダイフクシカイ</v>
      </c>
      <c r="E3175" s="237" t="s">
        <v>6883</v>
      </c>
      <c r="F3175" s="237" t="str">
        <f t="shared" si="541"/>
        <v>989</v>
      </c>
      <c r="G3175" s="237" t="str">
        <f t="shared" si="542"/>
        <v>3212</v>
      </c>
      <c r="H3175" s="237" t="s">
        <v>6926</v>
      </c>
      <c r="I3175" s="237" t="str">
        <f t="shared" si="543"/>
        <v>仙台市青葉区芋沢字畑前北６２番地</v>
      </c>
      <c r="J3175" s="237" t="s">
        <v>6927</v>
      </c>
      <c r="K3175" s="237" t="s">
        <v>6928</v>
      </c>
      <c r="L3175" s="237" t="s">
        <v>248</v>
      </c>
      <c r="M3175" s="237" t="s">
        <v>6929</v>
      </c>
      <c r="N3175" s="237" t="s">
        <v>13900</v>
      </c>
      <c r="O3175" s="237" t="s">
        <v>13901</v>
      </c>
      <c r="P3175" s="237" t="s">
        <v>7854</v>
      </c>
      <c r="Q3175" s="237" t="s">
        <v>6875</v>
      </c>
      <c r="R3175" s="237" t="s">
        <v>8968</v>
      </c>
      <c r="S3175" s="237" t="s">
        <v>13902</v>
      </c>
      <c r="T3175" s="237" t="s">
        <v>8970</v>
      </c>
      <c r="U3175" s="237" t="s">
        <v>13903</v>
      </c>
      <c r="V3175" s="237" t="s">
        <v>13221</v>
      </c>
      <c r="W3175" s="237"/>
      <c r="X3175" s="237"/>
      <c r="Y3175" s="237" t="s">
        <v>13904</v>
      </c>
      <c r="Z3175" s="237" t="s">
        <v>13905</v>
      </c>
      <c r="AA3175" s="237" t="str">
        <f t="shared" si="544"/>
        <v>ジー・シー・エイチ</v>
      </c>
      <c r="AB3175" s="237" t="s">
        <v>7854</v>
      </c>
      <c r="AC3175" s="237" t="str">
        <f t="shared" si="545"/>
        <v>989</v>
      </c>
      <c r="AD3175" s="237" t="str">
        <f t="shared" si="546"/>
        <v>3127</v>
      </c>
      <c r="AE3175" s="237" t="s">
        <v>6875</v>
      </c>
      <c r="AF3175" s="237" t="s">
        <v>13906</v>
      </c>
      <c r="AG3175" s="237" t="str">
        <f t="shared" si="547"/>
        <v>仙台市青葉区愛子東三丁目９－１１</v>
      </c>
      <c r="AH3175" s="237" t="s">
        <v>13902</v>
      </c>
      <c r="AI3175" s="237" t="s">
        <v>8970</v>
      </c>
      <c r="AJ3175" s="237" t="s">
        <v>332</v>
      </c>
    </row>
    <row r="3176" spans="1:36">
      <c r="A3176" s="237" t="str">
        <f t="shared" si="539"/>
        <v>0425100575共同生活援助（指定共同生活援助）</v>
      </c>
      <c r="B3176" s="237" t="s">
        <v>6924</v>
      </c>
      <c r="C3176" s="237" t="s">
        <v>6925</v>
      </c>
      <c r="D3176" s="237" t="str">
        <f t="shared" si="540"/>
        <v>シャカイフクシホウジンセンダイフクシカイ</v>
      </c>
      <c r="E3176" s="237" t="s">
        <v>6883</v>
      </c>
      <c r="F3176" s="237" t="str">
        <f t="shared" si="541"/>
        <v>989</v>
      </c>
      <c r="G3176" s="237" t="str">
        <f t="shared" si="542"/>
        <v>3212</v>
      </c>
      <c r="H3176" s="237" t="s">
        <v>6926</v>
      </c>
      <c r="I3176" s="237" t="str">
        <f t="shared" si="543"/>
        <v>仙台市青葉区芋沢字畑前北６２番地</v>
      </c>
      <c r="J3176" s="237" t="s">
        <v>6927</v>
      </c>
      <c r="K3176" s="237" t="s">
        <v>6928</v>
      </c>
      <c r="L3176" s="237" t="s">
        <v>248</v>
      </c>
      <c r="M3176" s="237" t="s">
        <v>6929</v>
      </c>
      <c r="N3176" s="237" t="s">
        <v>13900</v>
      </c>
      <c r="O3176" s="237" t="s">
        <v>13901</v>
      </c>
      <c r="P3176" s="237" t="s">
        <v>7854</v>
      </c>
      <c r="Q3176" s="237" t="s">
        <v>6875</v>
      </c>
      <c r="R3176" s="237" t="s">
        <v>8968</v>
      </c>
      <c r="S3176" s="237" t="s">
        <v>13902</v>
      </c>
      <c r="T3176" s="237" t="s">
        <v>8970</v>
      </c>
      <c r="U3176" s="237" t="s">
        <v>13903</v>
      </c>
      <c r="V3176" s="237" t="s">
        <v>19060</v>
      </c>
      <c r="W3176" s="237"/>
      <c r="X3176" s="237" t="s">
        <v>13229</v>
      </c>
      <c r="Y3176" s="237" t="s">
        <v>13900</v>
      </c>
      <c r="Z3176" s="237" t="s">
        <v>13901</v>
      </c>
      <c r="AA3176" s="237" t="str">
        <f t="shared" si="544"/>
        <v>ワープ</v>
      </c>
      <c r="AB3176" s="237" t="s">
        <v>7854</v>
      </c>
      <c r="AC3176" s="237" t="str">
        <f t="shared" si="545"/>
        <v>989</v>
      </c>
      <c r="AD3176" s="237" t="str">
        <f t="shared" si="546"/>
        <v>3127</v>
      </c>
      <c r="AE3176" s="237" t="s">
        <v>6875</v>
      </c>
      <c r="AF3176" s="237" t="s">
        <v>13907</v>
      </c>
      <c r="AG3176" s="237" t="str">
        <f t="shared" si="547"/>
        <v>仙台市青葉区愛子東三丁目9番11号</v>
      </c>
      <c r="AH3176" s="237" t="s">
        <v>13902</v>
      </c>
      <c r="AI3176" s="237" t="s">
        <v>8970</v>
      </c>
      <c r="AJ3176" s="237" t="s">
        <v>260</v>
      </c>
    </row>
    <row r="3177" spans="1:36">
      <c r="A3177" s="237" t="str">
        <f t="shared" si="539"/>
        <v>0425100583共同生活援助</v>
      </c>
      <c r="B3177" s="237" t="s">
        <v>13091</v>
      </c>
      <c r="C3177" s="237" t="s">
        <v>13092</v>
      </c>
      <c r="D3177" s="237" t="str">
        <f t="shared" si="540"/>
        <v>トクテイヒエイリカツドウホウジンソキウスセンダイ</v>
      </c>
      <c r="E3177" s="237" t="s">
        <v>7360</v>
      </c>
      <c r="F3177" s="237" t="str">
        <f t="shared" si="541"/>
        <v>981</v>
      </c>
      <c r="G3177" s="237" t="str">
        <f t="shared" si="542"/>
        <v>8006</v>
      </c>
      <c r="H3177" s="237" t="s">
        <v>13093</v>
      </c>
      <c r="I3177" s="237" t="str">
        <f t="shared" si="543"/>
        <v>仙台市泉区黒松一丁目26番15号105</v>
      </c>
      <c r="J3177" s="237" t="s">
        <v>13094</v>
      </c>
      <c r="K3177" s="237" t="s">
        <v>13094</v>
      </c>
      <c r="L3177" s="237" t="s">
        <v>248</v>
      </c>
      <c r="M3177" s="237" t="s">
        <v>13095</v>
      </c>
      <c r="N3177" s="237" t="s">
        <v>13908</v>
      </c>
      <c r="O3177" s="237" t="s">
        <v>13909</v>
      </c>
      <c r="P3177" s="237" t="s">
        <v>7360</v>
      </c>
      <c r="Q3177" s="237" t="s">
        <v>8511</v>
      </c>
      <c r="R3177" s="237" t="s">
        <v>13910</v>
      </c>
      <c r="S3177" s="237" t="s">
        <v>13094</v>
      </c>
      <c r="T3177" s="237" t="s">
        <v>13094</v>
      </c>
      <c r="U3177" s="237" t="s">
        <v>13911</v>
      </c>
      <c r="V3177" s="237" t="s">
        <v>13222</v>
      </c>
      <c r="W3177" s="237"/>
      <c r="X3177" s="237"/>
      <c r="Y3177" s="237" t="s">
        <v>13908</v>
      </c>
      <c r="Z3177" s="237" t="s">
        <v>13909</v>
      </c>
      <c r="AA3177" s="237" t="str">
        <f t="shared" si="544"/>
        <v>グループホーム・ソキウス</v>
      </c>
      <c r="AB3177" s="237" t="s">
        <v>7204</v>
      </c>
      <c r="AC3177" s="237" t="str">
        <f t="shared" si="545"/>
        <v>981</v>
      </c>
      <c r="AD3177" s="237" t="str">
        <f t="shared" si="546"/>
        <v>0904</v>
      </c>
      <c r="AE3177" s="237" t="s">
        <v>6875</v>
      </c>
      <c r="AF3177" s="237" t="s">
        <v>13912</v>
      </c>
      <c r="AG3177" s="237" t="str">
        <f t="shared" si="547"/>
        <v>仙台市青葉区旭ケ丘四丁目２４－２３－１０２</v>
      </c>
      <c r="AH3177" s="237" t="s">
        <v>13094</v>
      </c>
      <c r="AI3177" s="237" t="s">
        <v>13094</v>
      </c>
      <c r="AJ3177" s="237" t="s">
        <v>332</v>
      </c>
    </row>
    <row r="3178" spans="1:36">
      <c r="A3178" s="237" t="str">
        <f t="shared" si="539"/>
        <v>0425100591共同生活介護</v>
      </c>
      <c r="B3178" s="237" t="s">
        <v>7323</v>
      </c>
      <c r="C3178" s="237" t="s">
        <v>7324</v>
      </c>
      <c r="D3178" s="237" t="str">
        <f t="shared" si="540"/>
        <v>シャカイフクシホウジンナノハナカイ</v>
      </c>
      <c r="E3178" s="237" t="s">
        <v>7325</v>
      </c>
      <c r="F3178" s="237" t="str">
        <f t="shared" si="541"/>
        <v>981</v>
      </c>
      <c r="G3178" s="237" t="str">
        <f t="shared" si="542"/>
        <v>0965</v>
      </c>
      <c r="H3178" s="237" t="s">
        <v>7326</v>
      </c>
      <c r="I3178" s="237" t="str">
        <f t="shared" si="543"/>
        <v>仙台市青葉区荒巻神明町２番１０号</v>
      </c>
      <c r="J3178" s="237" t="s">
        <v>7327</v>
      </c>
      <c r="K3178" s="237" t="s">
        <v>7328</v>
      </c>
      <c r="L3178" s="237" t="s">
        <v>248</v>
      </c>
      <c r="M3178" s="237" t="s">
        <v>7329</v>
      </c>
      <c r="N3178" s="237" t="s">
        <v>13913</v>
      </c>
      <c r="O3178" s="237" t="s">
        <v>13914</v>
      </c>
      <c r="P3178" s="237" t="s">
        <v>13915</v>
      </c>
      <c r="Q3178" s="237" t="s">
        <v>6875</v>
      </c>
      <c r="R3178" s="237" t="s">
        <v>13916</v>
      </c>
      <c r="S3178" s="237" t="s">
        <v>13917</v>
      </c>
      <c r="T3178" s="237" t="s">
        <v>13917</v>
      </c>
      <c r="U3178" s="237" t="s">
        <v>13918</v>
      </c>
      <c r="V3178" s="237" t="s">
        <v>13221</v>
      </c>
      <c r="W3178" s="237"/>
      <c r="X3178" s="237"/>
      <c r="Y3178" s="237" t="s">
        <v>13919</v>
      </c>
      <c r="Z3178" s="237" t="s">
        <v>13920</v>
      </c>
      <c r="AA3178" s="237" t="str">
        <f t="shared" si="544"/>
        <v>ケアホーム・ナノハナ</v>
      </c>
      <c r="AB3178" s="237" t="s">
        <v>13915</v>
      </c>
      <c r="AC3178" s="237" t="str">
        <f t="shared" si="545"/>
        <v>981</v>
      </c>
      <c r="AD3178" s="237" t="str">
        <f t="shared" si="546"/>
        <v>0924</v>
      </c>
      <c r="AE3178" s="237" t="s">
        <v>6875</v>
      </c>
      <c r="AF3178" s="237" t="s">
        <v>13921</v>
      </c>
      <c r="AG3178" s="237" t="str">
        <f t="shared" si="547"/>
        <v>仙台市青葉区双葉ケ丘一丁目９－１２</v>
      </c>
      <c r="AH3178" s="237" t="s">
        <v>13922</v>
      </c>
      <c r="AI3178" s="237" t="s">
        <v>13922</v>
      </c>
      <c r="AJ3178" s="237" t="s">
        <v>332</v>
      </c>
    </row>
    <row r="3179" spans="1:36">
      <c r="A3179" s="237" t="str">
        <f t="shared" si="539"/>
        <v>0425100591共同生活援助（指定共同生活援助）</v>
      </c>
      <c r="B3179" s="237" t="s">
        <v>7323</v>
      </c>
      <c r="C3179" s="237" t="s">
        <v>7324</v>
      </c>
      <c r="D3179" s="237" t="str">
        <f t="shared" si="540"/>
        <v>シャカイフクシホウジンナノハナカイ</v>
      </c>
      <c r="E3179" s="237" t="s">
        <v>7325</v>
      </c>
      <c r="F3179" s="237" t="str">
        <f t="shared" si="541"/>
        <v>981</v>
      </c>
      <c r="G3179" s="237" t="str">
        <f t="shared" si="542"/>
        <v>0965</v>
      </c>
      <c r="H3179" s="237" t="s">
        <v>7326</v>
      </c>
      <c r="I3179" s="237" t="str">
        <f t="shared" si="543"/>
        <v>仙台市青葉区荒巻神明町２番１０号</v>
      </c>
      <c r="J3179" s="237" t="s">
        <v>7327</v>
      </c>
      <c r="K3179" s="237" t="s">
        <v>7328</v>
      </c>
      <c r="L3179" s="237" t="s">
        <v>248</v>
      </c>
      <c r="M3179" s="237" t="s">
        <v>7329</v>
      </c>
      <c r="N3179" s="237" t="s">
        <v>13913</v>
      </c>
      <c r="O3179" s="237" t="s">
        <v>13914</v>
      </c>
      <c r="P3179" s="237" t="s">
        <v>13915</v>
      </c>
      <c r="Q3179" s="237" t="s">
        <v>6875</v>
      </c>
      <c r="R3179" s="237" t="s">
        <v>13916</v>
      </c>
      <c r="S3179" s="237" t="s">
        <v>13917</v>
      </c>
      <c r="T3179" s="237" t="s">
        <v>13917</v>
      </c>
      <c r="U3179" s="237" t="s">
        <v>13918</v>
      </c>
      <c r="V3179" s="237" t="s">
        <v>19060</v>
      </c>
      <c r="W3179" s="237"/>
      <c r="X3179" s="237" t="s">
        <v>13229</v>
      </c>
      <c r="Y3179" s="237" t="s">
        <v>13913</v>
      </c>
      <c r="Z3179" s="237" t="s">
        <v>13914</v>
      </c>
      <c r="AA3179" s="237" t="str">
        <f t="shared" si="544"/>
        <v>グループホーム・ナノハナ</v>
      </c>
      <c r="AB3179" s="237" t="s">
        <v>13915</v>
      </c>
      <c r="AC3179" s="237" t="str">
        <f t="shared" si="545"/>
        <v>981</v>
      </c>
      <c r="AD3179" s="237" t="str">
        <f t="shared" si="546"/>
        <v>0924</v>
      </c>
      <c r="AE3179" s="237" t="s">
        <v>6875</v>
      </c>
      <c r="AF3179" s="237" t="s">
        <v>13916</v>
      </c>
      <c r="AG3179" s="237" t="str">
        <f t="shared" si="547"/>
        <v>仙台市青葉区双葉ケ丘一丁目34番１号</v>
      </c>
      <c r="AH3179" s="237" t="s">
        <v>13917</v>
      </c>
      <c r="AI3179" s="237" t="s">
        <v>13917</v>
      </c>
      <c r="AJ3179" s="237" t="s">
        <v>260</v>
      </c>
    </row>
    <row r="3180" spans="1:36">
      <c r="A3180" s="237" t="str">
        <f t="shared" si="539"/>
        <v>0425100609共同生活介護</v>
      </c>
      <c r="B3180" s="237" t="s">
        <v>9173</v>
      </c>
      <c r="C3180" s="237" t="s">
        <v>9174</v>
      </c>
      <c r="D3180" s="237" t="str">
        <f t="shared" si="540"/>
        <v>シャカイフクシホウジンカテイフクシカイ</v>
      </c>
      <c r="E3180" s="237" t="s">
        <v>9175</v>
      </c>
      <c r="F3180" s="237" t="str">
        <f t="shared" si="541"/>
        <v>983</v>
      </c>
      <c r="G3180" s="237" t="str">
        <f t="shared" si="542"/>
        <v>0838</v>
      </c>
      <c r="H3180" s="237" t="s">
        <v>9176</v>
      </c>
      <c r="I3180" s="237" t="str">
        <f t="shared" si="543"/>
        <v>仙台市宮城野区二の森１４番３号</v>
      </c>
      <c r="J3180" s="237" t="s">
        <v>9177</v>
      </c>
      <c r="K3180" s="237" t="s">
        <v>9178</v>
      </c>
      <c r="L3180" s="237" t="s">
        <v>248</v>
      </c>
      <c r="M3180" s="237" t="s">
        <v>9179</v>
      </c>
      <c r="N3180" s="237" t="s">
        <v>13923</v>
      </c>
      <c r="O3180" s="237" t="s">
        <v>13924</v>
      </c>
      <c r="P3180" s="237" t="s">
        <v>7258</v>
      </c>
      <c r="Q3180" s="237" t="s">
        <v>6875</v>
      </c>
      <c r="R3180" s="237" t="s">
        <v>13925</v>
      </c>
      <c r="S3180" s="237" t="s">
        <v>13926</v>
      </c>
      <c r="T3180" s="237" t="s">
        <v>13927</v>
      </c>
      <c r="U3180" s="237" t="s">
        <v>13928</v>
      </c>
      <c r="V3180" s="237" t="s">
        <v>13221</v>
      </c>
      <c r="W3180" s="237"/>
      <c r="X3180" s="237"/>
      <c r="Y3180" s="237" t="s">
        <v>13923</v>
      </c>
      <c r="Z3180" s="237" t="s">
        <v>13924</v>
      </c>
      <c r="AA3180" s="237" t="str">
        <f t="shared" si="544"/>
        <v>ノゾミホーム</v>
      </c>
      <c r="AB3180" s="237" t="s">
        <v>7258</v>
      </c>
      <c r="AC3180" s="237" t="str">
        <f t="shared" si="545"/>
        <v>981</v>
      </c>
      <c r="AD3180" s="237" t="str">
        <f t="shared" si="546"/>
        <v>0907</v>
      </c>
      <c r="AE3180" s="237" t="s">
        <v>6875</v>
      </c>
      <c r="AF3180" s="237" t="s">
        <v>13925</v>
      </c>
      <c r="AG3180" s="237" t="str">
        <f t="shared" si="547"/>
        <v>仙台市青葉区高松三丁目１８－３３</v>
      </c>
      <c r="AH3180" s="237" t="s">
        <v>13926</v>
      </c>
      <c r="AI3180" s="237" t="s">
        <v>13927</v>
      </c>
      <c r="AJ3180" s="237" t="s">
        <v>332</v>
      </c>
    </row>
    <row r="3181" spans="1:36">
      <c r="A3181" s="237" t="str">
        <f t="shared" si="539"/>
        <v>0425100609共同生活援助</v>
      </c>
      <c r="B3181" s="237" t="s">
        <v>9173</v>
      </c>
      <c r="C3181" s="237" t="s">
        <v>9174</v>
      </c>
      <c r="D3181" s="237" t="str">
        <f t="shared" si="540"/>
        <v>シャカイフクシホウジンカテイフクシカイ</v>
      </c>
      <c r="E3181" s="237" t="s">
        <v>9175</v>
      </c>
      <c r="F3181" s="237" t="str">
        <f t="shared" si="541"/>
        <v>983</v>
      </c>
      <c r="G3181" s="237" t="str">
        <f t="shared" si="542"/>
        <v>0838</v>
      </c>
      <c r="H3181" s="237" t="s">
        <v>9176</v>
      </c>
      <c r="I3181" s="237" t="str">
        <f t="shared" si="543"/>
        <v>仙台市宮城野区二の森１４番３号</v>
      </c>
      <c r="J3181" s="237" t="s">
        <v>9177</v>
      </c>
      <c r="K3181" s="237" t="s">
        <v>9178</v>
      </c>
      <c r="L3181" s="237" t="s">
        <v>248</v>
      </c>
      <c r="M3181" s="237" t="s">
        <v>9179</v>
      </c>
      <c r="N3181" s="237" t="s">
        <v>13923</v>
      </c>
      <c r="O3181" s="237" t="s">
        <v>13924</v>
      </c>
      <c r="P3181" s="237" t="s">
        <v>7258</v>
      </c>
      <c r="Q3181" s="237" t="s">
        <v>6875</v>
      </c>
      <c r="R3181" s="237" t="s">
        <v>13925</v>
      </c>
      <c r="S3181" s="237" t="s">
        <v>13926</v>
      </c>
      <c r="T3181" s="237" t="s">
        <v>13927</v>
      </c>
      <c r="U3181" s="237" t="s">
        <v>13928</v>
      </c>
      <c r="V3181" s="237" t="s">
        <v>13222</v>
      </c>
      <c r="W3181" s="237"/>
      <c r="X3181" s="237"/>
      <c r="Y3181" s="237" t="s">
        <v>13923</v>
      </c>
      <c r="Z3181" s="237" t="s">
        <v>13924</v>
      </c>
      <c r="AA3181" s="237" t="str">
        <f t="shared" si="544"/>
        <v>ノゾミホーム</v>
      </c>
      <c r="AB3181" s="237" t="s">
        <v>7258</v>
      </c>
      <c r="AC3181" s="237" t="str">
        <f t="shared" si="545"/>
        <v>981</v>
      </c>
      <c r="AD3181" s="237" t="str">
        <f t="shared" si="546"/>
        <v>0907</v>
      </c>
      <c r="AE3181" s="237" t="s">
        <v>6875</v>
      </c>
      <c r="AF3181" s="237" t="s">
        <v>13925</v>
      </c>
      <c r="AG3181" s="237" t="str">
        <f t="shared" si="547"/>
        <v>仙台市青葉区高松三丁目１８－３３</v>
      </c>
      <c r="AH3181" s="237" t="s">
        <v>13926</v>
      </c>
      <c r="AI3181" s="237" t="s">
        <v>13927</v>
      </c>
      <c r="AJ3181" s="237" t="s">
        <v>332</v>
      </c>
    </row>
    <row r="3182" spans="1:36">
      <c r="A3182" s="237" t="str">
        <f t="shared" si="539"/>
        <v>0425100757共同生活介護</v>
      </c>
      <c r="B3182" s="237" t="s">
        <v>4646</v>
      </c>
      <c r="C3182" s="237" t="s">
        <v>4647</v>
      </c>
      <c r="D3182" s="237" t="str">
        <f t="shared" si="540"/>
        <v>シャカイフクシホウジンチャレンジドライフ</v>
      </c>
      <c r="E3182" s="237" t="s">
        <v>4648</v>
      </c>
      <c r="F3182" s="237" t="str">
        <f t="shared" si="541"/>
        <v>981</v>
      </c>
      <c r="G3182" s="237" t="str">
        <f t="shared" si="542"/>
        <v>3203</v>
      </c>
      <c r="H3182" s="237" t="s">
        <v>10796</v>
      </c>
      <c r="I3182" s="237" t="str">
        <f t="shared" si="543"/>
        <v>仙台市泉区高森７丁目１番地の４</v>
      </c>
      <c r="J3182" s="237" t="s">
        <v>10797</v>
      </c>
      <c r="K3182" s="237" t="s">
        <v>7598</v>
      </c>
      <c r="L3182" s="237" t="s">
        <v>248</v>
      </c>
      <c r="M3182" s="237" t="s">
        <v>4652</v>
      </c>
      <c r="N3182" s="237" t="s">
        <v>13929</v>
      </c>
      <c r="O3182" s="237" t="s">
        <v>13930</v>
      </c>
      <c r="P3182" s="237" t="s">
        <v>7251</v>
      </c>
      <c r="Q3182" s="237" t="s">
        <v>6875</v>
      </c>
      <c r="R3182" s="237" t="s">
        <v>13931</v>
      </c>
      <c r="S3182" s="237" t="s">
        <v>13932</v>
      </c>
      <c r="T3182" s="237" t="s">
        <v>13932</v>
      </c>
      <c r="U3182" s="237" t="s">
        <v>13933</v>
      </c>
      <c r="V3182" s="237" t="s">
        <v>13221</v>
      </c>
      <c r="W3182" s="237"/>
      <c r="X3182" s="237"/>
      <c r="Y3182" s="237" t="s">
        <v>13929</v>
      </c>
      <c r="Z3182" s="237" t="s">
        <v>13930</v>
      </c>
      <c r="AA3182" s="237" t="str">
        <f t="shared" si="544"/>
        <v>グループホームヤマテマチ</v>
      </c>
      <c r="AB3182" s="237" t="s">
        <v>7251</v>
      </c>
      <c r="AC3182" s="237" t="str">
        <f t="shared" si="545"/>
        <v>981</v>
      </c>
      <c r="AD3182" s="237" t="str">
        <f t="shared" si="546"/>
        <v>0967</v>
      </c>
      <c r="AE3182" s="237" t="s">
        <v>6875</v>
      </c>
      <c r="AF3182" s="237" t="s">
        <v>13931</v>
      </c>
      <c r="AG3182" s="237" t="str">
        <f t="shared" si="547"/>
        <v>仙台市青葉区山手町28番32号</v>
      </c>
      <c r="AH3182" s="237" t="s">
        <v>13932</v>
      </c>
      <c r="AI3182" s="237" t="s">
        <v>13932</v>
      </c>
      <c r="AJ3182" s="237" t="s">
        <v>332</v>
      </c>
    </row>
    <row r="3183" spans="1:36">
      <c r="A3183" s="237" t="str">
        <f t="shared" si="539"/>
        <v>0425100757共同生活援助（指定共同生活援助）</v>
      </c>
      <c r="B3183" s="237" t="s">
        <v>4646</v>
      </c>
      <c r="C3183" s="237" t="s">
        <v>4647</v>
      </c>
      <c r="D3183" s="237" t="str">
        <f t="shared" si="540"/>
        <v>シャカイフクシホウジンチャレンジドライフ</v>
      </c>
      <c r="E3183" s="237" t="s">
        <v>4648</v>
      </c>
      <c r="F3183" s="237" t="str">
        <f t="shared" si="541"/>
        <v>981</v>
      </c>
      <c r="G3183" s="237" t="str">
        <f t="shared" si="542"/>
        <v>3203</v>
      </c>
      <c r="H3183" s="237" t="s">
        <v>10796</v>
      </c>
      <c r="I3183" s="237" t="str">
        <f t="shared" si="543"/>
        <v>仙台市泉区高森７丁目１番地の４</v>
      </c>
      <c r="J3183" s="237" t="s">
        <v>10797</v>
      </c>
      <c r="K3183" s="237" t="s">
        <v>7598</v>
      </c>
      <c r="L3183" s="237" t="s">
        <v>248</v>
      </c>
      <c r="M3183" s="237" t="s">
        <v>4652</v>
      </c>
      <c r="N3183" s="237" t="s">
        <v>13929</v>
      </c>
      <c r="O3183" s="237" t="s">
        <v>13930</v>
      </c>
      <c r="P3183" s="237" t="s">
        <v>7251</v>
      </c>
      <c r="Q3183" s="237" t="s">
        <v>6875</v>
      </c>
      <c r="R3183" s="237" t="s">
        <v>13931</v>
      </c>
      <c r="S3183" s="237" t="s">
        <v>13932</v>
      </c>
      <c r="T3183" s="237" t="s">
        <v>13932</v>
      </c>
      <c r="U3183" s="237" t="s">
        <v>13933</v>
      </c>
      <c r="V3183" s="237" t="s">
        <v>19060</v>
      </c>
      <c r="W3183" s="237"/>
      <c r="X3183" s="237" t="s">
        <v>13229</v>
      </c>
      <c r="Y3183" s="237" t="s">
        <v>13929</v>
      </c>
      <c r="Z3183" s="237" t="s">
        <v>13930</v>
      </c>
      <c r="AA3183" s="237" t="str">
        <f t="shared" si="544"/>
        <v>グループホームヤマテマチ</v>
      </c>
      <c r="AB3183" s="237" t="s">
        <v>7251</v>
      </c>
      <c r="AC3183" s="237" t="str">
        <f t="shared" si="545"/>
        <v>981</v>
      </c>
      <c r="AD3183" s="237" t="str">
        <f t="shared" si="546"/>
        <v>0967</v>
      </c>
      <c r="AE3183" s="237" t="s">
        <v>6875</v>
      </c>
      <c r="AF3183" s="237" t="s">
        <v>13931</v>
      </c>
      <c r="AG3183" s="237" t="str">
        <f t="shared" si="547"/>
        <v>仙台市青葉区山手町28番32号</v>
      </c>
      <c r="AH3183" s="237" t="s">
        <v>13932</v>
      </c>
      <c r="AI3183" s="237" t="s">
        <v>13932</v>
      </c>
      <c r="AJ3183" s="237" t="s">
        <v>260</v>
      </c>
    </row>
    <row r="3184" spans="1:36">
      <c r="A3184" s="237" t="str">
        <f t="shared" si="539"/>
        <v>0425100849共同生活介護</v>
      </c>
      <c r="B3184" s="237" t="s">
        <v>13243</v>
      </c>
      <c r="C3184" s="237" t="s">
        <v>13244</v>
      </c>
      <c r="D3184" s="237" t="str">
        <f t="shared" si="540"/>
        <v>トクテイヒエイリカツドウホウジンミヤギコウデネイト</v>
      </c>
      <c r="E3184" s="237" t="s">
        <v>2484</v>
      </c>
      <c r="F3184" s="237" t="str">
        <f t="shared" si="541"/>
        <v>980</v>
      </c>
      <c r="G3184" s="237" t="str">
        <f t="shared" si="542"/>
        <v>0811</v>
      </c>
      <c r="H3184" s="237" t="s">
        <v>13934</v>
      </c>
      <c r="I3184" s="237" t="str">
        <f t="shared" si="543"/>
        <v>仙台市青葉区一番町二丁目５番22号</v>
      </c>
      <c r="J3184" s="237" t="s">
        <v>13246</v>
      </c>
      <c r="K3184" s="237" t="s">
        <v>13935</v>
      </c>
      <c r="L3184" s="237" t="s">
        <v>248</v>
      </c>
      <c r="M3184" s="237" t="s">
        <v>13248</v>
      </c>
      <c r="N3184" s="237" t="s">
        <v>13936</v>
      </c>
      <c r="O3184" s="237" t="s">
        <v>13937</v>
      </c>
      <c r="P3184" s="237" t="s">
        <v>2484</v>
      </c>
      <c r="Q3184" s="237" t="s">
        <v>6875</v>
      </c>
      <c r="R3184" s="237" t="s">
        <v>13938</v>
      </c>
      <c r="S3184" s="237" t="s">
        <v>13246</v>
      </c>
      <c r="T3184" s="237" t="s">
        <v>13935</v>
      </c>
      <c r="U3184" s="237" t="s">
        <v>13939</v>
      </c>
      <c r="V3184" s="237" t="s">
        <v>13221</v>
      </c>
      <c r="W3184" s="237"/>
      <c r="X3184" s="237"/>
      <c r="Y3184" s="237" t="s">
        <v>13936</v>
      </c>
      <c r="Z3184" s="237" t="s">
        <v>13937</v>
      </c>
      <c r="AA3184" s="237" t="str">
        <f t="shared" si="544"/>
        <v>ミヤギコウデネイトファミリアハウス</v>
      </c>
      <c r="AB3184" s="237" t="s">
        <v>2484</v>
      </c>
      <c r="AC3184" s="237" t="str">
        <f t="shared" si="545"/>
        <v>980</v>
      </c>
      <c r="AD3184" s="237" t="str">
        <f t="shared" si="546"/>
        <v>0811</v>
      </c>
      <c r="AE3184" s="237" t="s">
        <v>6875</v>
      </c>
      <c r="AF3184" s="237" t="s">
        <v>13938</v>
      </c>
      <c r="AG3184" s="237" t="str">
        <f t="shared" si="547"/>
        <v>仙台市青葉区一番町二丁目５－２２</v>
      </c>
      <c r="AH3184" s="237" t="s">
        <v>13246</v>
      </c>
      <c r="AI3184" s="237" t="s">
        <v>13247</v>
      </c>
      <c r="AJ3184" s="237" t="s">
        <v>332</v>
      </c>
    </row>
    <row r="3185" spans="1:36">
      <c r="A3185" s="237" t="str">
        <f t="shared" si="539"/>
        <v>0425100849共同生活援助（指定共同生活援助）</v>
      </c>
      <c r="B3185" s="237" t="s">
        <v>13243</v>
      </c>
      <c r="C3185" s="237" t="s">
        <v>13244</v>
      </c>
      <c r="D3185" s="237" t="str">
        <f t="shared" si="540"/>
        <v>トクテイヒエイリカツドウホウジンミヤギコウデネイト</v>
      </c>
      <c r="E3185" s="237" t="s">
        <v>2484</v>
      </c>
      <c r="F3185" s="237" t="str">
        <f t="shared" si="541"/>
        <v>980</v>
      </c>
      <c r="G3185" s="237" t="str">
        <f t="shared" si="542"/>
        <v>0811</v>
      </c>
      <c r="H3185" s="237" t="s">
        <v>13934</v>
      </c>
      <c r="I3185" s="237" t="str">
        <f t="shared" si="543"/>
        <v>仙台市青葉区一番町二丁目５番22号</v>
      </c>
      <c r="J3185" s="237" t="s">
        <v>13246</v>
      </c>
      <c r="K3185" s="237" t="s">
        <v>13935</v>
      </c>
      <c r="L3185" s="237" t="s">
        <v>248</v>
      </c>
      <c r="M3185" s="237" t="s">
        <v>13248</v>
      </c>
      <c r="N3185" s="237" t="s">
        <v>13936</v>
      </c>
      <c r="O3185" s="237" t="s">
        <v>13937</v>
      </c>
      <c r="P3185" s="237" t="s">
        <v>2484</v>
      </c>
      <c r="Q3185" s="237" t="s">
        <v>6875</v>
      </c>
      <c r="R3185" s="237" t="s">
        <v>13938</v>
      </c>
      <c r="S3185" s="237" t="s">
        <v>13246</v>
      </c>
      <c r="T3185" s="237" t="s">
        <v>13935</v>
      </c>
      <c r="U3185" s="237" t="s">
        <v>13939</v>
      </c>
      <c r="V3185" s="237" t="s">
        <v>19060</v>
      </c>
      <c r="W3185" s="237"/>
      <c r="X3185" s="237" t="s">
        <v>13229</v>
      </c>
      <c r="Y3185" s="237" t="s">
        <v>13936</v>
      </c>
      <c r="Z3185" s="237" t="s">
        <v>13937</v>
      </c>
      <c r="AA3185" s="237" t="str">
        <f t="shared" si="544"/>
        <v>ミヤギコウデネイトファミリアハウス</v>
      </c>
      <c r="AB3185" s="237" t="s">
        <v>2484</v>
      </c>
      <c r="AC3185" s="237" t="str">
        <f t="shared" si="545"/>
        <v>980</v>
      </c>
      <c r="AD3185" s="237" t="str">
        <f t="shared" si="546"/>
        <v>0811</v>
      </c>
      <c r="AE3185" s="237" t="s">
        <v>6875</v>
      </c>
      <c r="AF3185" s="237" t="s">
        <v>13938</v>
      </c>
      <c r="AG3185" s="237" t="str">
        <f t="shared" si="547"/>
        <v>仙台市青葉区一番町二丁目５－２２</v>
      </c>
      <c r="AH3185" s="237" t="s">
        <v>13246</v>
      </c>
      <c r="AI3185" s="237" t="s">
        <v>13935</v>
      </c>
      <c r="AJ3185" s="237" t="s">
        <v>260</v>
      </c>
    </row>
    <row r="3186" spans="1:36">
      <c r="A3186" s="237" t="str">
        <f t="shared" si="539"/>
        <v>0425100898共同生活介護</v>
      </c>
      <c r="B3186" s="237" t="s">
        <v>6981</v>
      </c>
      <c r="C3186" s="237" t="s">
        <v>6982</v>
      </c>
      <c r="D3186" s="237" t="str">
        <f t="shared" si="540"/>
        <v>シャカイフクシホウジンセンダイシテヲツナグイクセイカイ</v>
      </c>
      <c r="E3186" s="237" t="s">
        <v>6983</v>
      </c>
      <c r="F3186" s="237" t="str">
        <f t="shared" si="541"/>
        <v>980</v>
      </c>
      <c r="G3186" s="237" t="str">
        <f t="shared" si="542"/>
        <v>0022</v>
      </c>
      <c r="H3186" s="237" t="s">
        <v>6984</v>
      </c>
      <c r="I3186" s="237" t="str">
        <f t="shared" si="543"/>
        <v>仙台市青葉区五橋二丁目１２番２号</v>
      </c>
      <c r="J3186" s="237" t="s">
        <v>6985</v>
      </c>
      <c r="K3186" s="237" t="s">
        <v>6986</v>
      </c>
      <c r="L3186" s="237" t="s">
        <v>248</v>
      </c>
      <c r="M3186" s="237" t="s">
        <v>6987</v>
      </c>
      <c r="N3186" s="237" t="s">
        <v>13940</v>
      </c>
      <c r="O3186" s="237" t="s">
        <v>13941</v>
      </c>
      <c r="P3186" s="237" t="s">
        <v>7258</v>
      </c>
      <c r="Q3186" s="237" t="s">
        <v>6875</v>
      </c>
      <c r="R3186" s="237" t="s">
        <v>13942</v>
      </c>
      <c r="S3186" s="237" t="s">
        <v>13943</v>
      </c>
      <c r="T3186" s="237" t="s">
        <v>13944</v>
      </c>
      <c r="U3186" s="237" t="s">
        <v>13945</v>
      </c>
      <c r="V3186" s="237" t="s">
        <v>13221</v>
      </c>
      <c r="W3186" s="237"/>
      <c r="X3186" s="237"/>
      <c r="Y3186" s="237" t="s">
        <v>13940</v>
      </c>
      <c r="Z3186" s="237" t="s">
        <v>13941</v>
      </c>
      <c r="AA3186" s="237" t="str">
        <f t="shared" si="544"/>
        <v>センダイフキノトウ</v>
      </c>
      <c r="AB3186" s="237" t="s">
        <v>7258</v>
      </c>
      <c r="AC3186" s="237" t="str">
        <f t="shared" si="545"/>
        <v>981</v>
      </c>
      <c r="AD3186" s="237" t="str">
        <f t="shared" si="546"/>
        <v>0907</v>
      </c>
      <c r="AE3186" s="237" t="s">
        <v>6875</v>
      </c>
      <c r="AF3186" s="237" t="s">
        <v>13946</v>
      </c>
      <c r="AG3186" s="237" t="str">
        <f t="shared" si="547"/>
        <v>仙台市青葉区高松二丁目２４－３２ニューライフ高嶺３１２号</v>
      </c>
      <c r="AH3186" s="237" t="s">
        <v>13943</v>
      </c>
      <c r="AI3186" s="237" t="s">
        <v>13944</v>
      </c>
      <c r="AJ3186" s="237" t="s">
        <v>332</v>
      </c>
    </row>
    <row r="3187" spans="1:36">
      <c r="A3187" s="237" t="str">
        <f t="shared" si="539"/>
        <v>0425100898共同生活援助（指定共同生活援助）</v>
      </c>
      <c r="B3187" s="237" t="s">
        <v>6981</v>
      </c>
      <c r="C3187" s="237" t="s">
        <v>6982</v>
      </c>
      <c r="D3187" s="237" t="str">
        <f t="shared" si="540"/>
        <v>シャカイフクシホウジンセンダイシテヲツナグイクセイカイ</v>
      </c>
      <c r="E3187" s="237" t="s">
        <v>6983</v>
      </c>
      <c r="F3187" s="237" t="str">
        <f t="shared" si="541"/>
        <v>980</v>
      </c>
      <c r="G3187" s="237" t="str">
        <f t="shared" si="542"/>
        <v>0022</v>
      </c>
      <c r="H3187" s="237" t="s">
        <v>6984</v>
      </c>
      <c r="I3187" s="237" t="str">
        <f t="shared" si="543"/>
        <v>仙台市青葉区五橋二丁目１２番２号</v>
      </c>
      <c r="J3187" s="237" t="s">
        <v>6985</v>
      </c>
      <c r="K3187" s="237" t="s">
        <v>6986</v>
      </c>
      <c r="L3187" s="237" t="s">
        <v>248</v>
      </c>
      <c r="M3187" s="237" t="s">
        <v>6987</v>
      </c>
      <c r="N3187" s="237" t="s">
        <v>13940</v>
      </c>
      <c r="O3187" s="237" t="s">
        <v>13941</v>
      </c>
      <c r="P3187" s="237" t="s">
        <v>7258</v>
      </c>
      <c r="Q3187" s="237" t="s">
        <v>6875</v>
      </c>
      <c r="R3187" s="237" t="s">
        <v>13942</v>
      </c>
      <c r="S3187" s="237" t="s">
        <v>13943</v>
      </c>
      <c r="T3187" s="237" t="s">
        <v>13944</v>
      </c>
      <c r="U3187" s="237" t="s">
        <v>13945</v>
      </c>
      <c r="V3187" s="237" t="s">
        <v>19060</v>
      </c>
      <c r="W3187" s="237"/>
      <c r="X3187" s="237" t="s">
        <v>13229</v>
      </c>
      <c r="Y3187" s="237" t="s">
        <v>13940</v>
      </c>
      <c r="Z3187" s="237" t="s">
        <v>13941</v>
      </c>
      <c r="AA3187" s="237" t="str">
        <f t="shared" si="544"/>
        <v>センダイフキノトウ</v>
      </c>
      <c r="AB3187" s="237" t="s">
        <v>7258</v>
      </c>
      <c r="AC3187" s="237" t="str">
        <f t="shared" si="545"/>
        <v>981</v>
      </c>
      <c r="AD3187" s="237" t="str">
        <f t="shared" si="546"/>
        <v>0907</v>
      </c>
      <c r="AE3187" s="237" t="s">
        <v>6875</v>
      </c>
      <c r="AF3187" s="237" t="s">
        <v>13946</v>
      </c>
      <c r="AG3187" s="237" t="str">
        <f t="shared" si="547"/>
        <v>仙台市青葉区高松二丁目２４－３２ニューライフ高嶺３１２号</v>
      </c>
      <c r="AH3187" s="237" t="s">
        <v>13943</v>
      </c>
      <c r="AI3187" s="237" t="s">
        <v>13944</v>
      </c>
      <c r="AJ3187" s="237" t="s">
        <v>260</v>
      </c>
    </row>
    <row r="3188" spans="1:36">
      <c r="A3188" s="237" t="str">
        <f t="shared" si="539"/>
        <v>0425100906共同生活介護</v>
      </c>
      <c r="B3188" s="237" t="s">
        <v>12698</v>
      </c>
      <c r="C3188" s="237" t="s">
        <v>12699</v>
      </c>
      <c r="D3188" s="237" t="str">
        <f t="shared" si="540"/>
        <v>トクテイヒエイリカツドウホウジンアユミ</v>
      </c>
      <c r="E3188" s="237" t="s">
        <v>7956</v>
      </c>
      <c r="F3188" s="237" t="str">
        <f t="shared" si="541"/>
        <v>989</v>
      </c>
      <c r="G3188" s="237" t="str">
        <f t="shared" si="542"/>
        <v>3216</v>
      </c>
      <c r="H3188" s="237" t="s">
        <v>12700</v>
      </c>
      <c r="I3188" s="237" t="str">
        <f t="shared" si="543"/>
        <v>仙台市青葉区高野原２丁目２番２１号</v>
      </c>
      <c r="J3188" s="237" t="s">
        <v>12701</v>
      </c>
      <c r="K3188" s="237" t="s">
        <v>12701</v>
      </c>
      <c r="L3188" s="237" t="s">
        <v>248</v>
      </c>
      <c r="M3188" s="237" t="s">
        <v>12702</v>
      </c>
      <c r="N3188" s="237" t="s">
        <v>13947</v>
      </c>
      <c r="O3188" s="237" t="s">
        <v>13948</v>
      </c>
      <c r="P3188" s="237" t="s">
        <v>7956</v>
      </c>
      <c r="Q3188" s="237" t="s">
        <v>6875</v>
      </c>
      <c r="R3188" s="237" t="s">
        <v>13949</v>
      </c>
      <c r="S3188" s="237" t="s">
        <v>13950</v>
      </c>
      <c r="T3188" s="237" t="s">
        <v>13950</v>
      </c>
      <c r="U3188" s="237" t="s">
        <v>13951</v>
      </c>
      <c r="V3188" s="237" t="s">
        <v>13221</v>
      </c>
      <c r="W3188" s="237"/>
      <c r="X3188" s="237"/>
      <c r="Y3188" s="237" t="s">
        <v>13947</v>
      </c>
      <c r="Z3188" s="237" t="s">
        <v>13948</v>
      </c>
      <c r="AA3188" s="237" t="str">
        <f t="shared" si="544"/>
        <v>グループホームアンドケアホームアユミタカノハラ</v>
      </c>
      <c r="AB3188" s="237" t="s">
        <v>7956</v>
      </c>
      <c r="AC3188" s="237" t="str">
        <f t="shared" si="545"/>
        <v>989</v>
      </c>
      <c r="AD3188" s="237" t="str">
        <f t="shared" si="546"/>
        <v>3216</v>
      </c>
      <c r="AE3188" s="237" t="s">
        <v>6875</v>
      </c>
      <c r="AF3188" s="237" t="s">
        <v>13949</v>
      </c>
      <c r="AG3188" s="237" t="str">
        <f t="shared" si="547"/>
        <v>仙台市青葉区高野原二丁目２－２１</v>
      </c>
      <c r="AH3188" s="237" t="s">
        <v>13950</v>
      </c>
      <c r="AI3188" s="237" t="s">
        <v>13950</v>
      </c>
      <c r="AJ3188" s="237" t="s">
        <v>332</v>
      </c>
    </row>
    <row r="3189" spans="1:36">
      <c r="A3189" s="237" t="str">
        <f t="shared" si="539"/>
        <v>0425100906共同生活援助</v>
      </c>
      <c r="B3189" s="237" t="s">
        <v>12698</v>
      </c>
      <c r="C3189" s="237" t="s">
        <v>12699</v>
      </c>
      <c r="D3189" s="237" t="str">
        <f t="shared" si="540"/>
        <v>トクテイヒエイリカツドウホウジンアユミ</v>
      </c>
      <c r="E3189" s="237" t="s">
        <v>7956</v>
      </c>
      <c r="F3189" s="237" t="str">
        <f t="shared" si="541"/>
        <v>989</v>
      </c>
      <c r="G3189" s="237" t="str">
        <f t="shared" si="542"/>
        <v>3216</v>
      </c>
      <c r="H3189" s="237" t="s">
        <v>12700</v>
      </c>
      <c r="I3189" s="237" t="str">
        <f t="shared" si="543"/>
        <v>仙台市青葉区高野原２丁目２番２１号</v>
      </c>
      <c r="J3189" s="237" t="s">
        <v>12701</v>
      </c>
      <c r="K3189" s="237" t="s">
        <v>12701</v>
      </c>
      <c r="L3189" s="237" t="s">
        <v>248</v>
      </c>
      <c r="M3189" s="237" t="s">
        <v>12702</v>
      </c>
      <c r="N3189" s="237" t="s">
        <v>13947</v>
      </c>
      <c r="O3189" s="237" t="s">
        <v>13948</v>
      </c>
      <c r="P3189" s="237" t="s">
        <v>7956</v>
      </c>
      <c r="Q3189" s="237" t="s">
        <v>6875</v>
      </c>
      <c r="R3189" s="237" t="s">
        <v>13949</v>
      </c>
      <c r="S3189" s="237" t="s">
        <v>13950</v>
      </c>
      <c r="T3189" s="237" t="s">
        <v>13950</v>
      </c>
      <c r="U3189" s="237" t="s">
        <v>13951</v>
      </c>
      <c r="V3189" s="237" t="s">
        <v>13222</v>
      </c>
      <c r="W3189" s="237"/>
      <c r="X3189" s="237"/>
      <c r="Y3189" s="237" t="s">
        <v>13947</v>
      </c>
      <c r="Z3189" s="237" t="s">
        <v>13948</v>
      </c>
      <c r="AA3189" s="237" t="str">
        <f t="shared" si="544"/>
        <v>グループホームアンドケアホームアユミタカノハラ</v>
      </c>
      <c r="AB3189" s="237" t="s">
        <v>7956</v>
      </c>
      <c r="AC3189" s="237" t="str">
        <f t="shared" si="545"/>
        <v>989</v>
      </c>
      <c r="AD3189" s="237" t="str">
        <f t="shared" si="546"/>
        <v>3216</v>
      </c>
      <c r="AE3189" s="237" t="s">
        <v>6875</v>
      </c>
      <c r="AF3189" s="237" t="s">
        <v>13949</v>
      </c>
      <c r="AG3189" s="237" t="str">
        <f t="shared" si="547"/>
        <v>仙台市青葉区高野原二丁目２－２１</v>
      </c>
      <c r="AH3189" s="237" t="s">
        <v>13950</v>
      </c>
      <c r="AI3189" s="237" t="s">
        <v>13950</v>
      </c>
      <c r="AJ3189" s="237" t="s">
        <v>332</v>
      </c>
    </row>
    <row r="3190" spans="1:36">
      <c r="A3190" s="237" t="str">
        <f t="shared" si="539"/>
        <v>0425100997共同生活介護</v>
      </c>
      <c r="B3190" s="237" t="s">
        <v>13243</v>
      </c>
      <c r="C3190" s="237" t="s">
        <v>13244</v>
      </c>
      <c r="D3190" s="237" t="str">
        <f t="shared" si="540"/>
        <v>トクテイヒエイリカツドウホウジンミヤギコウデネイト</v>
      </c>
      <c r="E3190" s="237" t="s">
        <v>2484</v>
      </c>
      <c r="F3190" s="237" t="str">
        <f t="shared" si="541"/>
        <v>980</v>
      </c>
      <c r="G3190" s="237" t="str">
        <f t="shared" si="542"/>
        <v>0811</v>
      </c>
      <c r="H3190" s="237" t="s">
        <v>13934</v>
      </c>
      <c r="I3190" s="237" t="str">
        <f t="shared" si="543"/>
        <v>仙台市青葉区一番町二丁目５番22号</v>
      </c>
      <c r="J3190" s="237" t="s">
        <v>13246</v>
      </c>
      <c r="K3190" s="237" t="s">
        <v>13935</v>
      </c>
      <c r="L3190" s="237" t="s">
        <v>248</v>
      </c>
      <c r="M3190" s="237" t="s">
        <v>13248</v>
      </c>
      <c r="N3190" s="237" t="s">
        <v>13952</v>
      </c>
      <c r="O3190" s="237" t="s">
        <v>13953</v>
      </c>
      <c r="P3190" s="237" t="s">
        <v>2484</v>
      </c>
      <c r="Q3190" s="237" t="s">
        <v>6875</v>
      </c>
      <c r="R3190" s="237" t="s">
        <v>13954</v>
      </c>
      <c r="S3190" s="237" t="s">
        <v>13246</v>
      </c>
      <c r="T3190" s="237" t="s">
        <v>13247</v>
      </c>
      <c r="U3190" s="237" t="s">
        <v>13955</v>
      </c>
      <c r="V3190" s="237" t="s">
        <v>13221</v>
      </c>
      <c r="W3190" s="237"/>
      <c r="X3190" s="237"/>
      <c r="Y3190" s="237" t="s">
        <v>13952</v>
      </c>
      <c r="Z3190" s="237" t="s">
        <v>13953</v>
      </c>
      <c r="AA3190" s="237" t="str">
        <f t="shared" si="544"/>
        <v>ミヤギコウデネイトホットハウス</v>
      </c>
      <c r="AB3190" s="237" t="s">
        <v>2484</v>
      </c>
      <c r="AC3190" s="237" t="str">
        <f t="shared" si="545"/>
        <v>980</v>
      </c>
      <c r="AD3190" s="237" t="str">
        <f t="shared" si="546"/>
        <v>0811</v>
      </c>
      <c r="AE3190" s="237" t="s">
        <v>6875</v>
      </c>
      <c r="AF3190" s="237" t="s">
        <v>13956</v>
      </c>
      <c r="AG3190" s="237" t="str">
        <f t="shared" si="547"/>
        <v>仙台市青葉区一番町二丁目５番１２号東一中央ビル７階</v>
      </c>
      <c r="AH3190" s="237" t="s">
        <v>13246</v>
      </c>
      <c r="AI3190" s="237" t="s">
        <v>13247</v>
      </c>
      <c r="AJ3190" s="237" t="s">
        <v>332</v>
      </c>
    </row>
    <row r="3191" spans="1:36">
      <c r="A3191" s="237" t="str">
        <f t="shared" si="539"/>
        <v>0425100997共同生活援助（指定共同生活援助）</v>
      </c>
      <c r="B3191" s="237" t="s">
        <v>13243</v>
      </c>
      <c r="C3191" s="237" t="s">
        <v>13244</v>
      </c>
      <c r="D3191" s="237" t="str">
        <f t="shared" si="540"/>
        <v>トクテイヒエイリカツドウホウジンミヤギコウデネイト</v>
      </c>
      <c r="E3191" s="237" t="s">
        <v>2484</v>
      </c>
      <c r="F3191" s="237" t="str">
        <f t="shared" si="541"/>
        <v>980</v>
      </c>
      <c r="G3191" s="237" t="str">
        <f t="shared" si="542"/>
        <v>0811</v>
      </c>
      <c r="H3191" s="237" t="s">
        <v>13934</v>
      </c>
      <c r="I3191" s="237" t="str">
        <f t="shared" si="543"/>
        <v>仙台市青葉区一番町二丁目５番22号</v>
      </c>
      <c r="J3191" s="237" t="s">
        <v>13246</v>
      </c>
      <c r="K3191" s="237" t="s">
        <v>13935</v>
      </c>
      <c r="L3191" s="237" t="s">
        <v>248</v>
      </c>
      <c r="M3191" s="237" t="s">
        <v>13248</v>
      </c>
      <c r="N3191" s="237" t="s">
        <v>13952</v>
      </c>
      <c r="O3191" s="237" t="s">
        <v>13953</v>
      </c>
      <c r="P3191" s="237" t="s">
        <v>2484</v>
      </c>
      <c r="Q3191" s="237" t="s">
        <v>6875</v>
      </c>
      <c r="R3191" s="237" t="s">
        <v>13954</v>
      </c>
      <c r="S3191" s="237" t="s">
        <v>13246</v>
      </c>
      <c r="T3191" s="237" t="s">
        <v>13247</v>
      </c>
      <c r="U3191" s="237" t="s">
        <v>13955</v>
      </c>
      <c r="V3191" s="237" t="s">
        <v>19060</v>
      </c>
      <c r="W3191" s="237"/>
      <c r="X3191" s="237" t="s">
        <v>13229</v>
      </c>
      <c r="Y3191" s="237" t="s">
        <v>13952</v>
      </c>
      <c r="Z3191" s="237" t="s">
        <v>13953</v>
      </c>
      <c r="AA3191" s="237" t="str">
        <f t="shared" si="544"/>
        <v>ミヤギコウデネイトホットハウス</v>
      </c>
      <c r="AB3191" s="237" t="s">
        <v>2484</v>
      </c>
      <c r="AC3191" s="237" t="str">
        <f t="shared" si="545"/>
        <v>980</v>
      </c>
      <c r="AD3191" s="237" t="str">
        <f t="shared" si="546"/>
        <v>0811</v>
      </c>
      <c r="AE3191" s="237" t="s">
        <v>6875</v>
      </c>
      <c r="AF3191" s="237" t="s">
        <v>13954</v>
      </c>
      <c r="AG3191" s="237" t="str">
        <f t="shared" si="547"/>
        <v>仙台市青葉区一番町二丁目５番２２号</v>
      </c>
      <c r="AH3191" s="237" t="s">
        <v>13246</v>
      </c>
      <c r="AI3191" s="237" t="s">
        <v>13247</v>
      </c>
      <c r="AJ3191" s="237" t="s">
        <v>332</v>
      </c>
    </row>
    <row r="3192" spans="1:36">
      <c r="A3192" s="237" t="str">
        <f t="shared" si="539"/>
        <v>0425101037共同生活介護</v>
      </c>
      <c r="B3192" s="237" t="s">
        <v>7346</v>
      </c>
      <c r="C3192" s="237" t="s">
        <v>7347</v>
      </c>
      <c r="D3192" s="237" t="str">
        <f t="shared" si="540"/>
        <v>シャカイフクシホウジンクニミカイ</v>
      </c>
      <c r="E3192" s="237" t="s">
        <v>6268</v>
      </c>
      <c r="F3192" s="237" t="str">
        <f t="shared" si="541"/>
        <v>981</v>
      </c>
      <c r="G3192" s="237" t="str">
        <f t="shared" si="542"/>
        <v>0943</v>
      </c>
      <c r="H3192" s="237" t="s">
        <v>7348</v>
      </c>
      <c r="I3192" s="237" t="str">
        <f t="shared" si="543"/>
        <v>仙台市青葉区国見六丁目39番１号</v>
      </c>
      <c r="J3192" s="237" t="s">
        <v>7349</v>
      </c>
      <c r="K3192" s="237" t="s">
        <v>7350</v>
      </c>
      <c r="L3192" s="237" t="s">
        <v>248</v>
      </c>
      <c r="M3192" s="237" t="s">
        <v>7351</v>
      </c>
      <c r="N3192" s="237" t="s">
        <v>13957</v>
      </c>
      <c r="O3192" s="237" t="s">
        <v>13958</v>
      </c>
      <c r="P3192" s="237" t="s">
        <v>6268</v>
      </c>
      <c r="Q3192" s="237" t="s">
        <v>6875</v>
      </c>
      <c r="R3192" s="237" t="s">
        <v>7348</v>
      </c>
      <c r="S3192" s="237" t="s">
        <v>13959</v>
      </c>
      <c r="T3192" s="237" t="s">
        <v>7350</v>
      </c>
      <c r="U3192" s="237" t="s">
        <v>13960</v>
      </c>
      <c r="V3192" s="237" t="s">
        <v>13221</v>
      </c>
      <c r="W3192" s="237"/>
      <c r="X3192" s="237"/>
      <c r="Y3192" s="237" t="s">
        <v>13957</v>
      </c>
      <c r="Z3192" s="237" t="s">
        <v>13958</v>
      </c>
      <c r="AA3192" s="237" t="str">
        <f t="shared" si="544"/>
        <v>クニミノモリ</v>
      </c>
      <c r="AB3192" s="237" t="s">
        <v>6268</v>
      </c>
      <c r="AC3192" s="237" t="str">
        <f t="shared" si="545"/>
        <v>981</v>
      </c>
      <c r="AD3192" s="237" t="str">
        <f t="shared" si="546"/>
        <v>0943</v>
      </c>
      <c r="AE3192" s="237" t="s">
        <v>6875</v>
      </c>
      <c r="AF3192" s="237" t="s">
        <v>13961</v>
      </c>
      <c r="AG3192" s="237" t="str">
        <f t="shared" si="547"/>
        <v>仙台市青葉区国見六丁目３９－１</v>
      </c>
      <c r="AH3192" s="237" t="s">
        <v>13959</v>
      </c>
      <c r="AI3192" s="237" t="s">
        <v>7350</v>
      </c>
      <c r="AJ3192" s="237" t="s">
        <v>332</v>
      </c>
    </row>
    <row r="3193" spans="1:36">
      <c r="A3193" s="237" t="str">
        <f t="shared" si="539"/>
        <v>0425101037共同生活援助（指定共同生活援助）</v>
      </c>
      <c r="B3193" s="237" t="s">
        <v>7346</v>
      </c>
      <c r="C3193" s="237" t="s">
        <v>7347</v>
      </c>
      <c r="D3193" s="237" t="str">
        <f t="shared" si="540"/>
        <v>シャカイフクシホウジンクニミカイ</v>
      </c>
      <c r="E3193" s="237" t="s">
        <v>6268</v>
      </c>
      <c r="F3193" s="237" t="str">
        <f t="shared" si="541"/>
        <v>981</v>
      </c>
      <c r="G3193" s="237" t="str">
        <f t="shared" si="542"/>
        <v>0943</v>
      </c>
      <c r="H3193" s="237" t="s">
        <v>7348</v>
      </c>
      <c r="I3193" s="237" t="str">
        <f t="shared" si="543"/>
        <v>仙台市青葉区国見六丁目39番１号</v>
      </c>
      <c r="J3193" s="237" t="s">
        <v>7349</v>
      </c>
      <c r="K3193" s="237" t="s">
        <v>7350</v>
      </c>
      <c r="L3193" s="237" t="s">
        <v>248</v>
      </c>
      <c r="M3193" s="237" t="s">
        <v>7351</v>
      </c>
      <c r="N3193" s="237" t="s">
        <v>13957</v>
      </c>
      <c r="O3193" s="237" t="s">
        <v>13958</v>
      </c>
      <c r="P3193" s="237" t="s">
        <v>6268</v>
      </c>
      <c r="Q3193" s="237" t="s">
        <v>6875</v>
      </c>
      <c r="R3193" s="237" t="s">
        <v>7348</v>
      </c>
      <c r="S3193" s="237" t="s">
        <v>13959</v>
      </c>
      <c r="T3193" s="237" t="s">
        <v>7350</v>
      </c>
      <c r="U3193" s="237" t="s">
        <v>13960</v>
      </c>
      <c r="V3193" s="237" t="s">
        <v>19060</v>
      </c>
      <c r="W3193" s="237"/>
      <c r="X3193" s="237" t="s">
        <v>13229</v>
      </c>
      <c r="Y3193" s="237" t="s">
        <v>13957</v>
      </c>
      <c r="Z3193" s="237" t="s">
        <v>13958</v>
      </c>
      <c r="AA3193" s="237" t="str">
        <f t="shared" si="544"/>
        <v>クニミノモリ</v>
      </c>
      <c r="AB3193" s="237" t="s">
        <v>6268</v>
      </c>
      <c r="AC3193" s="237" t="str">
        <f t="shared" si="545"/>
        <v>981</v>
      </c>
      <c r="AD3193" s="237" t="str">
        <f t="shared" si="546"/>
        <v>0943</v>
      </c>
      <c r="AE3193" s="237" t="s">
        <v>6875</v>
      </c>
      <c r="AF3193" s="237" t="s">
        <v>7348</v>
      </c>
      <c r="AG3193" s="237" t="str">
        <f t="shared" si="547"/>
        <v>仙台市青葉区国見六丁目39番１号</v>
      </c>
      <c r="AH3193" s="237" t="s">
        <v>13962</v>
      </c>
      <c r="AI3193" s="237" t="s">
        <v>13963</v>
      </c>
      <c r="AJ3193" s="237" t="s">
        <v>260</v>
      </c>
    </row>
    <row r="3194" spans="1:36">
      <c r="A3194" s="237" t="str">
        <f t="shared" si="539"/>
        <v>0425101151共同生活援助（指定共同生活援助）</v>
      </c>
      <c r="B3194" s="237" t="s">
        <v>13964</v>
      </c>
      <c r="C3194" s="237" t="s">
        <v>13965</v>
      </c>
      <c r="D3194" s="237" t="str">
        <f t="shared" si="540"/>
        <v>カブシキカイシャ　コスモスフクシキカク</v>
      </c>
      <c r="E3194" s="237" t="s">
        <v>5960</v>
      </c>
      <c r="F3194" s="237" t="str">
        <f t="shared" si="541"/>
        <v>981</v>
      </c>
      <c r="G3194" s="237" t="str">
        <f t="shared" si="542"/>
        <v>3212</v>
      </c>
      <c r="H3194" s="237" t="s">
        <v>13966</v>
      </c>
      <c r="I3194" s="237" t="str">
        <f t="shared" si="543"/>
        <v>仙台市泉区長命ケ丘５丁目１番地の１９　A-201</v>
      </c>
      <c r="J3194" s="237" t="s">
        <v>13967</v>
      </c>
      <c r="K3194" s="237" t="s">
        <v>13967</v>
      </c>
      <c r="L3194" s="237" t="s">
        <v>339</v>
      </c>
      <c r="M3194" s="237" t="s">
        <v>13968</v>
      </c>
      <c r="N3194" s="237" t="s">
        <v>13969</v>
      </c>
      <c r="O3194" s="237" t="s">
        <v>13970</v>
      </c>
      <c r="P3194" s="237" t="s">
        <v>7715</v>
      </c>
      <c r="Q3194" s="237" t="s">
        <v>6875</v>
      </c>
      <c r="R3194" s="237" t="s">
        <v>13971</v>
      </c>
      <c r="S3194" s="237" t="s">
        <v>13972</v>
      </c>
      <c r="T3194" s="237" t="s">
        <v>13972</v>
      </c>
      <c r="U3194" s="237" t="s">
        <v>13973</v>
      </c>
      <c r="V3194" s="237" t="s">
        <v>19060</v>
      </c>
      <c r="W3194" s="237"/>
      <c r="X3194" s="237" t="s">
        <v>13229</v>
      </c>
      <c r="Y3194" s="237" t="s">
        <v>13969</v>
      </c>
      <c r="Z3194" s="237" t="s">
        <v>13970</v>
      </c>
      <c r="AA3194" s="237" t="str">
        <f t="shared" si="544"/>
        <v>ハルユリソウ</v>
      </c>
      <c r="AB3194" s="237" t="s">
        <v>7715</v>
      </c>
      <c r="AC3194" s="237" t="str">
        <f t="shared" si="545"/>
        <v>981</v>
      </c>
      <c r="AD3194" s="237" t="str">
        <f t="shared" si="546"/>
        <v>0917</v>
      </c>
      <c r="AE3194" s="237" t="s">
        <v>6875</v>
      </c>
      <c r="AF3194" s="237" t="s">
        <v>13971</v>
      </c>
      <c r="AG3194" s="237" t="str">
        <f t="shared" si="547"/>
        <v>仙台市青葉区葉山町８番２号</v>
      </c>
      <c r="AH3194" s="237" t="s">
        <v>13972</v>
      </c>
      <c r="AI3194" s="237" t="s">
        <v>13972</v>
      </c>
      <c r="AJ3194" s="237" t="s">
        <v>260</v>
      </c>
    </row>
    <row r="3195" spans="1:36">
      <c r="A3195" s="237" t="str">
        <f t="shared" si="539"/>
        <v>0425101417共同生活介護</v>
      </c>
      <c r="B3195" s="237" t="s">
        <v>8262</v>
      </c>
      <c r="C3195" s="237" t="s">
        <v>8263</v>
      </c>
      <c r="D3195" s="237" t="str">
        <f t="shared" si="540"/>
        <v>カブシキガイシャサクラ</v>
      </c>
      <c r="E3195" s="237" t="s">
        <v>7251</v>
      </c>
      <c r="F3195" s="237" t="str">
        <f t="shared" si="541"/>
        <v>981</v>
      </c>
      <c r="G3195" s="237" t="str">
        <f t="shared" si="542"/>
        <v>0967</v>
      </c>
      <c r="H3195" s="237" t="s">
        <v>8264</v>
      </c>
      <c r="I3195" s="237" t="str">
        <f t="shared" si="543"/>
        <v>仙台市青葉区山手町19番2号</v>
      </c>
      <c r="J3195" s="237" t="s">
        <v>8265</v>
      </c>
      <c r="K3195" s="237" t="s">
        <v>8266</v>
      </c>
      <c r="L3195" s="237" t="s">
        <v>339</v>
      </c>
      <c r="M3195" s="237" t="s">
        <v>8267</v>
      </c>
      <c r="N3195" s="237" t="s">
        <v>13974</v>
      </c>
      <c r="O3195" s="237" t="s">
        <v>13975</v>
      </c>
      <c r="P3195" s="237" t="s">
        <v>7251</v>
      </c>
      <c r="Q3195" s="237" t="s">
        <v>6875</v>
      </c>
      <c r="R3195" s="237" t="s">
        <v>8264</v>
      </c>
      <c r="S3195" s="237" t="s">
        <v>8265</v>
      </c>
      <c r="T3195" s="237" t="s">
        <v>8266</v>
      </c>
      <c r="U3195" s="237" t="s">
        <v>13976</v>
      </c>
      <c r="V3195" s="237" t="s">
        <v>13221</v>
      </c>
      <c r="W3195" s="237"/>
      <c r="X3195" s="237"/>
      <c r="Y3195" s="237" t="s">
        <v>13974</v>
      </c>
      <c r="Z3195" s="237" t="s">
        <v>13975</v>
      </c>
      <c r="AA3195" s="237" t="str">
        <f t="shared" si="544"/>
        <v>グループホームサクラ</v>
      </c>
      <c r="AB3195" s="237" t="s">
        <v>7251</v>
      </c>
      <c r="AC3195" s="237" t="str">
        <f t="shared" si="545"/>
        <v>981</v>
      </c>
      <c r="AD3195" s="237" t="str">
        <f t="shared" si="546"/>
        <v>0967</v>
      </c>
      <c r="AE3195" s="237" t="s">
        <v>6875</v>
      </c>
      <c r="AF3195" s="237" t="s">
        <v>8264</v>
      </c>
      <c r="AG3195" s="237" t="str">
        <f t="shared" si="547"/>
        <v>仙台市青葉区山手町19番2号</v>
      </c>
      <c r="AH3195" s="237" t="s">
        <v>8265</v>
      </c>
      <c r="AI3195" s="237" t="s">
        <v>8266</v>
      </c>
      <c r="AJ3195" s="237" t="s">
        <v>332</v>
      </c>
    </row>
    <row r="3196" spans="1:36">
      <c r="A3196" s="237" t="str">
        <f t="shared" si="539"/>
        <v>0425101417共同生活援助（指定共同生活援助）</v>
      </c>
      <c r="B3196" s="237" t="s">
        <v>8262</v>
      </c>
      <c r="C3196" s="237" t="s">
        <v>8263</v>
      </c>
      <c r="D3196" s="237" t="str">
        <f t="shared" si="540"/>
        <v>カブシキガイシャサクラ</v>
      </c>
      <c r="E3196" s="237" t="s">
        <v>7251</v>
      </c>
      <c r="F3196" s="237" t="str">
        <f t="shared" si="541"/>
        <v>981</v>
      </c>
      <c r="G3196" s="237" t="str">
        <f t="shared" si="542"/>
        <v>0967</v>
      </c>
      <c r="H3196" s="237" t="s">
        <v>8264</v>
      </c>
      <c r="I3196" s="237" t="str">
        <f t="shared" si="543"/>
        <v>仙台市青葉区山手町19番2号</v>
      </c>
      <c r="J3196" s="237" t="s">
        <v>8265</v>
      </c>
      <c r="K3196" s="237" t="s">
        <v>8266</v>
      </c>
      <c r="L3196" s="237" t="s">
        <v>339</v>
      </c>
      <c r="M3196" s="237" t="s">
        <v>8267</v>
      </c>
      <c r="N3196" s="237" t="s">
        <v>13974</v>
      </c>
      <c r="O3196" s="237" t="s">
        <v>13975</v>
      </c>
      <c r="P3196" s="237" t="s">
        <v>7251</v>
      </c>
      <c r="Q3196" s="237" t="s">
        <v>6875</v>
      </c>
      <c r="R3196" s="237" t="s">
        <v>8264</v>
      </c>
      <c r="S3196" s="237" t="s">
        <v>8265</v>
      </c>
      <c r="T3196" s="237" t="s">
        <v>8266</v>
      </c>
      <c r="U3196" s="237" t="s">
        <v>13976</v>
      </c>
      <c r="V3196" s="237" t="s">
        <v>19060</v>
      </c>
      <c r="W3196" s="237"/>
      <c r="X3196" s="237" t="s">
        <v>13229</v>
      </c>
      <c r="Y3196" s="237" t="s">
        <v>13974</v>
      </c>
      <c r="Z3196" s="237" t="s">
        <v>13975</v>
      </c>
      <c r="AA3196" s="237" t="str">
        <f t="shared" si="544"/>
        <v>グループホームサクラ</v>
      </c>
      <c r="AB3196" s="237" t="s">
        <v>7251</v>
      </c>
      <c r="AC3196" s="237" t="str">
        <f t="shared" si="545"/>
        <v>981</v>
      </c>
      <c r="AD3196" s="237" t="str">
        <f t="shared" si="546"/>
        <v>0967</v>
      </c>
      <c r="AE3196" s="237" t="s">
        <v>6875</v>
      </c>
      <c r="AF3196" s="237" t="s">
        <v>8264</v>
      </c>
      <c r="AG3196" s="237" t="str">
        <f t="shared" si="547"/>
        <v>仙台市青葉区山手町19番2号</v>
      </c>
      <c r="AH3196" s="237" t="s">
        <v>8265</v>
      </c>
      <c r="AI3196" s="237" t="s">
        <v>8266</v>
      </c>
      <c r="AJ3196" s="237" t="s">
        <v>260</v>
      </c>
    </row>
    <row r="3197" spans="1:36">
      <c r="A3197" s="237" t="str">
        <f t="shared" si="539"/>
        <v>0425101714共同生活援助（指定共同生活援助）</v>
      </c>
      <c r="B3197" s="237" t="s">
        <v>8068</v>
      </c>
      <c r="C3197" s="237" t="s">
        <v>8069</v>
      </c>
      <c r="D3197" s="237" t="str">
        <f t="shared" si="540"/>
        <v>イッパンシャダンホウジンセンダイサワヤカフクシカイ</v>
      </c>
      <c r="E3197" s="237" t="s">
        <v>2512</v>
      </c>
      <c r="F3197" s="237" t="str">
        <f t="shared" si="541"/>
        <v>989</v>
      </c>
      <c r="G3197" s="237" t="str">
        <f t="shared" si="542"/>
        <v>3123</v>
      </c>
      <c r="H3197" s="237" t="s">
        <v>8070</v>
      </c>
      <c r="I3197" s="237" t="str">
        <f t="shared" si="543"/>
        <v>仙台市青葉区錦ケ丘九丁目２番地の１</v>
      </c>
      <c r="J3197" s="237" t="s">
        <v>8071</v>
      </c>
      <c r="K3197" s="237" t="s">
        <v>8072</v>
      </c>
      <c r="L3197" s="237" t="s">
        <v>901</v>
      </c>
      <c r="M3197" s="237" t="s">
        <v>8073</v>
      </c>
      <c r="N3197" s="237" t="s">
        <v>13977</v>
      </c>
      <c r="O3197" s="237" t="s">
        <v>13978</v>
      </c>
      <c r="P3197" s="237" t="s">
        <v>7251</v>
      </c>
      <c r="Q3197" s="237" t="s">
        <v>6875</v>
      </c>
      <c r="R3197" s="237" t="s">
        <v>13979</v>
      </c>
      <c r="S3197" s="237" t="s">
        <v>13980</v>
      </c>
      <c r="T3197" s="237" t="s">
        <v>13981</v>
      </c>
      <c r="U3197" s="237" t="s">
        <v>13982</v>
      </c>
      <c r="V3197" s="237" t="s">
        <v>19060</v>
      </c>
      <c r="W3197" s="237"/>
      <c r="X3197" s="237" t="s">
        <v>13229</v>
      </c>
      <c r="Y3197" s="237" t="s">
        <v>13977</v>
      </c>
      <c r="Z3197" s="237" t="s">
        <v>13978</v>
      </c>
      <c r="AA3197" s="237" t="str">
        <f t="shared" si="544"/>
        <v>サワヤカホーム</v>
      </c>
      <c r="AB3197" s="237" t="s">
        <v>7251</v>
      </c>
      <c r="AC3197" s="237" t="str">
        <f t="shared" si="545"/>
        <v>981</v>
      </c>
      <c r="AD3197" s="237" t="str">
        <f t="shared" si="546"/>
        <v>0967</v>
      </c>
      <c r="AE3197" s="237" t="s">
        <v>6875</v>
      </c>
      <c r="AF3197" s="237" t="s">
        <v>13979</v>
      </c>
      <c r="AG3197" s="237" t="str">
        <f t="shared" si="547"/>
        <v>仙台市青葉区山手町17番８号　ランプル山手町103</v>
      </c>
      <c r="AH3197" s="237" t="s">
        <v>13980</v>
      </c>
      <c r="AI3197" s="237" t="s">
        <v>13981</v>
      </c>
      <c r="AJ3197" s="237" t="s">
        <v>332</v>
      </c>
    </row>
    <row r="3198" spans="1:36">
      <c r="A3198" s="237" t="str">
        <f t="shared" si="539"/>
        <v>0425101938共同生活援助（指定共同生活援助）</v>
      </c>
      <c r="B3198" s="237" t="s">
        <v>7571</v>
      </c>
      <c r="C3198" s="237" t="s">
        <v>7572</v>
      </c>
      <c r="D3198" s="237" t="str">
        <f t="shared" si="540"/>
        <v>トクテイヒエイリカツドウホウジングレープＧｒａｐｅｓ</v>
      </c>
      <c r="E3198" s="237" t="s">
        <v>2484</v>
      </c>
      <c r="F3198" s="237" t="str">
        <f t="shared" si="541"/>
        <v>980</v>
      </c>
      <c r="G3198" s="237" t="str">
        <f t="shared" si="542"/>
        <v>0811</v>
      </c>
      <c r="H3198" s="237" t="s">
        <v>7573</v>
      </c>
      <c r="I3198" s="237" t="str">
        <f t="shared" si="543"/>
        <v>仙台市青葉区一番町一丁目16番23号一番町スクエア４階－Ｇ</v>
      </c>
      <c r="J3198" s="237" t="s">
        <v>7574</v>
      </c>
      <c r="K3198" s="237" t="s">
        <v>7575</v>
      </c>
      <c r="L3198" s="237" t="s">
        <v>248</v>
      </c>
      <c r="M3198" s="237" t="s">
        <v>7122</v>
      </c>
      <c r="N3198" s="237" t="s">
        <v>13983</v>
      </c>
      <c r="O3198" s="237" t="s">
        <v>13984</v>
      </c>
      <c r="P3198" s="237" t="s">
        <v>2484</v>
      </c>
      <c r="Q3198" s="237" t="s">
        <v>6875</v>
      </c>
      <c r="R3198" s="237" t="s">
        <v>7573</v>
      </c>
      <c r="S3198" s="237" t="s">
        <v>7574</v>
      </c>
      <c r="T3198" s="237" t="s">
        <v>7575</v>
      </c>
      <c r="U3198" s="237" t="s">
        <v>13985</v>
      </c>
      <c r="V3198" s="237" t="s">
        <v>19060</v>
      </c>
      <c r="W3198" s="237"/>
      <c r="X3198" s="237" t="s">
        <v>13229</v>
      </c>
      <c r="Y3198" s="237" t="s">
        <v>13983</v>
      </c>
      <c r="Z3198" s="237" t="s">
        <v>13984</v>
      </c>
      <c r="AA3198" s="237" t="str">
        <f t="shared" si="544"/>
        <v>グレープハウス</v>
      </c>
      <c r="AB3198" s="237" t="s">
        <v>2484</v>
      </c>
      <c r="AC3198" s="237" t="str">
        <f t="shared" si="545"/>
        <v>980</v>
      </c>
      <c r="AD3198" s="237" t="str">
        <f t="shared" si="546"/>
        <v>0811</v>
      </c>
      <c r="AE3198" s="237" t="s">
        <v>6875</v>
      </c>
      <c r="AF3198" s="237" t="s">
        <v>7573</v>
      </c>
      <c r="AG3198" s="237" t="str">
        <f t="shared" si="547"/>
        <v>仙台市青葉区一番町一丁目16番23号一番町スクエア４階－Ｇ</v>
      </c>
      <c r="AH3198" s="237" t="s">
        <v>7574</v>
      </c>
      <c r="AI3198" s="237" t="s">
        <v>7575</v>
      </c>
      <c r="AJ3198" s="237" t="s">
        <v>260</v>
      </c>
    </row>
    <row r="3199" spans="1:36">
      <c r="A3199" s="237" t="str">
        <f t="shared" si="539"/>
        <v>0425102019共同生活援助（指定共同生活援助）</v>
      </c>
      <c r="B3199" s="237" t="s">
        <v>13986</v>
      </c>
      <c r="C3199" s="237" t="s">
        <v>13987</v>
      </c>
      <c r="D3199" s="237" t="str">
        <f t="shared" si="540"/>
        <v>トクテイヒエイリカツドウホウジンワンファミリーセンダイ</v>
      </c>
      <c r="E3199" s="237" t="s">
        <v>7540</v>
      </c>
      <c r="F3199" s="237" t="str">
        <f t="shared" si="541"/>
        <v>980</v>
      </c>
      <c r="G3199" s="237" t="str">
        <f t="shared" si="542"/>
        <v>0802</v>
      </c>
      <c r="H3199" s="237" t="s">
        <v>13988</v>
      </c>
      <c r="I3199" s="237" t="str">
        <f t="shared" si="543"/>
        <v>仙台市青葉区二日町4番26号　リバティーハイツ二日町102</v>
      </c>
      <c r="J3199" s="237" t="s">
        <v>13989</v>
      </c>
      <c r="K3199" s="237" t="s">
        <v>13990</v>
      </c>
      <c r="L3199" s="237" t="s">
        <v>248</v>
      </c>
      <c r="M3199" s="237" t="s">
        <v>13991</v>
      </c>
      <c r="N3199" s="237" t="s">
        <v>13992</v>
      </c>
      <c r="O3199" s="237" t="s">
        <v>13993</v>
      </c>
      <c r="P3199" s="237" t="s">
        <v>7540</v>
      </c>
      <c r="Q3199" s="237" t="s">
        <v>6875</v>
      </c>
      <c r="R3199" s="237" t="s">
        <v>13994</v>
      </c>
      <c r="S3199" s="237" t="s">
        <v>13989</v>
      </c>
      <c r="T3199" s="237" t="s">
        <v>13990</v>
      </c>
      <c r="U3199" s="237" t="s">
        <v>13995</v>
      </c>
      <c r="V3199" s="237" t="s">
        <v>19060</v>
      </c>
      <c r="W3199" s="237"/>
      <c r="X3199" s="237" t="s">
        <v>13229</v>
      </c>
      <c r="Y3199" s="237" t="s">
        <v>13992</v>
      </c>
      <c r="Z3199" s="237" t="s">
        <v>13993</v>
      </c>
      <c r="AA3199" s="237" t="str">
        <f t="shared" si="544"/>
        <v>グループホーム　ワンファミリー</v>
      </c>
      <c r="AB3199" s="237" t="s">
        <v>7540</v>
      </c>
      <c r="AC3199" s="237" t="str">
        <f t="shared" si="545"/>
        <v>980</v>
      </c>
      <c r="AD3199" s="237" t="str">
        <f t="shared" si="546"/>
        <v>0802</v>
      </c>
      <c r="AE3199" s="237" t="s">
        <v>6875</v>
      </c>
      <c r="AF3199" s="237" t="s">
        <v>13994</v>
      </c>
      <c r="AG3199" s="237" t="str">
        <f t="shared" si="547"/>
        <v>仙台市青葉区二日町４番26号　リバティーハイツ二日町102号</v>
      </c>
      <c r="AH3199" s="237" t="s">
        <v>13989</v>
      </c>
      <c r="AI3199" s="237" t="s">
        <v>13990</v>
      </c>
      <c r="AJ3199" s="237" t="s">
        <v>260</v>
      </c>
    </row>
    <row r="3200" spans="1:36">
      <c r="A3200" s="237" t="str">
        <f t="shared" si="539"/>
        <v>0425102100共同生活援助（指定共同生活援助）</v>
      </c>
      <c r="B3200" s="237" t="s">
        <v>13996</v>
      </c>
      <c r="C3200" s="237" t="s">
        <v>13997</v>
      </c>
      <c r="D3200" s="237" t="str">
        <f t="shared" si="540"/>
        <v>カブシキカイシャフューチャーリンク</v>
      </c>
      <c r="E3200" s="237" t="s">
        <v>13998</v>
      </c>
      <c r="F3200" s="237" t="str">
        <f t="shared" si="541"/>
        <v>981</v>
      </c>
      <c r="G3200" s="237" t="str">
        <f t="shared" si="542"/>
        <v>0964</v>
      </c>
      <c r="H3200" s="237" t="s">
        <v>13999</v>
      </c>
      <c r="I3200" s="237" t="str">
        <f t="shared" si="543"/>
        <v>仙台市青葉区荒巻中央12番29号</v>
      </c>
      <c r="J3200" s="237" t="s">
        <v>14000</v>
      </c>
      <c r="K3200" s="237" t="s">
        <v>14001</v>
      </c>
      <c r="L3200" s="237" t="s">
        <v>339</v>
      </c>
      <c r="M3200" s="237" t="s">
        <v>14002</v>
      </c>
      <c r="N3200" s="237" t="s">
        <v>14003</v>
      </c>
      <c r="O3200" s="237" t="s">
        <v>14004</v>
      </c>
      <c r="P3200" s="237" t="s">
        <v>1491</v>
      </c>
      <c r="Q3200" s="237" t="s">
        <v>6875</v>
      </c>
      <c r="R3200" s="237" t="s">
        <v>14005</v>
      </c>
      <c r="S3200" s="237" t="s">
        <v>14006</v>
      </c>
      <c r="T3200" s="237" t="s">
        <v>14007</v>
      </c>
      <c r="U3200" s="237" t="s">
        <v>14008</v>
      </c>
      <c r="V3200" s="237" t="s">
        <v>19060</v>
      </c>
      <c r="W3200" s="237"/>
      <c r="X3200" s="237" t="s">
        <v>13229</v>
      </c>
      <c r="Y3200" s="237" t="s">
        <v>14003</v>
      </c>
      <c r="Z3200" s="237" t="s">
        <v>14004</v>
      </c>
      <c r="AA3200" s="237" t="str">
        <f t="shared" si="544"/>
        <v>ハピネスホーム</v>
      </c>
      <c r="AB3200" s="237" t="s">
        <v>1491</v>
      </c>
      <c r="AC3200" s="237" t="str">
        <f t="shared" si="545"/>
        <v>981</v>
      </c>
      <c r="AD3200" s="237" t="str">
        <f t="shared" si="546"/>
        <v>0954</v>
      </c>
      <c r="AE3200" s="237" t="s">
        <v>6875</v>
      </c>
      <c r="AF3200" s="237" t="s">
        <v>14005</v>
      </c>
      <c r="AG3200" s="237" t="str">
        <f t="shared" si="547"/>
        <v>仙台市青葉区川平四丁目２番８号</v>
      </c>
      <c r="AH3200" s="237" t="s">
        <v>14006</v>
      </c>
      <c r="AI3200" s="237" t="s">
        <v>14007</v>
      </c>
      <c r="AJ3200" s="237" t="s">
        <v>260</v>
      </c>
    </row>
    <row r="3201" spans="1:36">
      <c r="A3201" s="237" t="str">
        <f t="shared" si="539"/>
        <v>0425102126共同生活援助（外部サービス利用型）</v>
      </c>
      <c r="B3201" s="237" t="s">
        <v>8453</v>
      </c>
      <c r="C3201" s="237" t="s">
        <v>8454</v>
      </c>
      <c r="D3201" s="237" t="str">
        <f t="shared" si="540"/>
        <v>カブシキガイシャ　フィリア</v>
      </c>
      <c r="E3201" s="237" t="s">
        <v>514</v>
      </c>
      <c r="F3201" s="237" t="str">
        <f t="shared" si="541"/>
        <v>981</v>
      </c>
      <c r="G3201" s="237" t="str">
        <f t="shared" si="542"/>
        <v>0961</v>
      </c>
      <c r="H3201" s="237" t="s">
        <v>8455</v>
      </c>
      <c r="I3201" s="237" t="str">
        <f t="shared" si="543"/>
        <v>仙台市青葉区桜ケ丘3丁目13-22</v>
      </c>
      <c r="J3201" s="237" t="s">
        <v>8456</v>
      </c>
      <c r="K3201" s="237" t="s">
        <v>8457</v>
      </c>
      <c r="L3201" s="237" t="s">
        <v>339</v>
      </c>
      <c r="M3201" s="237" t="s">
        <v>8458</v>
      </c>
      <c r="N3201" s="237" t="s">
        <v>14009</v>
      </c>
      <c r="O3201" s="237" t="s">
        <v>14010</v>
      </c>
      <c r="P3201" s="237" t="s">
        <v>514</v>
      </c>
      <c r="Q3201" s="237" t="s">
        <v>6875</v>
      </c>
      <c r="R3201" s="237" t="s">
        <v>14011</v>
      </c>
      <c r="S3201" s="237" t="s">
        <v>8456</v>
      </c>
      <c r="T3201" s="237" t="s">
        <v>8457</v>
      </c>
      <c r="U3201" s="237" t="s">
        <v>14012</v>
      </c>
      <c r="V3201" s="237" t="s">
        <v>19061</v>
      </c>
      <c r="W3201" s="237"/>
      <c r="X3201" s="237" t="s">
        <v>13322</v>
      </c>
      <c r="Y3201" s="237" t="s">
        <v>14009</v>
      </c>
      <c r="Z3201" s="237" t="s">
        <v>14010</v>
      </c>
      <c r="AA3201" s="237" t="str">
        <f t="shared" si="544"/>
        <v>オリーブ</v>
      </c>
      <c r="AB3201" s="237" t="s">
        <v>514</v>
      </c>
      <c r="AC3201" s="237" t="str">
        <f t="shared" si="545"/>
        <v>981</v>
      </c>
      <c r="AD3201" s="237" t="str">
        <f t="shared" si="546"/>
        <v>0961</v>
      </c>
      <c r="AE3201" s="237" t="s">
        <v>6875</v>
      </c>
      <c r="AF3201" s="237" t="s">
        <v>14011</v>
      </c>
      <c r="AG3201" s="237" t="str">
        <f t="shared" si="547"/>
        <v>仙台市青葉区桜ケ丘三丁目13番22号エクセルシャトー桜ヶ丘201</v>
      </c>
      <c r="AH3201" s="237" t="s">
        <v>8456</v>
      </c>
      <c r="AI3201" s="237" t="s">
        <v>8457</v>
      </c>
      <c r="AJ3201" s="237" t="s">
        <v>260</v>
      </c>
    </row>
    <row r="3202" spans="1:36">
      <c r="A3202" s="237" t="str">
        <f t="shared" si="539"/>
        <v>0425102407共同生活援助（指定共同生活援助）</v>
      </c>
      <c r="B3202" s="237" t="s">
        <v>8529</v>
      </c>
      <c r="C3202" s="237" t="s">
        <v>8530</v>
      </c>
      <c r="D3202" s="237" t="str">
        <f t="shared" si="540"/>
        <v>トクテイヒエイリカツドウホウジンピアインク</v>
      </c>
      <c r="E3202" s="237" t="s">
        <v>7553</v>
      </c>
      <c r="F3202" s="237" t="str">
        <f t="shared" si="541"/>
        <v>981</v>
      </c>
      <c r="G3202" s="237" t="str">
        <f t="shared" si="542"/>
        <v>0906</v>
      </c>
      <c r="H3202" s="237" t="s">
        <v>7554</v>
      </c>
      <c r="I3202" s="237" t="str">
        <f t="shared" si="543"/>
        <v>仙台市青葉区小松島新堤５番31号</v>
      </c>
      <c r="J3202" s="237" t="s">
        <v>7549</v>
      </c>
      <c r="K3202" s="237" t="s">
        <v>7549</v>
      </c>
      <c r="L3202" s="237" t="s">
        <v>248</v>
      </c>
      <c r="M3202" s="237" t="s">
        <v>8531</v>
      </c>
      <c r="N3202" s="237" t="s">
        <v>14013</v>
      </c>
      <c r="O3202" s="237" t="s">
        <v>14014</v>
      </c>
      <c r="P3202" s="237" t="s">
        <v>7193</v>
      </c>
      <c r="Q3202" s="237" t="s">
        <v>6875</v>
      </c>
      <c r="R3202" s="237" t="s">
        <v>8434</v>
      </c>
      <c r="S3202" s="237" t="s">
        <v>8435</v>
      </c>
      <c r="T3202" s="237" t="s">
        <v>8435</v>
      </c>
      <c r="U3202" s="237" t="s">
        <v>14015</v>
      </c>
      <c r="V3202" s="237" t="s">
        <v>19060</v>
      </c>
      <c r="W3202" s="237"/>
      <c r="X3202" s="237" t="s">
        <v>13229</v>
      </c>
      <c r="Y3202" s="237" t="s">
        <v>14013</v>
      </c>
      <c r="Z3202" s="237" t="s">
        <v>14014</v>
      </c>
      <c r="AA3202" s="237" t="str">
        <f t="shared" si="544"/>
        <v>トオン</v>
      </c>
      <c r="AB3202" s="237" t="s">
        <v>7193</v>
      </c>
      <c r="AC3202" s="237" t="str">
        <f t="shared" si="545"/>
        <v>981</v>
      </c>
      <c r="AD3202" s="237" t="str">
        <f t="shared" si="546"/>
        <v>0905</v>
      </c>
      <c r="AE3202" s="237" t="s">
        <v>6875</v>
      </c>
      <c r="AF3202" s="237" t="s">
        <v>8434</v>
      </c>
      <c r="AG3202" s="237" t="str">
        <f t="shared" si="547"/>
        <v>仙台市青葉区小松島二丁目26番１号</v>
      </c>
      <c r="AH3202" s="237" t="s">
        <v>8435</v>
      </c>
      <c r="AI3202" s="237" t="s">
        <v>8435</v>
      </c>
      <c r="AJ3202" s="237" t="s">
        <v>260</v>
      </c>
    </row>
    <row r="3203" spans="1:36">
      <c r="A3203" s="237" t="str">
        <f t="shared" si="539"/>
        <v>0425102423共同生活援助（指定共同生活援助）</v>
      </c>
      <c r="B3203" s="237" t="s">
        <v>14016</v>
      </c>
      <c r="C3203" s="237" t="s">
        <v>14017</v>
      </c>
      <c r="D3203" s="237" t="str">
        <f t="shared" si="540"/>
        <v>イキルヨロコビゴウドウカイシャ</v>
      </c>
      <c r="E3203" s="237" t="s">
        <v>6268</v>
      </c>
      <c r="F3203" s="237" t="str">
        <f t="shared" si="541"/>
        <v>981</v>
      </c>
      <c r="G3203" s="237" t="str">
        <f t="shared" si="542"/>
        <v>0943</v>
      </c>
      <c r="H3203" s="237" t="s">
        <v>14018</v>
      </c>
      <c r="I3203" s="237" t="str">
        <f t="shared" si="543"/>
        <v>仙台市青葉区国見三丁目9番5号ハイツクレメント103</v>
      </c>
      <c r="J3203" s="237" t="s">
        <v>14019</v>
      </c>
      <c r="K3203" s="237" t="s">
        <v>14020</v>
      </c>
      <c r="L3203" s="237" t="s">
        <v>821</v>
      </c>
      <c r="M3203" s="237" t="s">
        <v>14021</v>
      </c>
      <c r="N3203" s="237" t="s">
        <v>14022</v>
      </c>
      <c r="O3203" s="237" t="s">
        <v>14023</v>
      </c>
      <c r="P3203" s="237" t="s">
        <v>6268</v>
      </c>
      <c r="Q3203" s="237" t="s">
        <v>6875</v>
      </c>
      <c r="R3203" s="237" t="s">
        <v>14024</v>
      </c>
      <c r="S3203" s="237" t="s">
        <v>14019</v>
      </c>
      <c r="T3203" s="237" t="s">
        <v>14020</v>
      </c>
      <c r="U3203" s="237" t="s">
        <v>14025</v>
      </c>
      <c r="V3203" s="237" t="s">
        <v>19060</v>
      </c>
      <c r="W3203" s="237"/>
      <c r="X3203" s="237" t="s">
        <v>13229</v>
      </c>
      <c r="Y3203" s="237" t="s">
        <v>14022</v>
      </c>
      <c r="Z3203" s="237" t="s">
        <v>14023</v>
      </c>
      <c r="AA3203" s="237" t="str">
        <f t="shared" si="544"/>
        <v>ヨロコビシャ</v>
      </c>
      <c r="AB3203" s="237" t="s">
        <v>6268</v>
      </c>
      <c r="AC3203" s="237" t="str">
        <f t="shared" si="545"/>
        <v>981</v>
      </c>
      <c r="AD3203" s="237" t="str">
        <f t="shared" si="546"/>
        <v>0943</v>
      </c>
      <c r="AE3203" s="237" t="s">
        <v>6875</v>
      </c>
      <c r="AF3203" s="237" t="s">
        <v>14026</v>
      </c>
      <c r="AG3203" s="237" t="str">
        <f t="shared" si="547"/>
        <v>仙台市青葉区国見三丁目９番５号ハイツクレメント103</v>
      </c>
      <c r="AH3203" s="237" t="s">
        <v>14019</v>
      </c>
      <c r="AI3203" s="237" t="s">
        <v>14020</v>
      </c>
      <c r="AJ3203" s="237" t="s">
        <v>260</v>
      </c>
    </row>
    <row r="3204" spans="1:36">
      <c r="A3204" s="237" t="str">
        <f t="shared" si="539"/>
        <v>0425102472共同生活援助（指定共同生活援助）</v>
      </c>
      <c r="B3204" s="237" t="s">
        <v>13101</v>
      </c>
      <c r="C3204" s="237" t="s">
        <v>13102</v>
      </c>
      <c r="D3204" s="237" t="str">
        <f t="shared" si="540"/>
        <v>カブシキカイシャリーベ</v>
      </c>
      <c r="E3204" s="237" t="s">
        <v>13103</v>
      </c>
      <c r="F3204" s="237" t="str">
        <f t="shared" si="541"/>
        <v>003</v>
      </c>
      <c r="G3204" s="237" t="str">
        <f t="shared" si="542"/>
        <v>0021</v>
      </c>
      <c r="H3204" s="237" t="s">
        <v>13104</v>
      </c>
      <c r="I3204" s="237" t="str">
        <f t="shared" si="543"/>
        <v>北海道札幌市白石区栄通十丁目１番29号</v>
      </c>
      <c r="J3204" s="237" t="s">
        <v>13105</v>
      </c>
      <c r="K3204" s="237" t="s">
        <v>13106</v>
      </c>
      <c r="L3204" s="237" t="s">
        <v>13107</v>
      </c>
      <c r="M3204" s="237" t="s">
        <v>13108</v>
      </c>
      <c r="N3204" s="237" t="s">
        <v>14027</v>
      </c>
      <c r="O3204" s="237" t="s">
        <v>14028</v>
      </c>
      <c r="P3204" s="237" t="s">
        <v>1491</v>
      </c>
      <c r="Q3204" s="237" t="s">
        <v>6875</v>
      </c>
      <c r="R3204" s="237" t="s">
        <v>14029</v>
      </c>
      <c r="S3204" s="237" t="s">
        <v>14030</v>
      </c>
      <c r="T3204" s="237" t="s">
        <v>14031</v>
      </c>
      <c r="U3204" s="237" t="s">
        <v>14032</v>
      </c>
      <c r="V3204" s="237" t="s">
        <v>19060</v>
      </c>
      <c r="W3204" s="237"/>
      <c r="X3204" s="237" t="s">
        <v>13229</v>
      </c>
      <c r="Y3204" s="237" t="s">
        <v>14027</v>
      </c>
      <c r="Z3204" s="237" t="s">
        <v>14028</v>
      </c>
      <c r="AA3204" s="237" t="str">
        <f t="shared" si="544"/>
        <v>フィオーレセンダイ</v>
      </c>
      <c r="AB3204" s="237" t="s">
        <v>1491</v>
      </c>
      <c r="AC3204" s="237" t="str">
        <f t="shared" si="545"/>
        <v>981</v>
      </c>
      <c r="AD3204" s="237" t="str">
        <f t="shared" si="546"/>
        <v>0954</v>
      </c>
      <c r="AE3204" s="237" t="s">
        <v>6875</v>
      </c>
      <c r="AF3204" s="237" t="s">
        <v>14029</v>
      </c>
      <c r="AG3204" s="237" t="str">
        <f t="shared" si="547"/>
        <v>仙台市青葉区川平一丁目８番６号ガーデンイン桜ヶ丘Ａ棟101号室</v>
      </c>
      <c r="AH3204" s="237" t="s">
        <v>14030</v>
      </c>
      <c r="AI3204" s="237" t="s">
        <v>14031</v>
      </c>
      <c r="AJ3204" s="237" t="s">
        <v>332</v>
      </c>
    </row>
    <row r="3205" spans="1:36">
      <c r="A3205" s="237" t="str">
        <f t="shared" si="539"/>
        <v>0425102498共同生活援助（指定共同生活援助）</v>
      </c>
      <c r="B3205" s="237" t="s">
        <v>14033</v>
      </c>
      <c r="C3205" s="237" t="s">
        <v>14034</v>
      </c>
      <c r="D3205" s="237" t="str">
        <f t="shared" si="540"/>
        <v>イッパンシャダンホウジンケイアイ</v>
      </c>
      <c r="E3205" s="237" t="s">
        <v>8359</v>
      </c>
      <c r="F3205" s="237" t="str">
        <f t="shared" si="541"/>
        <v>981</v>
      </c>
      <c r="G3205" s="237" t="str">
        <f t="shared" si="542"/>
        <v>3122</v>
      </c>
      <c r="H3205" s="237" t="s">
        <v>14035</v>
      </c>
      <c r="I3205" s="237" t="str">
        <f t="shared" si="543"/>
        <v>仙台市泉区加茂三丁目31番地県営加茂第三住宅2-201</v>
      </c>
      <c r="J3205" s="237" t="s">
        <v>14036</v>
      </c>
      <c r="K3205" s="237" t="s">
        <v>14037</v>
      </c>
      <c r="L3205" s="237" t="s">
        <v>901</v>
      </c>
      <c r="M3205" s="237" t="s">
        <v>14038</v>
      </c>
      <c r="N3205" s="237" t="s">
        <v>14039</v>
      </c>
      <c r="O3205" s="237" t="s">
        <v>14040</v>
      </c>
      <c r="P3205" s="237" t="s">
        <v>7325</v>
      </c>
      <c r="Q3205" s="237" t="s">
        <v>6875</v>
      </c>
      <c r="R3205" s="237" t="s">
        <v>14041</v>
      </c>
      <c r="S3205" s="237" t="s">
        <v>14042</v>
      </c>
      <c r="T3205" s="237" t="s">
        <v>14043</v>
      </c>
      <c r="U3205" s="237" t="s">
        <v>14044</v>
      </c>
      <c r="V3205" s="237" t="s">
        <v>19060</v>
      </c>
      <c r="W3205" s="237"/>
      <c r="X3205" s="237" t="s">
        <v>13229</v>
      </c>
      <c r="Y3205" s="237" t="s">
        <v>14039</v>
      </c>
      <c r="Z3205" s="237" t="s">
        <v>14040</v>
      </c>
      <c r="AA3205" s="237" t="str">
        <f t="shared" si="544"/>
        <v>グループホーム　ケイアイ</v>
      </c>
      <c r="AB3205" s="237" t="s">
        <v>7325</v>
      </c>
      <c r="AC3205" s="237" t="str">
        <f t="shared" si="545"/>
        <v>981</v>
      </c>
      <c r="AD3205" s="237" t="str">
        <f t="shared" si="546"/>
        <v>0965</v>
      </c>
      <c r="AE3205" s="237" t="s">
        <v>6875</v>
      </c>
      <c r="AF3205" s="237" t="s">
        <v>14041</v>
      </c>
      <c r="AG3205" s="237" t="str">
        <f t="shared" si="547"/>
        <v>仙台市青葉区荒巻神明町25番４号シャングリラ荒巻A-103</v>
      </c>
      <c r="AH3205" s="237" t="s">
        <v>14042</v>
      </c>
      <c r="AI3205" s="237" t="s">
        <v>14043</v>
      </c>
      <c r="AJ3205" s="237" t="s">
        <v>260</v>
      </c>
    </row>
    <row r="3206" spans="1:36">
      <c r="A3206" s="237" t="str">
        <f t="shared" si="539"/>
        <v>0425102506共同生活援助（指定共同生活援助）</v>
      </c>
      <c r="B3206" s="237" t="s">
        <v>14045</v>
      </c>
      <c r="C3206" s="237" t="s">
        <v>14046</v>
      </c>
      <c r="D3206" s="237" t="str">
        <f t="shared" si="540"/>
        <v>カブシキガイシャＭ＆Ｋ</v>
      </c>
      <c r="E3206" s="237" t="s">
        <v>646</v>
      </c>
      <c r="F3206" s="237" t="str">
        <f t="shared" si="541"/>
        <v>980</v>
      </c>
      <c r="G3206" s="237" t="str">
        <f t="shared" si="542"/>
        <v>0014</v>
      </c>
      <c r="H3206" s="237" t="s">
        <v>14047</v>
      </c>
      <c r="I3206" s="237" t="str">
        <f t="shared" si="543"/>
        <v>仙台市青葉区本町一丁目14番18号</v>
      </c>
      <c r="J3206" s="237" t="s">
        <v>14048</v>
      </c>
      <c r="K3206" s="237" t="s">
        <v>14049</v>
      </c>
      <c r="L3206" s="237" t="s">
        <v>339</v>
      </c>
      <c r="M3206" s="237" t="s">
        <v>14050</v>
      </c>
      <c r="N3206" s="237" t="s">
        <v>14051</v>
      </c>
      <c r="O3206" s="237" t="s">
        <v>14052</v>
      </c>
      <c r="P3206" s="237" t="s">
        <v>646</v>
      </c>
      <c r="Q3206" s="237" t="s">
        <v>6875</v>
      </c>
      <c r="R3206" s="237" t="s">
        <v>14053</v>
      </c>
      <c r="S3206" s="237" t="s">
        <v>14048</v>
      </c>
      <c r="T3206" s="237" t="s">
        <v>14049</v>
      </c>
      <c r="U3206" s="237" t="s">
        <v>14054</v>
      </c>
      <c r="V3206" s="237" t="s">
        <v>19060</v>
      </c>
      <c r="W3206" s="237"/>
      <c r="X3206" s="237" t="s">
        <v>13229</v>
      </c>
      <c r="Y3206" s="237" t="s">
        <v>14051</v>
      </c>
      <c r="Z3206" s="237" t="s">
        <v>14052</v>
      </c>
      <c r="AA3206" s="237" t="str">
        <f t="shared" si="544"/>
        <v>ライフ</v>
      </c>
      <c r="AB3206" s="237" t="s">
        <v>646</v>
      </c>
      <c r="AC3206" s="237" t="str">
        <f t="shared" si="545"/>
        <v>980</v>
      </c>
      <c r="AD3206" s="237" t="str">
        <f t="shared" si="546"/>
        <v>0014</v>
      </c>
      <c r="AE3206" s="237" t="s">
        <v>6875</v>
      </c>
      <c r="AF3206" s="237" t="s">
        <v>14053</v>
      </c>
      <c r="AG3206" s="237" t="str">
        <f t="shared" si="547"/>
        <v>仙台市青葉区本町一丁目14番18号　ライオンズプラザ本町ビル505号</v>
      </c>
      <c r="AH3206" s="237" t="s">
        <v>14048</v>
      </c>
      <c r="AI3206" s="237" t="s">
        <v>14049</v>
      </c>
      <c r="AJ3206" s="237" t="s">
        <v>260</v>
      </c>
    </row>
    <row r="3207" spans="1:36">
      <c r="A3207" s="237" t="str">
        <f t="shared" si="539"/>
        <v>0425102514共同生活援助（指定共同生活援助）</v>
      </c>
      <c r="B3207" s="237" t="s">
        <v>14055</v>
      </c>
      <c r="C3207" s="237" t="s">
        <v>14056</v>
      </c>
      <c r="D3207" s="237" t="str">
        <f t="shared" si="540"/>
        <v>カブシキカイシャＮＥＸＵＳ</v>
      </c>
      <c r="E3207" s="237" t="s">
        <v>11943</v>
      </c>
      <c r="F3207" s="237" t="str">
        <f t="shared" si="541"/>
        <v>982</v>
      </c>
      <c r="G3207" s="237" t="str">
        <f t="shared" si="542"/>
        <v>0821</v>
      </c>
      <c r="H3207" s="237" t="s">
        <v>14057</v>
      </c>
      <c r="I3207" s="237" t="str">
        <f t="shared" si="543"/>
        <v>仙台市太白区松が丘41番12号</v>
      </c>
      <c r="J3207" s="237" t="s">
        <v>14058</v>
      </c>
      <c r="K3207" s="237" t="s">
        <v>14059</v>
      </c>
      <c r="L3207" s="237" t="s">
        <v>339</v>
      </c>
      <c r="M3207" s="237" t="s">
        <v>14060</v>
      </c>
      <c r="N3207" s="237" t="s">
        <v>14027</v>
      </c>
      <c r="O3207" s="237" t="s">
        <v>14028</v>
      </c>
      <c r="P3207" s="237" t="s">
        <v>1491</v>
      </c>
      <c r="Q3207" s="237" t="s">
        <v>6875</v>
      </c>
      <c r="R3207" s="237" t="s">
        <v>14061</v>
      </c>
      <c r="S3207" s="237" t="s">
        <v>14030</v>
      </c>
      <c r="T3207" s="237" t="s">
        <v>14031</v>
      </c>
      <c r="U3207" s="237" t="s">
        <v>14062</v>
      </c>
      <c r="V3207" s="237" t="s">
        <v>19060</v>
      </c>
      <c r="W3207" s="237"/>
      <c r="X3207" s="237" t="s">
        <v>13229</v>
      </c>
      <c r="Y3207" s="237" t="s">
        <v>14027</v>
      </c>
      <c r="Z3207" s="237" t="s">
        <v>14028</v>
      </c>
      <c r="AA3207" s="237" t="str">
        <f t="shared" si="544"/>
        <v>フィオーレセンダイ</v>
      </c>
      <c r="AB3207" s="237" t="s">
        <v>1491</v>
      </c>
      <c r="AC3207" s="237" t="str">
        <f t="shared" si="545"/>
        <v>981</v>
      </c>
      <c r="AD3207" s="237" t="str">
        <f t="shared" si="546"/>
        <v>0954</v>
      </c>
      <c r="AE3207" s="237" t="s">
        <v>6875</v>
      </c>
      <c r="AF3207" s="237" t="s">
        <v>14061</v>
      </c>
      <c r="AG3207" s="237" t="str">
        <f t="shared" si="547"/>
        <v>仙台市青葉区川平一丁目８番６号ガーデンイン桜ケ丘Ａ棟101号室</v>
      </c>
      <c r="AH3207" s="237" t="s">
        <v>14030</v>
      </c>
      <c r="AI3207" s="237" t="s">
        <v>14031</v>
      </c>
      <c r="AJ3207" s="237" t="s">
        <v>260</v>
      </c>
    </row>
    <row r="3208" spans="1:36">
      <c r="A3208" s="237" t="str">
        <f t="shared" si="539"/>
        <v>0425102522共同生活援助（指定共同生活援助）</v>
      </c>
      <c r="B3208" s="237" t="s">
        <v>8700</v>
      </c>
      <c r="C3208" s="237" t="s">
        <v>8701</v>
      </c>
      <c r="D3208" s="237" t="str">
        <f t="shared" si="540"/>
        <v>カブシキカイシャリビングプラットフォーム</v>
      </c>
      <c r="E3208" s="237" t="s">
        <v>8702</v>
      </c>
      <c r="F3208" s="237" t="str">
        <f t="shared" si="541"/>
        <v>064</v>
      </c>
      <c r="G3208" s="237" t="str">
        <f t="shared" si="542"/>
        <v>0801</v>
      </c>
      <c r="H3208" s="237" t="s">
        <v>8703</v>
      </c>
      <c r="I3208" s="237" t="str">
        <f t="shared" si="543"/>
        <v>北海道札幌市中央区南二条西二十丁目291番地</v>
      </c>
      <c r="J3208" s="237" t="s">
        <v>8704</v>
      </c>
      <c r="K3208" s="237" t="s">
        <v>8705</v>
      </c>
      <c r="L3208" s="237" t="s">
        <v>339</v>
      </c>
      <c r="M3208" s="237" t="s">
        <v>8706</v>
      </c>
      <c r="N3208" s="237" t="s">
        <v>14063</v>
      </c>
      <c r="O3208" s="237" t="s">
        <v>14064</v>
      </c>
      <c r="P3208" s="237" t="s">
        <v>7397</v>
      </c>
      <c r="Q3208" s="237" t="s">
        <v>6875</v>
      </c>
      <c r="R3208" s="237" t="s">
        <v>14065</v>
      </c>
      <c r="S3208" s="237" t="s">
        <v>14066</v>
      </c>
      <c r="T3208" s="237" t="s">
        <v>14067</v>
      </c>
      <c r="U3208" s="237" t="s">
        <v>14068</v>
      </c>
      <c r="V3208" s="237" t="s">
        <v>19060</v>
      </c>
      <c r="W3208" s="237"/>
      <c r="X3208" s="237" t="s">
        <v>13229</v>
      </c>
      <c r="Y3208" s="237" t="s">
        <v>14063</v>
      </c>
      <c r="Z3208" s="237" t="s">
        <v>14064</v>
      </c>
      <c r="AA3208" s="237" t="str">
        <f t="shared" si="544"/>
        <v>サニースポットキタセンダイ</v>
      </c>
      <c r="AB3208" s="237" t="s">
        <v>7397</v>
      </c>
      <c r="AC3208" s="237" t="str">
        <f t="shared" si="545"/>
        <v>981</v>
      </c>
      <c r="AD3208" s="237" t="str">
        <f t="shared" si="546"/>
        <v>0931</v>
      </c>
      <c r="AE3208" s="237" t="s">
        <v>6875</v>
      </c>
      <c r="AF3208" s="237" t="s">
        <v>14065</v>
      </c>
      <c r="AG3208" s="237" t="str">
        <f t="shared" si="547"/>
        <v>仙台市青葉区北山一丁目10番22号</v>
      </c>
      <c r="AH3208" s="237" t="s">
        <v>14066</v>
      </c>
      <c r="AI3208" s="237" t="s">
        <v>14067</v>
      </c>
      <c r="AJ3208" s="237" t="s">
        <v>332</v>
      </c>
    </row>
    <row r="3209" spans="1:36">
      <c r="A3209" s="237" t="str">
        <f t="shared" si="539"/>
        <v>0425102530共同生活援助（指定共同生活援助）</v>
      </c>
      <c r="B3209" s="237" t="s">
        <v>14069</v>
      </c>
      <c r="C3209" s="237" t="s">
        <v>14070</v>
      </c>
      <c r="D3209" s="237" t="str">
        <f t="shared" si="540"/>
        <v>シャカイフクシトウホクカブシキガイシャ</v>
      </c>
      <c r="E3209" s="237" t="s">
        <v>7416</v>
      </c>
      <c r="F3209" s="237" t="str">
        <f t="shared" si="541"/>
        <v>989</v>
      </c>
      <c r="G3209" s="237" t="str">
        <f t="shared" si="542"/>
        <v>3122</v>
      </c>
      <c r="H3209" s="237" t="s">
        <v>14071</v>
      </c>
      <c r="I3209" s="237" t="str">
        <f t="shared" si="543"/>
        <v>仙台市青葉区栗生四丁目12番１号</v>
      </c>
      <c r="J3209" s="237" t="s">
        <v>14072</v>
      </c>
      <c r="K3209" s="237" t="s">
        <v>14073</v>
      </c>
      <c r="L3209" s="237" t="s">
        <v>339</v>
      </c>
      <c r="M3209" s="237" t="s">
        <v>14074</v>
      </c>
      <c r="N3209" s="237" t="s">
        <v>14075</v>
      </c>
      <c r="O3209" s="237" t="s">
        <v>14076</v>
      </c>
      <c r="P3209" s="237" t="s">
        <v>7416</v>
      </c>
      <c r="Q3209" s="237" t="s">
        <v>6875</v>
      </c>
      <c r="R3209" s="237" t="s">
        <v>14077</v>
      </c>
      <c r="S3209" s="237" t="s">
        <v>14078</v>
      </c>
      <c r="T3209" s="237" t="s">
        <v>14079</v>
      </c>
      <c r="U3209" s="237" t="s">
        <v>14080</v>
      </c>
      <c r="V3209" s="237" t="s">
        <v>19060</v>
      </c>
      <c r="W3209" s="237"/>
      <c r="X3209" s="237" t="s">
        <v>13229</v>
      </c>
      <c r="Y3209" s="237" t="s">
        <v>14075</v>
      </c>
      <c r="Z3209" s="237" t="s">
        <v>14076</v>
      </c>
      <c r="AA3209" s="237" t="str">
        <f t="shared" si="544"/>
        <v>ショウガイシャグループホームプラスワン</v>
      </c>
      <c r="AB3209" s="237" t="s">
        <v>7416</v>
      </c>
      <c r="AC3209" s="237" t="str">
        <f t="shared" si="545"/>
        <v>989</v>
      </c>
      <c r="AD3209" s="237" t="str">
        <f t="shared" si="546"/>
        <v>3122</v>
      </c>
      <c r="AE3209" s="237" t="s">
        <v>6875</v>
      </c>
      <c r="AF3209" s="237" t="s">
        <v>14077</v>
      </c>
      <c r="AG3209" s="237" t="str">
        <f t="shared" si="547"/>
        <v>仙台市青葉区栗生三丁目９番地の20栗生コーポＣ棟102</v>
      </c>
      <c r="AH3209" s="237" t="s">
        <v>14078</v>
      </c>
      <c r="AI3209" s="237" t="s">
        <v>14079</v>
      </c>
      <c r="AJ3209" s="237" t="s">
        <v>260</v>
      </c>
    </row>
    <row r="3210" spans="1:36">
      <c r="A3210" s="237" t="str">
        <f t="shared" si="539"/>
        <v>0425102548共同生活援助（指定共同生活援助）</v>
      </c>
      <c r="B3210" s="237" t="s">
        <v>8851</v>
      </c>
      <c r="C3210" s="237" t="s">
        <v>8852</v>
      </c>
      <c r="D3210" s="237" t="str">
        <f t="shared" si="540"/>
        <v>カブシキガイシャＫａｕｒｉ　Ｆｏｒｅｓｔ</v>
      </c>
      <c r="E3210" s="237" t="s">
        <v>7775</v>
      </c>
      <c r="F3210" s="237" t="str">
        <f t="shared" si="541"/>
        <v>981</v>
      </c>
      <c r="G3210" s="237" t="str">
        <f t="shared" si="542"/>
        <v>0911</v>
      </c>
      <c r="H3210" s="237" t="s">
        <v>8853</v>
      </c>
      <c r="I3210" s="237" t="str">
        <f t="shared" si="543"/>
        <v>仙台市青葉区台原一丁目８番21号</v>
      </c>
      <c r="J3210" s="237" t="s">
        <v>8854</v>
      </c>
      <c r="K3210" s="237" t="s">
        <v>8854</v>
      </c>
      <c r="L3210" s="237" t="s">
        <v>339</v>
      </c>
      <c r="M3210" s="237" t="s">
        <v>8855</v>
      </c>
      <c r="N3210" s="237" t="s">
        <v>8856</v>
      </c>
      <c r="O3210" s="237" t="s">
        <v>8857</v>
      </c>
      <c r="P3210" s="237" t="s">
        <v>8858</v>
      </c>
      <c r="Q3210" s="237" t="s">
        <v>7382</v>
      </c>
      <c r="R3210" s="237" t="s">
        <v>8859</v>
      </c>
      <c r="S3210" s="237" t="s">
        <v>8860</v>
      </c>
      <c r="T3210" s="237" t="s">
        <v>8861</v>
      </c>
      <c r="U3210" s="237" t="s">
        <v>14081</v>
      </c>
      <c r="V3210" s="237" t="s">
        <v>19060</v>
      </c>
      <c r="W3210" s="237"/>
      <c r="X3210" s="237" t="s">
        <v>13229</v>
      </c>
      <c r="Y3210" s="237" t="s">
        <v>8856</v>
      </c>
      <c r="Z3210" s="237" t="s">
        <v>8857</v>
      </c>
      <c r="AA3210" s="237" t="str">
        <f t="shared" si="544"/>
        <v>ショウガイフクシグループセンダイ</v>
      </c>
      <c r="AB3210" s="237" t="s">
        <v>8858</v>
      </c>
      <c r="AC3210" s="237" t="str">
        <f t="shared" si="545"/>
        <v>982</v>
      </c>
      <c r="AD3210" s="237" t="str">
        <f t="shared" si="546"/>
        <v>0833</v>
      </c>
      <c r="AE3210" s="237" t="s">
        <v>7382</v>
      </c>
      <c r="AF3210" s="237" t="s">
        <v>8859</v>
      </c>
      <c r="AG3210" s="237" t="str">
        <f t="shared" si="547"/>
        <v>仙台市太白区八木山弥生町20番19号</v>
      </c>
      <c r="AH3210" s="237" t="s">
        <v>8860</v>
      </c>
      <c r="AI3210" s="237" t="s">
        <v>8861</v>
      </c>
      <c r="AJ3210" s="237" t="s">
        <v>260</v>
      </c>
    </row>
    <row r="3211" spans="1:36">
      <c r="A3211" s="237" t="str">
        <f t="shared" si="539"/>
        <v>0425102555共同生活援助（外部サービス利用型）</v>
      </c>
      <c r="B3211" s="237" t="s">
        <v>9030</v>
      </c>
      <c r="C3211" s="237" t="s">
        <v>9031</v>
      </c>
      <c r="D3211" s="237" t="str">
        <f t="shared" si="540"/>
        <v>イッパンシャダンホウジンウェルネスラボユウ</v>
      </c>
      <c r="E3211" s="237" t="s">
        <v>8950</v>
      </c>
      <c r="F3211" s="237" t="str">
        <f t="shared" si="541"/>
        <v>981</v>
      </c>
      <c r="G3211" s="237" t="str">
        <f t="shared" si="542"/>
        <v>0951</v>
      </c>
      <c r="H3211" s="237" t="s">
        <v>9032</v>
      </c>
      <c r="I3211" s="237" t="str">
        <f t="shared" si="543"/>
        <v>仙台市青葉区滝道１番18号</v>
      </c>
      <c r="J3211" s="237" t="s">
        <v>9033</v>
      </c>
      <c r="K3211" s="237" t="s">
        <v>9034</v>
      </c>
      <c r="L3211" s="237" t="s">
        <v>901</v>
      </c>
      <c r="M3211" s="237" t="s">
        <v>9035</v>
      </c>
      <c r="N3211" s="237" t="s">
        <v>9036</v>
      </c>
      <c r="O3211" s="237" t="s">
        <v>9037</v>
      </c>
      <c r="P3211" s="237" t="s">
        <v>8950</v>
      </c>
      <c r="Q3211" s="237" t="s">
        <v>6875</v>
      </c>
      <c r="R3211" s="237" t="s">
        <v>9032</v>
      </c>
      <c r="S3211" s="237" t="s">
        <v>9033</v>
      </c>
      <c r="T3211" s="237" t="s">
        <v>9034</v>
      </c>
      <c r="U3211" s="237" t="s">
        <v>14082</v>
      </c>
      <c r="V3211" s="237" t="s">
        <v>19061</v>
      </c>
      <c r="W3211" s="237"/>
      <c r="X3211" s="237" t="s">
        <v>13322</v>
      </c>
      <c r="Y3211" s="237" t="s">
        <v>9036</v>
      </c>
      <c r="Z3211" s="237" t="s">
        <v>9037</v>
      </c>
      <c r="AA3211" s="237" t="str">
        <f t="shared" si="544"/>
        <v>ウェルネスラボ「タキミチ」</v>
      </c>
      <c r="AB3211" s="237" t="s">
        <v>8950</v>
      </c>
      <c r="AC3211" s="237" t="str">
        <f t="shared" si="545"/>
        <v>981</v>
      </c>
      <c r="AD3211" s="237" t="str">
        <f t="shared" si="546"/>
        <v>0951</v>
      </c>
      <c r="AE3211" s="237" t="s">
        <v>6875</v>
      </c>
      <c r="AF3211" s="237" t="s">
        <v>9032</v>
      </c>
      <c r="AG3211" s="237" t="str">
        <f t="shared" si="547"/>
        <v>仙台市青葉区滝道１番18号</v>
      </c>
      <c r="AH3211" s="237" t="s">
        <v>9033</v>
      </c>
      <c r="AI3211" s="237" t="s">
        <v>9034</v>
      </c>
      <c r="AJ3211" s="237" t="s">
        <v>260</v>
      </c>
    </row>
    <row r="3212" spans="1:36">
      <c r="A3212" s="237" t="str">
        <f t="shared" si="539"/>
        <v>0425102563共同生活援助（指定共同生活援助）</v>
      </c>
      <c r="B3212" s="237" t="s">
        <v>8835</v>
      </c>
      <c r="C3212" s="237" t="s">
        <v>8836</v>
      </c>
      <c r="D3212" s="237" t="str">
        <f t="shared" si="540"/>
        <v>カブシキガイシャチャレンジプラットフォーム</v>
      </c>
      <c r="E3212" s="237" t="s">
        <v>8837</v>
      </c>
      <c r="F3212" s="237" t="str">
        <f t="shared" si="541"/>
        <v>064</v>
      </c>
      <c r="G3212" s="237" t="str">
        <f t="shared" si="542"/>
        <v>0802</v>
      </c>
      <c r="H3212" s="237" t="s">
        <v>8703</v>
      </c>
      <c r="I3212" s="237" t="str">
        <f t="shared" si="543"/>
        <v>北海道札幌市中央区南二条西二十丁目291番地</v>
      </c>
      <c r="J3212" s="237" t="s">
        <v>8838</v>
      </c>
      <c r="K3212" s="237" t="s">
        <v>8839</v>
      </c>
      <c r="L3212" s="237" t="s">
        <v>339</v>
      </c>
      <c r="M3212" s="237" t="s">
        <v>8706</v>
      </c>
      <c r="N3212" s="237" t="s">
        <v>14063</v>
      </c>
      <c r="O3212" s="237" t="s">
        <v>14064</v>
      </c>
      <c r="P3212" s="237" t="s">
        <v>7397</v>
      </c>
      <c r="Q3212" s="237" t="s">
        <v>6875</v>
      </c>
      <c r="R3212" s="237" t="s">
        <v>14065</v>
      </c>
      <c r="S3212" s="237" t="s">
        <v>14066</v>
      </c>
      <c r="T3212" s="237" t="s">
        <v>14067</v>
      </c>
      <c r="U3212" s="237" t="s">
        <v>14083</v>
      </c>
      <c r="V3212" s="237" t="s">
        <v>19060</v>
      </c>
      <c r="W3212" s="237"/>
      <c r="X3212" s="237" t="s">
        <v>13229</v>
      </c>
      <c r="Y3212" s="237" t="s">
        <v>14063</v>
      </c>
      <c r="Z3212" s="237" t="s">
        <v>14064</v>
      </c>
      <c r="AA3212" s="237" t="str">
        <f t="shared" si="544"/>
        <v>サニースポットキタセンダイ</v>
      </c>
      <c r="AB3212" s="237" t="s">
        <v>7397</v>
      </c>
      <c r="AC3212" s="237" t="str">
        <f t="shared" si="545"/>
        <v>981</v>
      </c>
      <c r="AD3212" s="237" t="str">
        <f t="shared" si="546"/>
        <v>0931</v>
      </c>
      <c r="AE3212" s="237" t="s">
        <v>6875</v>
      </c>
      <c r="AF3212" s="237" t="s">
        <v>14065</v>
      </c>
      <c r="AG3212" s="237" t="str">
        <f t="shared" si="547"/>
        <v>仙台市青葉区北山一丁目10番22号</v>
      </c>
      <c r="AH3212" s="237" t="s">
        <v>14066</v>
      </c>
      <c r="AI3212" s="237" t="s">
        <v>14067</v>
      </c>
      <c r="AJ3212" s="237" t="s">
        <v>260</v>
      </c>
    </row>
    <row r="3213" spans="1:36">
      <c r="A3213" s="237" t="str">
        <f t="shared" si="539"/>
        <v>0425102571共同生活援助（日中サービス支援型）</v>
      </c>
      <c r="B3213" s="237" t="s">
        <v>8865</v>
      </c>
      <c r="C3213" s="237" t="s">
        <v>8866</v>
      </c>
      <c r="D3213" s="237" t="str">
        <f t="shared" si="540"/>
        <v>グリーンルームカブシキガイシャ</v>
      </c>
      <c r="E3213" s="237" t="s">
        <v>6436</v>
      </c>
      <c r="F3213" s="237" t="str">
        <f t="shared" si="541"/>
        <v>981</v>
      </c>
      <c r="G3213" s="237" t="str">
        <f t="shared" si="542"/>
        <v>3622</v>
      </c>
      <c r="H3213" s="237" t="s">
        <v>8867</v>
      </c>
      <c r="I3213" s="237" t="str">
        <f t="shared" si="543"/>
        <v>黒川郡大和町もみじケ丘三丁目23番地の７</v>
      </c>
      <c r="J3213" s="237" t="s">
        <v>8868</v>
      </c>
      <c r="K3213" s="237" t="s">
        <v>8869</v>
      </c>
      <c r="L3213" s="237" t="s">
        <v>339</v>
      </c>
      <c r="M3213" s="237" t="s">
        <v>8870</v>
      </c>
      <c r="N3213" s="237" t="s">
        <v>8871</v>
      </c>
      <c r="O3213" s="237" t="s">
        <v>8872</v>
      </c>
      <c r="P3213" s="237" t="s">
        <v>608</v>
      </c>
      <c r="Q3213" s="237" t="s">
        <v>6875</v>
      </c>
      <c r="R3213" s="237" t="s">
        <v>8873</v>
      </c>
      <c r="S3213" s="237" t="s">
        <v>8874</v>
      </c>
      <c r="T3213" s="237" t="s">
        <v>8875</v>
      </c>
      <c r="U3213" s="237" t="s">
        <v>14084</v>
      </c>
      <c r="V3213" s="237" t="s">
        <v>19062</v>
      </c>
      <c r="W3213" s="237"/>
      <c r="X3213" s="237" t="s">
        <v>13291</v>
      </c>
      <c r="Y3213" s="237" t="s">
        <v>8871</v>
      </c>
      <c r="Z3213" s="237" t="s">
        <v>8872</v>
      </c>
      <c r="AA3213" s="237" t="str">
        <f t="shared" si="544"/>
        <v>グリーンルームオダワラ</v>
      </c>
      <c r="AB3213" s="237" t="s">
        <v>608</v>
      </c>
      <c r="AC3213" s="237" t="str">
        <f t="shared" si="545"/>
        <v>980</v>
      </c>
      <c r="AD3213" s="237" t="str">
        <f t="shared" si="546"/>
        <v>0003</v>
      </c>
      <c r="AE3213" s="237" t="s">
        <v>6875</v>
      </c>
      <c r="AF3213" s="237" t="s">
        <v>8873</v>
      </c>
      <c r="AG3213" s="237" t="str">
        <f t="shared" si="547"/>
        <v>仙台市青葉区小田原七丁目７番34号</v>
      </c>
      <c r="AH3213" s="237" t="s">
        <v>8874</v>
      </c>
      <c r="AI3213" s="237" t="s">
        <v>8875</v>
      </c>
      <c r="AJ3213" s="237" t="s">
        <v>260</v>
      </c>
    </row>
    <row r="3214" spans="1:36">
      <c r="A3214" s="237" t="str">
        <f t="shared" si="539"/>
        <v>0425102589共同生活援助（指定共同生活援助）</v>
      </c>
      <c r="B3214" s="237" t="s">
        <v>14085</v>
      </c>
      <c r="C3214" s="237" t="s">
        <v>14086</v>
      </c>
      <c r="D3214" s="237" t="str">
        <f t="shared" si="540"/>
        <v>ゴウドウガイシャデフォージーアイ</v>
      </c>
      <c r="E3214" s="237" t="s">
        <v>4671</v>
      </c>
      <c r="F3214" s="237" t="str">
        <f t="shared" si="541"/>
        <v>983</v>
      </c>
      <c r="G3214" s="237" t="str">
        <f t="shared" si="542"/>
        <v>0021</v>
      </c>
      <c r="H3214" s="237" t="s">
        <v>14087</v>
      </c>
      <c r="I3214" s="237" t="str">
        <f t="shared" si="543"/>
        <v>仙台市宮城野区田子一丁目11番８号</v>
      </c>
      <c r="J3214" s="237" t="s">
        <v>14088</v>
      </c>
      <c r="K3214" s="237" t="s">
        <v>14088</v>
      </c>
      <c r="L3214" s="237" t="s">
        <v>821</v>
      </c>
      <c r="M3214" s="237" t="s">
        <v>14089</v>
      </c>
      <c r="N3214" s="237" t="s">
        <v>14090</v>
      </c>
      <c r="O3214" s="237" t="s">
        <v>14091</v>
      </c>
      <c r="P3214" s="237" t="s">
        <v>7204</v>
      </c>
      <c r="Q3214" s="237" t="s">
        <v>6875</v>
      </c>
      <c r="R3214" s="237" t="s">
        <v>14092</v>
      </c>
      <c r="S3214" s="237" t="s">
        <v>14093</v>
      </c>
      <c r="T3214" s="237" t="s">
        <v>14094</v>
      </c>
      <c r="U3214" s="237" t="s">
        <v>14095</v>
      </c>
      <c r="V3214" s="237" t="s">
        <v>19060</v>
      </c>
      <c r="W3214" s="237"/>
      <c r="X3214" s="237" t="s">
        <v>13229</v>
      </c>
      <c r="Y3214" s="237" t="s">
        <v>14090</v>
      </c>
      <c r="Z3214" s="237" t="s">
        <v>14091</v>
      </c>
      <c r="AA3214" s="237" t="str">
        <f t="shared" si="544"/>
        <v>デフォージーアイ</v>
      </c>
      <c r="AB3214" s="237" t="s">
        <v>7204</v>
      </c>
      <c r="AC3214" s="237" t="str">
        <f t="shared" si="545"/>
        <v>981</v>
      </c>
      <c r="AD3214" s="237" t="str">
        <f t="shared" si="546"/>
        <v>0904</v>
      </c>
      <c r="AE3214" s="237" t="s">
        <v>6875</v>
      </c>
      <c r="AF3214" s="237" t="s">
        <v>14092</v>
      </c>
      <c r="AG3214" s="237" t="str">
        <f t="shared" si="547"/>
        <v>仙台市青葉区旭ケ丘二丁目10番７号</v>
      </c>
      <c r="AH3214" s="237" t="s">
        <v>14093</v>
      </c>
      <c r="AI3214" s="237" t="s">
        <v>14094</v>
      </c>
      <c r="AJ3214" s="237" t="s">
        <v>260</v>
      </c>
    </row>
    <row r="3215" spans="1:36">
      <c r="A3215" s="237" t="str">
        <f t="shared" ref="A3215:A3278" si="548">U3215&amp;V3215</f>
        <v>0425102597共同生活援助（指定共同生活援助）</v>
      </c>
      <c r="B3215" s="237" t="s">
        <v>14096</v>
      </c>
      <c r="C3215" s="237" t="s">
        <v>14097</v>
      </c>
      <c r="D3215" s="237" t="str">
        <f t="shared" ref="D3215:D3278" si="549">DBCS(C3215)</f>
        <v>カブシキガイシャエイチエルオー</v>
      </c>
      <c r="E3215" s="237" t="s">
        <v>9274</v>
      </c>
      <c r="F3215" s="237" t="str">
        <f t="shared" ref="F3215:F3278" si="550">LEFT(E3215,3)</f>
        <v>983</v>
      </c>
      <c r="G3215" s="237" t="str">
        <f t="shared" ref="G3215:G3278" si="551">RIGHT(E3215,4)</f>
        <v>0841</v>
      </c>
      <c r="H3215" s="237" t="s">
        <v>14098</v>
      </c>
      <c r="I3215" s="237" t="str">
        <f t="shared" ref="I3215:I3278" si="552">SUBSTITUTE(H3215,"宮城県","")</f>
        <v>仙台市宮城野区原町五丁目10番51号</v>
      </c>
      <c r="J3215" s="237" t="s">
        <v>14099</v>
      </c>
      <c r="K3215" s="237" t="s">
        <v>14099</v>
      </c>
      <c r="L3215" s="237" t="s">
        <v>339</v>
      </c>
      <c r="M3215" s="237" t="s">
        <v>14100</v>
      </c>
      <c r="N3215" s="237" t="s">
        <v>14101</v>
      </c>
      <c r="O3215" s="237" t="s">
        <v>14102</v>
      </c>
      <c r="P3215" s="237" t="s">
        <v>8843</v>
      </c>
      <c r="Q3215" s="237" t="s">
        <v>6875</v>
      </c>
      <c r="R3215" s="237" t="s">
        <v>14103</v>
      </c>
      <c r="S3215" s="237" t="s">
        <v>14104</v>
      </c>
      <c r="T3215" s="237" t="s">
        <v>14099</v>
      </c>
      <c r="U3215" s="237" t="s">
        <v>14105</v>
      </c>
      <c r="V3215" s="237" t="s">
        <v>19060</v>
      </c>
      <c r="W3215" s="237"/>
      <c r="X3215" s="237" t="s">
        <v>13229</v>
      </c>
      <c r="Y3215" s="237" t="s">
        <v>14101</v>
      </c>
      <c r="Z3215" s="237" t="s">
        <v>14102</v>
      </c>
      <c r="AA3215" s="237" t="str">
        <f t="shared" ref="AA3215:AA3278" si="553">DBCS(Z3215)</f>
        <v>ダイズグループ</v>
      </c>
      <c r="AB3215" s="237" t="s">
        <v>8843</v>
      </c>
      <c r="AC3215" s="237" t="str">
        <f t="shared" ref="AC3215:AC3278" si="554">LEFT(AB3215,3)</f>
        <v>981</v>
      </c>
      <c r="AD3215" s="237" t="str">
        <f t="shared" ref="AD3215:AD3278" si="555">RIGHT(AB3215,4)</f>
        <v>0953</v>
      </c>
      <c r="AE3215" s="237" t="s">
        <v>6875</v>
      </c>
      <c r="AF3215" s="237" t="s">
        <v>14103</v>
      </c>
      <c r="AG3215" s="237" t="str">
        <f t="shared" ref="AG3215:AG3278" si="556">SUBSTITUTE(AF3215,"宮城県","")</f>
        <v>仙台市青葉区西勝山22番７号</v>
      </c>
      <c r="AH3215" s="237" t="s">
        <v>14106</v>
      </c>
      <c r="AI3215" s="237" t="s">
        <v>14099</v>
      </c>
      <c r="AJ3215" s="237" t="s">
        <v>260</v>
      </c>
    </row>
    <row r="3216" spans="1:36">
      <c r="A3216" s="237" t="str">
        <f t="shared" si="548"/>
        <v>0425200284共同生活介護</v>
      </c>
      <c r="B3216" s="237" t="s">
        <v>6981</v>
      </c>
      <c r="C3216" s="237" t="s">
        <v>6982</v>
      </c>
      <c r="D3216" s="237" t="str">
        <f t="shared" si="549"/>
        <v>シャカイフクシホウジンセンダイシテヲツナグイクセイカイ</v>
      </c>
      <c r="E3216" s="237" t="s">
        <v>6983</v>
      </c>
      <c r="F3216" s="237" t="str">
        <f t="shared" si="550"/>
        <v>980</v>
      </c>
      <c r="G3216" s="237" t="str">
        <f t="shared" si="551"/>
        <v>0022</v>
      </c>
      <c r="H3216" s="237" t="s">
        <v>6984</v>
      </c>
      <c r="I3216" s="237" t="str">
        <f t="shared" si="552"/>
        <v>仙台市青葉区五橋二丁目１２番２号</v>
      </c>
      <c r="J3216" s="237" t="s">
        <v>6985</v>
      </c>
      <c r="K3216" s="237" t="s">
        <v>6986</v>
      </c>
      <c r="L3216" s="237" t="s">
        <v>248</v>
      </c>
      <c r="M3216" s="237" t="s">
        <v>6987</v>
      </c>
      <c r="N3216" s="237" t="s">
        <v>13940</v>
      </c>
      <c r="O3216" s="237" t="s">
        <v>13941</v>
      </c>
      <c r="P3216" s="237" t="s">
        <v>7832</v>
      </c>
      <c r="Q3216" s="237" t="s">
        <v>9168</v>
      </c>
      <c r="R3216" s="237" t="s">
        <v>14107</v>
      </c>
      <c r="S3216" s="237" t="s">
        <v>14108</v>
      </c>
      <c r="T3216" s="237"/>
      <c r="U3216" s="237" t="s">
        <v>14109</v>
      </c>
      <c r="V3216" s="237" t="s">
        <v>13221</v>
      </c>
      <c r="W3216" s="237"/>
      <c r="X3216" s="237"/>
      <c r="Y3216" s="237" t="s">
        <v>13940</v>
      </c>
      <c r="Z3216" s="237" t="s">
        <v>13941</v>
      </c>
      <c r="AA3216" s="237" t="str">
        <f t="shared" si="553"/>
        <v>センダイフキノトウ</v>
      </c>
      <c r="AB3216" s="237" t="s">
        <v>7832</v>
      </c>
      <c r="AC3216" s="237" t="str">
        <f t="shared" si="554"/>
        <v>983</v>
      </c>
      <c r="AD3216" s="237" t="str">
        <f t="shared" si="555"/>
        <v>0824</v>
      </c>
      <c r="AE3216" s="237" t="s">
        <v>9168</v>
      </c>
      <c r="AF3216" s="237" t="s">
        <v>14107</v>
      </c>
      <c r="AG3216" s="237" t="str">
        <f t="shared" si="556"/>
        <v>仙台市宮城野区鶴ケ谷四丁目８－１０</v>
      </c>
      <c r="AH3216" s="237" t="s">
        <v>14108</v>
      </c>
      <c r="AI3216" s="237"/>
      <c r="AJ3216" s="237" t="s">
        <v>332</v>
      </c>
    </row>
    <row r="3217" spans="1:36">
      <c r="A3217" s="237" t="str">
        <f t="shared" si="548"/>
        <v>0425200284共同生活援助</v>
      </c>
      <c r="B3217" s="237" t="s">
        <v>6981</v>
      </c>
      <c r="C3217" s="237" t="s">
        <v>6982</v>
      </c>
      <c r="D3217" s="237" t="str">
        <f t="shared" si="549"/>
        <v>シャカイフクシホウジンセンダイシテヲツナグイクセイカイ</v>
      </c>
      <c r="E3217" s="237" t="s">
        <v>6983</v>
      </c>
      <c r="F3217" s="237" t="str">
        <f t="shared" si="550"/>
        <v>980</v>
      </c>
      <c r="G3217" s="237" t="str">
        <f t="shared" si="551"/>
        <v>0022</v>
      </c>
      <c r="H3217" s="237" t="s">
        <v>6984</v>
      </c>
      <c r="I3217" s="237" t="str">
        <f t="shared" si="552"/>
        <v>仙台市青葉区五橋二丁目１２番２号</v>
      </c>
      <c r="J3217" s="237" t="s">
        <v>6985</v>
      </c>
      <c r="K3217" s="237" t="s">
        <v>6986</v>
      </c>
      <c r="L3217" s="237" t="s">
        <v>248</v>
      </c>
      <c r="M3217" s="237" t="s">
        <v>6987</v>
      </c>
      <c r="N3217" s="237" t="s">
        <v>13940</v>
      </c>
      <c r="O3217" s="237" t="s">
        <v>13941</v>
      </c>
      <c r="P3217" s="237" t="s">
        <v>7832</v>
      </c>
      <c r="Q3217" s="237" t="s">
        <v>9168</v>
      </c>
      <c r="R3217" s="237" t="s">
        <v>14107</v>
      </c>
      <c r="S3217" s="237" t="s">
        <v>14108</v>
      </c>
      <c r="T3217" s="237"/>
      <c r="U3217" s="237" t="s">
        <v>14109</v>
      </c>
      <c r="V3217" s="237" t="s">
        <v>13222</v>
      </c>
      <c r="W3217" s="237"/>
      <c r="X3217" s="237"/>
      <c r="Y3217" s="237" t="s">
        <v>13940</v>
      </c>
      <c r="Z3217" s="237" t="s">
        <v>13941</v>
      </c>
      <c r="AA3217" s="237" t="str">
        <f t="shared" si="553"/>
        <v>センダイフキノトウ</v>
      </c>
      <c r="AB3217" s="237" t="s">
        <v>7832</v>
      </c>
      <c r="AC3217" s="237" t="str">
        <f t="shared" si="554"/>
        <v>983</v>
      </c>
      <c r="AD3217" s="237" t="str">
        <f t="shared" si="555"/>
        <v>0824</v>
      </c>
      <c r="AE3217" s="237" t="s">
        <v>9168</v>
      </c>
      <c r="AF3217" s="237" t="s">
        <v>14107</v>
      </c>
      <c r="AG3217" s="237" t="str">
        <f t="shared" si="556"/>
        <v>仙台市宮城野区鶴ケ谷四丁目８－１０</v>
      </c>
      <c r="AH3217" s="237" t="s">
        <v>14108</v>
      </c>
      <c r="AI3217" s="237"/>
      <c r="AJ3217" s="237" t="s">
        <v>332</v>
      </c>
    </row>
    <row r="3218" spans="1:36">
      <c r="A3218" s="237" t="str">
        <f t="shared" si="548"/>
        <v>0425200300共同生活援助（外部サービス利用型）</v>
      </c>
      <c r="B3218" s="237" t="s">
        <v>4725</v>
      </c>
      <c r="C3218" s="237" t="s">
        <v>4726</v>
      </c>
      <c r="D3218" s="237" t="str">
        <f t="shared" si="549"/>
        <v>シャカイフクシホウジンミンナノワ</v>
      </c>
      <c r="E3218" s="237" t="s">
        <v>4727</v>
      </c>
      <c r="F3218" s="237" t="str">
        <f t="shared" si="550"/>
        <v>981</v>
      </c>
      <c r="G3218" s="237" t="str">
        <f t="shared" si="551"/>
        <v>3602</v>
      </c>
      <c r="H3218" s="237" t="s">
        <v>7866</v>
      </c>
      <c r="I3218" s="237" t="str">
        <f t="shared" si="552"/>
        <v>黒川郡大衡村大衡字鎧沢12番54</v>
      </c>
      <c r="J3218" s="237" t="s">
        <v>6401</v>
      </c>
      <c r="K3218" s="237" t="s">
        <v>6402</v>
      </c>
      <c r="L3218" s="237" t="s">
        <v>248</v>
      </c>
      <c r="M3218" s="237" t="s">
        <v>4731</v>
      </c>
      <c r="N3218" s="237" t="s">
        <v>14110</v>
      </c>
      <c r="O3218" s="237" t="s">
        <v>14111</v>
      </c>
      <c r="P3218" s="237" t="s">
        <v>9452</v>
      </c>
      <c r="Q3218" s="237" t="s">
        <v>9168</v>
      </c>
      <c r="R3218" s="237" t="s">
        <v>14112</v>
      </c>
      <c r="S3218" s="237" t="s">
        <v>4729</v>
      </c>
      <c r="T3218" s="237" t="s">
        <v>4730</v>
      </c>
      <c r="U3218" s="237" t="s">
        <v>14113</v>
      </c>
      <c r="V3218" s="237" t="s">
        <v>19061</v>
      </c>
      <c r="W3218" s="237"/>
      <c r="X3218" s="237" t="s">
        <v>13322</v>
      </c>
      <c r="Y3218" s="237" t="s">
        <v>14110</v>
      </c>
      <c r="Z3218" s="237" t="s">
        <v>14111</v>
      </c>
      <c r="AA3218" s="237" t="str">
        <f t="shared" si="553"/>
        <v>グループホームオラホ</v>
      </c>
      <c r="AB3218" s="237" t="s">
        <v>9452</v>
      </c>
      <c r="AC3218" s="237" t="str">
        <f t="shared" si="554"/>
        <v>983</v>
      </c>
      <c r="AD3218" s="237" t="str">
        <f t="shared" si="555"/>
        <v>0823</v>
      </c>
      <c r="AE3218" s="237" t="s">
        <v>9168</v>
      </c>
      <c r="AF3218" s="237" t="s">
        <v>14112</v>
      </c>
      <c r="AG3218" s="237" t="str">
        <f t="shared" si="556"/>
        <v>仙台市宮城野区燕沢三丁目１番１０号</v>
      </c>
      <c r="AH3218" s="237" t="s">
        <v>4729</v>
      </c>
      <c r="AI3218" s="237" t="s">
        <v>4730</v>
      </c>
      <c r="AJ3218" s="237" t="s">
        <v>332</v>
      </c>
    </row>
    <row r="3219" spans="1:36">
      <c r="A3219" s="237" t="str">
        <f t="shared" si="548"/>
        <v>0425200318共同生活介護</v>
      </c>
      <c r="B3219" s="237" t="s">
        <v>9397</v>
      </c>
      <c r="C3219" s="237" t="s">
        <v>9398</v>
      </c>
      <c r="D3219" s="237" t="str">
        <f t="shared" si="549"/>
        <v>シャカイフクシホウジンアイシフクシカイ</v>
      </c>
      <c r="E3219" s="237" t="s">
        <v>9399</v>
      </c>
      <c r="F3219" s="237" t="str">
        <f t="shared" si="550"/>
        <v>983</v>
      </c>
      <c r="G3219" s="237" t="str">
        <f t="shared" si="551"/>
        <v>0832</v>
      </c>
      <c r="H3219" s="237" t="s">
        <v>9400</v>
      </c>
      <c r="I3219" s="237" t="str">
        <f t="shared" si="552"/>
        <v>仙台市宮城野区安養寺二丁目１番２号</v>
      </c>
      <c r="J3219" s="237" t="s">
        <v>9401</v>
      </c>
      <c r="K3219" s="237" t="s">
        <v>9402</v>
      </c>
      <c r="L3219" s="237" t="s">
        <v>248</v>
      </c>
      <c r="M3219" s="237" t="s">
        <v>9403</v>
      </c>
      <c r="N3219" s="237" t="s">
        <v>14114</v>
      </c>
      <c r="O3219" s="237" t="s">
        <v>14115</v>
      </c>
      <c r="P3219" s="237" t="s">
        <v>7832</v>
      </c>
      <c r="Q3219" s="237" t="s">
        <v>9168</v>
      </c>
      <c r="R3219" s="237" t="s">
        <v>14116</v>
      </c>
      <c r="S3219" s="237" t="s">
        <v>14117</v>
      </c>
      <c r="T3219" s="237"/>
      <c r="U3219" s="237" t="s">
        <v>14118</v>
      </c>
      <c r="V3219" s="237" t="s">
        <v>13221</v>
      </c>
      <c r="W3219" s="237"/>
      <c r="X3219" s="237"/>
      <c r="Y3219" s="237" t="s">
        <v>14114</v>
      </c>
      <c r="Z3219" s="237" t="s">
        <v>14115</v>
      </c>
      <c r="AA3219" s="237" t="str">
        <f t="shared" si="553"/>
        <v>イズミノイエ</v>
      </c>
      <c r="AB3219" s="237" t="s">
        <v>7832</v>
      </c>
      <c r="AC3219" s="237" t="str">
        <f t="shared" si="554"/>
        <v>983</v>
      </c>
      <c r="AD3219" s="237" t="str">
        <f t="shared" si="555"/>
        <v>0824</v>
      </c>
      <c r="AE3219" s="237" t="s">
        <v>9168</v>
      </c>
      <c r="AF3219" s="237" t="s">
        <v>14116</v>
      </c>
      <c r="AG3219" s="237" t="str">
        <f t="shared" si="556"/>
        <v>仙台市宮城野区鶴ケ谷四丁目１９－８</v>
      </c>
      <c r="AH3219" s="237" t="s">
        <v>14117</v>
      </c>
      <c r="AI3219" s="237"/>
      <c r="AJ3219" s="237" t="s">
        <v>332</v>
      </c>
    </row>
    <row r="3220" spans="1:36">
      <c r="A3220" s="237" t="str">
        <f t="shared" si="548"/>
        <v>0425200318共同生活援助（指定共同生活援助）</v>
      </c>
      <c r="B3220" s="237" t="s">
        <v>9397</v>
      </c>
      <c r="C3220" s="237" t="s">
        <v>9398</v>
      </c>
      <c r="D3220" s="237" t="str">
        <f t="shared" si="549"/>
        <v>シャカイフクシホウジンアイシフクシカイ</v>
      </c>
      <c r="E3220" s="237" t="s">
        <v>9399</v>
      </c>
      <c r="F3220" s="237" t="str">
        <f t="shared" si="550"/>
        <v>983</v>
      </c>
      <c r="G3220" s="237" t="str">
        <f t="shared" si="551"/>
        <v>0832</v>
      </c>
      <c r="H3220" s="237" t="s">
        <v>9400</v>
      </c>
      <c r="I3220" s="237" t="str">
        <f t="shared" si="552"/>
        <v>仙台市宮城野区安養寺二丁目１番２号</v>
      </c>
      <c r="J3220" s="237" t="s">
        <v>9401</v>
      </c>
      <c r="K3220" s="237" t="s">
        <v>9402</v>
      </c>
      <c r="L3220" s="237" t="s">
        <v>248</v>
      </c>
      <c r="M3220" s="237" t="s">
        <v>9403</v>
      </c>
      <c r="N3220" s="237" t="s">
        <v>14114</v>
      </c>
      <c r="O3220" s="237" t="s">
        <v>14115</v>
      </c>
      <c r="P3220" s="237" t="s">
        <v>7832</v>
      </c>
      <c r="Q3220" s="237" t="s">
        <v>9168</v>
      </c>
      <c r="R3220" s="237" t="s">
        <v>14116</v>
      </c>
      <c r="S3220" s="237" t="s">
        <v>14117</v>
      </c>
      <c r="T3220" s="237"/>
      <c r="U3220" s="237" t="s">
        <v>14118</v>
      </c>
      <c r="V3220" s="237" t="s">
        <v>19060</v>
      </c>
      <c r="W3220" s="237"/>
      <c r="X3220" s="237" t="s">
        <v>13229</v>
      </c>
      <c r="Y3220" s="237" t="s">
        <v>14114</v>
      </c>
      <c r="Z3220" s="237" t="s">
        <v>14115</v>
      </c>
      <c r="AA3220" s="237" t="str">
        <f t="shared" si="553"/>
        <v>イズミノイエ</v>
      </c>
      <c r="AB3220" s="237" t="s">
        <v>7832</v>
      </c>
      <c r="AC3220" s="237" t="str">
        <f t="shared" si="554"/>
        <v>983</v>
      </c>
      <c r="AD3220" s="237" t="str">
        <f t="shared" si="555"/>
        <v>0824</v>
      </c>
      <c r="AE3220" s="237" t="s">
        <v>9168</v>
      </c>
      <c r="AF3220" s="237" t="s">
        <v>14116</v>
      </c>
      <c r="AG3220" s="237" t="str">
        <f t="shared" si="556"/>
        <v>仙台市宮城野区鶴ケ谷四丁目１９－８</v>
      </c>
      <c r="AH3220" s="237" t="s">
        <v>14117</v>
      </c>
      <c r="AI3220" s="237"/>
      <c r="AJ3220" s="237" t="s">
        <v>260</v>
      </c>
    </row>
    <row r="3221" spans="1:36">
      <c r="A3221" s="237" t="str">
        <f t="shared" si="548"/>
        <v>0425200326共同生活援助</v>
      </c>
      <c r="B3221" s="237" t="s">
        <v>4646</v>
      </c>
      <c r="C3221" s="237" t="s">
        <v>4647</v>
      </c>
      <c r="D3221" s="237" t="str">
        <f t="shared" si="549"/>
        <v>シャカイフクシホウジンチャレンジドライフ</v>
      </c>
      <c r="E3221" s="237" t="s">
        <v>4648</v>
      </c>
      <c r="F3221" s="237" t="str">
        <f t="shared" si="550"/>
        <v>981</v>
      </c>
      <c r="G3221" s="237" t="str">
        <f t="shared" si="551"/>
        <v>3203</v>
      </c>
      <c r="H3221" s="237" t="s">
        <v>10796</v>
      </c>
      <c r="I3221" s="237" t="str">
        <f t="shared" si="552"/>
        <v>仙台市泉区高森７丁目１番地の４</v>
      </c>
      <c r="J3221" s="237" t="s">
        <v>10797</v>
      </c>
      <c r="K3221" s="237" t="s">
        <v>7598</v>
      </c>
      <c r="L3221" s="237" t="s">
        <v>248</v>
      </c>
      <c r="M3221" s="237" t="s">
        <v>4652</v>
      </c>
      <c r="N3221" s="237" t="s">
        <v>14119</v>
      </c>
      <c r="O3221" s="237" t="s">
        <v>14120</v>
      </c>
      <c r="P3221" s="237" t="s">
        <v>7832</v>
      </c>
      <c r="Q3221" s="237" t="s">
        <v>9168</v>
      </c>
      <c r="R3221" s="237" t="s">
        <v>14121</v>
      </c>
      <c r="S3221" s="237" t="s">
        <v>14122</v>
      </c>
      <c r="T3221" s="237"/>
      <c r="U3221" s="237" t="s">
        <v>14123</v>
      </c>
      <c r="V3221" s="237" t="s">
        <v>13222</v>
      </c>
      <c r="W3221" s="237"/>
      <c r="X3221" s="237"/>
      <c r="Y3221" s="237" t="s">
        <v>14119</v>
      </c>
      <c r="Z3221" s="237" t="s">
        <v>14120</v>
      </c>
      <c r="AA3221" s="237" t="str">
        <f t="shared" si="553"/>
        <v>グループホームヨツバノイエ</v>
      </c>
      <c r="AB3221" s="237" t="s">
        <v>7832</v>
      </c>
      <c r="AC3221" s="237" t="str">
        <f t="shared" si="554"/>
        <v>983</v>
      </c>
      <c r="AD3221" s="237" t="str">
        <f t="shared" si="555"/>
        <v>0824</v>
      </c>
      <c r="AE3221" s="237" t="s">
        <v>9168</v>
      </c>
      <c r="AF3221" s="237" t="s">
        <v>14121</v>
      </c>
      <c r="AG3221" s="237" t="str">
        <f t="shared" si="556"/>
        <v>仙台市宮城野区鶴ケ谷八丁目１４－３</v>
      </c>
      <c r="AH3221" s="237" t="s">
        <v>14122</v>
      </c>
      <c r="AI3221" s="237"/>
      <c r="AJ3221" s="237" t="s">
        <v>332</v>
      </c>
    </row>
    <row r="3222" spans="1:36">
      <c r="A3222" s="237" t="str">
        <f t="shared" si="548"/>
        <v>0425200334共同生活援助</v>
      </c>
      <c r="B3222" s="237" t="s">
        <v>4646</v>
      </c>
      <c r="C3222" s="237" t="s">
        <v>4647</v>
      </c>
      <c r="D3222" s="237" t="str">
        <f t="shared" si="549"/>
        <v>シャカイフクシホウジンチャレンジドライフ</v>
      </c>
      <c r="E3222" s="237" t="s">
        <v>4648</v>
      </c>
      <c r="F3222" s="237" t="str">
        <f t="shared" si="550"/>
        <v>981</v>
      </c>
      <c r="G3222" s="237" t="str">
        <f t="shared" si="551"/>
        <v>3203</v>
      </c>
      <c r="H3222" s="237" t="s">
        <v>10796</v>
      </c>
      <c r="I3222" s="237" t="str">
        <f t="shared" si="552"/>
        <v>仙台市泉区高森７丁目１番地の４</v>
      </c>
      <c r="J3222" s="237" t="s">
        <v>10797</v>
      </c>
      <c r="K3222" s="237" t="s">
        <v>7598</v>
      </c>
      <c r="L3222" s="237" t="s">
        <v>248</v>
      </c>
      <c r="M3222" s="237" t="s">
        <v>4652</v>
      </c>
      <c r="N3222" s="237" t="s">
        <v>14124</v>
      </c>
      <c r="O3222" s="237" t="s">
        <v>14125</v>
      </c>
      <c r="P3222" s="237" t="s">
        <v>9216</v>
      </c>
      <c r="Q3222" s="237" t="s">
        <v>9168</v>
      </c>
      <c r="R3222" s="237" t="s">
        <v>14126</v>
      </c>
      <c r="S3222" s="237" t="s">
        <v>14127</v>
      </c>
      <c r="T3222" s="237"/>
      <c r="U3222" s="237" t="s">
        <v>14128</v>
      </c>
      <c r="V3222" s="237" t="s">
        <v>13222</v>
      </c>
      <c r="W3222" s="237"/>
      <c r="X3222" s="237"/>
      <c r="Y3222" s="237" t="s">
        <v>14124</v>
      </c>
      <c r="Z3222" s="237" t="s">
        <v>14125</v>
      </c>
      <c r="AA3222" s="237" t="str">
        <f t="shared" si="553"/>
        <v>グループホームスティジオダワラ</v>
      </c>
      <c r="AB3222" s="237" t="s">
        <v>9216</v>
      </c>
      <c r="AC3222" s="237" t="str">
        <f t="shared" si="554"/>
        <v>983</v>
      </c>
      <c r="AD3222" s="237" t="str">
        <f t="shared" si="555"/>
        <v>0803</v>
      </c>
      <c r="AE3222" s="237" t="s">
        <v>9168</v>
      </c>
      <c r="AF3222" s="237" t="s">
        <v>14126</v>
      </c>
      <c r="AG3222" s="237" t="str">
        <f t="shared" si="556"/>
        <v>仙台市宮城野区小田原一丁目７－２５</v>
      </c>
      <c r="AH3222" s="237" t="s">
        <v>14127</v>
      </c>
      <c r="AI3222" s="237"/>
      <c r="AJ3222" s="237" t="s">
        <v>332</v>
      </c>
    </row>
    <row r="3223" spans="1:36">
      <c r="A3223" s="237" t="str">
        <f t="shared" si="548"/>
        <v>0425200409共同生活援助（外部サービス利用型）</v>
      </c>
      <c r="B3223" s="237" t="s">
        <v>14129</v>
      </c>
      <c r="C3223" s="237" t="s">
        <v>14130</v>
      </c>
      <c r="D3223" s="237" t="str">
        <f t="shared" si="549"/>
        <v>トクテイヒエイリカツドウホウジンワタゲノカイ</v>
      </c>
      <c r="E3223" s="237" t="s">
        <v>7021</v>
      </c>
      <c r="F3223" s="237" t="str">
        <f t="shared" si="550"/>
        <v>982</v>
      </c>
      <c r="G3223" s="237" t="str">
        <f t="shared" si="551"/>
        <v>0001</v>
      </c>
      <c r="H3223" s="237" t="s">
        <v>14131</v>
      </c>
      <c r="I3223" s="237" t="str">
        <f t="shared" si="552"/>
        <v>仙台市太白区八本松一丁目12番12号</v>
      </c>
      <c r="J3223" s="237" t="s">
        <v>14132</v>
      </c>
      <c r="K3223" s="237" t="s">
        <v>14132</v>
      </c>
      <c r="L3223" s="237" t="s">
        <v>248</v>
      </c>
      <c r="M3223" s="237" t="s">
        <v>14133</v>
      </c>
      <c r="N3223" s="237" t="s">
        <v>14134</v>
      </c>
      <c r="O3223" s="237" t="s">
        <v>14135</v>
      </c>
      <c r="P3223" s="237" t="s">
        <v>9462</v>
      </c>
      <c r="Q3223" s="237" t="s">
        <v>9168</v>
      </c>
      <c r="R3223" s="237" t="s">
        <v>14136</v>
      </c>
      <c r="S3223" s="237" t="s">
        <v>14137</v>
      </c>
      <c r="T3223" s="237"/>
      <c r="U3223" s="237" t="s">
        <v>14138</v>
      </c>
      <c r="V3223" s="237" t="s">
        <v>19061</v>
      </c>
      <c r="W3223" s="237"/>
      <c r="X3223" s="237" t="s">
        <v>13322</v>
      </c>
      <c r="Y3223" s="237" t="s">
        <v>14134</v>
      </c>
      <c r="Z3223" s="237" t="s">
        <v>14135</v>
      </c>
      <c r="AA3223" s="237" t="str">
        <f t="shared" si="553"/>
        <v>ワタゲリョウ</v>
      </c>
      <c r="AB3223" s="237" t="s">
        <v>9462</v>
      </c>
      <c r="AC3223" s="237" t="str">
        <f t="shared" si="554"/>
        <v>983</v>
      </c>
      <c r="AD3223" s="237" t="str">
        <f t="shared" si="555"/>
        <v>0837</v>
      </c>
      <c r="AE3223" s="237" t="s">
        <v>9168</v>
      </c>
      <c r="AF3223" s="237" t="s">
        <v>14136</v>
      </c>
      <c r="AG3223" s="237" t="str">
        <f t="shared" si="556"/>
        <v>仙台市宮城野区枡江9-22</v>
      </c>
      <c r="AH3223" s="237" t="s">
        <v>14137</v>
      </c>
      <c r="AI3223" s="237"/>
      <c r="AJ3223" s="237" t="s">
        <v>260</v>
      </c>
    </row>
    <row r="3224" spans="1:36">
      <c r="A3224" s="237" t="str">
        <f t="shared" si="548"/>
        <v>0425200516共同生活介護</v>
      </c>
      <c r="B3224" s="237" t="s">
        <v>7559</v>
      </c>
      <c r="C3224" s="237" t="s">
        <v>7560</v>
      </c>
      <c r="D3224" s="237" t="str">
        <f t="shared" si="549"/>
        <v>トクテイヒエイリカツドウホウジンセイカツシエンキョウドウシャ</v>
      </c>
      <c r="E3224" s="237" t="s">
        <v>1294</v>
      </c>
      <c r="F3224" s="237" t="str">
        <f t="shared" si="550"/>
        <v>983</v>
      </c>
      <c r="G3224" s="237" t="str">
        <f t="shared" si="551"/>
        <v>0836</v>
      </c>
      <c r="H3224" s="237" t="s">
        <v>7561</v>
      </c>
      <c r="I3224" s="237" t="str">
        <f t="shared" si="552"/>
        <v>仙台市宮城野区幸町３－４－１５サンライフ高嶺T105号室</v>
      </c>
      <c r="J3224" s="237" t="s">
        <v>7562</v>
      </c>
      <c r="K3224" s="237" t="s">
        <v>7563</v>
      </c>
      <c r="L3224" s="237" t="s">
        <v>901</v>
      </c>
      <c r="M3224" s="237" t="s">
        <v>7564</v>
      </c>
      <c r="N3224" s="237" t="s">
        <v>14139</v>
      </c>
      <c r="O3224" s="237" t="s">
        <v>14140</v>
      </c>
      <c r="P3224" s="237" t="s">
        <v>1294</v>
      </c>
      <c r="Q3224" s="237" t="s">
        <v>9168</v>
      </c>
      <c r="R3224" s="237" t="s">
        <v>14141</v>
      </c>
      <c r="S3224" s="237" t="s">
        <v>7562</v>
      </c>
      <c r="T3224" s="237" t="s">
        <v>7563</v>
      </c>
      <c r="U3224" s="237" t="s">
        <v>14142</v>
      </c>
      <c r="V3224" s="237" t="s">
        <v>13221</v>
      </c>
      <c r="W3224" s="237"/>
      <c r="X3224" s="237"/>
      <c r="Y3224" s="237" t="s">
        <v>14139</v>
      </c>
      <c r="Z3224" s="237" t="s">
        <v>14140</v>
      </c>
      <c r="AA3224" s="237" t="str">
        <f t="shared" si="553"/>
        <v>キョウドウシャグループホーム</v>
      </c>
      <c r="AB3224" s="237" t="s">
        <v>1294</v>
      </c>
      <c r="AC3224" s="237" t="str">
        <f t="shared" si="554"/>
        <v>983</v>
      </c>
      <c r="AD3224" s="237" t="str">
        <f t="shared" si="555"/>
        <v>0836</v>
      </c>
      <c r="AE3224" s="237" t="s">
        <v>9168</v>
      </c>
      <c r="AF3224" s="237" t="s">
        <v>14143</v>
      </c>
      <c r="AG3224" s="237" t="str">
        <f t="shared" si="556"/>
        <v>仙台市宮城野区幸町三丁目4-15サンライフ高嶺T105号室</v>
      </c>
      <c r="AH3224" s="237" t="s">
        <v>7562</v>
      </c>
      <c r="AI3224" s="237" t="s">
        <v>7562</v>
      </c>
      <c r="AJ3224" s="237" t="s">
        <v>332</v>
      </c>
    </row>
    <row r="3225" spans="1:36">
      <c r="A3225" s="237" t="str">
        <f t="shared" si="548"/>
        <v>0425200516共同生活援助（指定共同生活援助）</v>
      </c>
      <c r="B3225" s="237" t="s">
        <v>7559</v>
      </c>
      <c r="C3225" s="237" t="s">
        <v>7560</v>
      </c>
      <c r="D3225" s="237" t="str">
        <f t="shared" si="549"/>
        <v>トクテイヒエイリカツドウホウジンセイカツシエンキョウドウシャ</v>
      </c>
      <c r="E3225" s="237" t="s">
        <v>1294</v>
      </c>
      <c r="F3225" s="237" t="str">
        <f t="shared" si="550"/>
        <v>983</v>
      </c>
      <c r="G3225" s="237" t="str">
        <f t="shared" si="551"/>
        <v>0836</v>
      </c>
      <c r="H3225" s="237" t="s">
        <v>7561</v>
      </c>
      <c r="I3225" s="237" t="str">
        <f t="shared" si="552"/>
        <v>仙台市宮城野区幸町３－４－１５サンライフ高嶺T105号室</v>
      </c>
      <c r="J3225" s="237" t="s">
        <v>7562</v>
      </c>
      <c r="K3225" s="237" t="s">
        <v>7563</v>
      </c>
      <c r="L3225" s="237" t="s">
        <v>901</v>
      </c>
      <c r="M3225" s="237" t="s">
        <v>7564</v>
      </c>
      <c r="N3225" s="237" t="s">
        <v>14139</v>
      </c>
      <c r="O3225" s="237" t="s">
        <v>14140</v>
      </c>
      <c r="P3225" s="237" t="s">
        <v>1294</v>
      </c>
      <c r="Q3225" s="237" t="s">
        <v>9168</v>
      </c>
      <c r="R3225" s="237" t="s">
        <v>14141</v>
      </c>
      <c r="S3225" s="237" t="s">
        <v>7562</v>
      </c>
      <c r="T3225" s="237" t="s">
        <v>7563</v>
      </c>
      <c r="U3225" s="237" t="s">
        <v>14142</v>
      </c>
      <c r="V3225" s="237" t="s">
        <v>19060</v>
      </c>
      <c r="W3225" s="237"/>
      <c r="X3225" s="237" t="s">
        <v>13229</v>
      </c>
      <c r="Y3225" s="237" t="s">
        <v>14139</v>
      </c>
      <c r="Z3225" s="237" t="s">
        <v>14140</v>
      </c>
      <c r="AA3225" s="237" t="str">
        <f t="shared" si="553"/>
        <v>キョウドウシャグループホーム</v>
      </c>
      <c r="AB3225" s="237" t="s">
        <v>1294</v>
      </c>
      <c r="AC3225" s="237" t="str">
        <f t="shared" si="554"/>
        <v>983</v>
      </c>
      <c r="AD3225" s="237" t="str">
        <f t="shared" si="555"/>
        <v>0836</v>
      </c>
      <c r="AE3225" s="237" t="s">
        <v>9168</v>
      </c>
      <c r="AF3225" s="237" t="s">
        <v>14144</v>
      </c>
      <c r="AG3225" s="237" t="str">
        <f t="shared" si="556"/>
        <v>仙台市宮城野区幸町三丁目４番15号サンライフ高嶺T105号室</v>
      </c>
      <c r="AH3225" s="237" t="s">
        <v>7562</v>
      </c>
      <c r="AI3225" s="237" t="s">
        <v>7562</v>
      </c>
      <c r="AJ3225" s="237" t="s">
        <v>260</v>
      </c>
    </row>
    <row r="3226" spans="1:36">
      <c r="A3226" s="237" t="str">
        <f t="shared" si="548"/>
        <v>0425200615共同生活介護</v>
      </c>
      <c r="B3226" s="237" t="s">
        <v>9173</v>
      </c>
      <c r="C3226" s="237" t="s">
        <v>9174</v>
      </c>
      <c r="D3226" s="237" t="str">
        <f t="shared" si="549"/>
        <v>シャカイフクシホウジンカテイフクシカイ</v>
      </c>
      <c r="E3226" s="237" t="s">
        <v>9175</v>
      </c>
      <c r="F3226" s="237" t="str">
        <f t="shared" si="550"/>
        <v>983</v>
      </c>
      <c r="G3226" s="237" t="str">
        <f t="shared" si="551"/>
        <v>0838</v>
      </c>
      <c r="H3226" s="237" t="s">
        <v>9176</v>
      </c>
      <c r="I3226" s="237" t="str">
        <f t="shared" si="552"/>
        <v>仙台市宮城野区二の森１４番３号</v>
      </c>
      <c r="J3226" s="237" t="s">
        <v>9177</v>
      </c>
      <c r="K3226" s="237" t="s">
        <v>9178</v>
      </c>
      <c r="L3226" s="237" t="s">
        <v>248</v>
      </c>
      <c r="M3226" s="237" t="s">
        <v>9179</v>
      </c>
      <c r="N3226" s="237" t="s">
        <v>13923</v>
      </c>
      <c r="O3226" s="237" t="s">
        <v>13924</v>
      </c>
      <c r="P3226" s="237" t="s">
        <v>9175</v>
      </c>
      <c r="Q3226" s="237" t="s">
        <v>9168</v>
      </c>
      <c r="R3226" s="237" t="s">
        <v>14145</v>
      </c>
      <c r="S3226" s="237" t="s">
        <v>9357</v>
      </c>
      <c r="T3226" s="237" t="s">
        <v>14146</v>
      </c>
      <c r="U3226" s="237" t="s">
        <v>14147</v>
      </c>
      <c r="V3226" s="237" t="s">
        <v>13221</v>
      </c>
      <c r="W3226" s="237"/>
      <c r="X3226" s="237"/>
      <c r="Y3226" s="237" t="s">
        <v>13923</v>
      </c>
      <c r="Z3226" s="237" t="s">
        <v>13924</v>
      </c>
      <c r="AA3226" s="237" t="str">
        <f t="shared" si="553"/>
        <v>ノゾミホーム</v>
      </c>
      <c r="AB3226" s="237" t="s">
        <v>9175</v>
      </c>
      <c r="AC3226" s="237" t="str">
        <f t="shared" si="554"/>
        <v>983</v>
      </c>
      <c r="AD3226" s="237" t="str">
        <f t="shared" si="555"/>
        <v>0838</v>
      </c>
      <c r="AE3226" s="237" t="s">
        <v>9168</v>
      </c>
      <c r="AF3226" s="237" t="s">
        <v>14145</v>
      </c>
      <c r="AG3226" s="237" t="str">
        <f t="shared" si="556"/>
        <v>仙台市宮城野区二の森14番3号</v>
      </c>
      <c r="AH3226" s="237" t="s">
        <v>9357</v>
      </c>
      <c r="AI3226" s="237" t="s">
        <v>14146</v>
      </c>
      <c r="AJ3226" s="237" t="s">
        <v>332</v>
      </c>
    </row>
    <row r="3227" spans="1:36">
      <c r="A3227" s="237" t="str">
        <f t="shared" si="548"/>
        <v>0425200615共同生活援助（指定共同生活援助）</v>
      </c>
      <c r="B3227" s="237" t="s">
        <v>9173</v>
      </c>
      <c r="C3227" s="237" t="s">
        <v>9174</v>
      </c>
      <c r="D3227" s="237" t="str">
        <f t="shared" si="549"/>
        <v>シャカイフクシホウジンカテイフクシカイ</v>
      </c>
      <c r="E3227" s="237" t="s">
        <v>9175</v>
      </c>
      <c r="F3227" s="237" t="str">
        <f t="shared" si="550"/>
        <v>983</v>
      </c>
      <c r="G3227" s="237" t="str">
        <f t="shared" si="551"/>
        <v>0838</v>
      </c>
      <c r="H3227" s="237" t="s">
        <v>9176</v>
      </c>
      <c r="I3227" s="237" t="str">
        <f t="shared" si="552"/>
        <v>仙台市宮城野区二の森１４番３号</v>
      </c>
      <c r="J3227" s="237" t="s">
        <v>9177</v>
      </c>
      <c r="K3227" s="237" t="s">
        <v>9178</v>
      </c>
      <c r="L3227" s="237" t="s">
        <v>248</v>
      </c>
      <c r="M3227" s="237" t="s">
        <v>9179</v>
      </c>
      <c r="N3227" s="237" t="s">
        <v>13923</v>
      </c>
      <c r="O3227" s="237" t="s">
        <v>13924</v>
      </c>
      <c r="P3227" s="237" t="s">
        <v>9175</v>
      </c>
      <c r="Q3227" s="237" t="s">
        <v>9168</v>
      </c>
      <c r="R3227" s="237" t="s">
        <v>14145</v>
      </c>
      <c r="S3227" s="237" t="s">
        <v>9357</v>
      </c>
      <c r="T3227" s="237" t="s">
        <v>14146</v>
      </c>
      <c r="U3227" s="237" t="s">
        <v>14147</v>
      </c>
      <c r="V3227" s="237" t="s">
        <v>19060</v>
      </c>
      <c r="W3227" s="237"/>
      <c r="X3227" s="237" t="s">
        <v>13229</v>
      </c>
      <c r="Y3227" s="237" t="s">
        <v>13923</v>
      </c>
      <c r="Z3227" s="237" t="s">
        <v>13924</v>
      </c>
      <c r="AA3227" s="237" t="str">
        <f t="shared" si="553"/>
        <v>ノゾミホーム</v>
      </c>
      <c r="AB3227" s="237" t="s">
        <v>9175</v>
      </c>
      <c r="AC3227" s="237" t="str">
        <f t="shared" si="554"/>
        <v>983</v>
      </c>
      <c r="AD3227" s="237" t="str">
        <f t="shared" si="555"/>
        <v>0838</v>
      </c>
      <c r="AE3227" s="237" t="s">
        <v>9168</v>
      </c>
      <c r="AF3227" s="237" t="s">
        <v>14145</v>
      </c>
      <c r="AG3227" s="237" t="str">
        <f t="shared" si="556"/>
        <v>仙台市宮城野区二の森14番3号</v>
      </c>
      <c r="AH3227" s="237" t="s">
        <v>9357</v>
      </c>
      <c r="AI3227" s="237" t="s">
        <v>14146</v>
      </c>
      <c r="AJ3227" s="237" t="s">
        <v>260</v>
      </c>
    </row>
    <row r="3228" spans="1:36">
      <c r="A3228" s="237" t="str">
        <f t="shared" si="548"/>
        <v>0425200672共同生活介護</v>
      </c>
      <c r="B3228" s="237" t="s">
        <v>9715</v>
      </c>
      <c r="C3228" s="237" t="s">
        <v>6049</v>
      </c>
      <c r="D3228" s="237" t="str">
        <f t="shared" si="549"/>
        <v>トクテイヒエイリカツドウホウジン　クロカワココロノオウエンダン</v>
      </c>
      <c r="E3228" s="237" t="s">
        <v>4347</v>
      </c>
      <c r="F3228" s="237" t="str">
        <f t="shared" si="550"/>
        <v>981</v>
      </c>
      <c r="G3228" s="237" t="str">
        <f t="shared" si="551"/>
        <v>3621</v>
      </c>
      <c r="H3228" s="237" t="s">
        <v>6057</v>
      </c>
      <c r="I3228" s="237" t="str">
        <f t="shared" si="552"/>
        <v>黒川郡大和町吉岡字館下４７</v>
      </c>
      <c r="J3228" s="237" t="s">
        <v>6051</v>
      </c>
      <c r="K3228" s="237" t="s">
        <v>6052</v>
      </c>
      <c r="L3228" s="237" t="s">
        <v>248</v>
      </c>
      <c r="M3228" s="237" t="s">
        <v>6053</v>
      </c>
      <c r="N3228" s="237" t="s">
        <v>14148</v>
      </c>
      <c r="O3228" s="237" t="s">
        <v>14149</v>
      </c>
      <c r="P3228" s="237" t="s">
        <v>9284</v>
      </c>
      <c r="Q3228" s="237" t="s">
        <v>9168</v>
      </c>
      <c r="R3228" s="237" t="s">
        <v>14150</v>
      </c>
      <c r="S3228" s="237" t="s">
        <v>6051</v>
      </c>
      <c r="T3228" s="237" t="s">
        <v>6051</v>
      </c>
      <c r="U3228" s="237" t="s">
        <v>14151</v>
      </c>
      <c r="V3228" s="237" t="s">
        <v>13221</v>
      </c>
      <c r="W3228" s="237"/>
      <c r="X3228" s="237"/>
      <c r="Y3228" s="237" t="s">
        <v>14148</v>
      </c>
      <c r="Z3228" s="237" t="s">
        <v>14152</v>
      </c>
      <c r="AA3228" s="237" t="str">
        <f t="shared" si="553"/>
        <v>コウハウス</v>
      </c>
      <c r="AB3228" s="237" t="s">
        <v>9284</v>
      </c>
      <c r="AC3228" s="237" t="str">
        <f t="shared" si="554"/>
        <v>983</v>
      </c>
      <c r="AD3228" s="237" t="str">
        <f t="shared" si="555"/>
        <v>0038</v>
      </c>
      <c r="AE3228" s="237" t="s">
        <v>9168</v>
      </c>
      <c r="AF3228" s="237" t="s">
        <v>14150</v>
      </c>
      <c r="AG3228" s="237" t="str">
        <f t="shared" si="556"/>
        <v>仙台市宮城野区新田三丁目２０番２５号</v>
      </c>
      <c r="AH3228" s="237" t="s">
        <v>6051</v>
      </c>
      <c r="AI3228" s="237" t="s">
        <v>6051</v>
      </c>
      <c r="AJ3228" s="237" t="s">
        <v>332</v>
      </c>
    </row>
    <row r="3229" spans="1:36">
      <c r="A3229" s="237" t="str">
        <f t="shared" si="548"/>
        <v>0425200672共同生活援助</v>
      </c>
      <c r="B3229" s="237" t="s">
        <v>9715</v>
      </c>
      <c r="C3229" s="237" t="s">
        <v>6049</v>
      </c>
      <c r="D3229" s="237" t="str">
        <f t="shared" si="549"/>
        <v>トクテイヒエイリカツドウホウジン　クロカワココロノオウエンダン</v>
      </c>
      <c r="E3229" s="237" t="s">
        <v>4347</v>
      </c>
      <c r="F3229" s="237" t="str">
        <f t="shared" si="550"/>
        <v>981</v>
      </c>
      <c r="G3229" s="237" t="str">
        <f t="shared" si="551"/>
        <v>3621</v>
      </c>
      <c r="H3229" s="237" t="s">
        <v>6057</v>
      </c>
      <c r="I3229" s="237" t="str">
        <f t="shared" si="552"/>
        <v>黒川郡大和町吉岡字館下４７</v>
      </c>
      <c r="J3229" s="237" t="s">
        <v>6051</v>
      </c>
      <c r="K3229" s="237" t="s">
        <v>6052</v>
      </c>
      <c r="L3229" s="237" t="s">
        <v>248</v>
      </c>
      <c r="M3229" s="237" t="s">
        <v>6053</v>
      </c>
      <c r="N3229" s="237" t="s">
        <v>14148</v>
      </c>
      <c r="O3229" s="237" t="s">
        <v>14149</v>
      </c>
      <c r="P3229" s="237" t="s">
        <v>9284</v>
      </c>
      <c r="Q3229" s="237" t="s">
        <v>9168</v>
      </c>
      <c r="R3229" s="237" t="s">
        <v>14150</v>
      </c>
      <c r="S3229" s="237" t="s">
        <v>6051</v>
      </c>
      <c r="T3229" s="237" t="s">
        <v>6051</v>
      </c>
      <c r="U3229" s="237" t="s">
        <v>14151</v>
      </c>
      <c r="V3229" s="237" t="s">
        <v>13222</v>
      </c>
      <c r="W3229" s="237"/>
      <c r="X3229" s="237"/>
      <c r="Y3229" s="237" t="s">
        <v>14148</v>
      </c>
      <c r="Z3229" s="237" t="s">
        <v>14152</v>
      </c>
      <c r="AA3229" s="237" t="str">
        <f t="shared" si="553"/>
        <v>コウハウス</v>
      </c>
      <c r="AB3229" s="237" t="s">
        <v>9284</v>
      </c>
      <c r="AC3229" s="237" t="str">
        <f t="shared" si="554"/>
        <v>983</v>
      </c>
      <c r="AD3229" s="237" t="str">
        <f t="shared" si="555"/>
        <v>0038</v>
      </c>
      <c r="AE3229" s="237" t="s">
        <v>9168</v>
      </c>
      <c r="AF3229" s="237" t="s">
        <v>14150</v>
      </c>
      <c r="AG3229" s="237" t="str">
        <f t="shared" si="556"/>
        <v>仙台市宮城野区新田三丁目２０番２５号</v>
      </c>
      <c r="AH3229" s="237" t="s">
        <v>6051</v>
      </c>
      <c r="AI3229" s="237" t="s">
        <v>6051</v>
      </c>
      <c r="AJ3229" s="237" t="s">
        <v>332</v>
      </c>
    </row>
    <row r="3230" spans="1:36">
      <c r="A3230" s="237" t="str">
        <f t="shared" si="548"/>
        <v>0425200722共同生活介護</v>
      </c>
      <c r="B3230" s="237" t="s">
        <v>8629</v>
      </c>
      <c r="C3230" s="237" t="s">
        <v>8630</v>
      </c>
      <c r="D3230" s="237" t="str">
        <f t="shared" si="549"/>
        <v>シャカイフクシホウジンセンダイツルガヤフクシカイ</v>
      </c>
      <c r="E3230" s="237" t="s">
        <v>7832</v>
      </c>
      <c r="F3230" s="237" t="str">
        <f t="shared" si="550"/>
        <v>983</v>
      </c>
      <c r="G3230" s="237" t="str">
        <f t="shared" si="551"/>
        <v>0824</v>
      </c>
      <c r="H3230" s="237" t="s">
        <v>8631</v>
      </c>
      <c r="I3230" s="237" t="str">
        <f t="shared" si="552"/>
        <v>仙台市宮城野区鶴ケ谷五丁目22番地の１</v>
      </c>
      <c r="J3230" s="237" t="s">
        <v>8632</v>
      </c>
      <c r="K3230" s="237" t="s">
        <v>8633</v>
      </c>
      <c r="L3230" s="237" t="s">
        <v>248</v>
      </c>
      <c r="M3230" s="237" t="s">
        <v>8634</v>
      </c>
      <c r="N3230" s="237" t="s">
        <v>10226</v>
      </c>
      <c r="O3230" s="237" t="s">
        <v>10227</v>
      </c>
      <c r="P3230" s="237" t="s">
        <v>7832</v>
      </c>
      <c r="Q3230" s="237" t="s">
        <v>9168</v>
      </c>
      <c r="R3230" s="237" t="s">
        <v>10228</v>
      </c>
      <c r="S3230" s="237" t="s">
        <v>8632</v>
      </c>
      <c r="T3230" s="237" t="s">
        <v>8633</v>
      </c>
      <c r="U3230" s="237" t="s">
        <v>14153</v>
      </c>
      <c r="V3230" s="237" t="s">
        <v>13221</v>
      </c>
      <c r="W3230" s="237"/>
      <c r="X3230" s="237"/>
      <c r="Y3230" s="237" t="s">
        <v>10226</v>
      </c>
      <c r="Z3230" s="237" t="s">
        <v>10227</v>
      </c>
      <c r="AA3230" s="237" t="str">
        <f t="shared" si="553"/>
        <v>ラクイチバンカン</v>
      </c>
      <c r="AB3230" s="237" t="s">
        <v>7832</v>
      </c>
      <c r="AC3230" s="237" t="str">
        <f t="shared" si="554"/>
        <v>983</v>
      </c>
      <c r="AD3230" s="237" t="str">
        <f t="shared" si="555"/>
        <v>0824</v>
      </c>
      <c r="AE3230" s="237" t="s">
        <v>9168</v>
      </c>
      <c r="AF3230" s="237" t="s">
        <v>14154</v>
      </c>
      <c r="AG3230" s="237" t="str">
        <f t="shared" si="556"/>
        <v>仙台市宮城野区鶴ケ谷四丁目２４番地１７</v>
      </c>
      <c r="AH3230" s="237" t="s">
        <v>8632</v>
      </c>
      <c r="AI3230" s="237" t="s">
        <v>8633</v>
      </c>
      <c r="AJ3230" s="237" t="s">
        <v>332</v>
      </c>
    </row>
    <row r="3231" spans="1:36">
      <c r="A3231" s="237" t="str">
        <f t="shared" si="548"/>
        <v>0425200722共同生活援助（指定共同生活援助）</v>
      </c>
      <c r="B3231" s="237" t="s">
        <v>8629</v>
      </c>
      <c r="C3231" s="237" t="s">
        <v>8630</v>
      </c>
      <c r="D3231" s="237" t="str">
        <f t="shared" si="549"/>
        <v>シャカイフクシホウジンセンダイツルガヤフクシカイ</v>
      </c>
      <c r="E3231" s="237" t="s">
        <v>7832</v>
      </c>
      <c r="F3231" s="237" t="str">
        <f t="shared" si="550"/>
        <v>983</v>
      </c>
      <c r="G3231" s="237" t="str">
        <f t="shared" si="551"/>
        <v>0824</v>
      </c>
      <c r="H3231" s="237" t="s">
        <v>8631</v>
      </c>
      <c r="I3231" s="237" t="str">
        <f t="shared" si="552"/>
        <v>仙台市宮城野区鶴ケ谷五丁目22番地の１</v>
      </c>
      <c r="J3231" s="237" t="s">
        <v>8632</v>
      </c>
      <c r="K3231" s="237" t="s">
        <v>8633</v>
      </c>
      <c r="L3231" s="237" t="s">
        <v>248</v>
      </c>
      <c r="M3231" s="237" t="s">
        <v>8634</v>
      </c>
      <c r="N3231" s="237" t="s">
        <v>10226</v>
      </c>
      <c r="O3231" s="237" t="s">
        <v>10227</v>
      </c>
      <c r="P3231" s="237" t="s">
        <v>7832</v>
      </c>
      <c r="Q3231" s="237" t="s">
        <v>9168</v>
      </c>
      <c r="R3231" s="237" t="s">
        <v>10228</v>
      </c>
      <c r="S3231" s="237" t="s">
        <v>8632</v>
      </c>
      <c r="T3231" s="237" t="s">
        <v>8633</v>
      </c>
      <c r="U3231" s="237" t="s">
        <v>14153</v>
      </c>
      <c r="V3231" s="237" t="s">
        <v>19060</v>
      </c>
      <c r="W3231" s="237"/>
      <c r="X3231" s="237" t="s">
        <v>13229</v>
      </c>
      <c r="Y3231" s="237" t="s">
        <v>10226</v>
      </c>
      <c r="Z3231" s="237" t="s">
        <v>10227</v>
      </c>
      <c r="AA3231" s="237" t="str">
        <f t="shared" si="553"/>
        <v>ラクイチバンカン</v>
      </c>
      <c r="AB3231" s="237" t="s">
        <v>7832</v>
      </c>
      <c r="AC3231" s="237" t="str">
        <f t="shared" si="554"/>
        <v>983</v>
      </c>
      <c r="AD3231" s="237" t="str">
        <f t="shared" si="555"/>
        <v>0824</v>
      </c>
      <c r="AE3231" s="237" t="s">
        <v>9168</v>
      </c>
      <c r="AF3231" s="237" t="s">
        <v>10228</v>
      </c>
      <c r="AG3231" s="237" t="str">
        <f t="shared" si="556"/>
        <v>仙台市宮城野区鶴ケ谷五丁目15番地の17</v>
      </c>
      <c r="AH3231" s="237" t="s">
        <v>8632</v>
      </c>
      <c r="AI3231" s="237" t="s">
        <v>8633</v>
      </c>
      <c r="AJ3231" s="237" t="s">
        <v>260</v>
      </c>
    </row>
    <row r="3232" spans="1:36">
      <c r="A3232" s="237" t="str">
        <f t="shared" si="548"/>
        <v>0425200813共同生活介護</v>
      </c>
      <c r="B3232" s="237" t="s">
        <v>10069</v>
      </c>
      <c r="C3232" s="237" t="s">
        <v>10070</v>
      </c>
      <c r="D3232" s="237" t="str">
        <f t="shared" si="549"/>
        <v>トクテイヒエイリカツドウホウジンシャロームノカイ</v>
      </c>
      <c r="E3232" s="237" t="s">
        <v>923</v>
      </c>
      <c r="F3232" s="237" t="str">
        <f t="shared" si="550"/>
        <v>983</v>
      </c>
      <c r="G3232" s="237" t="str">
        <f t="shared" si="551"/>
        <v>0852</v>
      </c>
      <c r="H3232" s="237" t="s">
        <v>10071</v>
      </c>
      <c r="I3232" s="237" t="str">
        <f t="shared" si="552"/>
        <v>仙台市宮城野区榴岡三丁目９番15－305号</v>
      </c>
      <c r="J3232" s="237" t="s">
        <v>10072</v>
      </c>
      <c r="K3232" s="237" t="s">
        <v>10073</v>
      </c>
      <c r="L3232" s="237" t="s">
        <v>248</v>
      </c>
      <c r="M3232" s="237" t="s">
        <v>10074</v>
      </c>
      <c r="N3232" s="237" t="s">
        <v>14155</v>
      </c>
      <c r="O3232" s="237" t="s">
        <v>14156</v>
      </c>
      <c r="P3232" s="237" t="s">
        <v>3086</v>
      </c>
      <c r="Q3232" s="237" t="s">
        <v>9168</v>
      </c>
      <c r="R3232" s="237" t="s">
        <v>14157</v>
      </c>
      <c r="S3232" s="237" t="s">
        <v>10535</v>
      </c>
      <c r="T3232" s="237" t="s">
        <v>10536</v>
      </c>
      <c r="U3232" s="237" t="s">
        <v>14158</v>
      </c>
      <c r="V3232" s="237" t="s">
        <v>13221</v>
      </c>
      <c r="W3232" s="237"/>
      <c r="X3232" s="237"/>
      <c r="Y3232" s="237" t="s">
        <v>14155</v>
      </c>
      <c r="Z3232" s="237" t="s">
        <v>14156</v>
      </c>
      <c r="AA3232" s="237" t="str">
        <f t="shared" si="553"/>
        <v>ハーモニー</v>
      </c>
      <c r="AB3232" s="237" t="s">
        <v>3086</v>
      </c>
      <c r="AC3232" s="237" t="str">
        <f t="shared" si="554"/>
        <v>983</v>
      </c>
      <c r="AD3232" s="237" t="str">
        <f t="shared" si="555"/>
        <v>0046</v>
      </c>
      <c r="AE3232" s="237" t="s">
        <v>9168</v>
      </c>
      <c r="AF3232" s="237" t="s">
        <v>14159</v>
      </c>
      <c r="AG3232" s="237" t="str">
        <f t="shared" si="556"/>
        <v>仙台市宮城野区西宮城野９－１６</v>
      </c>
      <c r="AH3232" s="237" t="s">
        <v>10535</v>
      </c>
      <c r="AI3232" s="237" t="s">
        <v>10536</v>
      </c>
      <c r="AJ3232" s="237" t="s">
        <v>332</v>
      </c>
    </row>
    <row r="3233" spans="1:36">
      <c r="A3233" s="237" t="str">
        <f t="shared" si="548"/>
        <v>0425200813共同生活援助（指定共同生活援助）</v>
      </c>
      <c r="B3233" s="237" t="s">
        <v>10069</v>
      </c>
      <c r="C3233" s="237" t="s">
        <v>10070</v>
      </c>
      <c r="D3233" s="237" t="str">
        <f t="shared" si="549"/>
        <v>トクテイヒエイリカツドウホウジンシャロームノカイ</v>
      </c>
      <c r="E3233" s="237" t="s">
        <v>923</v>
      </c>
      <c r="F3233" s="237" t="str">
        <f t="shared" si="550"/>
        <v>983</v>
      </c>
      <c r="G3233" s="237" t="str">
        <f t="shared" si="551"/>
        <v>0852</v>
      </c>
      <c r="H3233" s="237" t="s">
        <v>10071</v>
      </c>
      <c r="I3233" s="237" t="str">
        <f t="shared" si="552"/>
        <v>仙台市宮城野区榴岡三丁目９番15－305号</v>
      </c>
      <c r="J3233" s="237" t="s">
        <v>10072</v>
      </c>
      <c r="K3233" s="237" t="s">
        <v>10073</v>
      </c>
      <c r="L3233" s="237" t="s">
        <v>248</v>
      </c>
      <c r="M3233" s="237" t="s">
        <v>10074</v>
      </c>
      <c r="N3233" s="237" t="s">
        <v>14155</v>
      </c>
      <c r="O3233" s="237" t="s">
        <v>14156</v>
      </c>
      <c r="P3233" s="237" t="s">
        <v>3086</v>
      </c>
      <c r="Q3233" s="237" t="s">
        <v>9168</v>
      </c>
      <c r="R3233" s="237" t="s">
        <v>14157</v>
      </c>
      <c r="S3233" s="237" t="s">
        <v>10535</v>
      </c>
      <c r="T3233" s="237" t="s">
        <v>10536</v>
      </c>
      <c r="U3233" s="237" t="s">
        <v>14158</v>
      </c>
      <c r="V3233" s="237" t="s">
        <v>19060</v>
      </c>
      <c r="W3233" s="237"/>
      <c r="X3233" s="237" t="s">
        <v>13229</v>
      </c>
      <c r="Y3233" s="237" t="s">
        <v>14155</v>
      </c>
      <c r="Z3233" s="237" t="s">
        <v>14156</v>
      </c>
      <c r="AA3233" s="237" t="str">
        <f t="shared" si="553"/>
        <v>ハーモニー</v>
      </c>
      <c r="AB3233" s="237" t="s">
        <v>3086</v>
      </c>
      <c r="AC3233" s="237" t="str">
        <f t="shared" si="554"/>
        <v>983</v>
      </c>
      <c r="AD3233" s="237" t="str">
        <f t="shared" si="555"/>
        <v>0046</v>
      </c>
      <c r="AE3233" s="237" t="s">
        <v>9168</v>
      </c>
      <c r="AF3233" s="237" t="s">
        <v>14157</v>
      </c>
      <c r="AG3233" s="237" t="str">
        <f t="shared" si="556"/>
        <v>仙台市宮城野区西宮城野９番16号</v>
      </c>
      <c r="AH3233" s="237" t="s">
        <v>10535</v>
      </c>
      <c r="AI3233" s="237" t="s">
        <v>10536</v>
      </c>
      <c r="AJ3233" s="237" t="s">
        <v>260</v>
      </c>
    </row>
    <row r="3234" spans="1:36">
      <c r="A3234" s="237" t="str">
        <f t="shared" si="548"/>
        <v>0425201027共同生活介護</v>
      </c>
      <c r="B3234" s="237" t="s">
        <v>9820</v>
      </c>
      <c r="C3234" s="237" t="s">
        <v>9821</v>
      </c>
      <c r="D3234" s="237" t="str">
        <f t="shared" si="549"/>
        <v>トクテイヒエイリカツドウホウジンカガヤキノカイ</v>
      </c>
      <c r="E3234" s="237" t="s">
        <v>9284</v>
      </c>
      <c r="F3234" s="237" t="str">
        <f t="shared" si="550"/>
        <v>983</v>
      </c>
      <c r="G3234" s="237" t="str">
        <f t="shared" si="551"/>
        <v>0038</v>
      </c>
      <c r="H3234" s="237" t="s">
        <v>9822</v>
      </c>
      <c r="I3234" s="237" t="str">
        <f t="shared" si="552"/>
        <v>仙台市宮城野区新田一丁目５番44号ベルトピア仙台14-１階</v>
      </c>
      <c r="J3234" s="237" t="s">
        <v>9823</v>
      </c>
      <c r="K3234" s="237" t="s">
        <v>9824</v>
      </c>
      <c r="L3234" s="237" t="s">
        <v>248</v>
      </c>
      <c r="M3234" s="237" t="s">
        <v>9825</v>
      </c>
      <c r="N3234" s="237" t="s">
        <v>14160</v>
      </c>
      <c r="O3234" s="237" t="s">
        <v>14161</v>
      </c>
      <c r="P3234" s="237" t="s">
        <v>9284</v>
      </c>
      <c r="Q3234" s="237" t="s">
        <v>9168</v>
      </c>
      <c r="R3234" s="237" t="s">
        <v>14162</v>
      </c>
      <c r="S3234" s="237" t="s">
        <v>9823</v>
      </c>
      <c r="T3234" s="237" t="s">
        <v>9824</v>
      </c>
      <c r="U3234" s="237" t="s">
        <v>14163</v>
      </c>
      <c r="V3234" s="237" t="s">
        <v>13221</v>
      </c>
      <c r="W3234" s="237"/>
      <c r="X3234" s="237"/>
      <c r="Y3234" s="237" t="s">
        <v>14160</v>
      </c>
      <c r="Z3234" s="237" t="s">
        <v>14161</v>
      </c>
      <c r="AA3234" s="237" t="str">
        <f t="shared" si="553"/>
        <v>グループホームスバル</v>
      </c>
      <c r="AB3234" s="237" t="s">
        <v>9284</v>
      </c>
      <c r="AC3234" s="237" t="str">
        <f t="shared" si="554"/>
        <v>983</v>
      </c>
      <c r="AD3234" s="237" t="str">
        <f t="shared" si="555"/>
        <v>0038</v>
      </c>
      <c r="AE3234" s="237" t="s">
        <v>9168</v>
      </c>
      <c r="AF3234" s="237" t="s">
        <v>14162</v>
      </c>
      <c r="AG3234" s="237" t="str">
        <f t="shared" si="556"/>
        <v>仙台市宮城野区新田三丁目20番25号</v>
      </c>
      <c r="AH3234" s="237" t="s">
        <v>9719</v>
      </c>
      <c r="AI3234" s="237" t="s">
        <v>9719</v>
      </c>
      <c r="AJ3234" s="237" t="s">
        <v>332</v>
      </c>
    </row>
    <row r="3235" spans="1:36">
      <c r="A3235" s="237" t="str">
        <f t="shared" si="548"/>
        <v>0425201027共同生活援助（指定共同生活援助）</v>
      </c>
      <c r="B3235" s="237" t="s">
        <v>9820</v>
      </c>
      <c r="C3235" s="237" t="s">
        <v>9821</v>
      </c>
      <c r="D3235" s="237" t="str">
        <f t="shared" si="549"/>
        <v>トクテイヒエイリカツドウホウジンカガヤキノカイ</v>
      </c>
      <c r="E3235" s="237" t="s">
        <v>9284</v>
      </c>
      <c r="F3235" s="237" t="str">
        <f t="shared" si="550"/>
        <v>983</v>
      </c>
      <c r="G3235" s="237" t="str">
        <f t="shared" si="551"/>
        <v>0038</v>
      </c>
      <c r="H3235" s="237" t="s">
        <v>9822</v>
      </c>
      <c r="I3235" s="237" t="str">
        <f t="shared" si="552"/>
        <v>仙台市宮城野区新田一丁目５番44号ベルトピア仙台14-１階</v>
      </c>
      <c r="J3235" s="237" t="s">
        <v>9823</v>
      </c>
      <c r="K3235" s="237" t="s">
        <v>9824</v>
      </c>
      <c r="L3235" s="237" t="s">
        <v>248</v>
      </c>
      <c r="M3235" s="237" t="s">
        <v>9825</v>
      </c>
      <c r="N3235" s="237" t="s">
        <v>14160</v>
      </c>
      <c r="O3235" s="237" t="s">
        <v>14161</v>
      </c>
      <c r="P3235" s="237" t="s">
        <v>9284</v>
      </c>
      <c r="Q3235" s="237" t="s">
        <v>9168</v>
      </c>
      <c r="R3235" s="237" t="s">
        <v>14162</v>
      </c>
      <c r="S3235" s="237" t="s">
        <v>9823</v>
      </c>
      <c r="T3235" s="237" t="s">
        <v>9824</v>
      </c>
      <c r="U3235" s="237" t="s">
        <v>14163</v>
      </c>
      <c r="V3235" s="237" t="s">
        <v>19060</v>
      </c>
      <c r="W3235" s="237"/>
      <c r="X3235" s="237" t="s">
        <v>13229</v>
      </c>
      <c r="Y3235" s="237" t="s">
        <v>14160</v>
      </c>
      <c r="Z3235" s="237" t="s">
        <v>14161</v>
      </c>
      <c r="AA3235" s="237" t="str">
        <f t="shared" si="553"/>
        <v>グループホームスバル</v>
      </c>
      <c r="AB3235" s="237" t="s">
        <v>9284</v>
      </c>
      <c r="AC3235" s="237" t="str">
        <f t="shared" si="554"/>
        <v>983</v>
      </c>
      <c r="AD3235" s="237" t="str">
        <f t="shared" si="555"/>
        <v>0038</v>
      </c>
      <c r="AE3235" s="237" t="s">
        <v>9168</v>
      </c>
      <c r="AF3235" s="237" t="s">
        <v>14162</v>
      </c>
      <c r="AG3235" s="237" t="str">
        <f t="shared" si="556"/>
        <v>仙台市宮城野区新田三丁目20番25号</v>
      </c>
      <c r="AH3235" s="237" t="s">
        <v>9823</v>
      </c>
      <c r="AI3235" s="237" t="s">
        <v>9824</v>
      </c>
      <c r="AJ3235" s="237" t="s">
        <v>332</v>
      </c>
    </row>
    <row r="3236" spans="1:36">
      <c r="A3236" s="237" t="str">
        <f t="shared" si="548"/>
        <v>0425201118共同生活援助（指定共同生活援助）</v>
      </c>
      <c r="B3236" s="237" t="s">
        <v>7571</v>
      </c>
      <c r="C3236" s="237" t="s">
        <v>7572</v>
      </c>
      <c r="D3236" s="237" t="str">
        <f t="shared" si="549"/>
        <v>トクテイヒエイリカツドウホウジングレープＧｒａｐｅｓ</v>
      </c>
      <c r="E3236" s="237" t="s">
        <v>2484</v>
      </c>
      <c r="F3236" s="237" t="str">
        <f t="shared" si="550"/>
        <v>980</v>
      </c>
      <c r="G3236" s="237" t="str">
        <f t="shared" si="551"/>
        <v>0811</v>
      </c>
      <c r="H3236" s="237" t="s">
        <v>7573</v>
      </c>
      <c r="I3236" s="237" t="str">
        <f t="shared" si="552"/>
        <v>仙台市青葉区一番町一丁目16番23号一番町スクエア４階－Ｇ</v>
      </c>
      <c r="J3236" s="237" t="s">
        <v>7574</v>
      </c>
      <c r="K3236" s="237" t="s">
        <v>7575</v>
      </c>
      <c r="L3236" s="237" t="s">
        <v>248</v>
      </c>
      <c r="M3236" s="237" t="s">
        <v>7122</v>
      </c>
      <c r="N3236" s="237" t="s">
        <v>13983</v>
      </c>
      <c r="O3236" s="237" t="s">
        <v>13984</v>
      </c>
      <c r="P3236" s="237" t="s">
        <v>1380</v>
      </c>
      <c r="Q3236" s="237" t="s">
        <v>9168</v>
      </c>
      <c r="R3236" s="237" t="s">
        <v>14164</v>
      </c>
      <c r="S3236" s="237" t="s">
        <v>14165</v>
      </c>
      <c r="T3236" s="237" t="s">
        <v>14166</v>
      </c>
      <c r="U3236" s="237" t="s">
        <v>14167</v>
      </c>
      <c r="V3236" s="237" t="s">
        <v>19060</v>
      </c>
      <c r="W3236" s="237"/>
      <c r="X3236" s="237" t="s">
        <v>13229</v>
      </c>
      <c r="Y3236" s="237" t="s">
        <v>13983</v>
      </c>
      <c r="Z3236" s="237" t="s">
        <v>13984</v>
      </c>
      <c r="AA3236" s="237" t="str">
        <f t="shared" si="553"/>
        <v>グレープハウス</v>
      </c>
      <c r="AB3236" s="237" t="s">
        <v>1380</v>
      </c>
      <c r="AC3236" s="237" t="str">
        <f t="shared" si="554"/>
        <v>983</v>
      </c>
      <c r="AD3236" s="237" t="str">
        <f t="shared" si="555"/>
        <v>0833</v>
      </c>
      <c r="AE3236" s="237" t="s">
        <v>9168</v>
      </c>
      <c r="AF3236" s="237" t="s">
        <v>14164</v>
      </c>
      <c r="AG3236" s="237" t="str">
        <f t="shared" si="556"/>
        <v>仙台市宮城野区東仙台三丁目13番63号幸来荘101号</v>
      </c>
      <c r="AH3236" s="237" t="s">
        <v>14165</v>
      </c>
      <c r="AI3236" s="237" t="s">
        <v>14166</v>
      </c>
      <c r="AJ3236" s="237" t="s">
        <v>332</v>
      </c>
    </row>
    <row r="3237" spans="1:36">
      <c r="A3237" s="237" t="str">
        <f t="shared" si="548"/>
        <v>0425201381共同生活援助（日中サービス支援型）</v>
      </c>
      <c r="B3237" s="237" t="s">
        <v>7668</v>
      </c>
      <c r="C3237" s="237" t="s">
        <v>7669</v>
      </c>
      <c r="D3237" s="237" t="str">
        <f t="shared" si="549"/>
        <v>シャカイフクシホウジンセンダイハゲミノカイ</v>
      </c>
      <c r="E3237" s="237" t="s">
        <v>6965</v>
      </c>
      <c r="F3237" s="237" t="str">
        <f t="shared" si="550"/>
        <v>980</v>
      </c>
      <c r="G3237" s="237" t="str">
        <f t="shared" si="551"/>
        <v>0822</v>
      </c>
      <c r="H3237" s="237" t="s">
        <v>7670</v>
      </c>
      <c r="I3237" s="237" t="str">
        <f t="shared" si="552"/>
        <v>仙台市青葉区立町１８番３号</v>
      </c>
      <c r="J3237" s="237" t="s">
        <v>7671</v>
      </c>
      <c r="K3237" s="237" t="s">
        <v>7671</v>
      </c>
      <c r="L3237" s="237" t="s">
        <v>248</v>
      </c>
      <c r="M3237" s="237" t="s">
        <v>7672</v>
      </c>
      <c r="N3237" s="237" t="s">
        <v>14168</v>
      </c>
      <c r="O3237" s="237" t="s">
        <v>14169</v>
      </c>
      <c r="P3237" s="237" t="s">
        <v>10024</v>
      </c>
      <c r="Q3237" s="237" t="s">
        <v>9168</v>
      </c>
      <c r="R3237" s="237" t="s">
        <v>10037</v>
      </c>
      <c r="S3237" s="237" t="s">
        <v>10026</v>
      </c>
      <c r="T3237" s="237" t="s">
        <v>10027</v>
      </c>
      <c r="U3237" s="237" t="s">
        <v>14170</v>
      </c>
      <c r="V3237" s="237" t="s">
        <v>19062</v>
      </c>
      <c r="W3237" s="237"/>
      <c r="X3237" s="237" t="s">
        <v>13291</v>
      </c>
      <c r="Y3237" s="237" t="s">
        <v>14168</v>
      </c>
      <c r="Z3237" s="237" t="s">
        <v>14169</v>
      </c>
      <c r="AA3237" s="237" t="str">
        <f t="shared" si="553"/>
        <v>Ｔａｇｏｍａｒｕハウス</v>
      </c>
      <c r="AB3237" s="237" t="s">
        <v>10024</v>
      </c>
      <c r="AC3237" s="237" t="str">
        <f t="shared" si="554"/>
        <v>983</v>
      </c>
      <c r="AD3237" s="237" t="str">
        <f t="shared" si="555"/>
        <v>0026</v>
      </c>
      <c r="AE3237" s="237" t="s">
        <v>9168</v>
      </c>
      <c r="AF3237" s="237" t="s">
        <v>10037</v>
      </c>
      <c r="AG3237" s="237" t="str">
        <f t="shared" si="556"/>
        <v>仙台市宮城野区田子西一丁目12番地の３</v>
      </c>
      <c r="AH3237" s="237" t="s">
        <v>10026</v>
      </c>
      <c r="AI3237" s="237" t="s">
        <v>10027</v>
      </c>
      <c r="AJ3237" s="237" t="s">
        <v>260</v>
      </c>
    </row>
    <row r="3238" spans="1:36">
      <c r="A3238" s="237" t="str">
        <f t="shared" si="548"/>
        <v>0425201399共同生活援助（指定共同生活援助）</v>
      </c>
      <c r="B3238" s="237" t="s">
        <v>14171</v>
      </c>
      <c r="C3238" s="237" t="s">
        <v>14172</v>
      </c>
      <c r="D3238" s="237" t="str">
        <f t="shared" si="549"/>
        <v>イッパンシャダンホウジンＨｅａｒｔ　ｔｏ　　Ｈｅａｒｔ</v>
      </c>
      <c r="E3238" s="237" t="s">
        <v>7540</v>
      </c>
      <c r="F3238" s="237" t="str">
        <f t="shared" si="550"/>
        <v>980</v>
      </c>
      <c r="G3238" s="237" t="str">
        <f t="shared" si="551"/>
        <v>0802</v>
      </c>
      <c r="H3238" s="237" t="s">
        <v>14173</v>
      </c>
      <c r="I3238" s="237" t="str">
        <f t="shared" si="552"/>
        <v>仙台市青葉区二日町17番5号Ｋ’Ｓビル5階</v>
      </c>
      <c r="J3238" s="237" t="s">
        <v>14174</v>
      </c>
      <c r="K3238" s="237" t="s">
        <v>14175</v>
      </c>
      <c r="L3238" s="237" t="s">
        <v>901</v>
      </c>
      <c r="M3238" s="237" t="s">
        <v>13192</v>
      </c>
      <c r="N3238" s="237" t="s">
        <v>14176</v>
      </c>
      <c r="O3238" s="237" t="s">
        <v>14177</v>
      </c>
      <c r="P3238" s="237" t="s">
        <v>9325</v>
      </c>
      <c r="Q3238" s="237" t="s">
        <v>9168</v>
      </c>
      <c r="R3238" s="237" t="s">
        <v>14178</v>
      </c>
      <c r="S3238" s="237" t="s">
        <v>14179</v>
      </c>
      <c r="T3238" s="237" t="s">
        <v>14175</v>
      </c>
      <c r="U3238" s="237" t="s">
        <v>14180</v>
      </c>
      <c r="V3238" s="237" t="s">
        <v>19060</v>
      </c>
      <c r="W3238" s="237"/>
      <c r="X3238" s="237" t="s">
        <v>13229</v>
      </c>
      <c r="Y3238" s="237" t="s">
        <v>14176</v>
      </c>
      <c r="Z3238" s="237" t="s">
        <v>14177</v>
      </c>
      <c r="AA3238" s="237" t="str">
        <f t="shared" si="553"/>
        <v>ハート　ホーム</v>
      </c>
      <c r="AB3238" s="237" t="s">
        <v>9325</v>
      </c>
      <c r="AC3238" s="237" t="str">
        <f t="shared" si="554"/>
        <v>983</v>
      </c>
      <c r="AD3238" s="237" t="str">
        <f t="shared" si="555"/>
        <v>0821</v>
      </c>
      <c r="AE3238" s="237" t="s">
        <v>9168</v>
      </c>
      <c r="AF3238" s="237" t="s">
        <v>14178</v>
      </c>
      <c r="AG3238" s="237" t="str">
        <f t="shared" si="556"/>
        <v>仙台市宮城野区岩切字水分64番地の47</v>
      </c>
      <c r="AH3238" s="237" t="s">
        <v>14179</v>
      </c>
      <c r="AI3238" s="237" t="s">
        <v>14175</v>
      </c>
      <c r="AJ3238" s="237" t="s">
        <v>260</v>
      </c>
    </row>
    <row r="3239" spans="1:36">
      <c r="A3239" s="237" t="str">
        <f t="shared" si="548"/>
        <v>0425201407共同生活援助（指定共同生活援助）</v>
      </c>
      <c r="B3239" s="237" t="s">
        <v>14181</v>
      </c>
      <c r="C3239" s="237" t="s">
        <v>14182</v>
      </c>
      <c r="D3239" s="237" t="str">
        <f t="shared" si="549"/>
        <v>カブシキガイシャスズヨシ</v>
      </c>
      <c r="E3239" s="237" t="s">
        <v>3999</v>
      </c>
      <c r="F3239" s="237" t="str">
        <f t="shared" si="550"/>
        <v>989</v>
      </c>
      <c r="G3239" s="237" t="str">
        <f t="shared" si="551"/>
        <v>5502</v>
      </c>
      <c r="H3239" s="237" t="s">
        <v>14183</v>
      </c>
      <c r="I3239" s="237" t="str">
        <f t="shared" si="552"/>
        <v>栗原市若柳字川南道伝前50番地の３</v>
      </c>
      <c r="J3239" s="237" t="s">
        <v>14184</v>
      </c>
      <c r="K3239" s="237" t="s">
        <v>14185</v>
      </c>
      <c r="L3239" s="237" t="s">
        <v>339</v>
      </c>
      <c r="M3239" s="237" t="s">
        <v>14186</v>
      </c>
      <c r="N3239" s="237" t="s">
        <v>14187</v>
      </c>
      <c r="O3239" s="237" t="s">
        <v>14188</v>
      </c>
      <c r="P3239" s="237" t="s">
        <v>9318</v>
      </c>
      <c r="Q3239" s="237" t="s">
        <v>9168</v>
      </c>
      <c r="R3239" s="237" t="s">
        <v>14189</v>
      </c>
      <c r="S3239" s="237" t="s">
        <v>14190</v>
      </c>
      <c r="T3239" s="237" t="s">
        <v>14190</v>
      </c>
      <c r="U3239" s="237" t="s">
        <v>14191</v>
      </c>
      <c r="V3239" s="237" t="s">
        <v>19060</v>
      </c>
      <c r="W3239" s="237"/>
      <c r="X3239" s="237" t="s">
        <v>13229</v>
      </c>
      <c r="Y3239" s="237" t="s">
        <v>14187</v>
      </c>
      <c r="Z3239" s="237" t="s">
        <v>14188</v>
      </c>
      <c r="AA3239" s="237" t="str">
        <f t="shared" si="553"/>
        <v>ショウガイシャグループホーム「ハグクミ」</v>
      </c>
      <c r="AB3239" s="237" t="s">
        <v>9318</v>
      </c>
      <c r="AC3239" s="237" t="str">
        <f t="shared" si="554"/>
        <v>983</v>
      </c>
      <c r="AD3239" s="237" t="str">
        <f t="shared" si="555"/>
        <v>0842</v>
      </c>
      <c r="AE3239" s="237" t="s">
        <v>9168</v>
      </c>
      <c r="AF3239" s="237" t="s">
        <v>14189</v>
      </c>
      <c r="AG3239" s="237" t="str">
        <f t="shared" si="556"/>
        <v>仙台市宮城野区五輪一丁目８番27号</v>
      </c>
      <c r="AH3239" s="237" t="s">
        <v>14190</v>
      </c>
      <c r="AI3239" s="237" t="s">
        <v>14190</v>
      </c>
      <c r="AJ3239" s="237" t="s">
        <v>260</v>
      </c>
    </row>
    <row r="3240" spans="1:36">
      <c r="A3240" s="237" t="str">
        <f t="shared" si="548"/>
        <v>0425201415共同生活援助（外部サービス利用型）</v>
      </c>
      <c r="B3240" s="237" t="s">
        <v>14192</v>
      </c>
      <c r="C3240" s="237" t="s">
        <v>14193</v>
      </c>
      <c r="D3240" s="237" t="str">
        <f t="shared" si="549"/>
        <v>シャカイフクシホウジンウエルカム</v>
      </c>
      <c r="E3240" s="237" t="s">
        <v>11116</v>
      </c>
      <c r="F3240" s="237" t="str">
        <f t="shared" si="550"/>
        <v>982</v>
      </c>
      <c r="G3240" s="237" t="str">
        <f t="shared" si="551"/>
        <v>0804</v>
      </c>
      <c r="H3240" s="237" t="s">
        <v>14194</v>
      </c>
      <c r="I3240" s="237" t="str">
        <f t="shared" si="552"/>
        <v>仙台市太白区鈎取四丁目14番15号</v>
      </c>
      <c r="J3240" s="237" t="s">
        <v>14195</v>
      </c>
      <c r="K3240" s="237" t="s">
        <v>14196</v>
      </c>
      <c r="L3240" s="237" t="s">
        <v>248</v>
      </c>
      <c r="M3240" s="237" t="s">
        <v>10157</v>
      </c>
      <c r="N3240" s="237" t="s">
        <v>14197</v>
      </c>
      <c r="O3240" s="237" t="s">
        <v>14198</v>
      </c>
      <c r="P3240" s="237" t="s">
        <v>14199</v>
      </c>
      <c r="Q3240" s="237" t="s">
        <v>9168</v>
      </c>
      <c r="R3240" s="237" t="s">
        <v>14200</v>
      </c>
      <c r="S3240" s="237" t="s">
        <v>14195</v>
      </c>
      <c r="T3240" s="237" t="s">
        <v>14196</v>
      </c>
      <c r="U3240" s="237" t="s">
        <v>14201</v>
      </c>
      <c r="V3240" s="237" t="s">
        <v>19061</v>
      </c>
      <c r="W3240" s="237"/>
      <c r="X3240" s="237" t="s">
        <v>13322</v>
      </c>
      <c r="Y3240" s="237" t="s">
        <v>14197</v>
      </c>
      <c r="Z3240" s="237" t="s">
        <v>14198</v>
      </c>
      <c r="AA3240" s="237" t="str">
        <f t="shared" si="553"/>
        <v>プチメゾンミヤギノ</v>
      </c>
      <c r="AB3240" s="237" t="s">
        <v>14199</v>
      </c>
      <c r="AC3240" s="237" t="str">
        <f t="shared" si="554"/>
        <v>983</v>
      </c>
      <c r="AD3240" s="237" t="str">
        <f t="shared" si="555"/>
        <v>0045</v>
      </c>
      <c r="AE3240" s="237" t="s">
        <v>9168</v>
      </c>
      <c r="AF3240" s="237" t="s">
        <v>14200</v>
      </c>
      <c r="AG3240" s="237" t="str">
        <f t="shared" si="556"/>
        <v>仙台市宮城野区宮城野一丁目15番７号　プチメゾン宮城野103号室</v>
      </c>
      <c r="AH3240" s="237" t="s">
        <v>14195</v>
      </c>
      <c r="AI3240" s="237" t="s">
        <v>14196</v>
      </c>
      <c r="AJ3240" s="237" t="s">
        <v>260</v>
      </c>
    </row>
    <row r="3241" spans="1:36">
      <c r="A3241" s="237" t="str">
        <f t="shared" si="548"/>
        <v>0425300209共同生活介護</v>
      </c>
      <c r="B3241" s="237" t="s">
        <v>7277</v>
      </c>
      <c r="C3241" s="237" t="s">
        <v>7278</v>
      </c>
      <c r="D3241" s="237" t="str">
        <f t="shared" si="549"/>
        <v>シャカイフクシホウジンツドイノイエ</v>
      </c>
      <c r="E3241" s="237" t="s">
        <v>7279</v>
      </c>
      <c r="F3241" s="237" t="str">
        <f t="shared" si="550"/>
        <v>984</v>
      </c>
      <c r="G3241" s="237" t="str">
        <f t="shared" si="551"/>
        <v>0838</v>
      </c>
      <c r="H3241" s="237" t="s">
        <v>7280</v>
      </c>
      <c r="I3241" s="237" t="str">
        <f t="shared" si="552"/>
        <v>仙台市若林区上飯田一丁目１７番５８号</v>
      </c>
      <c r="J3241" s="237" t="s">
        <v>7281</v>
      </c>
      <c r="K3241" s="237" t="s">
        <v>7282</v>
      </c>
      <c r="L3241" s="237" t="s">
        <v>248</v>
      </c>
      <c r="M3241" s="237" t="s">
        <v>7283</v>
      </c>
      <c r="N3241" s="237" t="s">
        <v>14202</v>
      </c>
      <c r="O3241" s="237" t="s">
        <v>14203</v>
      </c>
      <c r="P3241" s="237" t="s">
        <v>10401</v>
      </c>
      <c r="Q3241" s="237" t="s">
        <v>9428</v>
      </c>
      <c r="R3241" s="237" t="s">
        <v>14204</v>
      </c>
      <c r="S3241" s="237" t="s">
        <v>14205</v>
      </c>
      <c r="T3241" s="237" t="s">
        <v>14205</v>
      </c>
      <c r="U3241" s="237" t="s">
        <v>14206</v>
      </c>
      <c r="V3241" s="237" t="s">
        <v>13221</v>
      </c>
      <c r="W3241" s="237"/>
      <c r="X3241" s="237"/>
      <c r="Y3241" s="237" t="s">
        <v>14202</v>
      </c>
      <c r="Z3241" s="237" t="s">
        <v>14203</v>
      </c>
      <c r="AA3241" s="237" t="str">
        <f t="shared" si="553"/>
        <v>ヒコウキグモ</v>
      </c>
      <c r="AB3241" s="237" t="s">
        <v>10401</v>
      </c>
      <c r="AC3241" s="237" t="str">
        <f t="shared" si="554"/>
        <v>984</v>
      </c>
      <c r="AD3241" s="237" t="str">
        <f t="shared" si="555"/>
        <v>0831</v>
      </c>
      <c r="AE3241" s="237" t="s">
        <v>9428</v>
      </c>
      <c r="AF3241" s="237" t="s">
        <v>14204</v>
      </c>
      <c r="AG3241" s="237" t="str">
        <f t="shared" si="556"/>
        <v>仙台市若林区沖野三丁目１６番４８号</v>
      </c>
      <c r="AH3241" s="237" t="s">
        <v>14205</v>
      </c>
      <c r="AI3241" s="237" t="s">
        <v>14205</v>
      </c>
      <c r="AJ3241" s="237" t="s">
        <v>332</v>
      </c>
    </row>
    <row r="3242" spans="1:36">
      <c r="A3242" s="237" t="str">
        <f t="shared" si="548"/>
        <v>0425300456共同生活介護</v>
      </c>
      <c r="B3242" s="237" t="s">
        <v>7277</v>
      </c>
      <c r="C3242" s="237" t="s">
        <v>7278</v>
      </c>
      <c r="D3242" s="237" t="str">
        <f t="shared" si="549"/>
        <v>シャカイフクシホウジンツドイノイエ</v>
      </c>
      <c r="E3242" s="237" t="s">
        <v>7279</v>
      </c>
      <c r="F3242" s="237" t="str">
        <f t="shared" si="550"/>
        <v>984</v>
      </c>
      <c r="G3242" s="237" t="str">
        <f t="shared" si="551"/>
        <v>0838</v>
      </c>
      <c r="H3242" s="237" t="s">
        <v>7280</v>
      </c>
      <c r="I3242" s="237" t="str">
        <f t="shared" si="552"/>
        <v>仙台市若林区上飯田一丁目１７番５８号</v>
      </c>
      <c r="J3242" s="237" t="s">
        <v>7281</v>
      </c>
      <c r="K3242" s="237" t="s">
        <v>7282</v>
      </c>
      <c r="L3242" s="237" t="s">
        <v>248</v>
      </c>
      <c r="M3242" s="237" t="s">
        <v>7283</v>
      </c>
      <c r="N3242" s="237" t="s">
        <v>14202</v>
      </c>
      <c r="O3242" s="237" t="s">
        <v>14203</v>
      </c>
      <c r="P3242" s="237" t="s">
        <v>10401</v>
      </c>
      <c r="Q3242" s="237" t="s">
        <v>9428</v>
      </c>
      <c r="R3242" s="237" t="s">
        <v>14207</v>
      </c>
      <c r="S3242" s="237" t="s">
        <v>14205</v>
      </c>
      <c r="T3242" s="237" t="s">
        <v>14205</v>
      </c>
      <c r="U3242" s="237" t="s">
        <v>14208</v>
      </c>
      <c r="V3242" s="237" t="s">
        <v>13221</v>
      </c>
      <c r="W3242" s="237"/>
      <c r="X3242" s="237"/>
      <c r="Y3242" s="237" t="s">
        <v>14202</v>
      </c>
      <c r="Z3242" s="237" t="s">
        <v>14203</v>
      </c>
      <c r="AA3242" s="237" t="str">
        <f t="shared" si="553"/>
        <v>ヒコウキグモ</v>
      </c>
      <c r="AB3242" s="237" t="s">
        <v>10401</v>
      </c>
      <c r="AC3242" s="237" t="str">
        <f t="shared" si="554"/>
        <v>984</v>
      </c>
      <c r="AD3242" s="237" t="str">
        <f t="shared" si="555"/>
        <v>0831</v>
      </c>
      <c r="AE3242" s="237" t="s">
        <v>9428</v>
      </c>
      <c r="AF3242" s="237" t="s">
        <v>14207</v>
      </c>
      <c r="AG3242" s="237" t="str">
        <f t="shared" si="556"/>
        <v>仙台市若林区沖野三丁目１６－４８</v>
      </c>
      <c r="AH3242" s="237" t="s">
        <v>14205</v>
      </c>
      <c r="AI3242" s="237" t="s">
        <v>14205</v>
      </c>
      <c r="AJ3242" s="237" t="s">
        <v>332</v>
      </c>
    </row>
    <row r="3243" spans="1:36">
      <c r="A3243" s="237" t="str">
        <f t="shared" si="548"/>
        <v>0425300456共同生活援助（指定共同生活援助）</v>
      </c>
      <c r="B3243" s="237" t="s">
        <v>7277</v>
      </c>
      <c r="C3243" s="237" t="s">
        <v>7278</v>
      </c>
      <c r="D3243" s="237" t="str">
        <f t="shared" si="549"/>
        <v>シャカイフクシホウジンツドイノイエ</v>
      </c>
      <c r="E3243" s="237" t="s">
        <v>7279</v>
      </c>
      <c r="F3243" s="237" t="str">
        <f t="shared" si="550"/>
        <v>984</v>
      </c>
      <c r="G3243" s="237" t="str">
        <f t="shared" si="551"/>
        <v>0838</v>
      </c>
      <c r="H3243" s="237" t="s">
        <v>7280</v>
      </c>
      <c r="I3243" s="237" t="str">
        <f t="shared" si="552"/>
        <v>仙台市若林区上飯田一丁目１７番５８号</v>
      </c>
      <c r="J3243" s="237" t="s">
        <v>7281</v>
      </c>
      <c r="K3243" s="237" t="s">
        <v>7282</v>
      </c>
      <c r="L3243" s="237" t="s">
        <v>248</v>
      </c>
      <c r="M3243" s="237" t="s">
        <v>7283</v>
      </c>
      <c r="N3243" s="237" t="s">
        <v>14202</v>
      </c>
      <c r="O3243" s="237" t="s">
        <v>14203</v>
      </c>
      <c r="P3243" s="237" t="s">
        <v>10401</v>
      </c>
      <c r="Q3243" s="237" t="s">
        <v>9428</v>
      </c>
      <c r="R3243" s="237" t="s">
        <v>14207</v>
      </c>
      <c r="S3243" s="237" t="s">
        <v>14205</v>
      </c>
      <c r="T3243" s="237" t="s">
        <v>14205</v>
      </c>
      <c r="U3243" s="237" t="s">
        <v>14208</v>
      </c>
      <c r="V3243" s="237" t="s">
        <v>19060</v>
      </c>
      <c r="W3243" s="237"/>
      <c r="X3243" s="237" t="s">
        <v>13229</v>
      </c>
      <c r="Y3243" s="237" t="s">
        <v>14202</v>
      </c>
      <c r="Z3243" s="237" t="s">
        <v>14203</v>
      </c>
      <c r="AA3243" s="237" t="str">
        <f t="shared" si="553"/>
        <v>ヒコウキグモ</v>
      </c>
      <c r="AB3243" s="237" t="s">
        <v>10401</v>
      </c>
      <c r="AC3243" s="237" t="str">
        <f t="shared" si="554"/>
        <v>984</v>
      </c>
      <c r="AD3243" s="237" t="str">
        <f t="shared" si="555"/>
        <v>0831</v>
      </c>
      <c r="AE3243" s="237" t="s">
        <v>9428</v>
      </c>
      <c r="AF3243" s="237" t="s">
        <v>14207</v>
      </c>
      <c r="AG3243" s="237" t="str">
        <f t="shared" si="556"/>
        <v>仙台市若林区沖野三丁目１６－４８</v>
      </c>
      <c r="AH3243" s="237" t="s">
        <v>14205</v>
      </c>
      <c r="AI3243" s="237" t="s">
        <v>14205</v>
      </c>
      <c r="AJ3243" s="237" t="s">
        <v>260</v>
      </c>
    </row>
    <row r="3244" spans="1:36">
      <c r="A3244" s="237" t="str">
        <f t="shared" si="548"/>
        <v>0425300464共同生活援助（指定共同生活援助）</v>
      </c>
      <c r="B3244" s="237" t="s">
        <v>10429</v>
      </c>
      <c r="C3244" s="237" t="s">
        <v>10430</v>
      </c>
      <c r="D3244" s="237" t="str">
        <f t="shared" si="549"/>
        <v>トクテイヒエイリカツドウホウジンジヘイショウピアリンクセンターココネット</v>
      </c>
      <c r="E3244" s="237" t="s">
        <v>6342</v>
      </c>
      <c r="F3244" s="237" t="str">
        <f t="shared" si="550"/>
        <v>984</v>
      </c>
      <c r="G3244" s="237" t="str">
        <f t="shared" si="551"/>
        <v>0063</v>
      </c>
      <c r="H3244" s="237" t="s">
        <v>10431</v>
      </c>
      <c r="I3244" s="237" t="str">
        <f t="shared" si="552"/>
        <v>仙台市若林区石名坂57番</v>
      </c>
      <c r="J3244" s="237" t="s">
        <v>6344</v>
      </c>
      <c r="K3244" s="237" t="s">
        <v>10432</v>
      </c>
      <c r="L3244" s="237" t="s">
        <v>248</v>
      </c>
      <c r="M3244" s="237" t="s">
        <v>10433</v>
      </c>
      <c r="N3244" s="237" t="s">
        <v>14209</v>
      </c>
      <c r="O3244" s="237" t="s">
        <v>14210</v>
      </c>
      <c r="P3244" s="237" t="s">
        <v>10316</v>
      </c>
      <c r="Q3244" s="237" t="s">
        <v>9428</v>
      </c>
      <c r="R3244" s="237" t="s">
        <v>14211</v>
      </c>
      <c r="S3244" s="237" t="s">
        <v>6344</v>
      </c>
      <c r="T3244" s="237" t="s">
        <v>6344</v>
      </c>
      <c r="U3244" s="237" t="s">
        <v>14212</v>
      </c>
      <c r="V3244" s="237" t="s">
        <v>19060</v>
      </c>
      <c r="W3244" s="237"/>
      <c r="X3244" s="237" t="s">
        <v>13229</v>
      </c>
      <c r="Y3244" s="237" t="s">
        <v>14209</v>
      </c>
      <c r="Z3244" s="237" t="s">
        <v>14210</v>
      </c>
      <c r="AA3244" s="237" t="str">
        <f t="shared" si="553"/>
        <v>ココネットホーム</v>
      </c>
      <c r="AB3244" s="237" t="s">
        <v>10316</v>
      </c>
      <c r="AC3244" s="237" t="str">
        <f t="shared" si="554"/>
        <v>984</v>
      </c>
      <c r="AD3244" s="237" t="str">
        <f t="shared" si="555"/>
        <v>0827</v>
      </c>
      <c r="AE3244" s="237" t="s">
        <v>9428</v>
      </c>
      <c r="AF3244" s="237" t="s">
        <v>14211</v>
      </c>
      <c r="AG3244" s="237" t="str">
        <f t="shared" si="556"/>
        <v>仙台市若林区南小泉字八軒小路17番地の１</v>
      </c>
      <c r="AH3244" s="237" t="s">
        <v>6344</v>
      </c>
      <c r="AI3244" s="237" t="s">
        <v>6344</v>
      </c>
      <c r="AJ3244" s="237" t="s">
        <v>260</v>
      </c>
    </row>
    <row r="3245" spans="1:36">
      <c r="A3245" s="237" t="str">
        <f t="shared" si="548"/>
        <v>0425300654共同生活援助（外部サービス利用型）</v>
      </c>
      <c r="B3245" s="237" t="s">
        <v>10411</v>
      </c>
      <c r="C3245" s="237" t="s">
        <v>10412</v>
      </c>
      <c r="D3245" s="237" t="str">
        <f t="shared" si="549"/>
        <v>シャカイフクシホウジンワタゲフクシカイ</v>
      </c>
      <c r="E3245" s="237" t="s">
        <v>8250</v>
      </c>
      <c r="F3245" s="237" t="str">
        <f t="shared" si="550"/>
        <v>984</v>
      </c>
      <c r="G3245" s="237" t="str">
        <f t="shared" si="551"/>
        <v>0823</v>
      </c>
      <c r="H3245" s="237" t="s">
        <v>14213</v>
      </c>
      <c r="I3245" s="237" t="str">
        <f t="shared" si="552"/>
        <v>仙台市若林区遠見塚一丁目18番48号</v>
      </c>
      <c r="J3245" s="237" t="s">
        <v>7023</v>
      </c>
      <c r="K3245" s="237" t="s">
        <v>7024</v>
      </c>
      <c r="L3245" s="237" t="s">
        <v>248</v>
      </c>
      <c r="M3245" s="237" t="s">
        <v>14133</v>
      </c>
      <c r="N3245" s="237" t="s">
        <v>9537</v>
      </c>
      <c r="O3245" s="237" t="s">
        <v>9538</v>
      </c>
      <c r="P3245" s="237" t="s">
        <v>8250</v>
      </c>
      <c r="Q3245" s="237" t="s">
        <v>9428</v>
      </c>
      <c r="R3245" s="237" t="s">
        <v>10417</v>
      </c>
      <c r="S3245" s="237" t="s">
        <v>7023</v>
      </c>
      <c r="T3245" s="237" t="s">
        <v>7024</v>
      </c>
      <c r="U3245" s="237" t="s">
        <v>14214</v>
      </c>
      <c r="V3245" s="237" t="s">
        <v>19061</v>
      </c>
      <c r="W3245" s="237"/>
      <c r="X3245" s="237" t="s">
        <v>13322</v>
      </c>
      <c r="Y3245" s="237" t="s">
        <v>9537</v>
      </c>
      <c r="Z3245" s="237" t="s">
        <v>9538</v>
      </c>
      <c r="AA3245" s="237" t="str">
        <f t="shared" si="553"/>
        <v>フルハウス</v>
      </c>
      <c r="AB3245" s="237" t="s">
        <v>8250</v>
      </c>
      <c r="AC3245" s="237" t="str">
        <f t="shared" si="554"/>
        <v>984</v>
      </c>
      <c r="AD3245" s="237" t="str">
        <f t="shared" si="555"/>
        <v>0823</v>
      </c>
      <c r="AE3245" s="237" t="s">
        <v>9428</v>
      </c>
      <c r="AF3245" s="237" t="s">
        <v>10417</v>
      </c>
      <c r="AG3245" s="237" t="str">
        <f t="shared" si="556"/>
        <v>仙台市若林区遠見塚１－１８－４８</v>
      </c>
      <c r="AH3245" s="237" t="s">
        <v>7023</v>
      </c>
      <c r="AI3245" s="237" t="s">
        <v>7024</v>
      </c>
      <c r="AJ3245" s="237" t="s">
        <v>260</v>
      </c>
    </row>
    <row r="3246" spans="1:36">
      <c r="A3246" s="237" t="str">
        <f t="shared" si="548"/>
        <v>0425300886共同生活援助（指定共同生活援助）</v>
      </c>
      <c r="B3246" s="237" t="s">
        <v>8248</v>
      </c>
      <c r="C3246" s="237" t="s">
        <v>8249</v>
      </c>
      <c r="D3246" s="237" t="str">
        <f t="shared" si="549"/>
        <v>トクテイヒエイリカツドウホウジンフクシネットエーＢＣ</v>
      </c>
      <c r="E3246" s="237" t="s">
        <v>8250</v>
      </c>
      <c r="F3246" s="237" t="str">
        <f t="shared" si="550"/>
        <v>984</v>
      </c>
      <c r="G3246" s="237" t="str">
        <f t="shared" si="551"/>
        <v>0823</v>
      </c>
      <c r="H3246" s="237" t="s">
        <v>8251</v>
      </c>
      <c r="I3246" s="237" t="str">
        <f t="shared" si="552"/>
        <v>仙台市若林区遠見塚２－４１－５</v>
      </c>
      <c r="J3246" s="237" t="s">
        <v>8252</v>
      </c>
      <c r="K3246" s="237" t="s">
        <v>8253</v>
      </c>
      <c r="L3246" s="237" t="s">
        <v>901</v>
      </c>
      <c r="M3246" s="237" t="s">
        <v>8254</v>
      </c>
      <c r="N3246" s="237" t="s">
        <v>14215</v>
      </c>
      <c r="O3246" s="237" t="s">
        <v>14216</v>
      </c>
      <c r="P3246" s="237" t="s">
        <v>8250</v>
      </c>
      <c r="Q3246" s="237" t="s">
        <v>9428</v>
      </c>
      <c r="R3246" s="237" t="s">
        <v>14217</v>
      </c>
      <c r="S3246" s="237" t="s">
        <v>14218</v>
      </c>
      <c r="T3246" s="237" t="s">
        <v>14219</v>
      </c>
      <c r="U3246" s="237" t="s">
        <v>14220</v>
      </c>
      <c r="V3246" s="237" t="s">
        <v>19060</v>
      </c>
      <c r="W3246" s="237"/>
      <c r="X3246" s="237" t="s">
        <v>13229</v>
      </c>
      <c r="Y3246" s="237" t="s">
        <v>14221</v>
      </c>
      <c r="Z3246" s="237" t="s">
        <v>14216</v>
      </c>
      <c r="AA3246" s="237" t="str">
        <f t="shared" si="553"/>
        <v>ピァ　ビーンズ</v>
      </c>
      <c r="AB3246" s="237" t="s">
        <v>8250</v>
      </c>
      <c r="AC3246" s="237" t="str">
        <f t="shared" si="554"/>
        <v>984</v>
      </c>
      <c r="AD3246" s="237" t="str">
        <f t="shared" si="555"/>
        <v>0823</v>
      </c>
      <c r="AE3246" s="237" t="s">
        <v>9428</v>
      </c>
      <c r="AF3246" s="237" t="s">
        <v>14217</v>
      </c>
      <c r="AG3246" s="237" t="str">
        <f t="shared" si="556"/>
        <v>仙台市若林区遠見塚二丁目41番15号</v>
      </c>
      <c r="AH3246" s="237" t="s">
        <v>14218</v>
      </c>
      <c r="AI3246" s="237" t="s">
        <v>14219</v>
      </c>
      <c r="AJ3246" s="237" t="s">
        <v>332</v>
      </c>
    </row>
    <row r="3247" spans="1:36">
      <c r="A3247" s="237" t="str">
        <f t="shared" si="548"/>
        <v>0425300969共同生活援助（指定共同生活援助）</v>
      </c>
      <c r="B3247" s="237" t="s">
        <v>8280</v>
      </c>
      <c r="C3247" s="237" t="s">
        <v>8281</v>
      </c>
      <c r="D3247" s="237" t="str">
        <f t="shared" si="549"/>
        <v>シャカイフクシホウジンセンハギノモリ</v>
      </c>
      <c r="E3247" s="237" t="s">
        <v>8282</v>
      </c>
      <c r="F3247" s="237" t="str">
        <f t="shared" si="550"/>
        <v>983</v>
      </c>
      <c r="G3247" s="237" t="str">
        <f t="shared" si="551"/>
        <v>0035</v>
      </c>
      <c r="H3247" s="237" t="s">
        <v>8283</v>
      </c>
      <c r="I3247" s="237" t="str">
        <f t="shared" si="552"/>
        <v>仙台市宮城野区日の出町一丁目５番３０号</v>
      </c>
      <c r="J3247" s="237" t="s">
        <v>8284</v>
      </c>
      <c r="K3247" s="237" t="s">
        <v>8285</v>
      </c>
      <c r="L3247" s="237" t="s">
        <v>248</v>
      </c>
      <c r="M3247" s="237" t="s">
        <v>8286</v>
      </c>
      <c r="N3247" s="237" t="s">
        <v>14215</v>
      </c>
      <c r="O3247" s="237" t="s">
        <v>14222</v>
      </c>
      <c r="P3247" s="237" t="s">
        <v>8250</v>
      </c>
      <c r="Q3247" s="237" t="s">
        <v>9428</v>
      </c>
      <c r="R3247" s="237" t="s">
        <v>14217</v>
      </c>
      <c r="S3247" s="237" t="s">
        <v>14223</v>
      </c>
      <c r="T3247" s="237" t="s">
        <v>14219</v>
      </c>
      <c r="U3247" s="237" t="s">
        <v>14224</v>
      </c>
      <c r="V3247" s="237" t="s">
        <v>19060</v>
      </c>
      <c r="W3247" s="237"/>
      <c r="X3247" s="237" t="s">
        <v>13229</v>
      </c>
      <c r="Y3247" s="237" t="s">
        <v>14215</v>
      </c>
      <c r="Z3247" s="237" t="s">
        <v>14222</v>
      </c>
      <c r="AA3247" s="237" t="str">
        <f t="shared" si="553"/>
        <v>ピア　ビーンズ</v>
      </c>
      <c r="AB3247" s="237" t="s">
        <v>8250</v>
      </c>
      <c r="AC3247" s="237" t="str">
        <f t="shared" si="554"/>
        <v>984</v>
      </c>
      <c r="AD3247" s="237" t="str">
        <f t="shared" si="555"/>
        <v>0823</v>
      </c>
      <c r="AE3247" s="237" t="s">
        <v>9428</v>
      </c>
      <c r="AF3247" s="237" t="s">
        <v>14217</v>
      </c>
      <c r="AG3247" s="237" t="str">
        <f t="shared" si="556"/>
        <v>仙台市若林区遠見塚二丁目41番15号</v>
      </c>
      <c r="AH3247" s="237" t="s">
        <v>14223</v>
      </c>
      <c r="AI3247" s="237" t="s">
        <v>14219</v>
      </c>
      <c r="AJ3247" s="237" t="s">
        <v>260</v>
      </c>
    </row>
    <row r="3248" spans="1:36">
      <c r="A3248" s="237" t="str">
        <f t="shared" si="548"/>
        <v>0425301025共同生活援助（指定共同生活援助）</v>
      </c>
      <c r="B3248" s="237" t="s">
        <v>10878</v>
      </c>
      <c r="C3248" s="237" t="s">
        <v>10879</v>
      </c>
      <c r="D3248" s="237" t="str">
        <f t="shared" si="549"/>
        <v>シエルゴウドウガイシャ</v>
      </c>
      <c r="E3248" s="237" t="s">
        <v>10275</v>
      </c>
      <c r="F3248" s="237" t="str">
        <f t="shared" si="550"/>
        <v>984</v>
      </c>
      <c r="G3248" s="237" t="str">
        <f t="shared" si="551"/>
        <v>0035</v>
      </c>
      <c r="H3248" s="237" t="s">
        <v>10880</v>
      </c>
      <c r="I3248" s="237" t="str">
        <f t="shared" si="552"/>
        <v>仙台市若林区霞目二丁目14番２号コーポラス霞目202号</v>
      </c>
      <c r="J3248" s="237" t="s">
        <v>10881</v>
      </c>
      <c r="K3248" s="237" t="s">
        <v>10881</v>
      </c>
      <c r="L3248" s="237" t="s">
        <v>821</v>
      </c>
      <c r="M3248" s="237" t="s">
        <v>10882</v>
      </c>
      <c r="N3248" s="237" t="s">
        <v>10883</v>
      </c>
      <c r="O3248" s="237" t="s">
        <v>10884</v>
      </c>
      <c r="P3248" s="237" t="s">
        <v>10885</v>
      </c>
      <c r="Q3248" s="237" t="s">
        <v>9428</v>
      </c>
      <c r="R3248" s="237" t="s">
        <v>10886</v>
      </c>
      <c r="S3248" s="237" t="s">
        <v>10881</v>
      </c>
      <c r="T3248" s="237" t="s">
        <v>10881</v>
      </c>
      <c r="U3248" s="237" t="s">
        <v>14225</v>
      </c>
      <c r="V3248" s="237" t="s">
        <v>19060</v>
      </c>
      <c r="W3248" s="237"/>
      <c r="X3248" s="237" t="s">
        <v>13229</v>
      </c>
      <c r="Y3248" s="237" t="s">
        <v>10883</v>
      </c>
      <c r="Z3248" s="237" t="s">
        <v>10884</v>
      </c>
      <c r="AA3248" s="237" t="str">
        <f t="shared" si="553"/>
        <v>グランシエル</v>
      </c>
      <c r="AB3248" s="237" t="s">
        <v>10885</v>
      </c>
      <c r="AC3248" s="237" t="str">
        <f t="shared" si="554"/>
        <v>984</v>
      </c>
      <c r="AD3248" s="237" t="str">
        <f t="shared" si="555"/>
        <v>0835</v>
      </c>
      <c r="AE3248" s="237" t="s">
        <v>9428</v>
      </c>
      <c r="AF3248" s="237" t="s">
        <v>10886</v>
      </c>
      <c r="AG3248" s="237" t="str">
        <f t="shared" si="556"/>
        <v>仙台市若林区今泉二丁目19番50号エルシャンテ202</v>
      </c>
      <c r="AH3248" s="237" t="s">
        <v>10881</v>
      </c>
      <c r="AI3248" s="237" t="s">
        <v>10881</v>
      </c>
      <c r="AJ3248" s="237" t="s">
        <v>260</v>
      </c>
    </row>
    <row r="3249" spans="1:36">
      <c r="A3249" s="237" t="str">
        <f t="shared" si="548"/>
        <v>0425301173共同生活援助（指定共同生活援助）</v>
      </c>
      <c r="B3249" s="237" t="s">
        <v>14226</v>
      </c>
      <c r="C3249" s="237" t="s">
        <v>14227</v>
      </c>
      <c r="D3249" s="237" t="str">
        <f t="shared" si="549"/>
        <v>カブシキガイシャバンジュ</v>
      </c>
      <c r="E3249" s="237" t="s">
        <v>7416</v>
      </c>
      <c r="F3249" s="237" t="str">
        <f t="shared" si="550"/>
        <v>989</v>
      </c>
      <c r="G3249" s="237" t="str">
        <f t="shared" si="551"/>
        <v>3122</v>
      </c>
      <c r="H3249" s="237" t="s">
        <v>14228</v>
      </c>
      <c r="I3249" s="237" t="str">
        <f t="shared" si="552"/>
        <v>仙台市青葉区栗生一丁目19番地の15</v>
      </c>
      <c r="J3249" s="237" t="s">
        <v>14229</v>
      </c>
      <c r="K3249" s="237" t="s">
        <v>14230</v>
      </c>
      <c r="L3249" s="237" t="s">
        <v>339</v>
      </c>
      <c r="M3249" s="237" t="s">
        <v>14231</v>
      </c>
      <c r="N3249" s="237" t="s">
        <v>14232</v>
      </c>
      <c r="O3249" s="237" t="s">
        <v>14233</v>
      </c>
      <c r="P3249" s="237" t="s">
        <v>14234</v>
      </c>
      <c r="Q3249" s="237" t="s">
        <v>9428</v>
      </c>
      <c r="R3249" s="237" t="s">
        <v>14235</v>
      </c>
      <c r="S3249" s="237" t="s">
        <v>14236</v>
      </c>
      <c r="T3249" s="237" t="s">
        <v>14237</v>
      </c>
      <c r="U3249" s="237" t="s">
        <v>14238</v>
      </c>
      <c r="V3249" s="237" t="s">
        <v>19060</v>
      </c>
      <c r="W3249" s="237"/>
      <c r="X3249" s="237" t="s">
        <v>13229</v>
      </c>
      <c r="Y3249" s="237" t="s">
        <v>14232</v>
      </c>
      <c r="Z3249" s="237" t="s">
        <v>14233</v>
      </c>
      <c r="AA3249" s="237" t="str">
        <f t="shared" si="553"/>
        <v>ラフィワカバヤシ</v>
      </c>
      <c r="AB3249" s="237" t="s">
        <v>14234</v>
      </c>
      <c r="AC3249" s="237" t="str">
        <f t="shared" si="554"/>
        <v>984</v>
      </c>
      <c r="AD3249" s="237" t="str">
        <f t="shared" si="555"/>
        <v>0041</v>
      </c>
      <c r="AE3249" s="237" t="s">
        <v>9428</v>
      </c>
      <c r="AF3249" s="237" t="s">
        <v>14235</v>
      </c>
      <c r="AG3249" s="237" t="str">
        <f t="shared" si="556"/>
        <v>仙台市若林区志波町18番13号</v>
      </c>
      <c r="AH3249" s="237" t="s">
        <v>14236</v>
      </c>
      <c r="AI3249" s="237" t="s">
        <v>14237</v>
      </c>
      <c r="AJ3249" s="237" t="s">
        <v>260</v>
      </c>
    </row>
    <row r="3250" spans="1:36">
      <c r="A3250" s="237" t="str">
        <f t="shared" si="548"/>
        <v>0425301181共同生活援助（指定共同生活援助）</v>
      </c>
      <c r="B3250" s="237" t="s">
        <v>7580</v>
      </c>
      <c r="C3250" s="237" t="s">
        <v>7581</v>
      </c>
      <c r="D3250" s="237" t="str">
        <f t="shared" si="549"/>
        <v>トクテイヒエイリカツドウホウジンクワノキ</v>
      </c>
      <c r="E3250" s="237" t="s">
        <v>5418</v>
      </c>
      <c r="F3250" s="237" t="str">
        <f t="shared" si="550"/>
        <v>980</v>
      </c>
      <c r="G3250" s="237" t="str">
        <f t="shared" si="551"/>
        <v>0004</v>
      </c>
      <c r="H3250" s="237" t="s">
        <v>7582</v>
      </c>
      <c r="I3250" s="237" t="str">
        <f t="shared" si="552"/>
        <v>仙台市青葉区宮町四丁目２番22号</v>
      </c>
      <c r="J3250" s="237" t="s">
        <v>7583</v>
      </c>
      <c r="K3250" s="237" t="s">
        <v>7584</v>
      </c>
      <c r="L3250" s="237" t="s">
        <v>248</v>
      </c>
      <c r="M3250" s="237" t="s">
        <v>7585</v>
      </c>
      <c r="N3250" s="237" t="s">
        <v>14239</v>
      </c>
      <c r="O3250" s="237" t="s">
        <v>14240</v>
      </c>
      <c r="P3250" s="237" t="s">
        <v>11071</v>
      </c>
      <c r="Q3250" s="237" t="s">
        <v>9428</v>
      </c>
      <c r="R3250" s="237" t="s">
        <v>14241</v>
      </c>
      <c r="S3250" s="237" t="s">
        <v>7583</v>
      </c>
      <c r="T3250" s="237" t="s">
        <v>7584</v>
      </c>
      <c r="U3250" s="237" t="s">
        <v>14242</v>
      </c>
      <c r="V3250" s="237" t="s">
        <v>19060</v>
      </c>
      <c r="W3250" s="237"/>
      <c r="X3250" s="237" t="s">
        <v>13229</v>
      </c>
      <c r="Y3250" s="237" t="s">
        <v>14239</v>
      </c>
      <c r="Z3250" s="237" t="s">
        <v>14240</v>
      </c>
      <c r="AA3250" s="237" t="str">
        <f t="shared" si="553"/>
        <v>カーサクワノキ</v>
      </c>
      <c r="AB3250" s="237" t="s">
        <v>11071</v>
      </c>
      <c r="AC3250" s="237" t="str">
        <f t="shared" si="554"/>
        <v>984</v>
      </c>
      <c r="AD3250" s="237" t="str">
        <f t="shared" si="555"/>
        <v>0052</v>
      </c>
      <c r="AE3250" s="237" t="s">
        <v>9428</v>
      </c>
      <c r="AF3250" s="237" t="s">
        <v>14241</v>
      </c>
      <c r="AG3250" s="237" t="str">
        <f t="shared" si="556"/>
        <v>仙台市若林区連坊二丁目５番26号</v>
      </c>
      <c r="AH3250" s="237" t="s">
        <v>7583</v>
      </c>
      <c r="AI3250" s="237" t="s">
        <v>7584</v>
      </c>
      <c r="AJ3250" s="237" t="s">
        <v>260</v>
      </c>
    </row>
    <row r="3251" spans="1:36">
      <c r="A3251" s="237" t="str">
        <f t="shared" si="548"/>
        <v>0425301199共同生活援助（指定共同生活援助）</v>
      </c>
      <c r="B3251" s="237" t="s">
        <v>3071</v>
      </c>
      <c r="C3251" s="237" t="s">
        <v>3072</v>
      </c>
      <c r="D3251" s="237" t="str">
        <f t="shared" si="549"/>
        <v>スタンディカブシキカイシャ</v>
      </c>
      <c r="E3251" s="237" t="s">
        <v>3073</v>
      </c>
      <c r="F3251" s="237" t="str">
        <f t="shared" si="550"/>
        <v>963</v>
      </c>
      <c r="G3251" s="237" t="str">
        <f t="shared" si="551"/>
        <v>8002</v>
      </c>
      <c r="H3251" s="237" t="s">
        <v>14243</v>
      </c>
      <c r="I3251" s="237" t="str">
        <f t="shared" si="552"/>
        <v>福島県郡山市駅前一丁目14番21号</v>
      </c>
      <c r="J3251" s="237" t="s">
        <v>14244</v>
      </c>
      <c r="K3251" s="237" t="s">
        <v>3076</v>
      </c>
      <c r="L3251" s="237" t="s">
        <v>339</v>
      </c>
      <c r="M3251" s="237" t="s">
        <v>3077</v>
      </c>
      <c r="N3251" s="237" t="s">
        <v>14245</v>
      </c>
      <c r="O3251" s="237" t="s">
        <v>14246</v>
      </c>
      <c r="P3251" s="237" t="s">
        <v>11071</v>
      </c>
      <c r="Q3251" s="237" t="s">
        <v>9428</v>
      </c>
      <c r="R3251" s="237" t="s">
        <v>14247</v>
      </c>
      <c r="S3251" s="237" t="s">
        <v>14248</v>
      </c>
      <c r="T3251" s="237" t="s">
        <v>14249</v>
      </c>
      <c r="U3251" s="237" t="s">
        <v>14250</v>
      </c>
      <c r="V3251" s="237" t="s">
        <v>19060</v>
      </c>
      <c r="W3251" s="237"/>
      <c r="X3251" s="237" t="s">
        <v>13229</v>
      </c>
      <c r="Y3251" s="237" t="s">
        <v>14245</v>
      </c>
      <c r="Z3251" s="237" t="s">
        <v>14246</v>
      </c>
      <c r="AA3251" s="237" t="str">
        <f t="shared" si="553"/>
        <v>Ｒｉｂｂｏｎセンダイ</v>
      </c>
      <c r="AB3251" s="237" t="s">
        <v>11071</v>
      </c>
      <c r="AC3251" s="237" t="str">
        <f t="shared" si="554"/>
        <v>984</v>
      </c>
      <c r="AD3251" s="237" t="str">
        <f t="shared" si="555"/>
        <v>0052</v>
      </c>
      <c r="AE3251" s="237" t="s">
        <v>9428</v>
      </c>
      <c r="AF3251" s="237" t="s">
        <v>14247</v>
      </c>
      <c r="AG3251" s="237" t="str">
        <f t="shared" si="556"/>
        <v>仙台市若林区連坊二丁目６番11号</v>
      </c>
      <c r="AH3251" s="237" t="s">
        <v>14248</v>
      </c>
      <c r="AI3251" s="237" t="s">
        <v>14249</v>
      </c>
      <c r="AJ3251" s="237" t="s">
        <v>260</v>
      </c>
    </row>
    <row r="3252" spans="1:36">
      <c r="A3252" s="237" t="str">
        <f t="shared" si="548"/>
        <v>0425400074共同生活介護</v>
      </c>
      <c r="B3252" s="237" t="s">
        <v>11468</v>
      </c>
      <c r="C3252" s="237" t="s">
        <v>11469</v>
      </c>
      <c r="D3252" s="237" t="str">
        <f t="shared" si="549"/>
        <v>シャカイフクシホウジンワラシベシャ</v>
      </c>
      <c r="E3252" s="237" t="s">
        <v>11321</v>
      </c>
      <c r="F3252" s="237" t="str">
        <f t="shared" si="550"/>
        <v>982</v>
      </c>
      <c r="G3252" s="237" t="str">
        <f t="shared" si="551"/>
        <v>0034</v>
      </c>
      <c r="H3252" s="237" t="s">
        <v>11470</v>
      </c>
      <c r="I3252" s="237" t="str">
        <f t="shared" si="552"/>
        <v>仙台市太白区西多賀三丁目１番２５号</v>
      </c>
      <c r="J3252" s="237" t="s">
        <v>11471</v>
      </c>
      <c r="K3252" s="237" t="s">
        <v>11472</v>
      </c>
      <c r="L3252" s="237" t="s">
        <v>248</v>
      </c>
      <c r="M3252" s="237" t="s">
        <v>11473</v>
      </c>
      <c r="N3252" s="237" t="s">
        <v>14251</v>
      </c>
      <c r="O3252" s="237" t="s">
        <v>14252</v>
      </c>
      <c r="P3252" s="237" t="s">
        <v>11321</v>
      </c>
      <c r="Q3252" s="237" t="s">
        <v>7382</v>
      </c>
      <c r="R3252" s="237" t="s">
        <v>14253</v>
      </c>
      <c r="S3252" s="237"/>
      <c r="T3252" s="237"/>
      <c r="U3252" s="237" t="s">
        <v>14254</v>
      </c>
      <c r="V3252" s="237" t="s">
        <v>13221</v>
      </c>
      <c r="W3252" s="237"/>
      <c r="X3252" s="237"/>
      <c r="Y3252" s="237" t="s">
        <v>14255</v>
      </c>
      <c r="Z3252" s="237" t="s">
        <v>14256</v>
      </c>
      <c r="AA3252" s="237" t="str">
        <f t="shared" si="553"/>
        <v>ハーモニーヒトキタ</v>
      </c>
      <c r="AB3252" s="237" t="s">
        <v>11321</v>
      </c>
      <c r="AC3252" s="237" t="str">
        <f t="shared" si="554"/>
        <v>982</v>
      </c>
      <c r="AD3252" s="237" t="str">
        <f t="shared" si="555"/>
        <v>0034</v>
      </c>
      <c r="AE3252" s="237" t="s">
        <v>7382</v>
      </c>
      <c r="AF3252" s="237" t="s">
        <v>14253</v>
      </c>
      <c r="AG3252" s="237" t="str">
        <f t="shared" si="556"/>
        <v>仙台市太白区西多賀3丁目1-25</v>
      </c>
      <c r="AH3252" s="237" t="s">
        <v>11471</v>
      </c>
      <c r="AI3252" s="237" t="s">
        <v>11472</v>
      </c>
      <c r="AJ3252" s="237" t="s">
        <v>332</v>
      </c>
    </row>
    <row r="3253" spans="1:36">
      <c r="A3253" s="237" t="str">
        <f t="shared" si="548"/>
        <v>0425400074共同生活援助（指定共同生活援助）</v>
      </c>
      <c r="B3253" s="237" t="s">
        <v>11468</v>
      </c>
      <c r="C3253" s="237" t="s">
        <v>11469</v>
      </c>
      <c r="D3253" s="237" t="str">
        <f t="shared" si="549"/>
        <v>シャカイフクシホウジンワラシベシャ</v>
      </c>
      <c r="E3253" s="237" t="s">
        <v>11321</v>
      </c>
      <c r="F3253" s="237" t="str">
        <f t="shared" si="550"/>
        <v>982</v>
      </c>
      <c r="G3253" s="237" t="str">
        <f t="shared" si="551"/>
        <v>0034</v>
      </c>
      <c r="H3253" s="237" t="s">
        <v>11470</v>
      </c>
      <c r="I3253" s="237" t="str">
        <f t="shared" si="552"/>
        <v>仙台市太白区西多賀三丁目１番２５号</v>
      </c>
      <c r="J3253" s="237" t="s">
        <v>11471</v>
      </c>
      <c r="K3253" s="237" t="s">
        <v>11472</v>
      </c>
      <c r="L3253" s="237" t="s">
        <v>248</v>
      </c>
      <c r="M3253" s="237" t="s">
        <v>11473</v>
      </c>
      <c r="N3253" s="237" t="s">
        <v>14251</v>
      </c>
      <c r="O3253" s="237" t="s">
        <v>14252</v>
      </c>
      <c r="P3253" s="237" t="s">
        <v>11321</v>
      </c>
      <c r="Q3253" s="237" t="s">
        <v>7382</v>
      </c>
      <c r="R3253" s="237" t="s">
        <v>14253</v>
      </c>
      <c r="S3253" s="237"/>
      <c r="T3253" s="237"/>
      <c r="U3253" s="237" t="s">
        <v>14254</v>
      </c>
      <c r="V3253" s="237" t="s">
        <v>19060</v>
      </c>
      <c r="W3253" s="237"/>
      <c r="X3253" s="237" t="s">
        <v>13229</v>
      </c>
      <c r="Y3253" s="237" t="s">
        <v>14251</v>
      </c>
      <c r="Z3253" s="237" t="s">
        <v>14252</v>
      </c>
      <c r="AA3253" s="237" t="str">
        <f t="shared" si="553"/>
        <v>グループホームワラシベシャ</v>
      </c>
      <c r="AB3253" s="237" t="s">
        <v>11321</v>
      </c>
      <c r="AC3253" s="237" t="str">
        <f t="shared" si="554"/>
        <v>982</v>
      </c>
      <c r="AD3253" s="237" t="str">
        <f t="shared" si="555"/>
        <v>0034</v>
      </c>
      <c r="AE3253" s="237" t="s">
        <v>7382</v>
      </c>
      <c r="AF3253" s="237" t="s">
        <v>14253</v>
      </c>
      <c r="AG3253" s="237" t="str">
        <f t="shared" si="556"/>
        <v>仙台市太白区西多賀3丁目1-25</v>
      </c>
      <c r="AH3253" s="237" t="s">
        <v>11471</v>
      </c>
      <c r="AI3253" s="237" t="s">
        <v>11472</v>
      </c>
      <c r="AJ3253" s="237" t="s">
        <v>260</v>
      </c>
    </row>
    <row r="3254" spans="1:36">
      <c r="A3254" s="237" t="str">
        <f t="shared" si="548"/>
        <v>0425400454共同生活介護</v>
      </c>
      <c r="B3254" s="237" t="s">
        <v>6981</v>
      </c>
      <c r="C3254" s="237" t="s">
        <v>6982</v>
      </c>
      <c r="D3254" s="237" t="str">
        <f t="shared" si="549"/>
        <v>シャカイフクシホウジンセンダイシテヲツナグイクセイカイ</v>
      </c>
      <c r="E3254" s="237" t="s">
        <v>6983</v>
      </c>
      <c r="F3254" s="237" t="str">
        <f t="shared" si="550"/>
        <v>980</v>
      </c>
      <c r="G3254" s="237" t="str">
        <f t="shared" si="551"/>
        <v>0022</v>
      </c>
      <c r="H3254" s="237" t="s">
        <v>6984</v>
      </c>
      <c r="I3254" s="237" t="str">
        <f t="shared" si="552"/>
        <v>仙台市青葉区五橋二丁目１２番２号</v>
      </c>
      <c r="J3254" s="237" t="s">
        <v>6985</v>
      </c>
      <c r="K3254" s="237" t="s">
        <v>6986</v>
      </c>
      <c r="L3254" s="237" t="s">
        <v>248</v>
      </c>
      <c r="M3254" s="237" t="s">
        <v>6987</v>
      </c>
      <c r="N3254" s="237" t="s">
        <v>14257</v>
      </c>
      <c r="O3254" s="237" t="s">
        <v>14258</v>
      </c>
      <c r="P3254" s="237" t="s">
        <v>2317</v>
      </c>
      <c r="Q3254" s="237" t="s">
        <v>7382</v>
      </c>
      <c r="R3254" s="237" t="s">
        <v>14259</v>
      </c>
      <c r="S3254" s="237" t="s">
        <v>14260</v>
      </c>
      <c r="T3254" s="237" t="s">
        <v>14260</v>
      </c>
      <c r="U3254" s="237" t="s">
        <v>14261</v>
      </c>
      <c r="V3254" s="237" t="s">
        <v>13221</v>
      </c>
      <c r="W3254" s="237"/>
      <c r="X3254" s="237"/>
      <c r="Y3254" s="237" t="s">
        <v>14257</v>
      </c>
      <c r="Z3254" s="237" t="s">
        <v>14258</v>
      </c>
      <c r="AA3254" s="237" t="str">
        <f t="shared" si="553"/>
        <v>ケアホームフウ</v>
      </c>
      <c r="AB3254" s="237" t="s">
        <v>2317</v>
      </c>
      <c r="AC3254" s="237" t="str">
        <f t="shared" si="554"/>
        <v>981</v>
      </c>
      <c r="AD3254" s="237" t="str">
        <f t="shared" si="555"/>
        <v>1102</v>
      </c>
      <c r="AE3254" s="237" t="s">
        <v>7382</v>
      </c>
      <c r="AF3254" s="237" t="s">
        <v>14259</v>
      </c>
      <c r="AG3254" s="237" t="str">
        <f t="shared" si="556"/>
        <v>仙台市太白区袋原四丁目１９－３</v>
      </c>
      <c r="AH3254" s="237" t="s">
        <v>14260</v>
      </c>
      <c r="AI3254" s="237" t="s">
        <v>14260</v>
      </c>
      <c r="AJ3254" s="237" t="s">
        <v>332</v>
      </c>
    </row>
    <row r="3255" spans="1:36">
      <c r="A3255" s="237" t="str">
        <f t="shared" si="548"/>
        <v>0425400454共同生活援助</v>
      </c>
      <c r="B3255" s="237" t="s">
        <v>6981</v>
      </c>
      <c r="C3255" s="237" t="s">
        <v>6982</v>
      </c>
      <c r="D3255" s="237" t="str">
        <f t="shared" si="549"/>
        <v>シャカイフクシホウジンセンダイシテヲツナグイクセイカイ</v>
      </c>
      <c r="E3255" s="237" t="s">
        <v>6983</v>
      </c>
      <c r="F3255" s="237" t="str">
        <f t="shared" si="550"/>
        <v>980</v>
      </c>
      <c r="G3255" s="237" t="str">
        <f t="shared" si="551"/>
        <v>0022</v>
      </c>
      <c r="H3255" s="237" t="s">
        <v>6984</v>
      </c>
      <c r="I3255" s="237" t="str">
        <f t="shared" si="552"/>
        <v>仙台市青葉区五橋二丁目１２番２号</v>
      </c>
      <c r="J3255" s="237" t="s">
        <v>6985</v>
      </c>
      <c r="K3255" s="237" t="s">
        <v>6986</v>
      </c>
      <c r="L3255" s="237" t="s">
        <v>248</v>
      </c>
      <c r="M3255" s="237" t="s">
        <v>6987</v>
      </c>
      <c r="N3255" s="237" t="s">
        <v>14257</v>
      </c>
      <c r="O3255" s="237" t="s">
        <v>14258</v>
      </c>
      <c r="P3255" s="237" t="s">
        <v>2317</v>
      </c>
      <c r="Q3255" s="237" t="s">
        <v>7382</v>
      </c>
      <c r="R3255" s="237" t="s">
        <v>14259</v>
      </c>
      <c r="S3255" s="237" t="s">
        <v>14260</v>
      </c>
      <c r="T3255" s="237" t="s">
        <v>14260</v>
      </c>
      <c r="U3255" s="237" t="s">
        <v>14261</v>
      </c>
      <c r="V3255" s="237" t="s">
        <v>13222</v>
      </c>
      <c r="W3255" s="237"/>
      <c r="X3255" s="237"/>
      <c r="Y3255" s="237" t="s">
        <v>14257</v>
      </c>
      <c r="Z3255" s="237" t="s">
        <v>14258</v>
      </c>
      <c r="AA3255" s="237" t="str">
        <f t="shared" si="553"/>
        <v>ケアホームフウ</v>
      </c>
      <c r="AB3255" s="237" t="s">
        <v>2317</v>
      </c>
      <c r="AC3255" s="237" t="str">
        <f t="shared" si="554"/>
        <v>981</v>
      </c>
      <c r="AD3255" s="237" t="str">
        <f t="shared" si="555"/>
        <v>1102</v>
      </c>
      <c r="AE3255" s="237" t="s">
        <v>7382</v>
      </c>
      <c r="AF3255" s="237" t="s">
        <v>14259</v>
      </c>
      <c r="AG3255" s="237" t="str">
        <f t="shared" si="556"/>
        <v>仙台市太白区袋原四丁目１９－３</v>
      </c>
      <c r="AH3255" s="237" t="s">
        <v>14260</v>
      </c>
      <c r="AI3255" s="237" t="s">
        <v>14260</v>
      </c>
      <c r="AJ3255" s="237" t="s">
        <v>332</v>
      </c>
    </row>
    <row r="3256" spans="1:36">
      <c r="A3256" s="237" t="str">
        <f t="shared" si="548"/>
        <v>0425400504共同生活介護</v>
      </c>
      <c r="B3256" s="237" t="s">
        <v>14262</v>
      </c>
      <c r="C3256" s="237" t="s">
        <v>14263</v>
      </c>
      <c r="D3256" s="237" t="str">
        <f t="shared" si="549"/>
        <v>イリョウホウジンヨシダホウオンカイ</v>
      </c>
      <c r="E3256" s="237" t="s">
        <v>2572</v>
      </c>
      <c r="F3256" s="237" t="str">
        <f t="shared" si="550"/>
        <v>981</v>
      </c>
      <c r="G3256" s="237" t="str">
        <f t="shared" si="551"/>
        <v>1104</v>
      </c>
      <c r="H3256" s="237" t="s">
        <v>14264</v>
      </c>
      <c r="I3256" s="237" t="str">
        <f t="shared" si="552"/>
        <v>仙台市太白区中田五丁目５番１号</v>
      </c>
      <c r="J3256" s="237" t="s">
        <v>14265</v>
      </c>
      <c r="K3256" s="237" t="s">
        <v>14265</v>
      </c>
      <c r="L3256" s="237" t="s">
        <v>248</v>
      </c>
      <c r="M3256" s="237" t="s">
        <v>14266</v>
      </c>
      <c r="N3256" s="237" t="s">
        <v>14267</v>
      </c>
      <c r="O3256" s="237" t="s">
        <v>14268</v>
      </c>
      <c r="P3256" s="237" t="s">
        <v>2572</v>
      </c>
      <c r="Q3256" s="237" t="s">
        <v>7382</v>
      </c>
      <c r="R3256" s="237" t="s">
        <v>14264</v>
      </c>
      <c r="S3256" s="237" t="s">
        <v>14265</v>
      </c>
      <c r="T3256" s="237" t="s">
        <v>14265</v>
      </c>
      <c r="U3256" s="237" t="s">
        <v>14269</v>
      </c>
      <c r="V3256" s="237" t="s">
        <v>13221</v>
      </c>
      <c r="W3256" s="237"/>
      <c r="X3256" s="237"/>
      <c r="Y3256" s="237" t="s">
        <v>14267</v>
      </c>
      <c r="Z3256" s="237" t="s">
        <v>14268</v>
      </c>
      <c r="AA3256" s="237" t="str">
        <f t="shared" si="553"/>
        <v>カスガリョウヨウエングループホーム</v>
      </c>
      <c r="AB3256" s="237" t="s">
        <v>2572</v>
      </c>
      <c r="AC3256" s="237" t="str">
        <f t="shared" si="554"/>
        <v>981</v>
      </c>
      <c r="AD3256" s="237" t="str">
        <f t="shared" si="555"/>
        <v>1104</v>
      </c>
      <c r="AE3256" s="237" t="s">
        <v>7382</v>
      </c>
      <c r="AF3256" s="237" t="s">
        <v>14270</v>
      </c>
      <c r="AG3256" s="237" t="str">
        <f t="shared" si="556"/>
        <v>仙台市太白区中田五丁目５－１</v>
      </c>
      <c r="AH3256" s="237" t="s">
        <v>14265</v>
      </c>
      <c r="AI3256" s="237" t="s">
        <v>14265</v>
      </c>
      <c r="AJ3256" s="237" t="s">
        <v>332</v>
      </c>
    </row>
    <row r="3257" spans="1:36">
      <c r="A3257" s="237" t="str">
        <f t="shared" si="548"/>
        <v>0425400504共同生活援助（指定共同生活援助）</v>
      </c>
      <c r="B3257" s="237" t="s">
        <v>14262</v>
      </c>
      <c r="C3257" s="237" t="s">
        <v>14263</v>
      </c>
      <c r="D3257" s="237" t="str">
        <f t="shared" si="549"/>
        <v>イリョウホウジンヨシダホウオンカイ</v>
      </c>
      <c r="E3257" s="237" t="s">
        <v>2572</v>
      </c>
      <c r="F3257" s="237" t="str">
        <f t="shared" si="550"/>
        <v>981</v>
      </c>
      <c r="G3257" s="237" t="str">
        <f t="shared" si="551"/>
        <v>1104</v>
      </c>
      <c r="H3257" s="237" t="s">
        <v>14264</v>
      </c>
      <c r="I3257" s="237" t="str">
        <f t="shared" si="552"/>
        <v>仙台市太白区中田五丁目５番１号</v>
      </c>
      <c r="J3257" s="237" t="s">
        <v>14265</v>
      </c>
      <c r="K3257" s="237" t="s">
        <v>14265</v>
      </c>
      <c r="L3257" s="237" t="s">
        <v>248</v>
      </c>
      <c r="M3257" s="237" t="s">
        <v>14266</v>
      </c>
      <c r="N3257" s="237" t="s">
        <v>14267</v>
      </c>
      <c r="O3257" s="237" t="s">
        <v>14268</v>
      </c>
      <c r="P3257" s="237" t="s">
        <v>2572</v>
      </c>
      <c r="Q3257" s="237" t="s">
        <v>7382</v>
      </c>
      <c r="R3257" s="237" t="s">
        <v>14264</v>
      </c>
      <c r="S3257" s="237" t="s">
        <v>14265</v>
      </c>
      <c r="T3257" s="237" t="s">
        <v>14265</v>
      </c>
      <c r="U3257" s="237" t="s">
        <v>14269</v>
      </c>
      <c r="V3257" s="237" t="s">
        <v>19060</v>
      </c>
      <c r="W3257" s="237"/>
      <c r="X3257" s="237" t="s">
        <v>13229</v>
      </c>
      <c r="Y3257" s="237" t="s">
        <v>14267</v>
      </c>
      <c r="Z3257" s="237" t="s">
        <v>14268</v>
      </c>
      <c r="AA3257" s="237" t="str">
        <f t="shared" si="553"/>
        <v>カスガリョウヨウエングループホーム</v>
      </c>
      <c r="AB3257" s="237" t="s">
        <v>2572</v>
      </c>
      <c r="AC3257" s="237" t="str">
        <f t="shared" si="554"/>
        <v>981</v>
      </c>
      <c r="AD3257" s="237" t="str">
        <f t="shared" si="555"/>
        <v>1104</v>
      </c>
      <c r="AE3257" s="237" t="s">
        <v>7382</v>
      </c>
      <c r="AF3257" s="237" t="s">
        <v>14264</v>
      </c>
      <c r="AG3257" s="237" t="str">
        <f t="shared" si="556"/>
        <v>仙台市太白区中田五丁目５番１号</v>
      </c>
      <c r="AH3257" s="237" t="s">
        <v>14265</v>
      </c>
      <c r="AI3257" s="237" t="s">
        <v>14265</v>
      </c>
      <c r="AJ3257" s="237" t="s">
        <v>260</v>
      </c>
    </row>
    <row r="3258" spans="1:36">
      <c r="A3258" s="237" t="str">
        <f t="shared" si="548"/>
        <v>0425400512共同生活介護</v>
      </c>
      <c r="B3258" s="237" t="s">
        <v>11708</v>
      </c>
      <c r="C3258" s="237" t="s">
        <v>11709</v>
      </c>
      <c r="D3258" s="237" t="str">
        <f t="shared" si="549"/>
        <v>シャカイフクシホウジンフレアイノモリ</v>
      </c>
      <c r="E3258" s="237" t="s">
        <v>2317</v>
      </c>
      <c r="F3258" s="237" t="str">
        <f t="shared" si="550"/>
        <v>981</v>
      </c>
      <c r="G3258" s="237" t="str">
        <f t="shared" si="551"/>
        <v>1102</v>
      </c>
      <c r="H3258" s="237" t="s">
        <v>11710</v>
      </c>
      <c r="I3258" s="237" t="str">
        <f t="shared" si="552"/>
        <v>仙台市太白区袋原5丁目１７－３３</v>
      </c>
      <c r="J3258" s="237" t="s">
        <v>11711</v>
      </c>
      <c r="K3258" s="237" t="s">
        <v>11712</v>
      </c>
      <c r="L3258" s="237" t="s">
        <v>248</v>
      </c>
      <c r="M3258" s="237" t="s">
        <v>11713</v>
      </c>
      <c r="N3258" s="237" t="s">
        <v>14271</v>
      </c>
      <c r="O3258" s="237" t="s">
        <v>14272</v>
      </c>
      <c r="P3258" s="237" t="s">
        <v>2317</v>
      </c>
      <c r="Q3258" s="237" t="s">
        <v>7382</v>
      </c>
      <c r="R3258" s="237" t="s">
        <v>14273</v>
      </c>
      <c r="S3258" s="237" t="s">
        <v>14274</v>
      </c>
      <c r="T3258" s="237"/>
      <c r="U3258" s="237" t="s">
        <v>14275</v>
      </c>
      <c r="V3258" s="237" t="s">
        <v>13221</v>
      </c>
      <c r="W3258" s="237"/>
      <c r="X3258" s="237"/>
      <c r="Y3258" s="237" t="s">
        <v>14271</v>
      </c>
      <c r="Z3258" s="237" t="s">
        <v>14272</v>
      </c>
      <c r="AA3258" s="237" t="str">
        <f t="shared" si="553"/>
        <v>グループホームフクロバラ</v>
      </c>
      <c r="AB3258" s="237" t="s">
        <v>2317</v>
      </c>
      <c r="AC3258" s="237" t="str">
        <f t="shared" si="554"/>
        <v>981</v>
      </c>
      <c r="AD3258" s="237" t="str">
        <f t="shared" si="555"/>
        <v>1102</v>
      </c>
      <c r="AE3258" s="237" t="s">
        <v>7382</v>
      </c>
      <c r="AF3258" s="237" t="s">
        <v>14273</v>
      </c>
      <c r="AG3258" s="237" t="str">
        <f t="shared" si="556"/>
        <v>仙台市太白区袋原六丁目21-19</v>
      </c>
      <c r="AH3258" s="237" t="s">
        <v>14274</v>
      </c>
      <c r="AI3258" s="237" t="s">
        <v>14274</v>
      </c>
      <c r="AJ3258" s="237" t="s">
        <v>332</v>
      </c>
    </row>
    <row r="3259" spans="1:36">
      <c r="A3259" s="237" t="str">
        <f t="shared" si="548"/>
        <v>0425400512共同生活援助（指定共同生活援助）</v>
      </c>
      <c r="B3259" s="237" t="s">
        <v>11708</v>
      </c>
      <c r="C3259" s="237" t="s">
        <v>11709</v>
      </c>
      <c r="D3259" s="237" t="str">
        <f t="shared" si="549"/>
        <v>シャカイフクシホウジンフレアイノモリ</v>
      </c>
      <c r="E3259" s="237" t="s">
        <v>2317</v>
      </c>
      <c r="F3259" s="237" t="str">
        <f t="shared" si="550"/>
        <v>981</v>
      </c>
      <c r="G3259" s="237" t="str">
        <f t="shared" si="551"/>
        <v>1102</v>
      </c>
      <c r="H3259" s="237" t="s">
        <v>11710</v>
      </c>
      <c r="I3259" s="237" t="str">
        <f t="shared" si="552"/>
        <v>仙台市太白区袋原5丁目１７－３３</v>
      </c>
      <c r="J3259" s="237" t="s">
        <v>11711</v>
      </c>
      <c r="K3259" s="237" t="s">
        <v>11712</v>
      </c>
      <c r="L3259" s="237" t="s">
        <v>248</v>
      </c>
      <c r="M3259" s="237" t="s">
        <v>11713</v>
      </c>
      <c r="N3259" s="237" t="s">
        <v>14271</v>
      </c>
      <c r="O3259" s="237" t="s">
        <v>14272</v>
      </c>
      <c r="P3259" s="237" t="s">
        <v>2317</v>
      </c>
      <c r="Q3259" s="237" t="s">
        <v>7382</v>
      </c>
      <c r="R3259" s="237" t="s">
        <v>14273</v>
      </c>
      <c r="S3259" s="237" t="s">
        <v>14274</v>
      </c>
      <c r="T3259" s="237"/>
      <c r="U3259" s="237" t="s">
        <v>14275</v>
      </c>
      <c r="V3259" s="237" t="s">
        <v>19060</v>
      </c>
      <c r="W3259" s="237"/>
      <c r="X3259" s="237" t="s">
        <v>13229</v>
      </c>
      <c r="Y3259" s="237" t="s">
        <v>14271</v>
      </c>
      <c r="Z3259" s="237" t="s">
        <v>14272</v>
      </c>
      <c r="AA3259" s="237" t="str">
        <f t="shared" si="553"/>
        <v>グループホームフクロバラ</v>
      </c>
      <c r="AB3259" s="237" t="s">
        <v>2317</v>
      </c>
      <c r="AC3259" s="237" t="str">
        <f t="shared" si="554"/>
        <v>981</v>
      </c>
      <c r="AD3259" s="237" t="str">
        <f t="shared" si="555"/>
        <v>1102</v>
      </c>
      <c r="AE3259" s="237" t="s">
        <v>7382</v>
      </c>
      <c r="AF3259" s="237" t="s">
        <v>14273</v>
      </c>
      <c r="AG3259" s="237" t="str">
        <f t="shared" si="556"/>
        <v>仙台市太白区袋原六丁目21-19</v>
      </c>
      <c r="AH3259" s="237" t="s">
        <v>14274</v>
      </c>
      <c r="AI3259" s="237"/>
      <c r="AJ3259" s="237" t="s">
        <v>260</v>
      </c>
    </row>
    <row r="3260" spans="1:36">
      <c r="A3260" s="237" t="str">
        <f t="shared" si="548"/>
        <v>0425400520共同生活援助（指定共同生活援助）</v>
      </c>
      <c r="B3260" s="237" t="s">
        <v>7429</v>
      </c>
      <c r="C3260" s="237" t="s">
        <v>7430</v>
      </c>
      <c r="D3260" s="237" t="str">
        <f t="shared" si="549"/>
        <v>トクテイヒエイリカツドウホウジン　ミヤギケンダンシュカイ</v>
      </c>
      <c r="E3260" s="237" t="s">
        <v>7230</v>
      </c>
      <c r="F3260" s="237" t="str">
        <f t="shared" si="550"/>
        <v>980</v>
      </c>
      <c r="G3260" s="237" t="str">
        <f t="shared" si="551"/>
        <v>0821</v>
      </c>
      <c r="H3260" s="237" t="s">
        <v>7431</v>
      </c>
      <c r="I3260" s="237" t="str">
        <f t="shared" si="552"/>
        <v>仙台市青葉区春日町4-1</v>
      </c>
      <c r="J3260" s="237" t="s">
        <v>7432</v>
      </c>
      <c r="K3260" s="237" t="s">
        <v>7432</v>
      </c>
      <c r="L3260" s="237" t="s">
        <v>248</v>
      </c>
      <c r="M3260" s="237" t="s">
        <v>7433</v>
      </c>
      <c r="N3260" s="237" t="s">
        <v>14276</v>
      </c>
      <c r="O3260" s="237" t="s">
        <v>14277</v>
      </c>
      <c r="P3260" s="237" t="s">
        <v>11314</v>
      </c>
      <c r="Q3260" s="237" t="s">
        <v>7382</v>
      </c>
      <c r="R3260" s="237" t="s">
        <v>14278</v>
      </c>
      <c r="S3260" s="237" t="s">
        <v>14279</v>
      </c>
      <c r="T3260" s="237" t="s">
        <v>14279</v>
      </c>
      <c r="U3260" s="237" t="s">
        <v>14280</v>
      </c>
      <c r="V3260" s="237" t="s">
        <v>19060</v>
      </c>
      <c r="W3260" s="237"/>
      <c r="X3260" s="237" t="s">
        <v>13229</v>
      </c>
      <c r="Y3260" s="237" t="s">
        <v>14276</v>
      </c>
      <c r="Z3260" s="237" t="s">
        <v>14277</v>
      </c>
      <c r="AA3260" s="237" t="str">
        <f t="shared" si="553"/>
        <v>アルコール・リハビリホーム（ＡＲＨ）</v>
      </c>
      <c r="AB3260" s="237" t="s">
        <v>11314</v>
      </c>
      <c r="AC3260" s="237" t="str">
        <f t="shared" si="554"/>
        <v>982</v>
      </c>
      <c r="AD3260" s="237" t="str">
        <f t="shared" si="555"/>
        <v>0841</v>
      </c>
      <c r="AE3260" s="237" t="s">
        <v>7382</v>
      </c>
      <c r="AF3260" s="237" t="s">
        <v>14281</v>
      </c>
      <c r="AG3260" s="237" t="str">
        <f t="shared" si="556"/>
        <v>仙台市太白区向山二丁目１２－３</v>
      </c>
      <c r="AH3260" s="237" t="s">
        <v>14279</v>
      </c>
      <c r="AI3260" s="237" t="s">
        <v>14282</v>
      </c>
      <c r="AJ3260" s="237" t="s">
        <v>260</v>
      </c>
    </row>
    <row r="3261" spans="1:36">
      <c r="A3261" s="237" t="str">
        <f t="shared" si="548"/>
        <v>0425400538共同生活援助（指定共同生活援助）</v>
      </c>
      <c r="B3261" s="237" t="s">
        <v>11650</v>
      </c>
      <c r="C3261" s="237" t="s">
        <v>11651</v>
      </c>
      <c r="D3261" s="237" t="str">
        <f t="shared" si="549"/>
        <v>トクテイヒエイリカツドウホウジンダンデライオン</v>
      </c>
      <c r="E3261" s="237" t="s">
        <v>9527</v>
      </c>
      <c r="F3261" s="237" t="str">
        <f t="shared" si="550"/>
        <v>981</v>
      </c>
      <c r="G3261" s="237" t="str">
        <f t="shared" si="551"/>
        <v>1101</v>
      </c>
      <c r="H3261" s="237" t="s">
        <v>11652</v>
      </c>
      <c r="I3261" s="237" t="str">
        <f t="shared" si="552"/>
        <v>仙台市太白区四郎丸字前89-1</v>
      </c>
      <c r="J3261" s="237" t="s">
        <v>11653</v>
      </c>
      <c r="K3261" s="237" t="s">
        <v>11654</v>
      </c>
      <c r="L3261" s="237" t="s">
        <v>248</v>
      </c>
      <c r="M3261" s="237" t="s">
        <v>11655</v>
      </c>
      <c r="N3261" s="237" t="s">
        <v>14283</v>
      </c>
      <c r="O3261" s="237" t="s">
        <v>14284</v>
      </c>
      <c r="P3261" s="237" t="s">
        <v>9527</v>
      </c>
      <c r="Q3261" s="237" t="s">
        <v>7382</v>
      </c>
      <c r="R3261" s="237" t="s">
        <v>14285</v>
      </c>
      <c r="S3261" s="237" t="s">
        <v>11653</v>
      </c>
      <c r="T3261" s="237" t="s">
        <v>11654</v>
      </c>
      <c r="U3261" s="237" t="s">
        <v>14286</v>
      </c>
      <c r="V3261" s="237" t="s">
        <v>19060</v>
      </c>
      <c r="W3261" s="237"/>
      <c r="X3261" s="237" t="s">
        <v>13229</v>
      </c>
      <c r="Y3261" s="237" t="s">
        <v>14283</v>
      </c>
      <c r="Z3261" s="237" t="s">
        <v>14284</v>
      </c>
      <c r="AA3261" s="237" t="str">
        <f t="shared" si="553"/>
        <v>グループホームダンデライオン</v>
      </c>
      <c r="AB3261" s="237" t="s">
        <v>9527</v>
      </c>
      <c r="AC3261" s="237" t="str">
        <f t="shared" si="554"/>
        <v>981</v>
      </c>
      <c r="AD3261" s="237" t="str">
        <f t="shared" si="555"/>
        <v>1101</v>
      </c>
      <c r="AE3261" s="237" t="s">
        <v>7382</v>
      </c>
      <c r="AF3261" s="237" t="s">
        <v>14285</v>
      </c>
      <c r="AG3261" s="237" t="str">
        <f t="shared" si="556"/>
        <v>仙台市太白区四郎丸字前89番地の１</v>
      </c>
      <c r="AH3261" s="237" t="s">
        <v>11653</v>
      </c>
      <c r="AI3261" s="237" t="s">
        <v>11654</v>
      </c>
      <c r="AJ3261" s="237" t="s">
        <v>260</v>
      </c>
    </row>
    <row r="3262" spans="1:36">
      <c r="A3262" s="237" t="str">
        <f t="shared" si="548"/>
        <v>0425400546共同生活介護</v>
      </c>
      <c r="B3262" s="237" t="s">
        <v>3096</v>
      </c>
      <c r="C3262" s="237" t="s">
        <v>3097</v>
      </c>
      <c r="D3262" s="237" t="str">
        <f t="shared" si="549"/>
        <v>シャカイフクシホウジンミヤギケンシャカイフクシキョウギカイ</v>
      </c>
      <c r="E3262" s="237" t="s">
        <v>3098</v>
      </c>
      <c r="F3262" s="237" t="str">
        <f t="shared" si="550"/>
        <v>980</v>
      </c>
      <c r="G3262" s="237" t="str">
        <f t="shared" si="551"/>
        <v>0011</v>
      </c>
      <c r="H3262" s="237" t="s">
        <v>12280</v>
      </c>
      <c r="I3262" s="237" t="str">
        <f t="shared" si="552"/>
        <v>仙台市青葉区上杉一丁目２－３</v>
      </c>
      <c r="J3262" s="237" t="s">
        <v>12281</v>
      </c>
      <c r="K3262" s="237" t="s">
        <v>3101</v>
      </c>
      <c r="L3262" s="237" t="s">
        <v>353</v>
      </c>
      <c r="M3262" s="237" t="s">
        <v>3102</v>
      </c>
      <c r="N3262" s="237" t="s">
        <v>14287</v>
      </c>
      <c r="O3262" s="237" t="s">
        <v>14288</v>
      </c>
      <c r="P3262" s="237" t="s">
        <v>12246</v>
      </c>
      <c r="Q3262" s="237" t="s">
        <v>7382</v>
      </c>
      <c r="R3262" s="237" t="s">
        <v>14289</v>
      </c>
      <c r="S3262" s="237" t="s">
        <v>14290</v>
      </c>
      <c r="T3262" s="237" t="s">
        <v>14290</v>
      </c>
      <c r="U3262" s="237" t="s">
        <v>14291</v>
      </c>
      <c r="V3262" s="237" t="s">
        <v>13221</v>
      </c>
      <c r="W3262" s="237"/>
      <c r="X3262" s="237"/>
      <c r="Y3262" s="237" t="s">
        <v>14287</v>
      </c>
      <c r="Z3262" s="237" t="s">
        <v>14288</v>
      </c>
      <c r="AA3262" s="237" t="str">
        <f t="shared" si="553"/>
        <v>タイハクホーム</v>
      </c>
      <c r="AB3262" s="237" t="s">
        <v>12246</v>
      </c>
      <c r="AC3262" s="237" t="str">
        <f t="shared" si="554"/>
        <v>982</v>
      </c>
      <c r="AD3262" s="237" t="str">
        <f t="shared" si="555"/>
        <v>0215</v>
      </c>
      <c r="AE3262" s="237" t="s">
        <v>7382</v>
      </c>
      <c r="AF3262" s="237" t="s">
        <v>14289</v>
      </c>
      <c r="AG3262" s="237" t="str">
        <f t="shared" si="556"/>
        <v>仙台市太白区旗立2丁目3-1</v>
      </c>
      <c r="AH3262" s="237" t="s">
        <v>14292</v>
      </c>
      <c r="AI3262" s="237" t="s">
        <v>14293</v>
      </c>
      <c r="AJ3262" s="237" t="s">
        <v>332</v>
      </c>
    </row>
    <row r="3263" spans="1:36">
      <c r="A3263" s="237" t="str">
        <f t="shared" si="548"/>
        <v>0425400546共同生活援助（指定共同生活援助）</v>
      </c>
      <c r="B3263" s="237" t="s">
        <v>3096</v>
      </c>
      <c r="C3263" s="237" t="s">
        <v>3097</v>
      </c>
      <c r="D3263" s="237" t="str">
        <f t="shared" si="549"/>
        <v>シャカイフクシホウジンミヤギケンシャカイフクシキョウギカイ</v>
      </c>
      <c r="E3263" s="237" t="s">
        <v>3098</v>
      </c>
      <c r="F3263" s="237" t="str">
        <f t="shared" si="550"/>
        <v>980</v>
      </c>
      <c r="G3263" s="237" t="str">
        <f t="shared" si="551"/>
        <v>0011</v>
      </c>
      <c r="H3263" s="237" t="s">
        <v>12280</v>
      </c>
      <c r="I3263" s="237" t="str">
        <f t="shared" si="552"/>
        <v>仙台市青葉区上杉一丁目２－３</v>
      </c>
      <c r="J3263" s="237" t="s">
        <v>12281</v>
      </c>
      <c r="K3263" s="237" t="s">
        <v>3101</v>
      </c>
      <c r="L3263" s="237" t="s">
        <v>353</v>
      </c>
      <c r="M3263" s="237" t="s">
        <v>3102</v>
      </c>
      <c r="N3263" s="237" t="s">
        <v>14287</v>
      </c>
      <c r="O3263" s="237" t="s">
        <v>14288</v>
      </c>
      <c r="P3263" s="237" t="s">
        <v>12246</v>
      </c>
      <c r="Q3263" s="237" t="s">
        <v>7382</v>
      </c>
      <c r="R3263" s="237" t="s">
        <v>14289</v>
      </c>
      <c r="S3263" s="237" t="s">
        <v>14290</v>
      </c>
      <c r="T3263" s="237" t="s">
        <v>14290</v>
      </c>
      <c r="U3263" s="237" t="s">
        <v>14291</v>
      </c>
      <c r="V3263" s="237" t="s">
        <v>19060</v>
      </c>
      <c r="W3263" s="237"/>
      <c r="X3263" s="237" t="s">
        <v>13229</v>
      </c>
      <c r="Y3263" s="237" t="s">
        <v>14287</v>
      </c>
      <c r="Z3263" s="237" t="s">
        <v>14288</v>
      </c>
      <c r="AA3263" s="237" t="str">
        <f t="shared" si="553"/>
        <v>タイハクホーム</v>
      </c>
      <c r="AB3263" s="237" t="s">
        <v>12246</v>
      </c>
      <c r="AC3263" s="237" t="str">
        <f t="shared" si="554"/>
        <v>982</v>
      </c>
      <c r="AD3263" s="237" t="str">
        <f t="shared" si="555"/>
        <v>0215</v>
      </c>
      <c r="AE3263" s="237" t="s">
        <v>7382</v>
      </c>
      <c r="AF3263" s="237" t="s">
        <v>14289</v>
      </c>
      <c r="AG3263" s="237" t="str">
        <f t="shared" si="556"/>
        <v>仙台市太白区旗立2丁目3-1</v>
      </c>
      <c r="AH3263" s="237" t="s">
        <v>14292</v>
      </c>
      <c r="AI3263" s="237" t="s">
        <v>14293</v>
      </c>
      <c r="AJ3263" s="237" t="s">
        <v>332</v>
      </c>
    </row>
    <row r="3264" spans="1:36">
      <c r="A3264" s="237" t="str">
        <f t="shared" si="548"/>
        <v>0425400553共同生活介護</v>
      </c>
      <c r="B3264" s="237" t="s">
        <v>3232</v>
      </c>
      <c r="C3264" s="237" t="s">
        <v>3233</v>
      </c>
      <c r="D3264" s="237" t="str">
        <f t="shared" si="549"/>
        <v>トクテイヒエイリカツドウホウジンハンス・バーガーキョウカイ</v>
      </c>
      <c r="E3264" s="237" t="s">
        <v>3234</v>
      </c>
      <c r="F3264" s="237" t="str">
        <f t="shared" si="550"/>
        <v>989</v>
      </c>
      <c r="G3264" s="237" t="str">
        <f t="shared" si="551"/>
        <v>2441</v>
      </c>
      <c r="H3264" s="237" t="s">
        <v>14294</v>
      </c>
      <c r="I3264" s="237" t="str">
        <f t="shared" si="552"/>
        <v>岩沼市舘下１丁目２－２０</v>
      </c>
      <c r="J3264" s="237" t="s">
        <v>3242</v>
      </c>
      <c r="K3264" s="237" t="s">
        <v>3243</v>
      </c>
      <c r="L3264" s="237" t="s">
        <v>248</v>
      </c>
      <c r="M3264" s="237" t="s">
        <v>14295</v>
      </c>
      <c r="N3264" s="237" t="s">
        <v>14296</v>
      </c>
      <c r="O3264" s="237" t="s">
        <v>14297</v>
      </c>
      <c r="P3264" s="237" t="s">
        <v>11360</v>
      </c>
      <c r="Q3264" s="237" t="s">
        <v>7382</v>
      </c>
      <c r="R3264" s="237" t="s">
        <v>14298</v>
      </c>
      <c r="S3264" s="237" t="s">
        <v>3242</v>
      </c>
      <c r="T3264" s="237" t="s">
        <v>3243</v>
      </c>
      <c r="U3264" s="237" t="s">
        <v>14299</v>
      </c>
      <c r="V3264" s="237" t="s">
        <v>13221</v>
      </c>
      <c r="W3264" s="237"/>
      <c r="X3264" s="237"/>
      <c r="Y3264" s="237" t="s">
        <v>14296</v>
      </c>
      <c r="Z3264" s="237" t="s">
        <v>14297</v>
      </c>
      <c r="AA3264" s="237" t="str">
        <f t="shared" si="553"/>
        <v>リウ゛ィール</v>
      </c>
      <c r="AB3264" s="237" t="s">
        <v>11373</v>
      </c>
      <c r="AC3264" s="237" t="str">
        <f t="shared" si="554"/>
        <v>981</v>
      </c>
      <c r="AD3264" s="237" t="str">
        <f t="shared" si="555"/>
        <v>1105</v>
      </c>
      <c r="AE3264" s="237" t="s">
        <v>7382</v>
      </c>
      <c r="AF3264" s="237" t="s">
        <v>14300</v>
      </c>
      <c r="AG3264" s="237" t="str">
        <f t="shared" si="556"/>
        <v>仙台市太白区西中田一丁目１９－１０</v>
      </c>
      <c r="AH3264" s="237" t="s">
        <v>14301</v>
      </c>
      <c r="AI3264" s="237" t="s">
        <v>14301</v>
      </c>
      <c r="AJ3264" s="237" t="s">
        <v>332</v>
      </c>
    </row>
    <row r="3265" spans="1:36">
      <c r="A3265" s="237" t="str">
        <f t="shared" si="548"/>
        <v>0425400553共同生活援助（指定共同生活援助）</v>
      </c>
      <c r="B3265" s="237" t="s">
        <v>3232</v>
      </c>
      <c r="C3265" s="237" t="s">
        <v>3233</v>
      </c>
      <c r="D3265" s="237" t="str">
        <f t="shared" si="549"/>
        <v>トクテイヒエイリカツドウホウジンハンス・バーガーキョウカイ</v>
      </c>
      <c r="E3265" s="237" t="s">
        <v>3234</v>
      </c>
      <c r="F3265" s="237" t="str">
        <f t="shared" si="550"/>
        <v>989</v>
      </c>
      <c r="G3265" s="237" t="str">
        <f t="shared" si="551"/>
        <v>2441</v>
      </c>
      <c r="H3265" s="237" t="s">
        <v>14294</v>
      </c>
      <c r="I3265" s="237" t="str">
        <f t="shared" si="552"/>
        <v>岩沼市舘下１丁目２－２０</v>
      </c>
      <c r="J3265" s="237" t="s">
        <v>3242</v>
      </c>
      <c r="K3265" s="237" t="s">
        <v>3243</v>
      </c>
      <c r="L3265" s="237" t="s">
        <v>248</v>
      </c>
      <c r="M3265" s="237" t="s">
        <v>14295</v>
      </c>
      <c r="N3265" s="237" t="s">
        <v>14296</v>
      </c>
      <c r="O3265" s="237" t="s">
        <v>14297</v>
      </c>
      <c r="P3265" s="237" t="s">
        <v>11360</v>
      </c>
      <c r="Q3265" s="237" t="s">
        <v>7382</v>
      </c>
      <c r="R3265" s="237" t="s">
        <v>14298</v>
      </c>
      <c r="S3265" s="237" t="s">
        <v>3242</v>
      </c>
      <c r="T3265" s="237" t="s">
        <v>3243</v>
      </c>
      <c r="U3265" s="237" t="s">
        <v>14299</v>
      </c>
      <c r="V3265" s="237" t="s">
        <v>19060</v>
      </c>
      <c r="W3265" s="237"/>
      <c r="X3265" s="237" t="s">
        <v>13229</v>
      </c>
      <c r="Y3265" s="237" t="s">
        <v>14296</v>
      </c>
      <c r="Z3265" s="237" t="s">
        <v>14297</v>
      </c>
      <c r="AA3265" s="237" t="str">
        <f t="shared" si="553"/>
        <v>リウ゛ィール</v>
      </c>
      <c r="AB3265" s="237" t="s">
        <v>11360</v>
      </c>
      <c r="AC3265" s="237" t="str">
        <f t="shared" si="554"/>
        <v>981</v>
      </c>
      <c r="AD3265" s="237" t="str">
        <f t="shared" si="555"/>
        <v>1106</v>
      </c>
      <c r="AE3265" s="237" t="s">
        <v>7382</v>
      </c>
      <c r="AF3265" s="237" t="s">
        <v>14298</v>
      </c>
      <c r="AG3265" s="237" t="str">
        <f t="shared" si="556"/>
        <v>仙台市太白区柳生七丁目２番地の12</v>
      </c>
      <c r="AH3265" s="237" t="s">
        <v>3242</v>
      </c>
      <c r="AI3265" s="237" t="s">
        <v>3243</v>
      </c>
      <c r="AJ3265" s="237" t="s">
        <v>260</v>
      </c>
    </row>
    <row r="3266" spans="1:36">
      <c r="A3266" s="237" t="str">
        <f t="shared" si="548"/>
        <v>0425400918共同生活介護</v>
      </c>
      <c r="B3266" s="237" t="s">
        <v>7881</v>
      </c>
      <c r="C3266" s="237" t="s">
        <v>7882</v>
      </c>
      <c r="D3266" s="237" t="str">
        <f t="shared" si="549"/>
        <v>ゴウドウカイシャアリガトウ</v>
      </c>
      <c r="E3266" s="237" t="s">
        <v>7883</v>
      </c>
      <c r="F3266" s="237" t="str">
        <f t="shared" si="550"/>
        <v>981</v>
      </c>
      <c r="G3266" s="237" t="str">
        <f t="shared" si="551"/>
        <v>3132</v>
      </c>
      <c r="H3266" s="237" t="s">
        <v>7884</v>
      </c>
      <c r="I3266" s="237" t="str">
        <f t="shared" si="552"/>
        <v>仙台市泉区将監１２－１１－９</v>
      </c>
      <c r="J3266" s="237" t="s">
        <v>7885</v>
      </c>
      <c r="K3266" s="237" t="s">
        <v>7885</v>
      </c>
      <c r="L3266" s="237" t="s">
        <v>821</v>
      </c>
      <c r="M3266" s="237" t="s">
        <v>7886</v>
      </c>
      <c r="N3266" s="237" t="s">
        <v>14302</v>
      </c>
      <c r="O3266" s="237" t="s">
        <v>14303</v>
      </c>
      <c r="P3266" s="237" t="s">
        <v>11373</v>
      </c>
      <c r="Q3266" s="237" t="s">
        <v>7382</v>
      </c>
      <c r="R3266" s="237" t="s">
        <v>14304</v>
      </c>
      <c r="S3266" s="237" t="s">
        <v>7885</v>
      </c>
      <c r="T3266" s="237" t="s">
        <v>7885</v>
      </c>
      <c r="U3266" s="237" t="s">
        <v>14305</v>
      </c>
      <c r="V3266" s="237" t="s">
        <v>13221</v>
      </c>
      <c r="W3266" s="237"/>
      <c r="X3266" s="237"/>
      <c r="Y3266" s="237" t="s">
        <v>14302</v>
      </c>
      <c r="Z3266" s="237" t="s">
        <v>14303</v>
      </c>
      <c r="AA3266" s="237" t="str">
        <f t="shared" si="553"/>
        <v>ケアホームクレイドル</v>
      </c>
      <c r="AB3266" s="237" t="s">
        <v>11373</v>
      </c>
      <c r="AC3266" s="237" t="str">
        <f t="shared" si="554"/>
        <v>981</v>
      </c>
      <c r="AD3266" s="237" t="str">
        <f t="shared" si="555"/>
        <v>1105</v>
      </c>
      <c r="AE3266" s="237" t="s">
        <v>7382</v>
      </c>
      <c r="AF3266" s="237" t="s">
        <v>14304</v>
      </c>
      <c r="AG3266" s="237" t="str">
        <f t="shared" si="556"/>
        <v>仙台市太白区西中田５－１７－３</v>
      </c>
      <c r="AH3266" s="237" t="s">
        <v>7885</v>
      </c>
      <c r="AI3266" s="237" t="s">
        <v>7885</v>
      </c>
      <c r="AJ3266" s="237" t="s">
        <v>332</v>
      </c>
    </row>
    <row r="3267" spans="1:36">
      <c r="A3267" s="237" t="str">
        <f t="shared" si="548"/>
        <v>0425400918共同生活援助（指定共同生活援助）</v>
      </c>
      <c r="B3267" s="237" t="s">
        <v>7881</v>
      </c>
      <c r="C3267" s="237" t="s">
        <v>7882</v>
      </c>
      <c r="D3267" s="237" t="str">
        <f t="shared" si="549"/>
        <v>ゴウドウカイシャアリガトウ</v>
      </c>
      <c r="E3267" s="237" t="s">
        <v>7883</v>
      </c>
      <c r="F3267" s="237" t="str">
        <f t="shared" si="550"/>
        <v>981</v>
      </c>
      <c r="G3267" s="237" t="str">
        <f t="shared" si="551"/>
        <v>3132</v>
      </c>
      <c r="H3267" s="237" t="s">
        <v>7884</v>
      </c>
      <c r="I3267" s="237" t="str">
        <f t="shared" si="552"/>
        <v>仙台市泉区将監１２－１１－９</v>
      </c>
      <c r="J3267" s="237" t="s">
        <v>7885</v>
      </c>
      <c r="K3267" s="237" t="s">
        <v>7885</v>
      </c>
      <c r="L3267" s="237" t="s">
        <v>821</v>
      </c>
      <c r="M3267" s="237" t="s">
        <v>7886</v>
      </c>
      <c r="N3267" s="237" t="s">
        <v>14302</v>
      </c>
      <c r="O3267" s="237" t="s">
        <v>14303</v>
      </c>
      <c r="P3267" s="237" t="s">
        <v>11373</v>
      </c>
      <c r="Q3267" s="237" t="s">
        <v>7382</v>
      </c>
      <c r="R3267" s="237" t="s">
        <v>14304</v>
      </c>
      <c r="S3267" s="237" t="s">
        <v>7885</v>
      </c>
      <c r="T3267" s="237" t="s">
        <v>7885</v>
      </c>
      <c r="U3267" s="237" t="s">
        <v>14305</v>
      </c>
      <c r="V3267" s="237" t="s">
        <v>19060</v>
      </c>
      <c r="W3267" s="237"/>
      <c r="X3267" s="237" t="s">
        <v>13229</v>
      </c>
      <c r="Y3267" s="237" t="s">
        <v>14302</v>
      </c>
      <c r="Z3267" s="237" t="s">
        <v>14303</v>
      </c>
      <c r="AA3267" s="237" t="str">
        <f t="shared" si="553"/>
        <v>ケアホームクレイドル</v>
      </c>
      <c r="AB3267" s="237" t="s">
        <v>11373</v>
      </c>
      <c r="AC3267" s="237" t="str">
        <f t="shared" si="554"/>
        <v>981</v>
      </c>
      <c r="AD3267" s="237" t="str">
        <f t="shared" si="555"/>
        <v>1105</v>
      </c>
      <c r="AE3267" s="237" t="s">
        <v>7382</v>
      </c>
      <c r="AF3267" s="237" t="s">
        <v>14304</v>
      </c>
      <c r="AG3267" s="237" t="str">
        <f t="shared" si="556"/>
        <v>仙台市太白区西中田５－１７－３</v>
      </c>
      <c r="AH3267" s="237" t="s">
        <v>7885</v>
      </c>
      <c r="AI3267" s="237" t="s">
        <v>7885</v>
      </c>
      <c r="AJ3267" s="237" t="s">
        <v>332</v>
      </c>
    </row>
    <row r="3268" spans="1:36">
      <c r="A3268" s="237" t="str">
        <f t="shared" si="548"/>
        <v>0425401049共同生活介護</v>
      </c>
      <c r="B3268" s="237" t="s">
        <v>5691</v>
      </c>
      <c r="C3268" s="237" t="s">
        <v>5692</v>
      </c>
      <c r="D3268" s="237" t="str">
        <f t="shared" si="549"/>
        <v>シャカイフクシホウジンアリノママシャ</v>
      </c>
      <c r="E3268" s="237" t="s">
        <v>11321</v>
      </c>
      <c r="F3268" s="237" t="str">
        <f t="shared" si="550"/>
        <v>982</v>
      </c>
      <c r="G3268" s="237" t="str">
        <f t="shared" si="551"/>
        <v>0034</v>
      </c>
      <c r="H3268" s="237" t="s">
        <v>11442</v>
      </c>
      <c r="I3268" s="237" t="str">
        <f t="shared" si="552"/>
        <v>仙台市太白区西多賀四丁目19番１号</v>
      </c>
      <c r="J3268" s="237" t="s">
        <v>5695</v>
      </c>
      <c r="K3268" s="237" t="s">
        <v>5696</v>
      </c>
      <c r="L3268" s="237" t="s">
        <v>248</v>
      </c>
      <c r="M3268" s="237" t="s">
        <v>11443</v>
      </c>
      <c r="N3268" s="237" t="s">
        <v>14306</v>
      </c>
      <c r="O3268" s="237" t="s">
        <v>14307</v>
      </c>
      <c r="P3268" s="237" t="s">
        <v>5693</v>
      </c>
      <c r="Q3268" s="237" t="s">
        <v>7382</v>
      </c>
      <c r="R3268" s="237" t="s">
        <v>14308</v>
      </c>
      <c r="S3268" s="237" t="s">
        <v>5695</v>
      </c>
      <c r="T3268" s="237" t="s">
        <v>5696</v>
      </c>
      <c r="U3268" s="237" t="s">
        <v>14309</v>
      </c>
      <c r="V3268" s="237" t="s">
        <v>13221</v>
      </c>
      <c r="W3268" s="237"/>
      <c r="X3268" s="237"/>
      <c r="Y3268" s="237" t="s">
        <v>14310</v>
      </c>
      <c r="Z3268" s="237" t="s">
        <v>14311</v>
      </c>
      <c r="AA3268" s="237" t="str">
        <f t="shared" si="553"/>
        <v>センダイアリノママシャ</v>
      </c>
      <c r="AB3268" s="237" t="s">
        <v>5693</v>
      </c>
      <c r="AC3268" s="237" t="str">
        <f t="shared" si="554"/>
        <v>982</v>
      </c>
      <c r="AD3268" s="237" t="str">
        <f t="shared" si="555"/>
        <v>8544</v>
      </c>
      <c r="AE3268" s="237" t="s">
        <v>7382</v>
      </c>
      <c r="AF3268" s="237" t="s">
        <v>14312</v>
      </c>
      <c r="AG3268" s="237" t="str">
        <f t="shared" si="556"/>
        <v>仙台市太白区西多賀４丁目１９－１</v>
      </c>
      <c r="AH3268" s="237" t="s">
        <v>5695</v>
      </c>
      <c r="AI3268" s="237" t="s">
        <v>5696</v>
      </c>
      <c r="AJ3268" s="237" t="s">
        <v>332</v>
      </c>
    </row>
    <row r="3269" spans="1:36">
      <c r="A3269" s="237" t="str">
        <f t="shared" si="548"/>
        <v>0425401049共同生活援助（指定共同生活援助）</v>
      </c>
      <c r="B3269" s="237" t="s">
        <v>5691</v>
      </c>
      <c r="C3269" s="237" t="s">
        <v>5692</v>
      </c>
      <c r="D3269" s="237" t="str">
        <f t="shared" si="549"/>
        <v>シャカイフクシホウジンアリノママシャ</v>
      </c>
      <c r="E3269" s="237" t="s">
        <v>11321</v>
      </c>
      <c r="F3269" s="237" t="str">
        <f t="shared" si="550"/>
        <v>982</v>
      </c>
      <c r="G3269" s="237" t="str">
        <f t="shared" si="551"/>
        <v>0034</v>
      </c>
      <c r="H3269" s="237" t="s">
        <v>11442</v>
      </c>
      <c r="I3269" s="237" t="str">
        <f t="shared" si="552"/>
        <v>仙台市太白区西多賀四丁目19番１号</v>
      </c>
      <c r="J3269" s="237" t="s">
        <v>5695</v>
      </c>
      <c r="K3269" s="237" t="s">
        <v>5696</v>
      </c>
      <c r="L3269" s="237" t="s">
        <v>248</v>
      </c>
      <c r="M3269" s="237" t="s">
        <v>11443</v>
      </c>
      <c r="N3269" s="237" t="s">
        <v>14306</v>
      </c>
      <c r="O3269" s="237" t="s">
        <v>14307</v>
      </c>
      <c r="P3269" s="237" t="s">
        <v>5693</v>
      </c>
      <c r="Q3269" s="237" t="s">
        <v>7382</v>
      </c>
      <c r="R3269" s="237" t="s">
        <v>14308</v>
      </c>
      <c r="S3269" s="237" t="s">
        <v>5695</v>
      </c>
      <c r="T3269" s="237" t="s">
        <v>5696</v>
      </c>
      <c r="U3269" s="237" t="s">
        <v>14309</v>
      </c>
      <c r="V3269" s="237" t="s">
        <v>19060</v>
      </c>
      <c r="W3269" s="237"/>
      <c r="X3269" s="237" t="s">
        <v>13229</v>
      </c>
      <c r="Y3269" s="237" t="s">
        <v>14306</v>
      </c>
      <c r="Z3269" s="237" t="s">
        <v>14307</v>
      </c>
      <c r="AA3269" s="237" t="str">
        <f t="shared" si="553"/>
        <v>ジリツホームセンダイアリノママシャリビングセンター</v>
      </c>
      <c r="AB3269" s="237" t="s">
        <v>5693</v>
      </c>
      <c r="AC3269" s="237" t="str">
        <f t="shared" si="554"/>
        <v>982</v>
      </c>
      <c r="AD3269" s="237" t="str">
        <f t="shared" si="555"/>
        <v>8544</v>
      </c>
      <c r="AE3269" s="237" t="s">
        <v>7382</v>
      </c>
      <c r="AF3269" s="237" t="s">
        <v>14308</v>
      </c>
      <c r="AG3269" s="237" t="str">
        <f t="shared" si="556"/>
        <v>仙台市太白区西多賀四丁目１９番１号</v>
      </c>
      <c r="AH3269" s="237" t="s">
        <v>5695</v>
      </c>
      <c r="AI3269" s="237" t="s">
        <v>5696</v>
      </c>
      <c r="AJ3269" s="237" t="s">
        <v>260</v>
      </c>
    </row>
    <row r="3270" spans="1:36">
      <c r="A3270" s="237" t="str">
        <f t="shared" si="548"/>
        <v>0425401163共同生活介護</v>
      </c>
      <c r="B3270" s="237" t="s">
        <v>14313</v>
      </c>
      <c r="C3270" s="237" t="s">
        <v>14314</v>
      </c>
      <c r="D3270" s="237" t="str">
        <f t="shared" si="549"/>
        <v>トクテイヒエイリカツドウホウジンセンシンフクシスイシンキョウカイ</v>
      </c>
      <c r="E3270" s="237" t="s">
        <v>7193</v>
      </c>
      <c r="F3270" s="237" t="str">
        <f t="shared" si="550"/>
        <v>981</v>
      </c>
      <c r="G3270" s="237" t="str">
        <f t="shared" si="551"/>
        <v>0905</v>
      </c>
      <c r="H3270" s="237" t="s">
        <v>14315</v>
      </c>
      <c r="I3270" s="237" t="str">
        <f t="shared" si="552"/>
        <v>仙台市青葉区小松島二丁目16-３　シティハウス小松島201</v>
      </c>
      <c r="J3270" s="237" t="s">
        <v>14316</v>
      </c>
      <c r="K3270" s="237" t="s">
        <v>14317</v>
      </c>
      <c r="L3270" s="237" t="s">
        <v>248</v>
      </c>
      <c r="M3270" s="237" t="s">
        <v>14318</v>
      </c>
      <c r="N3270" s="237" t="s">
        <v>14319</v>
      </c>
      <c r="O3270" s="237" t="s">
        <v>14320</v>
      </c>
      <c r="P3270" s="237" t="s">
        <v>14321</v>
      </c>
      <c r="Q3270" s="237" t="s">
        <v>7382</v>
      </c>
      <c r="R3270" s="237" t="s">
        <v>14322</v>
      </c>
      <c r="S3270" s="237" t="s">
        <v>14323</v>
      </c>
      <c r="T3270" s="237" t="s">
        <v>14324</v>
      </c>
      <c r="U3270" s="237" t="s">
        <v>14325</v>
      </c>
      <c r="V3270" s="237" t="s">
        <v>13221</v>
      </c>
      <c r="W3270" s="237"/>
      <c r="X3270" s="237"/>
      <c r="Y3270" s="237" t="s">
        <v>14326</v>
      </c>
      <c r="Z3270" s="237" t="s">
        <v>14327</v>
      </c>
      <c r="AA3270" s="237" t="str">
        <f t="shared" si="553"/>
        <v>グループ・ケアホームツクシンボ</v>
      </c>
      <c r="AB3270" s="237" t="s">
        <v>14328</v>
      </c>
      <c r="AC3270" s="237" t="str">
        <f t="shared" si="554"/>
        <v>982</v>
      </c>
      <c r="AD3270" s="237" t="str">
        <f t="shared" si="555"/>
        <v>0835</v>
      </c>
      <c r="AE3270" s="237" t="s">
        <v>7382</v>
      </c>
      <c r="AF3270" s="237" t="s">
        <v>14329</v>
      </c>
      <c r="AG3270" s="237" t="str">
        <f t="shared" si="556"/>
        <v>仙台市太白区桜木町14番9号みどりコーポ205号室</v>
      </c>
      <c r="AH3270" s="237" t="s">
        <v>14323</v>
      </c>
      <c r="AI3270" s="237" t="s">
        <v>14323</v>
      </c>
      <c r="AJ3270" s="237" t="s">
        <v>332</v>
      </c>
    </row>
    <row r="3271" spans="1:36">
      <c r="A3271" s="237" t="str">
        <f t="shared" si="548"/>
        <v>0425401163共同生活援助（指定共同生活援助）</v>
      </c>
      <c r="B3271" s="237" t="s">
        <v>14313</v>
      </c>
      <c r="C3271" s="237" t="s">
        <v>14314</v>
      </c>
      <c r="D3271" s="237" t="str">
        <f t="shared" si="549"/>
        <v>トクテイヒエイリカツドウホウジンセンシンフクシスイシンキョウカイ</v>
      </c>
      <c r="E3271" s="237" t="s">
        <v>7193</v>
      </c>
      <c r="F3271" s="237" t="str">
        <f t="shared" si="550"/>
        <v>981</v>
      </c>
      <c r="G3271" s="237" t="str">
        <f t="shared" si="551"/>
        <v>0905</v>
      </c>
      <c r="H3271" s="237" t="s">
        <v>14315</v>
      </c>
      <c r="I3271" s="237" t="str">
        <f t="shared" si="552"/>
        <v>仙台市青葉区小松島二丁目16-３　シティハウス小松島201</v>
      </c>
      <c r="J3271" s="237" t="s">
        <v>14316</v>
      </c>
      <c r="K3271" s="237" t="s">
        <v>14317</v>
      </c>
      <c r="L3271" s="237" t="s">
        <v>248</v>
      </c>
      <c r="M3271" s="237" t="s">
        <v>14318</v>
      </c>
      <c r="N3271" s="237" t="s">
        <v>14319</v>
      </c>
      <c r="O3271" s="237" t="s">
        <v>14320</v>
      </c>
      <c r="P3271" s="237" t="s">
        <v>14321</v>
      </c>
      <c r="Q3271" s="237" t="s">
        <v>7382</v>
      </c>
      <c r="R3271" s="237" t="s">
        <v>14322</v>
      </c>
      <c r="S3271" s="237" t="s">
        <v>14323</v>
      </c>
      <c r="T3271" s="237" t="s">
        <v>14324</v>
      </c>
      <c r="U3271" s="237" t="s">
        <v>14325</v>
      </c>
      <c r="V3271" s="237" t="s">
        <v>19060</v>
      </c>
      <c r="W3271" s="237"/>
      <c r="X3271" s="237" t="s">
        <v>13229</v>
      </c>
      <c r="Y3271" s="237" t="s">
        <v>14319</v>
      </c>
      <c r="Z3271" s="237" t="s">
        <v>14320</v>
      </c>
      <c r="AA3271" s="237" t="str">
        <f t="shared" si="553"/>
        <v>ショウガイシャグループ・ケアホームツクシンボノサト</v>
      </c>
      <c r="AB3271" s="237" t="s">
        <v>14321</v>
      </c>
      <c r="AC3271" s="237" t="str">
        <f t="shared" si="554"/>
        <v>982</v>
      </c>
      <c r="AD3271" s="237" t="str">
        <f t="shared" si="555"/>
        <v>0836</v>
      </c>
      <c r="AE3271" s="237" t="s">
        <v>7382</v>
      </c>
      <c r="AF3271" s="237" t="s">
        <v>14322</v>
      </c>
      <c r="AG3271" s="237" t="str">
        <f t="shared" si="556"/>
        <v>仙台市太白区八木山松波町6番17号</v>
      </c>
      <c r="AH3271" s="237" t="s">
        <v>14323</v>
      </c>
      <c r="AI3271" s="237" t="s">
        <v>14324</v>
      </c>
      <c r="AJ3271" s="237" t="s">
        <v>260</v>
      </c>
    </row>
    <row r="3272" spans="1:36">
      <c r="A3272" s="237" t="str">
        <f t="shared" si="548"/>
        <v>0425401189共同生活援助（指定共同生活援助）</v>
      </c>
      <c r="B3272" s="237" t="s">
        <v>9469</v>
      </c>
      <c r="C3272" s="237" t="s">
        <v>9470</v>
      </c>
      <c r="D3272" s="237" t="str">
        <f t="shared" si="549"/>
        <v>トクテイヒエイリカツドウホウジンアナタノマチノ「ミカワヤ」サン</v>
      </c>
      <c r="E3272" s="237" t="s">
        <v>7895</v>
      </c>
      <c r="F3272" s="237" t="str">
        <f t="shared" si="550"/>
        <v>982</v>
      </c>
      <c r="G3272" s="237" t="str">
        <f t="shared" si="551"/>
        <v>0222</v>
      </c>
      <c r="H3272" s="237" t="s">
        <v>9471</v>
      </c>
      <c r="I3272" s="237" t="str">
        <f t="shared" si="552"/>
        <v>仙台市太白区人来田三丁目18番18号</v>
      </c>
      <c r="J3272" s="237" t="s">
        <v>9472</v>
      </c>
      <c r="K3272" s="237" t="s">
        <v>9473</v>
      </c>
      <c r="L3272" s="237" t="s">
        <v>248</v>
      </c>
      <c r="M3272" s="237" t="s">
        <v>9474</v>
      </c>
      <c r="N3272" s="237" t="s">
        <v>14330</v>
      </c>
      <c r="O3272" s="237" t="s">
        <v>14331</v>
      </c>
      <c r="P3272" s="237" t="s">
        <v>7895</v>
      </c>
      <c r="Q3272" s="237" t="s">
        <v>7382</v>
      </c>
      <c r="R3272" s="237" t="s">
        <v>9471</v>
      </c>
      <c r="S3272" s="237" t="s">
        <v>9472</v>
      </c>
      <c r="T3272" s="237" t="s">
        <v>9473</v>
      </c>
      <c r="U3272" s="237" t="s">
        <v>14332</v>
      </c>
      <c r="V3272" s="237" t="s">
        <v>19060</v>
      </c>
      <c r="W3272" s="237"/>
      <c r="X3272" s="237" t="s">
        <v>13229</v>
      </c>
      <c r="Y3272" s="237" t="s">
        <v>14330</v>
      </c>
      <c r="Z3272" s="237" t="s">
        <v>14331</v>
      </c>
      <c r="AA3272" s="237" t="str">
        <f t="shared" si="553"/>
        <v>パンプキン</v>
      </c>
      <c r="AB3272" s="237" t="s">
        <v>7895</v>
      </c>
      <c r="AC3272" s="237" t="str">
        <f t="shared" si="554"/>
        <v>982</v>
      </c>
      <c r="AD3272" s="237" t="str">
        <f t="shared" si="555"/>
        <v>0222</v>
      </c>
      <c r="AE3272" s="237" t="s">
        <v>7382</v>
      </c>
      <c r="AF3272" s="237" t="s">
        <v>9471</v>
      </c>
      <c r="AG3272" s="237" t="str">
        <f t="shared" si="556"/>
        <v>仙台市太白区人来田三丁目18番18号</v>
      </c>
      <c r="AH3272" s="237" t="s">
        <v>9472</v>
      </c>
      <c r="AI3272" s="237" t="s">
        <v>9473</v>
      </c>
      <c r="AJ3272" s="237" t="s">
        <v>260</v>
      </c>
    </row>
    <row r="3273" spans="1:36">
      <c r="A3273" s="237" t="str">
        <f t="shared" si="548"/>
        <v>0425401288共同生活援助（指定共同生活援助）</v>
      </c>
      <c r="B3273" s="237" t="s">
        <v>11108</v>
      </c>
      <c r="C3273" s="237" t="s">
        <v>11109</v>
      </c>
      <c r="D3273" s="237" t="str">
        <f t="shared" si="549"/>
        <v>シャカイフクシホウジンキョウセイフクシカイ</v>
      </c>
      <c r="E3273" s="237" t="s">
        <v>2317</v>
      </c>
      <c r="F3273" s="237" t="str">
        <f t="shared" si="550"/>
        <v>981</v>
      </c>
      <c r="G3273" s="237" t="str">
        <f t="shared" si="551"/>
        <v>1102</v>
      </c>
      <c r="H3273" s="237" t="s">
        <v>11110</v>
      </c>
      <c r="I3273" s="237" t="str">
        <f t="shared" si="552"/>
        <v>仙台市太白区袋原五丁目12番1号</v>
      </c>
      <c r="J3273" s="237" t="s">
        <v>11111</v>
      </c>
      <c r="K3273" s="237" t="s">
        <v>11112</v>
      </c>
      <c r="L3273" s="237" t="s">
        <v>353</v>
      </c>
      <c r="M3273" s="237" t="s">
        <v>11113</v>
      </c>
      <c r="N3273" s="237" t="s">
        <v>11127</v>
      </c>
      <c r="O3273" s="237" t="s">
        <v>11128</v>
      </c>
      <c r="P3273" s="237" t="s">
        <v>2317</v>
      </c>
      <c r="Q3273" s="237" t="s">
        <v>7382</v>
      </c>
      <c r="R3273" s="237" t="s">
        <v>14333</v>
      </c>
      <c r="S3273" s="237" t="s">
        <v>11129</v>
      </c>
      <c r="T3273" s="237" t="s">
        <v>11112</v>
      </c>
      <c r="U3273" s="237" t="s">
        <v>14334</v>
      </c>
      <c r="V3273" s="237" t="s">
        <v>19060</v>
      </c>
      <c r="W3273" s="237"/>
      <c r="X3273" s="237" t="s">
        <v>13229</v>
      </c>
      <c r="Y3273" s="237" t="s">
        <v>11127</v>
      </c>
      <c r="Z3273" s="237" t="s">
        <v>11128</v>
      </c>
      <c r="AA3273" s="237" t="str">
        <f t="shared" si="553"/>
        <v>センダイワークキャンパス</v>
      </c>
      <c r="AB3273" s="237" t="s">
        <v>2317</v>
      </c>
      <c r="AC3273" s="237" t="str">
        <f t="shared" si="554"/>
        <v>981</v>
      </c>
      <c r="AD3273" s="237" t="str">
        <f t="shared" si="555"/>
        <v>1102</v>
      </c>
      <c r="AE3273" s="237" t="s">
        <v>7382</v>
      </c>
      <c r="AF3273" s="237" t="s">
        <v>14333</v>
      </c>
      <c r="AG3273" s="237" t="str">
        <f t="shared" si="556"/>
        <v>仙台市太白区袋原五丁目12番１号</v>
      </c>
      <c r="AH3273" s="237" t="s">
        <v>11129</v>
      </c>
      <c r="AI3273" s="237" t="s">
        <v>11112</v>
      </c>
      <c r="AJ3273" s="237" t="s">
        <v>260</v>
      </c>
    </row>
    <row r="3274" spans="1:36">
      <c r="A3274" s="237" t="str">
        <f t="shared" si="548"/>
        <v>0425401494共同生活援助（指定共同生活援助）</v>
      </c>
      <c r="B3274" s="237" t="s">
        <v>14335</v>
      </c>
      <c r="C3274" s="237" t="s">
        <v>14336</v>
      </c>
      <c r="D3274" s="237" t="str">
        <f t="shared" si="549"/>
        <v>イッパンシャダンホウジンツグミ</v>
      </c>
      <c r="E3274" s="237" t="s">
        <v>14337</v>
      </c>
      <c r="F3274" s="237" t="str">
        <f t="shared" si="550"/>
        <v>982</v>
      </c>
      <c r="G3274" s="237" t="str">
        <f t="shared" si="551"/>
        <v>0834</v>
      </c>
      <c r="H3274" s="237" t="s">
        <v>14338</v>
      </c>
      <c r="I3274" s="237" t="str">
        <f t="shared" si="552"/>
        <v>仙台市太白区青山二丁目32-7　せんすい館Ｃ棟207号</v>
      </c>
      <c r="J3274" s="237" t="s">
        <v>14339</v>
      </c>
      <c r="K3274" s="237" t="s">
        <v>14340</v>
      </c>
      <c r="L3274" s="237" t="s">
        <v>901</v>
      </c>
      <c r="M3274" s="237" t="s">
        <v>14341</v>
      </c>
      <c r="N3274" s="237" t="s">
        <v>14342</v>
      </c>
      <c r="O3274" s="237" t="s">
        <v>14343</v>
      </c>
      <c r="P3274" s="237" t="s">
        <v>14337</v>
      </c>
      <c r="Q3274" s="237" t="s">
        <v>7382</v>
      </c>
      <c r="R3274" s="237" t="s">
        <v>14344</v>
      </c>
      <c r="S3274" s="237" t="s">
        <v>14339</v>
      </c>
      <c r="T3274" s="237" t="s">
        <v>14340</v>
      </c>
      <c r="U3274" s="237" t="s">
        <v>14345</v>
      </c>
      <c r="V3274" s="237" t="s">
        <v>19060</v>
      </c>
      <c r="W3274" s="237"/>
      <c r="X3274" s="237" t="s">
        <v>13229</v>
      </c>
      <c r="Y3274" s="237" t="s">
        <v>14342</v>
      </c>
      <c r="Z3274" s="237" t="s">
        <v>14343</v>
      </c>
      <c r="AA3274" s="237" t="str">
        <f t="shared" si="553"/>
        <v>グループホームピネノモリ</v>
      </c>
      <c r="AB3274" s="237" t="s">
        <v>14337</v>
      </c>
      <c r="AC3274" s="237" t="str">
        <f t="shared" si="554"/>
        <v>982</v>
      </c>
      <c r="AD3274" s="237" t="str">
        <f t="shared" si="555"/>
        <v>0834</v>
      </c>
      <c r="AE3274" s="237" t="s">
        <v>7382</v>
      </c>
      <c r="AF3274" s="237" t="s">
        <v>14344</v>
      </c>
      <c r="AG3274" s="237" t="str">
        <f t="shared" si="556"/>
        <v>仙台市太白区青山二丁目32番７号せんすい館Ｃ棟207号</v>
      </c>
      <c r="AH3274" s="237" t="s">
        <v>14339</v>
      </c>
      <c r="AI3274" s="237" t="s">
        <v>14340</v>
      </c>
      <c r="AJ3274" s="237" t="s">
        <v>2348</v>
      </c>
    </row>
    <row r="3275" spans="1:36">
      <c r="A3275" s="237" t="str">
        <f t="shared" si="548"/>
        <v>0425401593共同生活援助（指定共同生活援助）</v>
      </c>
      <c r="B3275" s="237" t="s">
        <v>14346</v>
      </c>
      <c r="C3275" s="237" t="s">
        <v>14347</v>
      </c>
      <c r="D3275" s="237" t="str">
        <f t="shared" si="549"/>
        <v>ゴウドウガイシャアットホーム</v>
      </c>
      <c r="E3275" s="237" t="s">
        <v>14321</v>
      </c>
      <c r="F3275" s="237" t="str">
        <f t="shared" si="550"/>
        <v>982</v>
      </c>
      <c r="G3275" s="237" t="str">
        <f t="shared" si="551"/>
        <v>0836</v>
      </c>
      <c r="H3275" s="237" t="s">
        <v>14348</v>
      </c>
      <c r="I3275" s="237" t="str">
        <f t="shared" si="552"/>
        <v>仙台市太白区八木山松波町１６番１５号クイーンハイツB棟１０５号</v>
      </c>
      <c r="J3275" s="237" t="s">
        <v>14349</v>
      </c>
      <c r="K3275" s="237" t="s">
        <v>14349</v>
      </c>
      <c r="L3275" s="237" t="s">
        <v>821</v>
      </c>
      <c r="M3275" s="237" t="s">
        <v>14350</v>
      </c>
      <c r="N3275" s="237" t="s">
        <v>14351</v>
      </c>
      <c r="O3275" s="237" t="s">
        <v>14352</v>
      </c>
      <c r="P3275" s="237" t="s">
        <v>14321</v>
      </c>
      <c r="Q3275" s="237" t="s">
        <v>7382</v>
      </c>
      <c r="R3275" s="237" t="s">
        <v>14353</v>
      </c>
      <c r="S3275" s="237" t="s">
        <v>14354</v>
      </c>
      <c r="T3275" s="237" t="s">
        <v>14355</v>
      </c>
      <c r="U3275" s="237" t="s">
        <v>14356</v>
      </c>
      <c r="V3275" s="237" t="s">
        <v>19060</v>
      </c>
      <c r="W3275" s="237"/>
      <c r="X3275" s="237" t="s">
        <v>13229</v>
      </c>
      <c r="Y3275" s="237" t="s">
        <v>14351</v>
      </c>
      <c r="Z3275" s="237" t="s">
        <v>14352</v>
      </c>
      <c r="AA3275" s="237" t="str">
        <f t="shared" si="553"/>
        <v>アユノカゼ</v>
      </c>
      <c r="AB3275" s="237" t="s">
        <v>14321</v>
      </c>
      <c r="AC3275" s="237" t="str">
        <f t="shared" si="554"/>
        <v>982</v>
      </c>
      <c r="AD3275" s="237" t="str">
        <f t="shared" si="555"/>
        <v>0836</v>
      </c>
      <c r="AE3275" s="237" t="s">
        <v>7382</v>
      </c>
      <c r="AF3275" s="237" t="s">
        <v>14353</v>
      </c>
      <c r="AG3275" s="237" t="str">
        <f t="shared" si="556"/>
        <v>仙台市太白区八木山松波町16番15号</v>
      </c>
      <c r="AH3275" s="237" t="s">
        <v>14354</v>
      </c>
      <c r="AI3275" s="237" t="s">
        <v>14355</v>
      </c>
      <c r="AJ3275" s="237" t="s">
        <v>260</v>
      </c>
    </row>
    <row r="3276" spans="1:36">
      <c r="A3276" s="237" t="str">
        <f t="shared" si="548"/>
        <v>0425401601共同生活援助（指定共同生活援助）</v>
      </c>
      <c r="B3276" s="237" t="s">
        <v>3721</v>
      </c>
      <c r="C3276" s="237" t="s">
        <v>3722</v>
      </c>
      <c r="D3276" s="237" t="str">
        <f t="shared" si="549"/>
        <v>トクテイヒエイリカツドウホウジンアンソレイユ</v>
      </c>
      <c r="E3276" s="237" t="s">
        <v>2163</v>
      </c>
      <c r="F3276" s="237" t="str">
        <f t="shared" si="550"/>
        <v>981</v>
      </c>
      <c r="G3276" s="237" t="str">
        <f t="shared" si="551"/>
        <v>1232</v>
      </c>
      <c r="H3276" s="237" t="s">
        <v>14357</v>
      </c>
      <c r="I3276" s="237" t="str">
        <f t="shared" si="552"/>
        <v>名取市大手町五丁目６番地の１名取市市民活動支援センター</v>
      </c>
      <c r="J3276" s="237" t="s">
        <v>13423</v>
      </c>
      <c r="K3276" s="237" t="s">
        <v>13423</v>
      </c>
      <c r="L3276" s="237" t="s">
        <v>248</v>
      </c>
      <c r="M3276" s="237" t="s">
        <v>14358</v>
      </c>
      <c r="N3276" s="237" t="s">
        <v>13425</v>
      </c>
      <c r="O3276" s="237" t="s">
        <v>13426</v>
      </c>
      <c r="P3276" s="237" t="s">
        <v>11943</v>
      </c>
      <c r="Q3276" s="237" t="s">
        <v>7382</v>
      </c>
      <c r="R3276" s="237" t="s">
        <v>14359</v>
      </c>
      <c r="S3276" s="237" t="s">
        <v>13423</v>
      </c>
      <c r="T3276" s="237" t="s">
        <v>13423</v>
      </c>
      <c r="U3276" s="237" t="s">
        <v>14360</v>
      </c>
      <c r="V3276" s="237" t="s">
        <v>19060</v>
      </c>
      <c r="W3276" s="237"/>
      <c r="X3276" s="237" t="s">
        <v>13229</v>
      </c>
      <c r="Y3276" s="237" t="s">
        <v>13425</v>
      </c>
      <c r="Z3276" s="237" t="s">
        <v>13426</v>
      </c>
      <c r="AA3276" s="237" t="str">
        <f t="shared" si="553"/>
        <v>グループホームヒダマリノオカ</v>
      </c>
      <c r="AB3276" s="237" t="s">
        <v>11943</v>
      </c>
      <c r="AC3276" s="237" t="str">
        <f t="shared" si="554"/>
        <v>982</v>
      </c>
      <c r="AD3276" s="237" t="str">
        <f t="shared" si="555"/>
        <v>0821</v>
      </c>
      <c r="AE3276" s="237" t="s">
        <v>7382</v>
      </c>
      <c r="AF3276" s="237" t="s">
        <v>14359</v>
      </c>
      <c r="AG3276" s="237" t="str">
        <f t="shared" si="556"/>
        <v>仙台市太白区松が丘29番43-109号</v>
      </c>
      <c r="AH3276" s="237" t="s">
        <v>13423</v>
      </c>
      <c r="AI3276" s="237" t="s">
        <v>13423</v>
      </c>
      <c r="AJ3276" s="237" t="s">
        <v>332</v>
      </c>
    </row>
    <row r="3277" spans="1:36">
      <c r="A3277" s="237" t="str">
        <f t="shared" si="548"/>
        <v>0425401619共同生活援助（指定共同生活援助）</v>
      </c>
      <c r="B3277" s="237" t="s">
        <v>7893</v>
      </c>
      <c r="C3277" s="237" t="s">
        <v>7894</v>
      </c>
      <c r="D3277" s="237" t="str">
        <f t="shared" si="549"/>
        <v>シャカイフクシホウジンポッケコミュニティネットワーク</v>
      </c>
      <c r="E3277" s="237" t="s">
        <v>7895</v>
      </c>
      <c r="F3277" s="237" t="str">
        <f t="shared" si="550"/>
        <v>982</v>
      </c>
      <c r="G3277" s="237" t="str">
        <f t="shared" si="551"/>
        <v>0222</v>
      </c>
      <c r="H3277" s="237" t="s">
        <v>7896</v>
      </c>
      <c r="I3277" s="237" t="str">
        <f t="shared" si="552"/>
        <v>仙台市太白区人来田二丁目２番１号</v>
      </c>
      <c r="J3277" s="237" t="s">
        <v>7897</v>
      </c>
      <c r="K3277" s="237" t="s">
        <v>7898</v>
      </c>
      <c r="L3277" s="237" t="s">
        <v>248</v>
      </c>
      <c r="M3277" s="237" t="s">
        <v>7899</v>
      </c>
      <c r="N3277" s="237" t="s">
        <v>14361</v>
      </c>
      <c r="O3277" s="237" t="s">
        <v>14362</v>
      </c>
      <c r="P3277" s="237" t="s">
        <v>14363</v>
      </c>
      <c r="Q3277" s="237" t="s">
        <v>7382</v>
      </c>
      <c r="R3277" s="237" t="s">
        <v>14364</v>
      </c>
      <c r="S3277" s="237" t="s">
        <v>14365</v>
      </c>
      <c r="T3277" s="237" t="s">
        <v>14366</v>
      </c>
      <c r="U3277" s="237" t="s">
        <v>14367</v>
      </c>
      <c r="V3277" s="237" t="s">
        <v>19060</v>
      </c>
      <c r="W3277" s="237"/>
      <c r="X3277" s="237" t="s">
        <v>13229</v>
      </c>
      <c r="Y3277" s="237" t="s">
        <v>14361</v>
      </c>
      <c r="Z3277" s="237" t="s">
        <v>14362</v>
      </c>
      <c r="AA3277" s="237" t="str">
        <f t="shared" si="553"/>
        <v>ポッケホームハヤテ</v>
      </c>
      <c r="AB3277" s="237" t="s">
        <v>14363</v>
      </c>
      <c r="AC3277" s="237" t="str">
        <f t="shared" si="554"/>
        <v>982</v>
      </c>
      <c r="AD3277" s="237" t="str">
        <f t="shared" si="555"/>
        <v>0814</v>
      </c>
      <c r="AE3277" s="237" t="s">
        <v>7382</v>
      </c>
      <c r="AF3277" s="237" t="s">
        <v>14364</v>
      </c>
      <c r="AG3277" s="237" t="str">
        <f t="shared" si="556"/>
        <v>仙台市太白区山田字清太原39番地の５</v>
      </c>
      <c r="AH3277" s="237" t="s">
        <v>14365</v>
      </c>
      <c r="AI3277" s="237" t="s">
        <v>14366</v>
      </c>
      <c r="AJ3277" s="237" t="s">
        <v>260</v>
      </c>
    </row>
    <row r="3278" spans="1:36">
      <c r="A3278" s="237" t="str">
        <f t="shared" si="548"/>
        <v>0425401627共同生活援助（指定共同生活援助）</v>
      </c>
      <c r="B3278" s="237" t="s">
        <v>14368</v>
      </c>
      <c r="C3278" s="237" t="s">
        <v>14369</v>
      </c>
      <c r="D3278" s="237" t="str">
        <f t="shared" si="549"/>
        <v>ゴウドウガイシャリーガルスピリット</v>
      </c>
      <c r="E3278" s="237" t="s">
        <v>14370</v>
      </c>
      <c r="F3278" s="237" t="str">
        <f t="shared" si="550"/>
        <v>021</v>
      </c>
      <c r="G3278" s="237" t="str">
        <f t="shared" si="551"/>
        <v>0885</v>
      </c>
      <c r="H3278" s="237" t="s">
        <v>14371</v>
      </c>
      <c r="I3278" s="237" t="str">
        <f t="shared" si="552"/>
        <v>岩手県一関市田村町３番２号上の橋ビル３階</v>
      </c>
      <c r="J3278" s="237" t="s">
        <v>14372</v>
      </c>
      <c r="K3278" s="237" t="s">
        <v>14373</v>
      </c>
      <c r="L3278" s="237" t="s">
        <v>9672</v>
      </c>
      <c r="M3278" s="237" t="s">
        <v>14374</v>
      </c>
      <c r="N3278" s="237" t="s">
        <v>14375</v>
      </c>
      <c r="O3278" s="237" t="s">
        <v>14376</v>
      </c>
      <c r="P3278" s="237" t="s">
        <v>8858</v>
      </c>
      <c r="Q3278" s="237" t="s">
        <v>7382</v>
      </c>
      <c r="R3278" s="237" t="s">
        <v>8859</v>
      </c>
      <c r="S3278" s="237" t="s">
        <v>14377</v>
      </c>
      <c r="T3278" s="237" t="s">
        <v>14378</v>
      </c>
      <c r="U3278" s="237" t="s">
        <v>14379</v>
      </c>
      <c r="V3278" s="237" t="s">
        <v>19060</v>
      </c>
      <c r="W3278" s="237"/>
      <c r="X3278" s="237" t="s">
        <v>13229</v>
      </c>
      <c r="Y3278" s="237" t="s">
        <v>14375</v>
      </c>
      <c r="Z3278" s="237" t="s">
        <v>14376</v>
      </c>
      <c r="AA3278" s="237" t="str">
        <f t="shared" si="553"/>
        <v>ブライトサイド</v>
      </c>
      <c r="AB3278" s="237" t="s">
        <v>8858</v>
      </c>
      <c r="AC3278" s="237" t="str">
        <f t="shared" si="554"/>
        <v>982</v>
      </c>
      <c r="AD3278" s="237" t="str">
        <f t="shared" si="555"/>
        <v>0833</v>
      </c>
      <c r="AE3278" s="237" t="s">
        <v>7382</v>
      </c>
      <c r="AF3278" s="237" t="s">
        <v>8859</v>
      </c>
      <c r="AG3278" s="237" t="str">
        <f t="shared" si="556"/>
        <v>仙台市太白区八木山弥生町20番19号</v>
      </c>
      <c r="AH3278" s="237" t="s">
        <v>14377</v>
      </c>
      <c r="AI3278" s="237" t="s">
        <v>14378</v>
      </c>
      <c r="AJ3278" s="237" t="s">
        <v>332</v>
      </c>
    </row>
    <row r="3279" spans="1:36">
      <c r="A3279" s="237" t="str">
        <f t="shared" ref="A3279:A3342" si="557">U3279&amp;V3279</f>
        <v>0425401650共同生活援助（指定共同生活援助）</v>
      </c>
      <c r="B3279" s="237" t="s">
        <v>14380</v>
      </c>
      <c r="C3279" s="237" t="s">
        <v>14381</v>
      </c>
      <c r="D3279" s="237" t="str">
        <f t="shared" ref="D3279:D3342" si="558">DBCS(C3279)</f>
        <v>カブシキガイシャＬａｈａｉａ</v>
      </c>
      <c r="E3279" s="237" t="s">
        <v>11840</v>
      </c>
      <c r="F3279" s="237" t="str">
        <f t="shared" ref="F3279:F3342" si="559">LEFT(E3279,3)</f>
        <v>982</v>
      </c>
      <c r="G3279" s="237" t="str">
        <f t="shared" ref="G3279:G3342" si="560">RIGHT(E3279,4)</f>
        <v>0023</v>
      </c>
      <c r="H3279" s="237" t="s">
        <v>14382</v>
      </c>
      <c r="I3279" s="237" t="str">
        <f t="shared" ref="I3279:I3342" si="561">SUBSTITUTE(H3279,"宮城県","")</f>
        <v>仙台市太白区鹿野一丁目７番19号</v>
      </c>
      <c r="J3279" s="237" t="s">
        <v>14383</v>
      </c>
      <c r="K3279" s="237" t="s">
        <v>14383</v>
      </c>
      <c r="L3279" s="237" t="s">
        <v>339</v>
      </c>
      <c r="M3279" s="237" t="s">
        <v>14384</v>
      </c>
      <c r="N3279" s="237" t="s">
        <v>14385</v>
      </c>
      <c r="O3279" s="237" t="s">
        <v>14386</v>
      </c>
      <c r="P3279" s="237" t="s">
        <v>11347</v>
      </c>
      <c r="Q3279" s="237" t="s">
        <v>7382</v>
      </c>
      <c r="R3279" s="237" t="s">
        <v>14387</v>
      </c>
      <c r="S3279" s="237" t="s">
        <v>14388</v>
      </c>
      <c r="T3279" s="237" t="s">
        <v>14388</v>
      </c>
      <c r="U3279" s="237" t="s">
        <v>14389</v>
      </c>
      <c r="V3279" s="237" t="s">
        <v>19060</v>
      </c>
      <c r="W3279" s="237"/>
      <c r="X3279" s="237" t="s">
        <v>13229</v>
      </c>
      <c r="Y3279" s="237" t="s">
        <v>14385</v>
      </c>
      <c r="Z3279" s="237" t="s">
        <v>14386</v>
      </c>
      <c r="AA3279" s="237" t="str">
        <f t="shared" ref="AA3279:AA3342" si="562">DBCS(Z3279)</f>
        <v>ハートランドトミザワ</v>
      </c>
      <c r="AB3279" s="237" t="s">
        <v>11347</v>
      </c>
      <c r="AC3279" s="237" t="str">
        <f t="shared" ref="AC3279:AC3342" si="563">LEFT(AB3279,3)</f>
        <v>982</v>
      </c>
      <c r="AD3279" s="237" t="str">
        <f t="shared" ref="AD3279:AD3342" si="564">RIGHT(AB3279,4)</f>
        <v>0032</v>
      </c>
      <c r="AE3279" s="237" t="s">
        <v>7382</v>
      </c>
      <c r="AF3279" s="237" t="s">
        <v>14387</v>
      </c>
      <c r="AG3279" s="237" t="str">
        <f t="shared" ref="AG3279:AG3342" si="565">SUBSTITUTE(AF3279,"宮城県","")</f>
        <v>仙台市太白区富沢二丁目16番１号</v>
      </c>
      <c r="AH3279" s="237" t="s">
        <v>14388</v>
      </c>
      <c r="AI3279" s="237" t="s">
        <v>14388</v>
      </c>
      <c r="AJ3279" s="237" t="s">
        <v>332</v>
      </c>
    </row>
    <row r="3280" spans="1:36">
      <c r="A3280" s="237" t="str">
        <f t="shared" si="557"/>
        <v>0425401742共同生活援助（指定共同生活援助）</v>
      </c>
      <c r="B3280" s="237" t="s">
        <v>14390</v>
      </c>
      <c r="C3280" s="237" t="s">
        <v>14391</v>
      </c>
      <c r="D3280" s="237" t="str">
        <f t="shared" si="558"/>
        <v>トクテイヒエイリカツドウホウジンライフバウンド</v>
      </c>
      <c r="E3280" s="237" t="s">
        <v>11360</v>
      </c>
      <c r="F3280" s="237" t="str">
        <f t="shared" si="559"/>
        <v>981</v>
      </c>
      <c r="G3280" s="237" t="str">
        <f t="shared" si="560"/>
        <v>1106</v>
      </c>
      <c r="H3280" s="237" t="s">
        <v>14392</v>
      </c>
      <c r="I3280" s="237" t="str">
        <f t="shared" si="561"/>
        <v>仙台市太白区柳生六丁目３番地の９　ロイヤルヴィレッジ松木Ｂ101</v>
      </c>
      <c r="J3280" s="237" t="s">
        <v>14393</v>
      </c>
      <c r="K3280" s="237" t="s">
        <v>14394</v>
      </c>
      <c r="L3280" s="237" t="s">
        <v>901</v>
      </c>
      <c r="M3280" s="237" t="s">
        <v>14395</v>
      </c>
      <c r="N3280" s="237" t="s">
        <v>14396</v>
      </c>
      <c r="O3280" s="237" t="s">
        <v>14397</v>
      </c>
      <c r="P3280" s="237" t="s">
        <v>11360</v>
      </c>
      <c r="Q3280" s="237" t="s">
        <v>7382</v>
      </c>
      <c r="R3280" s="237" t="s">
        <v>14392</v>
      </c>
      <c r="S3280" s="237" t="s">
        <v>14393</v>
      </c>
      <c r="T3280" s="237" t="s">
        <v>14394</v>
      </c>
      <c r="U3280" s="237" t="s">
        <v>14398</v>
      </c>
      <c r="V3280" s="237" t="s">
        <v>19060</v>
      </c>
      <c r="W3280" s="237"/>
      <c r="X3280" s="237" t="s">
        <v>13229</v>
      </c>
      <c r="Y3280" s="237" t="s">
        <v>14396</v>
      </c>
      <c r="Z3280" s="237" t="s">
        <v>14397</v>
      </c>
      <c r="AA3280" s="237" t="str">
        <f t="shared" si="562"/>
        <v>ライトハウス</v>
      </c>
      <c r="AB3280" s="237" t="s">
        <v>11360</v>
      </c>
      <c r="AC3280" s="237" t="str">
        <f t="shared" si="563"/>
        <v>981</v>
      </c>
      <c r="AD3280" s="237" t="str">
        <f t="shared" si="564"/>
        <v>1106</v>
      </c>
      <c r="AE3280" s="237" t="s">
        <v>7382</v>
      </c>
      <c r="AF3280" s="237" t="s">
        <v>14392</v>
      </c>
      <c r="AG3280" s="237" t="str">
        <f t="shared" si="565"/>
        <v>仙台市太白区柳生六丁目３番地の９　ロイヤルヴィレッジ松木Ｂ101</v>
      </c>
      <c r="AH3280" s="237" t="s">
        <v>14393</v>
      </c>
      <c r="AI3280" s="237" t="s">
        <v>14394</v>
      </c>
      <c r="AJ3280" s="237" t="s">
        <v>260</v>
      </c>
    </row>
    <row r="3281" spans="1:36">
      <c r="A3281" s="237" t="str">
        <f t="shared" si="557"/>
        <v>0425401767共同生活援助（指定共同生活援助）</v>
      </c>
      <c r="B3281" s="237" t="s">
        <v>9525</v>
      </c>
      <c r="C3281" s="237" t="s">
        <v>9526</v>
      </c>
      <c r="D3281" s="237" t="str">
        <f t="shared" si="558"/>
        <v>トクテイヒエイリカツドウホウジンフルハウス</v>
      </c>
      <c r="E3281" s="237" t="s">
        <v>9527</v>
      </c>
      <c r="F3281" s="237" t="str">
        <f t="shared" si="559"/>
        <v>981</v>
      </c>
      <c r="G3281" s="237" t="str">
        <f t="shared" si="560"/>
        <v>1101</v>
      </c>
      <c r="H3281" s="237" t="s">
        <v>9528</v>
      </c>
      <c r="I3281" s="237" t="str">
        <f t="shared" si="561"/>
        <v>仙台市太白区四郎丸字前９２番地</v>
      </c>
      <c r="J3281" s="237" t="s">
        <v>9529</v>
      </c>
      <c r="K3281" s="237" t="s">
        <v>9529</v>
      </c>
      <c r="L3281" s="237" t="s">
        <v>901</v>
      </c>
      <c r="M3281" s="237" t="s">
        <v>9530</v>
      </c>
      <c r="N3281" s="237" t="s">
        <v>14399</v>
      </c>
      <c r="O3281" s="237" t="s">
        <v>14400</v>
      </c>
      <c r="P3281" s="237" t="s">
        <v>2317</v>
      </c>
      <c r="Q3281" s="237" t="s">
        <v>7382</v>
      </c>
      <c r="R3281" s="237" t="s">
        <v>14401</v>
      </c>
      <c r="S3281" s="237" t="s">
        <v>14402</v>
      </c>
      <c r="T3281" s="237" t="s">
        <v>14403</v>
      </c>
      <c r="U3281" s="237" t="s">
        <v>14404</v>
      </c>
      <c r="V3281" s="237" t="s">
        <v>19060</v>
      </c>
      <c r="W3281" s="237"/>
      <c r="X3281" s="237" t="s">
        <v>13229</v>
      </c>
      <c r="Y3281" s="237" t="s">
        <v>14399</v>
      </c>
      <c r="Z3281" s="237" t="s">
        <v>14400</v>
      </c>
      <c r="AA3281" s="237" t="str">
        <f t="shared" si="562"/>
        <v>ソレイユホーム</v>
      </c>
      <c r="AB3281" s="237" t="s">
        <v>2317</v>
      </c>
      <c r="AC3281" s="237" t="str">
        <f t="shared" si="563"/>
        <v>981</v>
      </c>
      <c r="AD3281" s="237" t="str">
        <f t="shared" si="564"/>
        <v>1102</v>
      </c>
      <c r="AE3281" s="237" t="s">
        <v>7382</v>
      </c>
      <c r="AF3281" s="237" t="s">
        <v>14401</v>
      </c>
      <c r="AG3281" s="237" t="str">
        <f t="shared" si="565"/>
        <v>仙台市太白区袋原字堰場23番地の11</v>
      </c>
      <c r="AH3281" s="237" t="s">
        <v>14402</v>
      </c>
      <c r="AI3281" s="237" t="s">
        <v>14403</v>
      </c>
      <c r="AJ3281" s="237" t="s">
        <v>260</v>
      </c>
    </row>
    <row r="3282" spans="1:36">
      <c r="A3282" s="237" t="str">
        <f t="shared" si="557"/>
        <v>0425401825共同生活援助（指定共同生活援助）</v>
      </c>
      <c r="B3282" s="237" t="s">
        <v>11935</v>
      </c>
      <c r="C3282" s="237" t="s">
        <v>11936</v>
      </c>
      <c r="D3282" s="237" t="str">
        <f t="shared" si="558"/>
        <v>トクテイヒエイリカツドウホウジンバザールタイハクシャカイジギョウセンター</v>
      </c>
      <c r="E3282" s="237" t="s">
        <v>923</v>
      </c>
      <c r="F3282" s="237" t="str">
        <f t="shared" si="559"/>
        <v>983</v>
      </c>
      <c r="G3282" s="237" t="str">
        <f t="shared" si="560"/>
        <v>0852</v>
      </c>
      <c r="H3282" s="237" t="s">
        <v>11937</v>
      </c>
      <c r="I3282" s="237" t="str">
        <f t="shared" si="561"/>
        <v>仙台市宮城野区榴岡一丁目７番15号サニービル1002</v>
      </c>
      <c r="J3282" s="237" t="s">
        <v>11938</v>
      </c>
      <c r="K3282" s="237" t="s">
        <v>11939</v>
      </c>
      <c r="L3282" s="237" t="s">
        <v>901</v>
      </c>
      <c r="M3282" s="237" t="s">
        <v>11940</v>
      </c>
      <c r="N3282" s="237" t="s">
        <v>12094</v>
      </c>
      <c r="O3282" s="237" t="s">
        <v>12095</v>
      </c>
      <c r="P3282" s="237" t="s">
        <v>12096</v>
      </c>
      <c r="Q3282" s="237" t="s">
        <v>7382</v>
      </c>
      <c r="R3282" s="237" t="s">
        <v>12097</v>
      </c>
      <c r="S3282" s="237" t="s">
        <v>12098</v>
      </c>
      <c r="T3282" s="237" t="s">
        <v>12099</v>
      </c>
      <c r="U3282" s="237" t="s">
        <v>14405</v>
      </c>
      <c r="V3282" s="237" t="s">
        <v>19060</v>
      </c>
      <c r="W3282" s="237"/>
      <c r="X3282" s="237" t="s">
        <v>13229</v>
      </c>
      <c r="Y3282" s="237" t="s">
        <v>12094</v>
      </c>
      <c r="Z3282" s="237" t="s">
        <v>12095</v>
      </c>
      <c r="AA3282" s="237" t="str">
        <f t="shared" si="562"/>
        <v>ロクセイアン</v>
      </c>
      <c r="AB3282" s="237" t="s">
        <v>12096</v>
      </c>
      <c r="AC3282" s="237" t="str">
        <f t="shared" si="563"/>
        <v>982</v>
      </c>
      <c r="AD3282" s="237" t="str">
        <f t="shared" si="564"/>
        <v>0807</v>
      </c>
      <c r="AE3282" s="237" t="s">
        <v>7382</v>
      </c>
      <c r="AF3282" s="237" t="s">
        <v>12097</v>
      </c>
      <c r="AG3282" s="237" t="str">
        <f t="shared" si="565"/>
        <v>仙台市太白区八木山南一丁目５番地の15</v>
      </c>
      <c r="AH3282" s="237" t="s">
        <v>12098</v>
      </c>
      <c r="AI3282" s="237" t="s">
        <v>12099</v>
      </c>
      <c r="AJ3282" s="237" t="s">
        <v>260</v>
      </c>
    </row>
    <row r="3283" spans="1:36">
      <c r="A3283" s="237" t="str">
        <f t="shared" si="557"/>
        <v>0425401858共同生活援助（指定共同生活援助）</v>
      </c>
      <c r="B3283" s="237" t="s">
        <v>14406</v>
      </c>
      <c r="C3283" s="237" t="s">
        <v>14407</v>
      </c>
      <c r="D3283" s="237" t="str">
        <f t="shared" si="558"/>
        <v>ゴウドウカイシャ４ｃｏｌｏｒｓ</v>
      </c>
      <c r="E3283" s="237" t="s">
        <v>11840</v>
      </c>
      <c r="F3283" s="237" t="str">
        <f t="shared" si="559"/>
        <v>982</v>
      </c>
      <c r="G3283" s="237" t="str">
        <f t="shared" si="560"/>
        <v>0023</v>
      </c>
      <c r="H3283" s="237" t="s">
        <v>14408</v>
      </c>
      <c r="I3283" s="237" t="str">
        <f t="shared" si="561"/>
        <v>仙台市太白区鹿野三丁目14番６号</v>
      </c>
      <c r="J3283" s="237" t="s">
        <v>14409</v>
      </c>
      <c r="K3283" s="237" t="s">
        <v>14410</v>
      </c>
      <c r="L3283" s="237" t="s">
        <v>821</v>
      </c>
      <c r="M3283" s="237" t="s">
        <v>14411</v>
      </c>
      <c r="N3283" s="237" t="s">
        <v>14412</v>
      </c>
      <c r="O3283" s="237" t="s">
        <v>14412</v>
      </c>
      <c r="P3283" s="237" t="s">
        <v>11388</v>
      </c>
      <c r="Q3283" s="237" t="s">
        <v>7382</v>
      </c>
      <c r="R3283" s="237" t="s">
        <v>14413</v>
      </c>
      <c r="S3283" s="237" t="s">
        <v>14414</v>
      </c>
      <c r="T3283" s="237" t="s">
        <v>14415</v>
      </c>
      <c r="U3283" s="237" t="s">
        <v>14416</v>
      </c>
      <c r="V3283" s="237" t="s">
        <v>19060</v>
      </c>
      <c r="W3283" s="237"/>
      <c r="X3283" s="237" t="s">
        <v>13229</v>
      </c>
      <c r="Y3283" s="237" t="s">
        <v>14412</v>
      </c>
      <c r="Z3283" s="237" t="s">
        <v>14417</v>
      </c>
      <c r="AA3283" s="237" t="str">
        <f t="shared" si="562"/>
        <v>フォーｃｏｌｏｒｓ</v>
      </c>
      <c r="AB3283" s="237" t="s">
        <v>11388</v>
      </c>
      <c r="AC3283" s="237" t="str">
        <f t="shared" si="563"/>
        <v>982</v>
      </c>
      <c r="AD3283" s="237" t="str">
        <f t="shared" si="564"/>
        <v>0027</v>
      </c>
      <c r="AE3283" s="237" t="s">
        <v>7382</v>
      </c>
      <c r="AF3283" s="237" t="s">
        <v>14413</v>
      </c>
      <c r="AG3283" s="237" t="str">
        <f t="shared" si="565"/>
        <v>仙台市太白区大塒町11番95号</v>
      </c>
      <c r="AH3283" s="237" t="s">
        <v>14414</v>
      </c>
      <c r="AI3283" s="237" t="s">
        <v>14410</v>
      </c>
      <c r="AJ3283" s="237" t="s">
        <v>260</v>
      </c>
    </row>
    <row r="3284" spans="1:36">
      <c r="A3284" s="237" t="str">
        <f t="shared" si="557"/>
        <v>0425401866共同生活援助（指定共同生活援助）</v>
      </c>
      <c r="B3284" s="237" t="s">
        <v>7842</v>
      </c>
      <c r="C3284" s="237" t="s">
        <v>7843</v>
      </c>
      <c r="D3284" s="237" t="str">
        <f t="shared" si="558"/>
        <v>ユウゲンガイシャアリエス・ケア</v>
      </c>
      <c r="E3284" s="237" t="s">
        <v>6965</v>
      </c>
      <c r="F3284" s="237" t="str">
        <f t="shared" si="559"/>
        <v>980</v>
      </c>
      <c r="G3284" s="237" t="str">
        <f t="shared" si="560"/>
        <v>0822</v>
      </c>
      <c r="H3284" s="237" t="s">
        <v>7844</v>
      </c>
      <c r="I3284" s="237" t="str">
        <f t="shared" si="561"/>
        <v>仙台市青葉区立町25番5－801号</v>
      </c>
      <c r="J3284" s="237" t="s">
        <v>7845</v>
      </c>
      <c r="K3284" s="237" t="s">
        <v>7846</v>
      </c>
      <c r="L3284" s="237" t="s">
        <v>339</v>
      </c>
      <c r="M3284" s="237" t="s">
        <v>7847</v>
      </c>
      <c r="N3284" s="237" t="s">
        <v>14418</v>
      </c>
      <c r="O3284" s="237" t="s">
        <v>14419</v>
      </c>
      <c r="P3284" s="237" t="s">
        <v>11321</v>
      </c>
      <c r="Q3284" s="237" t="s">
        <v>7382</v>
      </c>
      <c r="R3284" s="237" t="s">
        <v>14420</v>
      </c>
      <c r="S3284" s="237" t="s">
        <v>7845</v>
      </c>
      <c r="T3284" s="237" t="s">
        <v>7846</v>
      </c>
      <c r="U3284" s="237" t="s">
        <v>14421</v>
      </c>
      <c r="V3284" s="237" t="s">
        <v>19060</v>
      </c>
      <c r="W3284" s="237"/>
      <c r="X3284" s="237" t="s">
        <v>13229</v>
      </c>
      <c r="Y3284" s="237" t="s">
        <v>14418</v>
      </c>
      <c r="Z3284" s="237" t="s">
        <v>14419</v>
      </c>
      <c r="AA3284" s="237" t="str">
        <f t="shared" si="562"/>
        <v>シェ・ヌー</v>
      </c>
      <c r="AB3284" s="237" t="s">
        <v>11321</v>
      </c>
      <c r="AC3284" s="237" t="str">
        <f t="shared" si="563"/>
        <v>982</v>
      </c>
      <c r="AD3284" s="237" t="str">
        <f t="shared" si="564"/>
        <v>0034</v>
      </c>
      <c r="AE3284" s="237" t="s">
        <v>7382</v>
      </c>
      <c r="AF3284" s="237" t="s">
        <v>14420</v>
      </c>
      <c r="AG3284" s="237" t="str">
        <f t="shared" si="565"/>
        <v>仙台市太白区西多賀三丁目７番８号</v>
      </c>
      <c r="AH3284" s="237" t="s">
        <v>7845</v>
      </c>
      <c r="AI3284" s="237" t="s">
        <v>7846</v>
      </c>
      <c r="AJ3284" s="237" t="s">
        <v>260</v>
      </c>
    </row>
    <row r="3285" spans="1:36">
      <c r="A3285" s="237" t="str">
        <f t="shared" si="557"/>
        <v>0425401874共同生活援助（指定共同生活援助）</v>
      </c>
      <c r="B3285" s="237" t="s">
        <v>5416</v>
      </c>
      <c r="C3285" s="237" t="s">
        <v>8496</v>
      </c>
      <c r="D3285" s="237" t="str">
        <f t="shared" si="558"/>
        <v>ゴウドウガイシャダイシン</v>
      </c>
      <c r="E3285" s="237" t="s">
        <v>5418</v>
      </c>
      <c r="F3285" s="237" t="str">
        <f t="shared" si="559"/>
        <v>980</v>
      </c>
      <c r="G3285" s="237" t="str">
        <f t="shared" si="560"/>
        <v>0004</v>
      </c>
      <c r="H3285" s="237" t="s">
        <v>8497</v>
      </c>
      <c r="I3285" s="237" t="str">
        <f t="shared" si="561"/>
        <v>仙台市青葉区宮町二丁目１番64号　エムズコーポ301</v>
      </c>
      <c r="J3285" s="237" t="s">
        <v>8498</v>
      </c>
      <c r="K3285" s="237" t="s">
        <v>8499</v>
      </c>
      <c r="L3285" s="237" t="s">
        <v>821</v>
      </c>
      <c r="M3285" s="237" t="s">
        <v>5422</v>
      </c>
      <c r="N3285" s="237" t="s">
        <v>14422</v>
      </c>
      <c r="O3285" s="237" t="s">
        <v>14423</v>
      </c>
      <c r="P3285" s="237" t="s">
        <v>14337</v>
      </c>
      <c r="Q3285" s="237" t="s">
        <v>7382</v>
      </c>
      <c r="R3285" s="237" t="s">
        <v>14424</v>
      </c>
      <c r="S3285" s="237" t="s">
        <v>8498</v>
      </c>
      <c r="T3285" s="237" t="s">
        <v>8499</v>
      </c>
      <c r="U3285" s="237" t="s">
        <v>14425</v>
      </c>
      <c r="V3285" s="237" t="s">
        <v>19060</v>
      </c>
      <c r="W3285" s="237"/>
      <c r="X3285" s="237" t="s">
        <v>13229</v>
      </c>
      <c r="Y3285" s="237" t="s">
        <v>14422</v>
      </c>
      <c r="Z3285" s="237" t="s">
        <v>14423</v>
      </c>
      <c r="AA3285" s="237" t="str">
        <f t="shared" si="562"/>
        <v>ダイチャンハウス</v>
      </c>
      <c r="AB3285" s="237" t="s">
        <v>14337</v>
      </c>
      <c r="AC3285" s="237" t="str">
        <f t="shared" si="563"/>
        <v>982</v>
      </c>
      <c r="AD3285" s="237" t="str">
        <f t="shared" si="564"/>
        <v>0834</v>
      </c>
      <c r="AE3285" s="237" t="s">
        <v>7382</v>
      </c>
      <c r="AF3285" s="237" t="s">
        <v>14424</v>
      </c>
      <c r="AG3285" s="237" t="str">
        <f t="shared" si="565"/>
        <v>仙台市太白区青山二丁目32番12号せんすい館Ａ107号</v>
      </c>
      <c r="AH3285" s="237" t="s">
        <v>8498</v>
      </c>
      <c r="AI3285" s="237" t="s">
        <v>8499</v>
      </c>
      <c r="AJ3285" s="237" t="s">
        <v>260</v>
      </c>
    </row>
    <row r="3286" spans="1:36">
      <c r="A3286" s="237" t="str">
        <f t="shared" si="557"/>
        <v>0425401882共同生活援助（指定共同生活援助）</v>
      </c>
      <c r="B3286" s="237" t="s">
        <v>14426</v>
      </c>
      <c r="C3286" s="237" t="s">
        <v>14427</v>
      </c>
      <c r="D3286" s="237" t="str">
        <f t="shared" si="558"/>
        <v>ゴウドウカイシャハートランド</v>
      </c>
      <c r="E3286" s="237" t="s">
        <v>11347</v>
      </c>
      <c r="F3286" s="237" t="str">
        <f t="shared" si="559"/>
        <v>982</v>
      </c>
      <c r="G3286" s="237" t="str">
        <f t="shared" si="560"/>
        <v>0032</v>
      </c>
      <c r="H3286" s="237" t="s">
        <v>14428</v>
      </c>
      <c r="I3286" s="237" t="str">
        <f t="shared" si="561"/>
        <v>仙台市太白区富沢二丁目8番32号</v>
      </c>
      <c r="J3286" s="237" t="s">
        <v>14388</v>
      </c>
      <c r="K3286" s="237" t="s">
        <v>14388</v>
      </c>
      <c r="L3286" s="237" t="s">
        <v>821</v>
      </c>
      <c r="M3286" s="237" t="s">
        <v>14384</v>
      </c>
      <c r="N3286" s="237" t="s">
        <v>14429</v>
      </c>
      <c r="O3286" s="237" t="s">
        <v>14430</v>
      </c>
      <c r="P3286" s="237" t="s">
        <v>11347</v>
      </c>
      <c r="Q3286" s="237" t="s">
        <v>7382</v>
      </c>
      <c r="R3286" s="237" t="s">
        <v>14431</v>
      </c>
      <c r="S3286" s="237" t="s">
        <v>14388</v>
      </c>
      <c r="T3286" s="237" t="s">
        <v>14388</v>
      </c>
      <c r="U3286" s="237" t="s">
        <v>14432</v>
      </c>
      <c r="V3286" s="237" t="s">
        <v>19060</v>
      </c>
      <c r="W3286" s="237"/>
      <c r="X3286" s="237" t="s">
        <v>13229</v>
      </c>
      <c r="Y3286" s="237" t="s">
        <v>14429</v>
      </c>
      <c r="Z3286" s="237" t="s">
        <v>14430</v>
      </c>
      <c r="AA3286" s="237" t="str">
        <f t="shared" si="562"/>
        <v>ハートランド</v>
      </c>
      <c r="AB3286" s="237" t="s">
        <v>11347</v>
      </c>
      <c r="AC3286" s="237" t="str">
        <f t="shared" si="563"/>
        <v>982</v>
      </c>
      <c r="AD3286" s="237" t="str">
        <f t="shared" si="564"/>
        <v>0032</v>
      </c>
      <c r="AE3286" s="237" t="s">
        <v>7382</v>
      </c>
      <c r="AF3286" s="237" t="s">
        <v>14431</v>
      </c>
      <c r="AG3286" s="237" t="str">
        <f t="shared" si="565"/>
        <v>仙台市太白区富沢二丁目８番32号</v>
      </c>
      <c r="AH3286" s="237" t="s">
        <v>14388</v>
      </c>
      <c r="AI3286" s="237" t="s">
        <v>14388</v>
      </c>
      <c r="AJ3286" s="237" t="s">
        <v>260</v>
      </c>
    </row>
    <row r="3287" spans="1:36">
      <c r="A3287" s="237" t="str">
        <f t="shared" si="557"/>
        <v>0425401890共同生活援助（指定共同生活援助）</v>
      </c>
      <c r="B3287" s="237" t="s">
        <v>9155</v>
      </c>
      <c r="C3287" s="237" t="s">
        <v>9156</v>
      </c>
      <c r="D3287" s="237" t="str">
        <f t="shared" si="558"/>
        <v>カブシキカイシャエガオ</v>
      </c>
      <c r="E3287" s="237" t="s">
        <v>4648</v>
      </c>
      <c r="F3287" s="237" t="str">
        <f t="shared" si="559"/>
        <v>981</v>
      </c>
      <c r="G3287" s="237" t="str">
        <f t="shared" si="560"/>
        <v>3203</v>
      </c>
      <c r="H3287" s="237" t="s">
        <v>9157</v>
      </c>
      <c r="I3287" s="237" t="str">
        <f t="shared" si="561"/>
        <v>仙台市泉区高森七丁目４番地の14</v>
      </c>
      <c r="J3287" s="237" t="s">
        <v>9158</v>
      </c>
      <c r="K3287" s="237" t="s">
        <v>9158</v>
      </c>
      <c r="L3287" s="237" t="s">
        <v>339</v>
      </c>
      <c r="M3287" s="237" t="s">
        <v>9159</v>
      </c>
      <c r="N3287" s="237" t="s">
        <v>14433</v>
      </c>
      <c r="O3287" s="237" t="s">
        <v>14434</v>
      </c>
      <c r="P3287" s="237" t="s">
        <v>9527</v>
      </c>
      <c r="Q3287" s="237" t="s">
        <v>7382</v>
      </c>
      <c r="R3287" s="237" t="s">
        <v>14435</v>
      </c>
      <c r="S3287" s="237" t="s">
        <v>14436</v>
      </c>
      <c r="T3287" s="237" t="s">
        <v>14437</v>
      </c>
      <c r="U3287" s="237" t="s">
        <v>14438</v>
      </c>
      <c r="V3287" s="237" t="s">
        <v>19060</v>
      </c>
      <c r="W3287" s="237"/>
      <c r="X3287" s="237" t="s">
        <v>13229</v>
      </c>
      <c r="Y3287" s="237" t="s">
        <v>14433</v>
      </c>
      <c r="Z3287" s="237" t="s">
        <v>14434</v>
      </c>
      <c r="AA3287" s="237" t="str">
        <f t="shared" si="562"/>
        <v>ムスビ</v>
      </c>
      <c r="AB3287" s="237" t="s">
        <v>9527</v>
      </c>
      <c r="AC3287" s="237" t="str">
        <f t="shared" si="563"/>
        <v>981</v>
      </c>
      <c r="AD3287" s="237" t="str">
        <f t="shared" si="564"/>
        <v>1101</v>
      </c>
      <c r="AE3287" s="237" t="s">
        <v>7382</v>
      </c>
      <c r="AF3287" s="237" t="s">
        <v>14435</v>
      </c>
      <c r="AG3287" s="237" t="str">
        <f t="shared" si="565"/>
        <v>仙台市太白区四郎丸字渡道31番地の１</v>
      </c>
      <c r="AH3287" s="237" t="s">
        <v>14436</v>
      </c>
      <c r="AI3287" s="237" t="s">
        <v>14437</v>
      </c>
      <c r="AJ3287" s="237" t="s">
        <v>260</v>
      </c>
    </row>
    <row r="3288" spans="1:36">
      <c r="A3288" s="237" t="str">
        <f t="shared" si="557"/>
        <v>0425401916共同生活援助（指定共同生活援助）</v>
      </c>
      <c r="B3288" s="237" t="s">
        <v>14439</v>
      </c>
      <c r="C3288" s="237" t="s">
        <v>14440</v>
      </c>
      <c r="D3288" s="237" t="str">
        <f t="shared" si="558"/>
        <v>イッパンシャダンホウジンシーアールジウ゛ァ</v>
      </c>
      <c r="E3288" s="237" t="s">
        <v>7279</v>
      </c>
      <c r="F3288" s="237" t="str">
        <f t="shared" si="559"/>
        <v>984</v>
      </c>
      <c r="G3288" s="237" t="str">
        <f t="shared" si="560"/>
        <v>0838</v>
      </c>
      <c r="H3288" s="237" t="s">
        <v>14441</v>
      </c>
      <c r="I3288" s="237" t="str">
        <f t="shared" si="561"/>
        <v>仙台市若林区上飯田一丁目25番46号　みうらコーポ201号</v>
      </c>
      <c r="J3288" s="237" t="s">
        <v>14442</v>
      </c>
      <c r="K3288" s="237" t="s">
        <v>14442</v>
      </c>
      <c r="L3288" s="237" t="s">
        <v>901</v>
      </c>
      <c r="M3288" s="237" t="s">
        <v>14443</v>
      </c>
      <c r="N3288" s="237" t="s">
        <v>14444</v>
      </c>
      <c r="O3288" s="237" t="s">
        <v>14445</v>
      </c>
      <c r="P3288" s="237" t="s">
        <v>14337</v>
      </c>
      <c r="Q3288" s="237" t="s">
        <v>7382</v>
      </c>
      <c r="R3288" s="237" t="s">
        <v>14446</v>
      </c>
      <c r="S3288" s="237" t="s">
        <v>14447</v>
      </c>
      <c r="T3288" s="237" t="s">
        <v>14448</v>
      </c>
      <c r="U3288" s="237" t="s">
        <v>14449</v>
      </c>
      <c r="V3288" s="237" t="s">
        <v>19060</v>
      </c>
      <c r="W3288" s="237"/>
      <c r="X3288" s="237" t="s">
        <v>13229</v>
      </c>
      <c r="Y3288" s="237" t="s">
        <v>14444</v>
      </c>
      <c r="Z3288" s="237" t="s">
        <v>14445</v>
      </c>
      <c r="AA3288" s="237" t="str">
        <f t="shared" si="562"/>
        <v>グループホーム　ジバッチ</v>
      </c>
      <c r="AB3288" s="237" t="s">
        <v>14337</v>
      </c>
      <c r="AC3288" s="237" t="str">
        <f t="shared" si="563"/>
        <v>982</v>
      </c>
      <c r="AD3288" s="237" t="str">
        <f t="shared" si="564"/>
        <v>0834</v>
      </c>
      <c r="AE3288" s="237" t="s">
        <v>7382</v>
      </c>
      <c r="AF3288" s="237" t="s">
        <v>14446</v>
      </c>
      <c r="AG3288" s="237" t="str">
        <f t="shared" si="565"/>
        <v>仙台市太白区青山二丁目18番18号　青山壱番館201</v>
      </c>
      <c r="AH3288" s="237" t="s">
        <v>14447</v>
      </c>
      <c r="AI3288" s="237" t="s">
        <v>14448</v>
      </c>
      <c r="AJ3288" s="237" t="s">
        <v>260</v>
      </c>
    </row>
    <row r="3289" spans="1:36">
      <c r="A3289" s="237" t="str">
        <f t="shared" si="557"/>
        <v>0425401924共同生活援助（指定共同生活援助）</v>
      </c>
      <c r="B3289" s="237" t="s">
        <v>10946</v>
      </c>
      <c r="C3289" s="237" t="s">
        <v>10947</v>
      </c>
      <c r="D3289" s="237" t="str">
        <f t="shared" si="558"/>
        <v>カブシキガイシャユメコウボウ</v>
      </c>
      <c r="E3289" s="237" t="s">
        <v>2472</v>
      </c>
      <c r="F3289" s="237" t="str">
        <f t="shared" si="559"/>
        <v>981</v>
      </c>
      <c r="G3289" s="237" t="str">
        <f t="shared" si="560"/>
        <v>3133</v>
      </c>
      <c r="H3289" s="237" t="s">
        <v>10948</v>
      </c>
      <c r="I3289" s="237" t="str">
        <f t="shared" si="561"/>
        <v>仙台市泉区泉中央1丁目23-5</v>
      </c>
      <c r="J3289" s="237" t="s">
        <v>10949</v>
      </c>
      <c r="K3289" s="237" t="s">
        <v>10950</v>
      </c>
      <c r="L3289" s="237" t="s">
        <v>339</v>
      </c>
      <c r="M3289" s="237" t="s">
        <v>10951</v>
      </c>
      <c r="N3289" s="237" t="s">
        <v>14450</v>
      </c>
      <c r="O3289" s="237" t="s">
        <v>14451</v>
      </c>
      <c r="P3289" s="237" t="s">
        <v>8409</v>
      </c>
      <c r="Q3289" s="237" t="s">
        <v>7382</v>
      </c>
      <c r="R3289" s="237" t="s">
        <v>14452</v>
      </c>
      <c r="S3289" s="237" t="s">
        <v>14453</v>
      </c>
      <c r="T3289" s="237" t="s">
        <v>14453</v>
      </c>
      <c r="U3289" s="237" t="s">
        <v>14454</v>
      </c>
      <c r="V3289" s="237" t="s">
        <v>19060</v>
      </c>
      <c r="W3289" s="237"/>
      <c r="X3289" s="237" t="s">
        <v>13229</v>
      </c>
      <c r="Y3289" s="237" t="s">
        <v>14450</v>
      </c>
      <c r="Z3289" s="237" t="s">
        <v>14451</v>
      </c>
      <c r="AA3289" s="237" t="str">
        <f t="shared" si="562"/>
        <v>グルーピングケアセンダイ</v>
      </c>
      <c r="AB3289" s="237" t="s">
        <v>8409</v>
      </c>
      <c r="AC3289" s="237" t="str">
        <f t="shared" si="563"/>
        <v>982</v>
      </c>
      <c r="AD3289" s="237" t="str">
        <f t="shared" si="564"/>
        <v>0221</v>
      </c>
      <c r="AE3289" s="237" t="s">
        <v>7382</v>
      </c>
      <c r="AF3289" s="237" t="s">
        <v>14452</v>
      </c>
      <c r="AG3289" s="237" t="str">
        <f t="shared" si="565"/>
        <v>仙台市太白区日本平19番34号</v>
      </c>
      <c r="AH3289" s="237" t="s">
        <v>14453</v>
      </c>
      <c r="AI3289" s="237" t="s">
        <v>14453</v>
      </c>
      <c r="AJ3289" s="237" t="s">
        <v>260</v>
      </c>
    </row>
    <row r="3290" spans="1:36">
      <c r="A3290" s="237" t="str">
        <f t="shared" si="557"/>
        <v>0425500303共同生活介護</v>
      </c>
      <c r="B3290" s="237" t="s">
        <v>12698</v>
      </c>
      <c r="C3290" s="237" t="s">
        <v>12699</v>
      </c>
      <c r="D3290" s="237" t="str">
        <f t="shared" si="558"/>
        <v>トクテイヒエイリカツドウホウジンアユミ</v>
      </c>
      <c r="E3290" s="237" t="s">
        <v>7956</v>
      </c>
      <c r="F3290" s="237" t="str">
        <f t="shared" si="559"/>
        <v>989</v>
      </c>
      <c r="G3290" s="237" t="str">
        <f t="shared" si="560"/>
        <v>3216</v>
      </c>
      <c r="H3290" s="237" t="s">
        <v>12700</v>
      </c>
      <c r="I3290" s="237" t="str">
        <f t="shared" si="561"/>
        <v>仙台市青葉区高野原２丁目２番２１号</v>
      </c>
      <c r="J3290" s="237" t="s">
        <v>12701</v>
      </c>
      <c r="K3290" s="237" t="s">
        <v>12701</v>
      </c>
      <c r="L3290" s="237" t="s">
        <v>248</v>
      </c>
      <c r="M3290" s="237" t="s">
        <v>12702</v>
      </c>
      <c r="N3290" s="237" t="s">
        <v>14455</v>
      </c>
      <c r="O3290" s="237" t="s">
        <v>14456</v>
      </c>
      <c r="P3290" s="237" t="s">
        <v>12409</v>
      </c>
      <c r="Q3290" s="237" t="s">
        <v>8511</v>
      </c>
      <c r="R3290" s="237" t="s">
        <v>14457</v>
      </c>
      <c r="S3290" s="237" t="s">
        <v>12701</v>
      </c>
      <c r="T3290" s="237" t="s">
        <v>12701</v>
      </c>
      <c r="U3290" s="237" t="s">
        <v>14458</v>
      </c>
      <c r="V3290" s="237" t="s">
        <v>13221</v>
      </c>
      <c r="W3290" s="237"/>
      <c r="X3290" s="237"/>
      <c r="Y3290" s="237" t="s">
        <v>14459</v>
      </c>
      <c r="Z3290" s="237" t="s">
        <v>14460</v>
      </c>
      <c r="AA3290" s="237" t="str">
        <f t="shared" si="562"/>
        <v>グループホームアンドケアホームアユミ</v>
      </c>
      <c r="AB3290" s="237" t="s">
        <v>12409</v>
      </c>
      <c r="AC3290" s="237" t="str">
        <f t="shared" si="563"/>
        <v>981</v>
      </c>
      <c r="AD3290" s="237" t="str">
        <f t="shared" si="564"/>
        <v>8002</v>
      </c>
      <c r="AE3290" s="237" t="s">
        <v>8511</v>
      </c>
      <c r="AF3290" s="237" t="s">
        <v>14457</v>
      </c>
      <c r="AG3290" s="237" t="str">
        <f t="shared" si="565"/>
        <v>仙台市泉区南光台南三丁目35番10号</v>
      </c>
      <c r="AH3290" s="237" t="s">
        <v>14461</v>
      </c>
      <c r="AI3290" s="237" t="s">
        <v>14461</v>
      </c>
      <c r="AJ3290" s="237" t="s">
        <v>332</v>
      </c>
    </row>
    <row r="3291" spans="1:36">
      <c r="A3291" s="237" t="str">
        <f t="shared" si="557"/>
        <v>0425500303共同生活援助（指定共同生活援助）</v>
      </c>
      <c r="B3291" s="237" t="s">
        <v>12698</v>
      </c>
      <c r="C3291" s="237" t="s">
        <v>12699</v>
      </c>
      <c r="D3291" s="237" t="str">
        <f t="shared" si="558"/>
        <v>トクテイヒエイリカツドウホウジンアユミ</v>
      </c>
      <c r="E3291" s="237" t="s">
        <v>7956</v>
      </c>
      <c r="F3291" s="237" t="str">
        <f t="shared" si="559"/>
        <v>989</v>
      </c>
      <c r="G3291" s="237" t="str">
        <f t="shared" si="560"/>
        <v>3216</v>
      </c>
      <c r="H3291" s="237" t="s">
        <v>12700</v>
      </c>
      <c r="I3291" s="237" t="str">
        <f t="shared" si="561"/>
        <v>仙台市青葉区高野原２丁目２番２１号</v>
      </c>
      <c r="J3291" s="237" t="s">
        <v>12701</v>
      </c>
      <c r="K3291" s="237" t="s">
        <v>12701</v>
      </c>
      <c r="L3291" s="237" t="s">
        <v>248</v>
      </c>
      <c r="M3291" s="237" t="s">
        <v>12702</v>
      </c>
      <c r="N3291" s="237" t="s">
        <v>14455</v>
      </c>
      <c r="O3291" s="237" t="s">
        <v>14456</v>
      </c>
      <c r="P3291" s="237" t="s">
        <v>12409</v>
      </c>
      <c r="Q3291" s="237" t="s">
        <v>8511</v>
      </c>
      <c r="R3291" s="237" t="s">
        <v>14457</v>
      </c>
      <c r="S3291" s="237" t="s">
        <v>12701</v>
      </c>
      <c r="T3291" s="237" t="s">
        <v>12701</v>
      </c>
      <c r="U3291" s="237" t="s">
        <v>14458</v>
      </c>
      <c r="V3291" s="237" t="s">
        <v>19060</v>
      </c>
      <c r="W3291" s="237"/>
      <c r="X3291" s="237" t="s">
        <v>13229</v>
      </c>
      <c r="Y3291" s="237" t="s">
        <v>14455</v>
      </c>
      <c r="Z3291" s="237" t="s">
        <v>14456</v>
      </c>
      <c r="AA3291" s="237" t="str">
        <f t="shared" si="562"/>
        <v>グループホームアユミ</v>
      </c>
      <c r="AB3291" s="237" t="s">
        <v>12409</v>
      </c>
      <c r="AC3291" s="237" t="str">
        <f t="shared" si="563"/>
        <v>981</v>
      </c>
      <c r="AD3291" s="237" t="str">
        <f t="shared" si="564"/>
        <v>8002</v>
      </c>
      <c r="AE3291" s="237" t="s">
        <v>8511</v>
      </c>
      <c r="AF3291" s="237" t="s">
        <v>14457</v>
      </c>
      <c r="AG3291" s="237" t="str">
        <f t="shared" si="565"/>
        <v>仙台市泉区南光台南三丁目35番10号</v>
      </c>
      <c r="AH3291" s="237" t="s">
        <v>12701</v>
      </c>
      <c r="AI3291" s="237" t="s">
        <v>12701</v>
      </c>
      <c r="AJ3291" s="237" t="s">
        <v>260</v>
      </c>
    </row>
    <row r="3292" spans="1:36">
      <c r="A3292" s="237" t="str">
        <f t="shared" si="557"/>
        <v>0425500311共同生活介護</v>
      </c>
      <c r="B3292" s="237" t="s">
        <v>3096</v>
      </c>
      <c r="C3292" s="237" t="s">
        <v>3097</v>
      </c>
      <c r="D3292" s="237" t="str">
        <f t="shared" si="558"/>
        <v>シャカイフクシホウジンミヤギケンシャカイフクシキョウギカイ</v>
      </c>
      <c r="E3292" s="237" t="s">
        <v>3098</v>
      </c>
      <c r="F3292" s="237" t="str">
        <f t="shared" si="559"/>
        <v>980</v>
      </c>
      <c r="G3292" s="237" t="str">
        <f t="shared" si="560"/>
        <v>0011</v>
      </c>
      <c r="H3292" s="237" t="s">
        <v>12280</v>
      </c>
      <c r="I3292" s="237" t="str">
        <f t="shared" si="561"/>
        <v>仙台市青葉区上杉一丁目２－３</v>
      </c>
      <c r="J3292" s="237" t="s">
        <v>12281</v>
      </c>
      <c r="K3292" s="237" t="s">
        <v>3101</v>
      </c>
      <c r="L3292" s="237" t="s">
        <v>353</v>
      </c>
      <c r="M3292" s="237" t="s">
        <v>3102</v>
      </c>
      <c r="N3292" s="237" t="s">
        <v>14462</v>
      </c>
      <c r="O3292" s="237" t="s">
        <v>14463</v>
      </c>
      <c r="P3292" s="237" t="s">
        <v>12422</v>
      </c>
      <c r="Q3292" s="237" t="s">
        <v>8511</v>
      </c>
      <c r="R3292" s="237" t="s">
        <v>14464</v>
      </c>
      <c r="S3292" s="237" t="s">
        <v>14465</v>
      </c>
      <c r="T3292" s="237" t="s">
        <v>14466</v>
      </c>
      <c r="U3292" s="237" t="s">
        <v>14467</v>
      </c>
      <c r="V3292" s="237" t="s">
        <v>13221</v>
      </c>
      <c r="W3292" s="237"/>
      <c r="X3292" s="237"/>
      <c r="Y3292" s="237" t="s">
        <v>14462</v>
      </c>
      <c r="Z3292" s="237" t="s">
        <v>14463</v>
      </c>
      <c r="AA3292" s="237" t="str">
        <f t="shared" si="562"/>
        <v>トミガオカホーム</v>
      </c>
      <c r="AB3292" s="237" t="s">
        <v>12422</v>
      </c>
      <c r="AC3292" s="237" t="str">
        <f t="shared" si="563"/>
        <v>981</v>
      </c>
      <c r="AD3292" s="237" t="str">
        <f t="shared" si="564"/>
        <v>3201</v>
      </c>
      <c r="AE3292" s="237" t="s">
        <v>8511</v>
      </c>
      <c r="AF3292" s="237" t="s">
        <v>14464</v>
      </c>
      <c r="AG3292" s="237" t="str">
        <f t="shared" si="565"/>
        <v>仙台市泉区泉ケ丘五丁目２６－１７</v>
      </c>
      <c r="AH3292" s="237" t="s">
        <v>14468</v>
      </c>
      <c r="AI3292" s="237" t="s">
        <v>14468</v>
      </c>
      <c r="AJ3292" s="237" t="s">
        <v>332</v>
      </c>
    </row>
    <row r="3293" spans="1:36">
      <c r="A3293" s="237" t="str">
        <f t="shared" si="557"/>
        <v>0425500311共同生活援助（指定共同生活援助）</v>
      </c>
      <c r="B3293" s="237" t="s">
        <v>3096</v>
      </c>
      <c r="C3293" s="237" t="s">
        <v>3097</v>
      </c>
      <c r="D3293" s="237" t="str">
        <f t="shared" si="558"/>
        <v>シャカイフクシホウジンミヤギケンシャカイフクシキョウギカイ</v>
      </c>
      <c r="E3293" s="237" t="s">
        <v>3098</v>
      </c>
      <c r="F3293" s="237" t="str">
        <f t="shared" si="559"/>
        <v>980</v>
      </c>
      <c r="G3293" s="237" t="str">
        <f t="shared" si="560"/>
        <v>0011</v>
      </c>
      <c r="H3293" s="237" t="s">
        <v>12280</v>
      </c>
      <c r="I3293" s="237" t="str">
        <f t="shared" si="561"/>
        <v>仙台市青葉区上杉一丁目２－３</v>
      </c>
      <c r="J3293" s="237" t="s">
        <v>12281</v>
      </c>
      <c r="K3293" s="237" t="s">
        <v>3101</v>
      </c>
      <c r="L3293" s="237" t="s">
        <v>353</v>
      </c>
      <c r="M3293" s="237" t="s">
        <v>3102</v>
      </c>
      <c r="N3293" s="237" t="s">
        <v>14462</v>
      </c>
      <c r="O3293" s="237" t="s">
        <v>14463</v>
      </c>
      <c r="P3293" s="237" t="s">
        <v>12422</v>
      </c>
      <c r="Q3293" s="237" t="s">
        <v>8511</v>
      </c>
      <c r="R3293" s="237" t="s">
        <v>14464</v>
      </c>
      <c r="S3293" s="237" t="s">
        <v>14465</v>
      </c>
      <c r="T3293" s="237" t="s">
        <v>14466</v>
      </c>
      <c r="U3293" s="237" t="s">
        <v>14467</v>
      </c>
      <c r="V3293" s="237" t="s">
        <v>19060</v>
      </c>
      <c r="W3293" s="237"/>
      <c r="X3293" s="237" t="s">
        <v>13229</v>
      </c>
      <c r="Y3293" s="237" t="s">
        <v>14462</v>
      </c>
      <c r="Z3293" s="237" t="s">
        <v>14463</v>
      </c>
      <c r="AA3293" s="237" t="str">
        <f t="shared" si="562"/>
        <v>トミガオカホーム</v>
      </c>
      <c r="AB3293" s="237" t="s">
        <v>12422</v>
      </c>
      <c r="AC3293" s="237" t="str">
        <f t="shared" si="563"/>
        <v>981</v>
      </c>
      <c r="AD3293" s="237" t="str">
        <f t="shared" si="564"/>
        <v>3201</v>
      </c>
      <c r="AE3293" s="237" t="s">
        <v>8511</v>
      </c>
      <c r="AF3293" s="237" t="s">
        <v>14464</v>
      </c>
      <c r="AG3293" s="237" t="str">
        <f t="shared" si="565"/>
        <v>仙台市泉区泉ケ丘五丁目２６－１７</v>
      </c>
      <c r="AH3293" s="237" t="s">
        <v>14468</v>
      </c>
      <c r="AI3293" s="237" t="s">
        <v>14468</v>
      </c>
      <c r="AJ3293" s="237" t="s">
        <v>260</v>
      </c>
    </row>
    <row r="3294" spans="1:36">
      <c r="A3294" s="237" t="str">
        <f t="shared" si="557"/>
        <v>0425500329共同生活介護</v>
      </c>
      <c r="B3294" s="237" t="s">
        <v>3096</v>
      </c>
      <c r="C3294" s="237" t="s">
        <v>3097</v>
      </c>
      <c r="D3294" s="237" t="str">
        <f t="shared" si="558"/>
        <v>シャカイフクシホウジンミヤギケンシャカイフクシキョウギカイ</v>
      </c>
      <c r="E3294" s="237" t="s">
        <v>3098</v>
      </c>
      <c r="F3294" s="237" t="str">
        <f t="shared" si="559"/>
        <v>980</v>
      </c>
      <c r="G3294" s="237" t="str">
        <f t="shared" si="560"/>
        <v>0011</v>
      </c>
      <c r="H3294" s="237" t="s">
        <v>12280</v>
      </c>
      <c r="I3294" s="237" t="str">
        <f t="shared" si="561"/>
        <v>仙台市青葉区上杉一丁目２－３</v>
      </c>
      <c r="J3294" s="237" t="s">
        <v>12281</v>
      </c>
      <c r="K3294" s="237" t="s">
        <v>3101</v>
      </c>
      <c r="L3294" s="237" t="s">
        <v>353</v>
      </c>
      <c r="M3294" s="237" t="s">
        <v>3102</v>
      </c>
      <c r="N3294" s="237" t="s">
        <v>14469</v>
      </c>
      <c r="O3294" s="237" t="s">
        <v>14470</v>
      </c>
      <c r="P3294" s="237" t="s">
        <v>5960</v>
      </c>
      <c r="Q3294" s="237" t="s">
        <v>8511</v>
      </c>
      <c r="R3294" s="237" t="s">
        <v>14471</v>
      </c>
      <c r="S3294" s="237" t="s">
        <v>14472</v>
      </c>
      <c r="T3294" s="237" t="s">
        <v>14473</v>
      </c>
      <c r="U3294" s="237" t="s">
        <v>14474</v>
      </c>
      <c r="V3294" s="237" t="s">
        <v>13221</v>
      </c>
      <c r="W3294" s="237"/>
      <c r="X3294" s="237"/>
      <c r="Y3294" s="237" t="s">
        <v>14469</v>
      </c>
      <c r="Z3294" s="237" t="s">
        <v>14470</v>
      </c>
      <c r="AA3294" s="237" t="str">
        <f t="shared" si="562"/>
        <v>ワガヤ</v>
      </c>
      <c r="AB3294" s="237" t="s">
        <v>5960</v>
      </c>
      <c r="AC3294" s="237" t="str">
        <f t="shared" si="563"/>
        <v>981</v>
      </c>
      <c r="AD3294" s="237" t="str">
        <f t="shared" si="564"/>
        <v>3212</v>
      </c>
      <c r="AE3294" s="237" t="s">
        <v>8511</v>
      </c>
      <c r="AF3294" s="237" t="s">
        <v>14471</v>
      </c>
      <c r="AG3294" s="237" t="str">
        <f t="shared" si="565"/>
        <v>仙台市泉区長命ケ丘4丁目31-22</v>
      </c>
      <c r="AH3294" s="237" t="s">
        <v>14472</v>
      </c>
      <c r="AI3294" s="237" t="s">
        <v>14473</v>
      </c>
      <c r="AJ3294" s="237" t="s">
        <v>332</v>
      </c>
    </row>
    <row r="3295" spans="1:36">
      <c r="A3295" s="237" t="str">
        <f t="shared" si="557"/>
        <v>0425500329共同生活援助（指定共同生活援助）</v>
      </c>
      <c r="B3295" s="237" t="s">
        <v>3096</v>
      </c>
      <c r="C3295" s="237" t="s">
        <v>3097</v>
      </c>
      <c r="D3295" s="237" t="str">
        <f t="shared" si="558"/>
        <v>シャカイフクシホウジンミヤギケンシャカイフクシキョウギカイ</v>
      </c>
      <c r="E3295" s="237" t="s">
        <v>3098</v>
      </c>
      <c r="F3295" s="237" t="str">
        <f t="shared" si="559"/>
        <v>980</v>
      </c>
      <c r="G3295" s="237" t="str">
        <f t="shared" si="560"/>
        <v>0011</v>
      </c>
      <c r="H3295" s="237" t="s">
        <v>12280</v>
      </c>
      <c r="I3295" s="237" t="str">
        <f t="shared" si="561"/>
        <v>仙台市青葉区上杉一丁目２－３</v>
      </c>
      <c r="J3295" s="237" t="s">
        <v>12281</v>
      </c>
      <c r="K3295" s="237" t="s">
        <v>3101</v>
      </c>
      <c r="L3295" s="237" t="s">
        <v>353</v>
      </c>
      <c r="M3295" s="237" t="s">
        <v>3102</v>
      </c>
      <c r="N3295" s="237" t="s">
        <v>14469</v>
      </c>
      <c r="O3295" s="237" t="s">
        <v>14470</v>
      </c>
      <c r="P3295" s="237" t="s">
        <v>5960</v>
      </c>
      <c r="Q3295" s="237" t="s">
        <v>8511</v>
      </c>
      <c r="R3295" s="237" t="s">
        <v>14471</v>
      </c>
      <c r="S3295" s="237" t="s">
        <v>14472</v>
      </c>
      <c r="T3295" s="237" t="s">
        <v>14473</v>
      </c>
      <c r="U3295" s="237" t="s">
        <v>14474</v>
      </c>
      <c r="V3295" s="237" t="s">
        <v>19060</v>
      </c>
      <c r="W3295" s="237"/>
      <c r="X3295" s="237" t="s">
        <v>13229</v>
      </c>
      <c r="Y3295" s="237" t="s">
        <v>14469</v>
      </c>
      <c r="Z3295" s="237" t="s">
        <v>14470</v>
      </c>
      <c r="AA3295" s="237" t="str">
        <f t="shared" si="562"/>
        <v>ワガヤ</v>
      </c>
      <c r="AB3295" s="237" t="s">
        <v>5960</v>
      </c>
      <c r="AC3295" s="237" t="str">
        <f t="shared" si="563"/>
        <v>981</v>
      </c>
      <c r="AD3295" s="237" t="str">
        <f t="shared" si="564"/>
        <v>3212</v>
      </c>
      <c r="AE3295" s="237" t="s">
        <v>8511</v>
      </c>
      <c r="AF3295" s="237" t="s">
        <v>14471</v>
      </c>
      <c r="AG3295" s="237" t="str">
        <f t="shared" si="565"/>
        <v>仙台市泉区長命ケ丘4丁目31-22</v>
      </c>
      <c r="AH3295" s="237" t="s">
        <v>14472</v>
      </c>
      <c r="AI3295" s="237" t="s">
        <v>14473</v>
      </c>
      <c r="AJ3295" s="237" t="s">
        <v>260</v>
      </c>
    </row>
    <row r="3296" spans="1:36">
      <c r="A3296" s="237" t="str">
        <f t="shared" si="557"/>
        <v>0425500337共同生活介護</v>
      </c>
      <c r="B3296" s="237" t="s">
        <v>9377</v>
      </c>
      <c r="C3296" s="237" t="s">
        <v>9378</v>
      </c>
      <c r="D3296" s="237" t="str">
        <f t="shared" si="558"/>
        <v>シャカイフクシホウジンアイセンカイ</v>
      </c>
      <c r="E3296" s="237" t="s">
        <v>9379</v>
      </c>
      <c r="F3296" s="237" t="str">
        <f t="shared" si="559"/>
        <v>981</v>
      </c>
      <c r="G3296" s="237" t="str">
        <f t="shared" si="560"/>
        <v>3126</v>
      </c>
      <c r="H3296" s="237" t="s">
        <v>9380</v>
      </c>
      <c r="I3296" s="237" t="str">
        <f t="shared" si="561"/>
        <v>仙台市泉区泉中央南１５番地</v>
      </c>
      <c r="J3296" s="237" t="s">
        <v>9381</v>
      </c>
      <c r="K3296" s="237" t="s">
        <v>9382</v>
      </c>
      <c r="L3296" s="237" t="s">
        <v>248</v>
      </c>
      <c r="M3296" s="237" t="s">
        <v>9383</v>
      </c>
      <c r="N3296" s="237" t="s">
        <v>14475</v>
      </c>
      <c r="O3296" s="237" t="s">
        <v>14476</v>
      </c>
      <c r="P3296" s="237" t="s">
        <v>9558</v>
      </c>
      <c r="Q3296" s="237" t="s">
        <v>8511</v>
      </c>
      <c r="R3296" s="237" t="s">
        <v>14477</v>
      </c>
      <c r="S3296" s="237" t="s">
        <v>14478</v>
      </c>
      <c r="T3296" s="237" t="s">
        <v>14478</v>
      </c>
      <c r="U3296" s="237" t="s">
        <v>14479</v>
      </c>
      <c r="V3296" s="237" t="s">
        <v>13221</v>
      </c>
      <c r="W3296" s="237"/>
      <c r="X3296" s="237"/>
      <c r="Y3296" s="237" t="s">
        <v>14480</v>
      </c>
      <c r="Z3296" s="237" t="s">
        <v>14481</v>
      </c>
      <c r="AA3296" s="237" t="str">
        <f t="shared" si="562"/>
        <v>ケアホームハギ</v>
      </c>
      <c r="AB3296" s="237" t="s">
        <v>9558</v>
      </c>
      <c r="AC3296" s="237" t="str">
        <f t="shared" si="563"/>
        <v>981</v>
      </c>
      <c r="AD3296" s="237" t="str">
        <f t="shared" si="564"/>
        <v>3131</v>
      </c>
      <c r="AE3296" s="237" t="s">
        <v>8511</v>
      </c>
      <c r="AF3296" s="237" t="s">
        <v>14477</v>
      </c>
      <c r="AG3296" s="237" t="str">
        <f t="shared" si="565"/>
        <v>仙台市泉区七北田字道２９－１</v>
      </c>
      <c r="AH3296" s="237" t="s">
        <v>14478</v>
      </c>
      <c r="AI3296" s="237" t="s">
        <v>14482</v>
      </c>
      <c r="AJ3296" s="237" t="s">
        <v>332</v>
      </c>
    </row>
    <row r="3297" spans="1:36">
      <c r="A3297" s="237" t="str">
        <f t="shared" si="557"/>
        <v>0425500337共同生活援助（指定共同生活援助）</v>
      </c>
      <c r="B3297" s="237" t="s">
        <v>9377</v>
      </c>
      <c r="C3297" s="237" t="s">
        <v>9378</v>
      </c>
      <c r="D3297" s="237" t="str">
        <f t="shared" si="558"/>
        <v>シャカイフクシホウジンアイセンカイ</v>
      </c>
      <c r="E3297" s="237" t="s">
        <v>9379</v>
      </c>
      <c r="F3297" s="237" t="str">
        <f t="shared" si="559"/>
        <v>981</v>
      </c>
      <c r="G3297" s="237" t="str">
        <f t="shared" si="560"/>
        <v>3126</v>
      </c>
      <c r="H3297" s="237" t="s">
        <v>9380</v>
      </c>
      <c r="I3297" s="237" t="str">
        <f t="shared" si="561"/>
        <v>仙台市泉区泉中央南１５番地</v>
      </c>
      <c r="J3297" s="237" t="s">
        <v>9381</v>
      </c>
      <c r="K3297" s="237" t="s">
        <v>9382</v>
      </c>
      <c r="L3297" s="237" t="s">
        <v>248</v>
      </c>
      <c r="M3297" s="237" t="s">
        <v>9383</v>
      </c>
      <c r="N3297" s="237" t="s">
        <v>14475</v>
      </c>
      <c r="O3297" s="237" t="s">
        <v>14476</v>
      </c>
      <c r="P3297" s="237" t="s">
        <v>9558</v>
      </c>
      <c r="Q3297" s="237" t="s">
        <v>8511</v>
      </c>
      <c r="R3297" s="237" t="s">
        <v>14477</v>
      </c>
      <c r="S3297" s="237" t="s">
        <v>14478</v>
      </c>
      <c r="T3297" s="237" t="s">
        <v>14478</v>
      </c>
      <c r="U3297" s="237" t="s">
        <v>14479</v>
      </c>
      <c r="V3297" s="237" t="s">
        <v>19060</v>
      </c>
      <c r="W3297" s="237"/>
      <c r="X3297" s="237" t="s">
        <v>13229</v>
      </c>
      <c r="Y3297" s="237" t="s">
        <v>14475</v>
      </c>
      <c r="Z3297" s="237" t="s">
        <v>14476</v>
      </c>
      <c r="AA3297" s="237" t="str">
        <f t="shared" si="562"/>
        <v>ショウガイシャキョウドウセイカツエンジョ　ハギ</v>
      </c>
      <c r="AB3297" s="237" t="s">
        <v>9558</v>
      </c>
      <c r="AC3297" s="237" t="str">
        <f t="shared" si="563"/>
        <v>981</v>
      </c>
      <c r="AD3297" s="237" t="str">
        <f t="shared" si="564"/>
        <v>3131</v>
      </c>
      <c r="AE3297" s="237" t="s">
        <v>8511</v>
      </c>
      <c r="AF3297" s="237" t="s">
        <v>14477</v>
      </c>
      <c r="AG3297" s="237" t="str">
        <f t="shared" si="565"/>
        <v>仙台市泉区七北田字道２９－１</v>
      </c>
      <c r="AH3297" s="237" t="s">
        <v>14478</v>
      </c>
      <c r="AI3297" s="237" t="s">
        <v>14482</v>
      </c>
      <c r="AJ3297" s="237" t="s">
        <v>260</v>
      </c>
    </row>
    <row r="3298" spans="1:36">
      <c r="A3298" s="237" t="str">
        <f t="shared" si="557"/>
        <v>0425500345共同生活援助</v>
      </c>
      <c r="B3298" s="237" t="s">
        <v>4646</v>
      </c>
      <c r="C3298" s="237" t="s">
        <v>4647</v>
      </c>
      <c r="D3298" s="237" t="str">
        <f t="shared" si="558"/>
        <v>シャカイフクシホウジンチャレンジドライフ</v>
      </c>
      <c r="E3298" s="237" t="s">
        <v>4648</v>
      </c>
      <c r="F3298" s="237" t="str">
        <f t="shared" si="559"/>
        <v>981</v>
      </c>
      <c r="G3298" s="237" t="str">
        <f t="shared" si="560"/>
        <v>3203</v>
      </c>
      <c r="H3298" s="237" t="s">
        <v>10796</v>
      </c>
      <c r="I3298" s="237" t="str">
        <f t="shared" si="561"/>
        <v>仙台市泉区高森７丁目１番地の４</v>
      </c>
      <c r="J3298" s="237" t="s">
        <v>10797</v>
      </c>
      <c r="K3298" s="237" t="s">
        <v>7598</v>
      </c>
      <c r="L3298" s="237" t="s">
        <v>248</v>
      </c>
      <c r="M3298" s="237" t="s">
        <v>4652</v>
      </c>
      <c r="N3298" s="237" t="s">
        <v>14483</v>
      </c>
      <c r="O3298" s="237" t="s">
        <v>14484</v>
      </c>
      <c r="P3298" s="237" t="s">
        <v>12409</v>
      </c>
      <c r="Q3298" s="237" t="s">
        <v>8511</v>
      </c>
      <c r="R3298" s="237" t="s">
        <v>14485</v>
      </c>
      <c r="S3298" s="237" t="s">
        <v>14486</v>
      </c>
      <c r="T3298" s="237"/>
      <c r="U3298" s="237" t="s">
        <v>14487</v>
      </c>
      <c r="V3298" s="237" t="s">
        <v>13222</v>
      </c>
      <c r="W3298" s="237"/>
      <c r="X3298" s="237"/>
      <c r="Y3298" s="237" t="s">
        <v>14483</v>
      </c>
      <c r="Z3298" s="237" t="s">
        <v>14484</v>
      </c>
      <c r="AA3298" s="237" t="str">
        <f t="shared" si="562"/>
        <v>グループホームサンヒルズ</v>
      </c>
      <c r="AB3298" s="237" t="s">
        <v>12409</v>
      </c>
      <c r="AC3298" s="237" t="str">
        <f t="shared" si="563"/>
        <v>981</v>
      </c>
      <c r="AD3298" s="237" t="str">
        <f t="shared" si="564"/>
        <v>8002</v>
      </c>
      <c r="AE3298" s="237" t="s">
        <v>8511</v>
      </c>
      <c r="AF3298" s="237" t="s">
        <v>14485</v>
      </c>
      <c r="AG3298" s="237" t="str">
        <f t="shared" si="565"/>
        <v>仙台市泉区南光台南三丁目２３－２１</v>
      </c>
      <c r="AH3298" s="237" t="s">
        <v>14486</v>
      </c>
      <c r="AI3298" s="237"/>
      <c r="AJ3298" s="237" t="s">
        <v>332</v>
      </c>
    </row>
    <row r="3299" spans="1:36">
      <c r="A3299" s="237" t="str">
        <f t="shared" si="557"/>
        <v>0425500352共同生活援助（外部サービス利用型）</v>
      </c>
      <c r="B3299" s="237" t="s">
        <v>12517</v>
      </c>
      <c r="C3299" s="237" t="s">
        <v>12518</v>
      </c>
      <c r="D3299" s="237" t="str">
        <f t="shared" si="558"/>
        <v>トクテイヒエイリカツドウホウジンキララクラブ</v>
      </c>
      <c r="E3299" s="237" t="s">
        <v>9006</v>
      </c>
      <c r="F3299" s="237" t="str">
        <f t="shared" si="559"/>
        <v>981</v>
      </c>
      <c r="G3299" s="237" t="str">
        <f t="shared" si="560"/>
        <v>8003</v>
      </c>
      <c r="H3299" s="237" t="s">
        <v>12519</v>
      </c>
      <c r="I3299" s="237" t="str">
        <f t="shared" si="561"/>
        <v>仙台市泉区南光台2-9-67</v>
      </c>
      <c r="J3299" s="237" t="s">
        <v>12520</v>
      </c>
      <c r="K3299" s="237" t="s">
        <v>12520</v>
      </c>
      <c r="L3299" s="237" t="s">
        <v>248</v>
      </c>
      <c r="M3299" s="237" t="s">
        <v>12521</v>
      </c>
      <c r="N3299" s="237" t="s">
        <v>14488</v>
      </c>
      <c r="O3299" s="237" t="s">
        <v>14489</v>
      </c>
      <c r="P3299" s="237" t="s">
        <v>7883</v>
      </c>
      <c r="Q3299" s="237" t="s">
        <v>8511</v>
      </c>
      <c r="R3299" s="237" t="s">
        <v>14490</v>
      </c>
      <c r="S3299" s="237" t="s">
        <v>14491</v>
      </c>
      <c r="T3299" s="237" t="s">
        <v>14491</v>
      </c>
      <c r="U3299" s="237" t="s">
        <v>14492</v>
      </c>
      <c r="V3299" s="237" t="s">
        <v>19061</v>
      </c>
      <c r="W3299" s="237"/>
      <c r="X3299" s="237" t="s">
        <v>13322</v>
      </c>
      <c r="Y3299" s="237" t="s">
        <v>14488</v>
      </c>
      <c r="Z3299" s="237" t="s">
        <v>14489</v>
      </c>
      <c r="AA3299" s="237" t="str">
        <f t="shared" si="562"/>
        <v>グループホームイズミ</v>
      </c>
      <c r="AB3299" s="237" t="s">
        <v>7883</v>
      </c>
      <c r="AC3299" s="237" t="str">
        <f t="shared" si="563"/>
        <v>981</v>
      </c>
      <c r="AD3299" s="237" t="str">
        <f t="shared" si="564"/>
        <v>3132</v>
      </c>
      <c r="AE3299" s="237" t="s">
        <v>8511</v>
      </c>
      <c r="AF3299" s="237" t="s">
        <v>14490</v>
      </c>
      <c r="AG3299" s="237" t="str">
        <f t="shared" si="565"/>
        <v>仙台市泉区将監六丁目６－２</v>
      </c>
      <c r="AH3299" s="237" t="s">
        <v>14491</v>
      </c>
      <c r="AI3299" s="237" t="s">
        <v>14491</v>
      </c>
      <c r="AJ3299" s="237" t="s">
        <v>332</v>
      </c>
    </row>
    <row r="3300" spans="1:36">
      <c r="A3300" s="237" t="str">
        <f t="shared" si="557"/>
        <v>0425500360共同生活援助</v>
      </c>
      <c r="B3300" s="237" t="s">
        <v>13091</v>
      </c>
      <c r="C3300" s="237" t="s">
        <v>13092</v>
      </c>
      <c r="D3300" s="237" t="str">
        <f t="shared" si="558"/>
        <v>トクテイヒエイリカツドウホウジンソキウスセンダイ</v>
      </c>
      <c r="E3300" s="237" t="s">
        <v>7360</v>
      </c>
      <c r="F3300" s="237" t="str">
        <f t="shared" si="559"/>
        <v>981</v>
      </c>
      <c r="G3300" s="237" t="str">
        <f t="shared" si="560"/>
        <v>8006</v>
      </c>
      <c r="H3300" s="237" t="s">
        <v>13093</v>
      </c>
      <c r="I3300" s="237" t="str">
        <f t="shared" si="561"/>
        <v>仙台市泉区黒松一丁目26番15号105</v>
      </c>
      <c r="J3300" s="237" t="s">
        <v>13094</v>
      </c>
      <c r="K3300" s="237" t="s">
        <v>13094</v>
      </c>
      <c r="L3300" s="237" t="s">
        <v>248</v>
      </c>
      <c r="M3300" s="237" t="s">
        <v>13095</v>
      </c>
      <c r="N3300" s="237" t="s">
        <v>14493</v>
      </c>
      <c r="O3300" s="237" t="s">
        <v>14494</v>
      </c>
      <c r="P3300" s="237" t="s">
        <v>9539</v>
      </c>
      <c r="Q3300" s="237" t="s">
        <v>8511</v>
      </c>
      <c r="R3300" s="237" t="s">
        <v>14495</v>
      </c>
      <c r="S3300" s="237" t="s">
        <v>14496</v>
      </c>
      <c r="T3300" s="237" t="s">
        <v>14496</v>
      </c>
      <c r="U3300" s="237" t="s">
        <v>14497</v>
      </c>
      <c r="V3300" s="237" t="s">
        <v>13222</v>
      </c>
      <c r="W3300" s="237"/>
      <c r="X3300" s="237"/>
      <c r="Y3300" s="237" t="s">
        <v>14493</v>
      </c>
      <c r="Z3300" s="237" t="s">
        <v>14494</v>
      </c>
      <c r="AA3300" s="237" t="str">
        <f t="shared" si="562"/>
        <v>ホーム・ソキウス</v>
      </c>
      <c r="AB3300" s="237" t="s">
        <v>9539</v>
      </c>
      <c r="AC3300" s="237" t="str">
        <f t="shared" si="563"/>
        <v>981</v>
      </c>
      <c r="AD3300" s="237" t="str">
        <f t="shared" si="564"/>
        <v>8001</v>
      </c>
      <c r="AE3300" s="237" t="s">
        <v>8511</v>
      </c>
      <c r="AF3300" s="237" t="s">
        <v>14495</v>
      </c>
      <c r="AG3300" s="237" t="str">
        <f t="shared" si="565"/>
        <v>仙台市泉区南光台東二丁目２１－１１</v>
      </c>
      <c r="AH3300" s="237" t="s">
        <v>14496</v>
      </c>
      <c r="AI3300" s="237" t="s">
        <v>14496</v>
      </c>
      <c r="AJ3300" s="237" t="s">
        <v>332</v>
      </c>
    </row>
    <row r="3301" spans="1:36">
      <c r="A3301" s="237" t="str">
        <f t="shared" si="557"/>
        <v>0425500485共同生活介護</v>
      </c>
      <c r="B3301" s="237" t="s">
        <v>14498</v>
      </c>
      <c r="C3301" s="237" t="s">
        <v>14499</v>
      </c>
      <c r="D3301" s="237" t="str">
        <f t="shared" si="558"/>
        <v>ユウゲンガイシャナチュラルプランニングサービス</v>
      </c>
      <c r="E3301" s="237" t="s">
        <v>9539</v>
      </c>
      <c r="F3301" s="237" t="str">
        <f t="shared" si="559"/>
        <v>981</v>
      </c>
      <c r="G3301" s="237" t="str">
        <f t="shared" si="560"/>
        <v>8001</v>
      </c>
      <c r="H3301" s="237" t="s">
        <v>14500</v>
      </c>
      <c r="I3301" s="237" t="str">
        <f t="shared" si="561"/>
        <v>仙台市泉区南光台東二丁目21番11号</v>
      </c>
      <c r="J3301" s="237" t="s">
        <v>14501</v>
      </c>
      <c r="K3301" s="237" t="s">
        <v>14501</v>
      </c>
      <c r="L3301" s="237" t="s">
        <v>339</v>
      </c>
      <c r="M3301" s="237" t="s">
        <v>14502</v>
      </c>
      <c r="N3301" s="237" t="s">
        <v>14503</v>
      </c>
      <c r="O3301" s="237" t="s">
        <v>14504</v>
      </c>
      <c r="P3301" s="237" t="s">
        <v>9539</v>
      </c>
      <c r="Q3301" s="237" t="s">
        <v>8511</v>
      </c>
      <c r="R3301" s="237" t="s">
        <v>14500</v>
      </c>
      <c r="S3301" s="237" t="s">
        <v>14501</v>
      </c>
      <c r="T3301" s="237" t="s">
        <v>14501</v>
      </c>
      <c r="U3301" s="237" t="s">
        <v>14505</v>
      </c>
      <c r="V3301" s="237" t="s">
        <v>13221</v>
      </c>
      <c r="W3301" s="237"/>
      <c r="X3301" s="237"/>
      <c r="Y3301" s="237" t="s">
        <v>14503</v>
      </c>
      <c r="Z3301" s="237" t="s">
        <v>14504</v>
      </c>
      <c r="AA3301" s="237" t="str">
        <f t="shared" si="562"/>
        <v>Ｔタイム</v>
      </c>
      <c r="AB3301" s="237" t="s">
        <v>9539</v>
      </c>
      <c r="AC3301" s="237" t="str">
        <f t="shared" si="563"/>
        <v>981</v>
      </c>
      <c r="AD3301" s="237" t="str">
        <f t="shared" si="564"/>
        <v>8001</v>
      </c>
      <c r="AE3301" s="237" t="s">
        <v>8511</v>
      </c>
      <c r="AF3301" s="237" t="s">
        <v>14495</v>
      </c>
      <c r="AG3301" s="237" t="str">
        <f t="shared" si="565"/>
        <v>仙台市泉区南光台東二丁目２１－１１</v>
      </c>
      <c r="AH3301" s="237" t="s">
        <v>14506</v>
      </c>
      <c r="AI3301" s="237" t="s">
        <v>14506</v>
      </c>
      <c r="AJ3301" s="237" t="s">
        <v>332</v>
      </c>
    </row>
    <row r="3302" spans="1:36">
      <c r="A3302" s="237" t="str">
        <f t="shared" si="557"/>
        <v>0425500485共同生活援助（指定共同生活援助）</v>
      </c>
      <c r="B3302" s="237" t="s">
        <v>14498</v>
      </c>
      <c r="C3302" s="237" t="s">
        <v>14499</v>
      </c>
      <c r="D3302" s="237" t="str">
        <f t="shared" si="558"/>
        <v>ユウゲンガイシャナチュラルプランニングサービス</v>
      </c>
      <c r="E3302" s="237" t="s">
        <v>9539</v>
      </c>
      <c r="F3302" s="237" t="str">
        <f t="shared" si="559"/>
        <v>981</v>
      </c>
      <c r="G3302" s="237" t="str">
        <f t="shared" si="560"/>
        <v>8001</v>
      </c>
      <c r="H3302" s="237" t="s">
        <v>14500</v>
      </c>
      <c r="I3302" s="237" t="str">
        <f t="shared" si="561"/>
        <v>仙台市泉区南光台東二丁目21番11号</v>
      </c>
      <c r="J3302" s="237" t="s">
        <v>14501</v>
      </c>
      <c r="K3302" s="237" t="s">
        <v>14501</v>
      </c>
      <c r="L3302" s="237" t="s">
        <v>339</v>
      </c>
      <c r="M3302" s="237" t="s">
        <v>14502</v>
      </c>
      <c r="N3302" s="237" t="s">
        <v>14503</v>
      </c>
      <c r="O3302" s="237" t="s">
        <v>14504</v>
      </c>
      <c r="P3302" s="237" t="s">
        <v>9539</v>
      </c>
      <c r="Q3302" s="237" t="s">
        <v>8511</v>
      </c>
      <c r="R3302" s="237" t="s">
        <v>14500</v>
      </c>
      <c r="S3302" s="237" t="s">
        <v>14501</v>
      </c>
      <c r="T3302" s="237" t="s">
        <v>14501</v>
      </c>
      <c r="U3302" s="237" t="s">
        <v>14505</v>
      </c>
      <c r="V3302" s="237" t="s">
        <v>19060</v>
      </c>
      <c r="W3302" s="237"/>
      <c r="X3302" s="237" t="s">
        <v>13229</v>
      </c>
      <c r="Y3302" s="237" t="s">
        <v>14503</v>
      </c>
      <c r="Z3302" s="237" t="s">
        <v>14504</v>
      </c>
      <c r="AA3302" s="237" t="str">
        <f t="shared" si="562"/>
        <v>Ｔタイム</v>
      </c>
      <c r="AB3302" s="237" t="s">
        <v>9539</v>
      </c>
      <c r="AC3302" s="237" t="str">
        <f t="shared" si="563"/>
        <v>981</v>
      </c>
      <c r="AD3302" s="237" t="str">
        <f t="shared" si="564"/>
        <v>8001</v>
      </c>
      <c r="AE3302" s="237" t="s">
        <v>8511</v>
      </c>
      <c r="AF3302" s="237" t="s">
        <v>14495</v>
      </c>
      <c r="AG3302" s="237" t="str">
        <f t="shared" si="565"/>
        <v>仙台市泉区南光台東二丁目２１－１１</v>
      </c>
      <c r="AH3302" s="237" t="s">
        <v>14501</v>
      </c>
      <c r="AI3302" s="237" t="s">
        <v>14501</v>
      </c>
      <c r="AJ3302" s="237" t="s">
        <v>260</v>
      </c>
    </row>
    <row r="3303" spans="1:36">
      <c r="A3303" s="237" t="str">
        <f t="shared" si="557"/>
        <v>0425500774共同生活介護</v>
      </c>
      <c r="B3303" s="237" t="s">
        <v>8027</v>
      </c>
      <c r="C3303" s="237" t="s">
        <v>8028</v>
      </c>
      <c r="D3303" s="237" t="str">
        <f t="shared" si="558"/>
        <v>イッパンシャダンホウジンニホンフクシシエンキョウカイ</v>
      </c>
      <c r="E3303" s="237" t="s">
        <v>7204</v>
      </c>
      <c r="F3303" s="237" t="str">
        <f t="shared" si="559"/>
        <v>981</v>
      </c>
      <c r="G3303" s="237" t="str">
        <f t="shared" si="560"/>
        <v>0904</v>
      </c>
      <c r="H3303" s="237" t="s">
        <v>8029</v>
      </c>
      <c r="I3303" s="237" t="str">
        <f t="shared" si="561"/>
        <v>仙台市青葉区旭ケ丘一丁目29番２号アバンザ鵬図101</v>
      </c>
      <c r="J3303" s="237" t="s">
        <v>8030</v>
      </c>
      <c r="K3303" s="237" t="s">
        <v>8031</v>
      </c>
      <c r="L3303" s="237" t="s">
        <v>901</v>
      </c>
      <c r="M3303" s="237" t="s">
        <v>8032</v>
      </c>
      <c r="N3303" s="237" t="s">
        <v>12712</v>
      </c>
      <c r="O3303" s="237" t="s">
        <v>12713</v>
      </c>
      <c r="P3303" s="237" t="s">
        <v>7204</v>
      </c>
      <c r="Q3303" s="237" t="s">
        <v>6875</v>
      </c>
      <c r="R3303" s="237" t="s">
        <v>8467</v>
      </c>
      <c r="S3303" s="237" t="s">
        <v>12714</v>
      </c>
      <c r="T3303" s="237" t="s">
        <v>12715</v>
      </c>
      <c r="U3303" s="237" t="s">
        <v>14507</v>
      </c>
      <c r="V3303" s="237" t="s">
        <v>13221</v>
      </c>
      <c r="W3303" s="237"/>
      <c r="X3303" s="237"/>
      <c r="Y3303" s="237" t="s">
        <v>8027</v>
      </c>
      <c r="Z3303" s="237" t="s">
        <v>8028</v>
      </c>
      <c r="AA3303" s="237" t="str">
        <f t="shared" si="562"/>
        <v>イッパンシャダンホウジンニホンフクシシエンキョウカイ</v>
      </c>
      <c r="AB3303" s="237" t="s">
        <v>12719</v>
      </c>
      <c r="AC3303" s="237" t="str">
        <f t="shared" si="563"/>
        <v>981</v>
      </c>
      <c r="AD3303" s="237" t="str">
        <f t="shared" si="564"/>
        <v>3116</v>
      </c>
      <c r="AE3303" s="237" t="s">
        <v>8511</v>
      </c>
      <c r="AF3303" s="237" t="s">
        <v>12720</v>
      </c>
      <c r="AG3303" s="237" t="str">
        <f t="shared" si="565"/>
        <v>仙台市泉区高玉町２番地の２９</v>
      </c>
      <c r="AH3303" s="237" t="s">
        <v>12721</v>
      </c>
      <c r="AI3303" s="237" t="s">
        <v>12722</v>
      </c>
      <c r="AJ3303" s="237" t="s">
        <v>332</v>
      </c>
    </row>
    <row r="3304" spans="1:36">
      <c r="A3304" s="237" t="str">
        <f t="shared" si="557"/>
        <v>0425500774共同生活援助（指定共同生活援助）</v>
      </c>
      <c r="B3304" s="237" t="s">
        <v>8027</v>
      </c>
      <c r="C3304" s="237" t="s">
        <v>8028</v>
      </c>
      <c r="D3304" s="237" t="str">
        <f t="shared" si="558"/>
        <v>イッパンシャダンホウジンニホンフクシシエンキョウカイ</v>
      </c>
      <c r="E3304" s="237" t="s">
        <v>7204</v>
      </c>
      <c r="F3304" s="237" t="str">
        <f t="shared" si="559"/>
        <v>981</v>
      </c>
      <c r="G3304" s="237" t="str">
        <f t="shared" si="560"/>
        <v>0904</v>
      </c>
      <c r="H3304" s="237" t="s">
        <v>8029</v>
      </c>
      <c r="I3304" s="237" t="str">
        <f t="shared" si="561"/>
        <v>仙台市青葉区旭ケ丘一丁目29番２号アバンザ鵬図101</v>
      </c>
      <c r="J3304" s="237" t="s">
        <v>8030</v>
      </c>
      <c r="K3304" s="237" t="s">
        <v>8031</v>
      </c>
      <c r="L3304" s="237" t="s">
        <v>901</v>
      </c>
      <c r="M3304" s="237" t="s">
        <v>8032</v>
      </c>
      <c r="N3304" s="237" t="s">
        <v>12712</v>
      </c>
      <c r="O3304" s="237" t="s">
        <v>12713</v>
      </c>
      <c r="P3304" s="237" t="s">
        <v>7204</v>
      </c>
      <c r="Q3304" s="237" t="s">
        <v>6875</v>
      </c>
      <c r="R3304" s="237" t="s">
        <v>8467</v>
      </c>
      <c r="S3304" s="237" t="s">
        <v>12714</v>
      </c>
      <c r="T3304" s="237" t="s">
        <v>12715</v>
      </c>
      <c r="U3304" s="237" t="s">
        <v>14507</v>
      </c>
      <c r="V3304" s="237" t="s">
        <v>19060</v>
      </c>
      <c r="W3304" s="237"/>
      <c r="X3304" s="237" t="s">
        <v>13229</v>
      </c>
      <c r="Y3304" s="237" t="s">
        <v>12712</v>
      </c>
      <c r="Z3304" s="237" t="s">
        <v>12713</v>
      </c>
      <c r="AA3304" s="237" t="str">
        <f t="shared" si="562"/>
        <v>スマイルハウス</v>
      </c>
      <c r="AB3304" s="237" t="s">
        <v>7204</v>
      </c>
      <c r="AC3304" s="237" t="str">
        <f t="shared" si="563"/>
        <v>981</v>
      </c>
      <c r="AD3304" s="237" t="str">
        <f t="shared" si="564"/>
        <v>0904</v>
      </c>
      <c r="AE3304" s="237" t="s">
        <v>6875</v>
      </c>
      <c r="AF3304" s="237" t="s">
        <v>8467</v>
      </c>
      <c r="AG3304" s="237" t="str">
        <f t="shared" si="565"/>
        <v>仙台市青葉区旭ケ丘三丁目16番21号</v>
      </c>
      <c r="AH3304" s="237" t="s">
        <v>12714</v>
      </c>
      <c r="AI3304" s="237" t="s">
        <v>12715</v>
      </c>
      <c r="AJ3304" s="237" t="s">
        <v>260</v>
      </c>
    </row>
    <row r="3305" spans="1:36">
      <c r="A3305" s="237" t="str">
        <f t="shared" si="557"/>
        <v>0425500865共同生活介護</v>
      </c>
      <c r="B3305" s="237" t="s">
        <v>12813</v>
      </c>
      <c r="C3305" s="237" t="s">
        <v>12814</v>
      </c>
      <c r="D3305" s="237" t="str">
        <f t="shared" si="558"/>
        <v>ゴウドウカイシャフォースマイリング</v>
      </c>
      <c r="E3305" s="237" t="s">
        <v>12284</v>
      </c>
      <c r="F3305" s="237" t="str">
        <f t="shared" si="559"/>
        <v>981</v>
      </c>
      <c r="G3305" s="237" t="str">
        <f t="shared" si="560"/>
        <v>3213</v>
      </c>
      <c r="H3305" s="237" t="s">
        <v>12815</v>
      </c>
      <c r="I3305" s="237" t="str">
        <f t="shared" si="561"/>
        <v>仙台市泉区南中山三丁目32番14号</v>
      </c>
      <c r="J3305" s="237" t="s">
        <v>12816</v>
      </c>
      <c r="K3305" s="237" t="s">
        <v>12816</v>
      </c>
      <c r="L3305" s="237" t="s">
        <v>821</v>
      </c>
      <c r="M3305" s="237" t="s">
        <v>12817</v>
      </c>
      <c r="N3305" s="237" t="s">
        <v>14508</v>
      </c>
      <c r="O3305" s="237" t="s">
        <v>14509</v>
      </c>
      <c r="P3305" s="237" t="s">
        <v>5960</v>
      </c>
      <c r="Q3305" s="237" t="s">
        <v>8511</v>
      </c>
      <c r="R3305" s="237" t="s">
        <v>14510</v>
      </c>
      <c r="S3305" s="237" t="s">
        <v>12816</v>
      </c>
      <c r="T3305" s="237" t="s">
        <v>12822</v>
      </c>
      <c r="U3305" s="237" t="s">
        <v>14511</v>
      </c>
      <c r="V3305" s="237" t="s">
        <v>13221</v>
      </c>
      <c r="W3305" s="237"/>
      <c r="X3305" s="237"/>
      <c r="Y3305" s="237" t="s">
        <v>14512</v>
      </c>
      <c r="Z3305" s="237" t="s">
        <v>14513</v>
      </c>
      <c r="AA3305" s="237" t="str">
        <f t="shared" si="562"/>
        <v>ケアホーム　ポノポノ</v>
      </c>
      <c r="AB3305" s="237" t="s">
        <v>12284</v>
      </c>
      <c r="AC3305" s="237" t="str">
        <f t="shared" si="563"/>
        <v>981</v>
      </c>
      <c r="AD3305" s="237" t="str">
        <f t="shared" si="564"/>
        <v>3213</v>
      </c>
      <c r="AE3305" s="237" t="s">
        <v>8511</v>
      </c>
      <c r="AF3305" s="237" t="s">
        <v>12815</v>
      </c>
      <c r="AG3305" s="237" t="str">
        <f t="shared" si="565"/>
        <v>仙台市泉区南中山三丁目32番14号</v>
      </c>
      <c r="AH3305" s="237" t="s">
        <v>12816</v>
      </c>
      <c r="AI3305" s="237" t="s">
        <v>12816</v>
      </c>
      <c r="AJ3305" s="237" t="s">
        <v>332</v>
      </c>
    </row>
    <row r="3306" spans="1:36">
      <c r="A3306" s="237" t="str">
        <f t="shared" si="557"/>
        <v>0425500865共同生活援助（指定共同生活援助）</v>
      </c>
      <c r="B3306" s="237" t="s">
        <v>12813</v>
      </c>
      <c r="C3306" s="237" t="s">
        <v>12814</v>
      </c>
      <c r="D3306" s="237" t="str">
        <f t="shared" si="558"/>
        <v>ゴウドウカイシャフォースマイリング</v>
      </c>
      <c r="E3306" s="237" t="s">
        <v>12284</v>
      </c>
      <c r="F3306" s="237" t="str">
        <f t="shared" si="559"/>
        <v>981</v>
      </c>
      <c r="G3306" s="237" t="str">
        <f t="shared" si="560"/>
        <v>3213</v>
      </c>
      <c r="H3306" s="237" t="s">
        <v>12815</v>
      </c>
      <c r="I3306" s="237" t="str">
        <f t="shared" si="561"/>
        <v>仙台市泉区南中山三丁目32番14号</v>
      </c>
      <c r="J3306" s="237" t="s">
        <v>12816</v>
      </c>
      <c r="K3306" s="237" t="s">
        <v>12816</v>
      </c>
      <c r="L3306" s="237" t="s">
        <v>821</v>
      </c>
      <c r="M3306" s="237" t="s">
        <v>12817</v>
      </c>
      <c r="N3306" s="237" t="s">
        <v>14508</v>
      </c>
      <c r="O3306" s="237" t="s">
        <v>14509</v>
      </c>
      <c r="P3306" s="237" t="s">
        <v>5960</v>
      </c>
      <c r="Q3306" s="237" t="s">
        <v>8511</v>
      </c>
      <c r="R3306" s="237" t="s">
        <v>14510</v>
      </c>
      <c r="S3306" s="237" t="s">
        <v>12816</v>
      </c>
      <c r="T3306" s="237" t="s">
        <v>12822</v>
      </c>
      <c r="U3306" s="237" t="s">
        <v>14511</v>
      </c>
      <c r="V3306" s="237" t="s">
        <v>19060</v>
      </c>
      <c r="W3306" s="237"/>
      <c r="X3306" s="237" t="s">
        <v>13229</v>
      </c>
      <c r="Y3306" s="237" t="s">
        <v>14508</v>
      </c>
      <c r="Z3306" s="237" t="s">
        <v>14509</v>
      </c>
      <c r="AA3306" s="237" t="str">
        <f t="shared" si="562"/>
        <v>キョウドウセイカツエンジョジギョウショ　ポノポノ</v>
      </c>
      <c r="AB3306" s="237" t="s">
        <v>5960</v>
      </c>
      <c r="AC3306" s="237" t="str">
        <f t="shared" si="563"/>
        <v>981</v>
      </c>
      <c r="AD3306" s="237" t="str">
        <f t="shared" si="564"/>
        <v>3212</v>
      </c>
      <c r="AE3306" s="237" t="s">
        <v>8511</v>
      </c>
      <c r="AF3306" s="237" t="s">
        <v>14510</v>
      </c>
      <c r="AG3306" s="237" t="str">
        <f t="shared" si="565"/>
        <v>仙台市泉区長命ケ丘五丁目１番地の８　佐藤コーポ101号室</v>
      </c>
      <c r="AH3306" s="237" t="s">
        <v>12816</v>
      </c>
      <c r="AI3306" s="237" t="s">
        <v>12822</v>
      </c>
      <c r="AJ3306" s="237" t="s">
        <v>260</v>
      </c>
    </row>
    <row r="3307" spans="1:36">
      <c r="A3307" s="237" t="str">
        <f t="shared" si="557"/>
        <v>0425500915共同生活介護</v>
      </c>
      <c r="B3307" s="237" t="s">
        <v>13091</v>
      </c>
      <c r="C3307" s="237" t="s">
        <v>13092</v>
      </c>
      <c r="D3307" s="237" t="str">
        <f t="shared" si="558"/>
        <v>トクテイヒエイリカツドウホウジンソキウスセンダイ</v>
      </c>
      <c r="E3307" s="237" t="s">
        <v>7360</v>
      </c>
      <c r="F3307" s="237" t="str">
        <f t="shared" si="559"/>
        <v>981</v>
      </c>
      <c r="G3307" s="237" t="str">
        <f t="shared" si="560"/>
        <v>8006</v>
      </c>
      <c r="H3307" s="237" t="s">
        <v>13093</v>
      </c>
      <c r="I3307" s="237" t="str">
        <f t="shared" si="561"/>
        <v>仙台市泉区黒松一丁目26番15号105</v>
      </c>
      <c r="J3307" s="237" t="s">
        <v>13094</v>
      </c>
      <c r="K3307" s="237" t="s">
        <v>13094</v>
      </c>
      <c r="L3307" s="237" t="s">
        <v>248</v>
      </c>
      <c r="M3307" s="237" t="s">
        <v>13095</v>
      </c>
      <c r="N3307" s="237" t="s">
        <v>13908</v>
      </c>
      <c r="O3307" s="237" t="s">
        <v>13909</v>
      </c>
      <c r="P3307" s="237" t="s">
        <v>7360</v>
      </c>
      <c r="Q3307" s="237" t="s">
        <v>8511</v>
      </c>
      <c r="R3307" s="237" t="s">
        <v>14514</v>
      </c>
      <c r="S3307" s="237" t="s">
        <v>13094</v>
      </c>
      <c r="T3307" s="237" t="s">
        <v>13094</v>
      </c>
      <c r="U3307" s="237" t="s">
        <v>14515</v>
      </c>
      <c r="V3307" s="237" t="s">
        <v>13221</v>
      </c>
      <c r="W3307" s="237"/>
      <c r="X3307" s="237"/>
      <c r="Y3307" s="237" t="s">
        <v>13908</v>
      </c>
      <c r="Z3307" s="237" t="s">
        <v>13909</v>
      </c>
      <c r="AA3307" s="237" t="str">
        <f t="shared" si="562"/>
        <v>グループホーム・ソキウス</v>
      </c>
      <c r="AB3307" s="237" t="s">
        <v>7360</v>
      </c>
      <c r="AC3307" s="237" t="str">
        <f t="shared" si="563"/>
        <v>981</v>
      </c>
      <c r="AD3307" s="237" t="str">
        <f t="shared" si="564"/>
        <v>8006</v>
      </c>
      <c r="AE3307" s="237" t="s">
        <v>8511</v>
      </c>
      <c r="AF3307" s="237" t="s">
        <v>14514</v>
      </c>
      <c r="AG3307" s="237" t="str">
        <f t="shared" si="565"/>
        <v>仙台市泉区黒松1-26-15-105</v>
      </c>
      <c r="AH3307" s="237" t="s">
        <v>13094</v>
      </c>
      <c r="AI3307" s="237" t="s">
        <v>13094</v>
      </c>
      <c r="AJ3307" s="237" t="s">
        <v>332</v>
      </c>
    </row>
    <row r="3308" spans="1:36">
      <c r="A3308" s="237" t="str">
        <f t="shared" si="557"/>
        <v>0425500915共同生活援助（指定共同生活援助）</v>
      </c>
      <c r="B3308" s="237" t="s">
        <v>13091</v>
      </c>
      <c r="C3308" s="237" t="s">
        <v>13092</v>
      </c>
      <c r="D3308" s="237" t="str">
        <f t="shared" si="558"/>
        <v>トクテイヒエイリカツドウホウジンソキウスセンダイ</v>
      </c>
      <c r="E3308" s="237" t="s">
        <v>7360</v>
      </c>
      <c r="F3308" s="237" t="str">
        <f t="shared" si="559"/>
        <v>981</v>
      </c>
      <c r="G3308" s="237" t="str">
        <f t="shared" si="560"/>
        <v>8006</v>
      </c>
      <c r="H3308" s="237" t="s">
        <v>13093</v>
      </c>
      <c r="I3308" s="237" t="str">
        <f t="shared" si="561"/>
        <v>仙台市泉区黒松一丁目26番15号105</v>
      </c>
      <c r="J3308" s="237" t="s">
        <v>13094</v>
      </c>
      <c r="K3308" s="237" t="s">
        <v>13094</v>
      </c>
      <c r="L3308" s="237" t="s">
        <v>248</v>
      </c>
      <c r="M3308" s="237" t="s">
        <v>13095</v>
      </c>
      <c r="N3308" s="237" t="s">
        <v>13908</v>
      </c>
      <c r="O3308" s="237" t="s">
        <v>13909</v>
      </c>
      <c r="P3308" s="237" t="s">
        <v>7360</v>
      </c>
      <c r="Q3308" s="237" t="s">
        <v>8511</v>
      </c>
      <c r="R3308" s="237" t="s">
        <v>14514</v>
      </c>
      <c r="S3308" s="237" t="s">
        <v>13094</v>
      </c>
      <c r="T3308" s="237" t="s">
        <v>13094</v>
      </c>
      <c r="U3308" s="237" t="s">
        <v>14515</v>
      </c>
      <c r="V3308" s="237" t="s">
        <v>19060</v>
      </c>
      <c r="W3308" s="237"/>
      <c r="X3308" s="237" t="s">
        <v>13229</v>
      </c>
      <c r="Y3308" s="237" t="s">
        <v>13908</v>
      </c>
      <c r="Z3308" s="237" t="s">
        <v>13909</v>
      </c>
      <c r="AA3308" s="237" t="str">
        <f t="shared" si="562"/>
        <v>グループホーム・ソキウス</v>
      </c>
      <c r="AB3308" s="237" t="s">
        <v>7360</v>
      </c>
      <c r="AC3308" s="237" t="str">
        <f t="shared" si="563"/>
        <v>981</v>
      </c>
      <c r="AD3308" s="237" t="str">
        <f t="shared" si="564"/>
        <v>8006</v>
      </c>
      <c r="AE3308" s="237" t="s">
        <v>8511</v>
      </c>
      <c r="AF3308" s="237" t="s">
        <v>14514</v>
      </c>
      <c r="AG3308" s="237" t="str">
        <f t="shared" si="565"/>
        <v>仙台市泉区黒松1-26-15-105</v>
      </c>
      <c r="AH3308" s="237" t="s">
        <v>13094</v>
      </c>
      <c r="AI3308" s="237" t="s">
        <v>13094</v>
      </c>
      <c r="AJ3308" s="237" t="s">
        <v>260</v>
      </c>
    </row>
    <row r="3309" spans="1:36">
      <c r="A3309" s="237" t="str">
        <f t="shared" si="557"/>
        <v>0425501186共同生活援助（指定共同生活援助）</v>
      </c>
      <c r="B3309" s="237" t="s">
        <v>7414</v>
      </c>
      <c r="C3309" s="237" t="s">
        <v>7415</v>
      </c>
      <c r="D3309" s="237" t="str">
        <f t="shared" si="558"/>
        <v>シャカイフクシホウジンコウセイカイ</v>
      </c>
      <c r="E3309" s="237" t="s">
        <v>7416</v>
      </c>
      <c r="F3309" s="237" t="str">
        <f t="shared" si="559"/>
        <v>989</v>
      </c>
      <c r="G3309" s="237" t="str">
        <f t="shared" si="560"/>
        <v>3122</v>
      </c>
      <c r="H3309" s="237" t="s">
        <v>7417</v>
      </c>
      <c r="I3309" s="237" t="str">
        <f t="shared" si="561"/>
        <v>仙台市青葉区栗生一丁目25番地の１</v>
      </c>
      <c r="J3309" s="237" t="s">
        <v>7418</v>
      </c>
      <c r="K3309" s="237" t="s">
        <v>7419</v>
      </c>
      <c r="L3309" s="237" t="s">
        <v>248</v>
      </c>
      <c r="M3309" s="237" t="s">
        <v>7420</v>
      </c>
      <c r="N3309" s="237" t="s">
        <v>14516</v>
      </c>
      <c r="O3309" s="237" t="s">
        <v>14517</v>
      </c>
      <c r="P3309" s="237" t="s">
        <v>12284</v>
      </c>
      <c r="Q3309" s="237" t="s">
        <v>8511</v>
      </c>
      <c r="R3309" s="237" t="s">
        <v>14518</v>
      </c>
      <c r="S3309" s="237" t="s">
        <v>14519</v>
      </c>
      <c r="T3309" s="237" t="s">
        <v>12449</v>
      </c>
      <c r="U3309" s="237" t="s">
        <v>14520</v>
      </c>
      <c r="V3309" s="237" t="s">
        <v>19060</v>
      </c>
      <c r="W3309" s="237"/>
      <c r="X3309" s="237" t="s">
        <v>13229</v>
      </c>
      <c r="Y3309" s="237" t="s">
        <v>14516</v>
      </c>
      <c r="Z3309" s="237" t="s">
        <v>14517</v>
      </c>
      <c r="AA3309" s="237" t="str">
        <f t="shared" si="562"/>
        <v>キョウドウセイカツエンジョジギョウショスイセンホーム</v>
      </c>
      <c r="AB3309" s="237" t="s">
        <v>12284</v>
      </c>
      <c r="AC3309" s="237" t="str">
        <f t="shared" si="563"/>
        <v>981</v>
      </c>
      <c r="AD3309" s="237" t="str">
        <f t="shared" si="564"/>
        <v>3213</v>
      </c>
      <c r="AE3309" s="237" t="s">
        <v>8511</v>
      </c>
      <c r="AF3309" s="237" t="s">
        <v>14518</v>
      </c>
      <c r="AG3309" s="237" t="str">
        <f t="shared" si="565"/>
        <v>仙台市泉区南中山四丁目４番地の２</v>
      </c>
      <c r="AH3309" s="237" t="s">
        <v>14519</v>
      </c>
      <c r="AI3309" s="237" t="s">
        <v>12449</v>
      </c>
      <c r="AJ3309" s="237" t="s">
        <v>260</v>
      </c>
    </row>
    <row r="3310" spans="1:36">
      <c r="A3310" s="237" t="str">
        <f t="shared" si="557"/>
        <v>0425501236共同生活援助（指定共同生活援助）</v>
      </c>
      <c r="B3310" s="237" t="s">
        <v>12962</v>
      </c>
      <c r="C3310" s="237" t="s">
        <v>12963</v>
      </c>
      <c r="D3310" s="237" t="str">
        <f t="shared" si="558"/>
        <v>カブシキガイシャ　カトウフクシサービス</v>
      </c>
      <c r="E3310" s="237" t="s">
        <v>12964</v>
      </c>
      <c r="F3310" s="237" t="str">
        <f t="shared" si="559"/>
        <v>981</v>
      </c>
      <c r="G3310" s="237" t="str">
        <f t="shared" si="560"/>
        <v>3221</v>
      </c>
      <c r="H3310" s="237" t="s">
        <v>12965</v>
      </c>
      <c r="I3310" s="237" t="str">
        <f t="shared" si="561"/>
        <v>仙台市泉区根白石字判在家25番地の２</v>
      </c>
      <c r="J3310" s="237" t="s">
        <v>12966</v>
      </c>
      <c r="K3310" s="237" t="s">
        <v>12967</v>
      </c>
      <c r="L3310" s="237" t="s">
        <v>339</v>
      </c>
      <c r="M3310" s="237" t="s">
        <v>12968</v>
      </c>
      <c r="N3310" s="237" t="s">
        <v>14521</v>
      </c>
      <c r="O3310" s="237" t="s">
        <v>14522</v>
      </c>
      <c r="P3310" s="237" t="s">
        <v>12964</v>
      </c>
      <c r="Q3310" s="237" t="s">
        <v>8511</v>
      </c>
      <c r="R3310" s="237" t="s">
        <v>14523</v>
      </c>
      <c r="S3310" s="237" t="s">
        <v>14524</v>
      </c>
      <c r="T3310" s="237" t="s">
        <v>14525</v>
      </c>
      <c r="U3310" s="237" t="s">
        <v>14526</v>
      </c>
      <c r="V3310" s="237" t="s">
        <v>19060</v>
      </c>
      <c r="W3310" s="237"/>
      <c r="X3310" s="237" t="s">
        <v>13229</v>
      </c>
      <c r="Y3310" s="237" t="s">
        <v>14521</v>
      </c>
      <c r="Z3310" s="237" t="s">
        <v>14522</v>
      </c>
      <c r="AA3310" s="237" t="str">
        <f t="shared" si="562"/>
        <v>グループホーム　ネノ</v>
      </c>
      <c r="AB3310" s="237" t="s">
        <v>12964</v>
      </c>
      <c r="AC3310" s="237" t="str">
        <f t="shared" si="563"/>
        <v>981</v>
      </c>
      <c r="AD3310" s="237" t="str">
        <f t="shared" si="564"/>
        <v>3221</v>
      </c>
      <c r="AE3310" s="237" t="s">
        <v>8511</v>
      </c>
      <c r="AF3310" s="237" t="s">
        <v>14523</v>
      </c>
      <c r="AG3310" s="237" t="str">
        <f t="shared" si="565"/>
        <v>仙台市泉区根白石字新坂上１番地の１</v>
      </c>
      <c r="AH3310" s="237" t="s">
        <v>14524</v>
      </c>
      <c r="AI3310" s="237" t="s">
        <v>14525</v>
      </c>
      <c r="AJ3310" s="237" t="s">
        <v>260</v>
      </c>
    </row>
    <row r="3311" spans="1:36">
      <c r="A3311" s="237" t="str">
        <f t="shared" si="557"/>
        <v>0425501285共同生活援助（指定共同生活援助）</v>
      </c>
      <c r="B3311" s="237" t="s">
        <v>12599</v>
      </c>
      <c r="C3311" s="237" t="s">
        <v>12600</v>
      </c>
      <c r="D3311" s="237" t="str">
        <f t="shared" si="558"/>
        <v>ゴウドウガイシャサポートケイ</v>
      </c>
      <c r="E3311" s="237" t="s">
        <v>5960</v>
      </c>
      <c r="F3311" s="237" t="str">
        <f t="shared" si="559"/>
        <v>981</v>
      </c>
      <c r="G3311" s="237" t="str">
        <f t="shared" si="560"/>
        <v>3212</v>
      </c>
      <c r="H3311" s="237" t="s">
        <v>12601</v>
      </c>
      <c r="I3311" s="237" t="str">
        <f t="shared" si="561"/>
        <v>仙台市泉区長命ケ丘三丁目１番地の１８</v>
      </c>
      <c r="J3311" s="237" t="s">
        <v>12602</v>
      </c>
      <c r="K3311" s="237" t="s">
        <v>12603</v>
      </c>
      <c r="L3311" s="237" t="s">
        <v>821</v>
      </c>
      <c r="M3311" s="237" t="s">
        <v>12604</v>
      </c>
      <c r="N3311" s="237" t="s">
        <v>14527</v>
      </c>
      <c r="O3311" s="237" t="s">
        <v>14528</v>
      </c>
      <c r="P3311" s="237" t="s">
        <v>5960</v>
      </c>
      <c r="Q3311" s="237" t="s">
        <v>8511</v>
      </c>
      <c r="R3311" s="237" t="s">
        <v>14529</v>
      </c>
      <c r="S3311" s="237" t="s">
        <v>12602</v>
      </c>
      <c r="T3311" s="237" t="s">
        <v>12602</v>
      </c>
      <c r="U3311" s="237" t="s">
        <v>14530</v>
      </c>
      <c r="V3311" s="237" t="s">
        <v>19060</v>
      </c>
      <c r="W3311" s="237"/>
      <c r="X3311" s="237" t="s">
        <v>13229</v>
      </c>
      <c r="Y3311" s="237" t="s">
        <v>14527</v>
      </c>
      <c r="Z3311" s="237" t="s">
        <v>14528</v>
      </c>
      <c r="AA3311" s="237" t="str">
        <f t="shared" si="562"/>
        <v>グループホームトリノコエ</v>
      </c>
      <c r="AB3311" s="237" t="s">
        <v>5960</v>
      </c>
      <c r="AC3311" s="237" t="str">
        <f t="shared" si="563"/>
        <v>981</v>
      </c>
      <c r="AD3311" s="237" t="str">
        <f t="shared" si="564"/>
        <v>3212</v>
      </c>
      <c r="AE3311" s="237" t="s">
        <v>8511</v>
      </c>
      <c r="AF3311" s="237" t="s">
        <v>14529</v>
      </c>
      <c r="AG3311" s="237" t="str">
        <f t="shared" si="565"/>
        <v>仙台市泉区長命ケ丘3-1-18</v>
      </c>
      <c r="AH3311" s="237" t="s">
        <v>12602</v>
      </c>
      <c r="AI3311" s="237" t="s">
        <v>12603</v>
      </c>
      <c r="AJ3311" s="237" t="s">
        <v>260</v>
      </c>
    </row>
    <row r="3312" spans="1:36">
      <c r="A3312" s="237" t="str">
        <f t="shared" si="557"/>
        <v>0425501392共同生活援助（指定共同生活援助）</v>
      </c>
      <c r="B3312" s="237" t="s">
        <v>3721</v>
      </c>
      <c r="C3312" s="237" t="s">
        <v>3722</v>
      </c>
      <c r="D3312" s="237" t="str">
        <f t="shared" si="558"/>
        <v>トクテイヒエイリカツドウホウジンアンソレイユ</v>
      </c>
      <c r="E3312" s="237" t="s">
        <v>2163</v>
      </c>
      <c r="F3312" s="237" t="str">
        <f t="shared" si="559"/>
        <v>981</v>
      </c>
      <c r="G3312" s="237" t="str">
        <f t="shared" si="560"/>
        <v>1232</v>
      </c>
      <c r="H3312" s="237" t="s">
        <v>14357</v>
      </c>
      <c r="I3312" s="237" t="str">
        <f t="shared" si="561"/>
        <v>名取市大手町五丁目６番地の１名取市市民活動支援センター</v>
      </c>
      <c r="J3312" s="237" t="s">
        <v>13423</v>
      </c>
      <c r="K3312" s="237" t="s">
        <v>13423</v>
      </c>
      <c r="L3312" s="237" t="s">
        <v>248</v>
      </c>
      <c r="M3312" s="237" t="s">
        <v>14358</v>
      </c>
      <c r="N3312" s="237" t="s">
        <v>13425</v>
      </c>
      <c r="O3312" s="237" t="s">
        <v>13426</v>
      </c>
      <c r="P3312" s="237" t="s">
        <v>9006</v>
      </c>
      <c r="Q3312" s="237" t="s">
        <v>8511</v>
      </c>
      <c r="R3312" s="237" t="s">
        <v>14531</v>
      </c>
      <c r="S3312" s="237" t="s">
        <v>13423</v>
      </c>
      <c r="T3312" s="237" t="s">
        <v>13423</v>
      </c>
      <c r="U3312" s="237" t="s">
        <v>14532</v>
      </c>
      <c r="V3312" s="237" t="s">
        <v>19060</v>
      </c>
      <c r="W3312" s="237"/>
      <c r="X3312" s="237" t="s">
        <v>13229</v>
      </c>
      <c r="Y3312" s="237" t="s">
        <v>13425</v>
      </c>
      <c r="Z3312" s="237" t="s">
        <v>13426</v>
      </c>
      <c r="AA3312" s="237" t="str">
        <f t="shared" si="562"/>
        <v>グループホームヒダマリノオカ</v>
      </c>
      <c r="AB3312" s="237" t="s">
        <v>9006</v>
      </c>
      <c r="AC3312" s="237" t="str">
        <f t="shared" si="563"/>
        <v>981</v>
      </c>
      <c r="AD3312" s="237" t="str">
        <f t="shared" si="564"/>
        <v>8003</v>
      </c>
      <c r="AE3312" s="237" t="s">
        <v>8511</v>
      </c>
      <c r="AF3312" s="237" t="s">
        <v>14531</v>
      </c>
      <c r="AG3312" s="237" t="str">
        <f t="shared" si="565"/>
        <v>仙台市泉区南光台二丁目14番56号南光台フラッツ206</v>
      </c>
      <c r="AH3312" s="237" t="s">
        <v>13423</v>
      </c>
      <c r="AI3312" s="237" t="s">
        <v>13423</v>
      </c>
      <c r="AJ3312" s="237" t="s">
        <v>260</v>
      </c>
    </row>
    <row r="3313" spans="1:36">
      <c r="A3313" s="237" t="str">
        <f t="shared" si="557"/>
        <v>0425501442共同生活援助（指定共同生活援助）</v>
      </c>
      <c r="B3313" s="237" t="s">
        <v>7830</v>
      </c>
      <c r="C3313" s="237" t="s">
        <v>7831</v>
      </c>
      <c r="D3313" s="237" t="str">
        <f t="shared" si="558"/>
        <v>トクテイヒエイリカツドウホウジンコスモスクラブ</v>
      </c>
      <c r="E3313" s="237" t="s">
        <v>7832</v>
      </c>
      <c r="F3313" s="237" t="str">
        <f t="shared" si="559"/>
        <v>983</v>
      </c>
      <c r="G3313" s="237" t="str">
        <f t="shared" si="560"/>
        <v>0824</v>
      </c>
      <c r="H3313" s="237" t="s">
        <v>7833</v>
      </c>
      <c r="I3313" s="237" t="str">
        <f t="shared" si="561"/>
        <v>仙台市宮城野区鶴ケ谷三丁目17番地</v>
      </c>
      <c r="J3313" s="237" t="s">
        <v>7834</v>
      </c>
      <c r="K3313" s="237" t="s">
        <v>7835</v>
      </c>
      <c r="L3313" s="237" t="s">
        <v>1466</v>
      </c>
      <c r="M3313" s="237" t="s">
        <v>7836</v>
      </c>
      <c r="N3313" s="237" t="s">
        <v>14533</v>
      </c>
      <c r="O3313" s="237" t="s">
        <v>14534</v>
      </c>
      <c r="P3313" s="237" t="s">
        <v>9539</v>
      </c>
      <c r="Q3313" s="237" t="s">
        <v>8511</v>
      </c>
      <c r="R3313" s="237" t="s">
        <v>14535</v>
      </c>
      <c r="S3313" s="237" t="s">
        <v>14536</v>
      </c>
      <c r="T3313" s="237" t="s">
        <v>14536</v>
      </c>
      <c r="U3313" s="237" t="s">
        <v>14537</v>
      </c>
      <c r="V3313" s="237" t="s">
        <v>19060</v>
      </c>
      <c r="W3313" s="237"/>
      <c r="X3313" s="237" t="s">
        <v>13229</v>
      </c>
      <c r="Y3313" s="237" t="s">
        <v>14533</v>
      </c>
      <c r="Z3313" s="237" t="s">
        <v>14534</v>
      </c>
      <c r="AA3313" s="237" t="str">
        <f t="shared" si="562"/>
        <v>グループホームメロディ</v>
      </c>
      <c r="AB3313" s="237" t="s">
        <v>9539</v>
      </c>
      <c r="AC3313" s="237" t="str">
        <f t="shared" si="563"/>
        <v>981</v>
      </c>
      <c r="AD3313" s="237" t="str">
        <f t="shared" si="564"/>
        <v>8001</v>
      </c>
      <c r="AE3313" s="237" t="s">
        <v>8511</v>
      </c>
      <c r="AF3313" s="237" t="s">
        <v>14535</v>
      </c>
      <c r="AG3313" s="237" t="str">
        <f t="shared" si="565"/>
        <v>仙台市泉区南光台東三丁目７番４号</v>
      </c>
      <c r="AH3313" s="237" t="s">
        <v>14536</v>
      </c>
      <c r="AI3313" s="237" t="s">
        <v>14536</v>
      </c>
      <c r="AJ3313" s="237" t="s">
        <v>260</v>
      </c>
    </row>
    <row r="3314" spans="1:36">
      <c r="A3314" s="237" t="str">
        <f t="shared" si="557"/>
        <v>0425501459共同生活援助（指定共同生活援助）</v>
      </c>
      <c r="B3314" s="237" t="s">
        <v>9155</v>
      </c>
      <c r="C3314" s="237" t="s">
        <v>9156</v>
      </c>
      <c r="D3314" s="237" t="str">
        <f t="shared" si="558"/>
        <v>カブシキカイシャエガオ</v>
      </c>
      <c r="E3314" s="237" t="s">
        <v>4648</v>
      </c>
      <c r="F3314" s="237" t="str">
        <f t="shared" si="559"/>
        <v>981</v>
      </c>
      <c r="G3314" s="237" t="str">
        <f t="shared" si="560"/>
        <v>3203</v>
      </c>
      <c r="H3314" s="237" t="s">
        <v>9157</v>
      </c>
      <c r="I3314" s="237" t="str">
        <f t="shared" si="561"/>
        <v>仙台市泉区高森七丁目４番地の14</v>
      </c>
      <c r="J3314" s="237" t="s">
        <v>9158</v>
      </c>
      <c r="K3314" s="237" t="s">
        <v>9158</v>
      </c>
      <c r="L3314" s="237" t="s">
        <v>339</v>
      </c>
      <c r="M3314" s="237" t="s">
        <v>9159</v>
      </c>
      <c r="N3314" s="237" t="s">
        <v>14538</v>
      </c>
      <c r="O3314" s="237" t="s">
        <v>14539</v>
      </c>
      <c r="P3314" s="237" t="s">
        <v>5960</v>
      </c>
      <c r="Q3314" s="237" t="s">
        <v>8511</v>
      </c>
      <c r="R3314" s="237" t="s">
        <v>14540</v>
      </c>
      <c r="S3314" s="237" t="s">
        <v>14541</v>
      </c>
      <c r="T3314" s="237" t="s">
        <v>14542</v>
      </c>
      <c r="U3314" s="237" t="s">
        <v>14543</v>
      </c>
      <c r="V3314" s="237" t="s">
        <v>19060</v>
      </c>
      <c r="W3314" s="237"/>
      <c r="X3314" s="237" t="s">
        <v>13229</v>
      </c>
      <c r="Y3314" s="237" t="s">
        <v>14538</v>
      </c>
      <c r="Z3314" s="237" t="s">
        <v>14539</v>
      </c>
      <c r="AA3314" s="237" t="str">
        <f t="shared" si="562"/>
        <v>グループホームミライ</v>
      </c>
      <c r="AB3314" s="237" t="s">
        <v>5960</v>
      </c>
      <c r="AC3314" s="237" t="str">
        <f t="shared" si="563"/>
        <v>981</v>
      </c>
      <c r="AD3314" s="237" t="str">
        <f t="shared" si="564"/>
        <v>3212</v>
      </c>
      <c r="AE3314" s="237" t="s">
        <v>8511</v>
      </c>
      <c r="AF3314" s="237" t="s">
        <v>14540</v>
      </c>
      <c r="AG3314" s="237" t="str">
        <f t="shared" si="565"/>
        <v>仙台市泉区長命ケ丘三丁目26番地の45</v>
      </c>
      <c r="AH3314" s="237" t="s">
        <v>14541</v>
      </c>
      <c r="AI3314" s="237" t="s">
        <v>14542</v>
      </c>
      <c r="AJ3314" s="237" t="s">
        <v>260</v>
      </c>
    </row>
    <row r="3315" spans="1:36">
      <c r="A3315" s="237" t="str">
        <f t="shared" si="557"/>
        <v>0425501467共同生活援助（指定共同生活援助）</v>
      </c>
      <c r="B3315" s="237" t="s">
        <v>14544</v>
      </c>
      <c r="C3315" s="237" t="s">
        <v>14545</v>
      </c>
      <c r="D3315" s="237" t="str">
        <f t="shared" si="558"/>
        <v>カブシキカイシャアグリパートナーズ</v>
      </c>
      <c r="E3315" s="237" t="s">
        <v>4887</v>
      </c>
      <c r="F3315" s="237" t="str">
        <f t="shared" si="559"/>
        <v>981</v>
      </c>
      <c r="G3315" s="237" t="str">
        <f t="shared" si="560"/>
        <v>3341</v>
      </c>
      <c r="H3315" s="237" t="s">
        <v>14546</v>
      </c>
      <c r="I3315" s="237" t="str">
        <f t="shared" si="561"/>
        <v>富谷市成田七丁目22番地17</v>
      </c>
      <c r="J3315" s="237" t="s">
        <v>14547</v>
      </c>
      <c r="K3315" s="237"/>
      <c r="L3315" s="237" t="s">
        <v>339</v>
      </c>
      <c r="M3315" s="237" t="s">
        <v>14548</v>
      </c>
      <c r="N3315" s="237" t="s">
        <v>14549</v>
      </c>
      <c r="O3315" s="237" t="s">
        <v>14550</v>
      </c>
      <c r="P3315" s="237" t="s">
        <v>13915</v>
      </c>
      <c r="Q3315" s="237" t="s">
        <v>6875</v>
      </c>
      <c r="R3315" s="237" t="s">
        <v>14551</v>
      </c>
      <c r="S3315" s="237" t="s">
        <v>14552</v>
      </c>
      <c r="T3315" s="237" t="s">
        <v>14553</v>
      </c>
      <c r="U3315" s="237" t="s">
        <v>14554</v>
      </c>
      <c r="V3315" s="237" t="s">
        <v>19060</v>
      </c>
      <c r="W3315" s="237"/>
      <c r="X3315" s="237" t="s">
        <v>13229</v>
      </c>
      <c r="Y3315" s="237" t="s">
        <v>14549</v>
      </c>
      <c r="Z3315" s="237" t="s">
        <v>14550</v>
      </c>
      <c r="AA3315" s="237" t="str">
        <f t="shared" si="562"/>
        <v>ネクサスホーム</v>
      </c>
      <c r="AB3315" s="237" t="s">
        <v>13915</v>
      </c>
      <c r="AC3315" s="237" t="str">
        <f t="shared" si="563"/>
        <v>981</v>
      </c>
      <c r="AD3315" s="237" t="str">
        <f t="shared" si="564"/>
        <v>0924</v>
      </c>
      <c r="AE3315" s="237" t="s">
        <v>6875</v>
      </c>
      <c r="AF3315" s="237" t="s">
        <v>14551</v>
      </c>
      <c r="AG3315" s="237" t="str">
        <f t="shared" si="565"/>
        <v>仙台市青葉区双葉ケ丘一丁目21番25号　レジテルサトウⅢ　101</v>
      </c>
      <c r="AH3315" s="237" t="s">
        <v>14552</v>
      </c>
      <c r="AI3315" s="237" t="s">
        <v>14553</v>
      </c>
      <c r="AJ3315" s="237" t="s">
        <v>260</v>
      </c>
    </row>
    <row r="3316" spans="1:36">
      <c r="A3316" s="237" t="str">
        <f t="shared" si="557"/>
        <v>0425501475共同生活援助（外部サービス利用型）</v>
      </c>
      <c r="B3316" s="237" t="s">
        <v>13159</v>
      </c>
      <c r="C3316" s="237" t="s">
        <v>13160</v>
      </c>
      <c r="D3316" s="237" t="str">
        <f t="shared" si="558"/>
        <v>カブシキカイシャユウユウ</v>
      </c>
      <c r="E3316" s="237" t="s">
        <v>12422</v>
      </c>
      <c r="F3316" s="237" t="str">
        <f t="shared" si="559"/>
        <v>981</v>
      </c>
      <c r="G3316" s="237" t="str">
        <f t="shared" si="560"/>
        <v>3201</v>
      </c>
      <c r="H3316" s="237" t="s">
        <v>13161</v>
      </c>
      <c r="I3316" s="237" t="str">
        <f t="shared" si="561"/>
        <v>仙台市泉区泉ケ丘五丁目３番36号</v>
      </c>
      <c r="J3316" s="237" t="s">
        <v>13162</v>
      </c>
      <c r="K3316" s="237" t="s">
        <v>13163</v>
      </c>
      <c r="L3316" s="237" t="s">
        <v>339</v>
      </c>
      <c r="M3316" s="237" t="s">
        <v>13164</v>
      </c>
      <c r="N3316" s="237" t="s">
        <v>14555</v>
      </c>
      <c r="O3316" s="237" t="s">
        <v>14556</v>
      </c>
      <c r="P3316" s="237" t="s">
        <v>12422</v>
      </c>
      <c r="Q3316" s="237" t="s">
        <v>8511</v>
      </c>
      <c r="R3316" s="237" t="s">
        <v>13161</v>
      </c>
      <c r="S3316" s="237" t="s">
        <v>13162</v>
      </c>
      <c r="T3316" s="237" t="s">
        <v>13163</v>
      </c>
      <c r="U3316" s="237" t="s">
        <v>14557</v>
      </c>
      <c r="V3316" s="237" t="s">
        <v>19061</v>
      </c>
      <c r="W3316" s="237"/>
      <c r="X3316" s="237" t="s">
        <v>13322</v>
      </c>
      <c r="Y3316" s="237" t="s">
        <v>14555</v>
      </c>
      <c r="Z3316" s="237" t="s">
        <v>14556</v>
      </c>
      <c r="AA3316" s="237" t="str">
        <f t="shared" si="562"/>
        <v>グループホーム　ユウユウ　イズミガオカ</v>
      </c>
      <c r="AB3316" s="237" t="s">
        <v>12422</v>
      </c>
      <c r="AC3316" s="237" t="str">
        <f t="shared" si="563"/>
        <v>981</v>
      </c>
      <c r="AD3316" s="237" t="str">
        <f t="shared" si="564"/>
        <v>3201</v>
      </c>
      <c r="AE3316" s="237" t="s">
        <v>8511</v>
      </c>
      <c r="AF3316" s="237" t="s">
        <v>13161</v>
      </c>
      <c r="AG3316" s="237" t="str">
        <f t="shared" si="565"/>
        <v>仙台市泉区泉ケ丘五丁目３番36号</v>
      </c>
      <c r="AH3316" s="237" t="s">
        <v>13162</v>
      </c>
      <c r="AI3316" s="237" t="s">
        <v>13163</v>
      </c>
      <c r="AJ3316" s="237" t="s">
        <v>260</v>
      </c>
    </row>
    <row r="3317" spans="1:36">
      <c r="A3317" s="237" t="str">
        <f t="shared" si="557"/>
        <v>0425501483共同生活援助（指定共同生活援助）</v>
      </c>
      <c r="B3317" s="237" t="s">
        <v>14558</v>
      </c>
      <c r="C3317" s="237" t="s">
        <v>14559</v>
      </c>
      <c r="D3317" s="237" t="str">
        <f t="shared" si="558"/>
        <v>ゴウドウガイシャＢ－ダッシュ</v>
      </c>
      <c r="E3317" s="237" t="s">
        <v>9539</v>
      </c>
      <c r="F3317" s="237" t="str">
        <f t="shared" si="559"/>
        <v>981</v>
      </c>
      <c r="G3317" s="237" t="str">
        <f t="shared" si="560"/>
        <v>8001</v>
      </c>
      <c r="H3317" s="237" t="s">
        <v>14560</v>
      </c>
      <c r="I3317" s="237" t="str">
        <f t="shared" si="561"/>
        <v>仙台市泉区南光台東二丁目46番３号</v>
      </c>
      <c r="J3317" s="237" t="s">
        <v>14561</v>
      </c>
      <c r="K3317" s="237" t="s">
        <v>14561</v>
      </c>
      <c r="L3317" s="237" t="s">
        <v>821</v>
      </c>
      <c r="M3317" s="237" t="s">
        <v>14562</v>
      </c>
      <c r="N3317" s="237" t="s">
        <v>14563</v>
      </c>
      <c r="O3317" s="237" t="s">
        <v>14564</v>
      </c>
      <c r="P3317" s="237" t="s">
        <v>9006</v>
      </c>
      <c r="Q3317" s="237" t="s">
        <v>8511</v>
      </c>
      <c r="R3317" s="237" t="s">
        <v>14565</v>
      </c>
      <c r="S3317" s="237" t="s">
        <v>14561</v>
      </c>
      <c r="T3317" s="237" t="s">
        <v>14561</v>
      </c>
      <c r="U3317" s="237" t="s">
        <v>14566</v>
      </c>
      <c r="V3317" s="237" t="s">
        <v>19060</v>
      </c>
      <c r="W3317" s="237"/>
      <c r="X3317" s="237" t="s">
        <v>13229</v>
      </c>
      <c r="Y3317" s="237" t="s">
        <v>14563</v>
      </c>
      <c r="Z3317" s="237" t="s">
        <v>14564</v>
      </c>
      <c r="AA3317" s="237" t="str">
        <f t="shared" si="562"/>
        <v>キョウドウセイカツエンジョグループホーム　ノコノコ</v>
      </c>
      <c r="AB3317" s="237" t="s">
        <v>9006</v>
      </c>
      <c r="AC3317" s="237" t="str">
        <f t="shared" si="563"/>
        <v>981</v>
      </c>
      <c r="AD3317" s="237" t="str">
        <f t="shared" si="564"/>
        <v>8003</v>
      </c>
      <c r="AE3317" s="237" t="s">
        <v>8511</v>
      </c>
      <c r="AF3317" s="237" t="s">
        <v>14565</v>
      </c>
      <c r="AG3317" s="237" t="str">
        <f t="shared" si="565"/>
        <v>仙台市泉区南光台二丁目17番19号</v>
      </c>
      <c r="AH3317" s="237" t="s">
        <v>14561</v>
      </c>
      <c r="AI3317" s="237" t="s">
        <v>14561</v>
      </c>
      <c r="AJ3317" s="237" t="s">
        <v>260</v>
      </c>
    </row>
    <row r="3318" spans="1:36">
      <c r="A3318" s="237" t="str">
        <f t="shared" si="557"/>
        <v>0425501491共同生活援助（指定共同生活援助）</v>
      </c>
      <c r="B3318" s="237" t="s">
        <v>14567</v>
      </c>
      <c r="C3318" s="237" t="s">
        <v>14568</v>
      </c>
      <c r="D3318" s="237" t="str">
        <f t="shared" si="558"/>
        <v>サンライズカブシキガイシャ</v>
      </c>
      <c r="E3318" s="237" t="s">
        <v>12422</v>
      </c>
      <c r="F3318" s="237" t="str">
        <f t="shared" si="559"/>
        <v>981</v>
      </c>
      <c r="G3318" s="237" t="str">
        <f t="shared" si="560"/>
        <v>3201</v>
      </c>
      <c r="H3318" s="237" t="s">
        <v>14569</v>
      </c>
      <c r="I3318" s="237" t="str">
        <f t="shared" si="561"/>
        <v>仙台市泉区泉ケ丘二丁目16番20号</v>
      </c>
      <c r="J3318" s="237" t="s">
        <v>14570</v>
      </c>
      <c r="K3318" s="237" t="s">
        <v>14571</v>
      </c>
      <c r="L3318" s="237" t="s">
        <v>339</v>
      </c>
      <c r="M3318" s="237" t="s">
        <v>14572</v>
      </c>
      <c r="N3318" s="237" t="s">
        <v>14573</v>
      </c>
      <c r="O3318" s="237" t="s">
        <v>14574</v>
      </c>
      <c r="P3318" s="237" t="s">
        <v>2968</v>
      </c>
      <c r="Q3318" s="237" t="s">
        <v>8511</v>
      </c>
      <c r="R3318" s="237" t="s">
        <v>14575</v>
      </c>
      <c r="S3318" s="237" t="s">
        <v>14570</v>
      </c>
      <c r="T3318" s="237" t="s">
        <v>14576</v>
      </c>
      <c r="U3318" s="237" t="s">
        <v>14577</v>
      </c>
      <c r="V3318" s="237" t="s">
        <v>19060</v>
      </c>
      <c r="W3318" s="237"/>
      <c r="X3318" s="237" t="s">
        <v>13229</v>
      </c>
      <c r="Y3318" s="237" t="s">
        <v>14573</v>
      </c>
      <c r="Z3318" s="237" t="s">
        <v>14574</v>
      </c>
      <c r="AA3318" s="237" t="str">
        <f t="shared" si="562"/>
        <v>ワオンイズミビレジ</v>
      </c>
      <c r="AB3318" s="237" t="s">
        <v>2968</v>
      </c>
      <c r="AC3318" s="237" t="str">
        <f t="shared" si="563"/>
        <v>981</v>
      </c>
      <c r="AD3318" s="237" t="str">
        <f t="shared" si="564"/>
        <v>3214</v>
      </c>
      <c r="AE3318" s="237" t="s">
        <v>8511</v>
      </c>
      <c r="AF3318" s="237" t="s">
        <v>14575</v>
      </c>
      <c r="AG3318" s="237" t="str">
        <f t="shared" si="565"/>
        <v>仙台市泉区館二丁目21番地の４</v>
      </c>
      <c r="AH3318" s="237" t="s">
        <v>14570</v>
      </c>
      <c r="AI3318" s="237" t="s">
        <v>14576</v>
      </c>
      <c r="AJ3318" s="237" t="s">
        <v>260</v>
      </c>
    </row>
    <row r="3319" spans="1:36">
      <c r="A3319" s="237" t="str">
        <f t="shared" si="557"/>
        <v>0425501509共同生活援助（外部サービス利用型）</v>
      </c>
      <c r="B3319" s="237" t="s">
        <v>13198</v>
      </c>
      <c r="C3319" s="237" t="s">
        <v>13199</v>
      </c>
      <c r="D3319" s="237" t="str">
        <f t="shared" si="558"/>
        <v>カマダジツギョウカブシキガイシャ</v>
      </c>
      <c r="E3319" s="237" t="s">
        <v>2366</v>
      </c>
      <c r="F3319" s="237" t="str">
        <f t="shared" si="559"/>
        <v>981</v>
      </c>
      <c r="G3319" s="237" t="str">
        <f t="shared" si="560"/>
        <v>3103</v>
      </c>
      <c r="H3319" s="237" t="s">
        <v>13200</v>
      </c>
      <c r="I3319" s="237" t="str">
        <f t="shared" si="561"/>
        <v>仙台市泉区山の寺一丁目12番20号</v>
      </c>
      <c r="J3319" s="237" t="s">
        <v>13201</v>
      </c>
      <c r="K3319" s="237" t="s">
        <v>13202</v>
      </c>
      <c r="L3319" s="237" t="s">
        <v>339</v>
      </c>
      <c r="M3319" s="237" t="s">
        <v>13203</v>
      </c>
      <c r="N3319" s="237" t="s">
        <v>13204</v>
      </c>
      <c r="O3319" s="237" t="s">
        <v>13205</v>
      </c>
      <c r="P3319" s="237" t="s">
        <v>2366</v>
      </c>
      <c r="Q3319" s="237" t="s">
        <v>8511</v>
      </c>
      <c r="R3319" s="237" t="s">
        <v>13200</v>
      </c>
      <c r="S3319" s="237" t="s">
        <v>13201</v>
      </c>
      <c r="T3319" s="237" t="s">
        <v>13202</v>
      </c>
      <c r="U3319" s="237" t="s">
        <v>14578</v>
      </c>
      <c r="V3319" s="237" t="s">
        <v>19061</v>
      </c>
      <c r="W3319" s="237"/>
      <c r="X3319" s="237" t="s">
        <v>13322</v>
      </c>
      <c r="Y3319" s="237" t="s">
        <v>13204</v>
      </c>
      <c r="Z3319" s="237" t="s">
        <v>13205</v>
      </c>
      <c r="AA3319" s="237" t="str">
        <f t="shared" si="562"/>
        <v>ミンナノハァトホーム</v>
      </c>
      <c r="AB3319" s="237" t="s">
        <v>2366</v>
      </c>
      <c r="AC3319" s="237" t="str">
        <f t="shared" si="563"/>
        <v>981</v>
      </c>
      <c r="AD3319" s="237" t="str">
        <f t="shared" si="564"/>
        <v>3103</v>
      </c>
      <c r="AE3319" s="237" t="s">
        <v>8511</v>
      </c>
      <c r="AF3319" s="237" t="s">
        <v>13200</v>
      </c>
      <c r="AG3319" s="237" t="str">
        <f t="shared" si="565"/>
        <v>仙台市泉区山の寺一丁目12番20号</v>
      </c>
      <c r="AH3319" s="237" t="s">
        <v>13201</v>
      </c>
      <c r="AI3319" s="237" t="s">
        <v>13202</v>
      </c>
      <c r="AJ3319" s="237" t="s">
        <v>260</v>
      </c>
    </row>
    <row r="3320" spans="1:36">
      <c r="A3320" s="237" t="str">
        <f t="shared" si="557"/>
        <v>0425501517共同生活援助（指定共同生活援助）</v>
      </c>
      <c r="B3320" s="237" t="s">
        <v>13178</v>
      </c>
      <c r="C3320" s="237" t="s">
        <v>13179</v>
      </c>
      <c r="D3320" s="237" t="str">
        <f t="shared" si="558"/>
        <v>アポクレカブシキガイシャ</v>
      </c>
      <c r="E3320" s="237" t="s">
        <v>9006</v>
      </c>
      <c r="F3320" s="237" t="str">
        <f t="shared" si="559"/>
        <v>981</v>
      </c>
      <c r="G3320" s="237" t="str">
        <f t="shared" si="560"/>
        <v>8003</v>
      </c>
      <c r="H3320" s="237" t="s">
        <v>13180</v>
      </c>
      <c r="I3320" s="237" t="str">
        <f t="shared" si="561"/>
        <v>仙台市泉区南光台四丁目11-31</v>
      </c>
      <c r="J3320" s="237" t="s">
        <v>13181</v>
      </c>
      <c r="K3320" s="237" t="s">
        <v>13182</v>
      </c>
      <c r="L3320" s="237" t="s">
        <v>339</v>
      </c>
      <c r="M3320" s="237" t="s">
        <v>13183</v>
      </c>
      <c r="N3320" s="237" t="s">
        <v>14579</v>
      </c>
      <c r="O3320" s="237" t="s">
        <v>14580</v>
      </c>
      <c r="P3320" s="237" t="s">
        <v>12409</v>
      </c>
      <c r="Q3320" s="237" t="s">
        <v>8511</v>
      </c>
      <c r="R3320" s="237" t="s">
        <v>14581</v>
      </c>
      <c r="S3320" s="237" t="s">
        <v>13181</v>
      </c>
      <c r="T3320" s="237" t="s">
        <v>13182</v>
      </c>
      <c r="U3320" s="237" t="s">
        <v>14582</v>
      </c>
      <c r="V3320" s="237" t="s">
        <v>19060</v>
      </c>
      <c r="W3320" s="237"/>
      <c r="X3320" s="237" t="s">
        <v>13229</v>
      </c>
      <c r="Y3320" s="237" t="s">
        <v>14579</v>
      </c>
      <c r="Z3320" s="237" t="s">
        <v>14580</v>
      </c>
      <c r="AA3320" s="237" t="str">
        <f t="shared" si="562"/>
        <v>アカリホーム</v>
      </c>
      <c r="AB3320" s="237" t="s">
        <v>12409</v>
      </c>
      <c r="AC3320" s="237" t="str">
        <f t="shared" si="563"/>
        <v>981</v>
      </c>
      <c r="AD3320" s="237" t="str">
        <f t="shared" si="564"/>
        <v>8002</v>
      </c>
      <c r="AE3320" s="237" t="s">
        <v>8511</v>
      </c>
      <c r="AF3320" s="237" t="s">
        <v>14581</v>
      </c>
      <c r="AG3320" s="237" t="str">
        <f t="shared" si="565"/>
        <v>仙台市泉区南光台南三丁目７番26号</v>
      </c>
      <c r="AH3320" s="237" t="s">
        <v>13181</v>
      </c>
      <c r="AI3320" s="237" t="s">
        <v>13182</v>
      </c>
      <c r="AJ3320" s="237" t="s">
        <v>260</v>
      </c>
    </row>
    <row r="3321" spans="1:36">
      <c r="A3321" s="237" t="str">
        <f t="shared" si="557"/>
        <v>0425501525共同生活援助（指定共同生活援助）</v>
      </c>
      <c r="B3321" s="237" t="s">
        <v>14583</v>
      </c>
      <c r="C3321" s="237" t="s">
        <v>14584</v>
      </c>
      <c r="D3321" s="237" t="str">
        <f t="shared" si="558"/>
        <v>カブシキガイシャトウホクケアラボ</v>
      </c>
      <c r="E3321" s="237" t="s">
        <v>2882</v>
      </c>
      <c r="F3321" s="237" t="str">
        <f t="shared" si="559"/>
        <v>981</v>
      </c>
      <c r="G3321" s="237" t="str">
        <f t="shared" si="560"/>
        <v>3117</v>
      </c>
      <c r="H3321" s="237" t="s">
        <v>14585</v>
      </c>
      <c r="I3321" s="237" t="str">
        <f t="shared" si="561"/>
        <v>仙台市泉区市名坂字楢町170-６　サンクリスティ泉302</v>
      </c>
      <c r="J3321" s="237" t="s">
        <v>14586</v>
      </c>
      <c r="K3321" s="237" t="s">
        <v>14587</v>
      </c>
      <c r="L3321" s="237" t="s">
        <v>339</v>
      </c>
      <c r="M3321" s="237" t="s">
        <v>14588</v>
      </c>
      <c r="N3321" s="237" t="s">
        <v>14589</v>
      </c>
      <c r="O3321" s="237" t="s">
        <v>14590</v>
      </c>
      <c r="P3321" s="237" t="s">
        <v>2882</v>
      </c>
      <c r="Q3321" s="237" t="s">
        <v>8511</v>
      </c>
      <c r="R3321" s="237" t="s">
        <v>14591</v>
      </c>
      <c r="S3321" s="237" t="s">
        <v>14592</v>
      </c>
      <c r="T3321" s="237"/>
      <c r="U3321" s="237" t="s">
        <v>14593</v>
      </c>
      <c r="V3321" s="237" t="s">
        <v>19060</v>
      </c>
      <c r="W3321" s="237"/>
      <c r="X3321" s="237" t="s">
        <v>13229</v>
      </c>
      <c r="Y3321" s="237" t="s">
        <v>14589</v>
      </c>
      <c r="Z3321" s="237" t="s">
        <v>14590</v>
      </c>
      <c r="AA3321" s="237" t="str">
        <f t="shared" si="562"/>
        <v>アウルショウガイフクシグループトウホク</v>
      </c>
      <c r="AB3321" s="237" t="s">
        <v>2882</v>
      </c>
      <c r="AC3321" s="237" t="str">
        <f t="shared" si="563"/>
        <v>981</v>
      </c>
      <c r="AD3321" s="237" t="str">
        <f t="shared" si="564"/>
        <v>3117</v>
      </c>
      <c r="AE3321" s="237" t="s">
        <v>8511</v>
      </c>
      <c r="AF3321" s="237" t="s">
        <v>14591</v>
      </c>
      <c r="AG3321" s="237" t="str">
        <f t="shared" si="565"/>
        <v>仙台市泉区市名坂字楢町170番地の６　サンクリスティ泉302</v>
      </c>
      <c r="AH3321" s="237" t="s">
        <v>14592</v>
      </c>
      <c r="AI3321" s="237"/>
      <c r="AJ3321" s="237" t="s">
        <v>260</v>
      </c>
    </row>
    <row r="3322" spans="1:36">
      <c r="A3322" s="237" t="str">
        <f t="shared" si="557"/>
        <v>0425501533共同生活援助（指定共同生活援助）</v>
      </c>
      <c r="B3322" s="237" t="s">
        <v>14594</v>
      </c>
      <c r="C3322" s="237" t="s">
        <v>14595</v>
      </c>
      <c r="D3322" s="237" t="str">
        <f t="shared" si="558"/>
        <v>パピコミュカブシキガイシャ</v>
      </c>
      <c r="E3322" s="237" t="s">
        <v>9006</v>
      </c>
      <c r="F3322" s="237" t="str">
        <f t="shared" si="559"/>
        <v>981</v>
      </c>
      <c r="G3322" s="237" t="str">
        <f t="shared" si="560"/>
        <v>8003</v>
      </c>
      <c r="H3322" s="237" t="s">
        <v>14596</v>
      </c>
      <c r="I3322" s="237" t="str">
        <f t="shared" si="561"/>
        <v>仙台市泉区南光台四丁目13-19　トゥインクル幸Ⅰ103号室</v>
      </c>
      <c r="J3322" s="237" t="s">
        <v>14597</v>
      </c>
      <c r="K3322" s="237" t="s">
        <v>14598</v>
      </c>
      <c r="L3322" s="237" t="s">
        <v>339</v>
      </c>
      <c r="M3322" s="237" t="s">
        <v>14599</v>
      </c>
      <c r="N3322" s="237" t="s">
        <v>14600</v>
      </c>
      <c r="O3322" s="237" t="s">
        <v>14601</v>
      </c>
      <c r="P3322" s="237" t="s">
        <v>9006</v>
      </c>
      <c r="Q3322" s="237" t="s">
        <v>8511</v>
      </c>
      <c r="R3322" s="237" t="s">
        <v>14602</v>
      </c>
      <c r="S3322" s="237" t="s">
        <v>14597</v>
      </c>
      <c r="T3322" s="237" t="s">
        <v>14598</v>
      </c>
      <c r="U3322" s="237" t="s">
        <v>14603</v>
      </c>
      <c r="V3322" s="237" t="s">
        <v>19060</v>
      </c>
      <c r="W3322" s="237"/>
      <c r="X3322" s="237" t="s">
        <v>13229</v>
      </c>
      <c r="Y3322" s="237" t="s">
        <v>14600</v>
      </c>
      <c r="Z3322" s="237" t="s">
        <v>14601</v>
      </c>
      <c r="AA3322" s="237" t="str">
        <f t="shared" si="562"/>
        <v>ニャオンチャチャ</v>
      </c>
      <c r="AB3322" s="237" t="s">
        <v>9006</v>
      </c>
      <c r="AC3322" s="237" t="str">
        <f t="shared" si="563"/>
        <v>981</v>
      </c>
      <c r="AD3322" s="237" t="str">
        <f t="shared" si="564"/>
        <v>8003</v>
      </c>
      <c r="AE3322" s="237" t="s">
        <v>8511</v>
      </c>
      <c r="AF3322" s="237" t="s">
        <v>14602</v>
      </c>
      <c r="AG3322" s="237" t="str">
        <f t="shared" si="565"/>
        <v>仙台市泉区南光台四丁目13番19号　トゥインクル幸Ⅰ103号室</v>
      </c>
      <c r="AH3322" s="237" t="s">
        <v>14597</v>
      </c>
      <c r="AI3322" s="237" t="s">
        <v>14598</v>
      </c>
      <c r="AJ3322" s="237" t="s">
        <v>260</v>
      </c>
    </row>
    <row r="3323" spans="1:36">
      <c r="A3323" s="237" t="str">
        <f t="shared" si="557"/>
        <v>0425501541共同生活援助（日中サービス支援型）</v>
      </c>
      <c r="B3323" s="237" t="s">
        <v>8835</v>
      </c>
      <c r="C3323" s="237" t="s">
        <v>8836</v>
      </c>
      <c r="D3323" s="237" t="str">
        <f t="shared" si="558"/>
        <v>カブシキガイシャチャレンジプラットフォーム</v>
      </c>
      <c r="E3323" s="237" t="s">
        <v>8837</v>
      </c>
      <c r="F3323" s="237" t="str">
        <f t="shared" si="559"/>
        <v>064</v>
      </c>
      <c r="G3323" s="237" t="str">
        <f t="shared" si="560"/>
        <v>0802</v>
      </c>
      <c r="H3323" s="237" t="s">
        <v>8703</v>
      </c>
      <c r="I3323" s="237" t="str">
        <f t="shared" si="561"/>
        <v>北海道札幌市中央区南二条西二十丁目291番地</v>
      </c>
      <c r="J3323" s="237" t="s">
        <v>8838</v>
      </c>
      <c r="K3323" s="237" t="s">
        <v>8839</v>
      </c>
      <c r="L3323" s="237" t="s">
        <v>339</v>
      </c>
      <c r="M3323" s="237" t="s">
        <v>8706</v>
      </c>
      <c r="N3323" s="237" t="s">
        <v>13209</v>
      </c>
      <c r="O3323" s="237" t="s">
        <v>13210</v>
      </c>
      <c r="P3323" s="237" t="s">
        <v>9235</v>
      </c>
      <c r="Q3323" s="237" t="s">
        <v>8511</v>
      </c>
      <c r="R3323" s="237" t="s">
        <v>13211</v>
      </c>
      <c r="S3323" s="237" t="s">
        <v>13212</v>
      </c>
      <c r="T3323" s="237" t="s">
        <v>13213</v>
      </c>
      <c r="U3323" s="237" t="s">
        <v>14604</v>
      </c>
      <c r="V3323" s="237" t="s">
        <v>19062</v>
      </c>
      <c r="W3323" s="237"/>
      <c r="X3323" s="237" t="s">
        <v>13291</v>
      </c>
      <c r="Y3323" s="237" t="s">
        <v>13209</v>
      </c>
      <c r="Z3323" s="237" t="s">
        <v>13210</v>
      </c>
      <c r="AA3323" s="237" t="str">
        <f t="shared" si="562"/>
        <v>サニースポットヤオトメ</v>
      </c>
      <c r="AB3323" s="237" t="s">
        <v>9235</v>
      </c>
      <c r="AC3323" s="237" t="str">
        <f t="shared" si="563"/>
        <v>981</v>
      </c>
      <c r="AD3323" s="237" t="str">
        <f t="shared" si="564"/>
        <v>3135</v>
      </c>
      <c r="AE3323" s="237" t="s">
        <v>8511</v>
      </c>
      <c r="AF3323" s="237" t="s">
        <v>13211</v>
      </c>
      <c r="AG3323" s="237" t="str">
        <f t="shared" si="565"/>
        <v>仙台市泉区八乙女中央五丁目18番15号</v>
      </c>
      <c r="AH3323" s="237" t="s">
        <v>13212</v>
      </c>
      <c r="AI3323" s="237" t="s">
        <v>13213</v>
      </c>
      <c r="AJ3323" s="237" t="s">
        <v>260</v>
      </c>
    </row>
    <row r="3324" spans="1:36">
      <c r="A3324" s="237" t="str">
        <f t="shared" si="557"/>
        <v>0425501558共同生活援助（指定共同生活援助）</v>
      </c>
      <c r="B3324" s="237" t="s">
        <v>14605</v>
      </c>
      <c r="C3324" s="237" t="s">
        <v>14606</v>
      </c>
      <c r="D3324" s="237" t="str">
        <f t="shared" si="558"/>
        <v>トクテイヒエイリカツドウホウジンアクティブライフ</v>
      </c>
      <c r="E3324" s="237" t="s">
        <v>12422</v>
      </c>
      <c r="F3324" s="237" t="str">
        <f t="shared" si="559"/>
        <v>981</v>
      </c>
      <c r="G3324" s="237" t="str">
        <f t="shared" si="560"/>
        <v>3201</v>
      </c>
      <c r="H3324" s="237" t="s">
        <v>14607</v>
      </c>
      <c r="I3324" s="237" t="str">
        <f t="shared" si="561"/>
        <v>仙台市泉区泉ケ丘三丁目４番７号　プラージュ泉1001号</v>
      </c>
      <c r="J3324" s="237" t="s">
        <v>14608</v>
      </c>
      <c r="K3324" s="237" t="s">
        <v>14609</v>
      </c>
      <c r="L3324" s="237" t="s">
        <v>1466</v>
      </c>
      <c r="M3324" s="237" t="s">
        <v>14610</v>
      </c>
      <c r="N3324" s="237" t="s">
        <v>14611</v>
      </c>
      <c r="O3324" s="237" t="s">
        <v>14612</v>
      </c>
      <c r="P3324" s="237" t="s">
        <v>12422</v>
      </c>
      <c r="Q3324" s="237" t="s">
        <v>8511</v>
      </c>
      <c r="R3324" s="237" t="s">
        <v>14613</v>
      </c>
      <c r="S3324" s="237" t="s">
        <v>14608</v>
      </c>
      <c r="T3324" s="237" t="s">
        <v>14609</v>
      </c>
      <c r="U3324" s="237" t="s">
        <v>14614</v>
      </c>
      <c r="V3324" s="237" t="s">
        <v>19060</v>
      </c>
      <c r="W3324" s="237"/>
      <c r="X3324" s="237" t="s">
        <v>13229</v>
      </c>
      <c r="Y3324" s="237" t="s">
        <v>14611</v>
      </c>
      <c r="Z3324" s="237" t="s">
        <v>14612</v>
      </c>
      <c r="AA3324" s="237" t="str">
        <f t="shared" si="562"/>
        <v>スカイホーム</v>
      </c>
      <c r="AB3324" s="237" t="s">
        <v>12422</v>
      </c>
      <c r="AC3324" s="237" t="str">
        <f t="shared" si="563"/>
        <v>981</v>
      </c>
      <c r="AD3324" s="237" t="str">
        <f t="shared" si="564"/>
        <v>3201</v>
      </c>
      <c r="AE3324" s="237" t="s">
        <v>8511</v>
      </c>
      <c r="AF3324" s="237" t="s">
        <v>14613</v>
      </c>
      <c r="AG3324" s="237" t="str">
        <f t="shared" si="565"/>
        <v>仙台市泉区泉ケ丘三丁目４番７号　プラージュ泉</v>
      </c>
      <c r="AH3324" s="237" t="s">
        <v>14608</v>
      </c>
      <c r="AI3324" s="237" t="s">
        <v>14609</v>
      </c>
      <c r="AJ3324" s="237" t="s">
        <v>260</v>
      </c>
    </row>
    <row r="3325" spans="1:36">
      <c r="A3325" s="237" t="str">
        <f t="shared" si="557"/>
        <v>0430200030相談支援事業</v>
      </c>
      <c r="B3325" s="237" t="s">
        <v>262</v>
      </c>
      <c r="C3325" s="237" t="s">
        <v>263</v>
      </c>
      <c r="D3325" s="237" t="str">
        <f t="shared" si="558"/>
        <v>シャカイフクシホウジン　イシノマキショウシンカイ</v>
      </c>
      <c r="E3325" s="237" t="s">
        <v>264</v>
      </c>
      <c r="F3325" s="237" t="str">
        <f t="shared" si="559"/>
        <v>986</v>
      </c>
      <c r="G3325" s="237" t="str">
        <f t="shared" si="560"/>
        <v>0853</v>
      </c>
      <c r="H3325" s="237" t="s">
        <v>265</v>
      </c>
      <c r="I3325" s="237" t="str">
        <f t="shared" si="561"/>
        <v>石巻市門脇字元捨喰５番の１</v>
      </c>
      <c r="J3325" s="237" t="s">
        <v>266</v>
      </c>
      <c r="K3325" s="237" t="s">
        <v>267</v>
      </c>
      <c r="L3325" s="237" t="s">
        <v>248</v>
      </c>
      <c r="M3325" s="237" t="s">
        <v>268</v>
      </c>
      <c r="N3325" s="237" t="s">
        <v>14615</v>
      </c>
      <c r="O3325" s="237" t="s">
        <v>14616</v>
      </c>
      <c r="P3325" s="237" t="s">
        <v>349</v>
      </c>
      <c r="Q3325" s="237" t="s">
        <v>253</v>
      </c>
      <c r="R3325" s="237" t="s">
        <v>14617</v>
      </c>
      <c r="S3325" s="237" t="s">
        <v>14618</v>
      </c>
      <c r="T3325" s="237" t="s">
        <v>14619</v>
      </c>
      <c r="U3325" s="237" t="s">
        <v>14620</v>
      </c>
      <c r="V3325" s="237" t="s">
        <v>14621</v>
      </c>
      <c r="W3325" s="237"/>
      <c r="X3325" s="237"/>
      <c r="Y3325" s="237" t="s">
        <v>14615</v>
      </c>
      <c r="Z3325" s="237" t="s">
        <v>14616</v>
      </c>
      <c r="AA3325" s="237" t="str">
        <f t="shared" si="562"/>
        <v>ショウガイジ（シャ）ソウダンシエンジギョウショフリースペース”カイ”</v>
      </c>
      <c r="AB3325" s="237" t="s">
        <v>349</v>
      </c>
      <c r="AC3325" s="237" t="str">
        <f t="shared" si="563"/>
        <v>986</v>
      </c>
      <c r="AD3325" s="237" t="str">
        <f t="shared" si="564"/>
        <v>0825</v>
      </c>
      <c r="AE3325" s="237" t="s">
        <v>253</v>
      </c>
      <c r="AF3325" s="237" t="s">
        <v>14622</v>
      </c>
      <c r="AG3325" s="237" t="str">
        <f t="shared" si="565"/>
        <v>石巻市穀町12-5　セキモト321ビル</v>
      </c>
      <c r="AH3325" s="237" t="s">
        <v>14618</v>
      </c>
      <c r="AI3325" s="237" t="s">
        <v>14619</v>
      </c>
      <c r="AJ3325" s="237" t="s">
        <v>260</v>
      </c>
    </row>
    <row r="3326" spans="1:36">
      <c r="A3326" s="237" t="str">
        <f t="shared" si="557"/>
        <v>0430200030地域移行支援</v>
      </c>
      <c r="B3326" s="237" t="s">
        <v>262</v>
      </c>
      <c r="C3326" s="237" t="s">
        <v>263</v>
      </c>
      <c r="D3326" s="237" t="str">
        <f t="shared" si="558"/>
        <v>シャカイフクシホウジン　イシノマキショウシンカイ</v>
      </c>
      <c r="E3326" s="237" t="s">
        <v>264</v>
      </c>
      <c r="F3326" s="237" t="str">
        <f t="shared" si="559"/>
        <v>986</v>
      </c>
      <c r="G3326" s="237" t="str">
        <f t="shared" si="560"/>
        <v>0853</v>
      </c>
      <c r="H3326" s="237" t="s">
        <v>265</v>
      </c>
      <c r="I3326" s="237" t="str">
        <f t="shared" si="561"/>
        <v>石巻市門脇字元捨喰５番の１</v>
      </c>
      <c r="J3326" s="237" t="s">
        <v>266</v>
      </c>
      <c r="K3326" s="237" t="s">
        <v>267</v>
      </c>
      <c r="L3326" s="237" t="s">
        <v>248</v>
      </c>
      <c r="M3326" s="237" t="s">
        <v>268</v>
      </c>
      <c r="N3326" s="237" t="s">
        <v>14615</v>
      </c>
      <c r="O3326" s="237" t="s">
        <v>14616</v>
      </c>
      <c r="P3326" s="237" t="s">
        <v>349</v>
      </c>
      <c r="Q3326" s="237" t="s">
        <v>253</v>
      </c>
      <c r="R3326" s="237" t="s">
        <v>14617</v>
      </c>
      <c r="S3326" s="237" t="s">
        <v>14618</v>
      </c>
      <c r="T3326" s="237" t="s">
        <v>14619</v>
      </c>
      <c r="U3326" s="237" t="s">
        <v>14620</v>
      </c>
      <c r="V3326" s="237" t="s">
        <v>14623</v>
      </c>
      <c r="W3326" s="237"/>
      <c r="X3326" s="237"/>
      <c r="Y3326" s="237" t="s">
        <v>14615</v>
      </c>
      <c r="Z3326" s="237" t="s">
        <v>14616</v>
      </c>
      <c r="AA3326" s="237" t="str">
        <f t="shared" si="562"/>
        <v>ショウガイジ（シャ）ソウダンシエンジギョウショフリースペース”カイ”</v>
      </c>
      <c r="AB3326" s="237" t="s">
        <v>349</v>
      </c>
      <c r="AC3326" s="237" t="str">
        <f t="shared" si="563"/>
        <v>986</v>
      </c>
      <c r="AD3326" s="237" t="str">
        <f t="shared" si="564"/>
        <v>0825</v>
      </c>
      <c r="AE3326" s="237" t="s">
        <v>253</v>
      </c>
      <c r="AF3326" s="237" t="s">
        <v>14624</v>
      </c>
      <c r="AG3326" s="237" t="str">
        <f t="shared" si="565"/>
        <v>石巻市穀町12-5　セキトモ321ビル</v>
      </c>
      <c r="AH3326" s="237" t="s">
        <v>14618</v>
      </c>
      <c r="AI3326" s="237" t="s">
        <v>14619</v>
      </c>
      <c r="AJ3326" s="237" t="s">
        <v>332</v>
      </c>
    </row>
    <row r="3327" spans="1:36">
      <c r="A3327" s="237" t="str">
        <f t="shared" si="557"/>
        <v>0430200030地域定着支援</v>
      </c>
      <c r="B3327" s="237" t="s">
        <v>262</v>
      </c>
      <c r="C3327" s="237" t="s">
        <v>263</v>
      </c>
      <c r="D3327" s="237" t="str">
        <f t="shared" si="558"/>
        <v>シャカイフクシホウジン　イシノマキショウシンカイ</v>
      </c>
      <c r="E3327" s="237" t="s">
        <v>264</v>
      </c>
      <c r="F3327" s="237" t="str">
        <f t="shared" si="559"/>
        <v>986</v>
      </c>
      <c r="G3327" s="237" t="str">
        <f t="shared" si="560"/>
        <v>0853</v>
      </c>
      <c r="H3327" s="237" t="s">
        <v>265</v>
      </c>
      <c r="I3327" s="237" t="str">
        <f t="shared" si="561"/>
        <v>石巻市門脇字元捨喰５番の１</v>
      </c>
      <c r="J3327" s="237" t="s">
        <v>266</v>
      </c>
      <c r="K3327" s="237" t="s">
        <v>267</v>
      </c>
      <c r="L3327" s="237" t="s">
        <v>248</v>
      </c>
      <c r="M3327" s="237" t="s">
        <v>268</v>
      </c>
      <c r="N3327" s="237" t="s">
        <v>14615</v>
      </c>
      <c r="O3327" s="237" t="s">
        <v>14616</v>
      </c>
      <c r="P3327" s="237" t="s">
        <v>349</v>
      </c>
      <c r="Q3327" s="237" t="s">
        <v>253</v>
      </c>
      <c r="R3327" s="237" t="s">
        <v>14617</v>
      </c>
      <c r="S3327" s="237" t="s">
        <v>14618</v>
      </c>
      <c r="T3327" s="237" t="s">
        <v>14619</v>
      </c>
      <c r="U3327" s="237" t="s">
        <v>14620</v>
      </c>
      <c r="V3327" s="237" t="s">
        <v>14625</v>
      </c>
      <c r="W3327" s="237"/>
      <c r="X3327" s="237"/>
      <c r="Y3327" s="237" t="s">
        <v>14615</v>
      </c>
      <c r="Z3327" s="237" t="s">
        <v>14616</v>
      </c>
      <c r="AA3327" s="237" t="str">
        <f t="shared" si="562"/>
        <v>ショウガイジ（シャ）ソウダンシエンジギョウショフリースペース”カイ”</v>
      </c>
      <c r="AB3327" s="237" t="s">
        <v>349</v>
      </c>
      <c r="AC3327" s="237" t="str">
        <f t="shared" si="563"/>
        <v>986</v>
      </c>
      <c r="AD3327" s="237" t="str">
        <f t="shared" si="564"/>
        <v>0825</v>
      </c>
      <c r="AE3327" s="237" t="s">
        <v>253</v>
      </c>
      <c r="AF3327" s="237" t="s">
        <v>14624</v>
      </c>
      <c r="AG3327" s="237" t="str">
        <f t="shared" si="565"/>
        <v>石巻市穀町12-5　セキトモ321ビル</v>
      </c>
      <c r="AH3327" s="237" t="s">
        <v>14618</v>
      </c>
      <c r="AI3327" s="237" t="s">
        <v>14619</v>
      </c>
      <c r="AJ3327" s="237" t="s">
        <v>332</v>
      </c>
    </row>
    <row r="3328" spans="1:36">
      <c r="A3328" s="237" t="str">
        <f t="shared" si="557"/>
        <v>0430200683相談支援事業</v>
      </c>
      <c r="B3328" s="237" t="s">
        <v>744</v>
      </c>
      <c r="C3328" s="237" t="s">
        <v>745</v>
      </c>
      <c r="D3328" s="237" t="str">
        <f t="shared" si="558"/>
        <v>シャカイフクシホウジン　ユメミノサト</v>
      </c>
      <c r="E3328" s="237" t="s">
        <v>746</v>
      </c>
      <c r="F3328" s="237" t="str">
        <f t="shared" si="559"/>
        <v>986</v>
      </c>
      <c r="G3328" s="237" t="str">
        <f t="shared" si="560"/>
        <v>0834</v>
      </c>
      <c r="H3328" s="237" t="s">
        <v>747</v>
      </c>
      <c r="I3328" s="237" t="str">
        <f t="shared" si="561"/>
        <v>石巻市門脇町1丁目2－21</v>
      </c>
      <c r="J3328" s="237" t="s">
        <v>748</v>
      </c>
      <c r="K3328" s="237" t="s">
        <v>748</v>
      </c>
      <c r="L3328" s="237" t="s">
        <v>248</v>
      </c>
      <c r="M3328" s="237" t="s">
        <v>749</v>
      </c>
      <c r="N3328" s="237" t="s">
        <v>14626</v>
      </c>
      <c r="O3328" s="237" t="s">
        <v>14627</v>
      </c>
      <c r="P3328" s="237" t="s">
        <v>834</v>
      </c>
      <c r="Q3328" s="237" t="s">
        <v>253</v>
      </c>
      <c r="R3328" s="237" t="s">
        <v>14628</v>
      </c>
      <c r="S3328" s="237" t="s">
        <v>14629</v>
      </c>
      <c r="T3328" s="237" t="s">
        <v>14630</v>
      </c>
      <c r="U3328" s="237" t="s">
        <v>14631</v>
      </c>
      <c r="V3328" s="237" t="s">
        <v>14621</v>
      </c>
      <c r="W3328" s="237"/>
      <c r="X3328" s="237"/>
      <c r="Y3328" s="237" t="s">
        <v>14626</v>
      </c>
      <c r="Z3328" s="237" t="s">
        <v>14627</v>
      </c>
      <c r="AA3328" s="237" t="str">
        <f t="shared" si="562"/>
        <v>ソウダンシエンセンター　サクラ・サクラ</v>
      </c>
      <c r="AB3328" s="237" t="s">
        <v>845</v>
      </c>
      <c r="AC3328" s="237" t="str">
        <f t="shared" si="563"/>
        <v>986</v>
      </c>
      <c r="AD3328" s="237" t="str">
        <f t="shared" si="564"/>
        <v>0017</v>
      </c>
      <c r="AE3328" s="237" t="s">
        <v>253</v>
      </c>
      <c r="AF3328" s="237" t="s">
        <v>14632</v>
      </c>
      <c r="AG3328" s="237" t="str">
        <f t="shared" si="565"/>
        <v>石巻市不動町２丁目８－５</v>
      </c>
      <c r="AH3328" s="237" t="s">
        <v>748</v>
      </c>
      <c r="AI3328" s="237" t="s">
        <v>748</v>
      </c>
      <c r="AJ3328" s="237" t="s">
        <v>260</v>
      </c>
    </row>
    <row r="3329" spans="1:36">
      <c r="A3329" s="237" t="str">
        <f t="shared" si="557"/>
        <v>0430200683地域移行支援</v>
      </c>
      <c r="B3329" s="237" t="s">
        <v>744</v>
      </c>
      <c r="C3329" s="237" t="s">
        <v>745</v>
      </c>
      <c r="D3329" s="237" t="str">
        <f t="shared" si="558"/>
        <v>シャカイフクシホウジン　ユメミノサト</v>
      </c>
      <c r="E3329" s="237" t="s">
        <v>746</v>
      </c>
      <c r="F3329" s="237" t="str">
        <f t="shared" si="559"/>
        <v>986</v>
      </c>
      <c r="G3329" s="237" t="str">
        <f t="shared" si="560"/>
        <v>0834</v>
      </c>
      <c r="H3329" s="237" t="s">
        <v>747</v>
      </c>
      <c r="I3329" s="237" t="str">
        <f t="shared" si="561"/>
        <v>石巻市門脇町1丁目2－21</v>
      </c>
      <c r="J3329" s="237" t="s">
        <v>748</v>
      </c>
      <c r="K3329" s="237" t="s">
        <v>748</v>
      </c>
      <c r="L3329" s="237" t="s">
        <v>248</v>
      </c>
      <c r="M3329" s="237" t="s">
        <v>749</v>
      </c>
      <c r="N3329" s="237" t="s">
        <v>14626</v>
      </c>
      <c r="O3329" s="237" t="s">
        <v>14627</v>
      </c>
      <c r="P3329" s="237" t="s">
        <v>834</v>
      </c>
      <c r="Q3329" s="237" t="s">
        <v>253</v>
      </c>
      <c r="R3329" s="237" t="s">
        <v>14628</v>
      </c>
      <c r="S3329" s="237" t="s">
        <v>14629</v>
      </c>
      <c r="T3329" s="237" t="s">
        <v>14630</v>
      </c>
      <c r="U3329" s="237" t="s">
        <v>14631</v>
      </c>
      <c r="V3329" s="237" t="s">
        <v>14623</v>
      </c>
      <c r="W3329" s="237"/>
      <c r="X3329" s="237"/>
      <c r="Y3329" s="237" t="s">
        <v>14626</v>
      </c>
      <c r="Z3329" s="237" t="s">
        <v>14627</v>
      </c>
      <c r="AA3329" s="237" t="str">
        <f t="shared" si="562"/>
        <v>ソウダンシエンセンター　サクラ・サクラ</v>
      </c>
      <c r="AB3329" s="237" t="s">
        <v>746</v>
      </c>
      <c r="AC3329" s="237" t="str">
        <f t="shared" si="563"/>
        <v>986</v>
      </c>
      <c r="AD3329" s="237" t="str">
        <f t="shared" si="564"/>
        <v>0834</v>
      </c>
      <c r="AE3329" s="237" t="s">
        <v>253</v>
      </c>
      <c r="AF3329" s="237" t="s">
        <v>14633</v>
      </c>
      <c r="AG3329" s="237" t="str">
        <f t="shared" si="565"/>
        <v>石巻市門脇町１丁目２-２１</v>
      </c>
      <c r="AH3329" s="237" t="s">
        <v>14629</v>
      </c>
      <c r="AI3329" s="237" t="s">
        <v>14630</v>
      </c>
      <c r="AJ3329" s="237" t="s">
        <v>261</v>
      </c>
    </row>
    <row r="3330" spans="1:36">
      <c r="A3330" s="237" t="str">
        <f t="shared" si="557"/>
        <v>0430200683地域定着支援</v>
      </c>
      <c r="B3330" s="237" t="s">
        <v>744</v>
      </c>
      <c r="C3330" s="237" t="s">
        <v>745</v>
      </c>
      <c r="D3330" s="237" t="str">
        <f t="shared" si="558"/>
        <v>シャカイフクシホウジン　ユメミノサト</v>
      </c>
      <c r="E3330" s="237" t="s">
        <v>746</v>
      </c>
      <c r="F3330" s="237" t="str">
        <f t="shared" si="559"/>
        <v>986</v>
      </c>
      <c r="G3330" s="237" t="str">
        <f t="shared" si="560"/>
        <v>0834</v>
      </c>
      <c r="H3330" s="237" t="s">
        <v>747</v>
      </c>
      <c r="I3330" s="237" t="str">
        <f t="shared" si="561"/>
        <v>石巻市門脇町1丁目2－21</v>
      </c>
      <c r="J3330" s="237" t="s">
        <v>748</v>
      </c>
      <c r="K3330" s="237" t="s">
        <v>748</v>
      </c>
      <c r="L3330" s="237" t="s">
        <v>248</v>
      </c>
      <c r="M3330" s="237" t="s">
        <v>749</v>
      </c>
      <c r="N3330" s="237" t="s">
        <v>14626</v>
      </c>
      <c r="O3330" s="237" t="s">
        <v>14627</v>
      </c>
      <c r="P3330" s="237" t="s">
        <v>834</v>
      </c>
      <c r="Q3330" s="237" t="s">
        <v>253</v>
      </c>
      <c r="R3330" s="237" t="s">
        <v>14628</v>
      </c>
      <c r="S3330" s="237" t="s">
        <v>14629</v>
      </c>
      <c r="T3330" s="237" t="s">
        <v>14630</v>
      </c>
      <c r="U3330" s="237" t="s">
        <v>14631</v>
      </c>
      <c r="V3330" s="237" t="s">
        <v>14625</v>
      </c>
      <c r="W3330" s="237"/>
      <c r="X3330" s="237"/>
      <c r="Y3330" s="237" t="s">
        <v>14626</v>
      </c>
      <c r="Z3330" s="237" t="s">
        <v>14627</v>
      </c>
      <c r="AA3330" s="237" t="str">
        <f t="shared" si="562"/>
        <v>ソウダンシエンセンター　サクラ・サクラ</v>
      </c>
      <c r="AB3330" s="237" t="s">
        <v>746</v>
      </c>
      <c r="AC3330" s="237" t="str">
        <f t="shared" si="563"/>
        <v>986</v>
      </c>
      <c r="AD3330" s="237" t="str">
        <f t="shared" si="564"/>
        <v>0834</v>
      </c>
      <c r="AE3330" s="237" t="s">
        <v>253</v>
      </c>
      <c r="AF3330" s="237" t="s">
        <v>14633</v>
      </c>
      <c r="AG3330" s="237" t="str">
        <f t="shared" si="565"/>
        <v>石巻市門脇町１丁目２-２１</v>
      </c>
      <c r="AH3330" s="237" t="s">
        <v>14629</v>
      </c>
      <c r="AI3330" s="237" t="s">
        <v>14630</v>
      </c>
      <c r="AJ3330" s="237" t="s">
        <v>261</v>
      </c>
    </row>
    <row r="3331" spans="1:36">
      <c r="A3331" s="237" t="str">
        <f t="shared" si="557"/>
        <v>0430200758地域移行支援</v>
      </c>
      <c r="B3331" s="237" t="s">
        <v>262</v>
      </c>
      <c r="C3331" s="237" t="s">
        <v>263</v>
      </c>
      <c r="D3331" s="237" t="str">
        <f t="shared" si="558"/>
        <v>シャカイフクシホウジン　イシノマキショウシンカイ</v>
      </c>
      <c r="E3331" s="237" t="s">
        <v>264</v>
      </c>
      <c r="F3331" s="237" t="str">
        <f t="shared" si="559"/>
        <v>986</v>
      </c>
      <c r="G3331" s="237" t="str">
        <f t="shared" si="560"/>
        <v>0853</v>
      </c>
      <c r="H3331" s="237" t="s">
        <v>265</v>
      </c>
      <c r="I3331" s="237" t="str">
        <f t="shared" si="561"/>
        <v>石巻市門脇字元捨喰５番の１</v>
      </c>
      <c r="J3331" s="237" t="s">
        <v>266</v>
      </c>
      <c r="K3331" s="237" t="s">
        <v>267</v>
      </c>
      <c r="L3331" s="237" t="s">
        <v>248</v>
      </c>
      <c r="M3331" s="237" t="s">
        <v>268</v>
      </c>
      <c r="N3331" s="237" t="s">
        <v>14634</v>
      </c>
      <c r="O3331" s="237" t="s">
        <v>14635</v>
      </c>
      <c r="P3331" s="237" t="s">
        <v>264</v>
      </c>
      <c r="Q3331" s="237" t="s">
        <v>253</v>
      </c>
      <c r="R3331" s="237" t="s">
        <v>278</v>
      </c>
      <c r="S3331" s="237" t="s">
        <v>272</v>
      </c>
      <c r="T3331" s="237" t="s">
        <v>273</v>
      </c>
      <c r="U3331" s="237" t="s">
        <v>14636</v>
      </c>
      <c r="V3331" s="237" t="s">
        <v>14623</v>
      </c>
      <c r="W3331" s="237"/>
      <c r="X3331" s="237"/>
      <c r="Y3331" s="237" t="s">
        <v>14634</v>
      </c>
      <c r="Z3331" s="237" t="s">
        <v>14635</v>
      </c>
      <c r="AA3331" s="237" t="str">
        <f t="shared" si="562"/>
        <v>ソウダンシエンジギョウショフリースペースソラ</v>
      </c>
      <c r="AB3331" s="237" t="s">
        <v>264</v>
      </c>
      <c r="AC3331" s="237" t="str">
        <f t="shared" si="563"/>
        <v>986</v>
      </c>
      <c r="AD3331" s="237" t="str">
        <f t="shared" si="564"/>
        <v>0853</v>
      </c>
      <c r="AE3331" s="237" t="s">
        <v>253</v>
      </c>
      <c r="AF3331" s="237" t="s">
        <v>278</v>
      </c>
      <c r="AG3331" s="237" t="str">
        <f t="shared" si="565"/>
        <v>石巻市門脇字元捨喰５－１</v>
      </c>
      <c r="AH3331" s="237" t="s">
        <v>272</v>
      </c>
      <c r="AI3331" s="237" t="s">
        <v>273</v>
      </c>
      <c r="AJ3331" s="237" t="s">
        <v>470</v>
      </c>
    </row>
    <row r="3332" spans="1:36">
      <c r="A3332" s="237" t="str">
        <f t="shared" si="557"/>
        <v>0430200758地域定着支援</v>
      </c>
      <c r="B3332" s="237" t="s">
        <v>262</v>
      </c>
      <c r="C3332" s="237" t="s">
        <v>263</v>
      </c>
      <c r="D3332" s="237" t="str">
        <f t="shared" si="558"/>
        <v>シャカイフクシホウジン　イシノマキショウシンカイ</v>
      </c>
      <c r="E3332" s="237" t="s">
        <v>264</v>
      </c>
      <c r="F3332" s="237" t="str">
        <f t="shared" si="559"/>
        <v>986</v>
      </c>
      <c r="G3332" s="237" t="str">
        <f t="shared" si="560"/>
        <v>0853</v>
      </c>
      <c r="H3332" s="237" t="s">
        <v>265</v>
      </c>
      <c r="I3332" s="237" t="str">
        <f t="shared" si="561"/>
        <v>石巻市門脇字元捨喰５番の１</v>
      </c>
      <c r="J3332" s="237" t="s">
        <v>266</v>
      </c>
      <c r="K3332" s="237" t="s">
        <v>267</v>
      </c>
      <c r="L3332" s="237" t="s">
        <v>248</v>
      </c>
      <c r="M3332" s="237" t="s">
        <v>268</v>
      </c>
      <c r="N3332" s="237" t="s">
        <v>14634</v>
      </c>
      <c r="O3332" s="237" t="s">
        <v>14635</v>
      </c>
      <c r="P3332" s="237" t="s">
        <v>264</v>
      </c>
      <c r="Q3332" s="237" t="s">
        <v>253</v>
      </c>
      <c r="R3332" s="237" t="s">
        <v>278</v>
      </c>
      <c r="S3332" s="237" t="s">
        <v>272</v>
      </c>
      <c r="T3332" s="237" t="s">
        <v>273</v>
      </c>
      <c r="U3332" s="237" t="s">
        <v>14636</v>
      </c>
      <c r="V3332" s="237" t="s">
        <v>14625</v>
      </c>
      <c r="W3332" s="237"/>
      <c r="X3332" s="237"/>
      <c r="Y3332" s="237" t="s">
        <v>14634</v>
      </c>
      <c r="Z3332" s="237" t="s">
        <v>14635</v>
      </c>
      <c r="AA3332" s="237" t="str">
        <f t="shared" si="562"/>
        <v>ソウダンシエンジギョウショフリースペースソラ</v>
      </c>
      <c r="AB3332" s="237" t="s">
        <v>264</v>
      </c>
      <c r="AC3332" s="237" t="str">
        <f t="shared" si="563"/>
        <v>986</v>
      </c>
      <c r="AD3332" s="237" t="str">
        <f t="shared" si="564"/>
        <v>0853</v>
      </c>
      <c r="AE3332" s="237" t="s">
        <v>253</v>
      </c>
      <c r="AF3332" s="237" t="s">
        <v>278</v>
      </c>
      <c r="AG3332" s="237" t="str">
        <f t="shared" si="565"/>
        <v>石巻市門脇字元捨喰５－１</v>
      </c>
      <c r="AH3332" s="237" t="s">
        <v>272</v>
      </c>
      <c r="AI3332" s="237" t="s">
        <v>273</v>
      </c>
      <c r="AJ3332" s="237" t="s">
        <v>470</v>
      </c>
    </row>
    <row r="3333" spans="1:36">
      <c r="A3333" s="237" t="str">
        <f t="shared" si="557"/>
        <v>0430210013計画相談支援</v>
      </c>
      <c r="B3333" s="237" t="s">
        <v>262</v>
      </c>
      <c r="C3333" s="237" t="s">
        <v>263</v>
      </c>
      <c r="D3333" s="237" t="str">
        <f t="shared" si="558"/>
        <v>シャカイフクシホウジン　イシノマキショウシンカイ</v>
      </c>
      <c r="E3333" s="237" t="s">
        <v>264</v>
      </c>
      <c r="F3333" s="237" t="str">
        <f t="shared" si="559"/>
        <v>986</v>
      </c>
      <c r="G3333" s="237" t="str">
        <f t="shared" si="560"/>
        <v>0853</v>
      </c>
      <c r="H3333" s="237" t="s">
        <v>265</v>
      </c>
      <c r="I3333" s="237" t="str">
        <f t="shared" si="561"/>
        <v>石巻市門脇字元捨喰５番の１</v>
      </c>
      <c r="J3333" s="237" t="s">
        <v>266</v>
      </c>
      <c r="K3333" s="237" t="s">
        <v>267</v>
      </c>
      <c r="L3333" s="237" t="s">
        <v>248</v>
      </c>
      <c r="M3333" s="237" t="s">
        <v>268</v>
      </c>
      <c r="N3333" s="237" t="s">
        <v>14637</v>
      </c>
      <c r="O3333" s="237" t="s">
        <v>14638</v>
      </c>
      <c r="P3333" s="237" t="s">
        <v>349</v>
      </c>
      <c r="Q3333" s="237" t="s">
        <v>253</v>
      </c>
      <c r="R3333" s="237" t="s">
        <v>14639</v>
      </c>
      <c r="S3333" s="237" t="s">
        <v>14618</v>
      </c>
      <c r="T3333" s="237" t="s">
        <v>14619</v>
      </c>
      <c r="U3333" s="237" t="s">
        <v>14640</v>
      </c>
      <c r="V3333" s="237" t="s">
        <v>14641</v>
      </c>
      <c r="W3333" s="237"/>
      <c r="X3333" s="237"/>
      <c r="Y3333" s="237" t="s">
        <v>14637</v>
      </c>
      <c r="Z3333" s="237" t="s">
        <v>14638</v>
      </c>
      <c r="AA3333" s="237" t="str">
        <f t="shared" si="562"/>
        <v>ソウダンシエンジギョウショフリースペース”ｋａｉ”</v>
      </c>
      <c r="AB3333" s="237" t="s">
        <v>349</v>
      </c>
      <c r="AC3333" s="237" t="str">
        <f t="shared" si="563"/>
        <v>986</v>
      </c>
      <c r="AD3333" s="237" t="str">
        <f t="shared" si="564"/>
        <v>0825</v>
      </c>
      <c r="AE3333" s="237" t="s">
        <v>253</v>
      </c>
      <c r="AF3333" s="237" t="s">
        <v>14639</v>
      </c>
      <c r="AG3333" s="237" t="str">
        <f t="shared" si="565"/>
        <v>石巻市穀町11番29号</v>
      </c>
      <c r="AH3333" s="237" t="s">
        <v>14618</v>
      </c>
      <c r="AI3333" s="237" t="s">
        <v>14619</v>
      </c>
      <c r="AJ3333" s="237" t="s">
        <v>260</v>
      </c>
    </row>
    <row r="3334" spans="1:36">
      <c r="A3334" s="237" t="str">
        <f t="shared" si="557"/>
        <v>0430210021計画相談支援</v>
      </c>
      <c r="B3334" s="237" t="s">
        <v>262</v>
      </c>
      <c r="C3334" s="237" t="s">
        <v>263</v>
      </c>
      <c r="D3334" s="237" t="str">
        <f t="shared" si="558"/>
        <v>シャカイフクシホウジン　イシノマキショウシンカイ</v>
      </c>
      <c r="E3334" s="237" t="s">
        <v>264</v>
      </c>
      <c r="F3334" s="237" t="str">
        <f t="shared" si="559"/>
        <v>986</v>
      </c>
      <c r="G3334" s="237" t="str">
        <f t="shared" si="560"/>
        <v>0853</v>
      </c>
      <c r="H3334" s="237" t="s">
        <v>265</v>
      </c>
      <c r="I3334" s="237" t="str">
        <f t="shared" si="561"/>
        <v>石巻市門脇字元捨喰５番の１</v>
      </c>
      <c r="J3334" s="237" t="s">
        <v>266</v>
      </c>
      <c r="K3334" s="237" t="s">
        <v>267</v>
      </c>
      <c r="L3334" s="237" t="s">
        <v>248</v>
      </c>
      <c r="M3334" s="237" t="s">
        <v>268</v>
      </c>
      <c r="N3334" s="237" t="s">
        <v>14634</v>
      </c>
      <c r="O3334" s="237" t="s">
        <v>14642</v>
      </c>
      <c r="P3334" s="237" t="s">
        <v>264</v>
      </c>
      <c r="Q3334" s="237" t="s">
        <v>253</v>
      </c>
      <c r="R3334" s="237" t="s">
        <v>278</v>
      </c>
      <c r="S3334" s="237" t="s">
        <v>272</v>
      </c>
      <c r="T3334" s="237" t="s">
        <v>273</v>
      </c>
      <c r="U3334" s="237" t="s">
        <v>14643</v>
      </c>
      <c r="V3334" s="237" t="s">
        <v>14641</v>
      </c>
      <c r="W3334" s="237"/>
      <c r="X3334" s="237"/>
      <c r="Y3334" s="237" t="s">
        <v>14634</v>
      </c>
      <c r="Z3334" s="237" t="s">
        <v>14642</v>
      </c>
      <c r="AA3334" s="237" t="str">
        <f t="shared" si="562"/>
        <v>ソウダンシエンジギョウショフリースペース”Ｓｏｒａ”</v>
      </c>
      <c r="AB3334" s="237" t="s">
        <v>264</v>
      </c>
      <c r="AC3334" s="237" t="str">
        <f t="shared" si="563"/>
        <v>986</v>
      </c>
      <c r="AD3334" s="237" t="str">
        <f t="shared" si="564"/>
        <v>0853</v>
      </c>
      <c r="AE3334" s="237" t="s">
        <v>253</v>
      </c>
      <c r="AF3334" s="237" t="s">
        <v>278</v>
      </c>
      <c r="AG3334" s="237" t="str">
        <f t="shared" si="565"/>
        <v>石巻市門脇字元捨喰５－１</v>
      </c>
      <c r="AH3334" s="237" t="s">
        <v>272</v>
      </c>
      <c r="AI3334" s="237" t="s">
        <v>273</v>
      </c>
      <c r="AJ3334" s="237" t="s">
        <v>260</v>
      </c>
    </row>
    <row r="3335" spans="1:36">
      <c r="A3335" s="237" t="str">
        <f t="shared" si="557"/>
        <v>0430210039計画相談支援</v>
      </c>
      <c r="B3335" s="237" t="s">
        <v>744</v>
      </c>
      <c r="C3335" s="237" t="s">
        <v>745</v>
      </c>
      <c r="D3335" s="237" t="str">
        <f t="shared" si="558"/>
        <v>シャカイフクシホウジン　ユメミノサト</v>
      </c>
      <c r="E3335" s="237" t="s">
        <v>746</v>
      </c>
      <c r="F3335" s="237" t="str">
        <f t="shared" si="559"/>
        <v>986</v>
      </c>
      <c r="G3335" s="237" t="str">
        <f t="shared" si="560"/>
        <v>0834</v>
      </c>
      <c r="H3335" s="237" t="s">
        <v>747</v>
      </c>
      <c r="I3335" s="237" t="str">
        <f t="shared" si="561"/>
        <v>石巻市門脇町1丁目2－21</v>
      </c>
      <c r="J3335" s="237" t="s">
        <v>748</v>
      </c>
      <c r="K3335" s="237" t="s">
        <v>748</v>
      </c>
      <c r="L3335" s="237" t="s">
        <v>248</v>
      </c>
      <c r="M3335" s="237" t="s">
        <v>749</v>
      </c>
      <c r="N3335" s="237" t="s">
        <v>14644</v>
      </c>
      <c r="O3335" s="237" t="s">
        <v>14645</v>
      </c>
      <c r="P3335" s="237" t="s">
        <v>746</v>
      </c>
      <c r="Q3335" s="237" t="s">
        <v>253</v>
      </c>
      <c r="R3335" s="237" t="s">
        <v>747</v>
      </c>
      <c r="S3335" s="237" t="s">
        <v>748</v>
      </c>
      <c r="T3335" s="237" t="s">
        <v>748</v>
      </c>
      <c r="U3335" s="237" t="s">
        <v>14646</v>
      </c>
      <c r="V3335" s="237" t="s">
        <v>14641</v>
      </c>
      <c r="W3335" s="237"/>
      <c r="X3335" s="237"/>
      <c r="Y3335" s="237" t="s">
        <v>14644</v>
      </c>
      <c r="Z3335" s="237" t="s">
        <v>14645</v>
      </c>
      <c r="AA3335" s="237" t="str">
        <f t="shared" si="562"/>
        <v>ソウダンシエンセンターサクラ・サクラ</v>
      </c>
      <c r="AB3335" s="237" t="s">
        <v>746</v>
      </c>
      <c r="AC3335" s="237" t="str">
        <f t="shared" si="563"/>
        <v>986</v>
      </c>
      <c r="AD3335" s="237" t="str">
        <f t="shared" si="564"/>
        <v>0834</v>
      </c>
      <c r="AE3335" s="237" t="s">
        <v>253</v>
      </c>
      <c r="AF3335" s="237" t="s">
        <v>747</v>
      </c>
      <c r="AG3335" s="237" t="str">
        <f t="shared" si="565"/>
        <v>石巻市門脇町1丁目2－21</v>
      </c>
      <c r="AH3335" s="237" t="s">
        <v>14629</v>
      </c>
      <c r="AI3335" s="237" t="s">
        <v>14630</v>
      </c>
      <c r="AJ3335" s="237" t="s">
        <v>260</v>
      </c>
    </row>
    <row r="3336" spans="1:36">
      <c r="A3336" s="237" t="str">
        <f t="shared" si="557"/>
        <v>0430210047計画相談支援</v>
      </c>
      <c r="B3336" s="237" t="s">
        <v>14647</v>
      </c>
      <c r="C3336" s="237" t="s">
        <v>14648</v>
      </c>
      <c r="D3336" s="237" t="str">
        <f t="shared" si="558"/>
        <v>イッパンシャダンホウジン　シンワカイ</v>
      </c>
      <c r="E3336" s="237" t="s">
        <v>283</v>
      </c>
      <c r="F3336" s="237" t="str">
        <f t="shared" si="559"/>
        <v>986</v>
      </c>
      <c r="G3336" s="237" t="str">
        <f t="shared" si="560"/>
        <v>0861</v>
      </c>
      <c r="H3336" s="237" t="s">
        <v>14649</v>
      </c>
      <c r="I3336" s="237" t="str">
        <f t="shared" si="561"/>
        <v>石巻市蛇田字新谷地前９７番地７</v>
      </c>
      <c r="J3336" s="237" t="s">
        <v>14650</v>
      </c>
      <c r="K3336" s="237" t="s">
        <v>14619</v>
      </c>
      <c r="L3336" s="237" t="s">
        <v>901</v>
      </c>
      <c r="M3336" s="237" t="s">
        <v>14651</v>
      </c>
      <c r="N3336" s="237" t="s">
        <v>14652</v>
      </c>
      <c r="O3336" s="237" t="s">
        <v>14653</v>
      </c>
      <c r="P3336" s="237" t="s">
        <v>283</v>
      </c>
      <c r="Q3336" s="237" t="s">
        <v>253</v>
      </c>
      <c r="R3336" s="237" t="s">
        <v>14649</v>
      </c>
      <c r="S3336" s="237" t="s">
        <v>14650</v>
      </c>
      <c r="T3336" s="237" t="s">
        <v>14650</v>
      </c>
      <c r="U3336" s="237" t="s">
        <v>14654</v>
      </c>
      <c r="V3336" s="237" t="s">
        <v>14641</v>
      </c>
      <c r="W3336" s="237"/>
      <c r="X3336" s="237"/>
      <c r="Y3336" s="237" t="s">
        <v>14652</v>
      </c>
      <c r="Z3336" s="237" t="s">
        <v>14653</v>
      </c>
      <c r="AA3336" s="237" t="str">
        <f t="shared" si="562"/>
        <v>イッパンシャダンホウジン　シンワカイ　ショウガイシャソウダンシエンジギョウショ「トモ」</v>
      </c>
      <c r="AB3336" s="237" t="s">
        <v>283</v>
      </c>
      <c r="AC3336" s="237" t="str">
        <f t="shared" si="563"/>
        <v>986</v>
      </c>
      <c r="AD3336" s="237" t="str">
        <f t="shared" si="564"/>
        <v>0861</v>
      </c>
      <c r="AE3336" s="237" t="s">
        <v>253</v>
      </c>
      <c r="AF3336" s="237" t="s">
        <v>14649</v>
      </c>
      <c r="AG3336" s="237" t="str">
        <f t="shared" si="565"/>
        <v>石巻市蛇田字新谷地前９７番地７</v>
      </c>
      <c r="AH3336" s="237" t="s">
        <v>14650</v>
      </c>
      <c r="AI3336" s="237" t="s">
        <v>14619</v>
      </c>
      <c r="AJ3336" s="237" t="s">
        <v>332</v>
      </c>
    </row>
    <row r="3337" spans="1:36">
      <c r="A3337" s="237" t="str">
        <f t="shared" si="557"/>
        <v>0430210054計画相談支援</v>
      </c>
      <c r="B3337" s="237" t="s">
        <v>347</v>
      </c>
      <c r="C3337" s="237" t="s">
        <v>348</v>
      </c>
      <c r="D3337" s="237" t="str">
        <f t="shared" si="558"/>
        <v>シャカイフクシホウジンイシノマキシシャカイフクシキョウギカイ</v>
      </c>
      <c r="E3337" s="237" t="s">
        <v>349</v>
      </c>
      <c r="F3337" s="237" t="str">
        <f t="shared" si="559"/>
        <v>986</v>
      </c>
      <c r="G3337" s="237" t="str">
        <f t="shared" si="560"/>
        <v>0825</v>
      </c>
      <c r="H3337" s="237" t="s">
        <v>350</v>
      </c>
      <c r="I3337" s="237" t="str">
        <f t="shared" si="561"/>
        <v>石巻市穀町１５番２号</v>
      </c>
      <c r="J3337" s="237" t="s">
        <v>351</v>
      </c>
      <c r="K3337" s="237" t="s">
        <v>352</v>
      </c>
      <c r="L3337" s="237" t="s">
        <v>353</v>
      </c>
      <c r="M3337" s="237" t="s">
        <v>354</v>
      </c>
      <c r="N3337" s="237" t="s">
        <v>14655</v>
      </c>
      <c r="O3337" s="237" t="s">
        <v>14656</v>
      </c>
      <c r="P3337" s="237" t="s">
        <v>392</v>
      </c>
      <c r="Q3337" s="237" t="s">
        <v>253</v>
      </c>
      <c r="R3337" s="237" t="s">
        <v>14657</v>
      </c>
      <c r="S3337" s="237" t="s">
        <v>14658</v>
      </c>
      <c r="T3337" s="237" t="s">
        <v>14659</v>
      </c>
      <c r="U3337" s="237" t="s">
        <v>14660</v>
      </c>
      <c r="V3337" s="237" t="s">
        <v>14641</v>
      </c>
      <c r="W3337" s="237"/>
      <c r="X3337" s="237"/>
      <c r="Y3337" s="237" t="s">
        <v>14655</v>
      </c>
      <c r="Z3337" s="237" t="s">
        <v>14656</v>
      </c>
      <c r="AA3337" s="237" t="str">
        <f t="shared" si="562"/>
        <v>イシノマキシシャキョウショウガイシャソウダンシエンジギョウショスマイル</v>
      </c>
      <c r="AB3337" s="237" t="s">
        <v>392</v>
      </c>
      <c r="AC3337" s="237" t="str">
        <f t="shared" si="563"/>
        <v>986</v>
      </c>
      <c r="AD3337" s="237" t="str">
        <f t="shared" si="564"/>
        <v>0822</v>
      </c>
      <c r="AE3337" s="237" t="s">
        <v>253</v>
      </c>
      <c r="AF3337" s="237" t="s">
        <v>14657</v>
      </c>
      <c r="AG3337" s="237" t="str">
        <f t="shared" si="565"/>
        <v>石巻市中央２丁目４番２０号</v>
      </c>
      <c r="AH3337" s="237" t="s">
        <v>14658</v>
      </c>
      <c r="AI3337" s="237" t="s">
        <v>14659</v>
      </c>
      <c r="AJ3337" s="237" t="s">
        <v>332</v>
      </c>
    </row>
    <row r="3338" spans="1:36">
      <c r="A3338" s="237" t="str">
        <f t="shared" si="557"/>
        <v>0430210062計画相談支援</v>
      </c>
      <c r="B3338" s="237" t="s">
        <v>253</v>
      </c>
      <c r="C3338" s="237" t="s">
        <v>318</v>
      </c>
      <c r="D3338" s="237" t="str">
        <f t="shared" si="558"/>
        <v>イシノマキシ</v>
      </c>
      <c r="E3338" s="237" t="s">
        <v>746</v>
      </c>
      <c r="F3338" s="237" t="str">
        <f t="shared" si="559"/>
        <v>986</v>
      </c>
      <c r="G3338" s="237" t="str">
        <f t="shared" si="560"/>
        <v>0834</v>
      </c>
      <c r="H3338" s="237" t="s">
        <v>1063</v>
      </c>
      <c r="I3338" s="237" t="str">
        <f t="shared" si="561"/>
        <v>石巻市門脇町一丁目２－２１</v>
      </c>
      <c r="J3338" s="237" t="s">
        <v>748</v>
      </c>
      <c r="K3338" s="237" t="s">
        <v>1064</v>
      </c>
      <c r="L3338" s="237" t="s">
        <v>248</v>
      </c>
      <c r="M3338" s="237" t="s">
        <v>749</v>
      </c>
      <c r="N3338" s="237" t="s">
        <v>325</v>
      </c>
      <c r="O3338" s="237" t="s">
        <v>326</v>
      </c>
      <c r="P3338" s="237" t="s">
        <v>327</v>
      </c>
      <c r="Q3338" s="237" t="s">
        <v>253</v>
      </c>
      <c r="R3338" s="237" t="s">
        <v>328</v>
      </c>
      <c r="S3338" s="237" t="s">
        <v>329</v>
      </c>
      <c r="T3338" s="237" t="s">
        <v>329</v>
      </c>
      <c r="U3338" s="237" t="s">
        <v>14661</v>
      </c>
      <c r="V3338" s="237" t="s">
        <v>14641</v>
      </c>
      <c r="W3338" s="237"/>
      <c r="X3338" s="237"/>
      <c r="Y3338" s="237" t="s">
        <v>325</v>
      </c>
      <c r="Z3338" s="237" t="s">
        <v>326</v>
      </c>
      <c r="AA3338" s="237" t="str">
        <f t="shared" si="562"/>
        <v>イシノマキシカモメガクエン</v>
      </c>
      <c r="AB3338" s="237" t="s">
        <v>327</v>
      </c>
      <c r="AC3338" s="237" t="str">
        <f t="shared" si="563"/>
        <v>986</v>
      </c>
      <c r="AD3338" s="237" t="str">
        <f t="shared" si="564"/>
        <v>0863</v>
      </c>
      <c r="AE3338" s="237" t="s">
        <v>253</v>
      </c>
      <c r="AF3338" s="237" t="s">
        <v>328</v>
      </c>
      <c r="AG3338" s="237" t="str">
        <f t="shared" si="565"/>
        <v>石巻市向陽町三丁目10番7号</v>
      </c>
      <c r="AH3338" s="237" t="s">
        <v>329</v>
      </c>
      <c r="AI3338" s="237" t="s">
        <v>329</v>
      </c>
      <c r="AJ3338" s="237" t="s">
        <v>260</v>
      </c>
    </row>
    <row r="3339" spans="1:36">
      <c r="A3339" s="237" t="str">
        <f t="shared" si="557"/>
        <v>0430210088計画相談支援</v>
      </c>
      <c r="B3339" s="237" t="s">
        <v>14662</v>
      </c>
      <c r="C3339" s="237" t="s">
        <v>14663</v>
      </c>
      <c r="D3339" s="237" t="str">
        <f t="shared" si="558"/>
        <v>イッパンシャダンホウジン　ホープノサト</v>
      </c>
      <c r="E3339" s="237" t="s">
        <v>14664</v>
      </c>
      <c r="F3339" s="237" t="str">
        <f t="shared" si="559"/>
        <v>986</v>
      </c>
      <c r="G3339" s="237" t="str">
        <f t="shared" si="560"/>
        <v>0857</v>
      </c>
      <c r="H3339" s="237" t="s">
        <v>14665</v>
      </c>
      <c r="I3339" s="237" t="str">
        <f t="shared" si="561"/>
        <v>石巻市築山一丁目１０番３４号</v>
      </c>
      <c r="J3339" s="237" t="s">
        <v>14666</v>
      </c>
      <c r="K3339" s="237" t="s">
        <v>14667</v>
      </c>
      <c r="L3339" s="237" t="s">
        <v>901</v>
      </c>
      <c r="M3339" s="237" t="s">
        <v>14668</v>
      </c>
      <c r="N3339" s="237" t="s">
        <v>14669</v>
      </c>
      <c r="O3339" s="237" t="s">
        <v>14670</v>
      </c>
      <c r="P3339" s="237" t="s">
        <v>14664</v>
      </c>
      <c r="Q3339" s="237" t="s">
        <v>253</v>
      </c>
      <c r="R3339" s="237" t="s">
        <v>14665</v>
      </c>
      <c r="S3339" s="237" t="s">
        <v>14666</v>
      </c>
      <c r="T3339" s="237" t="s">
        <v>14667</v>
      </c>
      <c r="U3339" s="237" t="s">
        <v>14671</v>
      </c>
      <c r="V3339" s="237" t="s">
        <v>14641</v>
      </c>
      <c r="W3339" s="237"/>
      <c r="X3339" s="237"/>
      <c r="Y3339" s="237" t="s">
        <v>14669</v>
      </c>
      <c r="Z3339" s="237" t="s">
        <v>14670</v>
      </c>
      <c r="AA3339" s="237" t="str">
        <f t="shared" si="562"/>
        <v>ソウダンシエンセンター　ホープノサト</v>
      </c>
      <c r="AB3339" s="237" t="s">
        <v>14664</v>
      </c>
      <c r="AC3339" s="237" t="str">
        <f t="shared" si="563"/>
        <v>986</v>
      </c>
      <c r="AD3339" s="237" t="str">
        <f t="shared" si="564"/>
        <v>0857</v>
      </c>
      <c r="AE3339" s="237" t="s">
        <v>253</v>
      </c>
      <c r="AF3339" s="237" t="s">
        <v>14665</v>
      </c>
      <c r="AG3339" s="237" t="str">
        <f t="shared" si="565"/>
        <v>石巻市築山一丁目１０番３４号</v>
      </c>
      <c r="AH3339" s="237" t="s">
        <v>712</v>
      </c>
      <c r="AI3339" s="237" t="s">
        <v>14672</v>
      </c>
      <c r="AJ3339" s="237" t="s">
        <v>261</v>
      </c>
    </row>
    <row r="3340" spans="1:36">
      <c r="A3340" s="237" t="str">
        <f t="shared" si="557"/>
        <v>0430210096計画相談支援</v>
      </c>
      <c r="B3340" s="237" t="s">
        <v>1221</v>
      </c>
      <c r="C3340" s="237" t="s">
        <v>14673</v>
      </c>
      <c r="D3340" s="237" t="str">
        <f t="shared" si="558"/>
        <v>イッパンシャダンホウジンシンサイココロノケア・ネットワークミヤギ</v>
      </c>
      <c r="E3340" s="237" t="s">
        <v>7051</v>
      </c>
      <c r="F3340" s="237" t="str">
        <f t="shared" si="559"/>
        <v>981</v>
      </c>
      <c r="G3340" s="237" t="str">
        <f t="shared" si="560"/>
        <v>0913</v>
      </c>
      <c r="H3340" s="237" t="s">
        <v>14674</v>
      </c>
      <c r="I3340" s="237" t="str">
        <f t="shared" si="561"/>
        <v>仙台市青葉区昭和町２番２５号</v>
      </c>
      <c r="J3340" s="237" t="s">
        <v>7372</v>
      </c>
      <c r="K3340" s="237"/>
      <c r="L3340" s="237" t="s">
        <v>901</v>
      </c>
      <c r="M3340" s="237" t="s">
        <v>7374</v>
      </c>
      <c r="N3340" s="237" t="s">
        <v>14675</v>
      </c>
      <c r="O3340" s="237" t="s">
        <v>14676</v>
      </c>
      <c r="P3340" s="237" t="s">
        <v>930</v>
      </c>
      <c r="Q3340" s="237" t="s">
        <v>253</v>
      </c>
      <c r="R3340" s="237" t="s">
        <v>14677</v>
      </c>
      <c r="S3340" s="237" t="s">
        <v>14678</v>
      </c>
      <c r="T3340" s="237" t="s">
        <v>14679</v>
      </c>
      <c r="U3340" s="237" t="s">
        <v>14680</v>
      </c>
      <c r="V3340" s="237" t="s">
        <v>14641</v>
      </c>
      <c r="W3340" s="237"/>
      <c r="X3340" s="237"/>
      <c r="Y3340" s="237" t="s">
        <v>14675</v>
      </c>
      <c r="Z3340" s="237" t="s">
        <v>14676</v>
      </c>
      <c r="AA3340" s="237" t="str">
        <f t="shared" si="562"/>
        <v>ソウダンシエンセンターカラコロ</v>
      </c>
      <c r="AB3340" s="237" t="s">
        <v>930</v>
      </c>
      <c r="AC3340" s="237" t="str">
        <f t="shared" si="563"/>
        <v>986</v>
      </c>
      <c r="AD3340" s="237" t="str">
        <f t="shared" si="564"/>
        <v>0826</v>
      </c>
      <c r="AE3340" s="237" t="s">
        <v>253</v>
      </c>
      <c r="AF3340" s="237" t="s">
        <v>14677</v>
      </c>
      <c r="AG3340" s="237" t="str">
        <f t="shared" si="565"/>
        <v>石巻市鋳銭場３番１９号　秋田屋ビル１階</v>
      </c>
      <c r="AH3340" s="237" t="s">
        <v>14678</v>
      </c>
      <c r="AI3340" s="237" t="s">
        <v>14679</v>
      </c>
      <c r="AJ3340" s="237" t="s">
        <v>260</v>
      </c>
    </row>
    <row r="3341" spans="1:36">
      <c r="A3341" s="237" t="str">
        <f t="shared" si="557"/>
        <v>0430210104計画相談支援</v>
      </c>
      <c r="B3341" s="237" t="s">
        <v>3648</v>
      </c>
      <c r="C3341" s="237" t="s">
        <v>3649</v>
      </c>
      <c r="D3341" s="237" t="str">
        <f t="shared" si="558"/>
        <v>イッパンシャダンホウジンツグカフエ</v>
      </c>
      <c r="E3341" s="237" t="s">
        <v>3373</v>
      </c>
      <c r="F3341" s="237" t="str">
        <f t="shared" si="559"/>
        <v>987</v>
      </c>
      <c r="G3341" s="237" t="str">
        <f t="shared" si="560"/>
        <v>0511</v>
      </c>
      <c r="H3341" s="237" t="s">
        <v>3650</v>
      </c>
      <c r="I3341" s="237" t="str">
        <f t="shared" si="561"/>
        <v>登米市迫町佐沼字錦１３０番地の１</v>
      </c>
      <c r="J3341" s="237" t="s">
        <v>3651</v>
      </c>
      <c r="K3341" s="237" t="s">
        <v>3652</v>
      </c>
      <c r="L3341" s="237" t="s">
        <v>901</v>
      </c>
      <c r="M3341" s="237" t="s">
        <v>3653</v>
      </c>
      <c r="N3341" s="237" t="s">
        <v>14681</v>
      </c>
      <c r="O3341" s="237" t="s">
        <v>14682</v>
      </c>
      <c r="P3341" s="237" t="s">
        <v>1206</v>
      </c>
      <c r="Q3341" s="237" t="s">
        <v>253</v>
      </c>
      <c r="R3341" s="237" t="s">
        <v>14683</v>
      </c>
      <c r="S3341" s="237" t="s">
        <v>14684</v>
      </c>
      <c r="T3341" s="237"/>
      <c r="U3341" s="237" t="s">
        <v>14685</v>
      </c>
      <c r="V3341" s="237" t="s">
        <v>14641</v>
      </c>
      <c r="W3341" s="237"/>
      <c r="X3341" s="237"/>
      <c r="Y3341" s="237" t="s">
        <v>14686</v>
      </c>
      <c r="Z3341" s="237" t="s">
        <v>14687</v>
      </c>
      <c r="AA3341" s="237" t="str">
        <f t="shared" si="562"/>
        <v>ソウダンジギョウショ　スパン　フィーリング　イシノマキ</v>
      </c>
      <c r="AB3341" s="237" t="s">
        <v>1206</v>
      </c>
      <c r="AC3341" s="237" t="str">
        <f t="shared" si="563"/>
        <v>986</v>
      </c>
      <c r="AD3341" s="237" t="str">
        <f t="shared" si="564"/>
        <v>0813</v>
      </c>
      <c r="AE3341" s="237" t="s">
        <v>253</v>
      </c>
      <c r="AF3341" s="237" t="s">
        <v>14683</v>
      </c>
      <c r="AG3341" s="237" t="str">
        <f t="shared" si="565"/>
        <v>石巻市駅前北通り３丁目８－１４</v>
      </c>
      <c r="AH3341" s="237" t="s">
        <v>14688</v>
      </c>
      <c r="AI3341" s="237" t="s">
        <v>14689</v>
      </c>
      <c r="AJ3341" s="237" t="s">
        <v>260</v>
      </c>
    </row>
    <row r="3342" spans="1:36">
      <c r="A3342" s="237" t="str">
        <f t="shared" si="557"/>
        <v>0430210294計画相談支援</v>
      </c>
      <c r="B3342" s="237" t="s">
        <v>253</v>
      </c>
      <c r="C3342" s="237" t="s">
        <v>318</v>
      </c>
      <c r="D3342" s="237" t="str">
        <f t="shared" si="558"/>
        <v>イシノマキシ</v>
      </c>
      <c r="E3342" s="237" t="s">
        <v>746</v>
      </c>
      <c r="F3342" s="237" t="str">
        <f t="shared" si="559"/>
        <v>986</v>
      </c>
      <c r="G3342" s="237" t="str">
        <f t="shared" si="560"/>
        <v>0834</v>
      </c>
      <c r="H3342" s="237" t="s">
        <v>1063</v>
      </c>
      <c r="I3342" s="237" t="str">
        <f t="shared" si="561"/>
        <v>石巻市門脇町一丁目２－２１</v>
      </c>
      <c r="J3342" s="237" t="s">
        <v>748</v>
      </c>
      <c r="K3342" s="237" t="s">
        <v>1064</v>
      </c>
      <c r="L3342" s="237" t="s">
        <v>248</v>
      </c>
      <c r="M3342" s="237" t="s">
        <v>749</v>
      </c>
      <c r="N3342" s="237" t="s">
        <v>14690</v>
      </c>
      <c r="O3342" s="237" t="s">
        <v>14691</v>
      </c>
      <c r="P3342" s="237" t="s">
        <v>582</v>
      </c>
      <c r="Q3342" s="237" t="s">
        <v>253</v>
      </c>
      <c r="R3342" s="237" t="s">
        <v>583</v>
      </c>
      <c r="S3342" s="237" t="s">
        <v>14692</v>
      </c>
      <c r="T3342" s="237" t="s">
        <v>14692</v>
      </c>
      <c r="U3342" s="237" t="s">
        <v>14693</v>
      </c>
      <c r="V3342" s="237" t="s">
        <v>14641</v>
      </c>
      <c r="W3342" s="237"/>
      <c r="X3342" s="237"/>
      <c r="Y3342" s="237" t="s">
        <v>14690</v>
      </c>
      <c r="Z3342" s="237" t="s">
        <v>14691</v>
      </c>
      <c r="AA3342" s="237" t="str">
        <f t="shared" si="562"/>
        <v>ソウダンシエンセンターアオイトリ</v>
      </c>
      <c r="AB3342" s="237" t="s">
        <v>283</v>
      </c>
      <c r="AC3342" s="237" t="str">
        <f t="shared" si="563"/>
        <v>986</v>
      </c>
      <c r="AD3342" s="237" t="str">
        <f t="shared" si="564"/>
        <v>0861</v>
      </c>
      <c r="AE3342" s="237" t="s">
        <v>253</v>
      </c>
      <c r="AF3342" s="237" t="s">
        <v>14694</v>
      </c>
      <c r="AG3342" s="237" t="str">
        <f t="shared" si="565"/>
        <v>石巻市蛇田字北経塚18番地10</v>
      </c>
      <c r="AH3342" s="237" t="s">
        <v>14692</v>
      </c>
      <c r="AI3342" s="237" t="s">
        <v>14692</v>
      </c>
      <c r="AJ3342" s="237" t="s">
        <v>332</v>
      </c>
    </row>
    <row r="3343" spans="1:36">
      <c r="A3343" s="237" t="str">
        <f t="shared" ref="A3343:A3406" si="566">U3343&amp;V3343</f>
        <v>0430300012計画相談支援</v>
      </c>
      <c r="B3343" s="237" t="s">
        <v>1308</v>
      </c>
      <c r="C3343" s="237" t="s">
        <v>1309</v>
      </c>
      <c r="D3343" s="237" t="str">
        <f t="shared" ref="D3343:D3406" si="567">DBCS(C3343)</f>
        <v>シャカイフクシホウジン　シマフクシカイ</v>
      </c>
      <c r="E3343" s="237" t="s">
        <v>1310</v>
      </c>
      <c r="F3343" s="237" t="str">
        <f t="shared" ref="F3343:F3406" si="568">LEFT(E3343,3)</f>
        <v>985</v>
      </c>
      <c r="G3343" s="237" t="str">
        <f t="shared" ref="G3343:G3406" si="569">RIGHT(E3343,4)</f>
        <v>0005</v>
      </c>
      <c r="H3343" s="237" t="s">
        <v>1311</v>
      </c>
      <c r="I3343" s="237" t="str">
        <f t="shared" ref="I3343:I3406" si="570">SUBSTITUTE(H3343,"宮城県","")</f>
        <v>塩竈市杉の入４丁目３番１７号</v>
      </c>
      <c r="J3343" s="237" t="s">
        <v>1312</v>
      </c>
      <c r="K3343" s="237" t="s">
        <v>1313</v>
      </c>
      <c r="L3343" s="237" t="s">
        <v>248</v>
      </c>
      <c r="M3343" s="237" t="s">
        <v>1314</v>
      </c>
      <c r="N3343" s="237" t="s">
        <v>14695</v>
      </c>
      <c r="O3343" s="237" t="s">
        <v>14696</v>
      </c>
      <c r="P3343" s="237" t="s">
        <v>1310</v>
      </c>
      <c r="Q3343" s="237" t="s">
        <v>1282</v>
      </c>
      <c r="R3343" s="237" t="s">
        <v>1317</v>
      </c>
      <c r="S3343" s="237" t="s">
        <v>14697</v>
      </c>
      <c r="T3343" s="237" t="s">
        <v>1313</v>
      </c>
      <c r="U3343" s="237" t="s">
        <v>14698</v>
      </c>
      <c r="V3343" s="237" t="s">
        <v>14641</v>
      </c>
      <c r="W3343" s="237"/>
      <c r="X3343" s="237"/>
      <c r="Y3343" s="237" t="s">
        <v>14695</v>
      </c>
      <c r="Z3343" s="237" t="s">
        <v>14696</v>
      </c>
      <c r="AA3343" s="237" t="str">
        <f t="shared" ref="AA3343:AA3406" si="571">DBCS(Z3343)</f>
        <v>ショウガイシャフクシソウダンシエンセンター「シオーモ」</v>
      </c>
      <c r="AB3343" s="237" t="s">
        <v>1310</v>
      </c>
      <c r="AC3343" s="237" t="str">
        <f t="shared" ref="AC3343:AC3406" si="572">LEFT(AB3343,3)</f>
        <v>985</v>
      </c>
      <c r="AD3343" s="237" t="str">
        <f t="shared" ref="AD3343:AD3406" si="573">RIGHT(AB3343,4)</f>
        <v>0005</v>
      </c>
      <c r="AE3343" s="237" t="s">
        <v>1282</v>
      </c>
      <c r="AF3343" s="237" t="s">
        <v>1317</v>
      </c>
      <c r="AG3343" s="237" t="str">
        <f t="shared" ref="AG3343:AG3406" si="574">SUBSTITUTE(AF3343,"宮城県","")</f>
        <v>塩竈市杉の入4-3-8</v>
      </c>
      <c r="AH3343" s="237" t="s">
        <v>14697</v>
      </c>
      <c r="AI3343" s="237" t="s">
        <v>1313</v>
      </c>
      <c r="AJ3343" s="237" t="s">
        <v>260</v>
      </c>
    </row>
    <row r="3344" spans="1:36">
      <c r="A3344" s="237" t="str">
        <f t="shared" si="566"/>
        <v>0430500017相談支援事業</v>
      </c>
      <c r="B3344" s="237" t="s">
        <v>1645</v>
      </c>
      <c r="C3344" s="237" t="s">
        <v>1693</v>
      </c>
      <c r="D3344" s="237" t="str">
        <f t="shared" si="567"/>
        <v>ケセンヌマシ</v>
      </c>
      <c r="E3344" s="237" t="s">
        <v>1723</v>
      </c>
      <c r="F3344" s="237" t="str">
        <f t="shared" si="568"/>
        <v>988</v>
      </c>
      <c r="G3344" s="237" t="str">
        <f t="shared" si="569"/>
        <v>8501</v>
      </c>
      <c r="H3344" s="237" t="s">
        <v>1724</v>
      </c>
      <c r="I3344" s="237" t="str">
        <f t="shared" si="570"/>
        <v>気仙沼市八日町１丁目１－１</v>
      </c>
      <c r="J3344" s="237" t="s">
        <v>1725</v>
      </c>
      <c r="K3344" s="237" t="s">
        <v>1697</v>
      </c>
      <c r="L3344" s="237" t="s">
        <v>323</v>
      </c>
      <c r="M3344" s="237" t="s">
        <v>1698</v>
      </c>
      <c r="N3344" s="237" t="s">
        <v>14699</v>
      </c>
      <c r="O3344" s="237" t="s">
        <v>14700</v>
      </c>
      <c r="P3344" s="237" t="s">
        <v>1733</v>
      </c>
      <c r="Q3344" s="237" t="s">
        <v>1645</v>
      </c>
      <c r="R3344" s="237" t="s">
        <v>1739</v>
      </c>
      <c r="S3344" s="237" t="s">
        <v>1735</v>
      </c>
      <c r="T3344" s="237" t="s">
        <v>1736</v>
      </c>
      <c r="U3344" s="237" t="s">
        <v>14701</v>
      </c>
      <c r="V3344" s="237" t="s">
        <v>14621</v>
      </c>
      <c r="W3344" s="237"/>
      <c r="X3344" s="237"/>
      <c r="Y3344" s="237" t="s">
        <v>14699</v>
      </c>
      <c r="Z3344" s="237" t="s">
        <v>14700</v>
      </c>
      <c r="AA3344" s="237" t="str">
        <f t="shared" si="571"/>
        <v>ショウホウエンソウダンシエンセンター</v>
      </c>
      <c r="AB3344" s="237" t="s">
        <v>1733</v>
      </c>
      <c r="AC3344" s="237" t="str">
        <f t="shared" si="572"/>
        <v>988</v>
      </c>
      <c r="AD3344" s="237" t="str">
        <f t="shared" si="573"/>
        <v>0141</v>
      </c>
      <c r="AE3344" s="237" t="s">
        <v>1645</v>
      </c>
      <c r="AF3344" s="237" t="s">
        <v>1739</v>
      </c>
      <c r="AG3344" s="237" t="str">
        <f t="shared" si="574"/>
        <v>気仙沼市松崎柳沢２１６－８</v>
      </c>
      <c r="AH3344" s="237" t="s">
        <v>1735</v>
      </c>
      <c r="AI3344" s="237" t="s">
        <v>1736</v>
      </c>
      <c r="AJ3344" s="237" t="s">
        <v>332</v>
      </c>
    </row>
    <row r="3345" spans="1:36">
      <c r="A3345" s="237" t="str">
        <f t="shared" si="566"/>
        <v>0430500025相談支援事業</v>
      </c>
      <c r="B3345" s="237" t="s">
        <v>1649</v>
      </c>
      <c r="C3345" s="237" t="s">
        <v>1650</v>
      </c>
      <c r="D3345" s="237" t="str">
        <f t="shared" si="567"/>
        <v>シャカイフクシホウジン　センシンカイ</v>
      </c>
      <c r="E3345" s="237" t="s">
        <v>1651</v>
      </c>
      <c r="F3345" s="237" t="str">
        <f t="shared" si="568"/>
        <v>988</v>
      </c>
      <c r="G3345" s="237" t="str">
        <f t="shared" si="569"/>
        <v>0524</v>
      </c>
      <c r="H3345" s="237" t="s">
        <v>1652</v>
      </c>
      <c r="I3345" s="237" t="str">
        <f t="shared" si="570"/>
        <v>気仙沼市唐桑町只越３６６番地５</v>
      </c>
      <c r="J3345" s="237" t="s">
        <v>1653</v>
      </c>
      <c r="K3345" s="237" t="s">
        <v>1654</v>
      </c>
      <c r="L3345" s="237" t="s">
        <v>248</v>
      </c>
      <c r="M3345" s="237" t="s">
        <v>1655</v>
      </c>
      <c r="N3345" s="237" t="s">
        <v>14702</v>
      </c>
      <c r="O3345" s="237" t="s">
        <v>14703</v>
      </c>
      <c r="P3345" s="237" t="s">
        <v>14704</v>
      </c>
      <c r="Q3345" s="237" t="s">
        <v>1645</v>
      </c>
      <c r="R3345" s="237" t="s">
        <v>14705</v>
      </c>
      <c r="S3345" s="237" t="s">
        <v>14706</v>
      </c>
      <c r="T3345" s="237" t="s">
        <v>14707</v>
      </c>
      <c r="U3345" s="237" t="s">
        <v>14708</v>
      </c>
      <c r="V3345" s="237" t="s">
        <v>14621</v>
      </c>
      <c r="W3345" s="237"/>
      <c r="X3345" s="237"/>
      <c r="Y3345" s="237" t="s">
        <v>14702</v>
      </c>
      <c r="Z3345" s="237" t="s">
        <v>14703</v>
      </c>
      <c r="AA3345" s="237" t="str">
        <f t="shared" si="571"/>
        <v>ケセンヌマシショウガイシャセイカツシエンセンター</v>
      </c>
      <c r="AB3345" s="237" t="s">
        <v>14704</v>
      </c>
      <c r="AC3345" s="237" t="str">
        <f t="shared" si="572"/>
        <v>988</v>
      </c>
      <c r="AD3345" s="237" t="str">
        <f t="shared" si="573"/>
        <v>0002</v>
      </c>
      <c r="AE3345" s="237" t="s">
        <v>1645</v>
      </c>
      <c r="AF3345" s="237" t="s">
        <v>14709</v>
      </c>
      <c r="AG3345" s="237" t="str">
        <f t="shared" si="574"/>
        <v>気仙沼市錦町二丁目5-10</v>
      </c>
      <c r="AH3345" s="237" t="s">
        <v>1653</v>
      </c>
      <c r="AI3345" s="237" t="s">
        <v>1654</v>
      </c>
      <c r="AJ3345" s="237" t="s">
        <v>260</v>
      </c>
    </row>
    <row r="3346" spans="1:36">
      <c r="A3346" s="237" t="str">
        <f t="shared" si="566"/>
        <v>0430500025地域移行支援</v>
      </c>
      <c r="B3346" s="237" t="s">
        <v>1649</v>
      </c>
      <c r="C3346" s="237" t="s">
        <v>1650</v>
      </c>
      <c r="D3346" s="237" t="str">
        <f t="shared" si="567"/>
        <v>シャカイフクシホウジン　センシンカイ</v>
      </c>
      <c r="E3346" s="237" t="s">
        <v>1651</v>
      </c>
      <c r="F3346" s="237" t="str">
        <f t="shared" si="568"/>
        <v>988</v>
      </c>
      <c r="G3346" s="237" t="str">
        <f t="shared" si="569"/>
        <v>0524</v>
      </c>
      <c r="H3346" s="237" t="s">
        <v>1652</v>
      </c>
      <c r="I3346" s="237" t="str">
        <f t="shared" si="570"/>
        <v>気仙沼市唐桑町只越３６６番地５</v>
      </c>
      <c r="J3346" s="237" t="s">
        <v>1653</v>
      </c>
      <c r="K3346" s="237" t="s">
        <v>1654</v>
      </c>
      <c r="L3346" s="237" t="s">
        <v>248</v>
      </c>
      <c r="M3346" s="237" t="s">
        <v>1655</v>
      </c>
      <c r="N3346" s="237" t="s">
        <v>14702</v>
      </c>
      <c r="O3346" s="237" t="s">
        <v>14703</v>
      </c>
      <c r="P3346" s="237" t="s">
        <v>14704</v>
      </c>
      <c r="Q3346" s="237" t="s">
        <v>1645</v>
      </c>
      <c r="R3346" s="237" t="s">
        <v>14705</v>
      </c>
      <c r="S3346" s="237" t="s">
        <v>14706</v>
      </c>
      <c r="T3346" s="237" t="s">
        <v>14707</v>
      </c>
      <c r="U3346" s="237" t="s">
        <v>14708</v>
      </c>
      <c r="V3346" s="237" t="s">
        <v>14623</v>
      </c>
      <c r="W3346" s="237"/>
      <c r="X3346" s="237"/>
      <c r="Y3346" s="237" t="s">
        <v>14702</v>
      </c>
      <c r="Z3346" s="237" t="s">
        <v>14703</v>
      </c>
      <c r="AA3346" s="237" t="str">
        <f t="shared" si="571"/>
        <v>ケセンヌマシショウガイシャセイカツシエンセンター</v>
      </c>
      <c r="AB3346" s="237" t="s">
        <v>14704</v>
      </c>
      <c r="AC3346" s="237" t="str">
        <f t="shared" si="572"/>
        <v>988</v>
      </c>
      <c r="AD3346" s="237" t="str">
        <f t="shared" si="573"/>
        <v>0002</v>
      </c>
      <c r="AE3346" s="237" t="s">
        <v>1645</v>
      </c>
      <c r="AF3346" s="237" t="s">
        <v>14705</v>
      </c>
      <c r="AG3346" s="237" t="str">
        <f t="shared" si="574"/>
        <v>気仙沼市錦町１丁目２番１号気仙沼市市民福祉センター「やすらぎ」内</v>
      </c>
      <c r="AH3346" s="237" t="s">
        <v>14706</v>
      </c>
      <c r="AI3346" s="237" t="s">
        <v>14707</v>
      </c>
      <c r="AJ3346" s="237" t="s">
        <v>260</v>
      </c>
    </row>
    <row r="3347" spans="1:36">
      <c r="A3347" s="237" t="str">
        <f t="shared" si="566"/>
        <v>0430500025地域定着支援</v>
      </c>
      <c r="B3347" s="237" t="s">
        <v>1649</v>
      </c>
      <c r="C3347" s="237" t="s">
        <v>1650</v>
      </c>
      <c r="D3347" s="237" t="str">
        <f t="shared" si="567"/>
        <v>シャカイフクシホウジン　センシンカイ</v>
      </c>
      <c r="E3347" s="237" t="s">
        <v>1651</v>
      </c>
      <c r="F3347" s="237" t="str">
        <f t="shared" si="568"/>
        <v>988</v>
      </c>
      <c r="G3347" s="237" t="str">
        <f t="shared" si="569"/>
        <v>0524</v>
      </c>
      <c r="H3347" s="237" t="s">
        <v>1652</v>
      </c>
      <c r="I3347" s="237" t="str">
        <f t="shared" si="570"/>
        <v>気仙沼市唐桑町只越３６６番地５</v>
      </c>
      <c r="J3347" s="237" t="s">
        <v>1653</v>
      </c>
      <c r="K3347" s="237" t="s">
        <v>1654</v>
      </c>
      <c r="L3347" s="237" t="s">
        <v>248</v>
      </c>
      <c r="M3347" s="237" t="s">
        <v>1655</v>
      </c>
      <c r="N3347" s="237" t="s">
        <v>14702</v>
      </c>
      <c r="O3347" s="237" t="s">
        <v>14703</v>
      </c>
      <c r="P3347" s="237" t="s">
        <v>14704</v>
      </c>
      <c r="Q3347" s="237" t="s">
        <v>1645</v>
      </c>
      <c r="R3347" s="237" t="s">
        <v>14705</v>
      </c>
      <c r="S3347" s="237" t="s">
        <v>14706</v>
      </c>
      <c r="T3347" s="237" t="s">
        <v>14707</v>
      </c>
      <c r="U3347" s="237" t="s">
        <v>14708</v>
      </c>
      <c r="V3347" s="237" t="s">
        <v>14625</v>
      </c>
      <c r="W3347" s="237"/>
      <c r="X3347" s="237"/>
      <c r="Y3347" s="237" t="s">
        <v>14702</v>
      </c>
      <c r="Z3347" s="237" t="s">
        <v>14703</v>
      </c>
      <c r="AA3347" s="237" t="str">
        <f t="shared" si="571"/>
        <v>ケセンヌマシショウガイシャセイカツシエンセンター</v>
      </c>
      <c r="AB3347" s="237" t="s">
        <v>14704</v>
      </c>
      <c r="AC3347" s="237" t="str">
        <f t="shared" si="572"/>
        <v>988</v>
      </c>
      <c r="AD3347" s="237" t="str">
        <f t="shared" si="573"/>
        <v>0002</v>
      </c>
      <c r="AE3347" s="237" t="s">
        <v>1645</v>
      </c>
      <c r="AF3347" s="237" t="s">
        <v>14705</v>
      </c>
      <c r="AG3347" s="237" t="str">
        <f t="shared" si="574"/>
        <v>気仙沼市錦町１丁目２番１号気仙沼市市民福祉センター「やすらぎ」内</v>
      </c>
      <c r="AH3347" s="237" t="s">
        <v>14706</v>
      </c>
      <c r="AI3347" s="237" t="s">
        <v>14707</v>
      </c>
      <c r="AJ3347" s="237" t="s">
        <v>260</v>
      </c>
    </row>
    <row r="3348" spans="1:36">
      <c r="A3348" s="237" t="str">
        <f t="shared" si="566"/>
        <v>0430500033相談支援事業</v>
      </c>
      <c r="B3348" s="237" t="s">
        <v>1635</v>
      </c>
      <c r="C3348" s="237" t="s">
        <v>1636</v>
      </c>
      <c r="D3348" s="237" t="str">
        <f t="shared" si="567"/>
        <v>シャカイフクシホウジン　キングス・ガーデンミヤギ</v>
      </c>
      <c r="E3348" s="237" t="s">
        <v>1637</v>
      </c>
      <c r="F3348" s="237" t="str">
        <f t="shared" si="568"/>
        <v>988</v>
      </c>
      <c r="G3348" s="237" t="str">
        <f t="shared" si="569"/>
        <v>0203</v>
      </c>
      <c r="H3348" s="237" t="s">
        <v>1638</v>
      </c>
      <c r="I3348" s="237" t="str">
        <f t="shared" si="570"/>
        <v>気仙沼市岩月星谷６４番の３</v>
      </c>
      <c r="J3348" s="237" t="s">
        <v>1639</v>
      </c>
      <c r="K3348" s="237" t="s">
        <v>1640</v>
      </c>
      <c r="L3348" s="237" t="s">
        <v>248</v>
      </c>
      <c r="M3348" s="237" t="s">
        <v>1641</v>
      </c>
      <c r="N3348" s="237" t="s">
        <v>14710</v>
      </c>
      <c r="O3348" s="237" t="s">
        <v>14711</v>
      </c>
      <c r="P3348" s="237" t="s">
        <v>1644</v>
      </c>
      <c r="Q3348" s="237" t="s">
        <v>1645</v>
      </c>
      <c r="R3348" s="237" t="s">
        <v>1646</v>
      </c>
      <c r="S3348" s="237" t="s">
        <v>1917</v>
      </c>
      <c r="T3348" s="237" t="s">
        <v>13362</v>
      </c>
      <c r="U3348" s="237" t="s">
        <v>14712</v>
      </c>
      <c r="V3348" s="237" t="s">
        <v>14621</v>
      </c>
      <c r="W3348" s="237"/>
      <c r="X3348" s="237"/>
      <c r="Y3348" s="237" t="s">
        <v>14713</v>
      </c>
      <c r="Z3348" s="237" t="s">
        <v>14714</v>
      </c>
      <c r="AA3348" s="237" t="str">
        <f t="shared" si="571"/>
        <v>キングス・タウンソウゴウソウダンシツ</v>
      </c>
      <c r="AB3348" s="237" t="s">
        <v>1770</v>
      </c>
      <c r="AC3348" s="237" t="str">
        <f t="shared" si="572"/>
        <v>988</v>
      </c>
      <c r="AD3348" s="237" t="str">
        <f t="shared" si="573"/>
        <v>0085</v>
      </c>
      <c r="AE3348" s="237" t="s">
        <v>1645</v>
      </c>
      <c r="AF3348" s="237" t="s">
        <v>14715</v>
      </c>
      <c r="AG3348" s="237" t="str">
        <f t="shared" si="574"/>
        <v>気仙沼市三日町3丁目１－１</v>
      </c>
      <c r="AH3348" s="237" t="s">
        <v>14716</v>
      </c>
      <c r="AI3348" s="237" t="s">
        <v>14717</v>
      </c>
      <c r="AJ3348" s="237" t="s">
        <v>260</v>
      </c>
    </row>
    <row r="3349" spans="1:36">
      <c r="A3349" s="237" t="str">
        <f t="shared" si="566"/>
        <v>0430500033地域移行支援</v>
      </c>
      <c r="B3349" s="237" t="s">
        <v>1635</v>
      </c>
      <c r="C3349" s="237" t="s">
        <v>1636</v>
      </c>
      <c r="D3349" s="237" t="str">
        <f t="shared" si="567"/>
        <v>シャカイフクシホウジン　キングス・ガーデンミヤギ</v>
      </c>
      <c r="E3349" s="237" t="s">
        <v>1637</v>
      </c>
      <c r="F3349" s="237" t="str">
        <f t="shared" si="568"/>
        <v>988</v>
      </c>
      <c r="G3349" s="237" t="str">
        <f t="shared" si="569"/>
        <v>0203</v>
      </c>
      <c r="H3349" s="237" t="s">
        <v>1638</v>
      </c>
      <c r="I3349" s="237" t="str">
        <f t="shared" si="570"/>
        <v>気仙沼市岩月星谷６４番の３</v>
      </c>
      <c r="J3349" s="237" t="s">
        <v>1639</v>
      </c>
      <c r="K3349" s="237" t="s">
        <v>1640</v>
      </c>
      <c r="L3349" s="237" t="s">
        <v>248</v>
      </c>
      <c r="M3349" s="237" t="s">
        <v>1641</v>
      </c>
      <c r="N3349" s="237" t="s">
        <v>14710</v>
      </c>
      <c r="O3349" s="237" t="s">
        <v>14711</v>
      </c>
      <c r="P3349" s="237" t="s">
        <v>1644</v>
      </c>
      <c r="Q3349" s="237" t="s">
        <v>1645</v>
      </c>
      <c r="R3349" s="237" t="s">
        <v>1646</v>
      </c>
      <c r="S3349" s="237" t="s">
        <v>1917</v>
      </c>
      <c r="T3349" s="237" t="s">
        <v>13362</v>
      </c>
      <c r="U3349" s="237" t="s">
        <v>14712</v>
      </c>
      <c r="V3349" s="237" t="s">
        <v>14623</v>
      </c>
      <c r="W3349" s="237"/>
      <c r="X3349" s="237"/>
      <c r="Y3349" s="237" t="s">
        <v>14710</v>
      </c>
      <c r="Z3349" s="237" t="s">
        <v>14711</v>
      </c>
      <c r="AA3349" s="237" t="str">
        <f t="shared" si="571"/>
        <v>キングス・ビレッジソウダンシエンシツ</v>
      </c>
      <c r="AB3349" s="237" t="s">
        <v>1644</v>
      </c>
      <c r="AC3349" s="237" t="str">
        <f t="shared" si="572"/>
        <v>988</v>
      </c>
      <c r="AD3349" s="237" t="str">
        <f t="shared" si="573"/>
        <v>0153</v>
      </c>
      <c r="AE3349" s="237" t="s">
        <v>1645</v>
      </c>
      <c r="AF3349" s="237" t="s">
        <v>1646</v>
      </c>
      <c r="AG3349" s="237" t="str">
        <f t="shared" si="574"/>
        <v>気仙沼市松崎面瀬17-1</v>
      </c>
      <c r="AH3349" s="237" t="s">
        <v>1917</v>
      </c>
      <c r="AI3349" s="237" t="s">
        <v>13362</v>
      </c>
      <c r="AJ3349" s="237" t="s">
        <v>332</v>
      </c>
    </row>
    <row r="3350" spans="1:36">
      <c r="A3350" s="237" t="str">
        <f t="shared" si="566"/>
        <v>0430500033地域定着支援</v>
      </c>
      <c r="B3350" s="237" t="s">
        <v>1635</v>
      </c>
      <c r="C3350" s="237" t="s">
        <v>1636</v>
      </c>
      <c r="D3350" s="237" t="str">
        <f t="shared" si="567"/>
        <v>シャカイフクシホウジン　キングス・ガーデンミヤギ</v>
      </c>
      <c r="E3350" s="237" t="s">
        <v>1637</v>
      </c>
      <c r="F3350" s="237" t="str">
        <f t="shared" si="568"/>
        <v>988</v>
      </c>
      <c r="G3350" s="237" t="str">
        <f t="shared" si="569"/>
        <v>0203</v>
      </c>
      <c r="H3350" s="237" t="s">
        <v>1638</v>
      </c>
      <c r="I3350" s="237" t="str">
        <f t="shared" si="570"/>
        <v>気仙沼市岩月星谷６４番の３</v>
      </c>
      <c r="J3350" s="237" t="s">
        <v>1639</v>
      </c>
      <c r="K3350" s="237" t="s">
        <v>1640</v>
      </c>
      <c r="L3350" s="237" t="s">
        <v>248</v>
      </c>
      <c r="M3350" s="237" t="s">
        <v>1641</v>
      </c>
      <c r="N3350" s="237" t="s">
        <v>14710</v>
      </c>
      <c r="O3350" s="237" t="s">
        <v>14711</v>
      </c>
      <c r="P3350" s="237" t="s">
        <v>1644</v>
      </c>
      <c r="Q3350" s="237" t="s">
        <v>1645</v>
      </c>
      <c r="R3350" s="237" t="s">
        <v>1646</v>
      </c>
      <c r="S3350" s="237" t="s">
        <v>1917</v>
      </c>
      <c r="T3350" s="237" t="s">
        <v>13362</v>
      </c>
      <c r="U3350" s="237" t="s">
        <v>14712</v>
      </c>
      <c r="V3350" s="237" t="s">
        <v>14625</v>
      </c>
      <c r="W3350" s="237"/>
      <c r="X3350" s="237"/>
      <c r="Y3350" s="237" t="s">
        <v>14710</v>
      </c>
      <c r="Z3350" s="237" t="s">
        <v>14711</v>
      </c>
      <c r="AA3350" s="237" t="str">
        <f t="shared" si="571"/>
        <v>キングス・ビレッジソウダンシエンシツ</v>
      </c>
      <c r="AB3350" s="237" t="s">
        <v>1644</v>
      </c>
      <c r="AC3350" s="237" t="str">
        <f t="shared" si="572"/>
        <v>988</v>
      </c>
      <c r="AD3350" s="237" t="str">
        <f t="shared" si="573"/>
        <v>0153</v>
      </c>
      <c r="AE3350" s="237" t="s">
        <v>1645</v>
      </c>
      <c r="AF3350" s="237" t="s">
        <v>1646</v>
      </c>
      <c r="AG3350" s="237" t="str">
        <f t="shared" si="574"/>
        <v>気仙沼市松崎面瀬17-1</v>
      </c>
      <c r="AH3350" s="237" t="s">
        <v>1917</v>
      </c>
      <c r="AI3350" s="237" t="s">
        <v>13362</v>
      </c>
      <c r="AJ3350" s="237" t="s">
        <v>332</v>
      </c>
    </row>
    <row r="3351" spans="1:36">
      <c r="A3351" s="237" t="str">
        <f t="shared" si="566"/>
        <v>0430500041計画相談支援</v>
      </c>
      <c r="B3351" s="237" t="s">
        <v>1649</v>
      </c>
      <c r="C3351" s="237" t="s">
        <v>14718</v>
      </c>
      <c r="D3351" s="237" t="str">
        <f t="shared" si="567"/>
        <v>シャカイフクシホウジンセンシンカイ</v>
      </c>
      <c r="E3351" s="237" t="s">
        <v>1651</v>
      </c>
      <c r="F3351" s="237" t="str">
        <f t="shared" si="568"/>
        <v>988</v>
      </c>
      <c r="G3351" s="237" t="str">
        <f t="shared" si="569"/>
        <v>0524</v>
      </c>
      <c r="H3351" s="237" t="s">
        <v>14719</v>
      </c>
      <c r="I3351" s="237" t="str">
        <f t="shared" si="570"/>
        <v>気仙沼市唐桑町只越366番地5</v>
      </c>
      <c r="J3351" s="237" t="s">
        <v>14720</v>
      </c>
      <c r="K3351" s="237" t="s">
        <v>14721</v>
      </c>
      <c r="L3351" s="237" t="s">
        <v>248</v>
      </c>
      <c r="M3351" s="237" t="s">
        <v>14722</v>
      </c>
      <c r="N3351" s="237" t="s">
        <v>14702</v>
      </c>
      <c r="O3351" s="237" t="s">
        <v>14703</v>
      </c>
      <c r="P3351" s="237" t="s">
        <v>14704</v>
      </c>
      <c r="Q3351" s="237" t="s">
        <v>1645</v>
      </c>
      <c r="R3351" s="237" t="s">
        <v>14723</v>
      </c>
      <c r="S3351" s="237" t="s">
        <v>14706</v>
      </c>
      <c r="T3351" s="237" t="s">
        <v>14707</v>
      </c>
      <c r="U3351" s="237" t="s">
        <v>14724</v>
      </c>
      <c r="V3351" s="237" t="s">
        <v>14641</v>
      </c>
      <c r="W3351" s="237"/>
      <c r="X3351" s="237"/>
      <c r="Y3351" s="237" t="s">
        <v>14702</v>
      </c>
      <c r="Z3351" s="237" t="s">
        <v>14703</v>
      </c>
      <c r="AA3351" s="237" t="str">
        <f t="shared" si="571"/>
        <v>ケセンヌマシショウガイシャセイカツシエンセンター</v>
      </c>
      <c r="AB3351" s="237" t="s">
        <v>14704</v>
      </c>
      <c r="AC3351" s="237" t="str">
        <f t="shared" si="572"/>
        <v>988</v>
      </c>
      <c r="AD3351" s="237" t="str">
        <f t="shared" si="573"/>
        <v>0002</v>
      </c>
      <c r="AE3351" s="237" t="s">
        <v>1645</v>
      </c>
      <c r="AF3351" s="237" t="s">
        <v>14723</v>
      </c>
      <c r="AG3351" s="237" t="str">
        <f t="shared" si="574"/>
        <v>気仙沼市錦町１丁目２番１号　気仙沼市市民福祉センター「やすらぎ」内</v>
      </c>
      <c r="AH3351" s="237" t="s">
        <v>14706</v>
      </c>
      <c r="AI3351" s="237" t="s">
        <v>14707</v>
      </c>
      <c r="AJ3351" s="237" t="s">
        <v>260</v>
      </c>
    </row>
    <row r="3352" spans="1:36">
      <c r="A3352" s="237" t="str">
        <f t="shared" si="566"/>
        <v>0430500058計画相談支援</v>
      </c>
      <c r="B3352" s="237" t="s">
        <v>1782</v>
      </c>
      <c r="C3352" s="237" t="s">
        <v>1783</v>
      </c>
      <c r="D3352" s="237" t="str">
        <f t="shared" si="567"/>
        <v>シャカイフクシホウジン　ケセンヌマシシャカイフクシキョウギカイ</v>
      </c>
      <c r="E3352" s="237" t="s">
        <v>1784</v>
      </c>
      <c r="F3352" s="237" t="str">
        <f t="shared" si="568"/>
        <v>988</v>
      </c>
      <c r="G3352" s="237" t="str">
        <f t="shared" si="569"/>
        <v>0066</v>
      </c>
      <c r="H3352" s="237" t="s">
        <v>1785</v>
      </c>
      <c r="I3352" s="237" t="str">
        <f t="shared" si="570"/>
        <v>気仙沼市東新城２丁目１番地２</v>
      </c>
      <c r="J3352" s="237" t="s">
        <v>1786</v>
      </c>
      <c r="K3352" s="237" t="s">
        <v>1787</v>
      </c>
      <c r="L3352" s="237" t="s">
        <v>353</v>
      </c>
      <c r="M3352" s="237" t="s">
        <v>1788</v>
      </c>
      <c r="N3352" s="237" t="s">
        <v>14699</v>
      </c>
      <c r="O3352" s="237" t="s">
        <v>14700</v>
      </c>
      <c r="P3352" s="237" t="s">
        <v>1733</v>
      </c>
      <c r="Q3352" s="237" t="s">
        <v>1645</v>
      </c>
      <c r="R3352" s="237" t="s">
        <v>14725</v>
      </c>
      <c r="S3352" s="237" t="s">
        <v>1735</v>
      </c>
      <c r="T3352" s="237" t="s">
        <v>1736</v>
      </c>
      <c r="U3352" s="237" t="s">
        <v>14726</v>
      </c>
      <c r="V3352" s="237" t="s">
        <v>14641</v>
      </c>
      <c r="W3352" s="237"/>
      <c r="X3352" s="237"/>
      <c r="Y3352" s="237" t="s">
        <v>14699</v>
      </c>
      <c r="Z3352" s="237" t="s">
        <v>14700</v>
      </c>
      <c r="AA3352" s="237" t="str">
        <f t="shared" si="571"/>
        <v>ショウホウエンソウダンシエンセンター</v>
      </c>
      <c r="AB3352" s="237" t="s">
        <v>1733</v>
      </c>
      <c r="AC3352" s="237" t="str">
        <f t="shared" si="572"/>
        <v>988</v>
      </c>
      <c r="AD3352" s="237" t="str">
        <f t="shared" si="573"/>
        <v>0141</v>
      </c>
      <c r="AE3352" s="237" t="s">
        <v>1645</v>
      </c>
      <c r="AF3352" s="237" t="s">
        <v>14725</v>
      </c>
      <c r="AG3352" s="237" t="str">
        <f t="shared" si="574"/>
        <v>気仙沼市松崎柳沢216番地8</v>
      </c>
      <c r="AH3352" s="237" t="s">
        <v>1735</v>
      </c>
      <c r="AI3352" s="237" t="s">
        <v>1736</v>
      </c>
      <c r="AJ3352" s="237" t="s">
        <v>260</v>
      </c>
    </row>
    <row r="3353" spans="1:36">
      <c r="A3353" s="237" t="str">
        <f t="shared" si="566"/>
        <v>0430500066計画相談支援</v>
      </c>
      <c r="B3353" s="237" t="s">
        <v>14727</v>
      </c>
      <c r="C3353" s="237" t="s">
        <v>6840</v>
      </c>
      <c r="D3353" s="237" t="str">
        <f t="shared" si="567"/>
        <v>トクテイヒエイリカツドウホウジン　センリカイ</v>
      </c>
      <c r="E3353" s="237" t="s">
        <v>1810</v>
      </c>
      <c r="F3353" s="237" t="str">
        <f t="shared" si="568"/>
        <v>988</v>
      </c>
      <c r="G3353" s="237" t="str">
        <f t="shared" si="569"/>
        <v>0331</v>
      </c>
      <c r="H3353" s="237" t="s">
        <v>14728</v>
      </c>
      <c r="I3353" s="237" t="str">
        <f t="shared" si="570"/>
        <v>気仙沼市本吉町中島141番地６</v>
      </c>
      <c r="J3353" s="237" t="s">
        <v>6843</v>
      </c>
      <c r="K3353" s="237" t="s">
        <v>13870</v>
      </c>
      <c r="L3353" s="237" t="s">
        <v>248</v>
      </c>
      <c r="M3353" s="237" t="s">
        <v>14729</v>
      </c>
      <c r="N3353" s="237" t="s">
        <v>14730</v>
      </c>
      <c r="O3353" s="237" t="s">
        <v>14731</v>
      </c>
      <c r="P3353" s="237" t="s">
        <v>6841</v>
      </c>
      <c r="Q3353" s="237" t="s">
        <v>1645</v>
      </c>
      <c r="R3353" s="237" t="s">
        <v>6850</v>
      </c>
      <c r="S3353" s="237" t="s">
        <v>6843</v>
      </c>
      <c r="T3353" s="237" t="s">
        <v>6844</v>
      </c>
      <c r="U3353" s="237" t="s">
        <v>14732</v>
      </c>
      <c r="V3353" s="237" t="s">
        <v>14641</v>
      </c>
      <c r="W3353" s="237"/>
      <c r="X3353" s="237"/>
      <c r="Y3353" s="237" t="s">
        <v>14730</v>
      </c>
      <c r="Z3353" s="237" t="s">
        <v>14731</v>
      </c>
      <c r="AA3353" s="237" t="str">
        <f t="shared" si="571"/>
        <v>ソウダンシエンセンターイズミ</v>
      </c>
      <c r="AB3353" s="237" t="s">
        <v>6841</v>
      </c>
      <c r="AC3353" s="237" t="str">
        <f t="shared" si="572"/>
        <v>988</v>
      </c>
      <c r="AD3353" s="237" t="str">
        <f t="shared" si="573"/>
        <v>0347</v>
      </c>
      <c r="AE3353" s="237" t="s">
        <v>1645</v>
      </c>
      <c r="AF3353" s="237" t="s">
        <v>14733</v>
      </c>
      <c r="AG3353" s="237" t="str">
        <f t="shared" si="574"/>
        <v>気仙沼市本吉町猪の鼻１８２番地４</v>
      </c>
      <c r="AH3353" s="237" t="s">
        <v>6843</v>
      </c>
      <c r="AI3353" s="237"/>
      <c r="AJ3353" s="237" t="s">
        <v>261</v>
      </c>
    </row>
    <row r="3354" spans="1:36">
      <c r="A3354" s="237" t="str">
        <f t="shared" si="566"/>
        <v>0430500074計画相談支援</v>
      </c>
      <c r="B3354" s="237" t="s">
        <v>1635</v>
      </c>
      <c r="C3354" s="237" t="s">
        <v>1636</v>
      </c>
      <c r="D3354" s="237" t="str">
        <f t="shared" si="567"/>
        <v>シャカイフクシホウジン　キングス・ガーデンミヤギ</v>
      </c>
      <c r="E3354" s="237" t="s">
        <v>1637</v>
      </c>
      <c r="F3354" s="237" t="str">
        <f t="shared" si="568"/>
        <v>988</v>
      </c>
      <c r="G3354" s="237" t="str">
        <f t="shared" si="569"/>
        <v>0203</v>
      </c>
      <c r="H3354" s="237" t="s">
        <v>1638</v>
      </c>
      <c r="I3354" s="237" t="str">
        <f t="shared" si="570"/>
        <v>気仙沼市岩月星谷６４番の３</v>
      </c>
      <c r="J3354" s="237" t="s">
        <v>1639</v>
      </c>
      <c r="K3354" s="237" t="s">
        <v>1640</v>
      </c>
      <c r="L3354" s="237" t="s">
        <v>248</v>
      </c>
      <c r="M3354" s="237" t="s">
        <v>1641</v>
      </c>
      <c r="N3354" s="237" t="s">
        <v>14710</v>
      </c>
      <c r="O3354" s="237" t="s">
        <v>14711</v>
      </c>
      <c r="P3354" s="237" t="s">
        <v>1644</v>
      </c>
      <c r="Q3354" s="237" t="s">
        <v>1645</v>
      </c>
      <c r="R3354" s="237" t="s">
        <v>14734</v>
      </c>
      <c r="S3354" s="237" t="s">
        <v>14735</v>
      </c>
      <c r="T3354" s="237" t="s">
        <v>13362</v>
      </c>
      <c r="U3354" s="237" t="s">
        <v>14736</v>
      </c>
      <c r="V3354" s="237" t="s">
        <v>14641</v>
      </c>
      <c r="W3354" s="237"/>
      <c r="X3354" s="237"/>
      <c r="Y3354" s="237" t="s">
        <v>14710</v>
      </c>
      <c r="Z3354" s="237" t="s">
        <v>14711</v>
      </c>
      <c r="AA3354" s="237" t="str">
        <f t="shared" si="571"/>
        <v>キングス・ビレッジソウダンシエンシツ</v>
      </c>
      <c r="AB3354" s="237" t="s">
        <v>1644</v>
      </c>
      <c r="AC3354" s="237" t="str">
        <f t="shared" si="572"/>
        <v>988</v>
      </c>
      <c r="AD3354" s="237" t="str">
        <f t="shared" si="573"/>
        <v>0153</v>
      </c>
      <c r="AE3354" s="237" t="s">
        <v>1645</v>
      </c>
      <c r="AF3354" s="237" t="s">
        <v>14734</v>
      </c>
      <c r="AG3354" s="237" t="str">
        <f t="shared" si="574"/>
        <v>気仙沼市松崎面瀬１７番地１</v>
      </c>
      <c r="AH3354" s="237" t="s">
        <v>14735</v>
      </c>
      <c r="AI3354" s="237" t="s">
        <v>13362</v>
      </c>
      <c r="AJ3354" s="237" t="s">
        <v>260</v>
      </c>
    </row>
    <row r="3355" spans="1:36">
      <c r="A3355" s="237" t="str">
        <f t="shared" si="566"/>
        <v>0430500082計画相談支援</v>
      </c>
      <c r="B3355" s="237" t="s">
        <v>1768</v>
      </c>
      <c r="C3355" s="237" t="s">
        <v>1769</v>
      </c>
      <c r="D3355" s="237" t="str">
        <f t="shared" si="567"/>
        <v>トクテイヒエイリカツドウホウジンネットワークオレンジ</v>
      </c>
      <c r="E3355" s="237" t="s">
        <v>1770</v>
      </c>
      <c r="F3355" s="237" t="str">
        <f t="shared" si="568"/>
        <v>988</v>
      </c>
      <c r="G3355" s="237" t="str">
        <f t="shared" si="569"/>
        <v>0085</v>
      </c>
      <c r="H3355" s="237" t="s">
        <v>1771</v>
      </c>
      <c r="I3355" s="237" t="str">
        <f t="shared" si="570"/>
        <v>気仙沼市三日町２丁目２番１５号</v>
      </c>
      <c r="J3355" s="237" t="s">
        <v>1772</v>
      </c>
      <c r="K3355" s="237" t="s">
        <v>1773</v>
      </c>
      <c r="L3355" s="237" t="s">
        <v>901</v>
      </c>
      <c r="M3355" s="237" t="s">
        <v>1774</v>
      </c>
      <c r="N3355" s="237" t="s">
        <v>14737</v>
      </c>
      <c r="O3355" s="237" t="s">
        <v>14738</v>
      </c>
      <c r="P3355" s="237" t="s">
        <v>1784</v>
      </c>
      <c r="Q3355" s="237" t="s">
        <v>1645</v>
      </c>
      <c r="R3355" s="237" t="s">
        <v>14739</v>
      </c>
      <c r="S3355" s="237" t="s">
        <v>1893</v>
      </c>
      <c r="T3355" s="237" t="s">
        <v>1894</v>
      </c>
      <c r="U3355" s="237" t="s">
        <v>14740</v>
      </c>
      <c r="V3355" s="237" t="s">
        <v>14641</v>
      </c>
      <c r="W3355" s="237"/>
      <c r="X3355" s="237"/>
      <c r="Y3355" s="237" t="s">
        <v>14737</v>
      </c>
      <c r="Z3355" s="237" t="s">
        <v>14738</v>
      </c>
      <c r="AA3355" s="237" t="str">
        <f t="shared" si="571"/>
        <v>ホットオレンジ</v>
      </c>
      <c r="AB3355" s="237" t="s">
        <v>1784</v>
      </c>
      <c r="AC3355" s="237" t="str">
        <f t="shared" si="572"/>
        <v>988</v>
      </c>
      <c r="AD3355" s="237" t="str">
        <f t="shared" si="573"/>
        <v>0066</v>
      </c>
      <c r="AE3355" s="237" t="s">
        <v>1645</v>
      </c>
      <c r="AF3355" s="237" t="s">
        <v>14739</v>
      </c>
      <c r="AG3355" s="237" t="str">
        <f t="shared" si="574"/>
        <v>気仙沼市東新城二丁目5番4</v>
      </c>
      <c r="AH3355" s="237" t="s">
        <v>1893</v>
      </c>
      <c r="AI3355" s="237" t="s">
        <v>14741</v>
      </c>
      <c r="AJ3355" s="237" t="s">
        <v>260</v>
      </c>
    </row>
    <row r="3356" spans="1:36">
      <c r="A3356" s="237" t="str">
        <f t="shared" si="566"/>
        <v>0430500090計画相談支援</v>
      </c>
      <c r="B3356" s="237" t="s">
        <v>1905</v>
      </c>
      <c r="C3356" s="237" t="s">
        <v>1906</v>
      </c>
      <c r="D3356" s="237" t="str">
        <f t="shared" si="567"/>
        <v>イッパンシャダンホウジンカモミール</v>
      </c>
      <c r="E3356" s="237" t="s">
        <v>1907</v>
      </c>
      <c r="F3356" s="237" t="str">
        <f t="shared" si="568"/>
        <v>988</v>
      </c>
      <c r="G3356" s="237" t="str">
        <f t="shared" si="569"/>
        <v>0077</v>
      </c>
      <c r="H3356" s="237" t="s">
        <v>1908</v>
      </c>
      <c r="I3356" s="237" t="str">
        <f t="shared" si="570"/>
        <v>気仙沼市古町三丁目3番8号</v>
      </c>
      <c r="J3356" s="237" t="s">
        <v>1909</v>
      </c>
      <c r="K3356" s="237" t="s">
        <v>1909</v>
      </c>
      <c r="L3356" s="237" t="s">
        <v>901</v>
      </c>
      <c r="M3356" s="237" t="s">
        <v>1910</v>
      </c>
      <c r="N3356" s="237" t="s">
        <v>14742</v>
      </c>
      <c r="O3356" s="237" t="s">
        <v>14743</v>
      </c>
      <c r="P3356" s="237" t="s">
        <v>13327</v>
      </c>
      <c r="Q3356" s="237" t="s">
        <v>1645</v>
      </c>
      <c r="R3356" s="237" t="s">
        <v>14744</v>
      </c>
      <c r="S3356" s="237" t="s">
        <v>1909</v>
      </c>
      <c r="T3356" s="237" t="s">
        <v>1914</v>
      </c>
      <c r="U3356" s="237" t="s">
        <v>14745</v>
      </c>
      <c r="V3356" s="237" t="s">
        <v>14641</v>
      </c>
      <c r="W3356" s="237"/>
      <c r="X3356" s="237"/>
      <c r="Y3356" s="237" t="s">
        <v>14742</v>
      </c>
      <c r="Z3356" s="237" t="s">
        <v>14743</v>
      </c>
      <c r="AA3356" s="237" t="str">
        <f t="shared" si="571"/>
        <v>ソウダンシエンジギョウショ　ヒダマリ</v>
      </c>
      <c r="AB3356" s="237" t="s">
        <v>1907</v>
      </c>
      <c r="AC3356" s="237" t="str">
        <f t="shared" si="572"/>
        <v>988</v>
      </c>
      <c r="AD3356" s="237" t="str">
        <f t="shared" si="573"/>
        <v>0077</v>
      </c>
      <c r="AE3356" s="237" t="s">
        <v>1645</v>
      </c>
      <c r="AF3356" s="237" t="s">
        <v>14744</v>
      </c>
      <c r="AG3356" s="237" t="str">
        <f t="shared" si="574"/>
        <v>気仙沼市古町3丁目3番8号</v>
      </c>
      <c r="AH3356" s="237" t="s">
        <v>1909</v>
      </c>
      <c r="AI3356" s="237" t="s">
        <v>1914</v>
      </c>
      <c r="AJ3356" s="237" t="s">
        <v>260</v>
      </c>
    </row>
    <row r="3357" spans="1:36">
      <c r="A3357" s="237" t="str">
        <f t="shared" si="566"/>
        <v>0430500108計画相談支援</v>
      </c>
      <c r="B3357" s="237" t="s">
        <v>1831</v>
      </c>
      <c r="C3357" s="237" t="s">
        <v>1832</v>
      </c>
      <c r="D3357" s="237" t="str">
        <f t="shared" si="567"/>
        <v>イッパンシャダンホウジンコ・エル</v>
      </c>
      <c r="E3357" s="237" t="s">
        <v>1833</v>
      </c>
      <c r="F3357" s="237" t="str">
        <f t="shared" si="568"/>
        <v>988</v>
      </c>
      <c r="G3357" s="237" t="str">
        <f t="shared" si="569"/>
        <v>0042</v>
      </c>
      <c r="H3357" s="237" t="s">
        <v>1834</v>
      </c>
      <c r="I3357" s="237" t="str">
        <f t="shared" si="570"/>
        <v>気仙沼市本郷１１－１０</v>
      </c>
      <c r="J3357" s="237" t="s">
        <v>1835</v>
      </c>
      <c r="K3357" s="237" t="s">
        <v>1836</v>
      </c>
      <c r="L3357" s="237" t="s">
        <v>901</v>
      </c>
      <c r="M3357" s="237" t="s">
        <v>1837</v>
      </c>
      <c r="N3357" s="237" t="s">
        <v>14746</v>
      </c>
      <c r="O3357" s="237" t="s">
        <v>14747</v>
      </c>
      <c r="P3357" s="237" t="s">
        <v>14748</v>
      </c>
      <c r="Q3357" s="237" t="s">
        <v>1645</v>
      </c>
      <c r="R3357" s="237" t="s">
        <v>1834</v>
      </c>
      <c r="S3357" s="237" t="s">
        <v>14749</v>
      </c>
      <c r="T3357" s="237" t="s">
        <v>1836</v>
      </c>
      <c r="U3357" s="237" t="s">
        <v>14750</v>
      </c>
      <c r="V3357" s="237" t="s">
        <v>14641</v>
      </c>
      <c r="W3357" s="237"/>
      <c r="X3357" s="237"/>
      <c r="Y3357" s="237" t="s">
        <v>14746</v>
      </c>
      <c r="Z3357" s="237" t="s">
        <v>14747</v>
      </c>
      <c r="AA3357" s="237" t="str">
        <f t="shared" si="571"/>
        <v>ソウダンシエンセンター　ジョイン</v>
      </c>
      <c r="AB3357" s="237" t="s">
        <v>14748</v>
      </c>
      <c r="AC3357" s="237" t="str">
        <f t="shared" si="572"/>
        <v>988</v>
      </c>
      <c r="AD3357" s="237" t="str">
        <f t="shared" si="573"/>
        <v>0023</v>
      </c>
      <c r="AE3357" s="237" t="s">
        <v>1645</v>
      </c>
      <c r="AF3357" s="237" t="s">
        <v>1834</v>
      </c>
      <c r="AG3357" s="237" t="str">
        <f t="shared" si="574"/>
        <v>気仙沼市本郷１１－１０</v>
      </c>
      <c r="AH3357" s="237" t="s">
        <v>14749</v>
      </c>
      <c r="AI3357" s="237" t="s">
        <v>1836</v>
      </c>
      <c r="AJ3357" s="237" t="s">
        <v>260</v>
      </c>
    </row>
    <row r="3358" spans="1:36">
      <c r="A3358" s="237" t="str">
        <f t="shared" si="566"/>
        <v>0430500116計画相談支援</v>
      </c>
      <c r="B3358" s="237" t="s">
        <v>6839</v>
      </c>
      <c r="C3358" s="237" t="s">
        <v>6840</v>
      </c>
      <c r="D3358" s="237" t="str">
        <f t="shared" si="567"/>
        <v>トクテイヒエイリカツドウホウジン　センリカイ</v>
      </c>
      <c r="E3358" s="237" t="s">
        <v>6841</v>
      </c>
      <c r="F3358" s="237" t="str">
        <f t="shared" si="568"/>
        <v>988</v>
      </c>
      <c r="G3358" s="237" t="str">
        <f t="shared" si="569"/>
        <v>0347</v>
      </c>
      <c r="H3358" s="237" t="s">
        <v>6842</v>
      </c>
      <c r="I3358" s="237" t="str">
        <f t="shared" si="570"/>
        <v>気仙沼市本吉町猪の鼻１８２番地の４</v>
      </c>
      <c r="J3358" s="237" t="s">
        <v>6843</v>
      </c>
      <c r="K3358" s="237" t="s">
        <v>6844</v>
      </c>
      <c r="L3358" s="237" t="s">
        <v>248</v>
      </c>
      <c r="M3358" s="237" t="s">
        <v>6845</v>
      </c>
      <c r="N3358" s="237" t="s">
        <v>14751</v>
      </c>
      <c r="O3358" s="237" t="s">
        <v>14752</v>
      </c>
      <c r="P3358" s="237" t="s">
        <v>6841</v>
      </c>
      <c r="Q3358" s="237" t="s">
        <v>1645</v>
      </c>
      <c r="R3358" s="237" t="s">
        <v>6842</v>
      </c>
      <c r="S3358" s="237" t="s">
        <v>14753</v>
      </c>
      <c r="T3358" s="237" t="s">
        <v>6844</v>
      </c>
      <c r="U3358" s="237" t="s">
        <v>14754</v>
      </c>
      <c r="V3358" s="237" t="s">
        <v>14641</v>
      </c>
      <c r="W3358" s="237"/>
      <c r="X3358" s="237"/>
      <c r="Y3358" s="237" t="s">
        <v>14751</v>
      </c>
      <c r="Z3358" s="237" t="s">
        <v>14752</v>
      </c>
      <c r="AA3358" s="237" t="str">
        <f t="shared" si="571"/>
        <v>ソウダンシエンジギョウショ　シエンネット・モトヨシ</v>
      </c>
      <c r="AB3358" s="237" t="s">
        <v>6841</v>
      </c>
      <c r="AC3358" s="237" t="str">
        <f t="shared" si="572"/>
        <v>988</v>
      </c>
      <c r="AD3358" s="237" t="str">
        <f t="shared" si="573"/>
        <v>0347</v>
      </c>
      <c r="AE3358" s="237" t="s">
        <v>1645</v>
      </c>
      <c r="AF3358" s="237" t="s">
        <v>6842</v>
      </c>
      <c r="AG3358" s="237" t="str">
        <f t="shared" si="574"/>
        <v>気仙沼市本吉町猪の鼻１８２番地の４</v>
      </c>
      <c r="AH3358" s="237" t="s">
        <v>14753</v>
      </c>
      <c r="AI3358" s="237" t="s">
        <v>6844</v>
      </c>
      <c r="AJ3358" s="237" t="s">
        <v>260</v>
      </c>
    </row>
    <row r="3359" spans="1:36">
      <c r="A3359" s="237" t="str">
        <f t="shared" si="566"/>
        <v>0430500231相談支援事業</v>
      </c>
      <c r="B3359" s="237" t="s">
        <v>1782</v>
      </c>
      <c r="C3359" s="237" t="s">
        <v>1783</v>
      </c>
      <c r="D3359" s="237" t="str">
        <f t="shared" si="567"/>
        <v>シャカイフクシホウジン　ケセンヌマシシャカイフクシキョウギカイ</v>
      </c>
      <c r="E3359" s="237" t="s">
        <v>1784</v>
      </c>
      <c r="F3359" s="237" t="str">
        <f t="shared" si="568"/>
        <v>988</v>
      </c>
      <c r="G3359" s="237" t="str">
        <f t="shared" si="569"/>
        <v>0066</v>
      </c>
      <c r="H3359" s="237" t="s">
        <v>1785</v>
      </c>
      <c r="I3359" s="237" t="str">
        <f t="shared" si="570"/>
        <v>気仙沼市東新城２丁目１番地２</v>
      </c>
      <c r="J3359" s="237" t="s">
        <v>1786</v>
      </c>
      <c r="K3359" s="237" t="s">
        <v>1787</v>
      </c>
      <c r="L3359" s="237" t="s">
        <v>353</v>
      </c>
      <c r="M3359" s="237" t="s">
        <v>1788</v>
      </c>
      <c r="N3359" s="237" t="s">
        <v>14699</v>
      </c>
      <c r="O3359" s="237" t="s">
        <v>14700</v>
      </c>
      <c r="P3359" s="237" t="s">
        <v>1733</v>
      </c>
      <c r="Q3359" s="237" t="s">
        <v>1645</v>
      </c>
      <c r="R3359" s="237" t="s">
        <v>14755</v>
      </c>
      <c r="S3359" s="237" t="s">
        <v>1735</v>
      </c>
      <c r="T3359" s="237" t="s">
        <v>1736</v>
      </c>
      <c r="U3359" s="237" t="s">
        <v>14756</v>
      </c>
      <c r="V3359" s="237" t="s">
        <v>14621</v>
      </c>
      <c r="W3359" s="237"/>
      <c r="X3359" s="237"/>
      <c r="Y3359" s="237" t="s">
        <v>14699</v>
      </c>
      <c r="Z3359" s="237" t="s">
        <v>14700</v>
      </c>
      <c r="AA3359" s="237" t="str">
        <f t="shared" si="571"/>
        <v>ショウホウエンソウダンシエンセンター</v>
      </c>
      <c r="AB3359" s="237" t="s">
        <v>1733</v>
      </c>
      <c r="AC3359" s="237" t="str">
        <f t="shared" si="572"/>
        <v>988</v>
      </c>
      <c r="AD3359" s="237" t="str">
        <f t="shared" si="573"/>
        <v>0141</v>
      </c>
      <c r="AE3359" s="237" t="s">
        <v>1645</v>
      </c>
      <c r="AF3359" s="237" t="s">
        <v>14755</v>
      </c>
      <c r="AG3359" s="237" t="str">
        <f t="shared" si="574"/>
        <v>気仙沼市松崎柳沢216番地の8</v>
      </c>
      <c r="AH3359" s="237" t="s">
        <v>1735</v>
      </c>
      <c r="AI3359" s="237" t="s">
        <v>1736</v>
      </c>
      <c r="AJ3359" s="237" t="s">
        <v>260</v>
      </c>
    </row>
    <row r="3360" spans="1:36">
      <c r="A3360" s="237" t="str">
        <f t="shared" si="566"/>
        <v>0430500231地域移行支援</v>
      </c>
      <c r="B3360" s="237" t="s">
        <v>1782</v>
      </c>
      <c r="C3360" s="237" t="s">
        <v>1783</v>
      </c>
      <c r="D3360" s="237" t="str">
        <f t="shared" si="567"/>
        <v>シャカイフクシホウジン　ケセンヌマシシャカイフクシキョウギカイ</v>
      </c>
      <c r="E3360" s="237" t="s">
        <v>1784</v>
      </c>
      <c r="F3360" s="237" t="str">
        <f t="shared" si="568"/>
        <v>988</v>
      </c>
      <c r="G3360" s="237" t="str">
        <f t="shared" si="569"/>
        <v>0066</v>
      </c>
      <c r="H3360" s="237" t="s">
        <v>1785</v>
      </c>
      <c r="I3360" s="237" t="str">
        <f t="shared" si="570"/>
        <v>気仙沼市東新城２丁目１番地２</v>
      </c>
      <c r="J3360" s="237" t="s">
        <v>1786</v>
      </c>
      <c r="K3360" s="237" t="s">
        <v>1787</v>
      </c>
      <c r="L3360" s="237" t="s">
        <v>353</v>
      </c>
      <c r="M3360" s="237" t="s">
        <v>1788</v>
      </c>
      <c r="N3360" s="237" t="s">
        <v>14699</v>
      </c>
      <c r="O3360" s="237" t="s">
        <v>14700</v>
      </c>
      <c r="P3360" s="237" t="s">
        <v>1733</v>
      </c>
      <c r="Q3360" s="237" t="s">
        <v>1645</v>
      </c>
      <c r="R3360" s="237" t="s">
        <v>14755</v>
      </c>
      <c r="S3360" s="237" t="s">
        <v>1735</v>
      </c>
      <c r="T3360" s="237" t="s">
        <v>1736</v>
      </c>
      <c r="U3360" s="237" t="s">
        <v>14756</v>
      </c>
      <c r="V3360" s="237" t="s">
        <v>14623</v>
      </c>
      <c r="W3360" s="237"/>
      <c r="X3360" s="237"/>
      <c r="Y3360" s="237" t="s">
        <v>14699</v>
      </c>
      <c r="Z3360" s="237" t="s">
        <v>14700</v>
      </c>
      <c r="AA3360" s="237" t="str">
        <f t="shared" si="571"/>
        <v>ショウホウエンソウダンシエンセンター</v>
      </c>
      <c r="AB3360" s="237" t="s">
        <v>1733</v>
      </c>
      <c r="AC3360" s="237" t="str">
        <f t="shared" si="572"/>
        <v>988</v>
      </c>
      <c r="AD3360" s="237" t="str">
        <f t="shared" si="573"/>
        <v>0141</v>
      </c>
      <c r="AE3360" s="237" t="s">
        <v>1645</v>
      </c>
      <c r="AF3360" s="237" t="s">
        <v>14755</v>
      </c>
      <c r="AG3360" s="237" t="str">
        <f t="shared" si="574"/>
        <v>気仙沼市松崎柳沢216番地の8</v>
      </c>
      <c r="AH3360" s="237" t="s">
        <v>1735</v>
      </c>
      <c r="AI3360" s="237" t="s">
        <v>1736</v>
      </c>
      <c r="AJ3360" s="237" t="s">
        <v>470</v>
      </c>
    </row>
    <row r="3361" spans="1:36">
      <c r="A3361" s="237" t="str">
        <f t="shared" si="566"/>
        <v>0430500231地域定着支援</v>
      </c>
      <c r="B3361" s="237" t="s">
        <v>1782</v>
      </c>
      <c r="C3361" s="237" t="s">
        <v>1783</v>
      </c>
      <c r="D3361" s="237" t="str">
        <f t="shared" si="567"/>
        <v>シャカイフクシホウジン　ケセンヌマシシャカイフクシキョウギカイ</v>
      </c>
      <c r="E3361" s="237" t="s">
        <v>1784</v>
      </c>
      <c r="F3361" s="237" t="str">
        <f t="shared" si="568"/>
        <v>988</v>
      </c>
      <c r="G3361" s="237" t="str">
        <f t="shared" si="569"/>
        <v>0066</v>
      </c>
      <c r="H3361" s="237" t="s">
        <v>1785</v>
      </c>
      <c r="I3361" s="237" t="str">
        <f t="shared" si="570"/>
        <v>気仙沼市東新城２丁目１番地２</v>
      </c>
      <c r="J3361" s="237" t="s">
        <v>1786</v>
      </c>
      <c r="K3361" s="237" t="s">
        <v>1787</v>
      </c>
      <c r="L3361" s="237" t="s">
        <v>353</v>
      </c>
      <c r="M3361" s="237" t="s">
        <v>1788</v>
      </c>
      <c r="N3361" s="237" t="s">
        <v>14699</v>
      </c>
      <c r="O3361" s="237" t="s">
        <v>14700</v>
      </c>
      <c r="P3361" s="237" t="s">
        <v>1733</v>
      </c>
      <c r="Q3361" s="237" t="s">
        <v>1645</v>
      </c>
      <c r="R3361" s="237" t="s">
        <v>14755</v>
      </c>
      <c r="S3361" s="237" t="s">
        <v>1735</v>
      </c>
      <c r="T3361" s="237" t="s">
        <v>1736</v>
      </c>
      <c r="U3361" s="237" t="s">
        <v>14756</v>
      </c>
      <c r="V3361" s="237" t="s">
        <v>14625</v>
      </c>
      <c r="W3361" s="237"/>
      <c r="X3361" s="237"/>
      <c r="Y3361" s="237" t="s">
        <v>14699</v>
      </c>
      <c r="Z3361" s="237" t="s">
        <v>14700</v>
      </c>
      <c r="AA3361" s="237" t="str">
        <f t="shared" si="571"/>
        <v>ショウホウエンソウダンシエンセンター</v>
      </c>
      <c r="AB3361" s="237" t="s">
        <v>1733</v>
      </c>
      <c r="AC3361" s="237" t="str">
        <f t="shared" si="572"/>
        <v>988</v>
      </c>
      <c r="AD3361" s="237" t="str">
        <f t="shared" si="573"/>
        <v>0141</v>
      </c>
      <c r="AE3361" s="237" t="s">
        <v>1645</v>
      </c>
      <c r="AF3361" s="237" t="s">
        <v>14755</v>
      </c>
      <c r="AG3361" s="237" t="str">
        <f t="shared" si="574"/>
        <v>気仙沼市松崎柳沢216番地の8</v>
      </c>
      <c r="AH3361" s="237" t="s">
        <v>1735</v>
      </c>
      <c r="AI3361" s="237" t="s">
        <v>1736</v>
      </c>
      <c r="AJ3361" s="237" t="s">
        <v>470</v>
      </c>
    </row>
    <row r="3362" spans="1:36">
      <c r="A3362" s="237" t="str">
        <f t="shared" si="566"/>
        <v>0430500397地域移行支援</v>
      </c>
      <c r="B3362" s="237" t="s">
        <v>14727</v>
      </c>
      <c r="C3362" s="237" t="s">
        <v>6840</v>
      </c>
      <c r="D3362" s="237" t="str">
        <f t="shared" si="567"/>
        <v>トクテイヒエイリカツドウホウジン　センリカイ</v>
      </c>
      <c r="E3362" s="237" t="s">
        <v>1810</v>
      </c>
      <c r="F3362" s="237" t="str">
        <f t="shared" si="568"/>
        <v>988</v>
      </c>
      <c r="G3362" s="237" t="str">
        <f t="shared" si="569"/>
        <v>0331</v>
      </c>
      <c r="H3362" s="237" t="s">
        <v>14728</v>
      </c>
      <c r="I3362" s="237" t="str">
        <f t="shared" si="570"/>
        <v>気仙沼市本吉町中島141番地６</v>
      </c>
      <c r="J3362" s="237" t="s">
        <v>6843</v>
      </c>
      <c r="K3362" s="237" t="s">
        <v>13870</v>
      </c>
      <c r="L3362" s="237" t="s">
        <v>248</v>
      </c>
      <c r="M3362" s="237" t="s">
        <v>14729</v>
      </c>
      <c r="N3362" s="237" t="s">
        <v>14730</v>
      </c>
      <c r="O3362" s="237" t="s">
        <v>14731</v>
      </c>
      <c r="P3362" s="237" t="s">
        <v>6841</v>
      </c>
      <c r="Q3362" s="237" t="s">
        <v>1645</v>
      </c>
      <c r="R3362" s="237" t="s">
        <v>6850</v>
      </c>
      <c r="S3362" s="237" t="s">
        <v>6843</v>
      </c>
      <c r="T3362" s="237"/>
      <c r="U3362" s="237" t="s">
        <v>14757</v>
      </c>
      <c r="V3362" s="237" t="s">
        <v>14623</v>
      </c>
      <c r="W3362" s="237"/>
      <c r="X3362" s="237"/>
      <c r="Y3362" s="237" t="s">
        <v>14730</v>
      </c>
      <c r="Z3362" s="237" t="s">
        <v>14731</v>
      </c>
      <c r="AA3362" s="237" t="str">
        <f t="shared" si="571"/>
        <v>ソウダンシエンセンターイズミ</v>
      </c>
      <c r="AB3362" s="237" t="s">
        <v>6841</v>
      </c>
      <c r="AC3362" s="237" t="str">
        <f t="shared" si="572"/>
        <v>988</v>
      </c>
      <c r="AD3362" s="237" t="str">
        <f t="shared" si="573"/>
        <v>0347</v>
      </c>
      <c r="AE3362" s="237" t="s">
        <v>1645</v>
      </c>
      <c r="AF3362" s="237" t="s">
        <v>14758</v>
      </c>
      <c r="AG3362" s="237" t="str">
        <f t="shared" si="574"/>
        <v>気仙沼市本吉町猪の鼻182番地4</v>
      </c>
      <c r="AH3362" s="237" t="s">
        <v>6843</v>
      </c>
      <c r="AI3362" s="237"/>
      <c r="AJ3362" s="237" t="s">
        <v>261</v>
      </c>
    </row>
    <row r="3363" spans="1:36">
      <c r="A3363" s="237" t="str">
        <f t="shared" si="566"/>
        <v>0430500397地域定着支援</v>
      </c>
      <c r="B3363" s="237" t="s">
        <v>14727</v>
      </c>
      <c r="C3363" s="237" t="s">
        <v>6840</v>
      </c>
      <c r="D3363" s="237" t="str">
        <f t="shared" si="567"/>
        <v>トクテイヒエイリカツドウホウジン　センリカイ</v>
      </c>
      <c r="E3363" s="237" t="s">
        <v>1810</v>
      </c>
      <c r="F3363" s="237" t="str">
        <f t="shared" si="568"/>
        <v>988</v>
      </c>
      <c r="G3363" s="237" t="str">
        <f t="shared" si="569"/>
        <v>0331</v>
      </c>
      <c r="H3363" s="237" t="s">
        <v>14728</v>
      </c>
      <c r="I3363" s="237" t="str">
        <f t="shared" si="570"/>
        <v>気仙沼市本吉町中島141番地６</v>
      </c>
      <c r="J3363" s="237" t="s">
        <v>6843</v>
      </c>
      <c r="K3363" s="237" t="s">
        <v>13870</v>
      </c>
      <c r="L3363" s="237" t="s">
        <v>248</v>
      </c>
      <c r="M3363" s="237" t="s">
        <v>14729</v>
      </c>
      <c r="N3363" s="237" t="s">
        <v>14730</v>
      </c>
      <c r="O3363" s="237" t="s">
        <v>14731</v>
      </c>
      <c r="P3363" s="237" t="s">
        <v>6841</v>
      </c>
      <c r="Q3363" s="237" t="s">
        <v>1645</v>
      </c>
      <c r="R3363" s="237" t="s">
        <v>6850</v>
      </c>
      <c r="S3363" s="237" t="s">
        <v>6843</v>
      </c>
      <c r="T3363" s="237"/>
      <c r="U3363" s="237" t="s">
        <v>14757</v>
      </c>
      <c r="V3363" s="237" t="s">
        <v>14625</v>
      </c>
      <c r="W3363" s="237"/>
      <c r="X3363" s="237"/>
      <c r="Y3363" s="237" t="s">
        <v>14730</v>
      </c>
      <c r="Z3363" s="237" t="s">
        <v>14731</v>
      </c>
      <c r="AA3363" s="237" t="str">
        <f t="shared" si="571"/>
        <v>ソウダンシエンセンターイズミ</v>
      </c>
      <c r="AB3363" s="237" t="s">
        <v>6841</v>
      </c>
      <c r="AC3363" s="237" t="str">
        <f t="shared" si="572"/>
        <v>988</v>
      </c>
      <c r="AD3363" s="237" t="str">
        <f t="shared" si="573"/>
        <v>0347</v>
      </c>
      <c r="AE3363" s="237" t="s">
        <v>1645</v>
      </c>
      <c r="AF3363" s="237" t="s">
        <v>14758</v>
      </c>
      <c r="AG3363" s="237" t="str">
        <f t="shared" si="574"/>
        <v>気仙沼市本吉町猪の鼻182番地4</v>
      </c>
      <c r="AH3363" s="237" t="s">
        <v>6843</v>
      </c>
      <c r="AI3363" s="237"/>
      <c r="AJ3363" s="237" t="s">
        <v>261</v>
      </c>
    </row>
    <row r="3364" spans="1:36">
      <c r="A3364" s="237" t="str">
        <f t="shared" si="566"/>
        <v>0430500439地域移行支援</v>
      </c>
      <c r="B3364" s="237" t="s">
        <v>1768</v>
      </c>
      <c r="C3364" s="237" t="s">
        <v>1769</v>
      </c>
      <c r="D3364" s="237" t="str">
        <f t="shared" si="567"/>
        <v>トクテイヒエイリカツドウホウジンネットワークオレンジ</v>
      </c>
      <c r="E3364" s="237" t="s">
        <v>1770</v>
      </c>
      <c r="F3364" s="237" t="str">
        <f t="shared" si="568"/>
        <v>988</v>
      </c>
      <c r="G3364" s="237" t="str">
        <f t="shared" si="569"/>
        <v>0085</v>
      </c>
      <c r="H3364" s="237" t="s">
        <v>1771</v>
      </c>
      <c r="I3364" s="237" t="str">
        <f t="shared" si="570"/>
        <v>気仙沼市三日町２丁目２番１５号</v>
      </c>
      <c r="J3364" s="237" t="s">
        <v>1772</v>
      </c>
      <c r="K3364" s="237" t="s">
        <v>1773</v>
      </c>
      <c r="L3364" s="237" t="s">
        <v>901</v>
      </c>
      <c r="M3364" s="237" t="s">
        <v>1774</v>
      </c>
      <c r="N3364" s="237" t="s">
        <v>14737</v>
      </c>
      <c r="O3364" s="237" t="s">
        <v>14738</v>
      </c>
      <c r="P3364" s="237" t="s">
        <v>1784</v>
      </c>
      <c r="Q3364" s="237" t="s">
        <v>1645</v>
      </c>
      <c r="R3364" s="237" t="s">
        <v>14759</v>
      </c>
      <c r="S3364" s="237" t="s">
        <v>1772</v>
      </c>
      <c r="T3364" s="237" t="s">
        <v>14760</v>
      </c>
      <c r="U3364" s="237" t="s">
        <v>14761</v>
      </c>
      <c r="V3364" s="237" t="s">
        <v>14623</v>
      </c>
      <c r="W3364" s="237"/>
      <c r="X3364" s="237"/>
      <c r="Y3364" s="237" t="s">
        <v>14737</v>
      </c>
      <c r="Z3364" s="237" t="s">
        <v>14738</v>
      </c>
      <c r="AA3364" s="237" t="str">
        <f t="shared" si="571"/>
        <v>ホットオレンジ</v>
      </c>
      <c r="AB3364" s="237" t="s">
        <v>1784</v>
      </c>
      <c r="AC3364" s="237" t="str">
        <f t="shared" si="572"/>
        <v>988</v>
      </c>
      <c r="AD3364" s="237" t="str">
        <f t="shared" si="573"/>
        <v>0066</v>
      </c>
      <c r="AE3364" s="237" t="s">
        <v>1645</v>
      </c>
      <c r="AF3364" s="237" t="s">
        <v>14759</v>
      </c>
      <c r="AG3364" s="237" t="str">
        <f t="shared" si="574"/>
        <v>気仙沼市東新城２－５－４</v>
      </c>
      <c r="AH3364" s="237" t="s">
        <v>1772</v>
      </c>
      <c r="AI3364" s="237" t="s">
        <v>14760</v>
      </c>
      <c r="AJ3364" s="237" t="s">
        <v>332</v>
      </c>
    </row>
    <row r="3365" spans="1:36">
      <c r="A3365" s="237" t="str">
        <f t="shared" si="566"/>
        <v>0430500439地域定着支援</v>
      </c>
      <c r="B3365" s="237" t="s">
        <v>1768</v>
      </c>
      <c r="C3365" s="237" t="s">
        <v>1769</v>
      </c>
      <c r="D3365" s="237" t="str">
        <f t="shared" si="567"/>
        <v>トクテイヒエイリカツドウホウジンネットワークオレンジ</v>
      </c>
      <c r="E3365" s="237" t="s">
        <v>1770</v>
      </c>
      <c r="F3365" s="237" t="str">
        <f t="shared" si="568"/>
        <v>988</v>
      </c>
      <c r="G3365" s="237" t="str">
        <f t="shared" si="569"/>
        <v>0085</v>
      </c>
      <c r="H3365" s="237" t="s">
        <v>1771</v>
      </c>
      <c r="I3365" s="237" t="str">
        <f t="shared" si="570"/>
        <v>気仙沼市三日町２丁目２番１５号</v>
      </c>
      <c r="J3365" s="237" t="s">
        <v>1772</v>
      </c>
      <c r="K3365" s="237" t="s">
        <v>1773</v>
      </c>
      <c r="L3365" s="237" t="s">
        <v>901</v>
      </c>
      <c r="M3365" s="237" t="s">
        <v>1774</v>
      </c>
      <c r="N3365" s="237" t="s">
        <v>14737</v>
      </c>
      <c r="O3365" s="237" t="s">
        <v>14738</v>
      </c>
      <c r="P3365" s="237" t="s">
        <v>1784</v>
      </c>
      <c r="Q3365" s="237" t="s">
        <v>1645</v>
      </c>
      <c r="R3365" s="237" t="s">
        <v>14759</v>
      </c>
      <c r="S3365" s="237" t="s">
        <v>1772</v>
      </c>
      <c r="T3365" s="237" t="s">
        <v>14760</v>
      </c>
      <c r="U3365" s="237" t="s">
        <v>14761</v>
      </c>
      <c r="V3365" s="237" t="s">
        <v>14625</v>
      </c>
      <c r="W3365" s="237"/>
      <c r="X3365" s="237"/>
      <c r="Y3365" s="237" t="s">
        <v>14737</v>
      </c>
      <c r="Z3365" s="237" t="s">
        <v>14738</v>
      </c>
      <c r="AA3365" s="237" t="str">
        <f t="shared" si="571"/>
        <v>ホットオレンジ</v>
      </c>
      <c r="AB3365" s="237" t="s">
        <v>1784</v>
      </c>
      <c r="AC3365" s="237" t="str">
        <f t="shared" si="572"/>
        <v>988</v>
      </c>
      <c r="AD3365" s="237" t="str">
        <f t="shared" si="573"/>
        <v>0066</v>
      </c>
      <c r="AE3365" s="237" t="s">
        <v>1645</v>
      </c>
      <c r="AF3365" s="237" t="s">
        <v>14759</v>
      </c>
      <c r="AG3365" s="237" t="str">
        <f t="shared" si="574"/>
        <v>気仙沼市東新城２－５－４</v>
      </c>
      <c r="AH3365" s="237" t="s">
        <v>1772</v>
      </c>
      <c r="AI3365" s="237" t="s">
        <v>14760</v>
      </c>
      <c r="AJ3365" s="237" t="s">
        <v>332</v>
      </c>
    </row>
    <row r="3366" spans="1:36">
      <c r="A3366" s="237" t="str">
        <f t="shared" si="566"/>
        <v>0430500504地域移行支援</v>
      </c>
      <c r="B3366" s="237" t="s">
        <v>1905</v>
      </c>
      <c r="C3366" s="237" t="s">
        <v>1906</v>
      </c>
      <c r="D3366" s="237" t="str">
        <f t="shared" si="567"/>
        <v>イッパンシャダンホウジンカモミール</v>
      </c>
      <c r="E3366" s="237" t="s">
        <v>1907</v>
      </c>
      <c r="F3366" s="237" t="str">
        <f t="shared" si="568"/>
        <v>988</v>
      </c>
      <c r="G3366" s="237" t="str">
        <f t="shared" si="569"/>
        <v>0077</v>
      </c>
      <c r="H3366" s="237" t="s">
        <v>1908</v>
      </c>
      <c r="I3366" s="237" t="str">
        <f t="shared" si="570"/>
        <v>気仙沼市古町三丁目3番8号</v>
      </c>
      <c r="J3366" s="237" t="s">
        <v>1909</v>
      </c>
      <c r="K3366" s="237" t="s">
        <v>1909</v>
      </c>
      <c r="L3366" s="237" t="s">
        <v>901</v>
      </c>
      <c r="M3366" s="237" t="s">
        <v>1910</v>
      </c>
      <c r="N3366" s="237" t="s">
        <v>14762</v>
      </c>
      <c r="O3366" s="237" t="s">
        <v>14763</v>
      </c>
      <c r="P3366" s="237" t="s">
        <v>13327</v>
      </c>
      <c r="Q3366" s="237" t="s">
        <v>1645</v>
      </c>
      <c r="R3366" s="237" t="s">
        <v>14764</v>
      </c>
      <c r="S3366" s="237" t="s">
        <v>1909</v>
      </c>
      <c r="T3366" s="237" t="s">
        <v>1909</v>
      </c>
      <c r="U3366" s="237" t="s">
        <v>14765</v>
      </c>
      <c r="V3366" s="237" t="s">
        <v>14623</v>
      </c>
      <c r="W3366" s="237"/>
      <c r="X3366" s="237"/>
      <c r="Y3366" s="237" t="s">
        <v>14742</v>
      </c>
      <c r="Z3366" s="237" t="s">
        <v>14743</v>
      </c>
      <c r="AA3366" s="237" t="str">
        <f t="shared" si="571"/>
        <v>ソウダンシエンジギョウショ　ヒダマリ</v>
      </c>
      <c r="AB3366" s="237" t="s">
        <v>1907</v>
      </c>
      <c r="AC3366" s="237" t="str">
        <f t="shared" si="572"/>
        <v>988</v>
      </c>
      <c r="AD3366" s="237" t="str">
        <f t="shared" si="573"/>
        <v>0077</v>
      </c>
      <c r="AE3366" s="237" t="s">
        <v>1645</v>
      </c>
      <c r="AF3366" s="237" t="s">
        <v>1908</v>
      </c>
      <c r="AG3366" s="237" t="str">
        <f t="shared" si="574"/>
        <v>気仙沼市古町三丁目3番8号</v>
      </c>
      <c r="AH3366" s="237" t="s">
        <v>1909</v>
      </c>
      <c r="AI3366" s="237" t="s">
        <v>14766</v>
      </c>
      <c r="AJ3366" s="237" t="s">
        <v>260</v>
      </c>
    </row>
    <row r="3367" spans="1:36">
      <c r="A3367" s="237" t="str">
        <f t="shared" si="566"/>
        <v>0430500504地域定着支援</v>
      </c>
      <c r="B3367" s="237" t="s">
        <v>1905</v>
      </c>
      <c r="C3367" s="237" t="s">
        <v>1906</v>
      </c>
      <c r="D3367" s="237" t="str">
        <f t="shared" si="567"/>
        <v>イッパンシャダンホウジンカモミール</v>
      </c>
      <c r="E3367" s="237" t="s">
        <v>1907</v>
      </c>
      <c r="F3367" s="237" t="str">
        <f t="shared" si="568"/>
        <v>988</v>
      </c>
      <c r="G3367" s="237" t="str">
        <f t="shared" si="569"/>
        <v>0077</v>
      </c>
      <c r="H3367" s="237" t="s">
        <v>1908</v>
      </c>
      <c r="I3367" s="237" t="str">
        <f t="shared" si="570"/>
        <v>気仙沼市古町三丁目3番8号</v>
      </c>
      <c r="J3367" s="237" t="s">
        <v>1909</v>
      </c>
      <c r="K3367" s="237" t="s">
        <v>1909</v>
      </c>
      <c r="L3367" s="237" t="s">
        <v>901</v>
      </c>
      <c r="M3367" s="237" t="s">
        <v>1910</v>
      </c>
      <c r="N3367" s="237" t="s">
        <v>14762</v>
      </c>
      <c r="O3367" s="237" t="s">
        <v>14763</v>
      </c>
      <c r="P3367" s="237" t="s">
        <v>13327</v>
      </c>
      <c r="Q3367" s="237" t="s">
        <v>1645</v>
      </c>
      <c r="R3367" s="237" t="s">
        <v>14764</v>
      </c>
      <c r="S3367" s="237" t="s">
        <v>1909</v>
      </c>
      <c r="T3367" s="237" t="s">
        <v>1909</v>
      </c>
      <c r="U3367" s="237" t="s">
        <v>14765</v>
      </c>
      <c r="V3367" s="237" t="s">
        <v>14625</v>
      </c>
      <c r="W3367" s="237"/>
      <c r="X3367" s="237"/>
      <c r="Y3367" s="237" t="s">
        <v>14742</v>
      </c>
      <c r="Z3367" s="237" t="s">
        <v>14743</v>
      </c>
      <c r="AA3367" s="237" t="str">
        <f t="shared" si="571"/>
        <v>ソウダンシエンジギョウショ　ヒダマリ</v>
      </c>
      <c r="AB3367" s="237" t="s">
        <v>1907</v>
      </c>
      <c r="AC3367" s="237" t="str">
        <f t="shared" si="572"/>
        <v>988</v>
      </c>
      <c r="AD3367" s="237" t="str">
        <f t="shared" si="573"/>
        <v>0077</v>
      </c>
      <c r="AE3367" s="237" t="s">
        <v>1645</v>
      </c>
      <c r="AF3367" s="237" t="s">
        <v>1908</v>
      </c>
      <c r="AG3367" s="237" t="str">
        <f t="shared" si="574"/>
        <v>気仙沼市古町三丁目3番8号</v>
      </c>
      <c r="AH3367" s="237" t="s">
        <v>1909</v>
      </c>
      <c r="AI3367" s="237" t="s">
        <v>1914</v>
      </c>
      <c r="AJ3367" s="237" t="s">
        <v>260</v>
      </c>
    </row>
    <row r="3368" spans="1:36">
      <c r="A3368" s="237" t="str">
        <f t="shared" si="566"/>
        <v>0430500520地域移行支援</v>
      </c>
      <c r="B3368" s="237" t="s">
        <v>1831</v>
      </c>
      <c r="C3368" s="237" t="s">
        <v>1832</v>
      </c>
      <c r="D3368" s="237" t="str">
        <f t="shared" si="567"/>
        <v>イッパンシャダンホウジンコ・エル</v>
      </c>
      <c r="E3368" s="237" t="s">
        <v>1833</v>
      </c>
      <c r="F3368" s="237" t="str">
        <f t="shared" si="568"/>
        <v>988</v>
      </c>
      <c r="G3368" s="237" t="str">
        <f t="shared" si="569"/>
        <v>0042</v>
      </c>
      <c r="H3368" s="237" t="s">
        <v>1834</v>
      </c>
      <c r="I3368" s="237" t="str">
        <f t="shared" si="570"/>
        <v>気仙沼市本郷１１－１０</v>
      </c>
      <c r="J3368" s="237" t="s">
        <v>1835</v>
      </c>
      <c r="K3368" s="237" t="s">
        <v>1836</v>
      </c>
      <c r="L3368" s="237" t="s">
        <v>901</v>
      </c>
      <c r="M3368" s="237" t="s">
        <v>1837</v>
      </c>
      <c r="N3368" s="237" t="s">
        <v>14746</v>
      </c>
      <c r="O3368" s="237" t="s">
        <v>14747</v>
      </c>
      <c r="P3368" s="237" t="s">
        <v>1833</v>
      </c>
      <c r="Q3368" s="237" t="s">
        <v>1645</v>
      </c>
      <c r="R3368" s="237" t="s">
        <v>1834</v>
      </c>
      <c r="S3368" s="237" t="s">
        <v>14749</v>
      </c>
      <c r="T3368" s="237" t="s">
        <v>1836</v>
      </c>
      <c r="U3368" s="237" t="s">
        <v>14767</v>
      </c>
      <c r="V3368" s="237" t="s">
        <v>14623</v>
      </c>
      <c r="W3368" s="237"/>
      <c r="X3368" s="237"/>
      <c r="Y3368" s="237" t="s">
        <v>14746</v>
      </c>
      <c r="Z3368" s="237" t="s">
        <v>14747</v>
      </c>
      <c r="AA3368" s="237" t="str">
        <f t="shared" si="571"/>
        <v>ソウダンシエンセンター　ジョイン</v>
      </c>
      <c r="AB3368" s="237" t="s">
        <v>1833</v>
      </c>
      <c r="AC3368" s="237" t="str">
        <f t="shared" si="572"/>
        <v>988</v>
      </c>
      <c r="AD3368" s="237" t="str">
        <f t="shared" si="573"/>
        <v>0042</v>
      </c>
      <c r="AE3368" s="237" t="s">
        <v>1645</v>
      </c>
      <c r="AF3368" s="237" t="s">
        <v>1834</v>
      </c>
      <c r="AG3368" s="237" t="str">
        <f t="shared" si="574"/>
        <v>気仙沼市本郷１１－１０</v>
      </c>
      <c r="AH3368" s="237" t="s">
        <v>14749</v>
      </c>
      <c r="AI3368" s="237" t="s">
        <v>1836</v>
      </c>
      <c r="AJ3368" s="237" t="s">
        <v>260</v>
      </c>
    </row>
    <row r="3369" spans="1:36">
      <c r="A3369" s="237" t="str">
        <f t="shared" si="566"/>
        <v>0430500520地域定着支援</v>
      </c>
      <c r="B3369" s="237" t="s">
        <v>1831</v>
      </c>
      <c r="C3369" s="237" t="s">
        <v>1832</v>
      </c>
      <c r="D3369" s="237" t="str">
        <f t="shared" si="567"/>
        <v>イッパンシャダンホウジンコ・エル</v>
      </c>
      <c r="E3369" s="237" t="s">
        <v>1833</v>
      </c>
      <c r="F3369" s="237" t="str">
        <f t="shared" si="568"/>
        <v>988</v>
      </c>
      <c r="G3369" s="237" t="str">
        <f t="shared" si="569"/>
        <v>0042</v>
      </c>
      <c r="H3369" s="237" t="s">
        <v>1834</v>
      </c>
      <c r="I3369" s="237" t="str">
        <f t="shared" si="570"/>
        <v>気仙沼市本郷１１－１０</v>
      </c>
      <c r="J3369" s="237" t="s">
        <v>1835</v>
      </c>
      <c r="K3369" s="237" t="s">
        <v>1836</v>
      </c>
      <c r="L3369" s="237" t="s">
        <v>901</v>
      </c>
      <c r="M3369" s="237" t="s">
        <v>1837</v>
      </c>
      <c r="N3369" s="237" t="s">
        <v>14746</v>
      </c>
      <c r="O3369" s="237" t="s">
        <v>14747</v>
      </c>
      <c r="P3369" s="237" t="s">
        <v>1833</v>
      </c>
      <c r="Q3369" s="237" t="s">
        <v>1645</v>
      </c>
      <c r="R3369" s="237" t="s">
        <v>1834</v>
      </c>
      <c r="S3369" s="237" t="s">
        <v>14749</v>
      </c>
      <c r="T3369" s="237" t="s">
        <v>1836</v>
      </c>
      <c r="U3369" s="237" t="s">
        <v>14767</v>
      </c>
      <c r="V3369" s="237" t="s">
        <v>14625</v>
      </c>
      <c r="W3369" s="237"/>
      <c r="X3369" s="237"/>
      <c r="Y3369" s="237" t="s">
        <v>14746</v>
      </c>
      <c r="Z3369" s="237" t="s">
        <v>14747</v>
      </c>
      <c r="AA3369" s="237" t="str">
        <f t="shared" si="571"/>
        <v>ソウダンシエンセンター　ジョイン</v>
      </c>
      <c r="AB3369" s="237" t="s">
        <v>1833</v>
      </c>
      <c r="AC3369" s="237" t="str">
        <f t="shared" si="572"/>
        <v>988</v>
      </c>
      <c r="AD3369" s="237" t="str">
        <f t="shared" si="573"/>
        <v>0042</v>
      </c>
      <c r="AE3369" s="237" t="s">
        <v>1645</v>
      </c>
      <c r="AF3369" s="237" t="s">
        <v>1834</v>
      </c>
      <c r="AG3369" s="237" t="str">
        <f t="shared" si="574"/>
        <v>気仙沼市本郷１１－１０</v>
      </c>
      <c r="AH3369" s="237" t="s">
        <v>14749</v>
      </c>
      <c r="AI3369" s="237" t="s">
        <v>1836</v>
      </c>
      <c r="AJ3369" s="237" t="s">
        <v>260</v>
      </c>
    </row>
    <row r="3370" spans="1:36">
      <c r="A3370" s="237" t="str">
        <f t="shared" si="566"/>
        <v>0430500553地域移行支援</v>
      </c>
      <c r="B3370" s="237" t="s">
        <v>1876</v>
      </c>
      <c r="C3370" s="237" t="s">
        <v>1877</v>
      </c>
      <c r="D3370" s="237" t="str">
        <f t="shared" si="567"/>
        <v>イリョウホウジン　クサノミカイ</v>
      </c>
      <c r="E3370" s="237" t="s">
        <v>1878</v>
      </c>
      <c r="F3370" s="237" t="str">
        <f t="shared" si="568"/>
        <v>988</v>
      </c>
      <c r="G3370" s="237" t="str">
        <f t="shared" si="569"/>
        <v>0813</v>
      </c>
      <c r="H3370" s="237" t="s">
        <v>1879</v>
      </c>
      <c r="I3370" s="237" t="str">
        <f t="shared" si="570"/>
        <v>気仙沼市浪板１４０番地</v>
      </c>
      <c r="J3370" s="237" t="s">
        <v>1880</v>
      </c>
      <c r="K3370" s="237" t="s">
        <v>1881</v>
      </c>
      <c r="L3370" s="237" t="s">
        <v>248</v>
      </c>
      <c r="M3370" s="237" t="s">
        <v>1882</v>
      </c>
      <c r="N3370" s="237" t="s">
        <v>14768</v>
      </c>
      <c r="O3370" s="237" t="s">
        <v>14769</v>
      </c>
      <c r="P3370" s="237" t="s">
        <v>1885</v>
      </c>
      <c r="Q3370" s="237" t="s">
        <v>1645</v>
      </c>
      <c r="R3370" s="237" t="s">
        <v>14770</v>
      </c>
      <c r="S3370" s="237" t="s">
        <v>14771</v>
      </c>
      <c r="T3370" s="237" t="s">
        <v>14772</v>
      </c>
      <c r="U3370" s="237" t="s">
        <v>14773</v>
      </c>
      <c r="V3370" s="237" t="s">
        <v>14623</v>
      </c>
      <c r="W3370" s="237"/>
      <c r="X3370" s="237"/>
      <c r="Y3370" s="237" t="s">
        <v>14768</v>
      </c>
      <c r="Z3370" s="237" t="s">
        <v>14769</v>
      </c>
      <c r="AA3370" s="237" t="str">
        <f t="shared" si="571"/>
        <v>ショウガイシャソウダンシエンジギョウショ　シュンポ</v>
      </c>
      <c r="AB3370" s="237" t="s">
        <v>1885</v>
      </c>
      <c r="AC3370" s="237" t="str">
        <f t="shared" si="572"/>
        <v>988</v>
      </c>
      <c r="AD3370" s="237" t="str">
        <f t="shared" si="573"/>
        <v>0076</v>
      </c>
      <c r="AE3370" s="237" t="s">
        <v>1645</v>
      </c>
      <c r="AF3370" s="237" t="s">
        <v>14770</v>
      </c>
      <c r="AG3370" s="237" t="str">
        <f t="shared" si="574"/>
        <v>気仙沼市舘山一丁目１番４３号</v>
      </c>
      <c r="AH3370" s="237" t="s">
        <v>14771</v>
      </c>
      <c r="AI3370" s="237" t="s">
        <v>14772</v>
      </c>
      <c r="AJ3370" s="237" t="s">
        <v>261</v>
      </c>
    </row>
    <row r="3371" spans="1:36">
      <c r="A3371" s="237" t="str">
        <f t="shared" si="566"/>
        <v>0430500553地域定着支援</v>
      </c>
      <c r="B3371" s="237" t="s">
        <v>1876</v>
      </c>
      <c r="C3371" s="237" t="s">
        <v>1877</v>
      </c>
      <c r="D3371" s="237" t="str">
        <f t="shared" si="567"/>
        <v>イリョウホウジン　クサノミカイ</v>
      </c>
      <c r="E3371" s="237" t="s">
        <v>1878</v>
      </c>
      <c r="F3371" s="237" t="str">
        <f t="shared" si="568"/>
        <v>988</v>
      </c>
      <c r="G3371" s="237" t="str">
        <f t="shared" si="569"/>
        <v>0813</v>
      </c>
      <c r="H3371" s="237" t="s">
        <v>1879</v>
      </c>
      <c r="I3371" s="237" t="str">
        <f t="shared" si="570"/>
        <v>気仙沼市浪板１４０番地</v>
      </c>
      <c r="J3371" s="237" t="s">
        <v>1880</v>
      </c>
      <c r="K3371" s="237" t="s">
        <v>1881</v>
      </c>
      <c r="L3371" s="237" t="s">
        <v>248</v>
      </c>
      <c r="M3371" s="237" t="s">
        <v>1882</v>
      </c>
      <c r="N3371" s="237" t="s">
        <v>14768</v>
      </c>
      <c r="O3371" s="237" t="s">
        <v>14769</v>
      </c>
      <c r="P3371" s="237" t="s">
        <v>1885</v>
      </c>
      <c r="Q3371" s="237" t="s">
        <v>1645</v>
      </c>
      <c r="R3371" s="237" t="s">
        <v>14770</v>
      </c>
      <c r="S3371" s="237" t="s">
        <v>14771</v>
      </c>
      <c r="T3371" s="237" t="s">
        <v>14772</v>
      </c>
      <c r="U3371" s="237" t="s">
        <v>14773</v>
      </c>
      <c r="V3371" s="237" t="s">
        <v>14625</v>
      </c>
      <c r="W3371" s="237"/>
      <c r="X3371" s="237"/>
      <c r="Y3371" s="237" t="s">
        <v>14768</v>
      </c>
      <c r="Z3371" s="237" t="s">
        <v>14769</v>
      </c>
      <c r="AA3371" s="237" t="str">
        <f t="shared" si="571"/>
        <v>ショウガイシャソウダンシエンジギョウショ　シュンポ</v>
      </c>
      <c r="AB3371" s="237" t="s">
        <v>1885</v>
      </c>
      <c r="AC3371" s="237" t="str">
        <f t="shared" si="572"/>
        <v>988</v>
      </c>
      <c r="AD3371" s="237" t="str">
        <f t="shared" si="573"/>
        <v>0076</v>
      </c>
      <c r="AE3371" s="237" t="s">
        <v>1645</v>
      </c>
      <c r="AF3371" s="237" t="s">
        <v>14770</v>
      </c>
      <c r="AG3371" s="237" t="str">
        <f t="shared" si="574"/>
        <v>気仙沼市舘山一丁目１番４３号</v>
      </c>
      <c r="AH3371" s="237" t="s">
        <v>14771</v>
      </c>
      <c r="AI3371" s="237" t="s">
        <v>14772</v>
      </c>
      <c r="AJ3371" s="237" t="s">
        <v>261</v>
      </c>
    </row>
    <row r="3372" spans="1:36">
      <c r="A3372" s="237" t="str">
        <f t="shared" si="566"/>
        <v>0430600189相談支援事業</v>
      </c>
      <c r="B3372" s="237" t="s">
        <v>1949</v>
      </c>
      <c r="C3372" s="237" t="s">
        <v>1950</v>
      </c>
      <c r="D3372" s="237" t="str">
        <f t="shared" si="567"/>
        <v>シャカイフクシホウジン　シロイシヨウコウエン</v>
      </c>
      <c r="E3372" s="237" t="s">
        <v>1951</v>
      </c>
      <c r="F3372" s="237" t="str">
        <f t="shared" si="568"/>
        <v>989</v>
      </c>
      <c r="G3372" s="237" t="str">
        <f t="shared" si="569"/>
        <v>0232</v>
      </c>
      <c r="H3372" s="237" t="s">
        <v>1952</v>
      </c>
      <c r="I3372" s="237" t="str">
        <f t="shared" si="570"/>
        <v>白石市福岡長袋字小倉山１４番地の２</v>
      </c>
      <c r="J3372" s="237" t="s">
        <v>1953</v>
      </c>
      <c r="K3372" s="237" t="s">
        <v>1954</v>
      </c>
      <c r="L3372" s="237" t="s">
        <v>248</v>
      </c>
      <c r="M3372" s="237" t="s">
        <v>1955</v>
      </c>
      <c r="N3372" s="237" t="s">
        <v>14774</v>
      </c>
      <c r="O3372" s="237" t="s">
        <v>14775</v>
      </c>
      <c r="P3372" s="237" t="s">
        <v>5285</v>
      </c>
      <c r="Q3372" s="237" t="s">
        <v>5141</v>
      </c>
      <c r="R3372" s="237" t="s">
        <v>14776</v>
      </c>
      <c r="S3372" s="237" t="s">
        <v>14777</v>
      </c>
      <c r="T3372" s="237" t="s">
        <v>14778</v>
      </c>
      <c r="U3372" s="237" t="s">
        <v>14779</v>
      </c>
      <c r="V3372" s="237" t="s">
        <v>14621</v>
      </c>
      <c r="W3372" s="237"/>
      <c r="X3372" s="237"/>
      <c r="Y3372" s="237" t="s">
        <v>14780</v>
      </c>
      <c r="Z3372" s="237" t="s">
        <v>14781</v>
      </c>
      <c r="AA3372" s="237" t="str">
        <f t="shared" si="571"/>
        <v>チイキセイカツエンジョセンター「ポレポレ」・ケンナンセイカツサポートセンター「アサンテ」</v>
      </c>
      <c r="AB3372" s="237" t="s">
        <v>2030</v>
      </c>
      <c r="AC3372" s="237" t="str">
        <f t="shared" si="572"/>
        <v>989</v>
      </c>
      <c r="AD3372" s="237" t="str">
        <f t="shared" si="573"/>
        <v>0225</v>
      </c>
      <c r="AE3372" s="237" t="s">
        <v>1947</v>
      </c>
      <c r="AF3372" s="237" t="s">
        <v>14782</v>
      </c>
      <c r="AG3372" s="237" t="str">
        <f t="shared" si="574"/>
        <v>白石市東町２丁目２－３３</v>
      </c>
      <c r="AH3372" s="237" t="s">
        <v>13388</v>
      </c>
      <c r="AI3372" s="237" t="s">
        <v>14777</v>
      </c>
      <c r="AJ3372" s="237" t="s">
        <v>332</v>
      </c>
    </row>
    <row r="3373" spans="1:36">
      <c r="A3373" s="237" t="str">
        <f t="shared" si="566"/>
        <v>0430600189計画相談支援</v>
      </c>
      <c r="B3373" s="237" t="s">
        <v>1949</v>
      </c>
      <c r="C3373" s="237" t="s">
        <v>1950</v>
      </c>
      <c r="D3373" s="237" t="str">
        <f t="shared" si="567"/>
        <v>シャカイフクシホウジン　シロイシヨウコウエン</v>
      </c>
      <c r="E3373" s="237" t="s">
        <v>1951</v>
      </c>
      <c r="F3373" s="237" t="str">
        <f t="shared" si="568"/>
        <v>989</v>
      </c>
      <c r="G3373" s="237" t="str">
        <f t="shared" si="569"/>
        <v>0232</v>
      </c>
      <c r="H3373" s="237" t="s">
        <v>1952</v>
      </c>
      <c r="I3373" s="237" t="str">
        <f t="shared" si="570"/>
        <v>白石市福岡長袋字小倉山１４番地の２</v>
      </c>
      <c r="J3373" s="237" t="s">
        <v>1953</v>
      </c>
      <c r="K3373" s="237" t="s">
        <v>1954</v>
      </c>
      <c r="L3373" s="237" t="s">
        <v>248</v>
      </c>
      <c r="M3373" s="237" t="s">
        <v>1955</v>
      </c>
      <c r="N3373" s="237" t="s">
        <v>14774</v>
      </c>
      <c r="O3373" s="237" t="s">
        <v>14775</v>
      </c>
      <c r="P3373" s="237" t="s">
        <v>5285</v>
      </c>
      <c r="Q3373" s="237" t="s">
        <v>5141</v>
      </c>
      <c r="R3373" s="237" t="s">
        <v>14776</v>
      </c>
      <c r="S3373" s="237" t="s">
        <v>14777</v>
      </c>
      <c r="T3373" s="237" t="s">
        <v>14778</v>
      </c>
      <c r="U3373" s="237" t="s">
        <v>14779</v>
      </c>
      <c r="V3373" s="237" t="s">
        <v>14641</v>
      </c>
      <c r="W3373" s="237"/>
      <c r="X3373" s="237"/>
      <c r="Y3373" s="237" t="s">
        <v>14780</v>
      </c>
      <c r="Z3373" s="237" t="s">
        <v>14781</v>
      </c>
      <c r="AA3373" s="237" t="str">
        <f t="shared" si="571"/>
        <v>チイキセイカツエンジョセンター「ポレポレ」・ケンナンセイカツサポートセンター「アサンテ」</v>
      </c>
      <c r="AB3373" s="237" t="s">
        <v>2030</v>
      </c>
      <c r="AC3373" s="237" t="str">
        <f t="shared" si="572"/>
        <v>989</v>
      </c>
      <c r="AD3373" s="237" t="str">
        <f t="shared" si="573"/>
        <v>0225</v>
      </c>
      <c r="AE3373" s="237" t="s">
        <v>1947</v>
      </c>
      <c r="AF3373" s="237" t="s">
        <v>14782</v>
      </c>
      <c r="AG3373" s="237" t="str">
        <f t="shared" si="574"/>
        <v>白石市東町２丁目２－３３</v>
      </c>
      <c r="AH3373" s="237" t="s">
        <v>13388</v>
      </c>
      <c r="AI3373" s="237" t="s">
        <v>14777</v>
      </c>
      <c r="AJ3373" s="237" t="s">
        <v>470</v>
      </c>
    </row>
    <row r="3374" spans="1:36">
      <c r="A3374" s="237" t="str">
        <f t="shared" si="566"/>
        <v>0430600189地域移行支援</v>
      </c>
      <c r="B3374" s="237" t="s">
        <v>1949</v>
      </c>
      <c r="C3374" s="237" t="s">
        <v>1950</v>
      </c>
      <c r="D3374" s="237" t="str">
        <f t="shared" si="567"/>
        <v>シャカイフクシホウジン　シロイシヨウコウエン</v>
      </c>
      <c r="E3374" s="237" t="s">
        <v>1951</v>
      </c>
      <c r="F3374" s="237" t="str">
        <f t="shared" si="568"/>
        <v>989</v>
      </c>
      <c r="G3374" s="237" t="str">
        <f t="shared" si="569"/>
        <v>0232</v>
      </c>
      <c r="H3374" s="237" t="s">
        <v>1952</v>
      </c>
      <c r="I3374" s="237" t="str">
        <f t="shared" si="570"/>
        <v>白石市福岡長袋字小倉山１４番地の２</v>
      </c>
      <c r="J3374" s="237" t="s">
        <v>1953</v>
      </c>
      <c r="K3374" s="237" t="s">
        <v>1954</v>
      </c>
      <c r="L3374" s="237" t="s">
        <v>248</v>
      </c>
      <c r="M3374" s="237" t="s">
        <v>1955</v>
      </c>
      <c r="N3374" s="237" t="s">
        <v>14774</v>
      </c>
      <c r="O3374" s="237" t="s">
        <v>14775</v>
      </c>
      <c r="P3374" s="237" t="s">
        <v>5285</v>
      </c>
      <c r="Q3374" s="237" t="s">
        <v>5141</v>
      </c>
      <c r="R3374" s="237" t="s">
        <v>14776</v>
      </c>
      <c r="S3374" s="237" t="s">
        <v>14777</v>
      </c>
      <c r="T3374" s="237" t="s">
        <v>14778</v>
      </c>
      <c r="U3374" s="237" t="s">
        <v>14779</v>
      </c>
      <c r="V3374" s="237" t="s">
        <v>14623</v>
      </c>
      <c r="W3374" s="237"/>
      <c r="X3374" s="237"/>
      <c r="Y3374" s="237" t="s">
        <v>14774</v>
      </c>
      <c r="Z3374" s="237" t="s">
        <v>14775</v>
      </c>
      <c r="AA3374" s="237" t="str">
        <f t="shared" si="571"/>
        <v>ケンナンセイカツサポートセンターアサンテ</v>
      </c>
      <c r="AB3374" s="237" t="s">
        <v>5285</v>
      </c>
      <c r="AC3374" s="237" t="str">
        <f t="shared" si="572"/>
        <v>989</v>
      </c>
      <c r="AD3374" s="237" t="str">
        <f t="shared" si="573"/>
        <v>1201</v>
      </c>
      <c r="AE3374" s="237" t="s">
        <v>5141</v>
      </c>
      <c r="AF3374" s="237" t="s">
        <v>14776</v>
      </c>
      <c r="AG3374" s="237" t="str">
        <f t="shared" si="574"/>
        <v>柴田郡大河原町大谷字戸ノ内前４３番地５</v>
      </c>
      <c r="AH3374" s="237" t="s">
        <v>14777</v>
      </c>
      <c r="AI3374" s="237" t="s">
        <v>14778</v>
      </c>
      <c r="AJ3374" s="237" t="s">
        <v>260</v>
      </c>
    </row>
    <row r="3375" spans="1:36">
      <c r="A3375" s="237" t="str">
        <f t="shared" si="566"/>
        <v>0430600189地域定着支援</v>
      </c>
      <c r="B3375" s="237" t="s">
        <v>1949</v>
      </c>
      <c r="C3375" s="237" t="s">
        <v>1950</v>
      </c>
      <c r="D3375" s="237" t="str">
        <f t="shared" si="567"/>
        <v>シャカイフクシホウジン　シロイシヨウコウエン</v>
      </c>
      <c r="E3375" s="237" t="s">
        <v>1951</v>
      </c>
      <c r="F3375" s="237" t="str">
        <f t="shared" si="568"/>
        <v>989</v>
      </c>
      <c r="G3375" s="237" t="str">
        <f t="shared" si="569"/>
        <v>0232</v>
      </c>
      <c r="H3375" s="237" t="s">
        <v>1952</v>
      </c>
      <c r="I3375" s="237" t="str">
        <f t="shared" si="570"/>
        <v>白石市福岡長袋字小倉山１４番地の２</v>
      </c>
      <c r="J3375" s="237" t="s">
        <v>1953</v>
      </c>
      <c r="K3375" s="237" t="s">
        <v>1954</v>
      </c>
      <c r="L3375" s="237" t="s">
        <v>248</v>
      </c>
      <c r="M3375" s="237" t="s">
        <v>1955</v>
      </c>
      <c r="N3375" s="237" t="s">
        <v>14774</v>
      </c>
      <c r="O3375" s="237" t="s">
        <v>14775</v>
      </c>
      <c r="P3375" s="237" t="s">
        <v>5285</v>
      </c>
      <c r="Q3375" s="237" t="s">
        <v>5141</v>
      </c>
      <c r="R3375" s="237" t="s">
        <v>14776</v>
      </c>
      <c r="S3375" s="237" t="s">
        <v>14777</v>
      </c>
      <c r="T3375" s="237" t="s">
        <v>14778</v>
      </c>
      <c r="U3375" s="237" t="s">
        <v>14779</v>
      </c>
      <c r="V3375" s="237" t="s">
        <v>14625</v>
      </c>
      <c r="W3375" s="237"/>
      <c r="X3375" s="237"/>
      <c r="Y3375" s="237" t="s">
        <v>14774</v>
      </c>
      <c r="Z3375" s="237" t="s">
        <v>14775</v>
      </c>
      <c r="AA3375" s="237" t="str">
        <f t="shared" si="571"/>
        <v>ケンナンセイカツサポートセンターアサンテ</v>
      </c>
      <c r="AB3375" s="237" t="s">
        <v>2030</v>
      </c>
      <c r="AC3375" s="237" t="str">
        <f t="shared" si="572"/>
        <v>989</v>
      </c>
      <c r="AD3375" s="237" t="str">
        <f t="shared" si="573"/>
        <v>0225</v>
      </c>
      <c r="AE3375" s="237" t="s">
        <v>1947</v>
      </c>
      <c r="AF3375" s="237" t="s">
        <v>14782</v>
      </c>
      <c r="AG3375" s="237" t="str">
        <f t="shared" si="574"/>
        <v>白石市東町２丁目２－３３</v>
      </c>
      <c r="AH3375" s="237" t="s">
        <v>13388</v>
      </c>
      <c r="AI3375" s="237" t="s">
        <v>14777</v>
      </c>
      <c r="AJ3375" s="237" t="s">
        <v>260</v>
      </c>
    </row>
    <row r="3376" spans="1:36">
      <c r="A3376" s="237" t="str">
        <f t="shared" si="566"/>
        <v>0430610014計画相談支援</v>
      </c>
      <c r="B3376" s="237" t="s">
        <v>1949</v>
      </c>
      <c r="C3376" s="237" t="s">
        <v>1950</v>
      </c>
      <c r="D3376" s="237" t="str">
        <f t="shared" si="567"/>
        <v>シャカイフクシホウジン　シロイシヨウコウエン</v>
      </c>
      <c r="E3376" s="237" t="s">
        <v>1951</v>
      </c>
      <c r="F3376" s="237" t="str">
        <f t="shared" si="568"/>
        <v>989</v>
      </c>
      <c r="G3376" s="237" t="str">
        <f t="shared" si="569"/>
        <v>0232</v>
      </c>
      <c r="H3376" s="237" t="s">
        <v>1952</v>
      </c>
      <c r="I3376" s="237" t="str">
        <f t="shared" si="570"/>
        <v>白石市福岡長袋字小倉山１４番地の２</v>
      </c>
      <c r="J3376" s="237" t="s">
        <v>1953</v>
      </c>
      <c r="K3376" s="237" t="s">
        <v>1954</v>
      </c>
      <c r="L3376" s="237" t="s">
        <v>248</v>
      </c>
      <c r="M3376" s="237" t="s">
        <v>1955</v>
      </c>
      <c r="N3376" s="237" t="s">
        <v>14783</v>
      </c>
      <c r="O3376" s="237" t="s">
        <v>14784</v>
      </c>
      <c r="P3376" s="237" t="s">
        <v>2030</v>
      </c>
      <c r="Q3376" s="237" t="s">
        <v>1947</v>
      </c>
      <c r="R3376" s="237" t="s">
        <v>14785</v>
      </c>
      <c r="S3376" s="237" t="s">
        <v>13388</v>
      </c>
      <c r="T3376" s="237" t="s">
        <v>13389</v>
      </c>
      <c r="U3376" s="237" t="s">
        <v>14786</v>
      </c>
      <c r="V3376" s="237" t="s">
        <v>14641</v>
      </c>
      <c r="W3376" s="237"/>
      <c r="X3376" s="237"/>
      <c r="Y3376" s="237" t="s">
        <v>14783</v>
      </c>
      <c r="Z3376" s="237" t="s">
        <v>14784</v>
      </c>
      <c r="AA3376" s="237" t="str">
        <f t="shared" si="571"/>
        <v>チイキセイカツエンジョセンターポレポレ</v>
      </c>
      <c r="AB3376" s="237" t="s">
        <v>2030</v>
      </c>
      <c r="AC3376" s="237" t="str">
        <f t="shared" si="572"/>
        <v>989</v>
      </c>
      <c r="AD3376" s="237" t="str">
        <f t="shared" si="573"/>
        <v>0225</v>
      </c>
      <c r="AE3376" s="237" t="s">
        <v>1947</v>
      </c>
      <c r="AF3376" s="237" t="s">
        <v>14785</v>
      </c>
      <c r="AG3376" s="237" t="str">
        <f t="shared" si="574"/>
        <v>白石市東町二丁目２番３３号</v>
      </c>
      <c r="AH3376" s="237" t="s">
        <v>13388</v>
      </c>
      <c r="AI3376" s="237" t="s">
        <v>13389</v>
      </c>
      <c r="AJ3376" s="237" t="s">
        <v>332</v>
      </c>
    </row>
    <row r="3377" spans="1:36">
      <c r="A3377" s="237" t="str">
        <f t="shared" si="566"/>
        <v>0430610022計画相談支援</v>
      </c>
      <c r="B3377" s="237" t="s">
        <v>1292</v>
      </c>
      <c r="C3377" s="237" t="s">
        <v>1293</v>
      </c>
      <c r="D3377" s="237" t="str">
        <f t="shared" si="567"/>
        <v>シャカイフクシホウジンミヤギケンショウガイシャフクシキョウカイ</v>
      </c>
      <c r="E3377" s="237" t="s">
        <v>1294</v>
      </c>
      <c r="F3377" s="237" t="str">
        <f t="shared" si="568"/>
        <v>983</v>
      </c>
      <c r="G3377" s="237" t="str">
        <f t="shared" si="569"/>
        <v>0836</v>
      </c>
      <c r="H3377" s="237" t="s">
        <v>1295</v>
      </c>
      <c r="I3377" s="237" t="str">
        <f t="shared" si="570"/>
        <v>仙台市宮城野区幸町４丁目６番２号</v>
      </c>
      <c r="J3377" s="237" t="s">
        <v>1296</v>
      </c>
      <c r="K3377" s="237" t="s">
        <v>1297</v>
      </c>
      <c r="L3377" s="237" t="s">
        <v>353</v>
      </c>
      <c r="M3377" s="237" t="s">
        <v>1298</v>
      </c>
      <c r="N3377" s="237" t="s">
        <v>2100</v>
      </c>
      <c r="O3377" s="237" t="s">
        <v>2101</v>
      </c>
      <c r="P3377" s="237" t="s">
        <v>1941</v>
      </c>
      <c r="Q3377" s="237" t="s">
        <v>1947</v>
      </c>
      <c r="R3377" s="237" t="s">
        <v>2062</v>
      </c>
      <c r="S3377" s="237" t="s">
        <v>1943</v>
      </c>
      <c r="T3377" s="237" t="s">
        <v>2102</v>
      </c>
      <c r="U3377" s="237" t="s">
        <v>14787</v>
      </c>
      <c r="V3377" s="237" t="s">
        <v>14641</v>
      </c>
      <c r="W3377" s="237"/>
      <c r="X3377" s="237"/>
      <c r="Y3377" s="237" t="s">
        <v>11306</v>
      </c>
      <c r="Z3377" s="237" t="s">
        <v>11307</v>
      </c>
      <c r="AA3377" s="237" t="str">
        <f t="shared" si="571"/>
        <v>オアシス</v>
      </c>
      <c r="AB3377" s="237" t="s">
        <v>1941</v>
      </c>
      <c r="AC3377" s="237" t="str">
        <f t="shared" si="572"/>
        <v>989</v>
      </c>
      <c r="AD3377" s="237" t="str">
        <f t="shared" si="573"/>
        <v>0212</v>
      </c>
      <c r="AE3377" s="237" t="s">
        <v>1947</v>
      </c>
      <c r="AF3377" s="237" t="s">
        <v>2062</v>
      </c>
      <c r="AG3377" s="237" t="str">
        <f t="shared" si="574"/>
        <v>白石市大鷹沢大町字若林１３１</v>
      </c>
      <c r="AH3377" s="237" t="s">
        <v>1943</v>
      </c>
      <c r="AI3377" s="237" t="s">
        <v>1943</v>
      </c>
      <c r="AJ3377" s="237" t="s">
        <v>332</v>
      </c>
    </row>
    <row r="3378" spans="1:36">
      <c r="A3378" s="237" t="str">
        <f t="shared" si="566"/>
        <v>0430700013相談支援事業</v>
      </c>
      <c r="B3378" s="237" t="s">
        <v>2167</v>
      </c>
      <c r="C3378" s="237" t="s">
        <v>2168</v>
      </c>
      <c r="D3378" s="237" t="str">
        <f t="shared" si="567"/>
        <v>シャカイフクシホウジンナトリシシャカイフクシキョウギカイ</v>
      </c>
      <c r="E3378" s="237" t="s">
        <v>2130</v>
      </c>
      <c r="F3378" s="237" t="str">
        <f t="shared" si="568"/>
        <v>981</v>
      </c>
      <c r="G3378" s="237" t="str">
        <f t="shared" si="569"/>
        <v>1224</v>
      </c>
      <c r="H3378" s="237" t="s">
        <v>2169</v>
      </c>
      <c r="I3378" s="237" t="str">
        <f t="shared" si="570"/>
        <v>名取市増田5-13-35</v>
      </c>
      <c r="J3378" s="237" t="s">
        <v>2170</v>
      </c>
      <c r="K3378" s="237" t="s">
        <v>2171</v>
      </c>
      <c r="L3378" s="237" t="s">
        <v>353</v>
      </c>
      <c r="M3378" s="237" t="s">
        <v>2172</v>
      </c>
      <c r="N3378" s="237" t="s">
        <v>14788</v>
      </c>
      <c r="O3378" s="237" t="s">
        <v>14789</v>
      </c>
      <c r="P3378" s="237" t="s">
        <v>2130</v>
      </c>
      <c r="Q3378" s="237" t="s">
        <v>2128</v>
      </c>
      <c r="R3378" s="237" t="s">
        <v>14790</v>
      </c>
      <c r="S3378" s="237" t="s">
        <v>2170</v>
      </c>
      <c r="T3378" s="237" t="s">
        <v>2171</v>
      </c>
      <c r="U3378" s="237" t="s">
        <v>14791</v>
      </c>
      <c r="V3378" s="237" t="s">
        <v>14621</v>
      </c>
      <c r="W3378" s="237"/>
      <c r="X3378" s="237"/>
      <c r="Y3378" s="237" t="s">
        <v>14788</v>
      </c>
      <c r="Z3378" s="237" t="s">
        <v>14789</v>
      </c>
      <c r="AA3378" s="237" t="str">
        <f t="shared" si="571"/>
        <v>ナトリソーシャルサポートセンターポコアポコ</v>
      </c>
      <c r="AB3378" s="237" t="s">
        <v>2130</v>
      </c>
      <c r="AC3378" s="237" t="str">
        <f t="shared" si="572"/>
        <v>981</v>
      </c>
      <c r="AD3378" s="237" t="str">
        <f t="shared" si="573"/>
        <v>1224</v>
      </c>
      <c r="AE3378" s="237" t="s">
        <v>2128</v>
      </c>
      <c r="AF3378" s="237" t="s">
        <v>14790</v>
      </c>
      <c r="AG3378" s="237" t="str">
        <f t="shared" si="574"/>
        <v>名取市増田一丁目7番28号</v>
      </c>
      <c r="AH3378" s="237" t="s">
        <v>14792</v>
      </c>
      <c r="AI3378" s="237" t="s">
        <v>2293</v>
      </c>
      <c r="AJ3378" s="237" t="s">
        <v>260</v>
      </c>
    </row>
    <row r="3379" spans="1:36">
      <c r="A3379" s="237" t="str">
        <f t="shared" si="566"/>
        <v>0430700013計画相談支援</v>
      </c>
      <c r="B3379" s="237" t="s">
        <v>2167</v>
      </c>
      <c r="C3379" s="237" t="s">
        <v>2168</v>
      </c>
      <c r="D3379" s="237" t="str">
        <f t="shared" si="567"/>
        <v>シャカイフクシホウジンナトリシシャカイフクシキョウギカイ</v>
      </c>
      <c r="E3379" s="237" t="s">
        <v>2130</v>
      </c>
      <c r="F3379" s="237" t="str">
        <f t="shared" si="568"/>
        <v>981</v>
      </c>
      <c r="G3379" s="237" t="str">
        <f t="shared" si="569"/>
        <v>1224</v>
      </c>
      <c r="H3379" s="237" t="s">
        <v>2169</v>
      </c>
      <c r="I3379" s="237" t="str">
        <f t="shared" si="570"/>
        <v>名取市増田5-13-35</v>
      </c>
      <c r="J3379" s="237" t="s">
        <v>2170</v>
      </c>
      <c r="K3379" s="237" t="s">
        <v>2171</v>
      </c>
      <c r="L3379" s="237" t="s">
        <v>353</v>
      </c>
      <c r="M3379" s="237" t="s">
        <v>2172</v>
      </c>
      <c r="N3379" s="237" t="s">
        <v>14788</v>
      </c>
      <c r="O3379" s="237" t="s">
        <v>14789</v>
      </c>
      <c r="P3379" s="237" t="s">
        <v>2130</v>
      </c>
      <c r="Q3379" s="237" t="s">
        <v>2128</v>
      </c>
      <c r="R3379" s="237" t="s">
        <v>14790</v>
      </c>
      <c r="S3379" s="237" t="s">
        <v>2170</v>
      </c>
      <c r="T3379" s="237" t="s">
        <v>2171</v>
      </c>
      <c r="U3379" s="237" t="s">
        <v>14791</v>
      </c>
      <c r="V3379" s="237" t="s">
        <v>14641</v>
      </c>
      <c r="W3379" s="237"/>
      <c r="X3379" s="237"/>
      <c r="Y3379" s="237" t="s">
        <v>14788</v>
      </c>
      <c r="Z3379" s="237" t="s">
        <v>14789</v>
      </c>
      <c r="AA3379" s="237" t="str">
        <f t="shared" si="571"/>
        <v>ナトリソーシャルサポートセンターポコアポコ</v>
      </c>
      <c r="AB3379" s="237" t="s">
        <v>2130</v>
      </c>
      <c r="AC3379" s="237" t="str">
        <f t="shared" si="572"/>
        <v>981</v>
      </c>
      <c r="AD3379" s="237" t="str">
        <f t="shared" si="573"/>
        <v>1224</v>
      </c>
      <c r="AE3379" s="237" t="s">
        <v>2128</v>
      </c>
      <c r="AF3379" s="237" t="s">
        <v>14790</v>
      </c>
      <c r="AG3379" s="237" t="str">
        <f t="shared" si="574"/>
        <v>名取市増田一丁目7番28号</v>
      </c>
      <c r="AH3379" s="237" t="s">
        <v>14792</v>
      </c>
      <c r="AI3379" s="237" t="s">
        <v>2293</v>
      </c>
      <c r="AJ3379" s="237" t="s">
        <v>260</v>
      </c>
    </row>
    <row r="3380" spans="1:36">
      <c r="A3380" s="237" t="str">
        <f t="shared" si="566"/>
        <v>0430700013地域移行支援</v>
      </c>
      <c r="B3380" s="237" t="s">
        <v>2167</v>
      </c>
      <c r="C3380" s="237" t="s">
        <v>2168</v>
      </c>
      <c r="D3380" s="237" t="str">
        <f t="shared" si="567"/>
        <v>シャカイフクシホウジンナトリシシャカイフクシキョウギカイ</v>
      </c>
      <c r="E3380" s="237" t="s">
        <v>2130</v>
      </c>
      <c r="F3380" s="237" t="str">
        <f t="shared" si="568"/>
        <v>981</v>
      </c>
      <c r="G3380" s="237" t="str">
        <f t="shared" si="569"/>
        <v>1224</v>
      </c>
      <c r="H3380" s="237" t="s">
        <v>2169</v>
      </c>
      <c r="I3380" s="237" t="str">
        <f t="shared" si="570"/>
        <v>名取市増田5-13-35</v>
      </c>
      <c r="J3380" s="237" t="s">
        <v>2170</v>
      </c>
      <c r="K3380" s="237" t="s">
        <v>2171</v>
      </c>
      <c r="L3380" s="237" t="s">
        <v>353</v>
      </c>
      <c r="M3380" s="237" t="s">
        <v>2172</v>
      </c>
      <c r="N3380" s="237" t="s">
        <v>14788</v>
      </c>
      <c r="O3380" s="237" t="s">
        <v>14789</v>
      </c>
      <c r="P3380" s="237" t="s">
        <v>2130</v>
      </c>
      <c r="Q3380" s="237" t="s">
        <v>2128</v>
      </c>
      <c r="R3380" s="237" t="s">
        <v>14790</v>
      </c>
      <c r="S3380" s="237" t="s">
        <v>2170</v>
      </c>
      <c r="T3380" s="237" t="s">
        <v>2171</v>
      </c>
      <c r="U3380" s="237" t="s">
        <v>14791</v>
      </c>
      <c r="V3380" s="237" t="s">
        <v>14623</v>
      </c>
      <c r="W3380" s="237"/>
      <c r="X3380" s="237"/>
      <c r="Y3380" s="237" t="s">
        <v>14788</v>
      </c>
      <c r="Z3380" s="237" t="s">
        <v>14789</v>
      </c>
      <c r="AA3380" s="237" t="str">
        <f t="shared" si="571"/>
        <v>ナトリソーシャルサポートセンターポコアポコ</v>
      </c>
      <c r="AB3380" s="237" t="s">
        <v>2130</v>
      </c>
      <c r="AC3380" s="237" t="str">
        <f t="shared" si="572"/>
        <v>981</v>
      </c>
      <c r="AD3380" s="237" t="str">
        <f t="shared" si="573"/>
        <v>1224</v>
      </c>
      <c r="AE3380" s="237" t="s">
        <v>2128</v>
      </c>
      <c r="AF3380" s="237" t="s">
        <v>14790</v>
      </c>
      <c r="AG3380" s="237" t="str">
        <f t="shared" si="574"/>
        <v>名取市増田一丁目7番28号</v>
      </c>
      <c r="AH3380" s="237" t="s">
        <v>14792</v>
      </c>
      <c r="AI3380" s="237" t="s">
        <v>2293</v>
      </c>
      <c r="AJ3380" s="237" t="s">
        <v>332</v>
      </c>
    </row>
    <row r="3381" spans="1:36">
      <c r="A3381" s="237" t="str">
        <f t="shared" si="566"/>
        <v>0430700013地域定着支援</v>
      </c>
      <c r="B3381" s="237" t="s">
        <v>2167</v>
      </c>
      <c r="C3381" s="237" t="s">
        <v>2168</v>
      </c>
      <c r="D3381" s="237" t="str">
        <f t="shared" si="567"/>
        <v>シャカイフクシホウジンナトリシシャカイフクシキョウギカイ</v>
      </c>
      <c r="E3381" s="237" t="s">
        <v>2130</v>
      </c>
      <c r="F3381" s="237" t="str">
        <f t="shared" si="568"/>
        <v>981</v>
      </c>
      <c r="G3381" s="237" t="str">
        <f t="shared" si="569"/>
        <v>1224</v>
      </c>
      <c r="H3381" s="237" t="s">
        <v>2169</v>
      </c>
      <c r="I3381" s="237" t="str">
        <f t="shared" si="570"/>
        <v>名取市増田5-13-35</v>
      </c>
      <c r="J3381" s="237" t="s">
        <v>2170</v>
      </c>
      <c r="K3381" s="237" t="s">
        <v>2171</v>
      </c>
      <c r="L3381" s="237" t="s">
        <v>353</v>
      </c>
      <c r="M3381" s="237" t="s">
        <v>2172</v>
      </c>
      <c r="N3381" s="237" t="s">
        <v>14788</v>
      </c>
      <c r="O3381" s="237" t="s">
        <v>14789</v>
      </c>
      <c r="P3381" s="237" t="s">
        <v>2130</v>
      </c>
      <c r="Q3381" s="237" t="s">
        <v>2128</v>
      </c>
      <c r="R3381" s="237" t="s">
        <v>14790</v>
      </c>
      <c r="S3381" s="237" t="s">
        <v>2170</v>
      </c>
      <c r="T3381" s="237" t="s">
        <v>2171</v>
      </c>
      <c r="U3381" s="237" t="s">
        <v>14791</v>
      </c>
      <c r="V3381" s="237" t="s">
        <v>14625</v>
      </c>
      <c r="W3381" s="237"/>
      <c r="X3381" s="237"/>
      <c r="Y3381" s="237" t="s">
        <v>14788</v>
      </c>
      <c r="Z3381" s="237" t="s">
        <v>14789</v>
      </c>
      <c r="AA3381" s="237" t="str">
        <f t="shared" si="571"/>
        <v>ナトリソーシャルサポートセンターポコアポコ</v>
      </c>
      <c r="AB3381" s="237" t="s">
        <v>2130</v>
      </c>
      <c r="AC3381" s="237" t="str">
        <f t="shared" si="572"/>
        <v>981</v>
      </c>
      <c r="AD3381" s="237" t="str">
        <f t="shared" si="573"/>
        <v>1224</v>
      </c>
      <c r="AE3381" s="237" t="s">
        <v>2128</v>
      </c>
      <c r="AF3381" s="237" t="s">
        <v>14790</v>
      </c>
      <c r="AG3381" s="237" t="str">
        <f t="shared" si="574"/>
        <v>名取市増田一丁目7番28号</v>
      </c>
      <c r="AH3381" s="237" t="s">
        <v>14792</v>
      </c>
      <c r="AI3381" s="237" t="s">
        <v>2293</v>
      </c>
      <c r="AJ3381" s="237" t="s">
        <v>332</v>
      </c>
    </row>
    <row r="3382" spans="1:36">
      <c r="A3382" s="237" t="str">
        <f t="shared" si="566"/>
        <v>0430700021相談支援事業</v>
      </c>
      <c r="B3382" s="237" t="s">
        <v>2119</v>
      </c>
      <c r="C3382" s="237" t="s">
        <v>2120</v>
      </c>
      <c r="D3382" s="237" t="str">
        <f t="shared" si="567"/>
        <v>シャカイフクシホウジン　ミノリカイ</v>
      </c>
      <c r="E3382" s="237" t="s">
        <v>2121</v>
      </c>
      <c r="F3382" s="237" t="str">
        <f t="shared" si="568"/>
        <v>981</v>
      </c>
      <c r="G3382" s="237" t="str">
        <f t="shared" si="569"/>
        <v>1222</v>
      </c>
      <c r="H3382" s="237" t="s">
        <v>2122</v>
      </c>
      <c r="I3382" s="237" t="str">
        <f t="shared" si="570"/>
        <v>名取市上余田字千刈田528-1</v>
      </c>
      <c r="J3382" s="237" t="s">
        <v>2123</v>
      </c>
      <c r="K3382" s="237" t="s">
        <v>2124</v>
      </c>
      <c r="L3382" s="237" t="s">
        <v>248</v>
      </c>
      <c r="M3382" s="237" t="s">
        <v>2125</v>
      </c>
      <c r="N3382" s="237" t="s">
        <v>14793</v>
      </c>
      <c r="O3382" s="237" t="s">
        <v>14794</v>
      </c>
      <c r="P3382" s="237" t="s">
        <v>2121</v>
      </c>
      <c r="Q3382" s="237" t="s">
        <v>2128</v>
      </c>
      <c r="R3382" s="237" t="s">
        <v>2122</v>
      </c>
      <c r="S3382" s="237" t="s">
        <v>2123</v>
      </c>
      <c r="T3382" s="237" t="s">
        <v>2124</v>
      </c>
      <c r="U3382" s="237" t="s">
        <v>14795</v>
      </c>
      <c r="V3382" s="237" t="s">
        <v>14621</v>
      </c>
      <c r="W3382" s="237"/>
      <c r="X3382" s="237"/>
      <c r="Y3382" s="237" t="s">
        <v>14796</v>
      </c>
      <c r="Z3382" s="237" t="s">
        <v>14797</v>
      </c>
      <c r="AA3382" s="237" t="str">
        <f t="shared" si="571"/>
        <v>シテイソウダンシエンジギョウショ「マド」</v>
      </c>
      <c r="AB3382" s="237" t="s">
        <v>2407</v>
      </c>
      <c r="AC3382" s="237" t="str">
        <f t="shared" si="572"/>
        <v>981</v>
      </c>
      <c r="AD3382" s="237" t="str">
        <f t="shared" si="573"/>
        <v>1201</v>
      </c>
      <c r="AE3382" s="237" t="s">
        <v>2128</v>
      </c>
      <c r="AF3382" s="237" t="s">
        <v>14798</v>
      </c>
      <c r="AG3382" s="237" t="str">
        <f t="shared" si="574"/>
        <v>名取市下増田字広浦82番地1</v>
      </c>
      <c r="AH3382" s="237" t="s">
        <v>2123</v>
      </c>
      <c r="AI3382" s="237" t="s">
        <v>2124</v>
      </c>
      <c r="AJ3382" s="237" t="s">
        <v>260</v>
      </c>
    </row>
    <row r="3383" spans="1:36">
      <c r="A3383" s="237" t="str">
        <f t="shared" si="566"/>
        <v>0430700021計画相談支援</v>
      </c>
      <c r="B3383" s="237" t="s">
        <v>2119</v>
      </c>
      <c r="C3383" s="237" t="s">
        <v>2120</v>
      </c>
      <c r="D3383" s="237" t="str">
        <f t="shared" si="567"/>
        <v>シャカイフクシホウジン　ミノリカイ</v>
      </c>
      <c r="E3383" s="237" t="s">
        <v>2121</v>
      </c>
      <c r="F3383" s="237" t="str">
        <f t="shared" si="568"/>
        <v>981</v>
      </c>
      <c r="G3383" s="237" t="str">
        <f t="shared" si="569"/>
        <v>1222</v>
      </c>
      <c r="H3383" s="237" t="s">
        <v>2122</v>
      </c>
      <c r="I3383" s="237" t="str">
        <f t="shared" si="570"/>
        <v>名取市上余田字千刈田528-1</v>
      </c>
      <c r="J3383" s="237" t="s">
        <v>2123</v>
      </c>
      <c r="K3383" s="237" t="s">
        <v>2124</v>
      </c>
      <c r="L3383" s="237" t="s">
        <v>248</v>
      </c>
      <c r="M3383" s="237" t="s">
        <v>2125</v>
      </c>
      <c r="N3383" s="237" t="s">
        <v>14793</v>
      </c>
      <c r="O3383" s="237" t="s">
        <v>14794</v>
      </c>
      <c r="P3383" s="237" t="s">
        <v>2121</v>
      </c>
      <c r="Q3383" s="237" t="s">
        <v>2128</v>
      </c>
      <c r="R3383" s="237" t="s">
        <v>2122</v>
      </c>
      <c r="S3383" s="237" t="s">
        <v>2123</v>
      </c>
      <c r="T3383" s="237" t="s">
        <v>2124</v>
      </c>
      <c r="U3383" s="237" t="s">
        <v>14795</v>
      </c>
      <c r="V3383" s="237" t="s">
        <v>14641</v>
      </c>
      <c r="W3383" s="237"/>
      <c r="X3383" s="237"/>
      <c r="Y3383" s="237" t="s">
        <v>14793</v>
      </c>
      <c r="Z3383" s="237" t="s">
        <v>14794</v>
      </c>
      <c r="AA3383" s="237" t="str">
        <f t="shared" si="571"/>
        <v>ナトリセイカツシエンセンターマド</v>
      </c>
      <c r="AB3383" s="237" t="s">
        <v>2121</v>
      </c>
      <c r="AC3383" s="237" t="str">
        <f t="shared" si="572"/>
        <v>981</v>
      </c>
      <c r="AD3383" s="237" t="str">
        <f t="shared" si="573"/>
        <v>1222</v>
      </c>
      <c r="AE3383" s="237" t="s">
        <v>2128</v>
      </c>
      <c r="AF3383" s="237" t="s">
        <v>2122</v>
      </c>
      <c r="AG3383" s="237" t="str">
        <f t="shared" si="574"/>
        <v>名取市上余田字千刈田528-1</v>
      </c>
      <c r="AH3383" s="237" t="s">
        <v>14799</v>
      </c>
      <c r="AI3383" s="237" t="s">
        <v>14800</v>
      </c>
      <c r="AJ3383" s="237" t="s">
        <v>260</v>
      </c>
    </row>
    <row r="3384" spans="1:36">
      <c r="A3384" s="237" t="str">
        <f t="shared" si="566"/>
        <v>0430700021地域移行支援</v>
      </c>
      <c r="B3384" s="237" t="s">
        <v>2119</v>
      </c>
      <c r="C3384" s="237" t="s">
        <v>2120</v>
      </c>
      <c r="D3384" s="237" t="str">
        <f t="shared" si="567"/>
        <v>シャカイフクシホウジン　ミノリカイ</v>
      </c>
      <c r="E3384" s="237" t="s">
        <v>2121</v>
      </c>
      <c r="F3384" s="237" t="str">
        <f t="shared" si="568"/>
        <v>981</v>
      </c>
      <c r="G3384" s="237" t="str">
        <f t="shared" si="569"/>
        <v>1222</v>
      </c>
      <c r="H3384" s="237" t="s">
        <v>2122</v>
      </c>
      <c r="I3384" s="237" t="str">
        <f t="shared" si="570"/>
        <v>名取市上余田字千刈田528-1</v>
      </c>
      <c r="J3384" s="237" t="s">
        <v>2123</v>
      </c>
      <c r="K3384" s="237" t="s">
        <v>2124</v>
      </c>
      <c r="L3384" s="237" t="s">
        <v>248</v>
      </c>
      <c r="M3384" s="237" t="s">
        <v>2125</v>
      </c>
      <c r="N3384" s="237" t="s">
        <v>14793</v>
      </c>
      <c r="O3384" s="237" t="s">
        <v>14794</v>
      </c>
      <c r="P3384" s="237" t="s">
        <v>2121</v>
      </c>
      <c r="Q3384" s="237" t="s">
        <v>2128</v>
      </c>
      <c r="R3384" s="237" t="s">
        <v>2122</v>
      </c>
      <c r="S3384" s="237" t="s">
        <v>2123</v>
      </c>
      <c r="T3384" s="237" t="s">
        <v>2124</v>
      </c>
      <c r="U3384" s="237" t="s">
        <v>14795</v>
      </c>
      <c r="V3384" s="237" t="s">
        <v>14623</v>
      </c>
      <c r="W3384" s="237"/>
      <c r="X3384" s="237"/>
      <c r="Y3384" s="237" t="s">
        <v>14793</v>
      </c>
      <c r="Z3384" s="237" t="s">
        <v>14794</v>
      </c>
      <c r="AA3384" s="237" t="str">
        <f t="shared" si="571"/>
        <v>ナトリセイカツシエンセンターマド</v>
      </c>
      <c r="AB3384" s="237" t="s">
        <v>2130</v>
      </c>
      <c r="AC3384" s="237" t="str">
        <f t="shared" si="572"/>
        <v>981</v>
      </c>
      <c r="AD3384" s="237" t="str">
        <f t="shared" si="573"/>
        <v>1224</v>
      </c>
      <c r="AE3384" s="237" t="s">
        <v>2128</v>
      </c>
      <c r="AF3384" s="237" t="s">
        <v>14801</v>
      </c>
      <c r="AG3384" s="237" t="str">
        <f t="shared" si="574"/>
        <v>名取市増田5丁目3-12</v>
      </c>
      <c r="AH3384" s="237" t="s">
        <v>14799</v>
      </c>
      <c r="AI3384" s="237" t="s">
        <v>2124</v>
      </c>
      <c r="AJ3384" s="237" t="s">
        <v>332</v>
      </c>
    </row>
    <row r="3385" spans="1:36">
      <c r="A3385" s="237" t="str">
        <f t="shared" si="566"/>
        <v>0430700021地域定着支援</v>
      </c>
      <c r="B3385" s="237" t="s">
        <v>2119</v>
      </c>
      <c r="C3385" s="237" t="s">
        <v>2120</v>
      </c>
      <c r="D3385" s="237" t="str">
        <f t="shared" si="567"/>
        <v>シャカイフクシホウジン　ミノリカイ</v>
      </c>
      <c r="E3385" s="237" t="s">
        <v>2121</v>
      </c>
      <c r="F3385" s="237" t="str">
        <f t="shared" si="568"/>
        <v>981</v>
      </c>
      <c r="G3385" s="237" t="str">
        <f t="shared" si="569"/>
        <v>1222</v>
      </c>
      <c r="H3385" s="237" t="s">
        <v>2122</v>
      </c>
      <c r="I3385" s="237" t="str">
        <f t="shared" si="570"/>
        <v>名取市上余田字千刈田528-1</v>
      </c>
      <c r="J3385" s="237" t="s">
        <v>2123</v>
      </c>
      <c r="K3385" s="237" t="s">
        <v>2124</v>
      </c>
      <c r="L3385" s="237" t="s">
        <v>248</v>
      </c>
      <c r="M3385" s="237" t="s">
        <v>2125</v>
      </c>
      <c r="N3385" s="237" t="s">
        <v>14793</v>
      </c>
      <c r="O3385" s="237" t="s">
        <v>14794</v>
      </c>
      <c r="P3385" s="237" t="s">
        <v>2121</v>
      </c>
      <c r="Q3385" s="237" t="s">
        <v>2128</v>
      </c>
      <c r="R3385" s="237" t="s">
        <v>2122</v>
      </c>
      <c r="S3385" s="237" t="s">
        <v>2123</v>
      </c>
      <c r="T3385" s="237" t="s">
        <v>2124</v>
      </c>
      <c r="U3385" s="237" t="s">
        <v>14795</v>
      </c>
      <c r="V3385" s="237" t="s">
        <v>14625</v>
      </c>
      <c r="W3385" s="237"/>
      <c r="X3385" s="237"/>
      <c r="Y3385" s="237" t="s">
        <v>14793</v>
      </c>
      <c r="Z3385" s="237" t="s">
        <v>14794</v>
      </c>
      <c r="AA3385" s="237" t="str">
        <f t="shared" si="571"/>
        <v>ナトリセイカツシエンセンターマド</v>
      </c>
      <c r="AB3385" s="237" t="s">
        <v>2130</v>
      </c>
      <c r="AC3385" s="237" t="str">
        <f t="shared" si="572"/>
        <v>981</v>
      </c>
      <c r="AD3385" s="237" t="str">
        <f t="shared" si="573"/>
        <v>1224</v>
      </c>
      <c r="AE3385" s="237" t="s">
        <v>2128</v>
      </c>
      <c r="AF3385" s="237" t="s">
        <v>14801</v>
      </c>
      <c r="AG3385" s="237" t="str">
        <f t="shared" si="574"/>
        <v>名取市増田5丁目3-12</v>
      </c>
      <c r="AH3385" s="237" t="s">
        <v>14799</v>
      </c>
      <c r="AI3385" s="237" t="s">
        <v>2124</v>
      </c>
      <c r="AJ3385" s="237" t="s">
        <v>332</v>
      </c>
    </row>
    <row r="3386" spans="1:36">
      <c r="A3386" s="237" t="str">
        <f t="shared" si="566"/>
        <v>0430700039計画相談支援</v>
      </c>
      <c r="B3386" s="237" t="s">
        <v>2451</v>
      </c>
      <c r="C3386" s="237" t="s">
        <v>2452</v>
      </c>
      <c r="D3386" s="237" t="str">
        <f t="shared" si="567"/>
        <v>トクテイヒエイリカツドウホウジンナトリメンタルヘルスキョウカイ</v>
      </c>
      <c r="E3386" s="237" t="s">
        <v>2453</v>
      </c>
      <c r="F3386" s="237" t="str">
        <f t="shared" si="568"/>
        <v>981</v>
      </c>
      <c r="G3386" s="237" t="str">
        <f t="shared" si="569"/>
        <v>1223</v>
      </c>
      <c r="H3386" s="237" t="s">
        <v>2454</v>
      </c>
      <c r="I3386" s="237" t="str">
        <f t="shared" si="570"/>
        <v>名取市下余田字中荷６２７番地１５</v>
      </c>
      <c r="J3386" s="237" t="s">
        <v>2455</v>
      </c>
      <c r="K3386" s="237" t="s">
        <v>2456</v>
      </c>
      <c r="L3386" s="237" t="s">
        <v>248</v>
      </c>
      <c r="M3386" s="237" t="s">
        <v>2457</v>
      </c>
      <c r="N3386" s="237" t="s">
        <v>13396</v>
      </c>
      <c r="O3386" s="237" t="s">
        <v>13397</v>
      </c>
      <c r="P3386" s="237" t="s">
        <v>2229</v>
      </c>
      <c r="Q3386" s="237" t="s">
        <v>2128</v>
      </c>
      <c r="R3386" s="237" t="s">
        <v>14802</v>
      </c>
      <c r="S3386" s="237" t="s">
        <v>13399</v>
      </c>
      <c r="T3386" s="237" t="s">
        <v>13399</v>
      </c>
      <c r="U3386" s="237" t="s">
        <v>14803</v>
      </c>
      <c r="V3386" s="237" t="s">
        <v>14641</v>
      </c>
      <c r="W3386" s="237"/>
      <c r="X3386" s="237"/>
      <c r="Y3386" s="237" t="s">
        <v>13396</v>
      </c>
      <c r="Z3386" s="237" t="s">
        <v>13397</v>
      </c>
      <c r="AA3386" s="237" t="str">
        <f t="shared" si="571"/>
        <v>ナトリメンタルヘルス</v>
      </c>
      <c r="AB3386" s="237" t="s">
        <v>2453</v>
      </c>
      <c r="AC3386" s="237" t="str">
        <f t="shared" si="572"/>
        <v>981</v>
      </c>
      <c r="AD3386" s="237" t="str">
        <f t="shared" si="573"/>
        <v>1223</v>
      </c>
      <c r="AE3386" s="237" t="s">
        <v>2128</v>
      </c>
      <c r="AF3386" s="237" t="s">
        <v>14804</v>
      </c>
      <c r="AG3386" s="237" t="str">
        <f t="shared" si="574"/>
        <v>名取市下増田字中荷６２７番地１５</v>
      </c>
      <c r="AH3386" s="237" t="s">
        <v>2455</v>
      </c>
      <c r="AI3386" s="237" t="s">
        <v>2456</v>
      </c>
      <c r="AJ3386" s="237" t="s">
        <v>260</v>
      </c>
    </row>
    <row r="3387" spans="1:36">
      <c r="A3387" s="237" t="str">
        <f t="shared" si="566"/>
        <v>0430700047計画相談支援</v>
      </c>
      <c r="B3387" s="237" t="s">
        <v>5691</v>
      </c>
      <c r="C3387" s="237" t="s">
        <v>5692</v>
      </c>
      <c r="D3387" s="237" t="str">
        <f t="shared" si="567"/>
        <v>シャカイフクシホウジンアリノママシャ</v>
      </c>
      <c r="E3387" s="237" t="s">
        <v>5693</v>
      </c>
      <c r="F3387" s="237" t="str">
        <f t="shared" si="568"/>
        <v>982</v>
      </c>
      <c r="G3387" s="237" t="str">
        <f t="shared" si="569"/>
        <v>8544</v>
      </c>
      <c r="H3387" s="237" t="s">
        <v>5694</v>
      </c>
      <c r="I3387" s="237" t="str">
        <f t="shared" si="570"/>
        <v>仙台市太白区西多賀４丁目１９番１号</v>
      </c>
      <c r="J3387" s="237" t="s">
        <v>5695</v>
      </c>
      <c r="K3387" s="237" t="s">
        <v>5696</v>
      </c>
      <c r="L3387" s="237" t="s">
        <v>248</v>
      </c>
      <c r="M3387" s="237" t="s">
        <v>5697</v>
      </c>
      <c r="N3387" s="237" t="s">
        <v>14805</v>
      </c>
      <c r="O3387" s="237" t="s">
        <v>14806</v>
      </c>
      <c r="P3387" s="237" t="s">
        <v>2163</v>
      </c>
      <c r="Q3387" s="237" t="s">
        <v>2128</v>
      </c>
      <c r="R3387" s="237" t="s">
        <v>14807</v>
      </c>
      <c r="S3387" s="237" t="s">
        <v>14808</v>
      </c>
      <c r="T3387" s="237" t="s">
        <v>14809</v>
      </c>
      <c r="U3387" s="237" t="s">
        <v>14810</v>
      </c>
      <c r="V3387" s="237" t="s">
        <v>14641</v>
      </c>
      <c r="W3387" s="237"/>
      <c r="X3387" s="237"/>
      <c r="Y3387" s="237" t="s">
        <v>14805</v>
      </c>
      <c r="Z3387" s="237" t="s">
        <v>14806</v>
      </c>
      <c r="AA3387" s="237" t="str">
        <f t="shared" si="571"/>
        <v>サポートケアナトリアリノママシャナンビョウ・ショウガイシャソウダンシエンセンター</v>
      </c>
      <c r="AB3387" s="237" t="s">
        <v>2163</v>
      </c>
      <c r="AC3387" s="237" t="str">
        <f t="shared" si="572"/>
        <v>981</v>
      </c>
      <c r="AD3387" s="237" t="str">
        <f t="shared" si="573"/>
        <v>1232</v>
      </c>
      <c r="AE3387" s="237" t="s">
        <v>2128</v>
      </c>
      <c r="AF3387" s="237" t="s">
        <v>14807</v>
      </c>
      <c r="AG3387" s="237" t="str">
        <f t="shared" si="574"/>
        <v>名取市大手町２丁目１－３ひまわりビル１０１</v>
      </c>
      <c r="AH3387" s="237" t="s">
        <v>14808</v>
      </c>
      <c r="AI3387" s="237" t="s">
        <v>14809</v>
      </c>
      <c r="AJ3387" s="237" t="s">
        <v>260</v>
      </c>
    </row>
    <row r="3388" spans="1:36">
      <c r="A3388" s="237" t="str">
        <f t="shared" si="566"/>
        <v>0430700047地域移行支援</v>
      </c>
      <c r="B3388" s="237" t="s">
        <v>5691</v>
      </c>
      <c r="C3388" s="237" t="s">
        <v>5692</v>
      </c>
      <c r="D3388" s="237" t="str">
        <f t="shared" si="567"/>
        <v>シャカイフクシホウジンアリノママシャ</v>
      </c>
      <c r="E3388" s="237" t="s">
        <v>5693</v>
      </c>
      <c r="F3388" s="237" t="str">
        <f t="shared" si="568"/>
        <v>982</v>
      </c>
      <c r="G3388" s="237" t="str">
        <f t="shared" si="569"/>
        <v>8544</v>
      </c>
      <c r="H3388" s="237" t="s">
        <v>5694</v>
      </c>
      <c r="I3388" s="237" t="str">
        <f t="shared" si="570"/>
        <v>仙台市太白区西多賀４丁目１９番１号</v>
      </c>
      <c r="J3388" s="237" t="s">
        <v>5695</v>
      </c>
      <c r="K3388" s="237" t="s">
        <v>5696</v>
      </c>
      <c r="L3388" s="237" t="s">
        <v>248</v>
      </c>
      <c r="M3388" s="237" t="s">
        <v>5697</v>
      </c>
      <c r="N3388" s="237" t="s">
        <v>14805</v>
      </c>
      <c r="O3388" s="237" t="s">
        <v>14806</v>
      </c>
      <c r="P3388" s="237" t="s">
        <v>2163</v>
      </c>
      <c r="Q3388" s="237" t="s">
        <v>2128</v>
      </c>
      <c r="R3388" s="237" t="s">
        <v>14807</v>
      </c>
      <c r="S3388" s="237" t="s">
        <v>14808</v>
      </c>
      <c r="T3388" s="237" t="s">
        <v>14809</v>
      </c>
      <c r="U3388" s="237" t="s">
        <v>14810</v>
      </c>
      <c r="V3388" s="237" t="s">
        <v>14623</v>
      </c>
      <c r="W3388" s="237"/>
      <c r="X3388" s="237"/>
      <c r="Y3388" s="237" t="s">
        <v>14805</v>
      </c>
      <c r="Z3388" s="237" t="s">
        <v>14806</v>
      </c>
      <c r="AA3388" s="237" t="str">
        <f t="shared" si="571"/>
        <v>サポートケアナトリアリノママシャナンビョウ・ショウガイシャソウダンシエンセンター</v>
      </c>
      <c r="AB3388" s="237" t="s">
        <v>2163</v>
      </c>
      <c r="AC3388" s="237" t="str">
        <f t="shared" si="572"/>
        <v>981</v>
      </c>
      <c r="AD3388" s="237" t="str">
        <f t="shared" si="573"/>
        <v>1232</v>
      </c>
      <c r="AE3388" s="237" t="s">
        <v>2128</v>
      </c>
      <c r="AF3388" s="237" t="s">
        <v>14807</v>
      </c>
      <c r="AG3388" s="237" t="str">
        <f t="shared" si="574"/>
        <v>名取市大手町２丁目１－３ひまわりビル１０１</v>
      </c>
      <c r="AH3388" s="237" t="s">
        <v>14808</v>
      </c>
      <c r="AI3388" s="237" t="s">
        <v>14809</v>
      </c>
      <c r="AJ3388" s="237" t="s">
        <v>260</v>
      </c>
    </row>
    <row r="3389" spans="1:36">
      <c r="A3389" s="237" t="str">
        <f t="shared" si="566"/>
        <v>0430700047地域定着支援</v>
      </c>
      <c r="B3389" s="237" t="s">
        <v>5691</v>
      </c>
      <c r="C3389" s="237" t="s">
        <v>5692</v>
      </c>
      <c r="D3389" s="237" t="str">
        <f t="shared" si="567"/>
        <v>シャカイフクシホウジンアリノママシャ</v>
      </c>
      <c r="E3389" s="237" t="s">
        <v>5693</v>
      </c>
      <c r="F3389" s="237" t="str">
        <f t="shared" si="568"/>
        <v>982</v>
      </c>
      <c r="G3389" s="237" t="str">
        <f t="shared" si="569"/>
        <v>8544</v>
      </c>
      <c r="H3389" s="237" t="s">
        <v>5694</v>
      </c>
      <c r="I3389" s="237" t="str">
        <f t="shared" si="570"/>
        <v>仙台市太白区西多賀４丁目１９番１号</v>
      </c>
      <c r="J3389" s="237" t="s">
        <v>5695</v>
      </c>
      <c r="K3389" s="237" t="s">
        <v>5696</v>
      </c>
      <c r="L3389" s="237" t="s">
        <v>248</v>
      </c>
      <c r="M3389" s="237" t="s">
        <v>5697</v>
      </c>
      <c r="N3389" s="237" t="s">
        <v>14805</v>
      </c>
      <c r="O3389" s="237" t="s">
        <v>14806</v>
      </c>
      <c r="P3389" s="237" t="s">
        <v>2163</v>
      </c>
      <c r="Q3389" s="237" t="s">
        <v>2128</v>
      </c>
      <c r="R3389" s="237" t="s">
        <v>14807</v>
      </c>
      <c r="S3389" s="237" t="s">
        <v>14808</v>
      </c>
      <c r="T3389" s="237" t="s">
        <v>14809</v>
      </c>
      <c r="U3389" s="237" t="s">
        <v>14810</v>
      </c>
      <c r="V3389" s="237" t="s">
        <v>14625</v>
      </c>
      <c r="W3389" s="237"/>
      <c r="X3389" s="237"/>
      <c r="Y3389" s="237" t="s">
        <v>14805</v>
      </c>
      <c r="Z3389" s="237" t="s">
        <v>14806</v>
      </c>
      <c r="AA3389" s="237" t="str">
        <f t="shared" si="571"/>
        <v>サポートケアナトリアリノママシャナンビョウ・ショウガイシャソウダンシエンセンター</v>
      </c>
      <c r="AB3389" s="237" t="s">
        <v>2163</v>
      </c>
      <c r="AC3389" s="237" t="str">
        <f t="shared" si="572"/>
        <v>981</v>
      </c>
      <c r="AD3389" s="237" t="str">
        <f t="shared" si="573"/>
        <v>1232</v>
      </c>
      <c r="AE3389" s="237" t="s">
        <v>2128</v>
      </c>
      <c r="AF3389" s="237" t="s">
        <v>14807</v>
      </c>
      <c r="AG3389" s="237" t="str">
        <f t="shared" si="574"/>
        <v>名取市大手町２丁目１－３ひまわりビル１０１</v>
      </c>
      <c r="AH3389" s="237" t="s">
        <v>14808</v>
      </c>
      <c r="AI3389" s="237" t="s">
        <v>14809</v>
      </c>
      <c r="AJ3389" s="237" t="s">
        <v>260</v>
      </c>
    </row>
    <row r="3390" spans="1:36">
      <c r="A3390" s="237" t="str">
        <f t="shared" si="566"/>
        <v>0430700070計画相談支援</v>
      </c>
      <c r="B3390" s="237" t="s">
        <v>2377</v>
      </c>
      <c r="C3390" s="237" t="s">
        <v>2378</v>
      </c>
      <c r="D3390" s="237" t="str">
        <f t="shared" si="567"/>
        <v>イッパンシャダンホウジンコネクト</v>
      </c>
      <c r="E3390" s="237" t="s">
        <v>2163</v>
      </c>
      <c r="F3390" s="237" t="str">
        <f t="shared" si="568"/>
        <v>981</v>
      </c>
      <c r="G3390" s="237" t="str">
        <f t="shared" si="569"/>
        <v>1232</v>
      </c>
      <c r="H3390" s="237" t="s">
        <v>2379</v>
      </c>
      <c r="I3390" s="237" t="str">
        <f t="shared" si="570"/>
        <v>名取市増田三丁目３番１２号</v>
      </c>
      <c r="J3390" s="237" t="s">
        <v>2380</v>
      </c>
      <c r="K3390" s="237" t="s">
        <v>2381</v>
      </c>
      <c r="L3390" s="237" t="s">
        <v>901</v>
      </c>
      <c r="M3390" s="237" t="s">
        <v>2382</v>
      </c>
      <c r="N3390" s="237" t="s">
        <v>14811</v>
      </c>
      <c r="O3390" s="237" t="s">
        <v>14812</v>
      </c>
      <c r="P3390" s="237" t="s">
        <v>2163</v>
      </c>
      <c r="Q3390" s="237" t="s">
        <v>2128</v>
      </c>
      <c r="R3390" s="237" t="s">
        <v>2379</v>
      </c>
      <c r="S3390" s="237" t="s">
        <v>2380</v>
      </c>
      <c r="T3390" s="237" t="s">
        <v>2381</v>
      </c>
      <c r="U3390" s="237" t="s">
        <v>14813</v>
      </c>
      <c r="V3390" s="237" t="s">
        <v>14641</v>
      </c>
      <c r="W3390" s="237"/>
      <c r="X3390" s="237"/>
      <c r="Y3390" s="237" t="s">
        <v>14811</v>
      </c>
      <c r="Z3390" s="237" t="s">
        <v>14812</v>
      </c>
      <c r="AA3390" s="237" t="str">
        <f t="shared" si="571"/>
        <v>パフ</v>
      </c>
      <c r="AB3390" s="237" t="s">
        <v>2163</v>
      </c>
      <c r="AC3390" s="237" t="str">
        <f t="shared" si="572"/>
        <v>981</v>
      </c>
      <c r="AD3390" s="237" t="str">
        <f t="shared" si="573"/>
        <v>1232</v>
      </c>
      <c r="AE3390" s="237" t="s">
        <v>2128</v>
      </c>
      <c r="AF3390" s="237" t="s">
        <v>14814</v>
      </c>
      <c r="AG3390" s="237" t="str">
        <f t="shared" si="574"/>
        <v>名取市増田３丁目３－１２</v>
      </c>
      <c r="AH3390" s="237" t="s">
        <v>14815</v>
      </c>
      <c r="AI3390" s="237" t="s">
        <v>2466</v>
      </c>
      <c r="AJ3390" s="237" t="s">
        <v>260</v>
      </c>
    </row>
    <row r="3391" spans="1:36">
      <c r="A3391" s="237" t="str">
        <f t="shared" si="566"/>
        <v>0430700096計画相談支援</v>
      </c>
      <c r="B3391" s="237" t="s">
        <v>2482</v>
      </c>
      <c r="C3391" s="237" t="s">
        <v>2483</v>
      </c>
      <c r="D3391" s="237" t="str">
        <f t="shared" si="567"/>
        <v>カブシキカイシャウエルシスパートナーズ</v>
      </c>
      <c r="E3391" s="237" t="s">
        <v>2484</v>
      </c>
      <c r="F3391" s="237" t="str">
        <f t="shared" si="568"/>
        <v>980</v>
      </c>
      <c r="G3391" s="237" t="str">
        <f t="shared" si="569"/>
        <v>0811</v>
      </c>
      <c r="H3391" s="237" t="s">
        <v>2485</v>
      </c>
      <c r="I3391" s="237" t="str">
        <f t="shared" si="570"/>
        <v>仙台市青葉区一番町１丁目１番３０号</v>
      </c>
      <c r="J3391" s="237" t="s">
        <v>2486</v>
      </c>
      <c r="K3391" s="237" t="s">
        <v>2487</v>
      </c>
      <c r="L3391" s="237" t="s">
        <v>339</v>
      </c>
      <c r="M3391" s="237" t="s">
        <v>2488</v>
      </c>
      <c r="N3391" s="237" t="s">
        <v>14816</v>
      </c>
      <c r="O3391" s="237" t="s">
        <v>14817</v>
      </c>
      <c r="P3391" s="237" t="s">
        <v>2324</v>
      </c>
      <c r="Q3391" s="237" t="s">
        <v>2128</v>
      </c>
      <c r="R3391" s="237" t="s">
        <v>14818</v>
      </c>
      <c r="S3391" s="237" t="s">
        <v>2492</v>
      </c>
      <c r="T3391" s="237" t="s">
        <v>2493</v>
      </c>
      <c r="U3391" s="237" t="s">
        <v>14819</v>
      </c>
      <c r="V3391" s="237" t="s">
        <v>14641</v>
      </c>
      <c r="W3391" s="237"/>
      <c r="X3391" s="237"/>
      <c r="Y3391" s="237" t="s">
        <v>14816</v>
      </c>
      <c r="Z3391" s="237" t="s">
        <v>14817</v>
      </c>
      <c r="AA3391" s="237" t="str">
        <f t="shared" si="571"/>
        <v>ソウダンシエンジギョウショ　アスモネ</v>
      </c>
      <c r="AB3391" s="237" t="s">
        <v>2324</v>
      </c>
      <c r="AC3391" s="237" t="str">
        <f t="shared" si="572"/>
        <v>981</v>
      </c>
      <c r="AD3391" s="237" t="str">
        <f t="shared" si="573"/>
        <v>1217</v>
      </c>
      <c r="AE3391" s="237" t="s">
        <v>2128</v>
      </c>
      <c r="AF3391" s="237" t="s">
        <v>14818</v>
      </c>
      <c r="AG3391" s="237" t="str">
        <f t="shared" si="574"/>
        <v>名取市美田園５丁目４－４</v>
      </c>
      <c r="AH3391" s="237" t="s">
        <v>2492</v>
      </c>
      <c r="AI3391" s="237" t="s">
        <v>2493</v>
      </c>
      <c r="AJ3391" s="237" t="s">
        <v>260</v>
      </c>
    </row>
    <row r="3392" spans="1:36">
      <c r="A3392" s="237" t="str">
        <f t="shared" si="566"/>
        <v>0430700112計画相談支援</v>
      </c>
      <c r="B3392" s="237" t="s">
        <v>2555</v>
      </c>
      <c r="C3392" s="237" t="s">
        <v>2556</v>
      </c>
      <c r="D3392" s="237" t="str">
        <f t="shared" si="567"/>
        <v>ゴウドウガイシャモモカ</v>
      </c>
      <c r="E3392" s="237" t="s">
        <v>2146</v>
      </c>
      <c r="F3392" s="237" t="str">
        <f t="shared" si="568"/>
        <v>981</v>
      </c>
      <c r="G3392" s="237" t="str">
        <f t="shared" si="569"/>
        <v>1226</v>
      </c>
      <c r="H3392" s="237" t="s">
        <v>2557</v>
      </c>
      <c r="I3392" s="237" t="str">
        <f t="shared" si="570"/>
        <v>名取市植松３丁目５番２４号</v>
      </c>
      <c r="J3392" s="237" t="s">
        <v>2558</v>
      </c>
      <c r="K3392" s="237"/>
      <c r="L3392" s="237" t="s">
        <v>821</v>
      </c>
      <c r="M3392" s="237" t="s">
        <v>2559</v>
      </c>
      <c r="N3392" s="237" t="s">
        <v>14820</v>
      </c>
      <c r="O3392" s="237" t="s">
        <v>14821</v>
      </c>
      <c r="P3392" s="237" t="s">
        <v>2146</v>
      </c>
      <c r="Q3392" s="237" t="s">
        <v>2128</v>
      </c>
      <c r="R3392" s="237" t="s">
        <v>2557</v>
      </c>
      <c r="S3392" s="237" t="s">
        <v>2558</v>
      </c>
      <c r="T3392" s="237" t="s">
        <v>14822</v>
      </c>
      <c r="U3392" s="237" t="s">
        <v>14823</v>
      </c>
      <c r="V3392" s="237" t="s">
        <v>14641</v>
      </c>
      <c r="W3392" s="237"/>
      <c r="X3392" s="237"/>
      <c r="Y3392" s="237" t="s">
        <v>14820</v>
      </c>
      <c r="Z3392" s="237" t="s">
        <v>14821</v>
      </c>
      <c r="AA3392" s="237" t="str">
        <f t="shared" si="571"/>
        <v>ゴウドウガイシャモモカトクテイソウダンシエンジギョウショキャンドルハウス</v>
      </c>
      <c r="AB3392" s="237" t="s">
        <v>2146</v>
      </c>
      <c r="AC3392" s="237" t="str">
        <f t="shared" si="572"/>
        <v>981</v>
      </c>
      <c r="AD3392" s="237" t="str">
        <f t="shared" si="573"/>
        <v>1226</v>
      </c>
      <c r="AE3392" s="237" t="s">
        <v>2128</v>
      </c>
      <c r="AF3392" s="237" t="s">
        <v>2557</v>
      </c>
      <c r="AG3392" s="237" t="str">
        <f t="shared" si="574"/>
        <v>名取市植松３丁目５番２４号</v>
      </c>
      <c r="AH3392" s="237" t="s">
        <v>2558</v>
      </c>
      <c r="AI3392" s="237" t="s">
        <v>14822</v>
      </c>
      <c r="AJ3392" s="237" t="s">
        <v>260</v>
      </c>
    </row>
    <row r="3393" spans="1:36">
      <c r="A3393" s="237" t="str">
        <f t="shared" si="566"/>
        <v>0430700567地域移行支援</v>
      </c>
      <c r="B3393" s="237" t="s">
        <v>2555</v>
      </c>
      <c r="C3393" s="237" t="s">
        <v>2556</v>
      </c>
      <c r="D3393" s="237" t="str">
        <f t="shared" si="567"/>
        <v>ゴウドウガイシャモモカ</v>
      </c>
      <c r="E3393" s="237" t="s">
        <v>2146</v>
      </c>
      <c r="F3393" s="237" t="str">
        <f t="shared" si="568"/>
        <v>981</v>
      </c>
      <c r="G3393" s="237" t="str">
        <f t="shared" si="569"/>
        <v>1226</v>
      </c>
      <c r="H3393" s="237" t="s">
        <v>2557</v>
      </c>
      <c r="I3393" s="237" t="str">
        <f t="shared" si="570"/>
        <v>名取市植松３丁目５番２４号</v>
      </c>
      <c r="J3393" s="237" t="s">
        <v>2558</v>
      </c>
      <c r="K3393" s="237"/>
      <c r="L3393" s="237" t="s">
        <v>821</v>
      </c>
      <c r="M3393" s="237" t="s">
        <v>2559</v>
      </c>
      <c r="N3393" s="237" t="s">
        <v>14824</v>
      </c>
      <c r="O3393" s="237" t="s">
        <v>14825</v>
      </c>
      <c r="P3393" s="237" t="s">
        <v>2146</v>
      </c>
      <c r="Q3393" s="237" t="s">
        <v>2128</v>
      </c>
      <c r="R3393" s="237" t="s">
        <v>2557</v>
      </c>
      <c r="S3393" s="237" t="s">
        <v>2558</v>
      </c>
      <c r="T3393" s="237" t="s">
        <v>14822</v>
      </c>
      <c r="U3393" s="237" t="s">
        <v>14826</v>
      </c>
      <c r="V3393" s="237" t="s">
        <v>14623</v>
      </c>
      <c r="W3393" s="237"/>
      <c r="X3393" s="237"/>
      <c r="Y3393" s="237" t="s">
        <v>14824</v>
      </c>
      <c r="Z3393" s="237" t="s">
        <v>14825</v>
      </c>
      <c r="AA3393" s="237" t="str">
        <f t="shared" si="571"/>
        <v>ゴウドウガイシャモモカイッパンソウダンシエンジギョウショキャンドルハウス</v>
      </c>
      <c r="AB3393" s="237" t="s">
        <v>2146</v>
      </c>
      <c r="AC3393" s="237" t="str">
        <f t="shared" si="572"/>
        <v>981</v>
      </c>
      <c r="AD3393" s="237" t="str">
        <f t="shared" si="573"/>
        <v>1226</v>
      </c>
      <c r="AE3393" s="237" t="s">
        <v>2128</v>
      </c>
      <c r="AF3393" s="237" t="s">
        <v>2557</v>
      </c>
      <c r="AG3393" s="237" t="str">
        <f t="shared" si="574"/>
        <v>名取市植松３丁目５番２４号</v>
      </c>
      <c r="AH3393" s="237" t="s">
        <v>2558</v>
      </c>
      <c r="AI3393" s="237" t="s">
        <v>14827</v>
      </c>
      <c r="AJ3393" s="237" t="s">
        <v>260</v>
      </c>
    </row>
    <row r="3394" spans="1:36">
      <c r="A3394" s="237" t="str">
        <f t="shared" si="566"/>
        <v>0430700567地域定着支援</v>
      </c>
      <c r="B3394" s="237" t="s">
        <v>2555</v>
      </c>
      <c r="C3394" s="237" t="s">
        <v>2556</v>
      </c>
      <c r="D3394" s="237" t="str">
        <f t="shared" si="567"/>
        <v>ゴウドウガイシャモモカ</v>
      </c>
      <c r="E3394" s="237" t="s">
        <v>2146</v>
      </c>
      <c r="F3394" s="237" t="str">
        <f t="shared" si="568"/>
        <v>981</v>
      </c>
      <c r="G3394" s="237" t="str">
        <f t="shared" si="569"/>
        <v>1226</v>
      </c>
      <c r="H3394" s="237" t="s">
        <v>2557</v>
      </c>
      <c r="I3394" s="237" t="str">
        <f t="shared" si="570"/>
        <v>名取市植松３丁目５番２４号</v>
      </c>
      <c r="J3394" s="237" t="s">
        <v>2558</v>
      </c>
      <c r="K3394" s="237"/>
      <c r="L3394" s="237" t="s">
        <v>821</v>
      </c>
      <c r="M3394" s="237" t="s">
        <v>2559</v>
      </c>
      <c r="N3394" s="237" t="s">
        <v>14824</v>
      </c>
      <c r="O3394" s="237" t="s">
        <v>14825</v>
      </c>
      <c r="P3394" s="237" t="s">
        <v>2146</v>
      </c>
      <c r="Q3394" s="237" t="s">
        <v>2128</v>
      </c>
      <c r="R3394" s="237" t="s">
        <v>2557</v>
      </c>
      <c r="S3394" s="237" t="s">
        <v>2558</v>
      </c>
      <c r="T3394" s="237" t="s">
        <v>14822</v>
      </c>
      <c r="U3394" s="237" t="s">
        <v>14826</v>
      </c>
      <c r="V3394" s="237" t="s">
        <v>14625</v>
      </c>
      <c r="W3394" s="237"/>
      <c r="X3394" s="237"/>
      <c r="Y3394" s="237" t="s">
        <v>14824</v>
      </c>
      <c r="Z3394" s="237" t="s">
        <v>14825</v>
      </c>
      <c r="AA3394" s="237" t="str">
        <f t="shared" si="571"/>
        <v>ゴウドウガイシャモモカイッパンソウダンシエンジギョウショキャンドルハウス</v>
      </c>
      <c r="AB3394" s="237" t="s">
        <v>2146</v>
      </c>
      <c r="AC3394" s="237" t="str">
        <f t="shared" si="572"/>
        <v>981</v>
      </c>
      <c r="AD3394" s="237" t="str">
        <f t="shared" si="573"/>
        <v>1226</v>
      </c>
      <c r="AE3394" s="237" t="s">
        <v>2128</v>
      </c>
      <c r="AF3394" s="237" t="s">
        <v>2557</v>
      </c>
      <c r="AG3394" s="237" t="str">
        <f t="shared" si="574"/>
        <v>名取市植松３丁目５番２４号</v>
      </c>
      <c r="AH3394" s="237" t="s">
        <v>2558</v>
      </c>
      <c r="AI3394" s="237" t="s">
        <v>14827</v>
      </c>
      <c r="AJ3394" s="237" t="s">
        <v>260</v>
      </c>
    </row>
    <row r="3395" spans="1:36">
      <c r="A3395" s="237" t="str">
        <f t="shared" si="566"/>
        <v>0430800011計画相談支援</v>
      </c>
      <c r="B3395" s="237" t="s">
        <v>2612</v>
      </c>
      <c r="C3395" s="237" t="s">
        <v>2613</v>
      </c>
      <c r="D3395" s="237" t="str">
        <f t="shared" si="567"/>
        <v>シャカイフクシホウジンガギュウミケイカイ</v>
      </c>
      <c r="E3395" s="237" t="s">
        <v>2614</v>
      </c>
      <c r="F3395" s="237" t="str">
        <f t="shared" si="568"/>
        <v>981</v>
      </c>
      <c r="G3395" s="237" t="str">
        <f t="shared" si="569"/>
        <v>1522</v>
      </c>
      <c r="H3395" s="237" t="s">
        <v>2615</v>
      </c>
      <c r="I3395" s="237" t="str">
        <f t="shared" si="570"/>
        <v>角田市佐倉字町裏一番６３番地</v>
      </c>
      <c r="J3395" s="237" t="s">
        <v>2616</v>
      </c>
      <c r="K3395" s="237" t="s">
        <v>2617</v>
      </c>
      <c r="L3395" s="237" t="s">
        <v>248</v>
      </c>
      <c r="M3395" s="237" t="s">
        <v>2618</v>
      </c>
      <c r="N3395" s="237" t="s">
        <v>14828</v>
      </c>
      <c r="O3395" s="237" t="s">
        <v>14829</v>
      </c>
      <c r="P3395" s="237" t="s">
        <v>2614</v>
      </c>
      <c r="Q3395" s="237" t="s">
        <v>2621</v>
      </c>
      <c r="R3395" s="237" t="s">
        <v>2622</v>
      </c>
      <c r="S3395" s="237" t="s">
        <v>2616</v>
      </c>
      <c r="T3395" s="237" t="s">
        <v>2617</v>
      </c>
      <c r="U3395" s="237" t="s">
        <v>14830</v>
      </c>
      <c r="V3395" s="237" t="s">
        <v>14641</v>
      </c>
      <c r="W3395" s="237"/>
      <c r="X3395" s="237"/>
      <c r="Y3395" s="237" t="s">
        <v>14828</v>
      </c>
      <c r="Z3395" s="237" t="s">
        <v>14829</v>
      </c>
      <c r="AA3395" s="237" t="str">
        <f t="shared" si="571"/>
        <v>サポートセンターニジ</v>
      </c>
      <c r="AB3395" s="237" t="s">
        <v>2614</v>
      </c>
      <c r="AC3395" s="237" t="str">
        <f t="shared" si="572"/>
        <v>981</v>
      </c>
      <c r="AD3395" s="237" t="str">
        <f t="shared" si="573"/>
        <v>1522</v>
      </c>
      <c r="AE3395" s="237" t="s">
        <v>2621</v>
      </c>
      <c r="AF3395" s="237" t="s">
        <v>2622</v>
      </c>
      <c r="AG3395" s="237" t="str">
        <f t="shared" si="574"/>
        <v>角田市佐倉字町裏一番６３</v>
      </c>
      <c r="AH3395" s="237" t="s">
        <v>2616</v>
      </c>
      <c r="AI3395" s="237" t="s">
        <v>2617</v>
      </c>
      <c r="AJ3395" s="237" t="s">
        <v>260</v>
      </c>
    </row>
    <row r="3396" spans="1:36">
      <c r="A3396" s="237" t="str">
        <f t="shared" si="566"/>
        <v>0430800029計画相談支援</v>
      </c>
      <c r="B3396" s="237" t="s">
        <v>2669</v>
      </c>
      <c r="C3396" s="237" t="s">
        <v>2670</v>
      </c>
      <c r="D3396" s="237" t="str">
        <f t="shared" si="567"/>
        <v>カブシキガイシャ　ツクイ</v>
      </c>
      <c r="E3396" s="237" t="s">
        <v>2671</v>
      </c>
      <c r="F3396" s="237" t="str">
        <f t="shared" si="568"/>
        <v>233</v>
      </c>
      <c r="G3396" s="237" t="str">
        <f t="shared" si="569"/>
        <v>0002</v>
      </c>
      <c r="H3396" s="237" t="s">
        <v>2672</v>
      </c>
      <c r="I3396" s="237" t="str">
        <f t="shared" si="570"/>
        <v>神奈川県横浜市港南区上大岡西１丁目６番１号</v>
      </c>
      <c r="J3396" s="237" t="s">
        <v>2673</v>
      </c>
      <c r="K3396" s="237" t="s">
        <v>2674</v>
      </c>
      <c r="L3396" s="237" t="s">
        <v>339</v>
      </c>
      <c r="M3396" s="237" t="s">
        <v>2675</v>
      </c>
      <c r="N3396" s="237" t="s">
        <v>2676</v>
      </c>
      <c r="O3396" s="237" t="s">
        <v>2677</v>
      </c>
      <c r="P3396" s="237" t="s">
        <v>2678</v>
      </c>
      <c r="Q3396" s="237" t="s">
        <v>2621</v>
      </c>
      <c r="R3396" s="237" t="s">
        <v>2679</v>
      </c>
      <c r="S3396" s="237" t="s">
        <v>2680</v>
      </c>
      <c r="T3396" s="237" t="s">
        <v>2681</v>
      </c>
      <c r="U3396" s="237" t="s">
        <v>14831</v>
      </c>
      <c r="V3396" s="237" t="s">
        <v>14641</v>
      </c>
      <c r="W3396" s="237"/>
      <c r="X3396" s="237"/>
      <c r="Y3396" s="237" t="s">
        <v>2676</v>
      </c>
      <c r="Z3396" s="237" t="s">
        <v>2677</v>
      </c>
      <c r="AA3396" s="237" t="str">
        <f t="shared" si="571"/>
        <v>ツクイカクダキタゴウ</v>
      </c>
      <c r="AB3396" s="237" t="s">
        <v>2678</v>
      </c>
      <c r="AC3396" s="237" t="str">
        <f t="shared" si="572"/>
        <v>981</v>
      </c>
      <c r="AD3396" s="237" t="str">
        <f t="shared" si="573"/>
        <v>1524</v>
      </c>
      <c r="AE3396" s="237" t="s">
        <v>2621</v>
      </c>
      <c r="AF3396" s="237" t="s">
        <v>2679</v>
      </c>
      <c r="AG3396" s="237" t="str">
        <f t="shared" si="574"/>
        <v>角田市岡字内川２３２</v>
      </c>
      <c r="AH3396" s="237" t="s">
        <v>2680</v>
      </c>
      <c r="AI3396" s="237" t="s">
        <v>2681</v>
      </c>
      <c r="AJ3396" s="237" t="s">
        <v>332</v>
      </c>
    </row>
    <row r="3397" spans="1:36">
      <c r="A3397" s="237" t="str">
        <f t="shared" si="566"/>
        <v>0430913012計画相談支援</v>
      </c>
      <c r="B3397" s="237" t="s">
        <v>3084</v>
      </c>
      <c r="C3397" s="237" t="s">
        <v>3085</v>
      </c>
      <c r="D3397" s="237" t="str">
        <f t="shared" si="567"/>
        <v>シャカイフクシホウジンユウユウシャ</v>
      </c>
      <c r="E3397" s="237" t="s">
        <v>3086</v>
      </c>
      <c r="F3397" s="237" t="str">
        <f t="shared" si="568"/>
        <v>983</v>
      </c>
      <c r="G3397" s="237" t="str">
        <f t="shared" si="569"/>
        <v>0046</v>
      </c>
      <c r="H3397" s="237" t="s">
        <v>3087</v>
      </c>
      <c r="I3397" s="237" t="str">
        <f t="shared" si="570"/>
        <v>仙台市宮城野区西宮城野１０番２１号</v>
      </c>
      <c r="J3397" s="237" t="s">
        <v>3088</v>
      </c>
      <c r="K3397" s="237" t="s">
        <v>3089</v>
      </c>
      <c r="L3397" s="237" t="s">
        <v>248</v>
      </c>
      <c r="M3397" s="237" t="s">
        <v>3090</v>
      </c>
      <c r="N3397" s="237" t="s">
        <v>14832</v>
      </c>
      <c r="O3397" s="237" t="s">
        <v>14833</v>
      </c>
      <c r="P3397" s="237" t="s">
        <v>2861</v>
      </c>
      <c r="Q3397" s="237" t="s">
        <v>2812</v>
      </c>
      <c r="R3397" s="237" t="s">
        <v>14834</v>
      </c>
      <c r="S3397" s="237" t="s">
        <v>14835</v>
      </c>
      <c r="T3397" s="237" t="s">
        <v>14835</v>
      </c>
      <c r="U3397" s="237" t="s">
        <v>14836</v>
      </c>
      <c r="V3397" s="237" t="s">
        <v>14641</v>
      </c>
      <c r="W3397" s="237"/>
      <c r="X3397" s="237"/>
      <c r="Y3397" s="237" t="s">
        <v>14832</v>
      </c>
      <c r="Z3397" s="237" t="s">
        <v>14833</v>
      </c>
      <c r="AA3397" s="237" t="str">
        <f t="shared" si="571"/>
        <v>ケヤキ</v>
      </c>
      <c r="AB3397" s="237" t="s">
        <v>2861</v>
      </c>
      <c r="AC3397" s="237" t="str">
        <f t="shared" si="572"/>
        <v>985</v>
      </c>
      <c r="AD3397" s="237" t="str">
        <f t="shared" si="573"/>
        <v>0842</v>
      </c>
      <c r="AE3397" s="237" t="s">
        <v>2812</v>
      </c>
      <c r="AF3397" s="237" t="s">
        <v>14834</v>
      </c>
      <c r="AG3397" s="237" t="str">
        <f t="shared" si="574"/>
        <v>多賀城市桜木１丁目４番１７号コーポベルセブン１０１号</v>
      </c>
      <c r="AH3397" s="237" t="s">
        <v>14835</v>
      </c>
      <c r="AI3397" s="237" t="s">
        <v>14835</v>
      </c>
      <c r="AJ3397" s="237" t="s">
        <v>260</v>
      </c>
    </row>
    <row r="3398" spans="1:36">
      <c r="A3398" s="237" t="str">
        <f t="shared" si="566"/>
        <v>0430913012地域移行支援</v>
      </c>
      <c r="B3398" s="237" t="s">
        <v>3084</v>
      </c>
      <c r="C3398" s="237" t="s">
        <v>3085</v>
      </c>
      <c r="D3398" s="237" t="str">
        <f t="shared" si="567"/>
        <v>シャカイフクシホウジンユウユウシャ</v>
      </c>
      <c r="E3398" s="237" t="s">
        <v>3086</v>
      </c>
      <c r="F3398" s="237" t="str">
        <f t="shared" si="568"/>
        <v>983</v>
      </c>
      <c r="G3398" s="237" t="str">
        <f t="shared" si="569"/>
        <v>0046</v>
      </c>
      <c r="H3398" s="237" t="s">
        <v>3087</v>
      </c>
      <c r="I3398" s="237" t="str">
        <f t="shared" si="570"/>
        <v>仙台市宮城野区西宮城野１０番２１号</v>
      </c>
      <c r="J3398" s="237" t="s">
        <v>3088</v>
      </c>
      <c r="K3398" s="237" t="s">
        <v>3089</v>
      </c>
      <c r="L3398" s="237" t="s">
        <v>248</v>
      </c>
      <c r="M3398" s="237" t="s">
        <v>3090</v>
      </c>
      <c r="N3398" s="237" t="s">
        <v>14832</v>
      </c>
      <c r="O3398" s="237" t="s">
        <v>14833</v>
      </c>
      <c r="P3398" s="237" t="s">
        <v>2861</v>
      </c>
      <c r="Q3398" s="237" t="s">
        <v>2812</v>
      </c>
      <c r="R3398" s="237" t="s">
        <v>14834</v>
      </c>
      <c r="S3398" s="237" t="s">
        <v>14835</v>
      </c>
      <c r="T3398" s="237" t="s">
        <v>14835</v>
      </c>
      <c r="U3398" s="237" t="s">
        <v>14836</v>
      </c>
      <c r="V3398" s="237" t="s">
        <v>14623</v>
      </c>
      <c r="W3398" s="237"/>
      <c r="X3398" s="237"/>
      <c r="Y3398" s="237" t="s">
        <v>14832</v>
      </c>
      <c r="Z3398" s="237" t="s">
        <v>14833</v>
      </c>
      <c r="AA3398" s="237" t="str">
        <f t="shared" si="571"/>
        <v>ケヤキ</v>
      </c>
      <c r="AB3398" s="237" t="s">
        <v>2861</v>
      </c>
      <c r="AC3398" s="237" t="str">
        <f t="shared" si="572"/>
        <v>985</v>
      </c>
      <c r="AD3398" s="237" t="str">
        <f t="shared" si="573"/>
        <v>0842</v>
      </c>
      <c r="AE3398" s="237" t="s">
        <v>2812</v>
      </c>
      <c r="AF3398" s="237" t="s">
        <v>14834</v>
      </c>
      <c r="AG3398" s="237" t="str">
        <f t="shared" si="574"/>
        <v>多賀城市桜木１丁目４番１７号コーポベルセブン１０１号</v>
      </c>
      <c r="AH3398" s="237" t="s">
        <v>14835</v>
      </c>
      <c r="AI3398" s="237" t="s">
        <v>14835</v>
      </c>
      <c r="AJ3398" s="237" t="s">
        <v>260</v>
      </c>
    </row>
    <row r="3399" spans="1:36">
      <c r="A3399" s="237" t="str">
        <f t="shared" si="566"/>
        <v>0430913012地域定着支援</v>
      </c>
      <c r="B3399" s="237" t="s">
        <v>3084</v>
      </c>
      <c r="C3399" s="237" t="s">
        <v>3085</v>
      </c>
      <c r="D3399" s="237" t="str">
        <f t="shared" si="567"/>
        <v>シャカイフクシホウジンユウユウシャ</v>
      </c>
      <c r="E3399" s="237" t="s">
        <v>3086</v>
      </c>
      <c r="F3399" s="237" t="str">
        <f t="shared" si="568"/>
        <v>983</v>
      </c>
      <c r="G3399" s="237" t="str">
        <f t="shared" si="569"/>
        <v>0046</v>
      </c>
      <c r="H3399" s="237" t="s">
        <v>3087</v>
      </c>
      <c r="I3399" s="237" t="str">
        <f t="shared" si="570"/>
        <v>仙台市宮城野区西宮城野１０番２１号</v>
      </c>
      <c r="J3399" s="237" t="s">
        <v>3088</v>
      </c>
      <c r="K3399" s="237" t="s">
        <v>3089</v>
      </c>
      <c r="L3399" s="237" t="s">
        <v>248</v>
      </c>
      <c r="M3399" s="237" t="s">
        <v>3090</v>
      </c>
      <c r="N3399" s="237" t="s">
        <v>14832</v>
      </c>
      <c r="O3399" s="237" t="s">
        <v>14833</v>
      </c>
      <c r="P3399" s="237" t="s">
        <v>2861</v>
      </c>
      <c r="Q3399" s="237" t="s">
        <v>2812</v>
      </c>
      <c r="R3399" s="237" t="s">
        <v>14834</v>
      </c>
      <c r="S3399" s="237" t="s">
        <v>14835</v>
      </c>
      <c r="T3399" s="237" t="s">
        <v>14835</v>
      </c>
      <c r="U3399" s="237" t="s">
        <v>14836</v>
      </c>
      <c r="V3399" s="237" t="s">
        <v>14625</v>
      </c>
      <c r="W3399" s="237"/>
      <c r="X3399" s="237"/>
      <c r="Y3399" s="237" t="s">
        <v>14832</v>
      </c>
      <c r="Z3399" s="237" t="s">
        <v>14833</v>
      </c>
      <c r="AA3399" s="237" t="str">
        <f t="shared" si="571"/>
        <v>ケヤキ</v>
      </c>
      <c r="AB3399" s="237" t="s">
        <v>2861</v>
      </c>
      <c r="AC3399" s="237" t="str">
        <f t="shared" si="572"/>
        <v>985</v>
      </c>
      <c r="AD3399" s="237" t="str">
        <f t="shared" si="573"/>
        <v>0842</v>
      </c>
      <c r="AE3399" s="237" t="s">
        <v>2812</v>
      </c>
      <c r="AF3399" s="237" t="s">
        <v>14834</v>
      </c>
      <c r="AG3399" s="237" t="str">
        <f t="shared" si="574"/>
        <v>多賀城市桜木１丁目４番１７号コーポベルセブン１０１号</v>
      </c>
      <c r="AH3399" s="237" t="s">
        <v>14835</v>
      </c>
      <c r="AI3399" s="237" t="s">
        <v>14835</v>
      </c>
      <c r="AJ3399" s="237" t="s">
        <v>260</v>
      </c>
    </row>
    <row r="3400" spans="1:36">
      <c r="A3400" s="237" t="str">
        <f t="shared" si="566"/>
        <v>0430915017計画相談支援</v>
      </c>
      <c r="B3400" s="237" t="s">
        <v>2812</v>
      </c>
      <c r="C3400" s="237" t="s">
        <v>14837</v>
      </c>
      <c r="D3400" s="237" t="str">
        <f t="shared" si="567"/>
        <v>タガジョウシ</v>
      </c>
      <c r="E3400" s="237" t="s">
        <v>14838</v>
      </c>
      <c r="F3400" s="237" t="str">
        <f t="shared" si="568"/>
        <v>985</v>
      </c>
      <c r="G3400" s="237" t="str">
        <f t="shared" si="569"/>
        <v>8531</v>
      </c>
      <c r="H3400" s="237" t="s">
        <v>14839</v>
      </c>
      <c r="I3400" s="237" t="str">
        <f t="shared" si="570"/>
        <v>多賀城市中央２丁目１－１</v>
      </c>
      <c r="J3400" s="237" t="s">
        <v>14840</v>
      </c>
      <c r="K3400" s="237" t="s">
        <v>14841</v>
      </c>
      <c r="L3400" s="237" t="s">
        <v>323</v>
      </c>
      <c r="M3400" s="237" t="s">
        <v>14842</v>
      </c>
      <c r="N3400" s="237" t="s">
        <v>14843</v>
      </c>
      <c r="O3400" s="237" t="s">
        <v>14844</v>
      </c>
      <c r="P3400" s="237" t="s">
        <v>2896</v>
      </c>
      <c r="Q3400" s="237" t="s">
        <v>2812</v>
      </c>
      <c r="R3400" s="237" t="s">
        <v>14845</v>
      </c>
      <c r="S3400" s="237" t="s">
        <v>14846</v>
      </c>
      <c r="T3400" s="237" t="s">
        <v>14847</v>
      </c>
      <c r="U3400" s="237" t="s">
        <v>14848</v>
      </c>
      <c r="V3400" s="237" t="s">
        <v>14641</v>
      </c>
      <c r="W3400" s="237"/>
      <c r="X3400" s="237"/>
      <c r="Y3400" s="237" t="s">
        <v>14843</v>
      </c>
      <c r="Z3400" s="237" t="s">
        <v>14844</v>
      </c>
      <c r="AA3400" s="237" t="str">
        <f t="shared" si="571"/>
        <v>タガジョウシジドウハッタツシエンセンタータイヨウノイエ</v>
      </c>
      <c r="AB3400" s="237" t="s">
        <v>2896</v>
      </c>
      <c r="AC3400" s="237" t="str">
        <f t="shared" si="572"/>
        <v>985</v>
      </c>
      <c r="AD3400" s="237" t="str">
        <f t="shared" si="573"/>
        <v>0872</v>
      </c>
      <c r="AE3400" s="237" t="s">
        <v>2812</v>
      </c>
      <c r="AF3400" s="237" t="s">
        <v>14845</v>
      </c>
      <c r="AG3400" s="237" t="str">
        <f t="shared" si="574"/>
        <v>多賀城市伝上山１－１－３</v>
      </c>
      <c r="AH3400" s="237" t="s">
        <v>14846</v>
      </c>
      <c r="AI3400" s="237" t="s">
        <v>14847</v>
      </c>
      <c r="AJ3400" s="237" t="s">
        <v>260</v>
      </c>
    </row>
    <row r="3401" spans="1:36">
      <c r="A3401" s="237" t="str">
        <f t="shared" si="566"/>
        <v>0430917013計画相談支援</v>
      </c>
      <c r="B3401" s="237" t="s">
        <v>14849</v>
      </c>
      <c r="C3401" s="237" t="s">
        <v>14850</v>
      </c>
      <c r="D3401" s="237" t="str">
        <f t="shared" si="567"/>
        <v>ゴウドウガイシャユウアンドマイ</v>
      </c>
      <c r="E3401" s="237" t="s">
        <v>14851</v>
      </c>
      <c r="F3401" s="237" t="str">
        <f t="shared" si="568"/>
        <v>985</v>
      </c>
      <c r="G3401" s="237" t="str">
        <f t="shared" si="569"/>
        <v>0862</v>
      </c>
      <c r="H3401" s="237" t="s">
        <v>14852</v>
      </c>
      <c r="I3401" s="237" t="str">
        <f t="shared" si="570"/>
        <v>多賀城市高崎２丁目２１－１８　コーポフレンド１０２</v>
      </c>
      <c r="J3401" s="237" t="s">
        <v>14853</v>
      </c>
      <c r="K3401" s="237" t="s">
        <v>14853</v>
      </c>
      <c r="L3401" s="237" t="s">
        <v>7444</v>
      </c>
      <c r="M3401" s="237" t="s">
        <v>14854</v>
      </c>
      <c r="N3401" s="237" t="s">
        <v>14855</v>
      </c>
      <c r="O3401" s="237" t="s">
        <v>14856</v>
      </c>
      <c r="P3401" s="237" t="s">
        <v>14851</v>
      </c>
      <c r="Q3401" s="237" t="s">
        <v>2812</v>
      </c>
      <c r="R3401" s="237" t="s">
        <v>14852</v>
      </c>
      <c r="S3401" s="237" t="s">
        <v>14853</v>
      </c>
      <c r="T3401" s="237" t="s">
        <v>14853</v>
      </c>
      <c r="U3401" s="237" t="s">
        <v>14857</v>
      </c>
      <c r="V3401" s="237" t="s">
        <v>14641</v>
      </c>
      <c r="W3401" s="237"/>
      <c r="X3401" s="237"/>
      <c r="Y3401" s="237" t="s">
        <v>14855</v>
      </c>
      <c r="Z3401" s="237" t="s">
        <v>14856</v>
      </c>
      <c r="AA3401" s="237" t="str">
        <f t="shared" si="571"/>
        <v>ソウダンシエンジギョウショ　カケハシ</v>
      </c>
      <c r="AB3401" s="237" t="s">
        <v>14851</v>
      </c>
      <c r="AC3401" s="237" t="str">
        <f t="shared" si="572"/>
        <v>985</v>
      </c>
      <c r="AD3401" s="237" t="str">
        <f t="shared" si="573"/>
        <v>0862</v>
      </c>
      <c r="AE3401" s="237" t="s">
        <v>2812</v>
      </c>
      <c r="AF3401" s="237" t="s">
        <v>14852</v>
      </c>
      <c r="AG3401" s="237" t="str">
        <f t="shared" si="574"/>
        <v>多賀城市高崎２丁目２１－１８　コーポフレンド１０２</v>
      </c>
      <c r="AH3401" s="237" t="s">
        <v>14853</v>
      </c>
      <c r="AI3401" s="237" t="s">
        <v>14853</v>
      </c>
      <c r="AJ3401" s="237" t="s">
        <v>260</v>
      </c>
    </row>
    <row r="3402" spans="1:36">
      <c r="A3402" s="237" t="str">
        <f t="shared" si="566"/>
        <v>0431100015相談支援事業</v>
      </c>
      <c r="B3402" s="237" t="s">
        <v>3096</v>
      </c>
      <c r="C3402" s="237" t="s">
        <v>3097</v>
      </c>
      <c r="D3402" s="237" t="str">
        <f t="shared" si="567"/>
        <v>シャカイフクシホウジンミヤギケンシャカイフクシキョウギカイ</v>
      </c>
      <c r="E3402" s="237" t="s">
        <v>3098</v>
      </c>
      <c r="F3402" s="237" t="str">
        <f t="shared" si="568"/>
        <v>980</v>
      </c>
      <c r="G3402" s="237" t="str">
        <f t="shared" si="569"/>
        <v>0011</v>
      </c>
      <c r="H3402" s="237" t="s">
        <v>3099</v>
      </c>
      <c r="I3402" s="237" t="str">
        <f t="shared" si="570"/>
        <v>仙台市青葉区上杉１丁目２番３号</v>
      </c>
      <c r="J3402" s="237" t="s">
        <v>3100</v>
      </c>
      <c r="K3402" s="237" t="s">
        <v>3101</v>
      </c>
      <c r="L3402" s="237" t="s">
        <v>353</v>
      </c>
      <c r="M3402" s="237" t="s">
        <v>3102</v>
      </c>
      <c r="N3402" s="237" t="s">
        <v>14858</v>
      </c>
      <c r="O3402" s="237" t="s">
        <v>14859</v>
      </c>
      <c r="P3402" s="237" t="s">
        <v>2279</v>
      </c>
      <c r="Q3402" s="237" t="s">
        <v>3106</v>
      </c>
      <c r="R3402" s="237" t="s">
        <v>14860</v>
      </c>
      <c r="S3402" s="237" t="s">
        <v>14861</v>
      </c>
      <c r="T3402" s="237" t="s">
        <v>14861</v>
      </c>
      <c r="U3402" s="237" t="s">
        <v>14862</v>
      </c>
      <c r="V3402" s="237" t="s">
        <v>14621</v>
      </c>
      <c r="W3402" s="237"/>
      <c r="X3402" s="237"/>
      <c r="Y3402" s="237" t="s">
        <v>14858</v>
      </c>
      <c r="Z3402" s="237" t="s">
        <v>14859</v>
      </c>
      <c r="AA3402" s="237" t="str">
        <f t="shared" si="571"/>
        <v>チイキシエンセンターパレットサトノモリ</v>
      </c>
      <c r="AB3402" s="237" t="s">
        <v>2279</v>
      </c>
      <c r="AC3402" s="237" t="str">
        <f t="shared" si="572"/>
        <v>989</v>
      </c>
      <c r="AD3402" s="237" t="str">
        <f t="shared" si="573"/>
        <v>2432</v>
      </c>
      <c r="AE3402" s="237" t="s">
        <v>3106</v>
      </c>
      <c r="AF3402" s="237" t="s">
        <v>14860</v>
      </c>
      <c r="AG3402" s="237" t="str">
        <f t="shared" si="574"/>
        <v>岩沼市中央２丁目５－２６</v>
      </c>
      <c r="AH3402" s="237" t="s">
        <v>14861</v>
      </c>
      <c r="AI3402" s="237" t="s">
        <v>14861</v>
      </c>
      <c r="AJ3402" s="237" t="s">
        <v>332</v>
      </c>
    </row>
    <row r="3403" spans="1:36">
      <c r="A3403" s="237" t="str">
        <f t="shared" si="566"/>
        <v>0431100023計画相談支援</v>
      </c>
      <c r="B3403" s="237" t="s">
        <v>3096</v>
      </c>
      <c r="C3403" s="237" t="s">
        <v>3097</v>
      </c>
      <c r="D3403" s="237" t="str">
        <f t="shared" si="567"/>
        <v>シャカイフクシホウジンミヤギケンシャカイフクシキョウギカイ</v>
      </c>
      <c r="E3403" s="237" t="s">
        <v>3098</v>
      </c>
      <c r="F3403" s="237" t="str">
        <f t="shared" si="568"/>
        <v>980</v>
      </c>
      <c r="G3403" s="237" t="str">
        <f t="shared" si="569"/>
        <v>0011</v>
      </c>
      <c r="H3403" s="237" t="s">
        <v>3099</v>
      </c>
      <c r="I3403" s="237" t="str">
        <f t="shared" si="570"/>
        <v>仙台市青葉区上杉１丁目２番３号</v>
      </c>
      <c r="J3403" s="237" t="s">
        <v>3100</v>
      </c>
      <c r="K3403" s="237" t="s">
        <v>3101</v>
      </c>
      <c r="L3403" s="237" t="s">
        <v>353</v>
      </c>
      <c r="M3403" s="237" t="s">
        <v>3102</v>
      </c>
      <c r="N3403" s="237" t="s">
        <v>14858</v>
      </c>
      <c r="O3403" s="237" t="s">
        <v>14859</v>
      </c>
      <c r="P3403" s="237" t="s">
        <v>2279</v>
      </c>
      <c r="Q3403" s="237" t="s">
        <v>3106</v>
      </c>
      <c r="R3403" s="237" t="s">
        <v>14860</v>
      </c>
      <c r="S3403" s="237" t="s">
        <v>14861</v>
      </c>
      <c r="T3403" s="237" t="s">
        <v>14861</v>
      </c>
      <c r="U3403" s="237" t="s">
        <v>14863</v>
      </c>
      <c r="V3403" s="237" t="s">
        <v>14641</v>
      </c>
      <c r="W3403" s="237"/>
      <c r="X3403" s="237"/>
      <c r="Y3403" s="237" t="s">
        <v>14858</v>
      </c>
      <c r="Z3403" s="237" t="s">
        <v>14859</v>
      </c>
      <c r="AA3403" s="237" t="str">
        <f t="shared" si="571"/>
        <v>チイキシエンセンターパレットサトノモリ</v>
      </c>
      <c r="AB3403" s="237" t="s">
        <v>2279</v>
      </c>
      <c r="AC3403" s="237" t="str">
        <f t="shared" si="572"/>
        <v>989</v>
      </c>
      <c r="AD3403" s="237" t="str">
        <f t="shared" si="573"/>
        <v>2432</v>
      </c>
      <c r="AE3403" s="237" t="s">
        <v>3106</v>
      </c>
      <c r="AF3403" s="237" t="s">
        <v>14860</v>
      </c>
      <c r="AG3403" s="237" t="str">
        <f t="shared" si="574"/>
        <v>岩沼市中央２丁目５－２６</v>
      </c>
      <c r="AH3403" s="237" t="s">
        <v>14861</v>
      </c>
      <c r="AI3403" s="237" t="s">
        <v>14864</v>
      </c>
      <c r="AJ3403" s="237" t="s">
        <v>260</v>
      </c>
    </row>
    <row r="3404" spans="1:36">
      <c r="A3404" s="237" t="str">
        <f t="shared" si="566"/>
        <v>0431100031計画相談支援</v>
      </c>
      <c r="B3404" s="237" t="s">
        <v>2277</v>
      </c>
      <c r="C3404" s="237" t="s">
        <v>2278</v>
      </c>
      <c r="D3404" s="237" t="str">
        <f t="shared" si="567"/>
        <v>トクテイヒエイリカツドウホウジンヒヨコカイ</v>
      </c>
      <c r="E3404" s="237" t="s">
        <v>2279</v>
      </c>
      <c r="F3404" s="237" t="str">
        <f t="shared" si="568"/>
        <v>989</v>
      </c>
      <c r="G3404" s="237" t="str">
        <f t="shared" si="569"/>
        <v>2432</v>
      </c>
      <c r="H3404" s="237" t="s">
        <v>2280</v>
      </c>
      <c r="I3404" s="237" t="str">
        <f t="shared" si="570"/>
        <v>岩沼市中央三丁目２番３号</v>
      </c>
      <c r="J3404" s="237" t="s">
        <v>2281</v>
      </c>
      <c r="K3404" s="237" t="s">
        <v>2282</v>
      </c>
      <c r="L3404" s="237" t="s">
        <v>248</v>
      </c>
      <c r="M3404" s="237" t="s">
        <v>2283</v>
      </c>
      <c r="N3404" s="237" t="s">
        <v>14865</v>
      </c>
      <c r="O3404" s="237" t="s">
        <v>14866</v>
      </c>
      <c r="P3404" s="237" t="s">
        <v>3181</v>
      </c>
      <c r="Q3404" s="237" t="s">
        <v>3106</v>
      </c>
      <c r="R3404" s="237" t="s">
        <v>14867</v>
      </c>
      <c r="S3404" s="237" t="s">
        <v>14868</v>
      </c>
      <c r="T3404" s="237" t="s">
        <v>14869</v>
      </c>
      <c r="U3404" s="237" t="s">
        <v>14870</v>
      </c>
      <c r="V3404" s="237" t="s">
        <v>14641</v>
      </c>
      <c r="W3404" s="237"/>
      <c r="X3404" s="237"/>
      <c r="Y3404" s="237" t="s">
        <v>14865</v>
      </c>
      <c r="Z3404" s="237" t="s">
        <v>14866</v>
      </c>
      <c r="AA3404" s="237" t="str">
        <f t="shared" si="571"/>
        <v>サンテラス</v>
      </c>
      <c r="AB3404" s="237" t="s">
        <v>3181</v>
      </c>
      <c r="AC3404" s="237" t="str">
        <f t="shared" si="572"/>
        <v>989</v>
      </c>
      <c r="AD3404" s="237" t="str">
        <f t="shared" si="573"/>
        <v>2459</v>
      </c>
      <c r="AE3404" s="237" t="s">
        <v>3106</v>
      </c>
      <c r="AF3404" s="237" t="s">
        <v>14867</v>
      </c>
      <c r="AG3404" s="237" t="str">
        <f t="shared" si="574"/>
        <v>岩沼市たけくま２丁目２２番１０号</v>
      </c>
      <c r="AH3404" s="237" t="s">
        <v>14868</v>
      </c>
      <c r="AI3404" s="237" t="s">
        <v>14869</v>
      </c>
      <c r="AJ3404" s="237" t="s">
        <v>260</v>
      </c>
    </row>
    <row r="3405" spans="1:36">
      <c r="A3405" s="237" t="str">
        <f t="shared" si="566"/>
        <v>0431100049計画相談支援</v>
      </c>
      <c r="B3405" s="237" t="s">
        <v>14871</v>
      </c>
      <c r="C3405" s="237" t="s">
        <v>14872</v>
      </c>
      <c r="D3405" s="237" t="str">
        <f t="shared" si="567"/>
        <v>シャカイイリョウホウジンショウドウカイ</v>
      </c>
      <c r="E3405" s="237" t="s">
        <v>14873</v>
      </c>
      <c r="F3405" s="237" t="str">
        <f t="shared" si="568"/>
        <v>989</v>
      </c>
      <c r="G3405" s="237" t="str">
        <f t="shared" si="569"/>
        <v>2483</v>
      </c>
      <c r="H3405" s="237" t="s">
        <v>14874</v>
      </c>
      <c r="I3405" s="237" t="str">
        <f t="shared" si="570"/>
        <v>岩沼市里の杜１丁目２－５</v>
      </c>
      <c r="J3405" s="237" t="s">
        <v>14875</v>
      </c>
      <c r="K3405" s="237" t="s">
        <v>14876</v>
      </c>
      <c r="L3405" s="237" t="s">
        <v>248</v>
      </c>
      <c r="M3405" s="237" t="s">
        <v>14877</v>
      </c>
      <c r="N3405" s="237" t="s">
        <v>14878</v>
      </c>
      <c r="O3405" s="237" t="s">
        <v>14879</v>
      </c>
      <c r="P3405" s="237" t="s">
        <v>3105</v>
      </c>
      <c r="Q3405" s="237" t="s">
        <v>3106</v>
      </c>
      <c r="R3405" s="237" t="s">
        <v>14880</v>
      </c>
      <c r="S3405" s="237" t="s">
        <v>14875</v>
      </c>
      <c r="T3405" s="237" t="s">
        <v>14876</v>
      </c>
      <c r="U3405" s="237" t="s">
        <v>14881</v>
      </c>
      <c r="V3405" s="237" t="s">
        <v>14641</v>
      </c>
      <c r="W3405" s="237"/>
      <c r="X3405" s="237"/>
      <c r="Y3405" s="237" t="s">
        <v>14878</v>
      </c>
      <c r="Z3405" s="237" t="s">
        <v>14879</v>
      </c>
      <c r="AA3405" s="237" t="str">
        <f t="shared" si="571"/>
        <v>ミナミトウホクソウダンシエンセンター</v>
      </c>
      <c r="AB3405" s="237" t="s">
        <v>3105</v>
      </c>
      <c r="AC3405" s="237" t="str">
        <f t="shared" si="572"/>
        <v>989</v>
      </c>
      <c r="AD3405" s="237" t="str">
        <f t="shared" si="573"/>
        <v>2427</v>
      </c>
      <c r="AE3405" s="237" t="s">
        <v>3106</v>
      </c>
      <c r="AF3405" s="237" t="s">
        <v>14880</v>
      </c>
      <c r="AG3405" s="237" t="str">
        <f t="shared" si="574"/>
        <v>岩沼市里の杜1丁目2番6号</v>
      </c>
      <c r="AH3405" s="237" t="s">
        <v>14875</v>
      </c>
      <c r="AI3405" s="237" t="s">
        <v>14876</v>
      </c>
      <c r="AJ3405" s="237" t="s">
        <v>260</v>
      </c>
    </row>
    <row r="3406" spans="1:36">
      <c r="A3406" s="237" t="str">
        <f t="shared" si="566"/>
        <v>0431100056計画相談支援</v>
      </c>
      <c r="B3406" s="237" t="s">
        <v>3264</v>
      </c>
      <c r="C3406" s="237" t="s">
        <v>3265</v>
      </c>
      <c r="D3406" s="237" t="str">
        <f t="shared" si="567"/>
        <v>コウエキシャダンホウジンセイネンカイガイキョウリョクキョウカイ</v>
      </c>
      <c r="E3406" s="237" t="s">
        <v>3266</v>
      </c>
      <c r="F3406" s="237" t="str">
        <f t="shared" si="568"/>
        <v>399</v>
      </c>
      <c r="G3406" s="237" t="str">
        <f t="shared" si="569"/>
        <v>4112</v>
      </c>
      <c r="H3406" s="237" t="s">
        <v>3267</v>
      </c>
      <c r="I3406" s="237" t="str">
        <f t="shared" si="570"/>
        <v>長野県駒ヶ根市中央16番7号</v>
      </c>
      <c r="J3406" s="237" t="s">
        <v>3268</v>
      </c>
      <c r="K3406" s="237" t="s">
        <v>3269</v>
      </c>
      <c r="L3406" s="237" t="s">
        <v>901</v>
      </c>
      <c r="M3406" s="237" t="s">
        <v>3270</v>
      </c>
      <c r="N3406" s="237" t="s">
        <v>14882</v>
      </c>
      <c r="O3406" s="237" t="s">
        <v>14883</v>
      </c>
      <c r="P3406" s="237" t="s">
        <v>3196</v>
      </c>
      <c r="Q3406" s="237" t="s">
        <v>3106</v>
      </c>
      <c r="R3406" s="237" t="s">
        <v>14884</v>
      </c>
      <c r="S3406" s="237" t="s">
        <v>14885</v>
      </c>
      <c r="T3406" s="237"/>
      <c r="U3406" s="237" t="s">
        <v>14886</v>
      </c>
      <c r="V3406" s="237" t="s">
        <v>14641</v>
      </c>
      <c r="W3406" s="237"/>
      <c r="X3406" s="237"/>
      <c r="Y3406" s="237" t="s">
        <v>14882</v>
      </c>
      <c r="Z3406" s="237" t="s">
        <v>14883</v>
      </c>
      <c r="AA3406" s="237" t="str">
        <f t="shared" si="571"/>
        <v>ジェーズサポートイワヌマ</v>
      </c>
      <c r="AB3406" s="237" t="s">
        <v>3196</v>
      </c>
      <c r="AC3406" s="237" t="str">
        <f t="shared" si="572"/>
        <v>989</v>
      </c>
      <c r="AD3406" s="237" t="str">
        <f t="shared" si="573"/>
        <v>2448</v>
      </c>
      <c r="AE3406" s="237" t="s">
        <v>3106</v>
      </c>
      <c r="AF3406" s="237" t="s">
        <v>14884</v>
      </c>
      <c r="AG3406" s="237" t="str">
        <f t="shared" si="574"/>
        <v>岩沼市二木１丁目３番８－４号</v>
      </c>
      <c r="AH3406" s="237" t="s">
        <v>14885</v>
      </c>
      <c r="AI3406" s="237"/>
      <c r="AJ3406" s="237" t="s">
        <v>260</v>
      </c>
    </row>
    <row r="3407" spans="1:36">
      <c r="A3407" s="237" t="str">
        <f t="shared" ref="A3407:A3470" si="575">U3407&amp;V3407</f>
        <v>0431100064計画相談支援</v>
      </c>
      <c r="B3407" s="237" t="s">
        <v>3292</v>
      </c>
      <c r="C3407" s="237" t="s">
        <v>3293</v>
      </c>
      <c r="D3407" s="237" t="str">
        <f t="shared" ref="D3407:D3470" si="576">DBCS(C3407)</f>
        <v>カブシキガイシャユイ</v>
      </c>
      <c r="E3407" s="237" t="s">
        <v>3131</v>
      </c>
      <c r="F3407" s="237" t="str">
        <f t="shared" ref="F3407:F3470" si="577">LEFT(E3407,3)</f>
        <v>989</v>
      </c>
      <c r="G3407" s="237" t="str">
        <f t="shared" ref="G3407:G3470" si="578">RIGHT(E3407,4)</f>
        <v>2433</v>
      </c>
      <c r="H3407" s="237" t="s">
        <v>3294</v>
      </c>
      <c r="I3407" s="237" t="str">
        <f t="shared" ref="I3407:I3470" si="579">SUBSTITUTE(H3407,"宮城県","")</f>
        <v>岩沼市桜２丁目５番１５号</v>
      </c>
      <c r="J3407" s="237" t="s">
        <v>3295</v>
      </c>
      <c r="K3407" s="237" t="s">
        <v>3295</v>
      </c>
      <c r="L3407" s="237" t="s">
        <v>339</v>
      </c>
      <c r="M3407" s="237" t="s">
        <v>3296</v>
      </c>
      <c r="N3407" s="237" t="s">
        <v>14887</v>
      </c>
      <c r="O3407" s="237" t="s">
        <v>14888</v>
      </c>
      <c r="P3407" s="237" t="s">
        <v>3299</v>
      </c>
      <c r="Q3407" s="237" t="s">
        <v>3106</v>
      </c>
      <c r="R3407" s="237" t="s">
        <v>3300</v>
      </c>
      <c r="S3407" s="237" t="s">
        <v>14889</v>
      </c>
      <c r="T3407" s="237" t="s">
        <v>3302</v>
      </c>
      <c r="U3407" s="237" t="s">
        <v>14890</v>
      </c>
      <c r="V3407" s="237" t="s">
        <v>14641</v>
      </c>
      <c r="W3407" s="237"/>
      <c r="X3407" s="237"/>
      <c r="Y3407" s="237" t="s">
        <v>14887</v>
      </c>
      <c r="Z3407" s="237" t="s">
        <v>14888</v>
      </c>
      <c r="AA3407" s="237" t="str">
        <f t="shared" ref="AA3407:AA3470" si="580">DBCS(Z3407)</f>
        <v>ソウダンシエンセンター　リガアレ</v>
      </c>
      <c r="AB3407" s="237" t="s">
        <v>3299</v>
      </c>
      <c r="AC3407" s="237" t="str">
        <f t="shared" ref="AC3407:AC3470" si="581">LEFT(AB3407,3)</f>
        <v>989</v>
      </c>
      <c r="AD3407" s="237" t="str">
        <f t="shared" ref="AD3407:AD3470" si="582">RIGHT(AB3407,4)</f>
        <v>2434</v>
      </c>
      <c r="AE3407" s="237" t="s">
        <v>3106</v>
      </c>
      <c r="AF3407" s="237" t="s">
        <v>3300</v>
      </c>
      <c r="AG3407" s="237" t="str">
        <f t="shared" ref="AG3407:AG3470" si="583">SUBSTITUTE(AF3407,"宮城県","")</f>
        <v>岩沼市藤浪一丁目３番４９号</v>
      </c>
      <c r="AH3407" s="237" t="s">
        <v>14889</v>
      </c>
      <c r="AI3407" s="237" t="s">
        <v>3302</v>
      </c>
      <c r="AJ3407" s="237" t="s">
        <v>260</v>
      </c>
    </row>
    <row r="3408" spans="1:36">
      <c r="A3408" s="237" t="str">
        <f t="shared" si="575"/>
        <v>0431200013計画相談支援</v>
      </c>
      <c r="B3408" s="237" t="s">
        <v>3371</v>
      </c>
      <c r="C3408" s="237" t="s">
        <v>3372</v>
      </c>
      <c r="D3408" s="237" t="str">
        <f t="shared" si="576"/>
        <v>シャカイフクシホウジン　ケイセンカイ</v>
      </c>
      <c r="E3408" s="237" t="s">
        <v>3373</v>
      </c>
      <c r="F3408" s="237" t="str">
        <f t="shared" si="577"/>
        <v>987</v>
      </c>
      <c r="G3408" s="237" t="str">
        <f t="shared" si="578"/>
        <v>0511</v>
      </c>
      <c r="H3408" s="237" t="s">
        <v>3374</v>
      </c>
      <c r="I3408" s="237" t="str">
        <f t="shared" si="579"/>
        <v>登米市迫町佐沼字江合３－１６－２</v>
      </c>
      <c r="J3408" s="237" t="s">
        <v>3375</v>
      </c>
      <c r="K3408" s="237" t="s">
        <v>3376</v>
      </c>
      <c r="L3408" s="237" t="s">
        <v>248</v>
      </c>
      <c r="M3408" s="237" t="s">
        <v>3377</v>
      </c>
      <c r="N3408" s="237" t="s">
        <v>14891</v>
      </c>
      <c r="O3408" s="237" t="s">
        <v>14892</v>
      </c>
      <c r="P3408" s="237" t="s">
        <v>3587</v>
      </c>
      <c r="Q3408" s="237" t="s">
        <v>3368</v>
      </c>
      <c r="R3408" s="237" t="s">
        <v>14893</v>
      </c>
      <c r="S3408" s="237" t="s">
        <v>14894</v>
      </c>
      <c r="T3408" s="237" t="s">
        <v>14895</v>
      </c>
      <c r="U3408" s="237" t="s">
        <v>14896</v>
      </c>
      <c r="V3408" s="237" t="s">
        <v>14641</v>
      </c>
      <c r="W3408" s="237"/>
      <c r="X3408" s="237"/>
      <c r="Y3408" s="237" t="s">
        <v>14891</v>
      </c>
      <c r="Z3408" s="237" t="s">
        <v>14892</v>
      </c>
      <c r="AA3408" s="237" t="str">
        <f t="shared" si="580"/>
        <v>ジドウサポートセンター「バンビ」</v>
      </c>
      <c r="AB3408" s="237" t="s">
        <v>3587</v>
      </c>
      <c r="AC3408" s="237" t="str">
        <f t="shared" si="581"/>
        <v>987</v>
      </c>
      <c r="AD3408" s="237" t="str">
        <f t="shared" si="582"/>
        <v>0602</v>
      </c>
      <c r="AE3408" s="237" t="s">
        <v>3368</v>
      </c>
      <c r="AF3408" s="237" t="s">
        <v>14893</v>
      </c>
      <c r="AG3408" s="237" t="str">
        <f t="shared" si="583"/>
        <v>登米市中田町上沼字大柳117番地2</v>
      </c>
      <c r="AH3408" s="237" t="s">
        <v>14894</v>
      </c>
      <c r="AI3408" s="237" t="s">
        <v>14895</v>
      </c>
      <c r="AJ3408" s="237" t="s">
        <v>260</v>
      </c>
    </row>
    <row r="3409" spans="1:36">
      <c r="A3409" s="237" t="str">
        <f t="shared" si="575"/>
        <v>0431200021相談支援事業</v>
      </c>
      <c r="B3409" s="237" t="s">
        <v>3371</v>
      </c>
      <c r="C3409" s="237" t="s">
        <v>3372</v>
      </c>
      <c r="D3409" s="237" t="str">
        <f t="shared" si="576"/>
        <v>シャカイフクシホウジン　ケイセンカイ</v>
      </c>
      <c r="E3409" s="237" t="s">
        <v>3373</v>
      </c>
      <c r="F3409" s="237" t="str">
        <f t="shared" si="577"/>
        <v>987</v>
      </c>
      <c r="G3409" s="237" t="str">
        <f t="shared" si="578"/>
        <v>0511</v>
      </c>
      <c r="H3409" s="237" t="s">
        <v>3374</v>
      </c>
      <c r="I3409" s="237" t="str">
        <f t="shared" si="579"/>
        <v>登米市迫町佐沼字江合３－１６－２</v>
      </c>
      <c r="J3409" s="237" t="s">
        <v>3375</v>
      </c>
      <c r="K3409" s="237" t="s">
        <v>3376</v>
      </c>
      <c r="L3409" s="237" t="s">
        <v>248</v>
      </c>
      <c r="M3409" s="237" t="s">
        <v>3377</v>
      </c>
      <c r="N3409" s="237" t="s">
        <v>14897</v>
      </c>
      <c r="O3409" s="237" t="s">
        <v>14898</v>
      </c>
      <c r="P3409" s="237" t="s">
        <v>3373</v>
      </c>
      <c r="Q3409" s="237" t="s">
        <v>3368</v>
      </c>
      <c r="R3409" s="237" t="s">
        <v>14899</v>
      </c>
      <c r="S3409" s="237" t="s">
        <v>14900</v>
      </c>
      <c r="T3409" s="237" t="s">
        <v>14901</v>
      </c>
      <c r="U3409" s="237" t="s">
        <v>14902</v>
      </c>
      <c r="V3409" s="237" t="s">
        <v>14621</v>
      </c>
      <c r="W3409" s="237"/>
      <c r="X3409" s="237"/>
      <c r="Y3409" s="237" t="s">
        <v>14897</v>
      </c>
      <c r="Z3409" s="237" t="s">
        <v>14898</v>
      </c>
      <c r="AA3409" s="237" t="str">
        <f t="shared" si="580"/>
        <v>ケイセンカイチイキセイカツシエンセンター</v>
      </c>
      <c r="AB3409" s="237" t="s">
        <v>3373</v>
      </c>
      <c r="AC3409" s="237" t="str">
        <f t="shared" si="581"/>
        <v>987</v>
      </c>
      <c r="AD3409" s="237" t="str">
        <f t="shared" si="582"/>
        <v>0511</v>
      </c>
      <c r="AE3409" s="237" t="s">
        <v>3368</v>
      </c>
      <c r="AF3409" s="237" t="s">
        <v>14899</v>
      </c>
      <c r="AG3409" s="237" t="str">
        <f t="shared" si="583"/>
        <v>登米市迫町佐沼字中江1丁目10-4</v>
      </c>
      <c r="AH3409" s="237" t="s">
        <v>14900</v>
      </c>
      <c r="AI3409" s="237" t="s">
        <v>14901</v>
      </c>
      <c r="AJ3409" s="237" t="s">
        <v>260</v>
      </c>
    </row>
    <row r="3410" spans="1:36">
      <c r="A3410" s="237" t="str">
        <f t="shared" si="575"/>
        <v>0431200021計画相談支援</v>
      </c>
      <c r="B3410" s="237" t="s">
        <v>3371</v>
      </c>
      <c r="C3410" s="237" t="s">
        <v>3372</v>
      </c>
      <c r="D3410" s="237" t="str">
        <f t="shared" si="576"/>
        <v>シャカイフクシホウジン　ケイセンカイ</v>
      </c>
      <c r="E3410" s="237" t="s">
        <v>3373</v>
      </c>
      <c r="F3410" s="237" t="str">
        <f t="shared" si="577"/>
        <v>987</v>
      </c>
      <c r="G3410" s="237" t="str">
        <f t="shared" si="578"/>
        <v>0511</v>
      </c>
      <c r="H3410" s="237" t="s">
        <v>3374</v>
      </c>
      <c r="I3410" s="237" t="str">
        <f t="shared" si="579"/>
        <v>登米市迫町佐沼字江合３－１６－２</v>
      </c>
      <c r="J3410" s="237" t="s">
        <v>3375</v>
      </c>
      <c r="K3410" s="237" t="s">
        <v>3376</v>
      </c>
      <c r="L3410" s="237" t="s">
        <v>248</v>
      </c>
      <c r="M3410" s="237" t="s">
        <v>3377</v>
      </c>
      <c r="N3410" s="237" t="s">
        <v>14897</v>
      </c>
      <c r="O3410" s="237" t="s">
        <v>14898</v>
      </c>
      <c r="P3410" s="237" t="s">
        <v>3373</v>
      </c>
      <c r="Q3410" s="237" t="s">
        <v>3368</v>
      </c>
      <c r="R3410" s="237" t="s">
        <v>14899</v>
      </c>
      <c r="S3410" s="237" t="s">
        <v>14900</v>
      </c>
      <c r="T3410" s="237" t="s">
        <v>14901</v>
      </c>
      <c r="U3410" s="237" t="s">
        <v>14902</v>
      </c>
      <c r="V3410" s="237" t="s">
        <v>14641</v>
      </c>
      <c r="W3410" s="237"/>
      <c r="X3410" s="237"/>
      <c r="Y3410" s="237" t="s">
        <v>14897</v>
      </c>
      <c r="Z3410" s="237" t="s">
        <v>14898</v>
      </c>
      <c r="AA3410" s="237" t="str">
        <f t="shared" si="580"/>
        <v>ケイセンカイチイキセイカツシエンセンター</v>
      </c>
      <c r="AB3410" s="237" t="s">
        <v>3373</v>
      </c>
      <c r="AC3410" s="237" t="str">
        <f t="shared" si="581"/>
        <v>987</v>
      </c>
      <c r="AD3410" s="237" t="str">
        <f t="shared" si="582"/>
        <v>0511</v>
      </c>
      <c r="AE3410" s="237" t="s">
        <v>3368</v>
      </c>
      <c r="AF3410" s="237" t="s">
        <v>14899</v>
      </c>
      <c r="AG3410" s="237" t="str">
        <f t="shared" si="583"/>
        <v>登米市迫町佐沼字中江1丁目10-4</v>
      </c>
      <c r="AH3410" s="237" t="s">
        <v>14900</v>
      </c>
      <c r="AI3410" s="237" t="s">
        <v>14901</v>
      </c>
      <c r="AJ3410" s="237" t="s">
        <v>260</v>
      </c>
    </row>
    <row r="3411" spans="1:36">
      <c r="A3411" s="237" t="str">
        <f t="shared" si="575"/>
        <v>0431200021地域移行支援</v>
      </c>
      <c r="B3411" s="237" t="s">
        <v>3371</v>
      </c>
      <c r="C3411" s="237" t="s">
        <v>3372</v>
      </c>
      <c r="D3411" s="237" t="str">
        <f t="shared" si="576"/>
        <v>シャカイフクシホウジン　ケイセンカイ</v>
      </c>
      <c r="E3411" s="237" t="s">
        <v>3373</v>
      </c>
      <c r="F3411" s="237" t="str">
        <f t="shared" si="577"/>
        <v>987</v>
      </c>
      <c r="G3411" s="237" t="str">
        <f t="shared" si="578"/>
        <v>0511</v>
      </c>
      <c r="H3411" s="237" t="s">
        <v>3374</v>
      </c>
      <c r="I3411" s="237" t="str">
        <f t="shared" si="579"/>
        <v>登米市迫町佐沼字江合３－１６－２</v>
      </c>
      <c r="J3411" s="237" t="s">
        <v>3375</v>
      </c>
      <c r="K3411" s="237" t="s">
        <v>3376</v>
      </c>
      <c r="L3411" s="237" t="s">
        <v>248</v>
      </c>
      <c r="M3411" s="237" t="s">
        <v>3377</v>
      </c>
      <c r="N3411" s="237" t="s">
        <v>14897</v>
      </c>
      <c r="O3411" s="237" t="s">
        <v>14898</v>
      </c>
      <c r="P3411" s="237" t="s">
        <v>3373</v>
      </c>
      <c r="Q3411" s="237" t="s">
        <v>3368</v>
      </c>
      <c r="R3411" s="237" t="s">
        <v>14899</v>
      </c>
      <c r="S3411" s="237" t="s">
        <v>14900</v>
      </c>
      <c r="T3411" s="237" t="s">
        <v>14901</v>
      </c>
      <c r="U3411" s="237" t="s">
        <v>14902</v>
      </c>
      <c r="V3411" s="237" t="s">
        <v>14623</v>
      </c>
      <c r="W3411" s="237"/>
      <c r="X3411" s="237"/>
      <c r="Y3411" s="237" t="s">
        <v>14897</v>
      </c>
      <c r="Z3411" s="237" t="s">
        <v>14898</v>
      </c>
      <c r="AA3411" s="237" t="str">
        <f t="shared" si="580"/>
        <v>ケイセンカイチイキセイカツシエンセンター</v>
      </c>
      <c r="AB3411" s="237" t="s">
        <v>3373</v>
      </c>
      <c r="AC3411" s="237" t="str">
        <f t="shared" si="581"/>
        <v>987</v>
      </c>
      <c r="AD3411" s="237" t="str">
        <f t="shared" si="582"/>
        <v>0511</v>
      </c>
      <c r="AE3411" s="237" t="s">
        <v>3368</v>
      </c>
      <c r="AF3411" s="237" t="s">
        <v>14899</v>
      </c>
      <c r="AG3411" s="237" t="str">
        <f t="shared" si="583"/>
        <v>登米市迫町佐沼字中江1丁目10-4</v>
      </c>
      <c r="AH3411" s="237" t="s">
        <v>14900</v>
      </c>
      <c r="AI3411" s="237" t="s">
        <v>14901</v>
      </c>
      <c r="AJ3411" s="237" t="s">
        <v>260</v>
      </c>
    </row>
    <row r="3412" spans="1:36">
      <c r="A3412" s="237" t="str">
        <f t="shared" si="575"/>
        <v>0431200021地域定着支援</v>
      </c>
      <c r="B3412" s="237" t="s">
        <v>3371</v>
      </c>
      <c r="C3412" s="237" t="s">
        <v>3372</v>
      </c>
      <c r="D3412" s="237" t="str">
        <f t="shared" si="576"/>
        <v>シャカイフクシホウジン　ケイセンカイ</v>
      </c>
      <c r="E3412" s="237" t="s">
        <v>3373</v>
      </c>
      <c r="F3412" s="237" t="str">
        <f t="shared" si="577"/>
        <v>987</v>
      </c>
      <c r="G3412" s="237" t="str">
        <f t="shared" si="578"/>
        <v>0511</v>
      </c>
      <c r="H3412" s="237" t="s">
        <v>3374</v>
      </c>
      <c r="I3412" s="237" t="str">
        <f t="shared" si="579"/>
        <v>登米市迫町佐沼字江合３－１６－２</v>
      </c>
      <c r="J3412" s="237" t="s">
        <v>3375</v>
      </c>
      <c r="K3412" s="237" t="s">
        <v>3376</v>
      </c>
      <c r="L3412" s="237" t="s">
        <v>248</v>
      </c>
      <c r="M3412" s="237" t="s">
        <v>3377</v>
      </c>
      <c r="N3412" s="237" t="s">
        <v>14897</v>
      </c>
      <c r="O3412" s="237" t="s">
        <v>14898</v>
      </c>
      <c r="P3412" s="237" t="s">
        <v>3373</v>
      </c>
      <c r="Q3412" s="237" t="s">
        <v>3368</v>
      </c>
      <c r="R3412" s="237" t="s">
        <v>14899</v>
      </c>
      <c r="S3412" s="237" t="s">
        <v>14900</v>
      </c>
      <c r="T3412" s="237" t="s">
        <v>14901</v>
      </c>
      <c r="U3412" s="237" t="s">
        <v>14902</v>
      </c>
      <c r="V3412" s="237" t="s">
        <v>14625</v>
      </c>
      <c r="W3412" s="237"/>
      <c r="X3412" s="237"/>
      <c r="Y3412" s="237" t="s">
        <v>14897</v>
      </c>
      <c r="Z3412" s="237" t="s">
        <v>14898</v>
      </c>
      <c r="AA3412" s="237" t="str">
        <f t="shared" si="580"/>
        <v>ケイセンカイチイキセイカツシエンセンター</v>
      </c>
      <c r="AB3412" s="237" t="s">
        <v>3373</v>
      </c>
      <c r="AC3412" s="237" t="str">
        <f t="shared" si="581"/>
        <v>987</v>
      </c>
      <c r="AD3412" s="237" t="str">
        <f t="shared" si="582"/>
        <v>0511</v>
      </c>
      <c r="AE3412" s="237" t="s">
        <v>3368</v>
      </c>
      <c r="AF3412" s="237" t="s">
        <v>14899</v>
      </c>
      <c r="AG3412" s="237" t="str">
        <f t="shared" si="583"/>
        <v>登米市迫町佐沼字中江1丁目10-4</v>
      </c>
      <c r="AH3412" s="237" t="s">
        <v>14900</v>
      </c>
      <c r="AI3412" s="237" t="s">
        <v>14901</v>
      </c>
      <c r="AJ3412" s="237" t="s">
        <v>260</v>
      </c>
    </row>
    <row r="3413" spans="1:36">
      <c r="A3413" s="237" t="str">
        <f t="shared" si="575"/>
        <v>0431200054計画相談支援</v>
      </c>
      <c r="B3413" s="237" t="s">
        <v>3472</v>
      </c>
      <c r="C3413" s="237" t="s">
        <v>3473</v>
      </c>
      <c r="D3413" s="237" t="str">
        <f t="shared" si="576"/>
        <v>シャカイフクシホウジントメシシャカイフクシキョウギカイ</v>
      </c>
      <c r="E3413" s="237" t="s">
        <v>3409</v>
      </c>
      <c r="F3413" s="237" t="str">
        <f t="shared" si="577"/>
        <v>987</v>
      </c>
      <c r="G3413" s="237" t="str">
        <f t="shared" si="578"/>
        <v>0513</v>
      </c>
      <c r="H3413" s="237" t="s">
        <v>3474</v>
      </c>
      <c r="I3413" s="237" t="str">
        <f t="shared" si="579"/>
        <v>登米市迫町北方字大洞45-3</v>
      </c>
      <c r="J3413" s="237" t="s">
        <v>3475</v>
      </c>
      <c r="K3413" s="237" t="s">
        <v>3476</v>
      </c>
      <c r="L3413" s="237" t="s">
        <v>353</v>
      </c>
      <c r="M3413" s="237" t="s">
        <v>3477</v>
      </c>
      <c r="N3413" s="237" t="s">
        <v>14903</v>
      </c>
      <c r="O3413" s="237" t="s">
        <v>14904</v>
      </c>
      <c r="P3413" s="237" t="s">
        <v>3558</v>
      </c>
      <c r="Q3413" s="237" t="s">
        <v>3368</v>
      </c>
      <c r="R3413" s="237" t="s">
        <v>14905</v>
      </c>
      <c r="S3413" s="237" t="s">
        <v>3560</v>
      </c>
      <c r="T3413" s="237" t="s">
        <v>3561</v>
      </c>
      <c r="U3413" s="237" t="s">
        <v>14906</v>
      </c>
      <c r="V3413" s="237" t="s">
        <v>14641</v>
      </c>
      <c r="W3413" s="237"/>
      <c r="X3413" s="237"/>
      <c r="Y3413" s="237" t="s">
        <v>14903</v>
      </c>
      <c r="Z3413" s="237" t="s">
        <v>14904</v>
      </c>
      <c r="AA3413" s="237" t="str">
        <f t="shared" si="580"/>
        <v>トメシシャキョウケイカクソウダンシエンジギョウショ「ユウユウ」</v>
      </c>
      <c r="AB3413" s="237" t="s">
        <v>3558</v>
      </c>
      <c r="AC3413" s="237" t="str">
        <f t="shared" si="581"/>
        <v>987</v>
      </c>
      <c r="AD3413" s="237" t="str">
        <f t="shared" si="582"/>
        <v>0365</v>
      </c>
      <c r="AE3413" s="237" t="s">
        <v>3368</v>
      </c>
      <c r="AF3413" s="237" t="s">
        <v>14905</v>
      </c>
      <c r="AG3413" s="237" t="str">
        <f t="shared" si="583"/>
        <v>登米市豊里町新町９番地９</v>
      </c>
      <c r="AH3413" s="237" t="s">
        <v>3560</v>
      </c>
      <c r="AI3413" s="237" t="s">
        <v>3561</v>
      </c>
      <c r="AJ3413" s="237" t="s">
        <v>332</v>
      </c>
    </row>
    <row r="3414" spans="1:36">
      <c r="A3414" s="237" t="str">
        <f t="shared" si="575"/>
        <v>0431200062計画相談支援</v>
      </c>
      <c r="B3414" s="237" t="s">
        <v>14907</v>
      </c>
      <c r="C3414" s="237" t="s">
        <v>14908</v>
      </c>
      <c r="D3414" s="237" t="str">
        <f t="shared" si="576"/>
        <v>シャカイフクシホウジンケイセンカイ</v>
      </c>
      <c r="E3414" s="237" t="s">
        <v>3373</v>
      </c>
      <c r="F3414" s="237" t="str">
        <f t="shared" si="577"/>
        <v>987</v>
      </c>
      <c r="G3414" s="237" t="str">
        <f t="shared" si="578"/>
        <v>0511</v>
      </c>
      <c r="H3414" s="237" t="s">
        <v>3530</v>
      </c>
      <c r="I3414" s="237" t="str">
        <f t="shared" si="579"/>
        <v>登米市迫町佐沼字江合３丁目１６－２</v>
      </c>
      <c r="J3414" s="237" t="s">
        <v>3375</v>
      </c>
      <c r="K3414" s="237" t="s">
        <v>3376</v>
      </c>
      <c r="L3414" s="237" t="s">
        <v>248</v>
      </c>
      <c r="M3414" s="237" t="s">
        <v>14909</v>
      </c>
      <c r="N3414" s="237" t="s">
        <v>14910</v>
      </c>
      <c r="O3414" s="237" t="s">
        <v>14911</v>
      </c>
      <c r="P3414" s="237" t="s">
        <v>3380</v>
      </c>
      <c r="Q3414" s="237" t="s">
        <v>3368</v>
      </c>
      <c r="R3414" s="237" t="s">
        <v>3386</v>
      </c>
      <c r="S3414" s="237" t="s">
        <v>3382</v>
      </c>
      <c r="T3414" s="237" t="s">
        <v>3383</v>
      </c>
      <c r="U3414" s="237" t="s">
        <v>14912</v>
      </c>
      <c r="V3414" s="237" t="s">
        <v>14641</v>
      </c>
      <c r="W3414" s="237"/>
      <c r="X3414" s="237"/>
      <c r="Y3414" s="237" t="s">
        <v>14910</v>
      </c>
      <c r="Z3414" s="237" t="s">
        <v>14911</v>
      </c>
      <c r="AA3414" s="237" t="str">
        <f t="shared" si="580"/>
        <v>ソウダンシエンジギョウショ　クローバー</v>
      </c>
      <c r="AB3414" s="237" t="s">
        <v>3380</v>
      </c>
      <c r="AC3414" s="237" t="str">
        <f t="shared" si="581"/>
        <v>987</v>
      </c>
      <c r="AD3414" s="237" t="str">
        <f t="shared" si="582"/>
        <v>0901</v>
      </c>
      <c r="AE3414" s="237" t="s">
        <v>3368</v>
      </c>
      <c r="AF3414" s="237" t="s">
        <v>3386</v>
      </c>
      <c r="AG3414" s="237" t="str">
        <f t="shared" si="583"/>
        <v>登米市東和町米川字町裏１２０－１</v>
      </c>
      <c r="AH3414" s="237" t="s">
        <v>3382</v>
      </c>
      <c r="AI3414" s="237"/>
      <c r="AJ3414" s="237" t="s">
        <v>332</v>
      </c>
    </row>
    <row r="3415" spans="1:36">
      <c r="A3415" s="237" t="str">
        <f t="shared" si="575"/>
        <v>0431200070計画相談支援</v>
      </c>
      <c r="B3415" s="237" t="s">
        <v>3371</v>
      </c>
      <c r="C3415" s="237" t="s">
        <v>3372</v>
      </c>
      <c r="D3415" s="237" t="str">
        <f t="shared" si="576"/>
        <v>シャカイフクシホウジン　ケイセンカイ</v>
      </c>
      <c r="E3415" s="237" t="s">
        <v>3373</v>
      </c>
      <c r="F3415" s="237" t="str">
        <f t="shared" si="577"/>
        <v>987</v>
      </c>
      <c r="G3415" s="237" t="str">
        <f t="shared" si="578"/>
        <v>0511</v>
      </c>
      <c r="H3415" s="237" t="s">
        <v>3374</v>
      </c>
      <c r="I3415" s="237" t="str">
        <f t="shared" si="579"/>
        <v>登米市迫町佐沼字江合３－１６－２</v>
      </c>
      <c r="J3415" s="237" t="s">
        <v>3375</v>
      </c>
      <c r="K3415" s="237" t="s">
        <v>3376</v>
      </c>
      <c r="L3415" s="237" t="s">
        <v>248</v>
      </c>
      <c r="M3415" s="237" t="s">
        <v>3377</v>
      </c>
      <c r="N3415" s="237" t="s">
        <v>14913</v>
      </c>
      <c r="O3415" s="237" t="s">
        <v>14914</v>
      </c>
      <c r="P3415" s="237" t="s">
        <v>3736</v>
      </c>
      <c r="Q3415" s="237" t="s">
        <v>3368</v>
      </c>
      <c r="R3415" s="237" t="s">
        <v>13497</v>
      </c>
      <c r="S3415" s="237" t="s">
        <v>13498</v>
      </c>
      <c r="T3415" s="237" t="s">
        <v>13499</v>
      </c>
      <c r="U3415" s="237" t="s">
        <v>14915</v>
      </c>
      <c r="V3415" s="237" t="s">
        <v>14641</v>
      </c>
      <c r="W3415" s="237"/>
      <c r="X3415" s="237"/>
      <c r="Y3415" s="237" t="s">
        <v>14913</v>
      </c>
      <c r="Z3415" s="237" t="s">
        <v>14914</v>
      </c>
      <c r="AA3415" s="237" t="str">
        <f t="shared" si="580"/>
        <v>ハセヤマソウダンシエンジギョウショ</v>
      </c>
      <c r="AB3415" s="237" t="s">
        <v>3736</v>
      </c>
      <c r="AC3415" s="237" t="str">
        <f t="shared" si="581"/>
        <v>987</v>
      </c>
      <c r="AD3415" s="237" t="str">
        <f t="shared" si="582"/>
        <v>0611</v>
      </c>
      <c r="AE3415" s="237" t="s">
        <v>3368</v>
      </c>
      <c r="AF3415" s="237" t="s">
        <v>13497</v>
      </c>
      <c r="AG3415" s="237" t="str">
        <f t="shared" si="583"/>
        <v>登米市中田町浅水字長谷山３５２－２</v>
      </c>
      <c r="AH3415" s="237" t="s">
        <v>13498</v>
      </c>
      <c r="AI3415" s="237" t="s">
        <v>13499</v>
      </c>
      <c r="AJ3415" s="237" t="s">
        <v>260</v>
      </c>
    </row>
    <row r="3416" spans="1:36">
      <c r="A3416" s="237" t="str">
        <f t="shared" si="575"/>
        <v>0431200088計画相談支援</v>
      </c>
      <c r="B3416" s="237" t="s">
        <v>3670</v>
      </c>
      <c r="C3416" s="237" t="s">
        <v>3671</v>
      </c>
      <c r="D3416" s="237" t="str">
        <f t="shared" si="576"/>
        <v>ユウゲンガイシャミンナノイエ</v>
      </c>
      <c r="E3416" s="237" t="s">
        <v>3672</v>
      </c>
      <c r="F3416" s="237" t="str">
        <f t="shared" si="577"/>
        <v>987</v>
      </c>
      <c r="G3416" s="237" t="str">
        <f t="shared" si="578"/>
        <v>0622</v>
      </c>
      <c r="H3416" s="237" t="s">
        <v>14916</v>
      </c>
      <c r="I3416" s="237" t="str">
        <f t="shared" si="579"/>
        <v>登米市中田町宝江新井田字新姥沼１９０</v>
      </c>
      <c r="J3416" s="237" t="s">
        <v>3674</v>
      </c>
      <c r="K3416" s="237" t="s">
        <v>3675</v>
      </c>
      <c r="L3416" s="237" t="s">
        <v>339</v>
      </c>
      <c r="M3416" s="237" t="s">
        <v>3676</v>
      </c>
      <c r="N3416" s="237" t="s">
        <v>14917</v>
      </c>
      <c r="O3416" s="237" t="s">
        <v>14918</v>
      </c>
      <c r="P3416" s="237" t="s">
        <v>3672</v>
      </c>
      <c r="Q3416" s="237" t="s">
        <v>3368</v>
      </c>
      <c r="R3416" s="237" t="s">
        <v>14919</v>
      </c>
      <c r="S3416" s="237" t="s">
        <v>14920</v>
      </c>
      <c r="T3416" s="237" t="s">
        <v>14921</v>
      </c>
      <c r="U3416" s="237" t="s">
        <v>14922</v>
      </c>
      <c r="V3416" s="237" t="s">
        <v>14641</v>
      </c>
      <c r="W3416" s="237"/>
      <c r="X3416" s="237"/>
      <c r="Y3416" s="237" t="s">
        <v>14917</v>
      </c>
      <c r="Z3416" s="237" t="s">
        <v>14918</v>
      </c>
      <c r="AA3416" s="237" t="str">
        <f t="shared" si="580"/>
        <v>ミンナノイエミノリ</v>
      </c>
      <c r="AB3416" s="237" t="s">
        <v>3672</v>
      </c>
      <c r="AC3416" s="237" t="str">
        <f t="shared" si="581"/>
        <v>987</v>
      </c>
      <c r="AD3416" s="237" t="str">
        <f t="shared" si="582"/>
        <v>0622</v>
      </c>
      <c r="AE3416" s="237" t="s">
        <v>3368</v>
      </c>
      <c r="AF3416" s="237" t="s">
        <v>14919</v>
      </c>
      <c r="AG3416" s="237" t="str">
        <f t="shared" si="583"/>
        <v>登米市中田町宝江新井田字弥平構２１番地</v>
      </c>
      <c r="AH3416" s="237" t="s">
        <v>14920</v>
      </c>
      <c r="AI3416" s="237" t="s">
        <v>14921</v>
      </c>
      <c r="AJ3416" s="237" t="s">
        <v>261</v>
      </c>
    </row>
    <row r="3417" spans="1:36">
      <c r="A3417" s="237" t="str">
        <f t="shared" si="575"/>
        <v>0431200096計画相談支援</v>
      </c>
      <c r="B3417" s="237" t="s">
        <v>3648</v>
      </c>
      <c r="C3417" s="237" t="s">
        <v>3649</v>
      </c>
      <c r="D3417" s="237" t="str">
        <f t="shared" si="576"/>
        <v>イッパンシャダンホウジンツグカフエ</v>
      </c>
      <c r="E3417" s="237" t="s">
        <v>3373</v>
      </c>
      <c r="F3417" s="237" t="str">
        <f t="shared" si="577"/>
        <v>987</v>
      </c>
      <c r="G3417" s="237" t="str">
        <f t="shared" si="578"/>
        <v>0511</v>
      </c>
      <c r="H3417" s="237" t="s">
        <v>3650</v>
      </c>
      <c r="I3417" s="237" t="str">
        <f t="shared" si="579"/>
        <v>登米市迫町佐沼字錦１３０番地の１</v>
      </c>
      <c r="J3417" s="237" t="s">
        <v>3651</v>
      </c>
      <c r="K3417" s="237" t="s">
        <v>3652</v>
      </c>
      <c r="L3417" s="237" t="s">
        <v>901</v>
      </c>
      <c r="M3417" s="237" t="s">
        <v>3653</v>
      </c>
      <c r="N3417" s="237" t="s">
        <v>14923</v>
      </c>
      <c r="O3417" s="237" t="s">
        <v>14924</v>
      </c>
      <c r="P3417" s="237" t="s">
        <v>3373</v>
      </c>
      <c r="Q3417" s="237" t="s">
        <v>3368</v>
      </c>
      <c r="R3417" s="237" t="s">
        <v>3650</v>
      </c>
      <c r="S3417" s="237" t="s">
        <v>3651</v>
      </c>
      <c r="T3417" s="237" t="s">
        <v>3652</v>
      </c>
      <c r="U3417" s="237" t="s">
        <v>14925</v>
      </c>
      <c r="V3417" s="237" t="s">
        <v>14641</v>
      </c>
      <c r="W3417" s="237"/>
      <c r="X3417" s="237"/>
      <c r="Y3417" s="237" t="s">
        <v>14923</v>
      </c>
      <c r="Z3417" s="237" t="s">
        <v>14926</v>
      </c>
      <c r="AA3417" s="237" t="str">
        <f t="shared" si="580"/>
        <v>シテイトクテイテンショウガイジソウダンシエンジギョウショ　スパン　フィーリングス　トメ</v>
      </c>
      <c r="AB3417" s="237" t="s">
        <v>3373</v>
      </c>
      <c r="AC3417" s="237" t="str">
        <f t="shared" si="581"/>
        <v>987</v>
      </c>
      <c r="AD3417" s="237" t="str">
        <f t="shared" si="582"/>
        <v>0511</v>
      </c>
      <c r="AE3417" s="237" t="s">
        <v>3368</v>
      </c>
      <c r="AF3417" s="237" t="s">
        <v>3650</v>
      </c>
      <c r="AG3417" s="237" t="str">
        <f t="shared" si="583"/>
        <v>登米市迫町佐沼字錦１３０番地の１</v>
      </c>
      <c r="AH3417" s="237" t="s">
        <v>3651</v>
      </c>
      <c r="AI3417" s="237" t="s">
        <v>3652</v>
      </c>
      <c r="AJ3417" s="237" t="s">
        <v>260</v>
      </c>
    </row>
    <row r="3418" spans="1:36">
      <c r="A3418" s="237" t="str">
        <f t="shared" si="575"/>
        <v>0431200112計画相談支援</v>
      </c>
      <c r="B3418" s="237" t="s">
        <v>3699</v>
      </c>
      <c r="C3418" s="237" t="s">
        <v>3700</v>
      </c>
      <c r="D3418" s="237" t="str">
        <f t="shared" si="576"/>
        <v>カブシキガイシャ　アンソレイユ</v>
      </c>
      <c r="E3418" s="237" t="s">
        <v>3416</v>
      </c>
      <c r="F3418" s="237" t="str">
        <f t="shared" si="577"/>
        <v>987</v>
      </c>
      <c r="G3418" s="237" t="str">
        <f t="shared" si="578"/>
        <v>0401</v>
      </c>
      <c r="H3418" s="237" t="s">
        <v>3701</v>
      </c>
      <c r="I3418" s="237" t="str">
        <f t="shared" si="579"/>
        <v>登米市南方町山成１８９－２</v>
      </c>
      <c r="J3418" s="237" t="s">
        <v>3702</v>
      </c>
      <c r="K3418" s="237" t="s">
        <v>3703</v>
      </c>
      <c r="L3418" s="237" t="s">
        <v>339</v>
      </c>
      <c r="M3418" s="237" t="s">
        <v>3704</v>
      </c>
      <c r="N3418" s="237" t="s">
        <v>14927</v>
      </c>
      <c r="O3418" s="237" t="s">
        <v>14928</v>
      </c>
      <c r="P3418" s="237" t="s">
        <v>3416</v>
      </c>
      <c r="Q3418" s="237" t="s">
        <v>3368</v>
      </c>
      <c r="R3418" s="237" t="s">
        <v>3701</v>
      </c>
      <c r="S3418" s="237" t="s">
        <v>14929</v>
      </c>
      <c r="T3418" s="237" t="s">
        <v>3703</v>
      </c>
      <c r="U3418" s="237" t="s">
        <v>14930</v>
      </c>
      <c r="V3418" s="237" t="s">
        <v>14641</v>
      </c>
      <c r="W3418" s="237"/>
      <c r="X3418" s="237"/>
      <c r="Y3418" s="237" t="s">
        <v>14927</v>
      </c>
      <c r="Z3418" s="237" t="s">
        <v>14928</v>
      </c>
      <c r="AA3418" s="237" t="str">
        <f t="shared" si="580"/>
        <v>ソウダンシエンサービス　アユミ</v>
      </c>
      <c r="AB3418" s="237" t="s">
        <v>3416</v>
      </c>
      <c r="AC3418" s="237" t="str">
        <f t="shared" si="581"/>
        <v>987</v>
      </c>
      <c r="AD3418" s="237" t="str">
        <f t="shared" si="582"/>
        <v>0401</v>
      </c>
      <c r="AE3418" s="237" t="s">
        <v>3368</v>
      </c>
      <c r="AF3418" s="237" t="s">
        <v>3701</v>
      </c>
      <c r="AG3418" s="237" t="str">
        <f t="shared" si="583"/>
        <v>登米市南方町山成１８９－２</v>
      </c>
      <c r="AH3418" s="237" t="s">
        <v>14929</v>
      </c>
      <c r="AI3418" s="237" t="s">
        <v>3703</v>
      </c>
      <c r="AJ3418" s="237" t="s">
        <v>260</v>
      </c>
    </row>
    <row r="3419" spans="1:36">
      <c r="A3419" s="237" t="str">
        <f t="shared" si="575"/>
        <v>0431200237相談支援事業</v>
      </c>
      <c r="B3419" s="237" t="s">
        <v>3494</v>
      </c>
      <c r="C3419" s="237" t="s">
        <v>3495</v>
      </c>
      <c r="D3419" s="237" t="str">
        <f t="shared" si="576"/>
        <v>イリョウホウジンザイダンアネハショウフウカイ</v>
      </c>
      <c r="E3419" s="237" t="s">
        <v>3496</v>
      </c>
      <c r="F3419" s="237" t="str">
        <f t="shared" si="577"/>
        <v>989</v>
      </c>
      <c r="G3419" s="237" t="str">
        <f t="shared" si="578"/>
        <v>4703</v>
      </c>
      <c r="H3419" s="237" t="s">
        <v>3497</v>
      </c>
      <c r="I3419" s="237" t="str">
        <f t="shared" si="579"/>
        <v>登米市石越町南郷字小谷地前２４５</v>
      </c>
      <c r="J3419" s="237" t="s">
        <v>3498</v>
      </c>
      <c r="K3419" s="237" t="s">
        <v>3499</v>
      </c>
      <c r="L3419" s="237" t="s">
        <v>248</v>
      </c>
      <c r="M3419" s="237" t="s">
        <v>3500</v>
      </c>
      <c r="N3419" s="237" t="s">
        <v>14931</v>
      </c>
      <c r="O3419" s="237" t="s">
        <v>14932</v>
      </c>
      <c r="P3419" s="237" t="s">
        <v>3496</v>
      </c>
      <c r="Q3419" s="237" t="s">
        <v>3368</v>
      </c>
      <c r="R3419" s="237" t="s">
        <v>3503</v>
      </c>
      <c r="S3419" s="237" t="s">
        <v>3504</v>
      </c>
      <c r="T3419" s="237" t="s">
        <v>3505</v>
      </c>
      <c r="U3419" s="237" t="s">
        <v>14933</v>
      </c>
      <c r="V3419" s="237" t="s">
        <v>14621</v>
      </c>
      <c r="W3419" s="237"/>
      <c r="X3419" s="237"/>
      <c r="Y3419" s="237" t="s">
        <v>14931</v>
      </c>
      <c r="Z3419" s="237" t="s">
        <v>14932</v>
      </c>
      <c r="AA3419" s="237" t="str">
        <f t="shared" si="580"/>
        <v>ポレポレ</v>
      </c>
      <c r="AB3419" s="237" t="s">
        <v>3496</v>
      </c>
      <c r="AC3419" s="237" t="str">
        <f t="shared" si="581"/>
        <v>989</v>
      </c>
      <c r="AD3419" s="237" t="str">
        <f t="shared" si="582"/>
        <v>4703</v>
      </c>
      <c r="AE3419" s="237" t="s">
        <v>3368</v>
      </c>
      <c r="AF3419" s="237" t="s">
        <v>3503</v>
      </c>
      <c r="AG3419" s="237" t="str">
        <f t="shared" si="583"/>
        <v>登米市石越町南郷字小谷地前１－１</v>
      </c>
      <c r="AH3419" s="237" t="s">
        <v>3504</v>
      </c>
      <c r="AI3419" s="237" t="s">
        <v>3505</v>
      </c>
      <c r="AJ3419" s="237" t="s">
        <v>260</v>
      </c>
    </row>
    <row r="3420" spans="1:36">
      <c r="A3420" s="237" t="str">
        <f t="shared" si="575"/>
        <v>0431200237計画相談支援</v>
      </c>
      <c r="B3420" s="237" t="s">
        <v>3494</v>
      </c>
      <c r="C3420" s="237" t="s">
        <v>3495</v>
      </c>
      <c r="D3420" s="237" t="str">
        <f t="shared" si="576"/>
        <v>イリョウホウジンザイダンアネハショウフウカイ</v>
      </c>
      <c r="E3420" s="237" t="s">
        <v>3496</v>
      </c>
      <c r="F3420" s="237" t="str">
        <f t="shared" si="577"/>
        <v>989</v>
      </c>
      <c r="G3420" s="237" t="str">
        <f t="shared" si="578"/>
        <v>4703</v>
      </c>
      <c r="H3420" s="237" t="s">
        <v>3497</v>
      </c>
      <c r="I3420" s="237" t="str">
        <f t="shared" si="579"/>
        <v>登米市石越町南郷字小谷地前２４５</v>
      </c>
      <c r="J3420" s="237" t="s">
        <v>3498</v>
      </c>
      <c r="K3420" s="237" t="s">
        <v>3499</v>
      </c>
      <c r="L3420" s="237" t="s">
        <v>248</v>
      </c>
      <c r="M3420" s="237" t="s">
        <v>3500</v>
      </c>
      <c r="N3420" s="237" t="s">
        <v>14931</v>
      </c>
      <c r="O3420" s="237" t="s">
        <v>14932</v>
      </c>
      <c r="P3420" s="237" t="s">
        <v>3496</v>
      </c>
      <c r="Q3420" s="237" t="s">
        <v>3368</v>
      </c>
      <c r="R3420" s="237" t="s">
        <v>3503</v>
      </c>
      <c r="S3420" s="237" t="s">
        <v>3504</v>
      </c>
      <c r="T3420" s="237" t="s">
        <v>3505</v>
      </c>
      <c r="U3420" s="237" t="s">
        <v>14933</v>
      </c>
      <c r="V3420" s="237" t="s">
        <v>14641</v>
      </c>
      <c r="W3420" s="237"/>
      <c r="X3420" s="237"/>
      <c r="Y3420" s="237" t="s">
        <v>14931</v>
      </c>
      <c r="Z3420" s="237" t="s">
        <v>14932</v>
      </c>
      <c r="AA3420" s="237" t="str">
        <f t="shared" si="580"/>
        <v>ポレポレ</v>
      </c>
      <c r="AB3420" s="237" t="s">
        <v>3496</v>
      </c>
      <c r="AC3420" s="237" t="str">
        <f t="shared" si="581"/>
        <v>989</v>
      </c>
      <c r="AD3420" s="237" t="str">
        <f t="shared" si="582"/>
        <v>4703</v>
      </c>
      <c r="AE3420" s="237" t="s">
        <v>3368</v>
      </c>
      <c r="AF3420" s="237" t="s">
        <v>3503</v>
      </c>
      <c r="AG3420" s="237" t="str">
        <f t="shared" si="583"/>
        <v>登米市石越町南郷字小谷地前１－１</v>
      </c>
      <c r="AH3420" s="237" t="s">
        <v>3504</v>
      </c>
      <c r="AI3420" s="237" t="s">
        <v>3505</v>
      </c>
      <c r="AJ3420" s="237" t="s">
        <v>260</v>
      </c>
    </row>
    <row r="3421" spans="1:36">
      <c r="A3421" s="237" t="str">
        <f t="shared" si="575"/>
        <v>0431200237地域移行支援</v>
      </c>
      <c r="B3421" s="237" t="s">
        <v>3494</v>
      </c>
      <c r="C3421" s="237" t="s">
        <v>3495</v>
      </c>
      <c r="D3421" s="237" t="str">
        <f t="shared" si="576"/>
        <v>イリョウホウジンザイダンアネハショウフウカイ</v>
      </c>
      <c r="E3421" s="237" t="s">
        <v>3496</v>
      </c>
      <c r="F3421" s="237" t="str">
        <f t="shared" si="577"/>
        <v>989</v>
      </c>
      <c r="G3421" s="237" t="str">
        <f t="shared" si="578"/>
        <v>4703</v>
      </c>
      <c r="H3421" s="237" t="s">
        <v>3497</v>
      </c>
      <c r="I3421" s="237" t="str">
        <f t="shared" si="579"/>
        <v>登米市石越町南郷字小谷地前２４５</v>
      </c>
      <c r="J3421" s="237" t="s">
        <v>3498</v>
      </c>
      <c r="K3421" s="237" t="s">
        <v>3499</v>
      </c>
      <c r="L3421" s="237" t="s">
        <v>248</v>
      </c>
      <c r="M3421" s="237" t="s">
        <v>3500</v>
      </c>
      <c r="N3421" s="237" t="s">
        <v>14931</v>
      </c>
      <c r="O3421" s="237" t="s">
        <v>14932</v>
      </c>
      <c r="P3421" s="237" t="s">
        <v>3496</v>
      </c>
      <c r="Q3421" s="237" t="s">
        <v>3368</v>
      </c>
      <c r="R3421" s="237" t="s">
        <v>3503</v>
      </c>
      <c r="S3421" s="237" t="s">
        <v>3504</v>
      </c>
      <c r="T3421" s="237" t="s">
        <v>3505</v>
      </c>
      <c r="U3421" s="237" t="s">
        <v>14933</v>
      </c>
      <c r="V3421" s="237" t="s">
        <v>14623</v>
      </c>
      <c r="W3421" s="237"/>
      <c r="X3421" s="237"/>
      <c r="Y3421" s="237" t="s">
        <v>14931</v>
      </c>
      <c r="Z3421" s="237" t="s">
        <v>14932</v>
      </c>
      <c r="AA3421" s="237" t="str">
        <f t="shared" si="580"/>
        <v>ポレポレ</v>
      </c>
      <c r="AB3421" s="237" t="s">
        <v>3496</v>
      </c>
      <c r="AC3421" s="237" t="str">
        <f t="shared" si="581"/>
        <v>989</v>
      </c>
      <c r="AD3421" s="237" t="str">
        <f t="shared" si="582"/>
        <v>4703</v>
      </c>
      <c r="AE3421" s="237" t="s">
        <v>3368</v>
      </c>
      <c r="AF3421" s="237" t="s">
        <v>3503</v>
      </c>
      <c r="AG3421" s="237" t="str">
        <f t="shared" si="583"/>
        <v>登米市石越町南郷字小谷地前１－１</v>
      </c>
      <c r="AH3421" s="237" t="s">
        <v>3504</v>
      </c>
      <c r="AI3421" s="237" t="s">
        <v>3505</v>
      </c>
      <c r="AJ3421" s="237" t="s">
        <v>332</v>
      </c>
    </row>
    <row r="3422" spans="1:36">
      <c r="A3422" s="237" t="str">
        <f t="shared" si="575"/>
        <v>0431200237地域定着支援</v>
      </c>
      <c r="B3422" s="237" t="s">
        <v>3494</v>
      </c>
      <c r="C3422" s="237" t="s">
        <v>3495</v>
      </c>
      <c r="D3422" s="237" t="str">
        <f t="shared" si="576"/>
        <v>イリョウホウジンザイダンアネハショウフウカイ</v>
      </c>
      <c r="E3422" s="237" t="s">
        <v>3496</v>
      </c>
      <c r="F3422" s="237" t="str">
        <f t="shared" si="577"/>
        <v>989</v>
      </c>
      <c r="G3422" s="237" t="str">
        <f t="shared" si="578"/>
        <v>4703</v>
      </c>
      <c r="H3422" s="237" t="s">
        <v>3497</v>
      </c>
      <c r="I3422" s="237" t="str">
        <f t="shared" si="579"/>
        <v>登米市石越町南郷字小谷地前２４５</v>
      </c>
      <c r="J3422" s="237" t="s">
        <v>3498</v>
      </c>
      <c r="K3422" s="237" t="s">
        <v>3499</v>
      </c>
      <c r="L3422" s="237" t="s">
        <v>248</v>
      </c>
      <c r="M3422" s="237" t="s">
        <v>3500</v>
      </c>
      <c r="N3422" s="237" t="s">
        <v>14931</v>
      </c>
      <c r="O3422" s="237" t="s">
        <v>14932</v>
      </c>
      <c r="P3422" s="237" t="s">
        <v>3496</v>
      </c>
      <c r="Q3422" s="237" t="s">
        <v>3368</v>
      </c>
      <c r="R3422" s="237" t="s">
        <v>3503</v>
      </c>
      <c r="S3422" s="237" t="s">
        <v>3504</v>
      </c>
      <c r="T3422" s="237" t="s">
        <v>3505</v>
      </c>
      <c r="U3422" s="237" t="s">
        <v>14933</v>
      </c>
      <c r="V3422" s="237" t="s">
        <v>14625</v>
      </c>
      <c r="W3422" s="237"/>
      <c r="X3422" s="237"/>
      <c r="Y3422" s="237" t="s">
        <v>14931</v>
      </c>
      <c r="Z3422" s="237" t="s">
        <v>14932</v>
      </c>
      <c r="AA3422" s="237" t="str">
        <f t="shared" si="580"/>
        <v>ポレポレ</v>
      </c>
      <c r="AB3422" s="237" t="s">
        <v>3496</v>
      </c>
      <c r="AC3422" s="237" t="str">
        <f t="shared" si="581"/>
        <v>989</v>
      </c>
      <c r="AD3422" s="237" t="str">
        <f t="shared" si="582"/>
        <v>4703</v>
      </c>
      <c r="AE3422" s="237" t="s">
        <v>3368</v>
      </c>
      <c r="AF3422" s="237" t="s">
        <v>3503</v>
      </c>
      <c r="AG3422" s="237" t="str">
        <f t="shared" si="583"/>
        <v>登米市石越町南郷字小谷地前１－１</v>
      </c>
      <c r="AH3422" s="237" t="s">
        <v>3504</v>
      </c>
      <c r="AI3422" s="237" t="s">
        <v>3505</v>
      </c>
      <c r="AJ3422" s="237" t="s">
        <v>332</v>
      </c>
    </row>
    <row r="3423" spans="1:36">
      <c r="A3423" s="237" t="str">
        <f t="shared" si="575"/>
        <v>0431200302計画相談支援</v>
      </c>
      <c r="B3423" s="237" t="s">
        <v>3421</v>
      </c>
      <c r="C3423" s="237" t="s">
        <v>3422</v>
      </c>
      <c r="D3423" s="237" t="str">
        <f t="shared" si="576"/>
        <v>シャカイフクシホウジンハントクカイ</v>
      </c>
      <c r="E3423" s="237" t="s">
        <v>3423</v>
      </c>
      <c r="F3423" s="237" t="str">
        <f t="shared" si="577"/>
        <v>987</v>
      </c>
      <c r="G3423" s="237" t="str">
        <f t="shared" si="578"/>
        <v>0311</v>
      </c>
      <c r="H3423" s="237" t="s">
        <v>3424</v>
      </c>
      <c r="I3423" s="237" t="str">
        <f t="shared" si="579"/>
        <v>登米市米山町字桜岡貝待井３４番地１</v>
      </c>
      <c r="J3423" s="237" t="s">
        <v>3425</v>
      </c>
      <c r="K3423" s="237" t="s">
        <v>3426</v>
      </c>
      <c r="L3423" s="237" t="s">
        <v>248</v>
      </c>
      <c r="M3423" s="237" t="s">
        <v>3427</v>
      </c>
      <c r="N3423" s="237" t="s">
        <v>14934</v>
      </c>
      <c r="O3423" s="237" t="s">
        <v>14935</v>
      </c>
      <c r="P3423" s="237" t="s">
        <v>3487</v>
      </c>
      <c r="Q3423" s="237" t="s">
        <v>3368</v>
      </c>
      <c r="R3423" s="237" t="s">
        <v>14936</v>
      </c>
      <c r="S3423" s="237" t="s">
        <v>3492</v>
      </c>
      <c r="T3423" s="237" t="s">
        <v>3493</v>
      </c>
      <c r="U3423" s="237" t="s">
        <v>14937</v>
      </c>
      <c r="V3423" s="237" t="s">
        <v>14641</v>
      </c>
      <c r="W3423" s="237"/>
      <c r="X3423" s="237"/>
      <c r="Y3423" s="237" t="s">
        <v>14934</v>
      </c>
      <c r="Z3423" s="237" t="s">
        <v>14935</v>
      </c>
      <c r="AA3423" s="237" t="str">
        <f t="shared" si="580"/>
        <v>フラット</v>
      </c>
      <c r="AB3423" s="237" t="s">
        <v>3487</v>
      </c>
      <c r="AC3423" s="237" t="str">
        <f t="shared" si="581"/>
        <v>987</v>
      </c>
      <c r="AD3423" s="237" t="str">
        <f t="shared" si="582"/>
        <v>0301</v>
      </c>
      <c r="AE3423" s="237" t="s">
        <v>3368</v>
      </c>
      <c r="AF3423" s="237" t="s">
        <v>14936</v>
      </c>
      <c r="AG3423" s="237" t="str">
        <f t="shared" si="583"/>
        <v>登米市米山町善王寺相ノ田１０１－１</v>
      </c>
      <c r="AH3423" s="237" t="s">
        <v>3492</v>
      </c>
      <c r="AI3423" s="237" t="s">
        <v>3493</v>
      </c>
      <c r="AJ3423" s="237" t="s">
        <v>260</v>
      </c>
    </row>
    <row r="3424" spans="1:36">
      <c r="A3424" s="237" t="str">
        <f t="shared" si="575"/>
        <v>0431200484地域移行支援</v>
      </c>
      <c r="B3424" s="237" t="s">
        <v>14938</v>
      </c>
      <c r="C3424" s="237" t="s">
        <v>14939</v>
      </c>
      <c r="D3424" s="237" t="str">
        <f t="shared" si="576"/>
        <v>イリョウホウジンザイダン　アネハショウフウカイ</v>
      </c>
      <c r="E3424" s="237" t="s">
        <v>3496</v>
      </c>
      <c r="F3424" s="237" t="str">
        <f t="shared" si="577"/>
        <v>989</v>
      </c>
      <c r="G3424" s="237" t="str">
        <f t="shared" si="578"/>
        <v>4703</v>
      </c>
      <c r="H3424" s="237" t="s">
        <v>3497</v>
      </c>
      <c r="I3424" s="237" t="str">
        <f t="shared" si="579"/>
        <v>登米市石越町南郷字小谷地前２４５</v>
      </c>
      <c r="J3424" s="237" t="s">
        <v>3498</v>
      </c>
      <c r="K3424" s="237" t="s">
        <v>3499</v>
      </c>
      <c r="L3424" s="237" t="s">
        <v>248</v>
      </c>
      <c r="M3424" s="237" t="s">
        <v>14940</v>
      </c>
      <c r="N3424" s="237" t="s">
        <v>14931</v>
      </c>
      <c r="O3424" s="237" t="s">
        <v>14932</v>
      </c>
      <c r="P3424" s="237" t="s">
        <v>3496</v>
      </c>
      <c r="Q3424" s="237" t="s">
        <v>3368</v>
      </c>
      <c r="R3424" s="237" t="s">
        <v>3503</v>
      </c>
      <c r="S3424" s="237" t="s">
        <v>3504</v>
      </c>
      <c r="T3424" s="237" t="s">
        <v>3505</v>
      </c>
      <c r="U3424" s="237" t="s">
        <v>14941</v>
      </c>
      <c r="V3424" s="237" t="s">
        <v>14623</v>
      </c>
      <c r="W3424" s="237"/>
      <c r="X3424" s="237"/>
      <c r="Y3424" s="237" t="s">
        <v>14931</v>
      </c>
      <c r="Z3424" s="237" t="s">
        <v>14932</v>
      </c>
      <c r="AA3424" s="237" t="str">
        <f t="shared" si="580"/>
        <v>ポレポレ</v>
      </c>
      <c r="AB3424" s="237" t="s">
        <v>3496</v>
      </c>
      <c r="AC3424" s="237" t="str">
        <f t="shared" si="581"/>
        <v>989</v>
      </c>
      <c r="AD3424" s="237" t="str">
        <f t="shared" si="582"/>
        <v>4703</v>
      </c>
      <c r="AE3424" s="237" t="s">
        <v>3368</v>
      </c>
      <c r="AF3424" s="237" t="s">
        <v>3503</v>
      </c>
      <c r="AG3424" s="237" t="str">
        <f t="shared" si="583"/>
        <v>登米市石越町南郷字小谷地前１－１</v>
      </c>
      <c r="AH3424" s="237" t="s">
        <v>3504</v>
      </c>
      <c r="AI3424" s="237" t="s">
        <v>3505</v>
      </c>
      <c r="AJ3424" s="237" t="s">
        <v>260</v>
      </c>
    </row>
    <row r="3425" spans="1:36">
      <c r="A3425" s="237" t="str">
        <f t="shared" si="575"/>
        <v>0431200484地域定着支援</v>
      </c>
      <c r="B3425" s="237" t="s">
        <v>14938</v>
      </c>
      <c r="C3425" s="237" t="s">
        <v>14939</v>
      </c>
      <c r="D3425" s="237" t="str">
        <f t="shared" si="576"/>
        <v>イリョウホウジンザイダン　アネハショウフウカイ</v>
      </c>
      <c r="E3425" s="237" t="s">
        <v>3496</v>
      </c>
      <c r="F3425" s="237" t="str">
        <f t="shared" si="577"/>
        <v>989</v>
      </c>
      <c r="G3425" s="237" t="str">
        <f t="shared" si="578"/>
        <v>4703</v>
      </c>
      <c r="H3425" s="237" t="s">
        <v>3497</v>
      </c>
      <c r="I3425" s="237" t="str">
        <f t="shared" si="579"/>
        <v>登米市石越町南郷字小谷地前２４５</v>
      </c>
      <c r="J3425" s="237" t="s">
        <v>3498</v>
      </c>
      <c r="K3425" s="237" t="s">
        <v>3499</v>
      </c>
      <c r="L3425" s="237" t="s">
        <v>248</v>
      </c>
      <c r="M3425" s="237" t="s">
        <v>14940</v>
      </c>
      <c r="N3425" s="237" t="s">
        <v>14931</v>
      </c>
      <c r="O3425" s="237" t="s">
        <v>14932</v>
      </c>
      <c r="P3425" s="237" t="s">
        <v>3496</v>
      </c>
      <c r="Q3425" s="237" t="s">
        <v>3368</v>
      </c>
      <c r="R3425" s="237" t="s">
        <v>3503</v>
      </c>
      <c r="S3425" s="237" t="s">
        <v>3504</v>
      </c>
      <c r="T3425" s="237" t="s">
        <v>3505</v>
      </c>
      <c r="U3425" s="237" t="s">
        <v>14941</v>
      </c>
      <c r="V3425" s="237" t="s">
        <v>14625</v>
      </c>
      <c r="W3425" s="237"/>
      <c r="X3425" s="237"/>
      <c r="Y3425" s="237" t="s">
        <v>14931</v>
      </c>
      <c r="Z3425" s="237" t="s">
        <v>14932</v>
      </c>
      <c r="AA3425" s="237" t="str">
        <f t="shared" si="580"/>
        <v>ポレポレ</v>
      </c>
      <c r="AB3425" s="237" t="s">
        <v>3496</v>
      </c>
      <c r="AC3425" s="237" t="str">
        <f t="shared" si="581"/>
        <v>989</v>
      </c>
      <c r="AD3425" s="237" t="str">
        <f t="shared" si="582"/>
        <v>4703</v>
      </c>
      <c r="AE3425" s="237" t="s">
        <v>3368</v>
      </c>
      <c r="AF3425" s="237" t="s">
        <v>3503</v>
      </c>
      <c r="AG3425" s="237" t="str">
        <f t="shared" si="583"/>
        <v>登米市石越町南郷字小谷地前１－１</v>
      </c>
      <c r="AH3425" s="237" t="s">
        <v>3504</v>
      </c>
      <c r="AI3425" s="237" t="s">
        <v>3505</v>
      </c>
      <c r="AJ3425" s="237" t="s">
        <v>260</v>
      </c>
    </row>
    <row r="3426" spans="1:36">
      <c r="A3426" s="237" t="str">
        <f t="shared" si="575"/>
        <v>0431300011計画相談支援</v>
      </c>
      <c r="B3426" s="237" t="s">
        <v>3801</v>
      </c>
      <c r="C3426" s="237" t="s">
        <v>3802</v>
      </c>
      <c r="D3426" s="237" t="str">
        <f t="shared" si="576"/>
        <v>シャカイフクシホウジン　クリハラシュウホウカイ</v>
      </c>
      <c r="E3426" s="237" t="s">
        <v>3803</v>
      </c>
      <c r="F3426" s="237" t="str">
        <f t="shared" si="577"/>
        <v>989</v>
      </c>
      <c r="G3426" s="237" t="str">
        <f t="shared" si="578"/>
        <v>5173</v>
      </c>
      <c r="H3426" s="237" t="s">
        <v>3804</v>
      </c>
      <c r="I3426" s="237" t="str">
        <f t="shared" si="579"/>
        <v>栗原市金成梨崎道ノ上７番地の１</v>
      </c>
      <c r="J3426" s="237" t="s">
        <v>3805</v>
      </c>
      <c r="K3426" s="237" t="s">
        <v>3806</v>
      </c>
      <c r="L3426" s="237" t="s">
        <v>248</v>
      </c>
      <c r="M3426" s="237" t="s">
        <v>3807</v>
      </c>
      <c r="N3426" s="237" t="s">
        <v>14942</v>
      </c>
      <c r="O3426" s="237" t="s">
        <v>14943</v>
      </c>
      <c r="P3426" s="237" t="s">
        <v>4067</v>
      </c>
      <c r="Q3426" s="237" t="s">
        <v>3773</v>
      </c>
      <c r="R3426" s="237" t="s">
        <v>14944</v>
      </c>
      <c r="S3426" s="237" t="s">
        <v>14945</v>
      </c>
      <c r="T3426" s="237" t="s">
        <v>14946</v>
      </c>
      <c r="U3426" s="237" t="s">
        <v>14947</v>
      </c>
      <c r="V3426" s="237" t="s">
        <v>14641</v>
      </c>
      <c r="W3426" s="237"/>
      <c r="X3426" s="237"/>
      <c r="Y3426" s="237" t="s">
        <v>14948</v>
      </c>
      <c r="Z3426" s="237" t="s">
        <v>14949</v>
      </c>
      <c r="AA3426" s="237" t="str">
        <f t="shared" si="580"/>
        <v>ショウガイシャソウダンシエンセンター　アライブ</v>
      </c>
      <c r="AB3426" s="237" t="s">
        <v>4067</v>
      </c>
      <c r="AC3426" s="237" t="str">
        <f t="shared" si="581"/>
        <v>987</v>
      </c>
      <c r="AD3426" s="237" t="str">
        <f t="shared" si="582"/>
        <v>2216</v>
      </c>
      <c r="AE3426" s="237" t="s">
        <v>3773</v>
      </c>
      <c r="AF3426" s="237" t="s">
        <v>14944</v>
      </c>
      <c r="AG3426" s="237" t="str">
        <f t="shared" si="583"/>
        <v>栗原市築館伊豆１丁目１番１２号</v>
      </c>
      <c r="AH3426" s="237" t="s">
        <v>14945</v>
      </c>
      <c r="AI3426" s="237" t="s">
        <v>14946</v>
      </c>
      <c r="AJ3426" s="237" t="s">
        <v>260</v>
      </c>
    </row>
    <row r="3427" spans="1:36">
      <c r="A3427" s="237" t="str">
        <f t="shared" si="575"/>
        <v>0431300029計画相談支援</v>
      </c>
      <c r="B3427" s="237" t="s">
        <v>3940</v>
      </c>
      <c r="C3427" s="237" t="s">
        <v>3941</v>
      </c>
      <c r="D3427" s="237" t="str">
        <f t="shared" si="576"/>
        <v>カブシキガイシャソワンモンド</v>
      </c>
      <c r="E3427" s="237" t="s">
        <v>3942</v>
      </c>
      <c r="F3427" s="237" t="str">
        <f t="shared" si="577"/>
        <v>989</v>
      </c>
      <c r="G3427" s="237" t="str">
        <f t="shared" si="578"/>
        <v>6223</v>
      </c>
      <c r="H3427" s="237" t="s">
        <v>3943</v>
      </c>
      <c r="I3427" s="237" t="str">
        <f t="shared" si="579"/>
        <v>大崎市古川字上古川２７１</v>
      </c>
      <c r="J3427" s="237" t="s">
        <v>3944</v>
      </c>
      <c r="K3427" s="237" t="s">
        <v>3945</v>
      </c>
      <c r="L3427" s="237" t="s">
        <v>339</v>
      </c>
      <c r="M3427" s="237" t="s">
        <v>3946</v>
      </c>
      <c r="N3427" s="237" t="s">
        <v>14950</v>
      </c>
      <c r="O3427" s="237" t="s">
        <v>14951</v>
      </c>
      <c r="P3427" s="237" t="s">
        <v>3777</v>
      </c>
      <c r="Q3427" s="237" t="s">
        <v>3773</v>
      </c>
      <c r="R3427" s="237" t="s">
        <v>3949</v>
      </c>
      <c r="S3427" s="237" t="s">
        <v>3950</v>
      </c>
      <c r="T3427" s="237" t="s">
        <v>3951</v>
      </c>
      <c r="U3427" s="237" t="s">
        <v>14952</v>
      </c>
      <c r="V3427" s="237" t="s">
        <v>14641</v>
      </c>
      <c r="W3427" s="237"/>
      <c r="X3427" s="237"/>
      <c r="Y3427" s="237" t="s">
        <v>14950</v>
      </c>
      <c r="Z3427" s="237" t="s">
        <v>14951</v>
      </c>
      <c r="AA3427" s="237" t="str">
        <f t="shared" si="580"/>
        <v>ホワイトベアクリハラソウダンシエンセンター</v>
      </c>
      <c r="AB3427" s="237" t="s">
        <v>3777</v>
      </c>
      <c r="AC3427" s="237" t="str">
        <f t="shared" si="581"/>
        <v>987</v>
      </c>
      <c r="AD3427" s="237" t="str">
        <f t="shared" si="582"/>
        <v>2252</v>
      </c>
      <c r="AE3427" s="237" t="s">
        <v>3773</v>
      </c>
      <c r="AF3427" s="237" t="s">
        <v>3949</v>
      </c>
      <c r="AG3427" s="237" t="str">
        <f t="shared" si="583"/>
        <v>栗原市築館薬師３丁目２番１号</v>
      </c>
      <c r="AH3427" s="237" t="s">
        <v>3950</v>
      </c>
      <c r="AI3427" s="237" t="s">
        <v>3951</v>
      </c>
      <c r="AJ3427" s="237" t="s">
        <v>260</v>
      </c>
    </row>
    <row r="3428" spans="1:36">
      <c r="A3428" s="237" t="str">
        <f t="shared" si="575"/>
        <v>0431300037計画相談支援</v>
      </c>
      <c r="B3428" s="237" t="s">
        <v>3789</v>
      </c>
      <c r="C3428" s="237" t="s">
        <v>3790</v>
      </c>
      <c r="D3428" s="237" t="str">
        <f t="shared" si="576"/>
        <v>トクテイヒエイリカツドウホウジン　ミヤギシンタイショウガイシャサポートクラブ</v>
      </c>
      <c r="E3428" s="237" t="s">
        <v>3791</v>
      </c>
      <c r="F3428" s="237" t="str">
        <f t="shared" si="577"/>
        <v>987</v>
      </c>
      <c r="G3428" s="237" t="str">
        <f t="shared" si="578"/>
        <v>2308</v>
      </c>
      <c r="H3428" s="237" t="s">
        <v>3792</v>
      </c>
      <c r="I3428" s="237" t="str">
        <f t="shared" si="579"/>
        <v>栗原市一迫真坂字鶴町135-4</v>
      </c>
      <c r="J3428" s="237" t="s">
        <v>3793</v>
      </c>
      <c r="K3428" s="237" t="s">
        <v>3794</v>
      </c>
      <c r="L3428" s="237" t="s">
        <v>1466</v>
      </c>
      <c r="M3428" s="237" t="s">
        <v>3795</v>
      </c>
      <c r="N3428" s="237" t="s">
        <v>14953</v>
      </c>
      <c r="O3428" s="237" t="s">
        <v>14954</v>
      </c>
      <c r="P3428" s="237" t="s">
        <v>3791</v>
      </c>
      <c r="Q3428" s="237" t="s">
        <v>3773</v>
      </c>
      <c r="R3428" s="237" t="s">
        <v>14955</v>
      </c>
      <c r="S3428" s="237" t="s">
        <v>3793</v>
      </c>
      <c r="T3428" s="237" t="s">
        <v>3794</v>
      </c>
      <c r="U3428" s="237" t="s">
        <v>14956</v>
      </c>
      <c r="V3428" s="237" t="s">
        <v>14641</v>
      </c>
      <c r="W3428" s="237"/>
      <c r="X3428" s="237"/>
      <c r="Y3428" s="237" t="s">
        <v>14953</v>
      </c>
      <c r="Z3428" s="237" t="s">
        <v>14954</v>
      </c>
      <c r="AA3428" s="237" t="str">
        <f t="shared" si="580"/>
        <v>ソウダンシエンコロンブス</v>
      </c>
      <c r="AB3428" s="237" t="s">
        <v>3791</v>
      </c>
      <c r="AC3428" s="237" t="str">
        <f t="shared" si="581"/>
        <v>987</v>
      </c>
      <c r="AD3428" s="237" t="str">
        <f t="shared" si="582"/>
        <v>2308</v>
      </c>
      <c r="AE3428" s="237" t="s">
        <v>3773</v>
      </c>
      <c r="AF3428" s="237" t="s">
        <v>14955</v>
      </c>
      <c r="AG3428" s="237" t="str">
        <f t="shared" si="583"/>
        <v>栗原市一迫真坂字鶴町１３５番地４</v>
      </c>
      <c r="AH3428" s="237" t="s">
        <v>3793</v>
      </c>
      <c r="AI3428" s="237" t="s">
        <v>3794</v>
      </c>
      <c r="AJ3428" s="237" t="s">
        <v>260</v>
      </c>
    </row>
    <row r="3429" spans="1:36">
      <c r="A3429" s="237" t="str">
        <f t="shared" si="575"/>
        <v>0431300045相談支援事業</v>
      </c>
      <c r="B3429" s="237" t="s">
        <v>3801</v>
      </c>
      <c r="C3429" s="237" t="s">
        <v>3802</v>
      </c>
      <c r="D3429" s="237" t="str">
        <f t="shared" si="576"/>
        <v>シャカイフクシホウジン　クリハラシュウホウカイ</v>
      </c>
      <c r="E3429" s="237" t="s">
        <v>3803</v>
      </c>
      <c r="F3429" s="237" t="str">
        <f t="shared" si="577"/>
        <v>989</v>
      </c>
      <c r="G3429" s="237" t="str">
        <f t="shared" si="578"/>
        <v>5173</v>
      </c>
      <c r="H3429" s="237" t="s">
        <v>3804</v>
      </c>
      <c r="I3429" s="237" t="str">
        <f t="shared" si="579"/>
        <v>栗原市金成梨崎道ノ上７番地の１</v>
      </c>
      <c r="J3429" s="237" t="s">
        <v>3805</v>
      </c>
      <c r="K3429" s="237" t="s">
        <v>3806</v>
      </c>
      <c r="L3429" s="237" t="s">
        <v>248</v>
      </c>
      <c r="M3429" s="237" t="s">
        <v>3807</v>
      </c>
      <c r="N3429" s="237" t="s">
        <v>14942</v>
      </c>
      <c r="O3429" s="237" t="s">
        <v>14943</v>
      </c>
      <c r="P3429" s="237" t="s">
        <v>4067</v>
      </c>
      <c r="Q3429" s="237" t="s">
        <v>3773</v>
      </c>
      <c r="R3429" s="237" t="s">
        <v>14957</v>
      </c>
      <c r="S3429" s="237" t="s">
        <v>3805</v>
      </c>
      <c r="T3429" s="237" t="s">
        <v>3806</v>
      </c>
      <c r="U3429" s="237" t="s">
        <v>14958</v>
      </c>
      <c r="V3429" s="237" t="s">
        <v>14621</v>
      </c>
      <c r="W3429" s="237"/>
      <c r="X3429" s="237"/>
      <c r="Y3429" s="237" t="s">
        <v>14942</v>
      </c>
      <c r="Z3429" s="237" t="s">
        <v>14943</v>
      </c>
      <c r="AA3429" s="237" t="str">
        <f t="shared" si="580"/>
        <v>ショウガイシャソウダンシエンセンターアライブ</v>
      </c>
      <c r="AB3429" s="237" t="s">
        <v>4067</v>
      </c>
      <c r="AC3429" s="237" t="str">
        <f t="shared" si="581"/>
        <v>987</v>
      </c>
      <c r="AD3429" s="237" t="str">
        <f t="shared" si="582"/>
        <v>2216</v>
      </c>
      <c r="AE3429" s="237" t="s">
        <v>3773</v>
      </c>
      <c r="AF3429" s="237" t="s">
        <v>14957</v>
      </c>
      <c r="AG3429" s="237" t="str">
        <f t="shared" si="583"/>
        <v>栗原市築館伊豆一丁目1-12</v>
      </c>
      <c r="AH3429" s="237" t="s">
        <v>3805</v>
      </c>
      <c r="AI3429" s="237" t="s">
        <v>3806</v>
      </c>
      <c r="AJ3429" s="237" t="s">
        <v>260</v>
      </c>
    </row>
    <row r="3430" spans="1:36">
      <c r="A3430" s="237" t="str">
        <f t="shared" si="575"/>
        <v>0431300045地域移行支援</v>
      </c>
      <c r="B3430" s="237" t="s">
        <v>3801</v>
      </c>
      <c r="C3430" s="237" t="s">
        <v>3802</v>
      </c>
      <c r="D3430" s="237" t="str">
        <f t="shared" si="576"/>
        <v>シャカイフクシホウジン　クリハラシュウホウカイ</v>
      </c>
      <c r="E3430" s="237" t="s">
        <v>3803</v>
      </c>
      <c r="F3430" s="237" t="str">
        <f t="shared" si="577"/>
        <v>989</v>
      </c>
      <c r="G3430" s="237" t="str">
        <f t="shared" si="578"/>
        <v>5173</v>
      </c>
      <c r="H3430" s="237" t="s">
        <v>3804</v>
      </c>
      <c r="I3430" s="237" t="str">
        <f t="shared" si="579"/>
        <v>栗原市金成梨崎道ノ上７番地の１</v>
      </c>
      <c r="J3430" s="237" t="s">
        <v>3805</v>
      </c>
      <c r="K3430" s="237" t="s">
        <v>3806</v>
      </c>
      <c r="L3430" s="237" t="s">
        <v>248</v>
      </c>
      <c r="M3430" s="237" t="s">
        <v>3807</v>
      </c>
      <c r="N3430" s="237" t="s">
        <v>14942</v>
      </c>
      <c r="O3430" s="237" t="s">
        <v>14943</v>
      </c>
      <c r="P3430" s="237" t="s">
        <v>4067</v>
      </c>
      <c r="Q3430" s="237" t="s">
        <v>3773</v>
      </c>
      <c r="R3430" s="237" t="s">
        <v>14957</v>
      </c>
      <c r="S3430" s="237" t="s">
        <v>3805</v>
      </c>
      <c r="T3430" s="237" t="s">
        <v>3806</v>
      </c>
      <c r="U3430" s="237" t="s">
        <v>14958</v>
      </c>
      <c r="V3430" s="237" t="s">
        <v>14623</v>
      </c>
      <c r="W3430" s="237"/>
      <c r="X3430" s="237"/>
      <c r="Y3430" s="237" t="s">
        <v>14942</v>
      </c>
      <c r="Z3430" s="237" t="s">
        <v>14943</v>
      </c>
      <c r="AA3430" s="237" t="str">
        <f t="shared" si="580"/>
        <v>ショウガイシャソウダンシエンセンターアライブ</v>
      </c>
      <c r="AB3430" s="237" t="s">
        <v>4067</v>
      </c>
      <c r="AC3430" s="237" t="str">
        <f t="shared" si="581"/>
        <v>987</v>
      </c>
      <c r="AD3430" s="237" t="str">
        <f t="shared" si="582"/>
        <v>2216</v>
      </c>
      <c r="AE3430" s="237" t="s">
        <v>3773</v>
      </c>
      <c r="AF3430" s="237" t="s">
        <v>14957</v>
      </c>
      <c r="AG3430" s="237" t="str">
        <f t="shared" si="583"/>
        <v>栗原市築館伊豆一丁目1-12</v>
      </c>
      <c r="AH3430" s="237" t="s">
        <v>3805</v>
      </c>
      <c r="AI3430" s="237" t="s">
        <v>3806</v>
      </c>
      <c r="AJ3430" s="237" t="s">
        <v>332</v>
      </c>
    </row>
    <row r="3431" spans="1:36">
      <c r="A3431" s="237" t="str">
        <f t="shared" si="575"/>
        <v>0431300045地域定着支援</v>
      </c>
      <c r="B3431" s="237" t="s">
        <v>3801</v>
      </c>
      <c r="C3431" s="237" t="s">
        <v>3802</v>
      </c>
      <c r="D3431" s="237" t="str">
        <f t="shared" si="576"/>
        <v>シャカイフクシホウジン　クリハラシュウホウカイ</v>
      </c>
      <c r="E3431" s="237" t="s">
        <v>3803</v>
      </c>
      <c r="F3431" s="237" t="str">
        <f t="shared" si="577"/>
        <v>989</v>
      </c>
      <c r="G3431" s="237" t="str">
        <f t="shared" si="578"/>
        <v>5173</v>
      </c>
      <c r="H3431" s="237" t="s">
        <v>3804</v>
      </c>
      <c r="I3431" s="237" t="str">
        <f t="shared" si="579"/>
        <v>栗原市金成梨崎道ノ上７番地の１</v>
      </c>
      <c r="J3431" s="237" t="s">
        <v>3805</v>
      </c>
      <c r="K3431" s="237" t="s">
        <v>3806</v>
      </c>
      <c r="L3431" s="237" t="s">
        <v>248</v>
      </c>
      <c r="M3431" s="237" t="s">
        <v>3807</v>
      </c>
      <c r="N3431" s="237" t="s">
        <v>14942</v>
      </c>
      <c r="O3431" s="237" t="s">
        <v>14943</v>
      </c>
      <c r="P3431" s="237" t="s">
        <v>4067</v>
      </c>
      <c r="Q3431" s="237" t="s">
        <v>3773</v>
      </c>
      <c r="R3431" s="237" t="s">
        <v>14957</v>
      </c>
      <c r="S3431" s="237" t="s">
        <v>3805</v>
      </c>
      <c r="T3431" s="237" t="s">
        <v>3806</v>
      </c>
      <c r="U3431" s="237" t="s">
        <v>14958</v>
      </c>
      <c r="V3431" s="237" t="s">
        <v>14625</v>
      </c>
      <c r="W3431" s="237"/>
      <c r="X3431" s="237"/>
      <c r="Y3431" s="237" t="s">
        <v>14942</v>
      </c>
      <c r="Z3431" s="237" t="s">
        <v>14943</v>
      </c>
      <c r="AA3431" s="237" t="str">
        <f t="shared" si="580"/>
        <v>ショウガイシャソウダンシエンセンターアライブ</v>
      </c>
      <c r="AB3431" s="237" t="s">
        <v>4067</v>
      </c>
      <c r="AC3431" s="237" t="str">
        <f t="shared" si="581"/>
        <v>987</v>
      </c>
      <c r="AD3431" s="237" t="str">
        <f t="shared" si="582"/>
        <v>2216</v>
      </c>
      <c r="AE3431" s="237" t="s">
        <v>3773</v>
      </c>
      <c r="AF3431" s="237" t="s">
        <v>14957</v>
      </c>
      <c r="AG3431" s="237" t="str">
        <f t="shared" si="583"/>
        <v>栗原市築館伊豆一丁目1-12</v>
      </c>
      <c r="AH3431" s="237" t="s">
        <v>3805</v>
      </c>
      <c r="AI3431" s="237" t="s">
        <v>3806</v>
      </c>
      <c r="AJ3431" s="237" t="s">
        <v>332</v>
      </c>
    </row>
    <row r="3432" spans="1:36">
      <c r="A3432" s="237" t="str">
        <f t="shared" si="575"/>
        <v>0431300433計画相談支援</v>
      </c>
      <c r="B3432" s="237" t="s">
        <v>3926</v>
      </c>
      <c r="C3432" s="237" t="s">
        <v>3927</v>
      </c>
      <c r="D3432" s="237" t="str">
        <f t="shared" si="576"/>
        <v>シャカイフクシホウジンホウメイカイ</v>
      </c>
      <c r="E3432" s="237" t="s">
        <v>3928</v>
      </c>
      <c r="F3432" s="237" t="str">
        <f t="shared" si="577"/>
        <v>989</v>
      </c>
      <c r="G3432" s="237" t="str">
        <f t="shared" si="578"/>
        <v>5508</v>
      </c>
      <c r="H3432" s="237" t="s">
        <v>3929</v>
      </c>
      <c r="I3432" s="237" t="str">
        <f t="shared" si="579"/>
        <v>栗原市若柳武鎗字藤貫沢85番地</v>
      </c>
      <c r="J3432" s="237" t="s">
        <v>3930</v>
      </c>
      <c r="K3432" s="237" t="s">
        <v>3931</v>
      </c>
      <c r="L3432" s="237" t="s">
        <v>248</v>
      </c>
      <c r="M3432" s="237" t="s">
        <v>3932</v>
      </c>
      <c r="N3432" s="237" t="s">
        <v>14959</v>
      </c>
      <c r="O3432" s="237" t="s">
        <v>14960</v>
      </c>
      <c r="P3432" s="237" t="s">
        <v>13555</v>
      </c>
      <c r="Q3432" s="237" t="s">
        <v>3773</v>
      </c>
      <c r="R3432" s="237" t="s">
        <v>14961</v>
      </c>
      <c r="S3432" s="237" t="s">
        <v>14962</v>
      </c>
      <c r="T3432" s="237" t="s">
        <v>14963</v>
      </c>
      <c r="U3432" s="237" t="s">
        <v>14964</v>
      </c>
      <c r="V3432" s="237" t="s">
        <v>14641</v>
      </c>
      <c r="W3432" s="237"/>
      <c r="X3432" s="237"/>
      <c r="Y3432" s="237" t="s">
        <v>14959</v>
      </c>
      <c r="Z3432" s="237" t="s">
        <v>14960</v>
      </c>
      <c r="AA3432" s="237" t="str">
        <f t="shared" si="580"/>
        <v>ショウガイジ（シャ）ソウダンシエンジギョウショ　キボウ</v>
      </c>
      <c r="AB3432" s="237" t="s">
        <v>13555</v>
      </c>
      <c r="AC3432" s="237" t="str">
        <f t="shared" si="581"/>
        <v>989</v>
      </c>
      <c r="AD3432" s="237" t="str">
        <f t="shared" si="582"/>
        <v>5164</v>
      </c>
      <c r="AE3432" s="237" t="s">
        <v>3773</v>
      </c>
      <c r="AF3432" s="237" t="s">
        <v>14961</v>
      </c>
      <c r="AG3432" s="237" t="str">
        <f t="shared" si="583"/>
        <v>栗原市金成金生１１番地</v>
      </c>
      <c r="AH3432" s="237" t="s">
        <v>14962</v>
      </c>
      <c r="AI3432" s="237" t="s">
        <v>14963</v>
      </c>
      <c r="AJ3432" s="237" t="s">
        <v>260</v>
      </c>
    </row>
    <row r="3433" spans="1:36">
      <c r="A3433" s="237" t="str">
        <f t="shared" si="575"/>
        <v>0431300441計画相談支援</v>
      </c>
      <c r="B3433" s="237" t="s">
        <v>3773</v>
      </c>
      <c r="C3433" s="237" t="s">
        <v>4029</v>
      </c>
      <c r="D3433" s="237" t="str">
        <f t="shared" si="576"/>
        <v>クリハラシ</v>
      </c>
      <c r="E3433" s="237" t="s">
        <v>3777</v>
      </c>
      <c r="F3433" s="237" t="str">
        <f t="shared" si="577"/>
        <v>987</v>
      </c>
      <c r="G3433" s="237" t="str">
        <f t="shared" si="578"/>
        <v>2252</v>
      </c>
      <c r="H3433" s="237" t="s">
        <v>4030</v>
      </c>
      <c r="I3433" s="237" t="str">
        <f t="shared" si="579"/>
        <v>栗原市築館薬師１丁目７番１号</v>
      </c>
      <c r="J3433" s="237" t="s">
        <v>14965</v>
      </c>
      <c r="K3433" s="237" t="s">
        <v>14966</v>
      </c>
      <c r="L3433" s="237" t="s">
        <v>4033</v>
      </c>
      <c r="M3433" s="237" t="s">
        <v>14967</v>
      </c>
      <c r="N3433" s="237" t="s">
        <v>14968</v>
      </c>
      <c r="O3433" s="237" t="s">
        <v>14969</v>
      </c>
      <c r="P3433" s="237" t="s">
        <v>3914</v>
      </c>
      <c r="Q3433" s="237" t="s">
        <v>3773</v>
      </c>
      <c r="R3433" s="237" t="s">
        <v>14970</v>
      </c>
      <c r="S3433" s="237" t="s">
        <v>14971</v>
      </c>
      <c r="T3433" s="237" t="s">
        <v>14971</v>
      </c>
      <c r="U3433" s="237" t="s">
        <v>14972</v>
      </c>
      <c r="V3433" s="237" t="s">
        <v>14641</v>
      </c>
      <c r="W3433" s="237"/>
      <c r="X3433" s="237"/>
      <c r="Y3433" s="237" t="s">
        <v>14968</v>
      </c>
      <c r="Z3433" s="237" t="s">
        <v>14969</v>
      </c>
      <c r="AA3433" s="237" t="str">
        <f t="shared" si="580"/>
        <v>クリハラシリツハゲマシガクエン</v>
      </c>
      <c r="AB3433" s="237" t="s">
        <v>3914</v>
      </c>
      <c r="AC3433" s="237" t="str">
        <f t="shared" si="581"/>
        <v>987</v>
      </c>
      <c r="AD3433" s="237" t="str">
        <f t="shared" si="582"/>
        <v>2251</v>
      </c>
      <c r="AE3433" s="237" t="s">
        <v>3773</v>
      </c>
      <c r="AF3433" s="237" t="s">
        <v>14970</v>
      </c>
      <c r="AG3433" s="237" t="str">
        <f t="shared" si="583"/>
        <v>栗原市築館藤木４番５３号</v>
      </c>
      <c r="AH3433" s="237" t="s">
        <v>14971</v>
      </c>
      <c r="AI3433" s="237" t="s">
        <v>14971</v>
      </c>
      <c r="AJ3433" s="237" t="s">
        <v>260</v>
      </c>
    </row>
    <row r="3434" spans="1:36">
      <c r="A3434" s="237" t="str">
        <f t="shared" si="575"/>
        <v>0431300490計画相談支援</v>
      </c>
      <c r="B3434" s="237" t="s">
        <v>3775</v>
      </c>
      <c r="C3434" s="237" t="s">
        <v>3776</v>
      </c>
      <c r="D3434" s="237" t="str">
        <f t="shared" si="576"/>
        <v>シャカイフクシホウジンクリハラシシャカイフクシキョウギカイ</v>
      </c>
      <c r="E3434" s="237" t="s">
        <v>3777</v>
      </c>
      <c r="F3434" s="237" t="str">
        <f t="shared" si="577"/>
        <v>987</v>
      </c>
      <c r="G3434" s="237" t="str">
        <f t="shared" si="578"/>
        <v>2252</v>
      </c>
      <c r="H3434" s="237" t="s">
        <v>3778</v>
      </c>
      <c r="I3434" s="237" t="str">
        <f t="shared" si="579"/>
        <v>栗原市築館薬師3丁目6-2</v>
      </c>
      <c r="J3434" s="237" t="s">
        <v>3779</v>
      </c>
      <c r="K3434" s="237" t="s">
        <v>3780</v>
      </c>
      <c r="L3434" s="237" t="s">
        <v>353</v>
      </c>
      <c r="M3434" s="237" t="s">
        <v>3781</v>
      </c>
      <c r="N3434" s="237" t="s">
        <v>14973</v>
      </c>
      <c r="O3434" s="237" t="s">
        <v>14974</v>
      </c>
      <c r="P3434" s="237" t="s">
        <v>3784</v>
      </c>
      <c r="Q3434" s="237" t="s">
        <v>3773</v>
      </c>
      <c r="R3434" s="237" t="s">
        <v>14975</v>
      </c>
      <c r="S3434" s="237" t="s">
        <v>14976</v>
      </c>
      <c r="T3434" s="237" t="s">
        <v>4084</v>
      </c>
      <c r="U3434" s="237" t="s">
        <v>14977</v>
      </c>
      <c r="V3434" s="237" t="s">
        <v>14641</v>
      </c>
      <c r="W3434" s="237"/>
      <c r="X3434" s="237"/>
      <c r="Y3434" s="237" t="s">
        <v>14973</v>
      </c>
      <c r="Z3434" s="237" t="s">
        <v>14974</v>
      </c>
      <c r="AA3434" s="237" t="str">
        <f t="shared" si="580"/>
        <v>シャカイフクシホウジンクリハラシシャカイフクシキョウギカイ　ソウダンシエンジギョウショ</v>
      </c>
      <c r="AB3434" s="237" t="s">
        <v>3784</v>
      </c>
      <c r="AC3434" s="237" t="str">
        <f t="shared" si="581"/>
        <v>987</v>
      </c>
      <c r="AD3434" s="237" t="str">
        <f t="shared" si="582"/>
        <v>2215</v>
      </c>
      <c r="AE3434" s="237" t="s">
        <v>3773</v>
      </c>
      <c r="AF3434" s="237" t="s">
        <v>14975</v>
      </c>
      <c r="AG3434" s="237" t="str">
        <f t="shared" si="583"/>
        <v>栗原市築館高田一丁目6番3-12号</v>
      </c>
      <c r="AH3434" s="237" t="s">
        <v>14976</v>
      </c>
      <c r="AI3434" s="237" t="s">
        <v>4084</v>
      </c>
      <c r="AJ3434" s="237" t="s">
        <v>260</v>
      </c>
    </row>
    <row r="3435" spans="1:36">
      <c r="A3435" s="237" t="str">
        <f t="shared" si="575"/>
        <v>0431300508計画相談支援</v>
      </c>
      <c r="B3435" s="237" t="s">
        <v>4015</v>
      </c>
      <c r="C3435" s="237" t="s">
        <v>4016</v>
      </c>
      <c r="D3435" s="237" t="str">
        <f t="shared" si="576"/>
        <v>カブシキカイシャリツワ</v>
      </c>
      <c r="E3435" s="237" t="s">
        <v>3845</v>
      </c>
      <c r="F3435" s="237" t="str">
        <f t="shared" si="577"/>
        <v>989</v>
      </c>
      <c r="G3435" s="237" t="str">
        <f t="shared" si="578"/>
        <v>5301</v>
      </c>
      <c r="H3435" s="237" t="s">
        <v>4017</v>
      </c>
      <c r="I3435" s="237" t="str">
        <f t="shared" si="579"/>
        <v>栗原市栗駒岩ケ崎桐木沢６６番地</v>
      </c>
      <c r="J3435" s="237" t="s">
        <v>4018</v>
      </c>
      <c r="K3435" s="237" t="s">
        <v>4019</v>
      </c>
      <c r="L3435" s="237" t="s">
        <v>339</v>
      </c>
      <c r="M3435" s="237" t="s">
        <v>4020</v>
      </c>
      <c r="N3435" s="237" t="s">
        <v>14978</v>
      </c>
      <c r="O3435" s="237" t="s">
        <v>14979</v>
      </c>
      <c r="P3435" s="237" t="s">
        <v>3845</v>
      </c>
      <c r="Q3435" s="237" t="s">
        <v>3773</v>
      </c>
      <c r="R3435" s="237" t="s">
        <v>14980</v>
      </c>
      <c r="S3435" s="237" t="s">
        <v>14981</v>
      </c>
      <c r="T3435" s="237" t="s">
        <v>14982</v>
      </c>
      <c r="U3435" s="237" t="s">
        <v>14983</v>
      </c>
      <c r="V3435" s="237" t="s">
        <v>14641</v>
      </c>
      <c r="W3435" s="237"/>
      <c r="X3435" s="237"/>
      <c r="Y3435" s="237" t="s">
        <v>14978</v>
      </c>
      <c r="Z3435" s="237" t="s">
        <v>14979</v>
      </c>
      <c r="AA3435" s="237" t="str">
        <f t="shared" si="580"/>
        <v>ソウダンシエンジギョウショ　リツワ</v>
      </c>
      <c r="AB3435" s="237" t="s">
        <v>3845</v>
      </c>
      <c r="AC3435" s="237" t="str">
        <f t="shared" si="581"/>
        <v>989</v>
      </c>
      <c r="AD3435" s="237" t="str">
        <f t="shared" si="582"/>
        <v>5301</v>
      </c>
      <c r="AE3435" s="237" t="s">
        <v>3773</v>
      </c>
      <c r="AF3435" s="237" t="s">
        <v>14980</v>
      </c>
      <c r="AG3435" s="237" t="str">
        <f t="shared" si="583"/>
        <v>栗原市栗駒岩ケ崎六日町２１番地２号</v>
      </c>
      <c r="AH3435" s="237" t="s">
        <v>14981</v>
      </c>
      <c r="AI3435" s="237" t="s">
        <v>14982</v>
      </c>
      <c r="AJ3435" s="237" t="s">
        <v>260</v>
      </c>
    </row>
    <row r="3436" spans="1:36">
      <c r="A3436" s="237" t="str">
        <f t="shared" si="575"/>
        <v>0431300516計画相談支援</v>
      </c>
      <c r="B3436" s="237" t="s">
        <v>4045</v>
      </c>
      <c r="C3436" s="237" t="s">
        <v>4046</v>
      </c>
      <c r="D3436" s="237" t="str">
        <f t="shared" si="576"/>
        <v>カブシキガイシャドウジン</v>
      </c>
      <c r="E3436" s="237" t="s">
        <v>4047</v>
      </c>
      <c r="F3436" s="237" t="str">
        <f t="shared" si="577"/>
        <v>989</v>
      </c>
      <c r="G3436" s="237" t="str">
        <f t="shared" si="578"/>
        <v>5402</v>
      </c>
      <c r="H3436" s="237" t="s">
        <v>4048</v>
      </c>
      <c r="I3436" s="237" t="str">
        <f t="shared" si="579"/>
        <v>栗原市鶯沢南郷下日照75番地</v>
      </c>
      <c r="J3436" s="237" t="s">
        <v>4049</v>
      </c>
      <c r="K3436" s="237"/>
      <c r="L3436" s="237" t="s">
        <v>339</v>
      </c>
      <c r="M3436" s="237" t="s">
        <v>4050</v>
      </c>
      <c r="N3436" s="237" t="s">
        <v>4051</v>
      </c>
      <c r="O3436" s="237" t="s">
        <v>4052</v>
      </c>
      <c r="P3436" s="237" t="s">
        <v>4047</v>
      </c>
      <c r="Q3436" s="237" t="s">
        <v>3773</v>
      </c>
      <c r="R3436" s="237" t="s">
        <v>4053</v>
      </c>
      <c r="S3436" s="237" t="s">
        <v>4049</v>
      </c>
      <c r="T3436" s="237"/>
      <c r="U3436" s="237" t="s">
        <v>14984</v>
      </c>
      <c r="V3436" s="237" t="s">
        <v>14641</v>
      </c>
      <c r="W3436" s="237"/>
      <c r="X3436" s="237"/>
      <c r="Y3436" s="237" t="s">
        <v>14985</v>
      </c>
      <c r="Z3436" s="237" t="s">
        <v>14986</v>
      </c>
      <c r="AA3436" s="237" t="str">
        <f t="shared" si="580"/>
        <v>フウワノサト　ソウダンシエンジギョウショ</v>
      </c>
      <c r="AB3436" s="237" t="s">
        <v>4047</v>
      </c>
      <c r="AC3436" s="237" t="str">
        <f t="shared" si="581"/>
        <v>989</v>
      </c>
      <c r="AD3436" s="237" t="str">
        <f t="shared" si="582"/>
        <v>5402</v>
      </c>
      <c r="AE3436" s="237" t="s">
        <v>3773</v>
      </c>
      <c r="AF3436" s="237" t="s">
        <v>4053</v>
      </c>
      <c r="AG3436" s="237" t="str">
        <f t="shared" si="583"/>
        <v>栗原市鶯沢南郷下日照７５番地</v>
      </c>
      <c r="AH3436" s="237" t="s">
        <v>4049</v>
      </c>
      <c r="AI3436" s="237" t="s">
        <v>14987</v>
      </c>
      <c r="AJ3436" s="237" t="s">
        <v>260</v>
      </c>
    </row>
    <row r="3437" spans="1:36">
      <c r="A3437" s="237" t="str">
        <f t="shared" si="575"/>
        <v>0431400019相談支援事業</v>
      </c>
      <c r="B3437" s="237" t="s">
        <v>4095</v>
      </c>
      <c r="C3437" s="237" t="s">
        <v>4096</v>
      </c>
      <c r="D3437" s="237" t="str">
        <f t="shared" si="576"/>
        <v>シャカイフクシホウジン　ヤモトアイイクカイ</v>
      </c>
      <c r="E3437" s="237" t="s">
        <v>4097</v>
      </c>
      <c r="F3437" s="237" t="str">
        <f t="shared" si="577"/>
        <v>981</v>
      </c>
      <c r="G3437" s="237" t="str">
        <f t="shared" si="578"/>
        <v>0505</v>
      </c>
      <c r="H3437" s="237" t="s">
        <v>4098</v>
      </c>
      <c r="I3437" s="237" t="str">
        <f t="shared" si="579"/>
        <v>東松島市大塩字逆川２２番地５５号</v>
      </c>
      <c r="J3437" s="237" t="s">
        <v>4099</v>
      </c>
      <c r="K3437" s="237" t="s">
        <v>4100</v>
      </c>
      <c r="L3437" s="237" t="s">
        <v>248</v>
      </c>
      <c r="M3437" s="237" t="s">
        <v>4101</v>
      </c>
      <c r="N3437" s="237" t="s">
        <v>14988</v>
      </c>
      <c r="O3437" s="237" t="s">
        <v>14989</v>
      </c>
      <c r="P3437" s="237" t="s">
        <v>4104</v>
      </c>
      <c r="Q3437" s="237" t="s">
        <v>4105</v>
      </c>
      <c r="R3437" s="237" t="s">
        <v>14990</v>
      </c>
      <c r="S3437" s="237" t="s">
        <v>14991</v>
      </c>
      <c r="T3437" s="237" t="s">
        <v>14992</v>
      </c>
      <c r="U3437" s="237" t="s">
        <v>14993</v>
      </c>
      <c r="V3437" s="237" t="s">
        <v>14621</v>
      </c>
      <c r="W3437" s="237"/>
      <c r="X3437" s="237"/>
      <c r="Y3437" s="237" t="s">
        <v>14988</v>
      </c>
      <c r="Z3437" s="237" t="s">
        <v>14989</v>
      </c>
      <c r="AA3437" s="237" t="str">
        <f t="shared" si="580"/>
        <v>ヒガシマツシマチイキカツドウシエンセンターカノン</v>
      </c>
      <c r="AB3437" s="237" t="s">
        <v>4104</v>
      </c>
      <c r="AC3437" s="237" t="str">
        <f t="shared" si="581"/>
        <v>981</v>
      </c>
      <c r="AD3437" s="237" t="str">
        <f t="shared" si="582"/>
        <v>0503</v>
      </c>
      <c r="AE3437" s="237" t="s">
        <v>4105</v>
      </c>
      <c r="AF3437" s="237" t="s">
        <v>14990</v>
      </c>
      <c r="AG3437" s="237" t="str">
        <f t="shared" si="583"/>
        <v>東松島市矢本字河戸342-2</v>
      </c>
      <c r="AH3437" s="237" t="s">
        <v>14991</v>
      </c>
      <c r="AI3437" s="237" t="s">
        <v>14992</v>
      </c>
      <c r="AJ3437" s="237" t="s">
        <v>260</v>
      </c>
    </row>
    <row r="3438" spans="1:36">
      <c r="A3438" s="237" t="str">
        <f t="shared" si="575"/>
        <v>0431400019地域移行支援</v>
      </c>
      <c r="B3438" s="237" t="s">
        <v>4095</v>
      </c>
      <c r="C3438" s="237" t="s">
        <v>4096</v>
      </c>
      <c r="D3438" s="237" t="str">
        <f t="shared" si="576"/>
        <v>シャカイフクシホウジン　ヤモトアイイクカイ</v>
      </c>
      <c r="E3438" s="237" t="s">
        <v>4097</v>
      </c>
      <c r="F3438" s="237" t="str">
        <f t="shared" si="577"/>
        <v>981</v>
      </c>
      <c r="G3438" s="237" t="str">
        <f t="shared" si="578"/>
        <v>0505</v>
      </c>
      <c r="H3438" s="237" t="s">
        <v>4098</v>
      </c>
      <c r="I3438" s="237" t="str">
        <f t="shared" si="579"/>
        <v>東松島市大塩字逆川２２番地５５号</v>
      </c>
      <c r="J3438" s="237" t="s">
        <v>4099</v>
      </c>
      <c r="K3438" s="237" t="s">
        <v>4100</v>
      </c>
      <c r="L3438" s="237" t="s">
        <v>248</v>
      </c>
      <c r="M3438" s="237" t="s">
        <v>4101</v>
      </c>
      <c r="N3438" s="237" t="s">
        <v>14988</v>
      </c>
      <c r="O3438" s="237" t="s">
        <v>14989</v>
      </c>
      <c r="P3438" s="237" t="s">
        <v>4104</v>
      </c>
      <c r="Q3438" s="237" t="s">
        <v>4105</v>
      </c>
      <c r="R3438" s="237" t="s">
        <v>14990</v>
      </c>
      <c r="S3438" s="237" t="s">
        <v>14991</v>
      </c>
      <c r="T3438" s="237" t="s">
        <v>14992</v>
      </c>
      <c r="U3438" s="237" t="s">
        <v>14993</v>
      </c>
      <c r="V3438" s="237" t="s">
        <v>14623</v>
      </c>
      <c r="W3438" s="237"/>
      <c r="X3438" s="237"/>
      <c r="Y3438" s="237" t="s">
        <v>14988</v>
      </c>
      <c r="Z3438" s="237" t="s">
        <v>14989</v>
      </c>
      <c r="AA3438" s="237" t="str">
        <f t="shared" si="580"/>
        <v>ヒガシマツシマチイキカツドウシエンセンターカノン</v>
      </c>
      <c r="AB3438" s="237" t="s">
        <v>4104</v>
      </c>
      <c r="AC3438" s="237" t="str">
        <f t="shared" si="581"/>
        <v>981</v>
      </c>
      <c r="AD3438" s="237" t="str">
        <f t="shared" si="582"/>
        <v>0503</v>
      </c>
      <c r="AE3438" s="237" t="s">
        <v>4105</v>
      </c>
      <c r="AF3438" s="237" t="s">
        <v>14990</v>
      </c>
      <c r="AG3438" s="237" t="str">
        <f t="shared" si="583"/>
        <v>東松島市矢本字河戸342-2</v>
      </c>
      <c r="AH3438" s="237" t="s">
        <v>14991</v>
      </c>
      <c r="AI3438" s="237" t="s">
        <v>14992</v>
      </c>
      <c r="AJ3438" s="237" t="s">
        <v>332</v>
      </c>
    </row>
    <row r="3439" spans="1:36">
      <c r="A3439" s="237" t="str">
        <f t="shared" si="575"/>
        <v>0431400019地域定着支援</v>
      </c>
      <c r="B3439" s="237" t="s">
        <v>4095</v>
      </c>
      <c r="C3439" s="237" t="s">
        <v>4096</v>
      </c>
      <c r="D3439" s="237" t="str">
        <f t="shared" si="576"/>
        <v>シャカイフクシホウジン　ヤモトアイイクカイ</v>
      </c>
      <c r="E3439" s="237" t="s">
        <v>4097</v>
      </c>
      <c r="F3439" s="237" t="str">
        <f t="shared" si="577"/>
        <v>981</v>
      </c>
      <c r="G3439" s="237" t="str">
        <f t="shared" si="578"/>
        <v>0505</v>
      </c>
      <c r="H3439" s="237" t="s">
        <v>4098</v>
      </c>
      <c r="I3439" s="237" t="str">
        <f t="shared" si="579"/>
        <v>東松島市大塩字逆川２２番地５５号</v>
      </c>
      <c r="J3439" s="237" t="s">
        <v>4099</v>
      </c>
      <c r="K3439" s="237" t="s">
        <v>4100</v>
      </c>
      <c r="L3439" s="237" t="s">
        <v>248</v>
      </c>
      <c r="M3439" s="237" t="s">
        <v>4101</v>
      </c>
      <c r="N3439" s="237" t="s">
        <v>14988</v>
      </c>
      <c r="O3439" s="237" t="s">
        <v>14989</v>
      </c>
      <c r="P3439" s="237" t="s">
        <v>4104</v>
      </c>
      <c r="Q3439" s="237" t="s">
        <v>4105</v>
      </c>
      <c r="R3439" s="237" t="s">
        <v>14990</v>
      </c>
      <c r="S3439" s="237" t="s">
        <v>14991</v>
      </c>
      <c r="T3439" s="237" t="s">
        <v>14992</v>
      </c>
      <c r="U3439" s="237" t="s">
        <v>14993</v>
      </c>
      <c r="V3439" s="237" t="s">
        <v>14625</v>
      </c>
      <c r="W3439" s="237"/>
      <c r="X3439" s="237"/>
      <c r="Y3439" s="237" t="s">
        <v>14988</v>
      </c>
      <c r="Z3439" s="237" t="s">
        <v>14989</v>
      </c>
      <c r="AA3439" s="237" t="str">
        <f t="shared" si="580"/>
        <v>ヒガシマツシマチイキカツドウシエンセンターカノン</v>
      </c>
      <c r="AB3439" s="237" t="s">
        <v>4104</v>
      </c>
      <c r="AC3439" s="237" t="str">
        <f t="shared" si="581"/>
        <v>981</v>
      </c>
      <c r="AD3439" s="237" t="str">
        <f t="shared" si="582"/>
        <v>0503</v>
      </c>
      <c r="AE3439" s="237" t="s">
        <v>4105</v>
      </c>
      <c r="AF3439" s="237" t="s">
        <v>14990</v>
      </c>
      <c r="AG3439" s="237" t="str">
        <f t="shared" si="583"/>
        <v>東松島市矢本字河戸342-2</v>
      </c>
      <c r="AH3439" s="237" t="s">
        <v>14991</v>
      </c>
      <c r="AI3439" s="237" t="s">
        <v>14992</v>
      </c>
      <c r="AJ3439" s="237" t="s">
        <v>332</v>
      </c>
    </row>
    <row r="3440" spans="1:36">
      <c r="A3440" s="237" t="str">
        <f t="shared" si="575"/>
        <v>0431400183相談支援事業</v>
      </c>
      <c r="B3440" s="237" t="s">
        <v>446</v>
      </c>
      <c r="C3440" s="237" t="s">
        <v>447</v>
      </c>
      <c r="D3440" s="237" t="str">
        <f t="shared" si="576"/>
        <v>イリョウホウジンシャダンケンイクカイ</v>
      </c>
      <c r="E3440" s="237" t="s">
        <v>448</v>
      </c>
      <c r="F3440" s="237" t="str">
        <f t="shared" si="577"/>
        <v>174</v>
      </c>
      <c r="G3440" s="237" t="str">
        <f t="shared" si="578"/>
        <v>0075</v>
      </c>
      <c r="H3440" s="237" t="s">
        <v>449</v>
      </c>
      <c r="I3440" s="237" t="str">
        <f t="shared" si="579"/>
        <v>東京都板橋区桜川２丁目１９番１号</v>
      </c>
      <c r="J3440" s="237" t="s">
        <v>450</v>
      </c>
      <c r="K3440" s="237" t="s">
        <v>451</v>
      </c>
      <c r="L3440" s="237" t="s">
        <v>248</v>
      </c>
      <c r="M3440" s="237" t="s">
        <v>452</v>
      </c>
      <c r="N3440" s="237" t="s">
        <v>4204</v>
      </c>
      <c r="O3440" s="237" t="s">
        <v>4205</v>
      </c>
      <c r="P3440" s="237" t="s">
        <v>4161</v>
      </c>
      <c r="Q3440" s="237" t="s">
        <v>4105</v>
      </c>
      <c r="R3440" s="237" t="s">
        <v>4206</v>
      </c>
      <c r="S3440" s="237" t="s">
        <v>4207</v>
      </c>
      <c r="T3440" s="237" t="s">
        <v>4208</v>
      </c>
      <c r="U3440" s="237" t="s">
        <v>14994</v>
      </c>
      <c r="V3440" s="237" t="s">
        <v>14621</v>
      </c>
      <c r="W3440" s="237"/>
      <c r="X3440" s="237"/>
      <c r="Y3440" s="237" t="s">
        <v>4204</v>
      </c>
      <c r="Z3440" s="237" t="s">
        <v>4205</v>
      </c>
      <c r="AA3440" s="237" t="str">
        <f t="shared" si="580"/>
        <v>イリョウホウジンシャダンケンイクカイヒマワリデイサービスセンター</v>
      </c>
      <c r="AB3440" s="237" t="s">
        <v>4161</v>
      </c>
      <c r="AC3440" s="237" t="str">
        <f t="shared" si="581"/>
        <v>981</v>
      </c>
      <c r="AD3440" s="237" t="str">
        <f t="shared" si="582"/>
        <v>0501</v>
      </c>
      <c r="AE3440" s="237" t="s">
        <v>4105</v>
      </c>
      <c r="AF3440" s="237" t="s">
        <v>4206</v>
      </c>
      <c r="AG3440" s="237" t="str">
        <f t="shared" si="583"/>
        <v>東松島市赤井字八反谷地１００番地５</v>
      </c>
      <c r="AH3440" s="237" t="s">
        <v>4207</v>
      </c>
      <c r="AI3440" s="237" t="s">
        <v>4208</v>
      </c>
      <c r="AJ3440" s="237" t="s">
        <v>260</v>
      </c>
    </row>
    <row r="3441" spans="1:36">
      <c r="A3441" s="237" t="str">
        <f t="shared" si="575"/>
        <v>0431400183地域移行支援</v>
      </c>
      <c r="B3441" s="237" t="s">
        <v>446</v>
      </c>
      <c r="C3441" s="237" t="s">
        <v>447</v>
      </c>
      <c r="D3441" s="237" t="str">
        <f t="shared" si="576"/>
        <v>イリョウホウジンシャダンケンイクカイ</v>
      </c>
      <c r="E3441" s="237" t="s">
        <v>448</v>
      </c>
      <c r="F3441" s="237" t="str">
        <f t="shared" si="577"/>
        <v>174</v>
      </c>
      <c r="G3441" s="237" t="str">
        <f t="shared" si="578"/>
        <v>0075</v>
      </c>
      <c r="H3441" s="237" t="s">
        <v>449</v>
      </c>
      <c r="I3441" s="237" t="str">
        <f t="shared" si="579"/>
        <v>東京都板橋区桜川２丁目１９番１号</v>
      </c>
      <c r="J3441" s="237" t="s">
        <v>450</v>
      </c>
      <c r="K3441" s="237" t="s">
        <v>451</v>
      </c>
      <c r="L3441" s="237" t="s">
        <v>248</v>
      </c>
      <c r="M3441" s="237" t="s">
        <v>452</v>
      </c>
      <c r="N3441" s="237" t="s">
        <v>4204</v>
      </c>
      <c r="O3441" s="237" t="s">
        <v>4205</v>
      </c>
      <c r="P3441" s="237" t="s">
        <v>4161</v>
      </c>
      <c r="Q3441" s="237" t="s">
        <v>4105</v>
      </c>
      <c r="R3441" s="237" t="s">
        <v>4206</v>
      </c>
      <c r="S3441" s="237" t="s">
        <v>4207</v>
      </c>
      <c r="T3441" s="237" t="s">
        <v>4208</v>
      </c>
      <c r="U3441" s="237" t="s">
        <v>14994</v>
      </c>
      <c r="V3441" s="237" t="s">
        <v>14623</v>
      </c>
      <c r="W3441" s="237"/>
      <c r="X3441" s="237"/>
      <c r="Y3441" s="237" t="s">
        <v>14995</v>
      </c>
      <c r="Z3441" s="237" t="s">
        <v>14996</v>
      </c>
      <c r="AA3441" s="237" t="str">
        <f t="shared" si="580"/>
        <v>イリョウホウジンシャダンケンイクカイヒマワリショウガイシャソウダンシエンジギョウショ</v>
      </c>
      <c r="AB3441" s="237" t="s">
        <v>4161</v>
      </c>
      <c r="AC3441" s="237" t="str">
        <f t="shared" si="581"/>
        <v>981</v>
      </c>
      <c r="AD3441" s="237" t="str">
        <f t="shared" si="582"/>
        <v>0501</v>
      </c>
      <c r="AE3441" s="237" t="s">
        <v>4105</v>
      </c>
      <c r="AF3441" s="237" t="s">
        <v>4206</v>
      </c>
      <c r="AG3441" s="237" t="str">
        <f t="shared" si="583"/>
        <v>東松島市赤井字八反谷地１００番地５</v>
      </c>
      <c r="AH3441" s="237" t="s">
        <v>4207</v>
      </c>
      <c r="AI3441" s="237" t="s">
        <v>4208</v>
      </c>
      <c r="AJ3441" s="237" t="s">
        <v>332</v>
      </c>
    </row>
    <row r="3442" spans="1:36">
      <c r="A3442" s="237" t="str">
        <f t="shared" si="575"/>
        <v>0431400183地域定着支援</v>
      </c>
      <c r="B3442" s="237" t="s">
        <v>446</v>
      </c>
      <c r="C3442" s="237" t="s">
        <v>447</v>
      </c>
      <c r="D3442" s="237" t="str">
        <f t="shared" si="576"/>
        <v>イリョウホウジンシャダンケンイクカイ</v>
      </c>
      <c r="E3442" s="237" t="s">
        <v>448</v>
      </c>
      <c r="F3442" s="237" t="str">
        <f t="shared" si="577"/>
        <v>174</v>
      </c>
      <c r="G3442" s="237" t="str">
        <f t="shared" si="578"/>
        <v>0075</v>
      </c>
      <c r="H3442" s="237" t="s">
        <v>449</v>
      </c>
      <c r="I3442" s="237" t="str">
        <f t="shared" si="579"/>
        <v>東京都板橋区桜川２丁目１９番１号</v>
      </c>
      <c r="J3442" s="237" t="s">
        <v>450</v>
      </c>
      <c r="K3442" s="237" t="s">
        <v>451</v>
      </c>
      <c r="L3442" s="237" t="s">
        <v>248</v>
      </c>
      <c r="M3442" s="237" t="s">
        <v>452</v>
      </c>
      <c r="N3442" s="237" t="s">
        <v>4204</v>
      </c>
      <c r="O3442" s="237" t="s">
        <v>4205</v>
      </c>
      <c r="P3442" s="237" t="s">
        <v>4161</v>
      </c>
      <c r="Q3442" s="237" t="s">
        <v>4105</v>
      </c>
      <c r="R3442" s="237" t="s">
        <v>4206</v>
      </c>
      <c r="S3442" s="237" t="s">
        <v>4207</v>
      </c>
      <c r="T3442" s="237" t="s">
        <v>4208</v>
      </c>
      <c r="U3442" s="237" t="s">
        <v>14994</v>
      </c>
      <c r="V3442" s="237" t="s">
        <v>14625</v>
      </c>
      <c r="W3442" s="237"/>
      <c r="X3442" s="237"/>
      <c r="Y3442" s="237" t="s">
        <v>14995</v>
      </c>
      <c r="Z3442" s="237" t="s">
        <v>14996</v>
      </c>
      <c r="AA3442" s="237" t="str">
        <f t="shared" si="580"/>
        <v>イリョウホウジンシャダンケンイクカイヒマワリショウガイシャソウダンシエンジギョウショ</v>
      </c>
      <c r="AB3442" s="237" t="s">
        <v>4161</v>
      </c>
      <c r="AC3442" s="237" t="str">
        <f t="shared" si="581"/>
        <v>981</v>
      </c>
      <c r="AD3442" s="237" t="str">
        <f t="shared" si="582"/>
        <v>0501</v>
      </c>
      <c r="AE3442" s="237" t="s">
        <v>4105</v>
      </c>
      <c r="AF3442" s="237" t="s">
        <v>4206</v>
      </c>
      <c r="AG3442" s="237" t="str">
        <f t="shared" si="583"/>
        <v>東松島市赤井字八反谷地１００番地５</v>
      </c>
      <c r="AH3442" s="237" t="s">
        <v>4207</v>
      </c>
      <c r="AI3442" s="237" t="s">
        <v>4208</v>
      </c>
      <c r="AJ3442" s="237" t="s">
        <v>332</v>
      </c>
    </row>
    <row r="3443" spans="1:36">
      <c r="A3443" s="237" t="str">
        <f t="shared" si="575"/>
        <v>0431400191計画相談支援</v>
      </c>
      <c r="B3443" s="237" t="s">
        <v>446</v>
      </c>
      <c r="C3443" s="237" t="s">
        <v>447</v>
      </c>
      <c r="D3443" s="237" t="str">
        <f t="shared" si="576"/>
        <v>イリョウホウジンシャダンケンイクカイ</v>
      </c>
      <c r="E3443" s="237" t="s">
        <v>448</v>
      </c>
      <c r="F3443" s="237" t="str">
        <f t="shared" si="577"/>
        <v>174</v>
      </c>
      <c r="G3443" s="237" t="str">
        <f t="shared" si="578"/>
        <v>0075</v>
      </c>
      <c r="H3443" s="237" t="s">
        <v>449</v>
      </c>
      <c r="I3443" s="237" t="str">
        <f t="shared" si="579"/>
        <v>東京都板橋区桜川２丁目１９番１号</v>
      </c>
      <c r="J3443" s="237" t="s">
        <v>450</v>
      </c>
      <c r="K3443" s="237" t="s">
        <v>451</v>
      </c>
      <c r="L3443" s="237" t="s">
        <v>248</v>
      </c>
      <c r="M3443" s="237" t="s">
        <v>452</v>
      </c>
      <c r="N3443" s="237" t="s">
        <v>14997</v>
      </c>
      <c r="O3443" s="237" t="s">
        <v>14998</v>
      </c>
      <c r="P3443" s="237" t="s">
        <v>4161</v>
      </c>
      <c r="Q3443" s="237" t="s">
        <v>4105</v>
      </c>
      <c r="R3443" s="237" t="s">
        <v>4206</v>
      </c>
      <c r="S3443" s="237" t="s">
        <v>14999</v>
      </c>
      <c r="T3443" s="237" t="s">
        <v>4208</v>
      </c>
      <c r="U3443" s="237" t="s">
        <v>15000</v>
      </c>
      <c r="V3443" s="237" t="s">
        <v>14641</v>
      </c>
      <c r="W3443" s="237"/>
      <c r="X3443" s="237"/>
      <c r="Y3443" s="237" t="s">
        <v>14997</v>
      </c>
      <c r="Z3443" s="237" t="s">
        <v>14998</v>
      </c>
      <c r="AA3443" s="237" t="str">
        <f t="shared" si="580"/>
        <v>イリョウホウジンシャダン　ケンイクカイ　ヒマワリデイサービスセンター</v>
      </c>
      <c r="AB3443" s="237" t="s">
        <v>4161</v>
      </c>
      <c r="AC3443" s="237" t="str">
        <f t="shared" si="581"/>
        <v>981</v>
      </c>
      <c r="AD3443" s="237" t="str">
        <f t="shared" si="582"/>
        <v>0501</v>
      </c>
      <c r="AE3443" s="237" t="s">
        <v>4105</v>
      </c>
      <c r="AF3443" s="237" t="s">
        <v>4206</v>
      </c>
      <c r="AG3443" s="237" t="str">
        <f t="shared" si="583"/>
        <v>東松島市赤井字八反谷地１００番地５</v>
      </c>
      <c r="AH3443" s="237" t="s">
        <v>14999</v>
      </c>
      <c r="AI3443" s="237" t="s">
        <v>4208</v>
      </c>
      <c r="AJ3443" s="237" t="s">
        <v>260</v>
      </c>
    </row>
    <row r="3444" spans="1:36">
      <c r="A3444" s="237" t="str">
        <f t="shared" si="575"/>
        <v>0431400209計画相談支援</v>
      </c>
      <c r="B3444" s="237" t="s">
        <v>4095</v>
      </c>
      <c r="C3444" s="237" t="s">
        <v>4096</v>
      </c>
      <c r="D3444" s="237" t="str">
        <f t="shared" si="576"/>
        <v>シャカイフクシホウジン　ヤモトアイイクカイ</v>
      </c>
      <c r="E3444" s="237" t="s">
        <v>4097</v>
      </c>
      <c r="F3444" s="237" t="str">
        <f t="shared" si="577"/>
        <v>981</v>
      </c>
      <c r="G3444" s="237" t="str">
        <f t="shared" si="578"/>
        <v>0505</v>
      </c>
      <c r="H3444" s="237" t="s">
        <v>4098</v>
      </c>
      <c r="I3444" s="237" t="str">
        <f t="shared" si="579"/>
        <v>東松島市大塩字逆川２２番地５５号</v>
      </c>
      <c r="J3444" s="237" t="s">
        <v>4099</v>
      </c>
      <c r="K3444" s="237" t="s">
        <v>4100</v>
      </c>
      <c r="L3444" s="237" t="s">
        <v>248</v>
      </c>
      <c r="M3444" s="237" t="s">
        <v>4101</v>
      </c>
      <c r="N3444" s="237" t="s">
        <v>15001</v>
      </c>
      <c r="O3444" s="237" t="s">
        <v>15002</v>
      </c>
      <c r="P3444" s="237" t="s">
        <v>4104</v>
      </c>
      <c r="Q3444" s="237" t="s">
        <v>4105</v>
      </c>
      <c r="R3444" s="237" t="s">
        <v>15003</v>
      </c>
      <c r="S3444" s="237" t="s">
        <v>14991</v>
      </c>
      <c r="T3444" s="237" t="s">
        <v>14992</v>
      </c>
      <c r="U3444" s="237" t="s">
        <v>15004</v>
      </c>
      <c r="V3444" s="237" t="s">
        <v>14641</v>
      </c>
      <c r="W3444" s="237"/>
      <c r="X3444" s="237"/>
      <c r="Y3444" s="237" t="s">
        <v>15001</v>
      </c>
      <c r="Z3444" s="237" t="s">
        <v>15002</v>
      </c>
      <c r="AA3444" s="237" t="str">
        <f t="shared" si="580"/>
        <v>ヒガシマツシマチイキセイカツシエンセンターカノン</v>
      </c>
      <c r="AB3444" s="237" t="s">
        <v>4104</v>
      </c>
      <c r="AC3444" s="237" t="str">
        <f t="shared" si="581"/>
        <v>981</v>
      </c>
      <c r="AD3444" s="237" t="str">
        <f t="shared" si="582"/>
        <v>0503</v>
      </c>
      <c r="AE3444" s="237" t="s">
        <v>4105</v>
      </c>
      <c r="AF3444" s="237" t="s">
        <v>15003</v>
      </c>
      <c r="AG3444" s="237" t="str">
        <f t="shared" si="583"/>
        <v>東松島市矢本字河戸３４２－２</v>
      </c>
      <c r="AH3444" s="237" t="s">
        <v>14991</v>
      </c>
      <c r="AI3444" s="237" t="s">
        <v>14992</v>
      </c>
      <c r="AJ3444" s="237" t="s">
        <v>260</v>
      </c>
    </row>
    <row r="3445" spans="1:36">
      <c r="A3445" s="237" t="str">
        <f t="shared" si="575"/>
        <v>0431400282地域移行支援</v>
      </c>
      <c r="B3445" s="237" t="s">
        <v>446</v>
      </c>
      <c r="C3445" s="237" t="s">
        <v>447</v>
      </c>
      <c r="D3445" s="237" t="str">
        <f t="shared" si="576"/>
        <v>イリョウホウジンシャダンケンイクカイ</v>
      </c>
      <c r="E3445" s="237" t="s">
        <v>448</v>
      </c>
      <c r="F3445" s="237" t="str">
        <f t="shared" si="577"/>
        <v>174</v>
      </c>
      <c r="G3445" s="237" t="str">
        <f t="shared" si="578"/>
        <v>0075</v>
      </c>
      <c r="H3445" s="237" t="s">
        <v>449</v>
      </c>
      <c r="I3445" s="237" t="str">
        <f t="shared" si="579"/>
        <v>東京都板橋区桜川２丁目１９番１号</v>
      </c>
      <c r="J3445" s="237" t="s">
        <v>450</v>
      </c>
      <c r="K3445" s="237" t="s">
        <v>451</v>
      </c>
      <c r="L3445" s="237" t="s">
        <v>248</v>
      </c>
      <c r="M3445" s="237" t="s">
        <v>452</v>
      </c>
      <c r="N3445" s="237" t="s">
        <v>4204</v>
      </c>
      <c r="O3445" s="237" t="s">
        <v>4205</v>
      </c>
      <c r="P3445" s="237" t="s">
        <v>4161</v>
      </c>
      <c r="Q3445" s="237" t="s">
        <v>4105</v>
      </c>
      <c r="R3445" s="237" t="s">
        <v>15005</v>
      </c>
      <c r="S3445" s="237" t="s">
        <v>14999</v>
      </c>
      <c r="T3445" s="237" t="s">
        <v>4208</v>
      </c>
      <c r="U3445" s="237" t="s">
        <v>15006</v>
      </c>
      <c r="V3445" s="237" t="s">
        <v>14623</v>
      </c>
      <c r="W3445" s="237"/>
      <c r="X3445" s="237"/>
      <c r="Y3445" s="237" t="s">
        <v>4204</v>
      </c>
      <c r="Z3445" s="237" t="s">
        <v>4205</v>
      </c>
      <c r="AA3445" s="237" t="str">
        <f t="shared" si="580"/>
        <v>イリョウホウジンシャダンケンイクカイヒマワリデイサービスセンター</v>
      </c>
      <c r="AB3445" s="237" t="s">
        <v>4161</v>
      </c>
      <c r="AC3445" s="237" t="str">
        <f t="shared" si="581"/>
        <v>981</v>
      </c>
      <c r="AD3445" s="237" t="str">
        <f t="shared" si="582"/>
        <v>0501</v>
      </c>
      <c r="AE3445" s="237" t="s">
        <v>4105</v>
      </c>
      <c r="AF3445" s="237" t="s">
        <v>15005</v>
      </c>
      <c r="AG3445" s="237" t="str">
        <f t="shared" si="583"/>
        <v>東松島市赤井字八反谷地１００番５</v>
      </c>
      <c r="AH3445" s="237" t="s">
        <v>14999</v>
      </c>
      <c r="AI3445" s="237" t="s">
        <v>4208</v>
      </c>
      <c r="AJ3445" s="237" t="s">
        <v>260</v>
      </c>
    </row>
    <row r="3446" spans="1:36">
      <c r="A3446" s="237" t="str">
        <f t="shared" si="575"/>
        <v>0431400282地域定着支援</v>
      </c>
      <c r="B3446" s="237" t="s">
        <v>446</v>
      </c>
      <c r="C3446" s="237" t="s">
        <v>447</v>
      </c>
      <c r="D3446" s="237" t="str">
        <f t="shared" si="576"/>
        <v>イリョウホウジンシャダンケンイクカイ</v>
      </c>
      <c r="E3446" s="237" t="s">
        <v>448</v>
      </c>
      <c r="F3446" s="237" t="str">
        <f t="shared" si="577"/>
        <v>174</v>
      </c>
      <c r="G3446" s="237" t="str">
        <f t="shared" si="578"/>
        <v>0075</v>
      </c>
      <c r="H3446" s="237" t="s">
        <v>449</v>
      </c>
      <c r="I3446" s="237" t="str">
        <f t="shared" si="579"/>
        <v>東京都板橋区桜川２丁目１９番１号</v>
      </c>
      <c r="J3446" s="237" t="s">
        <v>450</v>
      </c>
      <c r="K3446" s="237" t="s">
        <v>451</v>
      </c>
      <c r="L3446" s="237" t="s">
        <v>248</v>
      </c>
      <c r="M3446" s="237" t="s">
        <v>452</v>
      </c>
      <c r="N3446" s="237" t="s">
        <v>4204</v>
      </c>
      <c r="O3446" s="237" t="s">
        <v>4205</v>
      </c>
      <c r="P3446" s="237" t="s">
        <v>4161</v>
      </c>
      <c r="Q3446" s="237" t="s">
        <v>4105</v>
      </c>
      <c r="R3446" s="237" t="s">
        <v>15005</v>
      </c>
      <c r="S3446" s="237" t="s">
        <v>14999</v>
      </c>
      <c r="T3446" s="237" t="s">
        <v>4208</v>
      </c>
      <c r="U3446" s="237" t="s">
        <v>15006</v>
      </c>
      <c r="V3446" s="237" t="s">
        <v>14625</v>
      </c>
      <c r="W3446" s="237"/>
      <c r="X3446" s="237"/>
      <c r="Y3446" s="237" t="s">
        <v>4204</v>
      </c>
      <c r="Z3446" s="237" t="s">
        <v>4205</v>
      </c>
      <c r="AA3446" s="237" t="str">
        <f t="shared" si="580"/>
        <v>イリョウホウジンシャダンケンイクカイヒマワリデイサービスセンター</v>
      </c>
      <c r="AB3446" s="237" t="s">
        <v>4161</v>
      </c>
      <c r="AC3446" s="237" t="str">
        <f t="shared" si="581"/>
        <v>981</v>
      </c>
      <c r="AD3446" s="237" t="str">
        <f t="shared" si="582"/>
        <v>0501</v>
      </c>
      <c r="AE3446" s="237" t="s">
        <v>4105</v>
      </c>
      <c r="AF3446" s="237" t="s">
        <v>15005</v>
      </c>
      <c r="AG3446" s="237" t="str">
        <f t="shared" si="583"/>
        <v>東松島市赤井字八反谷地１００番５</v>
      </c>
      <c r="AH3446" s="237" t="s">
        <v>14999</v>
      </c>
      <c r="AI3446" s="237" t="s">
        <v>4208</v>
      </c>
      <c r="AJ3446" s="237" t="s">
        <v>260</v>
      </c>
    </row>
    <row r="3447" spans="1:36">
      <c r="A3447" s="237" t="str">
        <f t="shared" si="575"/>
        <v>0431400308計画相談支援</v>
      </c>
      <c r="B3447" s="237" t="s">
        <v>4095</v>
      </c>
      <c r="C3447" s="237" t="s">
        <v>4096</v>
      </c>
      <c r="D3447" s="237" t="str">
        <f t="shared" si="576"/>
        <v>シャカイフクシホウジン　ヤモトアイイクカイ</v>
      </c>
      <c r="E3447" s="237" t="s">
        <v>4097</v>
      </c>
      <c r="F3447" s="237" t="str">
        <f t="shared" si="577"/>
        <v>981</v>
      </c>
      <c r="G3447" s="237" t="str">
        <f t="shared" si="578"/>
        <v>0505</v>
      </c>
      <c r="H3447" s="237" t="s">
        <v>4098</v>
      </c>
      <c r="I3447" s="237" t="str">
        <f t="shared" si="579"/>
        <v>東松島市大塩字逆川２２番地５５号</v>
      </c>
      <c r="J3447" s="237" t="s">
        <v>4099</v>
      </c>
      <c r="K3447" s="237" t="s">
        <v>4100</v>
      </c>
      <c r="L3447" s="237" t="s">
        <v>248</v>
      </c>
      <c r="M3447" s="237" t="s">
        <v>4101</v>
      </c>
      <c r="N3447" s="237" t="s">
        <v>15007</v>
      </c>
      <c r="O3447" s="237" t="s">
        <v>15008</v>
      </c>
      <c r="P3447" s="237" t="s">
        <v>4104</v>
      </c>
      <c r="Q3447" s="237" t="s">
        <v>4105</v>
      </c>
      <c r="R3447" s="237" t="s">
        <v>15009</v>
      </c>
      <c r="S3447" s="237" t="s">
        <v>4245</v>
      </c>
      <c r="T3447" s="237" t="s">
        <v>4246</v>
      </c>
      <c r="U3447" s="237" t="s">
        <v>15010</v>
      </c>
      <c r="V3447" s="237" t="s">
        <v>14641</v>
      </c>
      <c r="W3447" s="237"/>
      <c r="X3447" s="237"/>
      <c r="Y3447" s="237" t="s">
        <v>15007</v>
      </c>
      <c r="Z3447" s="237" t="s">
        <v>15008</v>
      </c>
      <c r="AA3447" s="237" t="str">
        <f t="shared" si="580"/>
        <v>ショウガイジソウダンシエンセンター　サポート　コドモノヒロバ</v>
      </c>
      <c r="AB3447" s="237" t="s">
        <v>4104</v>
      </c>
      <c r="AC3447" s="237" t="str">
        <f t="shared" si="581"/>
        <v>981</v>
      </c>
      <c r="AD3447" s="237" t="str">
        <f t="shared" si="582"/>
        <v>0503</v>
      </c>
      <c r="AE3447" s="237" t="s">
        <v>4105</v>
      </c>
      <c r="AF3447" s="237" t="s">
        <v>15009</v>
      </c>
      <c r="AG3447" s="237" t="str">
        <f t="shared" si="583"/>
        <v>東松島市矢本字道地浦139-1</v>
      </c>
      <c r="AH3447" s="237" t="s">
        <v>4245</v>
      </c>
      <c r="AI3447" s="237" t="s">
        <v>4246</v>
      </c>
      <c r="AJ3447" s="237" t="s">
        <v>260</v>
      </c>
    </row>
    <row r="3448" spans="1:36">
      <c r="A3448" s="237" t="str">
        <f t="shared" si="575"/>
        <v>0431400324計画相談支援</v>
      </c>
      <c r="B3448" s="237" t="s">
        <v>14647</v>
      </c>
      <c r="C3448" s="237" t="s">
        <v>14648</v>
      </c>
      <c r="D3448" s="237" t="str">
        <f t="shared" si="576"/>
        <v>イッパンシャダンホウジン　シンワカイ</v>
      </c>
      <c r="E3448" s="237" t="s">
        <v>283</v>
      </c>
      <c r="F3448" s="237" t="str">
        <f t="shared" si="577"/>
        <v>986</v>
      </c>
      <c r="G3448" s="237" t="str">
        <f t="shared" si="578"/>
        <v>0861</v>
      </c>
      <c r="H3448" s="237" t="s">
        <v>14649</v>
      </c>
      <c r="I3448" s="237" t="str">
        <f t="shared" si="579"/>
        <v>石巻市蛇田字新谷地前９７番地７</v>
      </c>
      <c r="J3448" s="237" t="s">
        <v>14650</v>
      </c>
      <c r="K3448" s="237" t="s">
        <v>14619</v>
      </c>
      <c r="L3448" s="237" t="s">
        <v>901</v>
      </c>
      <c r="M3448" s="237" t="s">
        <v>14651</v>
      </c>
      <c r="N3448" s="237" t="s">
        <v>15011</v>
      </c>
      <c r="O3448" s="237" t="s">
        <v>15012</v>
      </c>
      <c r="P3448" s="237" t="s">
        <v>4161</v>
      </c>
      <c r="Q3448" s="237" t="s">
        <v>4105</v>
      </c>
      <c r="R3448" s="237" t="s">
        <v>15013</v>
      </c>
      <c r="S3448" s="237" t="s">
        <v>15014</v>
      </c>
      <c r="T3448" s="237" t="s">
        <v>15015</v>
      </c>
      <c r="U3448" s="237" t="s">
        <v>15016</v>
      </c>
      <c r="V3448" s="237" t="s">
        <v>14641</v>
      </c>
      <c r="W3448" s="237"/>
      <c r="X3448" s="237"/>
      <c r="Y3448" s="237" t="s">
        <v>15011</v>
      </c>
      <c r="Z3448" s="237" t="s">
        <v>15012</v>
      </c>
      <c r="AA3448" s="237" t="str">
        <f t="shared" si="580"/>
        <v>イッパンシャダンホウジンシンワカイ　ショウガイシャソウダンシエンジギョウショ「トモ」</v>
      </c>
      <c r="AB3448" s="237" t="s">
        <v>4161</v>
      </c>
      <c r="AC3448" s="237" t="str">
        <f t="shared" si="581"/>
        <v>981</v>
      </c>
      <c r="AD3448" s="237" t="str">
        <f t="shared" si="582"/>
        <v>0501</v>
      </c>
      <c r="AE3448" s="237" t="s">
        <v>4105</v>
      </c>
      <c r="AF3448" s="237" t="s">
        <v>15013</v>
      </c>
      <c r="AG3448" s="237" t="str">
        <f t="shared" si="583"/>
        <v>東松島市赤井字新川前26番地13ファミール赤井103号</v>
      </c>
      <c r="AH3448" s="237" t="s">
        <v>15014</v>
      </c>
      <c r="AI3448" s="237" t="s">
        <v>15015</v>
      </c>
      <c r="AJ3448" s="237" t="s">
        <v>260</v>
      </c>
    </row>
    <row r="3449" spans="1:36">
      <c r="A3449" s="237" t="str">
        <f t="shared" si="575"/>
        <v>0431500016計画相談支援</v>
      </c>
      <c r="B3449" s="237" t="s">
        <v>4291</v>
      </c>
      <c r="C3449" s="237" t="s">
        <v>4292</v>
      </c>
      <c r="D3449" s="237" t="str">
        <f t="shared" si="576"/>
        <v>シャカイフクシホウジンオオサキシシャカイフクシキョウギカイ</v>
      </c>
      <c r="E3449" s="237" t="s">
        <v>4293</v>
      </c>
      <c r="F3449" s="237" t="str">
        <f t="shared" si="577"/>
        <v>989</v>
      </c>
      <c r="G3449" s="237" t="str">
        <f t="shared" si="578"/>
        <v>6154</v>
      </c>
      <c r="H3449" s="237" t="s">
        <v>4294</v>
      </c>
      <c r="I3449" s="237" t="str">
        <f t="shared" si="579"/>
        <v>大崎市古川三日町２丁目５番１号</v>
      </c>
      <c r="J3449" s="237" t="s">
        <v>4295</v>
      </c>
      <c r="K3449" s="237" t="s">
        <v>4296</v>
      </c>
      <c r="L3449" s="237" t="s">
        <v>248</v>
      </c>
      <c r="M3449" s="237" t="s">
        <v>4297</v>
      </c>
      <c r="N3449" s="237" t="s">
        <v>15017</v>
      </c>
      <c r="O3449" s="237" t="s">
        <v>15018</v>
      </c>
      <c r="P3449" s="237" t="s">
        <v>4300</v>
      </c>
      <c r="Q3449" s="237" t="s">
        <v>4301</v>
      </c>
      <c r="R3449" s="237" t="s">
        <v>4741</v>
      </c>
      <c r="S3449" s="237" t="s">
        <v>4303</v>
      </c>
      <c r="T3449" s="237" t="s">
        <v>4303</v>
      </c>
      <c r="U3449" s="237" t="s">
        <v>15019</v>
      </c>
      <c r="V3449" s="237" t="s">
        <v>14641</v>
      </c>
      <c r="W3449" s="237"/>
      <c r="X3449" s="237"/>
      <c r="Y3449" s="237" t="s">
        <v>15017</v>
      </c>
      <c r="Z3449" s="237" t="s">
        <v>15018</v>
      </c>
      <c r="AA3449" s="237" t="str">
        <f t="shared" si="580"/>
        <v>オオサキトウブソウダンシエンジギョウショ</v>
      </c>
      <c r="AB3449" s="237" t="s">
        <v>4300</v>
      </c>
      <c r="AC3449" s="237" t="str">
        <f t="shared" si="581"/>
        <v>989</v>
      </c>
      <c r="AD3449" s="237" t="str">
        <f t="shared" si="582"/>
        <v>4106</v>
      </c>
      <c r="AE3449" s="237" t="s">
        <v>4301</v>
      </c>
      <c r="AF3449" s="237" t="s">
        <v>4741</v>
      </c>
      <c r="AG3449" s="237" t="str">
        <f t="shared" si="583"/>
        <v>大崎市鹿島台大迫字石竹８１番地２４</v>
      </c>
      <c r="AH3449" s="237" t="s">
        <v>15020</v>
      </c>
      <c r="AI3449" s="237" t="s">
        <v>4388</v>
      </c>
      <c r="AJ3449" s="237" t="s">
        <v>260</v>
      </c>
    </row>
    <row r="3450" spans="1:36">
      <c r="A3450" s="237" t="str">
        <f t="shared" si="575"/>
        <v>0431500024相談支援事業</v>
      </c>
      <c r="B3450" s="237" t="s">
        <v>4318</v>
      </c>
      <c r="C3450" s="237" t="s">
        <v>4319</v>
      </c>
      <c r="D3450" s="237" t="str">
        <f t="shared" si="576"/>
        <v>シャカイフクシホウジン　オオサキセイシンカイ</v>
      </c>
      <c r="E3450" s="237" t="s">
        <v>4320</v>
      </c>
      <c r="F3450" s="237" t="str">
        <f t="shared" si="577"/>
        <v>989</v>
      </c>
      <c r="G3450" s="237" t="str">
        <f t="shared" si="578"/>
        <v>6251</v>
      </c>
      <c r="H3450" s="237" t="s">
        <v>4321</v>
      </c>
      <c r="I3450" s="237" t="str">
        <f t="shared" si="579"/>
        <v>大崎市古川小野字嵐山１番地１０</v>
      </c>
      <c r="J3450" s="237" t="s">
        <v>4322</v>
      </c>
      <c r="K3450" s="237" t="s">
        <v>4323</v>
      </c>
      <c r="L3450" s="237" t="s">
        <v>248</v>
      </c>
      <c r="M3450" s="237" t="s">
        <v>4324</v>
      </c>
      <c r="N3450" s="237" t="s">
        <v>15021</v>
      </c>
      <c r="O3450" s="237" t="s">
        <v>15022</v>
      </c>
      <c r="P3450" s="237" t="s">
        <v>4825</v>
      </c>
      <c r="Q3450" s="237" t="s">
        <v>4301</v>
      </c>
      <c r="R3450" s="237" t="s">
        <v>15023</v>
      </c>
      <c r="S3450" s="237" t="s">
        <v>15024</v>
      </c>
      <c r="T3450" s="237" t="s">
        <v>13605</v>
      </c>
      <c r="U3450" s="237" t="s">
        <v>15025</v>
      </c>
      <c r="V3450" s="237" t="s">
        <v>14621</v>
      </c>
      <c r="W3450" s="237"/>
      <c r="X3450" s="237"/>
      <c r="Y3450" s="237" t="s">
        <v>15021</v>
      </c>
      <c r="Z3450" s="237" t="s">
        <v>15022</v>
      </c>
      <c r="AA3450" s="237" t="str">
        <f t="shared" si="580"/>
        <v>オオサキチイキソウダンシエンセンター”サテラ”</v>
      </c>
      <c r="AB3450" s="237" t="s">
        <v>4825</v>
      </c>
      <c r="AC3450" s="237" t="str">
        <f t="shared" si="581"/>
        <v>989</v>
      </c>
      <c r="AD3450" s="237" t="str">
        <f t="shared" si="582"/>
        <v>6162</v>
      </c>
      <c r="AE3450" s="237" t="s">
        <v>4301</v>
      </c>
      <c r="AF3450" s="237" t="s">
        <v>15023</v>
      </c>
      <c r="AG3450" s="237" t="str">
        <f t="shared" si="583"/>
        <v>大崎市古川駅前大通一丁目５－１８ふるさとプラザ２F</v>
      </c>
      <c r="AH3450" s="237" t="s">
        <v>15024</v>
      </c>
      <c r="AI3450" s="237" t="s">
        <v>13605</v>
      </c>
      <c r="AJ3450" s="237" t="s">
        <v>260</v>
      </c>
    </row>
    <row r="3451" spans="1:36">
      <c r="A3451" s="237" t="str">
        <f t="shared" si="575"/>
        <v>0431500024地域移行支援</v>
      </c>
      <c r="B3451" s="237" t="s">
        <v>4318</v>
      </c>
      <c r="C3451" s="237" t="s">
        <v>4319</v>
      </c>
      <c r="D3451" s="237" t="str">
        <f t="shared" si="576"/>
        <v>シャカイフクシホウジン　オオサキセイシンカイ</v>
      </c>
      <c r="E3451" s="237" t="s">
        <v>4320</v>
      </c>
      <c r="F3451" s="237" t="str">
        <f t="shared" si="577"/>
        <v>989</v>
      </c>
      <c r="G3451" s="237" t="str">
        <f t="shared" si="578"/>
        <v>6251</v>
      </c>
      <c r="H3451" s="237" t="s">
        <v>4321</v>
      </c>
      <c r="I3451" s="237" t="str">
        <f t="shared" si="579"/>
        <v>大崎市古川小野字嵐山１番地１０</v>
      </c>
      <c r="J3451" s="237" t="s">
        <v>4322</v>
      </c>
      <c r="K3451" s="237" t="s">
        <v>4323</v>
      </c>
      <c r="L3451" s="237" t="s">
        <v>248</v>
      </c>
      <c r="M3451" s="237" t="s">
        <v>4324</v>
      </c>
      <c r="N3451" s="237" t="s">
        <v>15021</v>
      </c>
      <c r="O3451" s="237" t="s">
        <v>15022</v>
      </c>
      <c r="P3451" s="237" t="s">
        <v>4825</v>
      </c>
      <c r="Q3451" s="237" t="s">
        <v>4301</v>
      </c>
      <c r="R3451" s="237" t="s">
        <v>15023</v>
      </c>
      <c r="S3451" s="237" t="s">
        <v>15024</v>
      </c>
      <c r="T3451" s="237" t="s">
        <v>13605</v>
      </c>
      <c r="U3451" s="237" t="s">
        <v>15025</v>
      </c>
      <c r="V3451" s="237" t="s">
        <v>14623</v>
      </c>
      <c r="W3451" s="237"/>
      <c r="X3451" s="237"/>
      <c r="Y3451" s="237" t="s">
        <v>15021</v>
      </c>
      <c r="Z3451" s="237" t="s">
        <v>15022</v>
      </c>
      <c r="AA3451" s="237" t="str">
        <f t="shared" si="580"/>
        <v>オオサキチイキソウダンシエンセンター”サテラ”</v>
      </c>
      <c r="AB3451" s="237" t="s">
        <v>4825</v>
      </c>
      <c r="AC3451" s="237" t="str">
        <f t="shared" si="581"/>
        <v>989</v>
      </c>
      <c r="AD3451" s="237" t="str">
        <f t="shared" si="582"/>
        <v>6162</v>
      </c>
      <c r="AE3451" s="237" t="s">
        <v>4301</v>
      </c>
      <c r="AF3451" s="237" t="s">
        <v>15023</v>
      </c>
      <c r="AG3451" s="237" t="str">
        <f t="shared" si="583"/>
        <v>大崎市古川駅前大通一丁目５－１８ふるさとプラザ２F</v>
      </c>
      <c r="AH3451" s="237" t="s">
        <v>15024</v>
      </c>
      <c r="AI3451" s="237" t="s">
        <v>13605</v>
      </c>
      <c r="AJ3451" s="237" t="s">
        <v>332</v>
      </c>
    </row>
    <row r="3452" spans="1:36">
      <c r="A3452" s="237" t="str">
        <f t="shared" si="575"/>
        <v>0431500024地域定着支援</v>
      </c>
      <c r="B3452" s="237" t="s">
        <v>4318</v>
      </c>
      <c r="C3452" s="237" t="s">
        <v>4319</v>
      </c>
      <c r="D3452" s="237" t="str">
        <f t="shared" si="576"/>
        <v>シャカイフクシホウジン　オオサキセイシンカイ</v>
      </c>
      <c r="E3452" s="237" t="s">
        <v>4320</v>
      </c>
      <c r="F3452" s="237" t="str">
        <f t="shared" si="577"/>
        <v>989</v>
      </c>
      <c r="G3452" s="237" t="str">
        <f t="shared" si="578"/>
        <v>6251</v>
      </c>
      <c r="H3452" s="237" t="s">
        <v>4321</v>
      </c>
      <c r="I3452" s="237" t="str">
        <f t="shared" si="579"/>
        <v>大崎市古川小野字嵐山１番地１０</v>
      </c>
      <c r="J3452" s="237" t="s">
        <v>4322</v>
      </c>
      <c r="K3452" s="237" t="s">
        <v>4323</v>
      </c>
      <c r="L3452" s="237" t="s">
        <v>248</v>
      </c>
      <c r="M3452" s="237" t="s">
        <v>4324</v>
      </c>
      <c r="N3452" s="237" t="s">
        <v>15021</v>
      </c>
      <c r="O3452" s="237" t="s">
        <v>15022</v>
      </c>
      <c r="P3452" s="237" t="s">
        <v>4825</v>
      </c>
      <c r="Q3452" s="237" t="s">
        <v>4301</v>
      </c>
      <c r="R3452" s="237" t="s">
        <v>15023</v>
      </c>
      <c r="S3452" s="237" t="s">
        <v>15024</v>
      </c>
      <c r="T3452" s="237" t="s">
        <v>13605</v>
      </c>
      <c r="U3452" s="237" t="s">
        <v>15025</v>
      </c>
      <c r="V3452" s="237" t="s">
        <v>14625</v>
      </c>
      <c r="W3452" s="237"/>
      <c r="X3452" s="237"/>
      <c r="Y3452" s="237" t="s">
        <v>15021</v>
      </c>
      <c r="Z3452" s="237" t="s">
        <v>15022</v>
      </c>
      <c r="AA3452" s="237" t="str">
        <f t="shared" si="580"/>
        <v>オオサキチイキソウダンシエンセンター”サテラ”</v>
      </c>
      <c r="AB3452" s="237" t="s">
        <v>4825</v>
      </c>
      <c r="AC3452" s="237" t="str">
        <f t="shared" si="581"/>
        <v>989</v>
      </c>
      <c r="AD3452" s="237" t="str">
        <f t="shared" si="582"/>
        <v>6162</v>
      </c>
      <c r="AE3452" s="237" t="s">
        <v>4301</v>
      </c>
      <c r="AF3452" s="237" t="s">
        <v>15023</v>
      </c>
      <c r="AG3452" s="237" t="str">
        <f t="shared" si="583"/>
        <v>大崎市古川駅前大通一丁目５－１８ふるさとプラザ２F</v>
      </c>
      <c r="AH3452" s="237" t="s">
        <v>15024</v>
      </c>
      <c r="AI3452" s="237" t="s">
        <v>13605</v>
      </c>
      <c r="AJ3452" s="237" t="s">
        <v>332</v>
      </c>
    </row>
    <row r="3453" spans="1:36">
      <c r="A3453" s="237" t="str">
        <f t="shared" si="575"/>
        <v>0431500032計画相談支援</v>
      </c>
      <c r="B3453" s="237" t="s">
        <v>3096</v>
      </c>
      <c r="C3453" s="237" t="s">
        <v>3097</v>
      </c>
      <c r="D3453" s="237" t="str">
        <f t="shared" si="576"/>
        <v>シャカイフクシホウジンミヤギケンシャカイフクシキョウギカイ</v>
      </c>
      <c r="E3453" s="237" t="s">
        <v>3098</v>
      </c>
      <c r="F3453" s="237" t="str">
        <f t="shared" si="577"/>
        <v>980</v>
      </c>
      <c r="G3453" s="237" t="str">
        <f t="shared" si="578"/>
        <v>0011</v>
      </c>
      <c r="H3453" s="237" t="s">
        <v>3099</v>
      </c>
      <c r="I3453" s="237" t="str">
        <f t="shared" si="579"/>
        <v>仙台市青葉区上杉１丁目２番３号</v>
      </c>
      <c r="J3453" s="237" t="s">
        <v>3100</v>
      </c>
      <c r="K3453" s="237" t="s">
        <v>3101</v>
      </c>
      <c r="L3453" s="237" t="s">
        <v>353</v>
      </c>
      <c r="M3453" s="237" t="s">
        <v>3102</v>
      </c>
      <c r="N3453" s="237" t="s">
        <v>15026</v>
      </c>
      <c r="O3453" s="237" t="s">
        <v>15027</v>
      </c>
      <c r="P3453" s="237" t="s">
        <v>4825</v>
      </c>
      <c r="Q3453" s="237" t="s">
        <v>4301</v>
      </c>
      <c r="R3453" s="237" t="s">
        <v>15028</v>
      </c>
      <c r="S3453" s="237" t="s">
        <v>15029</v>
      </c>
      <c r="T3453" s="237" t="s">
        <v>13605</v>
      </c>
      <c r="U3453" s="237" t="s">
        <v>15030</v>
      </c>
      <c r="V3453" s="237" t="s">
        <v>14641</v>
      </c>
      <c r="W3453" s="237"/>
      <c r="X3453" s="237"/>
      <c r="Y3453" s="237" t="s">
        <v>15026</v>
      </c>
      <c r="Z3453" s="237" t="s">
        <v>15027</v>
      </c>
      <c r="AA3453" s="237" t="str">
        <f t="shared" si="580"/>
        <v>チイキソウダンシエンセンタートキヤ</v>
      </c>
      <c r="AB3453" s="237" t="s">
        <v>4825</v>
      </c>
      <c r="AC3453" s="237" t="str">
        <f t="shared" si="581"/>
        <v>989</v>
      </c>
      <c r="AD3453" s="237" t="str">
        <f t="shared" si="582"/>
        <v>6162</v>
      </c>
      <c r="AE3453" s="237" t="s">
        <v>4301</v>
      </c>
      <c r="AF3453" s="237" t="s">
        <v>15028</v>
      </c>
      <c r="AG3453" s="237" t="str">
        <f t="shared" si="583"/>
        <v>大崎市古川駅前大通1－5－18ふるさとプラザ２階</v>
      </c>
      <c r="AH3453" s="237" t="s">
        <v>15029</v>
      </c>
      <c r="AI3453" s="237" t="s">
        <v>13605</v>
      </c>
      <c r="AJ3453" s="237" t="s">
        <v>332</v>
      </c>
    </row>
    <row r="3454" spans="1:36">
      <c r="A3454" s="237" t="str">
        <f t="shared" si="575"/>
        <v>0431500040計画相談支援</v>
      </c>
      <c r="B3454" s="237" t="s">
        <v>4318</v>
      </c>
      <c r="C3454" s="237" t="s">
        <v>4319</v>
      </c>
      <c r="D3454" s="237" t="str">
        <f t="shared" si="576"/>
        <v>シャカイフクシホウジン　オオサキセイシンカイ</v>
      </c>
      <c r="E3454" s="237" t="s">
        <v>4320</v>
      </c>
      <c r="F3454" s="237" t="str">
        <f t="shared" si="577"/>
        <v>989</v>
      </c>
      <c r="G3454" s="237" t="str">
        <f t="shared" si="578"/>
        <v>6251</v>
      </c>
      <c r="H3454" s="237" t="s">
        <v>4321</v>
      </c>
      <c r="I3454" s="237" t="str">
        <f t="shared" si="579"/>
        <v>大崎市古川小野字嵐山１番地１０</v>
      </c>
      <c r="J3454" s="237" t="s">
        <v>4322</v>
      </c>
      <c r="K3454" s="237" t="s">
        <v>4323</v>
      </c>
      <c r="L3454" s="237" t="s">
        <v>248</v>
      </c>
      <c r="M3454" s="237" t="s">
        <v>4324</v>
      </c>
      <c r="N3454" s="237" t="s">
        <v>15031</v>
      </c>
      <c r="O3454" s="237" t="s">
        <v>15032</v>
      </c>
      <c r="P3454" s="237" t="s">
        <v>4320</v>
      </c>
      <c r="Q3454" s="237" t="s">
        <v>4301</v>
      </c>
      <c r="R3454" s="237" t="s">
        <v>15033</v>
      </c>
      <c r="S3454" s="237" t="s">
        <v>15024</v>
      </c>
      <c r="T3454" s="237" t="s">
        <v>15034</v>
      </c>
      <c r="U3454" s="237" t="s">
        <v>15035</v>
      </c>
      <c r="V3454" s="237" t="s">
        <v>14641</v>
      </c>
      <c r="W3454" s="237"/>
      <c r="X3454" s="237"/>
      <c r="Y3454" s="237" t="s">
        <v>15031</v>
      </c>
      <c r="Z3454" s="237" t="s">
        <v>15032</v>
      </c>
      <c r="AA3454" s="237" t="str">
        <f t="shared" si="580"/>
        <v>オオサキチイキソウダンシエンセンター　サテラ</v>
      </c>
      <c r="AB3454" s="237" t="s">
        <v>4320</v>
      </c>
      <c r="AC3454" s="237" t="str">
        <f t="shared" si="581"/>
        <v>989</v>
      </c>
      <c r="AD3454" s="237" t="str">
        <f t="shared" si="582"/>
        <v>6251</v>
      </c>
      <c r="AE3454" s="237" t="s">
        <v>4301</v>
      </c>
      <c r="AF3454" s="237" t="s">
        <v>15033</v>
      </c>
      <c r="AG3454" s="237" t="str">
        <f t="shared" si="583"/>
        <v>大崎市古川駅前大通１－５－１８ふるさとプラザ１階</v>
      </c>
      <c r="AH3454" s="237" t="s">
        <v>15024</v>
      </c>
      <c r="AI3454" s="237" t="s">
        <v>15034</v>
      </c>
      <c r="AJ3454" s="237" t="s">
        <v>260</v>
      </c>
    </row>
    <row r="3455" spans="1:36">
      <c r="A3455" s="237" t="str">
        <f t="shared" si="575"/>
        <v>0431500057計画相談支援</v>
      </c>
      <c r="B3455" s="237" t="s">
        <v>4318</v>
      </c>
      <c r="C3455" s="237" t="s">
        <v>4319</v>
      </c>
      <c r="D3455" s="237" t="str">
        <f t="shared" si="576"/>
        <v>シャカイフクシホウジン　オオサキセイシンカイ</v>
      </c>
      <c r="E3455" s="237" t="s">
        <v>4320</v>
      </c>
      <c r="F3455" s="237" t="str">
        <f t="shared" si="577"/>
        <v>989</v>
      </c>
      <c r="G3455" s="237" t="str">
        <f t="shared" si="578"/>
        <v>6251</v>
      </c>
      <c r="H3455" s="237" t="s">
        <v>4321</v>
      </c>
      <c r="I3455" s="237" t="str">
        <f t="shared" si="579"/>
        <v>大崎市古川小野字嵐山１番地１０</v>
      </c>
      <c r="J3455" s="237" t="s">
        <v>4322</v>
      </c>
      <c r="K3455" s="237" t="s">
        <v>4323</v>
      </c>
      <c r="L3455" s="237" t="s">
        <v>248</v>
      </c>
      <c r="M3455" s="237" t="s">
        <v>4324</v>
      </c>
      <c r="N3455" s="237" t="s">
        <v>4325</v>
      </c>
      <c r="O3455" s="237" t="s">
        <v>4326</v>
      </c>
      <c r="P3455" s="237" t="s">
        <v>4320</v>
      </c>
      <c r="Q3455" s="237" t="s">
        <v>4301</v>
      </c>
      <c r="R3455" s="237" t="s">
        <v>4327</v>
      </c>
      <c r="S3455" s="237" t="s">
        <v>4328</v>
      </c>
      <c r="T3455" s="237" t="s">
        <v>4329</v>
      </c>
      <c r="U3455" s="237" t="s">
        <v>15036</v>
      </c>
      <c r="V3455" s="237" t="s">
        <v>14641</v>
      </c>
      <c r="W3455" s="237"/>
      <c r="X3455" s="237"/>
      <c r="Y3455" s="237" t="s">
        <v>15037</v>
      </c>
      <c r="Z3455" s="237" t="s">
        <v>15038</v>
      </c>
      <c r="AA3455" s="237" t="str">
        <f t="shared" si="580"/>
        <v>ソウダンシエンジギョウショアヤメ</v>
      </c>
      <c r="AB3455" s="237" t="s">
        <v>4320</v>
      </c>
      <c r="AC3455" s="237" t="str">
        <f t="shared" si="581"/>
        <v>989</v>
      </c>
      <c r="AD3455" s="237" t="str">
        <f t="shared" si="582"/>
        <v>6251</v>
      </c>
      <c r="AE3455" s="237" t="s">
        <v>4301</v>
      </c>
      <c r="AF3455" s="237" t="s">
        <v>4327</v>
      </c>
      <c r="AG3455" s="237" t="str">
        <f t="shared" si="583"/>
        <v>大崎市古川小野字嵐山１－１</v>
      </c>
      <c r="AH3455" s="237" t="s">
        <v>4328</v>
      </c>
      <c r="AI3455" s="237" t="s">
        <v>4331</v>
      </c>
      <c r="AJ3455" s="237" t="s">
        <v>332</v>
      </c>
    </row>
    <row r="3456" spans="1:36">
      <c r="A3456" s="237" t="str">
        <f t="shared" si="575"/>
        <v>0431500065計画相談支援</v>
      </c>
      <c r="B3456" s="237" t="s">
        <v>4492</v>
      </c>
      <c r="C3456" s="237" t="s">
        <v>4493</v>
      </c>
      <c r="D3456" s="237" t="str">
        <f t="shared" si="576"/>
        <v>シャカイフクシホウジン　セイシンカイ</v>
      </c>
      <c r="E3456" s="237" t="s">
        <v>4494</v>
      </c>
      <c r="F3456" s="237" t="str">
        <f t="shared" si="577"/>
        <v>989</v>
      </c>
      <c r="G3456" s="237" t="str">
        <f t="shared" si="578"/>
        <v>6412</v>
      </c>
      <c r="H3456" s="237" t="s">
        <v>4495</v>
      </c>
      <c r="I3456" s="237" t="str">
        <f t="shared" si="579"/>
        <v>大崎市岩出山下野目字南山179-1</v>
      </c>
      <c r="J3456" s="237" t="s">
        <v>4496</v>
      </c>
      <c r="K3456" s="237" t="s">
        <v>4497</v>
      </c>
      <c r="L3456" s="237" t="s">
        <v>248</v>
      </c>
      <c r="M3456" s="237" t="s">
        <v>4498</v>
      </c>
      <c r="N3456" s="237" t="s">
        <v>15039</v>
      </c>
      <c r="O3456" s="237" t="s">
        <v>15040</v>
      </c>
      <c r="P3456" s="237" t="s">
        <v>4494</v>
      </c>
      <c r="Q3456" s="237" t="s">
        <v>4301</v>
      </c>
      <c r="R3456" s="237" t="s">
        <v>4501</v>
      </c>
      <c r="S3456" s="237" t="s">
        <v>15041</v>
      </c>
      <c r="T3456" s="237" t="s">
        <v>4497</v>
      </c>
      <c r="U3456" s="237" t="s">
        <v>15042</v>
      </c>
      <c r="V3456" s="237" t="s">
        <v>14641</v>
      </c>
      <c r="W3456" s="237"/>
      <c r="X3456" s="237"/>
      <c r="Y3456" s="237" t="s">
        <v>15039</v>
      </c>
      <c r="Z3456" s="237" t="s">
        <v>15040</v>
      </c>
      <c r="AA3456" s="237" t="str">
        <f t="shared" si="580"/>
        <v>ステップワン</v>
      </c>
      <c r="AB3456" s="237" t="s">
        <v>4494</v>
      </c>
      <c r="AC3456" s="237" t="str">
        <f t="shared" si="581"/>
        <v>989</v>
      </c>
      <c r="AD3456" s="237" t="str">
        <f t="shared" si="582"/>
        <v>6412</v>
      </c>
      <c r="AE3456" s="237" t="s">
        <v>4301</v>
      </c>
      <c r="AF3456" s="237" t="s">
        <v>4501</v>
      </c>
      <c r="AG3456" s="237" t="str">
        <f t="shared" si="583"/>
        <v>大崎市岩出山下野目字南山１７９－１</v>
      </c>
      <c r="AH3456" s="237" t="s">
        <v>15041</v>
      </c>
      <c r="AI3456" s="237" t="s">
        <v>4497</v>
      </c>
      <c r="AJ3456" s="237" t="s">
        <v>260</v>
      </c>
    </row>
    <row r="3457" spans="1:36">
      <c r="A3457" s="237" t="str">
        <f t="shared" si="575"/>
        <v>0431500073計画相談支援</v>
      </c>
      <c r="B3457" s="237" t="s">
        <v>4588</v>
      </c>
      <c r="C3457" s="237" t="s">
        <v>4589</v>
      </c>
      <c r="D3457" s="237" t="str">
        <f t="shared" si="576"/>
        <v>トクテイヒエイリカツドウホウジンドリーム・グリーン・プロジェクト</v>
      </c>
      <c r="E3457" s="237" t="s">
        <v>4590</v>
      </c>
      <c r="F3457" s="237" t="str">
        <f t="shared" si="577"/>
        <v>989</v>
      </c>
      <c r="G3457" s="237" t="str">
        <f t="shared" si="578"/>
        <v>6436</v>
      </c>
      <c r="H3457" s="237" t="s">
        <v>4591</v>
      </c>
      <c r="I3457" s="237" t="str">
        <f t="shared" si="579"/>
        <v>大崎市岩出山字二ノ構３番地１</v>
      </c>
      <c r="J3457" s="237" t="s">
        <v>4592</v>
      </c>
      <c r="K3457" s="237" t="s">
        <v>4592</v>
      </c>
      <c r="L3457" s="237" t="s">
        <v>248</v>
      </c>
      <c r="M3457" s="237" t="s">
        <v>4593</v>
      </c>
      <c r="N3457" s="237" t="s">
        <v>15043</v>
      </c>
      <c r="O3457" s="237" t="s">
        <v>15044</v>
      </c>
      <c r="P3457" s="237" t="s">
        <v>4596</v>
      </c>
      <c r="Q3457" s="237" t="s">
        <v>4301</v>
      </c>
      <c r="R3457" s="237" t="s">
        <v>15045</v>
      </c>
      <c r="S3457" s="237" t="s">
        <v>4592</v>
      </c>
      <c r="T3457" s="237" t="s">
        <v>4592</v>
      </c>
      <c r="U3457" s="237" t="s">
        <v>15046</v>
      </c>
      <c r="V3457" s="237" t="s">
        <v>14641</v>
      </c>
      <c r="W3457" s="237"/>
      <c r="X3457" s="237"/>
      <c r="Y3457" s="237" t="s">
        <v>15043</v>
      </c>
      <c r="Z3457" s="237" t="s">
        <v>15044</v>
      </c>
      <c r="AA3457" s="237" t="str">
        <f t="shared" si="580"/>
        <v>ソウダンシエンセンター「アクセス」</v>
      </c>
      <c r="AB3457" s="237" t="s">
        <v>4596</v>
      </c>
      <c r="AC3457" s="237" t="str">
        <f t="shared" si="581"/>
        <v>989</v>
      </c>
      <c r="AD3457" s="237" t="str">
        <f t="shared" si="582"/>
        <v>6435</v>
      </c>
      <c r="AE3457" s="237" t="s">
        <v>4301</v>
      </c>
      <c r="AF3457" s="237" t="s">
        <v>15045</v>
      </c>
      <c r="AG3457" s="237" t="str">
        <f t="shared" si="583"/>
        <v>大崎市岩出山字浦小路３９番地４</v>
      </c>
      <c r="AH3457" s="237" t="s">
        <v>4592</v>
      </c>
      <c r="AI3457" s="237" t="s">
        <v>4592</v>
      </c>
      <c r="AJ3457" s="237" t="s">
        <v>261</v>
      </c>
    </row>
    <row r="3458" spans="1:36">
      <c r="A3458" s="237" t="str">
        <f t="shared" si="575"/>
        <v>0431500081計画相談支援</v>
      </c>
      <c r="B3458" s="237" t="s">
        <v>15047</v>
      </c>
      <c r="C3458" s="237" t="s">
        <v>15048</v>
      </c>
      <c r="D3458" s="237" t="str">
        <f t="shared" si="576"/>
        <v>カブシキガイシャファースト・ケア</v>
      </c>
      <c r="E3458" s="237" t="s">
        <v>15049</v>
      </c>
      <c r="F3458" s="237" t="str">
        <f t="shared" si="577"/>
        <v>988</v>
      </c>
      <c r="G3458" s="237" t="str">
        <f t="shared" si="578"/>
        <v>0051</v>
      </c>
      <c r="H3458" s="237" t="s">
        <v>15050</v>
      </c>
      <c r="I3458" s="237" t="str">
        <f t="shared" si="579"/>
        <v>気仙沼市常楽２０３番地の２</v>
      </c>
      <c r="J3458" s="237" t="s">
        <v>15051</v>
      </c>
      <c r="K3458" s="237" t="s">
        <v>15052</v>
      </c>
      <c r="L3458" s="237" t="s">
        <v>339</v>
      </c>
      <c r="M3458" s="237" t="s">
        <v>15053</v>
      </c>
      <c r="N3458" s="237" t="s">
        <v>15054</v>
      </c>
      <c r="O3458" s="237" t="s">
        <v>15055</v>
      </c>
      <c r="P3458" s="237" t="s">
        <v>4861</v>
      </c>
      <c r="Q3458" s="237" t="s">
        <v>4301</v>
      </c>
      <c r="R3458" s="237" t="s">
        <v>15056</v>
      </c>
      <c r="S3458" s="237" t="s">
        <v>15057</v>
      </c>
      <c r="T3458" s="237" t="s">
        <v>15058</v>
      </c>
      <c r="U3458" s="237" t="s">
        <v>15059</v>
      </c>
      <c r="V3458" s="237" t="s">
        <v>14641</v>
      </c>
      <c r="W3458" s="237"/>
      <c r="X3458" s="237"/>
      <c r="Y3458" s="237" t="s">
        <v>15054</v>
      </c>
      <c r="Z3458" s="237" t="s">
        <v>15055</v>
      </c>
      <c r="AA3458" s="237" t="str">
        <f t="shared" si="580"/>
        <v>アンシンカンケアプランセンター</v>
      </c>
      <c r="AB3458" s="237" t="s">
        <v>4861</v>
      </c>
      <c r="AC3458" s="237" t="str">
        <f t="shared" si="581"/>
        <v>989</v>
      </c>
      <c r="AD3458" s="237" t="str">
        <f t="shared" si="582"/>
        <v>6136</v>
      </c>
      <c r="AE3458" s="237" t="s">
        <v>4301</v>
      </c>
      <c r="AF3458" s="237" t="s">
        <v>15056</v>
      </c>
      <c r="AG3458" s="237" t="str">
        <f t="shared" si="583"/>
        <v>大崎市古川穂波三丁目７－５７</v>
      </c>
      <c r="AH3458" s="237" t="s">
        <v>15057</v>
      </c>
      <c r="AI3458" s="237" t="s">
        <v>15058</v>
      </c>
      <c r="AJ3458" s="237" t="s">
        <v>261</v>
      </c>
    </row>
    <row r="3459" spans="1:36">
      <c r="A3459" s="237" t="str">
        <f t="shared" si="575"/>
        <v>0431500099計画相談支援</v>
      </c>
      <c r="B3459" s="237" t="s">
        <v>4318</v>
      </c>
      <c r="C3459" s="237" t="s">
        <v>4319</v>
      </c>
      <c r="D3459" s="237" t="str">
        <f t="shared" si="576"/>
        <v>シャカイフクシホウジン　オオサキセイシンカイ</v>
      </c>
      <c r="E3459" s="237" t="s">
        <v>4320</v>
      </c>
      <c r="F3459" s="237" t="str">
        <f t="shared" si="577"/>
        <v>989</v>
      </c>
      <c r="G3459" s="237" t="str">
        <f t="shared" si="578"/>
        <v>6251</v>
      </c>
      <c r="H3459" s="237" t="s">
        <v>4321</v>
      </c>
      <c r="I3459" s="237" t="str">
        <f t="shared" si="579"/>
        <v>大崎市古川小野字嵐山１番地１０</v>
      </c>
      <c r="J3459" s="237" t="s">
        <v>4322</v>
      </c>
      <c r="K3459" s="237" t="s">
        <v>4323</v>
      </c>
      <c r="L3459" s="237" t="s">
        <v>248</v>
      </c>
      <c r="M3459" s="237" t="s">
        <v>4324</v>
      </c>
      <c r="N3459" s="237" t="s">
        <v>15060</v>
      </c>
      <c r="O3459" s="237" t="s">
        <v>15061</v>
      </c>
      <c r="P3459" s="237" t="s">
        <v>4354</v>
      </c>
      <c r="Q3459" s="237" t="s">
        <v>4301</v>
      </c>
      <c r="R3459" s="237" t="s">
        <v>15062</v>
      </c>
      <c r="S3459" s="237" t="s">
        <v>4362</v>
      </c>
      <c r="T3459" s="237" t="s">
        <v>4363</v>
      </c>
      <c r="U3459" s="237" t="s">
        <v>15063</v>
      </c>
      <c r="V3459" s="237" t="s">
        <v>14641</v>
      </c>
      <c r="W3459" s="237"/>
      <c r="X3459" s="237"/>
      <c r="Y3459" s="237" t="s">
        <v>15060</v>
      </c>
      <c r="Z3459" s="237" t="s">
        <v>15061</v>
      </c>
      <c r="AA3459" s="237" t="str">
        <f t="shared" si="580"/>
        <v>ソウダンシエンジギョウショ　ポンテ</v>
      </c>
      <c r="AB3459" s="237" t="s">
        <v>4354</v>
      </c>
      <c r="AC3459" s="237" t="str">
        <f t="shared" si="581"/>
        <v>989</v>
      </c>
      <c r="AD3459" s="237" t="str">
        <f t="shared" si="582"/>
        <v>6321</v>
      </c>
      <c r="AE3459" s="237" t="s">
        <v>4301</v>
      </c>
      <c r="AF3459" s="237" t="s">
        <v>15062</v>
      </c>
      <c r="AG3459" s="237" t="str">
        <f t="shared" si="583"/>
        <v>大崎市三本木字善並田１１５－１</v>
      </c>
      <c r="AH3459" s="237" t="s">
        <v>4362</v>
      </c>
      <c r="AI3459" s="237" t="s">
        <v>4363</v>
      </c>
      <c r="AJ3459" s="237" t="s">
        <v>260</v>
      </c>
    </row>
    <row r="3460" spans="1:36">
      <c r="A3460" s="237" t="str">
        <f t="shared" si="575"/>
        <v>0431500107計画相談支援</v>
      </c>
      <c r="B3460" s="237" t="s">
        <v>15064</v>
      </c>
      <c r="C3460" s="237" t="s">
        <v>15065</v>
      </c>
      <c r="D3460" s="237" t="str">
        <f t="shared" si="576"/>
        <v>オオサキチイキコウイキギョウセイジムクミアイ</v>
      </c>
      <c r="E3460" s="237" t="s">
        <v>15066</v>
      </c>
      <c r="F3460" s="237" t="str">
        <f t="shared" si="577"/>
        <v>989</v>
      </c>
      <c r="G3460" s="237" t="str">
        <f t="shared" si="578"/>
        <v>6171</v>
      </c>
      <c r="H3460" s="237" t="s">
        <v>15067</v>
      </c>
      <c r="I3460" s="237" t="str">
        <f t="shared" si="579"/>
        <v>大崎市古川北町３－２－２０</v>
      </c>
      <c r="J3460" s="237" t="s">
        <v>15068</v>
      </c>
      <c r="K3460" s="237" t="s">
        <v>15069</v>
      </c>
      <c r="L3460" s="237" t="s">
        <v>423</v>
      </c>
      <c r="M3460" s="237" t="s">
        <v>15070</v>
      </c>
      <c r="N3460" s="237" t="s">
        <v>15071</v>
      </c>
      <c r="O3460" s="237" t="s">
        <v>15072</v>
      </c>
      <c r="P3460" s="237" t="s">
        <v>15073</v>
      </c>
      <c r="Q3460" s="237" t="s">
        <v>4301</v>
      </c>
      <c r="R3460" s="237" t="s">
        <v>15074</v>
      </c>
      <c r="S3460" s="237" t="s">
        <v>15075</v>
      </c>
      <c r="T3460" s="237" t="s">
        <v>15076</v>
      </c>
      <c r="U3460" s="237" t="s">
        <v>15077</v>
      </c>
      <c r="V3460" s="237" t="s">
        <v>14641</v>
      </c>
      <c r="W3460" s="237"/>
      <c r="X3460" s="237"/>
      <c r="Y3460" s="237" t="s">
        <v>15071</v>
      </c>
      <c r="Z3460" s="237" t="s">
        <v>15072</v>
      </c>
      <c r="AA3460" s="237" t="str">
        <f t="shared" si="580"/>
        <v>オオサキコウイキホナミエン</v>
      </c>
      <c r="AB3460" s="237" t="s">
        <v>15073</v>
      </c>
      <c r="AC3460" s="237" t="str">
        <f t="shared" si="581"/>
        <v>989</v>
      </c>
      <c r="AD3460" s="237" t="str">
        <f t="shared" si="582"/>
        <v>6322</v>
      </c>
      <c r="AE3460" s="237" t="s">
        <v>4301</v>
      </c>
      <c r="AF3460" s="237" t="s">
        <v>15074</v>
      </c>
      <c r="AG3460" s="237" t="str">
        <f t="shared" si="583"/>
        <v>大崎市三本木南谷地字要害３３６番地</v>
      </c>
      <c r="AH3460" s="237" t="s">
        <v>15075</v>
      </c>
      <c r="AI3460" s="237" t="s">
        <v>15076</v>
      </c>
      <c r="AJ3460" s="237" t="s">
        <v>260</v>
      </c>
    </row>
    <row r="3461" spans="1:36">
      <c r="A3461" s="237" t="str">
        <f t="shared" si="575"/>
        <v>0431500115計画相談支援</v>
      </c>
      <c r="B3461" s="237" t="s">
        <v>4669</v>
      </c>
      <c r="C3461" s="237" t="s">
        <v>4670</v>
      </c>
      <c r="D3461" s="237" t="str">
        <f t="shared" si="576"/>
        <v>シャカイフクシホウジンミヤギコウセイフクシカイ</v>
      </c>
      <c r="E3461" s="237" t="s">
        <v>4671</v>
      </c>
      <c r="F3461" s="237" t="str">
        <f t="shared" si="577"/>
        <v>983</v>
      </c>
      <c r="G3461" s="237" t="str">
        <f t="shared" si="578"/>
        <v>0021</v>
      </c>
      <c r="H3461" s="237" t="s">
        <v>4672</v>
      </c>
      <c r="I3461" s="237" t="str">
        <f t="shared" si="579"/>
        <v>仙台市宮城野区田子字富里153</v>
      </c>
      <c r="J3461" s="237" t="s">
        <v>4673</v>
      </c>
      <c r="K3461" s="237" t="s">
        <v>4674</v>
      </c>
      <c r="L3461" s="237" t="s">
        <v>248</v>
      </c>
      <c r="M3461" s="237" t="s">
        <v>4675</v>
      </c>
      <c r="N3461" s="237" t="s">
        <v>15078</v>
      </c>
      <c r="O3461" s="237" t="s">
        <v>15079</v>
      </c>
      <c r="P3461" s="237" t="s">
        <v>4521</v>
      </c>
      <c r="Q3461" s="237" t="s">
        <v>4301</v>
      </c>
      <c r="R3461" s="237" t="s">
        <v>15080</v>
      </c>
      <c r="S3461" s="237" t="s">
        <v>4679</v>
      </c>
      <c r="T3461" s="237" t="s">
        <v>4680</v>
      </c>
      <c r="U3461" s="237" t="s">
        <v>15081</v>
      </c>
      <c r="V3461" s="237" t="s">
        <v>14641</v>
      </c>
      <c r="W3461" s="237"/>
      <c r="X3461" s="237"/>
      <c r="Y3461" s="237" t="s">
        <v>15078</v>
      </c>
      <c r="Z3461" s="237" t="s">
        <v>15079</v>
      </c>
      <c r="AA3461" s="237" t="str">
        <f t="shared" si="580"/>
        <v>ソウダンシエンジギョウショ　テトテ</v>
      </c>
      <c r="AB3461" s="237" t="s">
        <v>4521</v>
      </c>
      <c r="AC3461" s="237" t="str">
        <f t="shared" si="581"/>
        <v>989</v>
      </c>
      <c r="AD3461" s="237" t="str">
        <f t="shared" si="582"/>
        <v>6105</v>
      </c>
      <c r="AE3461" s="237" t="s">
        <v>4301</v>
      </c>
      <c r="AF3461" s="237" t="s">
        <v>15080</v>
      </c>
      <c r="AG3461" s="237" t="str">
        <f t="shared" si="583"/>
        <v>大崎市古川福沼２丁目１８番２７号</v>
      </c>
      <c r="AH3461" s="237" t="s">
        <v>4679</v>
      </c>
      <c r="AI3461" s="237" t="s">
        <v>4680</v>
      </c>
      <c r="AJ3461" s="237" t="s">
        <v>260</v>
      </c>
    </row>
    <row r="3462" spans="1:36">
      <c r="A3462" s="237" t="str">
        <f t="shared" si="575"/>
        <v>0431500123計画相談支援</v>
      </c>
      <c r="B3462" s="237" t="s">
        <v>4461</v>
      </c>
      <c r="C3462" s="237" t="s">
        <v>4462</v>
      </c>
      <c r="D3462" s="237" t="str">
        <f t="shared" si="576"/>
        <v>シャカイフクシホウジン　オオサキサクラフクシカイ</v>
      </c>
      <c r="E3462" s="237" t="s">
        <v>4463</v>
      </c>
      <c r="F3462" s="237" t="str">
        <f t="shared" si="577"/>
        <v>989</v>
      </c>
      <c r="G3462" s="237" t="str">
        <f t="shared" si="578"/>
        <v>4415</v>
      </c>
      <c r="H3462" s="237" t="s">
        <v>4464</v>
      </c>
      <c r="I3462" s="237" t="str">
        <f t="shared" si="579"/>
        <v>大崎市田尻字町浦２２番</v>
      </c>
      <c r="J3462" s="237" t="s">
        <v>4465</v>
      </c>
      <c r="K3462" s="237" t="s">
        <v>4466</v>
      </c>
      <c r="L3462" s="237" t="s">
        <v>248</v>
      </c>
      <c r="M3462" s="237" t="s">
        <v>4467</v>
      </c>
      <c r="N3462" s="237" t="s">
        <v>13598</v>
      </c>
      <c r="O3462" s="237" t="s">
        <v>13599</v>
      </c>
      <c r="P3462" s="237" t="s">
        <v>4463</v>
      </c>
      <c r="Q3462" s="237" t="s">
        <v>4301</v>
      </c>
      <c r="R3462" s="237" t="s">
        <v>15082</v>
      </c>
      <c r="S3462" s="237" t="s">
        <v>4465</v>
      </c>
      <c r="T3462" s="237" t="s">
        <v>4466</v>
      </c>
      <c r="U3462" s="237" t="s">
        <v>15083</v>
      </c>
      <c r="V3462" s="237" t="s">
        <v>14641</v>
      </c>
      <c r="W3462" s="237"/>
      <c r="X3462" s="237"/>
      <c r="Y3462" s="237" t="s">
        <v>13598</v>
      </c>
      <c r="Z3462" s="237" t="s">
        <v>13599</v>
      </c>
      <c r="AA3462" s="237" t="str">
        <f t="shared" si="580"/>
        <v>サクラ</v>
      </c>
      <c r="AB3462" s="237" t="s">
        <v>4463</v>
      </c>
      <c r="AC3462" s="237" t="str">
        <f t="shared" si="581"/>
        <v>989</v>
      </c>
      <c r="AD3462" s="237" t="str">
        <f t="shared" si="582"/>
        <v>4415</v>
      </c>
      <c r="AE3462" s="237" t="s">
        <v>4301</v>
      </c>
      <c r="AF3462" s="237" t="s">
        <v>15082</v>
      </c>
      <c r="AG3462" s="237" t="str">
        <f t="shared" si="583"/>
        <v>大崎市田尻字町浦２２番地</v>
      </c>
      <c r="AH3462" s="237" t="s">
        <v>4465</v>
      </c>
      <c r="AI3462" s="237" t="s">
        <v>4466</v>
      </c>
      <c r="AJ3462" s="237" t="s">
        <v>261</v>
      </c>
    </row>
    <row r="3463" spans="1:36">
      <c r="A3463" s="237" t="str">
        <f t="shared" si="575"/>
        <v>0431500131計画相談支援</v>
      </c>
      <c r="B3463" s="237" t="s">
        <v>762</v>
      </c>
      <c r="C3463" s="237" t="s">
        <v>763</v>
      </c>
      <c r="D3463" s="237" t="str">
        <f t="shared" si="576"/>
        <v>カブシキガイシャキタカミノサト</v>
      </c>
      <c r="E3463" s="237" t="s">
        <v>420</v>
      </c>
      <c r="F3463" s="237" t="str">
        <f t="shared" si="577"/>
        <v>986</v>
      </c>
      <c r="G3463" s="237" t="str">
        <f t="shared" si="578"/>
        <v>1111</v>
      </c>
      <c r="H3463" s="237" t="s">
        <v>764</v>
      </c>
      <c r="I3463" s="237" t="str">
        <f t="shared" si="579"/>
        <v>石巻市鹿又字山下東５１番</v>
      </c>
      <c r="J3463" s="237" t="s">
        <v>765</v>
      </c>
      <c r="K3463" s="237"/>
      <c r="L3463" s="237" t="s">
        <v>339</v>
      </c>
      <c r="M3463" s="237" t="s">
        <v>766</v>
      </c>
      <c r="N3463" s="237" t="s">
        <v>15084</v>
      </c>
      <c r="O3463" s="237" t="s">
        <v>15085</v>
      </c>
      <c r="P3463" s="237" t="s">
        <v>4655</v>
      </c>
      <c r="Q3463" s="237" t="s">
        <v>4301</v>
      </c>
      <c r="R3463" s="237" t="s">
        <v>15086</v>
      </c>
      <c r="S3463" s="237" t="s">
        <v>15087</v>
      </c>
      <c r="T3463" s="237" t="s">
        <v>15088</v>
      </c>
      <c r="U3463" s="237" t="s">
        <v>15089</v>
      </c>
      <c r="V3463" s="237" t="s">
        <v>14641</v>
      </c>
      <c r="W3463" s="237"/>
      <c r="X3463" s="237"/>
      <c r="Y3463" s="237" t="s">
        <v>15084</v>
      </c>
      <c r="Z3463" s="237" t="s">
        <v>15085</v>
      </c>
      <c r="AA3463" s="237" t="str">
        <f t="shared" si="580"/>
        <v>ソウダンシエンジギョウショ　キタカミノサト</v>
      </c>
      <c r="AB3463" s="237" t="s">
        <v>4655</v>
      </c>
      <c r="AC3463" s="237" t="str">
        <f t="shared" si="581"/>
        <v>989</v>
      </c>
      <c r="AD3463" s="237" t="str">
        <f t="shared" si="582"/>
        <v>4101</v>
      </c>
      <c r="AE3463" s="237" t="s">
        <v>4301</v>
      </c>
      <c r="AF3463" s="237" t="s">
        <v>15086</v>
      </c>
      <c r="AG3463" s="237" t="str">
        <f t="shared" si="583"/>
        <v>大崎市鹿島台船越字山野町146番地</v>
      </c>
      <c r="AH3463" s="237" t="s">
        <v>15087</v>
      </c>
      <c r="AI3463" s="237" t="s">
        <v>15088</v>
      </c>
      <c r="AJ3463" s="237" t="s">
        <v>260</v>
      </c>
    </row>
    <row r="3464" spans="1:36">
      <c r="A3464" s="237" t="str">
        <f t="shared" si="575"/>
        <v>0431500313相談支援事業</v>
      </c>
      <c r="B3464" s="237" t="s">
        <v>3096</v>
      </c>
      <c r="C3464" s="237" t="s">
        <v>3097</v>
      </c>
      <c r="D3464" s="237" t="str">
        <f t="shared" si="576"/>
        <v>シャカイフクシホウジンミヤギケンシャカイフクシキョウギカイ</v>
      </c>
      <c r="E3464" s="237" t="s">
        <v>3098</v>
      </c>
      <c r="F3464" s="237" t="str">
        <f t="shared" si="577"/>
        <v>980</v>
      </c>
      <c r="G3464" s="237" t="str">
        <f t="shared" si="578"/>
        <v>0011</v>
      </c>
      <c r="H3464" s="237" t="s">
        <v>3099</v>
      </c>
      <c r="I3464" s="237" t="str">
        <f t="shared" si="579"/>
        <v>仙台市青葉区上杉１丁目２番３号</v>
      </c>
      <c r="J3464" s="237" t="s">
        <v>3100</v>
      </c>
      <c r="K3464" s="237" t="s">
        <v>3101</v>
      </c>
      <c r="L3464" s="237" t="s">
        <v>353</v>
      </c>
      <c r="M3464" s="237" t="s">
        <v>3102</v>
      </c>
      <c r="N3464" s="237" t="s">
        <v>15090</v>
      </c>
      <c r="O3464" s="237" t="s">
        <v>15091</v>
      </c>
      <c r="P3464" s="237" t="s">
        <v>4825</v>
      </c>
      <c r="Q3464" s="237" t="s">
        <v>4301</v>
      </c>
      <c r="R3464" s="237" t="s">
        <v>15092</v>
      </c>
      <c r="S3464" s="237" t="s">
        <v>13604</v>
      </c>
      <c r="T3464" s="237" t="s">
        <v>13605</v>
      </c>
      <c r="U3464" s="237" t="s">
        <v>15093</v>
      </c>
      <c r="V3464" s="237" t="s">
        <v>14621</v>
      </c>
      <c r="W3464" s="237"/>
      <c r="X3464" s="237"/>
      <c r="Y3464" s="237" t="s">
        <v>15090</v>
      </c>
      <c r="Z3464" s="237" t="s">
        <v>15091</v>
      </c>
      <c r="AA3464" s="237" t="str">
        <f t="shared" si="580"/>
        <v>チイキソウダンシエンセンター「トキヤ」</v>
      </c>
      <c r="AB3464" s="237" t="s">
        <v>4825</v>
      </c>
      <c r="AC3464" s="237" t="str">
        <f t="shared" si="581"/>
        <v>989</v>
      </c>
      <c r="AD3464" s="237" t="str">
        <f t="shared" si="582"/>
        <v>6162</v>
      </c>
      <c r="AE3464" s="237" t="s">
        <v>4301</v>
      </c>
      <c r="AF3464" s="237" t="s">
        <v>15092</v>
      </c>
      <c r="AG3464" s="237" t="str">
        <f t="shared" si="583"/>
        <v>大崎市古川駅前大通１－５－１８ふるさとプラザ２階</v>
      </c>
      <c r="AH3464" s="237" t="s">
        <v>13604</v>
      </c>
      <c r="AI3464" s="237" t="s">
        <v>13605</v>
      </c>
      <c r="AJ3464" s="237" t="s">
        <v>332</v>
      </c>
    </row>
    <row r="3465" spans="1:36">
      <c r="A3465" s="237" t="str">
        <f t="shared" si="575"/>
        <v>0431600014計画相談支援</v>
      </c>
      <c r="B3465" s="237" t="s">
        <v>6340</v>
      </c>
      <c r="C3465" s="237" t="s">
        <v>6341</v>
      </c>
      <c r="D3465" s="237" t="str">
        <f t="shared" si="576"/>
        <v>トクテイヒエイリカツドウホウジン　ジヘイショウピアリンクセンターココネット</v>
      </c>
      <c r="E3465" s="237" t="s">
        <v>6342</v>
      </c>
      <c r="F3465" s="237" t="str">
        <f t="shared" si="577"/>
        <v>984</v>
      </c>
      <c r="G3465" s="237" t="str">
        <f t="shared" si="578"/>
        <v>0063</v>
      </c>
      <c r="H3465" s="237" t="s">
        <v>6343</v>
      </c>
      <c r="I3465" s="237" t="str">
        <f t="shared" si="579"/>
        <v>仙台市若林区石名坂５７ＴＦＭビル２Ｆ</v>
      </c>
      <c r="J3465" s="237" t="s">
        <v>6344</v>
      </c>
      <c r="K3465" s="237" t="s">
        <v>6345</v>
      </c>
      <c r="L3465" s="237" t="s">
        <v>248</v>
      </c>
      <c r="M3465" s="237" t="s">
        <v>6346</v>
      </c>
      <c r="N3465" s="237" t="s">
        <v>6373</v>
      </c>
      <c r="O3465" s="237" t="s">
        <v>6374</v>
      </c>
      <c r="P3465" s="237" t="s">
        <v>4932</v>
      </c>
      <c r="Q3465" s="237" t="s">
        <v>4894</v>
      </c>
      <c r="R3465" s="237" t="s">
        <v>6375</v>
      </c>
      <c r="S3465" s="237" t="s">
        <v>6350</v>
      </c>
      <c r="T3465" s="237" t="s">
        <v>6351</v>
      </c>
      <c r="U3465" s="237" t="s">
        <v>15094</v>
      </c>
      <c r="V3465" s="237" t="s">
        <v>14641</v>
      </c>
      <c r="W3465" s="237"/>
      <c r="X3465" s="237"/>
      <c r="Y3465" s="237" t="s">
        <v>6373</v>
      </c>
      <c r="Z3465" s="237" t="s">
        <v>6374</v>
      </c>
      <c r="AA3465" s="237" t="str">
        <f t="shared" si="580"/>
        <v>フレンズ</v>
      </c>
      <c r="AB3465" s="237" t="s">
        <v>4932</v>
      </c>
      <c r="AC3465" s="237" t="str">
        <f t="shared" si="581"/>
        <v>981</v>
      </c>
      <c r="AD3465" s="237" t="str">
        <f t="shared" si="582"/>
        <v>3352</v>
      </c>
      <c r="AE3465" s="237" t="s">
        <v>4894</v>
      </c>
      <c r="AF3465" s="237" t="s">
        <v>6377</v>
      </c>
      <c r="AG3465" s="237" t="str">
        <f t="shared" si="583"/>
        <v>富谷市富ケ丘2-11-2長澤整形外科2F</v>
      </c>
      <c r="AH3465" s="237" t="s">
        <v>6350</v>
      </c>
      <c r="AI3465" s="237" t="s">
        <v>6351</v>
      </c>
      <c r="AJ3465" s="237" t="s">
        <v>260</v>
      </c>
    </row>
    <row r="3466" spans="1:36">
      <c r="A3466" s="237" t="str">
        <f t="shared" si="575"/>
        <v>0431600063計画相談支援</v>
      </c>
      <c r="B3466" s="237" t="s">
        <v>15095</v>
      </c>
      <c r="C3466" s="237" t="s">
        <v>15096</v>
      </c>
      <c r="D3466" s="237" t="str">
        <f t="shared" si="576"/>
        <v>カブシキガイシャマナライブ</v>
      </c>
      <c r="E3466" s="237" t="s">
        <v>4887</v>
      </c>
      <c r="F3466" s="237" t="str">
        <f t="shared" si="577"/>
        <v>981</v>
      </c>
      <c r="G3466" s="237" t="str">
        <f t="shared" si="578"/>
        <v>3341</v>
      </c>
      <c r="H3466" s="237" t="s">
        <v>15097</v>
      </c>
      <c r="I3466" s="237" t="str">
        <f t="shared" si="579"/>
        <v>富谷市成田４丁目１９番地９</v>
      </c>
      <c r="J3466" s="237" t="s">
        <v>15098</v>
      </c>
      <c r="K3466" s="237" t="s">
        <v>15099</v>
      </c>
      <c r="L3466" s="237" t="s">
        <v>339</v>
      </c>
      <c r="M3466" s="237" t="s">
        <v>15100</v>
      </c>
      <c r="N3466" s="237" t="s">
        <v>15101</v>
      </c>
      <c r="O3466" s="237" t="s">
        <v>15102</v>
      </c>
      <c r="P3466" s="237" t="s">
        <v>4887</v>
      </c>
      <c r="Q3466" s="237" t="s">
        <v>4894</v>
      </c>
      <c r="R3466" s="237" t="s">
        <v>15097</v>
      </c>
      <c r="S3466" s="237" t="s">
        <v>15098</v>
      </c>
      <c r="T3466" s="237" t="s">
        <v>15099</v>
      </c>
      <c r="U3466" s="237" t="s">
        <v>15103</v>
      </c>
      <c r="V3466" s="237" t="s">
        <v>14641</v>
      </c>
      <c r="W3466" s="237"/>
      <c r="X3466" s="237"/>
      <c r="Y3466" s="237" t="s">
        <v>15101</v>
      </c>
      <c r="Z3466" s="237" t="s">
        <v>15102</v>
      </c>
      <c r="AA3466" s="237" t="str">
        <f t="shared" si="580"/>
        <v>Ｑキャンプトミヤ</v>
      </c>
      <c r="AB3466" s="237" t="s">
        <v>4887</v>
      </c>
      <c r="AC3466" s="237" t="str">
        <f t="shared" si="581"/>
        <v>981</v>
      </c>
      <c r="AD3466" s="237" t="str">
        <f t="shared" si="582"/>
        <v>3341</v>
      </c>
      <c r="AE3466" s="237" t="s">
        <v>4894</v>
      </c>
      <c r="AF3466" s="237" t="s">
        <v>15097</v>
      </c>
      <c r="AG3466" s="237" t="str">
        <f t="shared" si="583"/>
        <v>富谷市成田４丁目１９番地９</v>
      </c>
      <c r="AH3466" s="237" t="s">
        <v>15098</v>
      </c>
      <c r="AI3466" s="237" t="s">
        <v>15099</v>
      </c>
      <c r="AJ3466" s="237" t="s">
        <v>332</v>
      </c>
    </row>
    <row r="3467" spans="1:36">
      <c r="A3467" s="237" t="str">
        <f t="shared" si="575"/>
        <v>0431600089計画相談支援</v>
      </c>
      <c r="B3467" s="237" t="s">
        <v>15104</v>
      </c>
      <c r="C3467" s="237" t="s">
        <v>15105</v>
      </c>
      <c r="D3467" s="237" t="str">
        <f t="shared" si="576"/>
        <v>イッパンシャダンホウジンアイエリアサポートフクシカイ</v>
      </c>
      <c r="E3467" s="237" t="s">
        <v>2366</v>
      </c>
      <c r="F3467" s="237" t="str">
        <f t="shared" si="577"/>
        <v>981</v>
      </c>
      <c r="G3467" s="237" t="str">
        <f t="shared" si="578"/>
        <v>3103</v>
      </c>
      <c r="H3467" s="237" t="s">
        <v>15106</v>
      </c>
      <c r="I3467" s="237" t="str">
        <f t="shared" si="579"/>
        <v>仙台市泉区山の寺２丁目１７番１３号</v>
      </c>
      <c r="J3467" s="237" t="s">
        <v>6310</v>
      </c>
      <c r="K3467" s="237" t="s">
        <v>6311</v>
      </c>
      <c r="L3467" s="237" t="s">
        <v>248</v>
      </c>
      <c r="M3467" s="237" t="s">
        <v>6312</v>
      </c>
      <c r="N3467" s="237" t="s">
        <v>15107</v>
      </c>
      <c r="O3467" s="237" t="s">
        <v>15108</v>
      </c>
      <c r="P3467" s="237" t="s">
        <v>4952</v>
      </c>
      <c r="Q3467" s="237" t="s">
        <v>4894</v>
      </c>
      <c r="R3467" s="237" t="s">
        <v>15109</v>
      </c>
      <c r="S3467" s="237" t="s">
        <v>6310</v>
      </c>
      <c r="T3467" s="237" t="s">
        <v>6311</v>
      </c>
      <c r="U3467" s="237" t="s">
        <v>15110</v>
      </c>
      <c r="V3467" s="237" t="s">
        <v>14641</v>
      </c>
      <c r="W3467" s="237"/>
      <c r="X3467" s="237"/>
      <c r="Y3467" s="237" t="s">
        <v>15107</v>
      </c>
      <c r="Z3467" s="237" t="s">
        <v>15108</v>
      </c>
      <c r="AA3467" s="237" t="str">
        <f t="shared" si="580"/>
        <v>リーベ</v>
      </c>
      <c r="AB3467" s="237" t="s">
        <v>4952</v>
      </c>
      <c r="AC3467" s="237" t="str">
        <f t="shared" si="581"/>
        <v>981</v>
      </c>
      <c r="AD3467" s="237" t="str">
        <f t="shared" si="582"/>
        <v>3303</v>
      </c>
      <c r="AE3467" s="237" t="s">
        <v>4894</v>
      </c>
      <c r="AF3467" s="237" t="s">
        <v>15109</v>
      </c>
      <c r="AG3467" s="237" t="str">
        <f t="shared" si="583"/>
        <v>富谷市太子堂１丁目７番２号</v>
      </c>
      <c r="AH3467" s="237" t="s">
        <v>6310</v>
      </c>
      <c r="AI3467" s="237" t="s">
        <v>6311</v>
      </c>
      <c r="AJ3467" s="237" t="s">
        <v>260</v>
      </c>
    </row>
    <row r="3468" spans="1:36">
      <c r="A3468" s="237" t="str">
        <f t="shared" si="575"/>
        <v>0431600097計画相談支援</v>
      </c>
      <c r="B3468" s="237" t="s">
        <v>6130</v>
      </c>
      <c r="C3468" s="237" t="s">
        <v>6131</v>
      </c>
      <c r="D3468" s="237" t="str">
        <f t="shared" si="576"/>
        <v>ユウゲンガイシャ　セベック</v>
      </c>
      <c r="E3468" s="237" t="s">
        <v>4887</v>
      </c>
      <c r="F3468" s="237" t="str">
        <f t="shared" si="577"/>
        <v>981</v>
      </c>
      <c r="G3468" s="237" t="str">
        <f t="shared" si="578"/>
        <v>3341</v>
      </c>
      <c r="H3468" s="237" t="s">
        <v>6132</v>
      </c>
      <c r="I3468" s="237" t="str">
        <f t="shared" si="579"/>
        <v>富谷市成田６丁目８番地３</v>
      </c>
      <c r="J3468" s="237" t="s">
        <v>6133</v>
      </c>
      <c r="K3468" s="237" t="s">
        <v>6134</v>
      </c>
      <c r="L3468" s="237" t="s">
        <v>552</v>
      </c>
      <c r="M3468" s="237" t="s">
        <v>6135</v>
      </c>
      <c r="N3468" s="237" t="s">
        <v>15111</v>
      </c>
      <c r="O3468" s="237" t="s">
        <v>15112</v>
      </c>
      <c r="P3468" s="237" t="s">
        <v>4887</v>
      </c>
      <c r="Q3468" s="237" t="s">
        <v>4894</v>
      </c>
      <c r="R3468" s="237" t="s">
        <v>15113</v>
      </c>
      <c r="S3468" s="237" t="s">
        <v>6226</v>
      </c>
      <c r="T3468" s="237" t="s">
        <v>6227</v>
      </c>
      <c r="U3468" s="237" t="s">
        <v>15114</v>
      </c>
      <c r="V3468" s="237" t="s">
        <v>14641</v>
      </c>
      <c r="W3468" s="237"/>
      <c r="X3468" s="237"/>
      <c r="Y3468" s="237" t="s">
        <v>15111</v>
      </c>
      <c r="Z3468" s="237" t="s">
        <v>15112</v>
      </c>
      <c r="AA3468" s="237" t="str">
        <f t="shared" si="580"/>
        <v>シテイソウダンシエンジギョウショ　ラシサ（Ｒａｓｉｓａ）</v>
      </c>
      <c r="AB3468" s="237" t="s">
        <v>4887</v>
      </c>
      <c r="AC3468" s="237" t="str">
        <f t="shared" si="581"/>
        <v>981</v>
      </c>
      <c r="AD3468" s="237" t="str">
        <f t="shared" si="582"/>
        <v>3341</v>
      </c>
      <c r="AE3468" s="237" t="s">
        <v>4894</v>
      </c>
      <c r="AF3468" s="237" t="s">
        <v>15113</v>
      </c>
      <c r="AG3468" s="237" t="str">
        <f t="shared" si="583"/>
        <v>富谷市成田２丁目３－３成田ビル１０３</v>
      </c>
      <c r="AH3468" s="237" t="s">
        <v>6226</v>
      </c>
      <c r="AI3468" s="237" t="s">
        <v>6227</v>
      </c>
      <c r="AJ3468" s="237" t="s">
        <v>260</v>
      </c>
    </row>
    <row r="3469" spans="1:36">
      <c r="A3469" s="237" t="str">
        <f t="shared" si="575"/>
        <v>0431600105計画相談支援</v>
      </c>
      <c r="B3469" s="237" t="s">
        <v>15115</v>
      </c>
      <c r="C3469" s="237" t="s">
        <v>15116</v>
      </c>
      <c r="D3469" s="237" t="str">
        <f t="shared" si="576"/>
        <v>ゴウドウガイシャ　フォーユニット</v>
      </c>
      <c r="E3469" s="237" t="s">
        <v>6199</v>
      </c>
      <c r="F3469" s="237" t="str">
        <f t="shared" si="577"/>
        <v>981</v>
      </c>
      <c r="G3469" s="237" t="str">
        <f t="shared" si="578"/>
        <v>3331</v>
      </c>
      <c r="H3469" s="237" t="s">
        <v>15117</v>
      </c>
      <c r="I3469" s="237" t="str">
        <f t="shared" si="579"/>
        <v>富谷市東向陽台３丁目７番５－２１２号</v>
      </c>
      <c r="J3469" s="237" t="s">
        <v>15118</v>
      </c>
      <c r="K3469" s="237" t="s">
        <v>15118</v>
      </c>
      <c r="L3469" s="237" t="s">
        <v>821</v>
      </c>
      <c r="M3469" s="237" t="s">
        <v>15119</v>
      </c>
      <c r="N3469" s="237" t="s">
        <v>15120</v>
      </c>
      <c r="O3469" s="237" t="s">
        <v>15121</v>
      </c>
      <c r="P3469" s="237" t="s">
        <v>6199</v>
      </c>
      <c r="Q3469" s="237" t="s">
        <v>4894</v>
      </c>
      <c r="R3469" s="237" t="s">
        <v>15117</v>
      </c>
      <c r="S3469" s="237" t="s">
        <v>15118</v>
      </c>
      <c r="T3469" s="237" t="s">
        <v>15118</v>
      </c>
      <c r="U3469" s="237" t="s">
        <v>15122</v>
      </c>
      <c r="V3469" s="237" t="s">
        <v>14641</v>
      </c>
      <c r="W3469" s="237"/>
      <c r="X3469" s="237"/>
      <c r="Y3469" s="237" t="s">
        <v>15120</v>
      </c>
      <c r="Z3469" s="237" t="s">
        <v>15121</v>
      </c>
      <c r="AA3469" s="237" t="str">
        <f t="shared" si="580"/>
        <v>ハートプラン　ミヤギ</v>
      </c>
      <c r="AB3469" s="237" t="s">
        <v>6199</v>
      </c>
      <c r="AC3469" s="237" t="str">
        <f t="shared" si="581"/>
        <v>981</v>
      </c>
      <c r="AD3469" s="237" t="str">
        <f t="shared" si="582"/>
        <v>3331</v>
      </c>
      <c r="AE3469" s="237" t="s">
        <v>4894</v>
      </c>
      <c r="AF3469" s="237" t="s">
        <v>15117</v>
      </c>
      <c r="AG3469" s="237" t="str">
        <f t="shared" si="583"/>
        <v>富谷市東向陽台３丁目７番５－２１２号</v>
      </c>
      <c r="AH3469" s="237" t="s">
        <v>15118</v>
      </c>
      <c r="AI3469" s="237" t="s">
        <v>15118</v>
      </c>
      <c r="AJ3469" s="237" t="s">
        <v>260</v>
      </c>
    </row>
    <row r="3470" spans="1:36">
      <c r="A3470" s="237" t="str">
        <f t="shared" si="575"/>
        <v>0432100097計画相談支援</v>
      </c>
      <c r="B3470" s="237" t="s">
        <v>4994</v>
      </c>
      <c r="C3470" s="237" t="s">
        <v>4995</v>
      </c>
      <c r="D3470" s="237" t="str">
        <f t="shared" si="576"/>
        <v>シャカイフクシホウジンザオウマチシャカイフクシキョウギカイ</v>
      </c>
      <c r="E3470" s="237" t="s">
        <v>4996</v>
      </c>
      <c r="F3470" s="237" t="str">
        <f t="shared" si="577"/>
        <v>989</v>
      </c>
      <c r="G3470" s="237" t="str">
        <f t="shared" si="578"/>
        <v>0821</v>
      </c>
      <c r="H3470" s="237" t="s">
        <v>4997</v>
      </c>
      <c r="I3470" s="237" t="str">
        <f t="shared" si="579"/>
        <v>刈田郡蔵王町大字円田字十文字北３番地１</v>
      </c>
      <c r="J3470" s="237" t="s">
        <v>4998</v>
      </c>
      <c r="K3470" s="237" t="s">
        <v>4999</v>
      </c>
      <c r="L3470" s="237" t="s">
        <v>353</v>
      </c>
      <c r="M3470" s="237" t="s">
        <v>5000</v>
      </c>
      <c r="N3470" s="237" t="s">
        <v>4994</v>
      </c>
      <c r="O3470" s="237" t="s">
        <v>4995</v>
      </c>
      <c r="P3470" s="237" t="s">
        <v>4996</v>
      </c>
      <c r="Q3470" s="237" t="s">
        <v>5001</v>
      </c>
      <c r="R3470" s="237" t="s">
        <v>4997</v>
      </c>
      <c r="S3470" s="237" t="s">
        <v>4998</v>
      </c>
      <c r="T3470" s="237" t="s">
        <v>4999</v>
      </c>
      <c r="U3470" s="237" t="s">
        <v>15123</v>
      </c>
      <c r="V3470" s="237" t="s">
        <v>14641</v>
      </c>
      <c r="W3470" s="237"/>
      <c r="X3470" s="237"/>
      <c r="Y3470" s="237" t="s">
        <v>4994</v>
      </c>
      <c r="Z3470" s="237" t="s">
        <v>4995</v>
      </c>
      <c r="AA3470" s="237" t="str">
        <f t="shared" si="580"/>
        <v>シャカイフクシホウジンザオウマチシャカイフクシキョウギカイ</v>
      </c>
      <c r="AB3470" s="237" t="s">
        <v>4996</v>
      </c>
      <c r="AC3470" s="237" t="str">
        <f t="shared" si="581"/>
        <v>989</v>
      </c>
      <c r="AD3470" s="237" t="str">
        <f t="shared" si="582"/>
        <v>0821</v>
      </c>
      <c r="AE3470" s="237" t="s">
        <v>5001</v>
      </c>
      <c r="AF3470" s="237" t="s">
        <v>15124</v>
      </c>
      <c r="AG3470" s="237" t="str">
        <f t="shared" si="583"/>
        <v>刈田郡蔵王町大字円田字愛宕前２９番地</v>
      </c>
      <c r="AH3470" s="237" t="s">
        <v>4998</v>
      </c>
      <c r="AI3470" s="237" t="s">
        <v>4999</v>
      </c>
      <c r="AJ3470" s="237" t="s">
        <v>260</v>
      </c>
    </row>
    <row r="3471" spans="1:36">
      <c r="A3471" s="237" t="str">
        <f t="shared" ref="A3471:A3534" si="584">U3471&amp;V3471</f>
        <v>0432200020相談支援事業</v>
      </c>
      <c r="B3471" s="237" t="s">
        <v>3507</v>
      </c>
      <c r="C3471" s="237" t="s">
        <v>3508</v>
      </c>
      <c r="D3471" s="237" t="str">
        <f t="shared" ref="D3471:D3534" si="585">DBCS(C3471)</f>
        <v>シャカイフクシホウジン　ハラカラフクシカイ</v>
      </c>
      <c r="E3471" s="237" t="s">
        <v>3509</v>
      </c>
      <c r="F3471" s="237" t="str">
        <f t="shared" ref="F3471:F3534" si="586">LEFT(E3471,3)</f>
        <v>989</v>
      </c>
      <c r="G3471" s="237" t="str">
        <f t="shared" ref="G3471:G3534" si="587">RIGHT(E3471,4)</f>
        <v>1601</v>
      </c>
      <c r="H3471" s="237" t="s">
        <v>3510</v>
      </c>
      <c r="I3471" s="237" t="str">
        <f t="shared" ref="I3471:I3534" si="588">SUBSTITUTE(H3471,"宮城県","")</f>
        <v>柴田郡柴田町船岡中央１丁目２－２３</v>
      </c>
      <c r="J3471" s="237" t="s">
        <v>3511</v>
      </c>
      <c r="K3471" s="237" t="s">
        <v>3512</v>
      </c>
      <c r="L3471" s="237" t="s">
        <v>248</v>
      </c>
      <c r="M3471" s="237" t="s">
        <v>3513</v>
      </c>
      <c r="N3471" s="237" t="s">
        <v>15125</v>
      </c>
      <c r="O3471" s="237" t="s">
        <v>15126</v>
      </c>
      <c r="P3471" s="237" t="s">
        <v>3509</v>
      </c>
      <c r="Q3471" s="237" t="s">
        <v>5082</v>
      </c>
      <c r="R3471" s="237" t="s">
        <v>15127</v>
      </c>
      <c r="S3471" s="237" t="s">
        <v>13756</v>
      </c>
      <c r="T3471" s="237" t="s">
        <v>3512</v>
      </c>
      <c r="U3471" s="237" t="s">
        <v>15128</v>
      </c>
      <c r="V3471" s="237" t="s">
        <v>14621</v>
      </c>
      <c r="W3471" s="237"/>
      <c r="X3471" s="237"/>
      <c r="Y3471" s="237" t="s">
        <v>15125</v>
      </c>
      <c r="Z3471" s="237" t="s">
        <v>15126</v>
      </c>
      <c r="AA3471" s="237" t="str">
        <f t="shared" ref="AA3471:AA3534" si="589">DBCS(Z3471)</f>
        <v>ハラカラチイキセイカツシエンセンター</v>
      </c>
      <c r="AB3471" s="237" t="s">
        <v>3509</v>
      </c>
      <c r="AC3471" s="237" t="str">
        <f t="shared" ref="AC3471:AC3534" si="590">LEFT(AB3471,3)</f>
        <v>989</v>
      </c>
      <c r="AD3471" s="237" t="str">
        <f t="shared" ref="AD3471:AD3534" si="591">RIGHT(AB3471,4)</f>
        <v>1601</v>
      </c>
      <c r="AE3471" s="237" t="s">
        <v>5082</v>
      </c>
      <c r="AF3471" s="237" t="s">
        <v>15127</v>
      </c>
      <c r="AG3471" s="237" t="str">
        <f t="shared" ref="AG3471:AG3534" si="592">SUBSTITUTE(AF3471,"宮城県","")</f>
        <v>柴田郡柴田町船岡中央1-2-23</v>
      </c>
      <c r="AH3471" s="237" t="s">
        <v>13756</v>
      </c>
      <c r="AI3471" s="237" t="s">
        <v>3512</v>
      </c>
      <c r="AJ3471" s="237" t="s">
        <v>332</v>
      </c>
    </row>
    <row r="3472" spans="1:36">
      <c r="A3472" s="237" t="str">
        <f t="shared" si="584"/>
        <v>0432210011計画相談支援</v>
      </c>
      <c r="B3472" s="237" t="s">
        <v>1949</v>
      </c>
      <c r="C3472" s="237" t="s">
        <v>1950</v>
      </c>
      <c r="D3472" s="237" t="str">
        <f t="shared" si="585"/>
        <v>シャカイフクシホウジン　シロイシヨウコウエン</v>
      </c>
      <c r="E3472" s="237" t="s">
        <v>1951</v>
      </c>
      <c r="F3472" s="237" t="str">
        <f t="shared" si="586"/>
        <v>989</v>
      </c>
      <c r="G3472" s="237" t="str">
        <f t="shared" si="587"/>
        <v>0232</v>
      </c>
      <c r="H3472" s="237" t="s">
        <v>1952</v>
      </c>
      <c r="I3472" s="237" t="str">
        <f t="shared" si="588"/>
        <v>白石市福岡長袋字小倉山１４番地の２</v>
      </c>
      <c r="J3472" s="237" t="s">
        <v>1953</v>
      </c>
      <c r="K3472" s="237" t="s">
        <v>1954</v>
      </c>
      <c r="L3472" s="237" t="s">
        <v>248</v>
      </c>
      <c r="M3472" s="237" t="s">
        <v>1955</v>
      </c>
      <c r="N3472" s="237" t="s">
        <v>14774</v>
      </c>
      <c r="O3472" s="237" t="s">
        <v>14775</v>
      </c>
      <c r="P3472" s="237" t="s">
        <v>5285</v>
      </c>
      <c r="Q3472" s="237" t="s">
        <v>5141</v>
      </c>
      <c r="R3472" s="237" t="s">
        <v>15129</v>
      </c>
      <c r="S3472" s="237" t="s">
        <v>14777</v>
      </c>
      <c r="T3472" s="237" t="s">
        <v>14778</v>
      </c>
      <c r="U3472" s="237" t="s">
        <v>15130</v>
      </c>
      <c r="V3472" s="237" t="s">
        <v>14641</v>
      </c>
      <c r="W3472" s="237"/>
      <c r="X3472" s="237"/>
      <c r="Y3472" s="237" t="s">
        <v>14774</v>
      </c>
      <c r="Z3472" s="237" t="s">
        <v>14775</v>
      </c>
      <c r="AA3472" s="237" t="str">
        <f t="shared" si="589"/>
        <v>ケンナンセイカツサポートセンターアサンテ</v>
      </c>
      <c r="AB3472" s="237" t="s">
        <v>5285</v>
      </c>
      <c r="AC3472" s="237" t="str">
        <f t="shared" si="590"/>
        <v>989</v>
      </c>
      <c r="AD3472" s="237" t="str">
        <f t="shared" si="591"/>
        <v>1201</v>
      </c>
      <c r="AE3472" s="237" t="s">
        <v>5141</v>
      </c>
      <c r="AF3472" s="237" t="s">
        <v>15129</v>
      </c>
      <c r="AG3472" s="237" t="str">
        <f t="shared" si="592"/>
        <v>柴田郡大河原町大谷字戸ノ内43番地5</v>
      </c>
      <c r="AH3472" s="237" t="s">
        <v>14777</v>
      </c>
      <c r="AI3472" s="237" t="s">
        <v>14778</v>
      </c>
      <c r="AJ3472" s="237" t="s">
        <v>260</v>
      </c>
    </row>
    <row r="3473" spans="1:36">
      <c r="A3473" s="237" t="str">
        <f t="shared" si="584"/>
        <v>0432210052計画相談支援</v>
      </c>
      <c r="B3473" s="237" t="s">
        <v>3507</v>
      </c>
      <c r="C3473" s="237" t="s">
        <v>3508</v>
      </c>
      <c r="D3473" s="237" t="str">
        <f t="shared" si="585"/>
        <v>シャカイフクシホウジン　ハラカラフクシカイ</v>
      </c>
      <c r="E3473" s="237" t="s">
        <v>3509</v>
      </c>
      <c r="F3473" s="237" t="str">
        <f t="shared" si="586"/>
        <v>989</v>
      </c>
      <c r="G3473" s="237" t="str">
        <f t="shared" si="587"/>
        <v>1601</v>
      </c>
      <c r="H3473" s="237" t="s">
        <v>3510</v>
      </c>
      <c r="I3473" s="237" t="str">
        <f t="shared" si="588"/>
        <v>柴田郡柴田町船岡中央１丁目２－２３</v>
      </c>
      <c r="J3473" s="237" t="s">
        <v>3511</v>
      </c>
      <c r="K3473" s="237" t="s">
        <v>3512</v>
      </c>
      <c r="L3473" s="237" t="s">
        <v>248</v>
      </c>
      <c r="M3473" s="237" t="s">
        <v>3513</v>
      </c>
      <c r="N3473" s="237" t="s">
        <v>15125</v>
      </c>
      <c r="O3473" s="237" t="s">
        <v>15126</v>
      </c>
      <c r="P3473" s="237" t="s">
        <v>3509</v>
      </c>
      <c r="Q3473" s="237" t="s">
        <v>5082</v>
      </c>
      <c r="R3473" s="237" t="s">
        <v>15127</v>
      </c>
      <c r="S3473" s="237" t="s">
        <v>13756</v>
      </c>
      <c r="T3473" s="237" t="s">
        <v>3512</v>
      </c>
      <c r="U3473" s="237" t="s">
        <v>15131</v>
      </c>
      <c r="V3473" s="237" t="s">
        <v>14641</v>
      </c>
      <c r="W3473" s="237"/>
      <c r="X3473" s="237"/>
      <c r="Y3473" s="237" t="s">
        <v>15125</v>
      </c>
      <c r="Z3473" s="237" t="s">
        <v>15126</v>
      </c>
      <c r="AA3473" s="237" t="str">
        <f t="shared" si="589"/>
        <v>ハラカラチイキセイカツシエンセンター</v>
      </c>
      <c r="AB3473" s="237" t="s">
        <v>3509</v>
      </c>
      <c r="AC3473" s="237" t="str">
        <f t="shared" si="590"/>
        <v>989</v>
      </c>
      <c r="AD3473" s="237" t="str">
        <f t="shared" si="591"/>
        <v>1601</v>
      </c>
      <c r="AE3473" s="237" t="s">
        <v>5082</v>
      </c>
      <c r="AF3473" s="237" t="s">
        <v>15127</v>
      </c>
      <c r="AG3473" s="237" t="str">
        <f t="shared" si="592"/>
        <v>柴田郡柴田町船岡中央1-2-23</v>
      </c>
      <c r="AH3473" s="237" t="s">
        <v>13756</v>
      </c>
      <c r="AI3473" s="237" t="s">
        <v>3512</v>
      </c>
      <c r="AJ3473" s="237" t="s">
        <v>260</v>
      </c>
    </row>
    <row r="3474" spans="1:36">
      <c r="A3474" s="237" t="str">
        <f t="shared" si="584"/>
        <v>0432210086計画相談支援</v>
      </c>
      <c r="B3474" s="237" t="s">
        <v>5258</v>
      </c>
      <c r="C3474" s="237" t="s">
        <v>5259</v>
      </c>
      <c r="D3474" s="237" t="str">
        <f t="shared" si="585"/>
        <v>ユウゲンガイシャケイ</v>
      </c>
      <c r="E3474" s="237" t="s">
        <v>5260</v>
      </c>
      <c r="F3474" s="237" t="str">
        <f t="shared" si="586"/>
        <v>989</v>
      </c>
      <c r="G3474" s="237" t="str">
        <f t="shared" si="587"/>
        <v>1273</v>
      </c>
      <c r="H3474" s="237" t="s">
        <v>5261</v>
      </c>
      <c r="I3474" s="237" t="str">
        <f t="shared" si="588"/>
        <v>柴田郡大河原町字西桜町２２番地３</v>
      </c>
      <c r="J3474" s="237" t="s">
        <v>5262</v>
      </c>
      <c r="K3474" s="237" t="s">
        <v>5263</v>
      </c>
      <c r="L3474" s="237" t="s">
        <v>339</v>
      </c>
      <c r="M3474" s="237" t="s">
        <v>5264</v>
      </c>
      <c r="N3474" s="237" t="s">
        <v>15132</v>
      </c>
      <c r="O3474" s="237" t="s">
        <v>15133</v>
      </c>
      <c r="P3474" s="237" t="s">
        <v>5267</v>
      </c>
      <c r="Q3474" s="237" t="s">
        <v>5141</v>
      </c>
      <c r="R3474" s="237" t="s">
        <v>15134</v>
      </c>
      <c r="S3474" s="237" t="s">
        <v>5262</v>
      </c>
      <c r="T3474" s="237" t="s">
        <v>5263</v>
      </c>
      <c r="U3474" s="237" t="s">
        <v>15135</v>
      </c>
      <c r="V3474" s="237" t="s">
        <v>14641</v>
      </c>
      <c r="W3474" s="237"/>
      <c r="X3474" s="237"/>
      <c r="Y3474" s="237" t="s">
        <v>15132</v>
      </c>
      <c r="Z3474" s="237" t="s">
        <v>15133</v>
      </c>
      <c r="AA3474" s="237" t="str">
        <f t="shared" si="589"/>
        <v>ミナミサクラソウゴウソウダンシエンジギョウショ</v>
      </c>
      <c r="AB3474" s="237" t="s">
        <v>5267</v>
      </c>
      <c r="AC3474" s="237" t="str">
        <f t="shared" si="590"/>
        <v>989</v>
      </c>
      <c r="AD3474" s="237" t="str">
        <f t="shared" si="591"/>
        <v>1272</v>
      </c>
      <c r="AE3474" s="237" t="s">
        <v>5141</v>
      </c>
      <c r="AF3474" s="237" t="s">
        <v>15134</v>
      </c>
      <c r="AG3474" s="237" t="str">
        <f t="shared" si="592"/>
        <v>柴田郡大河原町南桜町４番地４　２F</v>
      </c>
      <c r="AH3474" s="237" t="s">
        <v>5262</v>
      </c>
      <c r="AI3474" s="237" t="s">
        <v>5263</v>
      </c>
      <c r="AJ3474" s="237" t="s">
        <v>332</v>
      </c>
    </row>
    <row r="3475" spans="1:36">
      <c r="A3475" s="237" t="str">
        <f t="shared" si="584"/>
        <v>0432210094計画相談支援</v>
      </c>
      <c r="B3475" s="237" t="s">
        <v>5299</v>
      </c>
      <c r="C3475" s="237" t="s">
        <v>5300</v>
      </c>
      <c r="D3475" s="237" t="str">
        <f t="shared" si="585"/>
        <v>エーシーイーカブシキガイシャ</v>
      </c>
      <c r="E3475" s="237" t="s">
        <v>5013</v>
      </c>
      <c r="F3475" s="237" t="str">
        <f t="shared" si="586"/>
        <v>989</v>
      </c>
      <c r="G3475" s="237" t="str">
        <f t="shared" si="587"/>
        <v>0841</v>
      </c>
      <c r="H3475" s="237" t="s">
        <v>5301</v>
      </c>
      <c r="I3475" s="237" t="str">
        <f t="shared" si="588"/>
        <v>刈田郡蔵王町大字小村崎字大久保２０番地１</v>
      </c>
      <c r="J3475" s="237" t="s">
        <v>5302</v>
      </c>
      <c r="K3475" s="237"/>
      <c r="L3475" s="237" t="s">
        <v>339</v>
      </c>
      <c r="M3475" s="237" t="s">
        <v>5303</v>
      </c>
      <c r="N3475" s="237" t="s">
        <v>15136</v>
      </c>
      <c r="O3475" s="237" t="s">
        <v>15137</v>
      </c>
      <c r="P3475" s="237" t="s">
        <v>5123</v>
      </c>
      <c r="Q3475" s="237" t="s">
        <v>5082</v>
      </c>
      <c r="R3475" s="237" t="s">
        <v>15138</v>
      </c>
      <c r="S3475" s="237" t="s">
        <v>15139</v>
      </c>
      <c r="T3475" s="237" t="s">
        <v>15139</v>
      </c>
      <c r="U3475" s="237" t="s">
        <v>15140</v>
      </c>
      <c r="V3475" s="237" t="s">
        <v>14641</v>
      </c>
      <c r="W3475" s="237"/>
      <c r="X3475" s="237"/>
      <c r="Y3475" s="237" t="s">
        <v>15136</v>
      </c>
      <c r="Z3475" s="237" t="s">
        <v>15137</v>
      </c>
      <c r="AA3475" s="237" t="str">
        <f t="shared" si="589"/>
        <v>ソウダンシエンジギョウショエール</v>
      </c>
      <c r="AB3475" s="237" t="s">
        <v>5123</v>
      </c>
      <c r="AC3475" s="237" t="str">
        <f t="shared" si="590"/>
        <v>989</v>
      </c>
      <c r="AD3475" s="237" t="str">
        <f t="shared" si="591"/>
        <v>1604</v>
      </c>
      <c r="AE3475" s="237" t="s">
        <v>5082</v>
      </c>
      <c r="AF3475" s="237" t="s">
        <v>15138</v>
      </c>
      <c r="AG3475" s="237" t="str">
        <f t="shared" si="592"/>
        <v>柴田郡柴田町船岡東３丁目１１番３号アネックス船岡２０１号室</v>
      </c>
      <c r="AH3475" s="237" t="s">
        <v>15139</v>
      </c>
      <c r="AI3475" s="237" t="s">
        <v>15139</v>
      </c>
      <c r="AJ3475" s="237" t="s">
        <v>332</v>
      </c>
    </row>
    <row r="3476" spans="1:36">
      <c r="A3476" s="237" t="str">
        <f t="shared" si="584"/>
        <v>0432210110計画相談支援</v>
      </c>
      <c r="B3476" s="237" t="s">
        <v>5182</v>
      </c>
      <c r="C3476" s="237" t="s">
        <v>5183</v>
      </c>
      <c r="D3476" s="237" t="str">
        <f t="shared" si="585"/>
        <v>シャカイフクシホウジンムラタマチシャカイフクシキョウギカイ</v>
      </c>
      <c r="E3476" s="237" t="s">
        <v>5184</v>
      </c>
      <c r="F3476" s="237" t="str">
        <f t="shared" si="586"/>
        <v>989</v>
      </c>
      <c r="G3476" s="237" t="str">
        <f t="shared" si="587"/>
        <v>1305</v>
      </c>
      <c r="H3476" s="237" t="s">
        <v>5185</v>
      </c>
      <c r="I3476" s="237" t="str">
        <f t="shared" si="588"/>
        <v>柴田郡村田町大字村田字大槻下５番地</v>
      </c>
      <c r="J3476" s="237" t="s">
        <v>5186</v>
      </c>
      <c r="K3476" s="237" t="s">
        <v>5187</v>
      </c>
      <c r="L3476" s="237" t="s">
        <v>353</v>
      </c>
      <c r="M3476" s="237" t="s">
        <v>5188</v>
      </c>
      <c r="N3476" s="237" t="s">
        <v>5182</v>
      </c>
      <c r="O3476" s="237" t="s">
        <v>5183</v>
      </c>
      <c r="P3476" s="237" t="s">
        <v>5184</v>
      </c>
      <c r="Q3476" s="237" t="s">
        <v>5068</v>
      </c>
      <c r="R3476" s="237" t="s">
        <v>5185</v>
      </c>
      <c r="S3476" s="237" t="s">
        <v>5186</v>
      </c>
      <c r="T3476" s="237" t="s">
        <v>5187</v>
      </c>
      <c r="U3476" s="237" t="s">
        <v>15141</v>
      </c>
      <c r="V3476" s="237" t="s">
        <v>14641</v>
      </c>
      <c r="W3476" s="237"/>
      <c r="X3476" s="237"/>
      <c r="Y3476" s="237" t="s">
        <v>5190</v>
      </c>
      <c r="Z3476" s="237" t="s">
        <v>5191</v>
      </c>
      <c r="AA3476" s="237" t="str">
        <f t="shared" si="589"/>
        <v>シャカイフクシホウジン　ムラタマチシャカイフクシキョウギカイ</v>
      </c>
      <c r="AB3476" s="237" t="s">
        <v>5184</v>
      </c>
      <c r="AC3476" s="237" t="str">
        <f t="shared" si="590"/>
        <v>989</v>
      </c>
      <c r="AD3476" s="237" t="str">
        <f t="shared" si="591"/>
        <v>1305</v>
      </c>
      <c r="AE3476" s="237" t="s">
        <v>5068</v>
      </c>
      <c r="AF3476" s="237" t="s">
        <v>5185</v>
      </c>
      <c r="AG3476" s="237" t="str">
        <f t="shared" si="592"/>
        <v>柴田郡村田町大字村田字大槻下５番地</v>
      </c>
      <c r="AH3476" s="237" t="s">
        <v>5186</v>
      </c>
      <c r="AI3476" s="237" t="s">
        <v>5187</v>
      </c>
      <c r="AJ3476" s="237" t="s">
        <v>332</v>
      </c>
    </row>
    <row r="3477" spans="1:36">
      <c r="A3477" s="237" t="str">
        <f t="shared" si="584"/>
        <v>0432210136計画相談支援</v>
      </c>
      <c r="B3477" s="237" t="s">
        <v>13725</v>
      </c>
      <c r="C3477" s="237" t="s">
        <v>13726</v>
      </c>
      <c r="D3477" s="237" t="str">
        <f t="shared" si="585"/>
        <v>トクテイヒエイリカツドウホウジンガンバ・ペッチャー</v>
      </c>
      <c r="E3477" s="237" t="s">
        <v>5168</v>
      </c>
      <c r="F3477" s="237" t="str">
        <f t="shared" si="586"/>
        <v>989</v>
      </c>
      <c r="G3477" s="237" t="str">
        <f t="shared" si="587"/>
        <v>1501</v>
      </c>
      <c r="H3477" s="237" t="s">
        <v>13727</v>
      </c>
      <c r="I3477" s="237" t="str">
        <f t="shared" si="588"/>
        <v>柴田郡川崎町大字前川字堀切１３番地１３</v>
      </c>
      <c r="J3477" s="237" t="s">
        <v>13728</v>
      </c>
      <c r="K3477" s="237" t="s">
        <v>13728</v>
      </c>
      <c r="L3477" s="237" t="s">
        <v>248</v>
      </c>
      <c r="M3477" s="237" t="s">
        <v>13729</v>
      </c>
      <c r="N3477" s="237" t="s">
        <v>15142</v>
      </c>
      <c r="O3477" s="237" t="s">
        <v>15143</v>
      </c>
      <c r="P3477" s="237" t="s">
        <v>5168</v>
      </c>
      <c r="Q3477" s="237" t="s">
        <v>5173</v>
      </c>
      <c r="R3477" s="237" t="s">
        <v>15144</v>
      </c>
      <c r="S3477" s="237" t="s">
        <v>15145</v>
      </c>
      <c r="T3477" s="237" t="s">
        <v>15145</v>
      </c>
      <c r="U3477" s="237" t="s">
        <v>15146</v>
      </c>
      <c r="V3477" s="237" t="s">
        <v>14641</v>
      </c>
      <c r="W3477" s="237"/>
      <c r="X3477" s="237"/>
      <c r="Y3477" s="237" t="s">
        <v>15142</v>
      </c>
      <c r="Z3477" s="237" t="s">
        <v>15143</v>
      </c>
      <c r="AA3477" s="237" t="str">
        <f t="shared" si="589"/>
        <v>ナカマノイエ</v>
      </c>
      <c r="AB3477" s="237" t="s">
        <v>5168</v>
      </c>
      <c r="AC3477" s="237" t="str">
        <f t="shared" si="590"/>
        <v>989</v>
      </c>
      <c r="AD3477" s="237" t="str">
        <f t="shared" si="591"/>
        <v>1501</v>
      </c>
      <c r="AE3477" s="237" t="s">
        <v>5173</v>
      </c>
      <c r="AF3477" s="237" t="s">
        <v>13727</v>
      </c>
      <c r="AG3477" s="237" t="str">
        <f t="shared" si="592"/>
        <v>柴田郡川崎町大字前川字堀切１３番地１３</v>
      </c>
      <c r="AH3477" s="237" t="s">
        <v>15145</v>
      </c>
      <c r="AI3477" s="237" t="s">
        <v>15145</v>
      </c>
      <c r="AJ3477" s="237" t="s">
        <v>260</v>
      </c>
    </row>
    <row r="3478" spans="1:36">
      <c r="A3478" s="237" t="str">
        <f t="shared" si="584"/>
        <v>0432210151計画相談支援</v>
      </c>
      <c r="B3478" s="237" t="s">
        <v>5332</v>
      </c>
      <c r="C3478" s="237" t="s">
        <v>5333</v>
      </c>
      <c r="D3478" s="237" t="str">
        <f t="shared" si="585"/>
        <v>カブシキガイシャユメノキ</v>
      </c>
      <c r="E3478" s="237" t="s">
        <v>5334</v>
      </c>
      <c r="F3478" s="237" t="str">
        <f t="shared" si="586"/>
        <v>989</v>
      </c>
      <c r="G3478" s="237" t="str">
        <f t="shared" si="587"/>
        <v>1754</v>
      </c>
      <c r="H3478" s="237" t="s">
        <v>5335</v>
      </c>
      <c r="I3478" s="237" t="str">
        <f t="shared" si="588"/>
        <v>柴田郡柴田町槻木白幡二丁目４番１号</v>
      </c>
      <c r="J3478" s="237" t="s">
        <v>5336</v>
      </c>
      <c r="K3478" s="237" t="s">
        <v>5337</v>
      </c>
      <c r="L3478" s="237" t="s">
        <v>339</v>
      </c>
      <c r="M3478" s="237" t="s">
        <v>5338</v>
      </c>
      <c r="N3478" s="237" t="s">
        <v>15147</v>
      </c>
      <c r="O3478" s="237" t="s">
        <v>15148</v>
      </c>
      <c r="P3478" s="237" t="s">
        <v>5334</v>
      </c>
      <c r="Q3478" s="237" t="s">
        <v>5082</v>
      </c>
      <c r="R3478" s="237" t="s">
        <v>5335</v>
      </c>
      <c r="S3478" s="237" t="s">
        <v>5336</v>
      </c>
      <c r="T3478" s="237" t="s">
        <v>5337</v>
      </c>
      <c r="U3478" s="237" t="s">
        <v>15149</v>
      </c>
      <c r="V3478" s="237" t="s">
        <v>14641</v>
      </c>
      <c r="W3478" s="237"/>
      <c r="X3478" s="237"/>
      <c r="Y3478" s="237" t="s">
        <v>15147</v>
      </c>
      <c r="Z3478" s="237" t="s">
        <v>15148</v>
      </c>
      <c r="AA3478" s="237" t="str">
        <f t="shared" si="589"/>
        <v>ソウダンシエンセンターユメノサト</v>
      </c>
      <c r="AB3478" s="237" t="s">
        <v>5334</v>
      </c>
      <c r="AC3478" s="237" t="str">
        <f t="shared" si="590"/>
        <v>989</v>
      </c>
      <c r="AD3478" s="237" t="str">
        <f t="shared" si="591"/>
        <v>1754</v>
      </c>
      <c r="AE3478" s="237" t="s">
        <v>5082</v>
      </c>
      <c r="AF3478" s="237" t="s">
        <v>5335</v>
      </c>
      <c r="AG3478" s="237" t="str">
        <f t="shared" si="592"/>
        <v>柴田郡柴田町槻木白幡二丁目４番１号</v>
      </c>
      <c r="AH3478" s="237" t="s">
        <v>5336</v>
      </c>
      <c r="AI3478" s="237" t="s">
        <v>5337</v>
      </c>
      <c r="AJ3478" s="237" t="s">
        <v>332</v>
      </c>
    </row>
    <row r="3479" spans="1:36">
      <c r="A3479" s="237" t="str">
        <f t="shared" si="584"/>
        <v>0432210177計画相談支援</v>
      </c>
      <c r="B3479" s="237" t="s">
        <v>1292</v>
      </c>
      <c r="C3479" s="237" t="s">
        <v>1293</v>
      </c>
      <c r="D3479" s="237" t="str">
        <f t="shared" si="585"/>
        <v>シャカイフクシホウジンミヤギケンショウガイシャフクシキョウカイ</v>
      </c>
      <c r="E3479" s="237" t="s">
        <v>1294</v>
      </c>
      <c r="F3479" s="237" t="str">
        <f t="shared" si="586"/>
        <v>983</v>
      </c>
      <c r="G3479" s="237" t="str">
        <f t="shared" si="587"/>
        <v>0836</v>
      </c>
      <c r="H3479" s="237" t="s">
        <v>1295</v>
      </c>
      <c r="I3479" s="237" t="str">
        <f t="shared" si="588"/>
        <v>仙台市宮城野区幸町４丁目６番２号</v>
      </c>
      <c r="J3479" s="237" t="s">
        <v>1296</v>
      </c>
      <c r="K3479" s="237" t="s">
        <v>1297</v>
      </c>
      <c r="L3479" s="237" t="s">
        <v>353</v>
      </c>
      <c r="M3479" s="237" t="s">
        <v>1298</v>
      </c>
      <c r="N3479" s="237" t="s">
        <v>11306</v>
      </c>
      <c r="O3479" s="237" t="s">
        <v>11307</v>
      </c>
      <c r="P3479" s="237" t="s">
        <v>5362</v>
      </c>
      <c r="Q3479" s="237" t="s">
        <v>5068</v>
      </c>
      <c r="R3479" s="237" t="s">
        <v>15150</v>
      </c>
      <c r="S3479" s="237" t="s">
        <v>15151</v>
      </c>
      <c r="T3479" s="237" t="s">
        <v>15152</v>
      </c>
      <c r="U3479" s="237" t="s">
        <v>15153</v>
      </c>
      <c r="V3479" s="237" t="s">
        <v>14641</v>
      </c>
      <c r="W3479" s="237"/>
      <c r="X3479" s="237"/>
      <c r="Y3479" s="237" t="s">
        <v>11306</v>
      </c>
      <c r="Z3479" s="237" t="s">
        <v>11307</v>
      </c>
      <c r="AA3479" s="237" t="str">
        <f t="shared" si="589"/>
        <v>オアシス</v>
      </c>
      <c r="AB3479" s="237" t="s">
        <v>5362</v>
      </c>
      <c r="AC3479" s="237" t="str">
        <f t="shared" si="590"/>
        <v>989</v>
      </c>
      <c r="AD3479" s="237" t="str">
        <f t="shared" si="591"/>
        <v>1321</v>
      </c>
      <c r="AE3479" s="237" t="s">
        <v>5068</v>
      </c>
      <c r="AF3479" s="237" t="s">
        <v>15150</v>
      </c>
      <c r="AG3479" s="237" t="str">
        <f t="shared" si="592"/>
        <v>柴田郡村田町沼辺字一本杉１番地</v>
      </c>
      <c r="AH3479" s="237" t="s">
        <v>15151</v>
      </c>
      <c r="AI3479" s="237" t="s">
        <v>15152</v>
      </c>
      <c r="AJ3479" s="237" t="s">
        <v>260</v>
      </c>
    </row>
    <row r="3480" spans="1:36">
      <c r="A3480" s="237" t="str">
        <f t="shared" si="584"/>
        <v>0432210193計画相談支援</v>
      </c>
      <c r="B3480" s="237" t="s">
        <v>5342</v>
      </c>
      <c r="C3480" s="237" t="s">
        <v>5343</v>
      </c>
      <c r="D3480" s="237" t="str">
        <f t="shared" si="585"/>
        <v>イッパンシャダンホウジンフクノネ</v>
      </c>
      <c r="E3480" s="237" t="s">
        <v>5344</v>
      </c>
      <c r="F3480" s="237" t="str">
        <f t="shared" si="586"/>
        <v>989</v>
      </c>
      <c r="G3480" s="237" t="str">
        <f t="shared" si="587"/>
        <v>1261</v>
      </c>
      <c r="H3480" s="237" t="s">
        <v>5345</v>
      </c>
      <c r="I3480" s="237" t="str">
        <f t="shared" si="588"/>
        <v>柴田郡大河原町字大巻２番地２</v>
      </c>
      <c r="J3480" s="237" t="s">
        <v>5070</v>
      </c>
      <c r="K3480" s="237" t="s">
        <v>5346</v>
      </c>
      <c r="L3480" s="237" t="s">
        <v>901</v>
      </c>
      <c r="M3480" s="237" t="s">
        <v>5347</v>
      </c>
      <c r="N3480" s="237" t="s">
        <v>15154</v>
      </c>
      <c r="O3480" s="237" t="s">
        <v>15155</v>
      </c>
      <c r="P3480" s="237" t="s">
        <v>5067</v>
      </c>
      <c r="Q3480" s="237" t="s">
        <v>5068</v>
      </c>
      <c r="R3480" s="237" t="s">
        <v>15156</v>
      </c>
      <c r="S3480" s="237" t="s">
        <v>15157</v>
      </c>
      <c r="T3480" s="237" t="s">
        <v>5346</v>
      </c>
      <c r="U3480" s="237" t="s">
        <v>15158</v>
      </c>
      <c r="V3480" s="237" t="s">
        <v>14641</v>
      </c>
      <c r="W3480" s="237"/>
      <c r="X3480" s="237"/>
      <c r="Y3480" s="237" t="s">
        <v>15154</v>
      </c>
      <c r="Z3480" s="237" t="s">
        <v>15155</v>
      </c>
      <c r="AA3480" s="237" t="str">
        <f t="shared" si="589"/>
        <v>ソウダンシエンセンターフクノネ</v>
      </c>
      <c r="AB3480" s="237" t="s">
        <v>5067</v>
      </c>
      <c r="AC3480" s="237" t="str">
        <f t="shared" si="590"/>
        <v>989</v>
      </c>
      <c r="AD3480" s="237" t="str">
        <f t="shared" si="591"/>
        <v>1302</v>
      </c>
      <c r="AE3480" s="237" t="s">
        <v>5068</v>
      </c>
      <c r="AF3480" s="237" t="s">
        <v>15159</v>
      </c>
      <c r="AG3480" s="237" t="str">
        <f t="shared" si="592"/>
        <v>柴田郡村田町小泉字南乙内２２－１</v>
      </c>
      <c r="AH3480" s="237" t="s">
        <v>15157</v>
      </c>
      <c r="AI3480" s="237" t="s">
        <v>5346</v>
      </c>
      <c r="AJ3480" s="237" t="s">
        <v>260</v>
      </c>
    </row>
    <row r="3481" spans="1:36">
      <c r="A3481" s="237" t="str">
        <f t="shared" si="584"/>
        <v>0432210250計画相談支援</v>
      </c>
      <c r="B3481" s="237" t="s">
        <v>8000</v>
      </c>
      <c r="C3481" s="237" t="s">
        <v>15160</v>
      </c>
      <c r="D3481" s="237" t="str">
        <f t="shared" si="585"/>
        <v>ホットファームカブシキガイシャ</v>
      </c>
      <c r="E3481" s="237" t="s">
        <v>5334</v>
      </c>
      <c r="F3481" s="237" t="str">
        <f t="shared" si="586"/>
        <v>989</v>
      </c>
      <c r="G3481" s="237" t="str">
        <f t="shared" si="587"/>
        <v>1754</v>
      </c>
      <c r="H3481" s="237" t="s">
        <v>5335</v>
      </c>
      <c r="I3481" s="237" t="str">
        <f t="shared" si="588"/>
        <v>柴田郡柴田町槻木白幡二丁目４番１号</v>
      </c>
      <c r="J3481" s="237" t="s">
        <v>5406</v>
      </c>
      <c r="K3481" s="237" t="s">
        <v>8002</v>
      </c>
      <c r="L3481" s="237" t="s">
        <v>339</v>
      </c>
      <c r="M3481" s="237" t="s">
        <v>5380</v>
      </c>
      <c r="N3481" s="237" t="s">
        <v>15161</v>
      </c>
      <c r="O3481" s="237" t="s">
        <v>15162</v>
      </c>
      <c r="P3481" s="237" t="s">
        <v>5383</v>
      </c>
      <c r="Q3481" s="237" t="s">
        <v>5082</v>
      </c>
      <c r="R3481" s="237" t="s">
        <v>15163</v>
      </c>
      <c r="S3481" s="237" t="s">
        <v>5385</v>
      </c>
      <c r="T3481" s="237" t="s">
        <v>5386</v>
      </c>
      <c r="U3481" s="237" t="s">
        <v>15164</v>
      </c>
      <c r="V3481" s="237" t="s">
        <v>14641</v>
      </c>
      <c r="W3481" s="237"/>
      <c r="X3481" s="237"/>
      <c r="Y3481" s="237" t="s">
        <v>15161</v>
      </c>
      <c r="Z3481" s="237" t="s">
        <v>15162</v>
      </c>
      <c r="AA3481" s="237" t="str">
        <f t="shared" si="589"/>
        <v>ホットプラン</v>
      </c>
      <c r="AB3481" s="237" t="s">
        <v>5383</v>
      </c>
      <c r="AC3481" s="237" t="str">
        <f t="shared" si="590"/>
        <v>989</v>
      </c>
      <c r="AD3481" s="237" t="str">
        <f t="shared" si="591"/>
        <v>1753</v>
      </c>
      <c r="AE3481" s="237" t="s">
        <v>5082</v>
      </c>
      <c r="AF3481" s="237" t="s">
        <v>15163</v>
      </c>
      <c r="AG3481" s="237" t="str">
        <f t="shared" si="592"/>
        <v>柴田郡柴田町槻木上町３丁目16-25</v>
      </c>
      <c r="AH3481" s="237" t="s">
        <v>5385</v>
      </c>
      <c r="AI3481" s="237" t="s">
        <v>5386</v>
      </c>
      <c r="AJ3481" s="237" t="s">
        <v>260</v>
      </c>
    </row>
    <row r="3482" spans="1:36">
      <c r="A3482" s="237" t="str">
        <f t="shared" si="584"/>
        <v>0432210268計画相談支援</v>
      </c>
      <c r="B3482" s="237" t="s">
        <v>5312</v>
      </c>
      <c r="C3482" s="237" t="s">
        <v>5313</v>
      </c>
      <c r="D3482" s="237" t="str">
        <f t="shared" si="585"/>
        <v>カブシキガイシャカスミソウ</v>
      </c>
      <c r="E3482" s="237" t="s">
        <v>5314</v>
      </c>
      <c r="F3482" s="237" t="str">
        <f t="shared" si="586"/>
        <v>989</v>
      </c>
      <c r="G3482" s="237" t="str">
        <f t="shared" si="587"/>
        <v>1602</v>
      </c>
      <c r="H3482" s="237" t="s">
        <v>5315</v>
      </c>
      <c r="I3482" s="237" t="str">
        <f t="shared" si="588"/>
        <v>柴田郡柴田町船岡土手内２丁目１４番２３号</v>
      </c>
      <c r="J3482" s="237" t="s">
        <v>5316</v>
      </c>
      <c r="K3482" s="237" t="s">
        <v>5316</v>
      </c>
      <c r="L3482" s="237" t="s">
        <v>339</v>
      </c>
      <c r="M3482" s="237" t="s">
        <v>5317</v>
      </c>
      <c r="N3482" s="237" t="s">
        <v>15165</v>
      </c>
      <c r="O3482" s="237" t="s">
        <v>15166</v>
      </c>
      <c r="P3482" s="237" t="s">
        <v>5314</v>
      </c>
      <c r="Q3482" s="237" t="s">
        <v>5082</v>
      </c>
      <c r="R3482" s="237" t="s">
        <v>5315</v>
      </c>
      <c r="S3482" s="237" t="s">
        <v>5316</v>
      </c>
      <c r="T3482" s="237" t="s">
        <v>5316</v>
      </c>
      <c r="U3482" s="237" t="s">
        <v>15167</v>
      </c>
      <c r="V3482" s="237" t="s">
        <v>14641</v>
      </c>
      <c r="W3482" s="237"/>
      <c r="X3482" s="237"/>
      <c r="Y3482" s="237" t="s">
        <v>15165</v>
      </c>
      <c r="Z3482" s="237" t="s">
        <v>15166</v>
      </c>
      <c r="AA3482" s="237" t="str">
        <f t="shared" si="589"/>
        <v>ソウダンジギョウショカスミソウ</v>
      </c>
      <c r="AB3482" s="237" t="s">
        <v>5314</v>
      </c>
      <c r="AC3482" s="237" t="str">
        <f t="shared" si="590"/>
        <v>989</v>
      </c>
      <c r="AD3482" s="237" t="str">
        <f t="shared" si="591"/>
        <v>1602</v>
      </c>
      <c r="AE3482" s="237" t="s">
        <v>5082</v>
      </c>
      <c r="AF3482" s="237" t="s">
        <v>5315</v>
      </c>
      <c r="AG3482" s="237" t="str">
        <f t="shared" si="592"/>
        <v>柴田郡柴田町船岡土手内２丁目１４番２３号</v>
      </c>
      <c r="AH3482" s="237" t="s">
        <v>5316</v>
      </c>
      <c r="AI3482" s="237" t="s">
        <v>5316</v>
      </c>
      <c r="AJ3482" s="237" t="s">
        <v>260</v>
      </c>
    </row>
    <row r="3483" spans="1:36">
      <c r="A3483" s="237" t="str">
        <f t="shared" si="584"/>
        <v>0432210276計画相談支援</v>
      </c>
      <c r="B3483" s="237" t="s">
        <v>15168</v>
      </c>
      <c r="C3483" s="237" t="s">
        <v>15169</v>
      </c>
      <c r="D3483" s="237" t="str">
        <f t="shared" si="585"/>
        <v>カブシキカイシャ　ムスビ</v>
      </c>
      <c r="E3483" s="237" t="s">
        <v>5334</v>
      </c>
      <c r="F3483" s="237" t="str">
        <f t="shared" si="586"/>
        <v>989</v>
      </c>
      <c r="G3483" s="237" t="str">
        <f t="shared" si="587"/>
        <v>1754</v>
      </c>
      <c r="H3483" s="237" t="s">
        <v>15170</v>
      </c>
      <c r="I3483" s="237" t="str">
        <f t="shared" si="588"/>
        <v>柴田郡柴田町槻木白幡3丁目5番29号</v>
      </c>
      <c r="J3483" s="237" t="s">
        <v>15171</v>
      </c>
      <c r="K3483" s="237" t="s">
        <v>15172</v>
      </c>
      <c r="L3483" s="237" t="s">
        <v>339</v>
      </c>
      <c r="M3483" s="237" t="s">
        <v>15173</v>
      </c>
      <c r="N3483" s="237" t="s">
        <v>15174</v>
      </c>
      <c r="O3483" s="237" t="s">
        <v>15175</v>
      </c>
      <c r="P3483" s="237" t="s">
        <v>5334</v>
      </c>
      <c r="Q3483" s="237" t="s">
        <v>5082</v>
      </c>
      <c r="R3483" s="237" t="s">
        <v>15176</v>
      </c>
      <c r="S3483" s="237" t="s">
        <v>15171</v>
      </c>
      <c r="T3483" s="237" t="s">
        <v>15172</v>
      </c>
      <c r="U3483" s="237" t="s">
        <v>15177</v>
      </c>
      <c r="V3483" s="237" t="s">
        <v>14641</v>
      </c>
      <c r="W3483" s="237"/>
      <c r="X3483" s="237"/>
      <c r="Y3483" s="237" t="s">
        <v>15174</v>
      </c>
      <c r="Z3483" s="237" t="s">
        <v>15175</v>
      </c>
      <c r="AA3483" s="237" t="str">
        <f t="shared" si="589"/>
        <v>ショウガイシャソウダンシエンジギョウショ　ムスビ</v>
      </c>
      <c r="AB3483" s="237" t="s">
        <v>5334</v>
      </c>
      <c r="AC3483" s="237" t="str">
        <f t="shared" si="590"/>
        <v>989</v>
      </c>
      <c r="AD3483" s="237" t="str">
        <f t="shared" si="591"/>
        <v>1754</v>
      </c>
      <c r="AE3483" s="237" t="s">
        <v>5082</v>
      </c>
      <c r="AF3483" s="237" t="s">
        <v>15178</v>
      </c>
      <c r="AG3483" s="237" t="str">
        <f t="shared" si="592"/>
        <v>柴田郡柴田町槻木白幡4丁目7番34-1号オリーブタウンＡ棟</v>
      </c>
      <c r="AH3483" s="237" t="s">
        <v>15171</v>
      </c>
      <c r="AI3483" s="237" t="s">
        <v>15172</v>
      </c>
      <c r="AJ3483" s="237" t="s">
        <v>260</v>
      </c>
    </row>
    <row r="3484" spans="1:36">
      <c r="A3484" s="237" t="str">
        <f t="shared" si="584"/>
        <v>0432210284地域移行支援</v>
      </c>
      <c r="B3484" s="237" t="s">
        <v>5312</v>
      </c>
      <c r="C3484" s="237" t="s">
        <v>5313</v>
      </c>
      <c r="D3484" s="237" t="str">
        <f t="shared" si="585"/>
        <v>カブシキガイシャカスミソウ</v>
      </c>
      <c r="E3484" s="237" t="s">
        <v>5314</v>
      </c>
      <c r="F3484" s="237" t="str">
        <f t="shared" si="586"/>
        <v>989</v>
      </c>
      <c r="G3484" s="237" t="str">
        <f t="shared" si="587"/>
        <v>1602</v>
      </c>
      <c r="H3484" s="237" t="s">
        <v>5315</v>
      </c>
      <c r="I3484" s="237" t="str">
        <f t="shared" si="588"/>
        <v>柴田郡柴田町船岡土手内２丁目１４番２３号</v>
      </c>
      <c r="J3484" s="237" t="s">
        <v>5316</v>
      </c>
      <c r="K3484" s="237" t="s">
        <v>5316</v>
      </c>
      <c r="L3484" s="237" t="s">
        <v>339</v>
      </c>
      <c r="M3484" s="237" t="s">
        <v>5317</v>
      </c>
      <c r="N3484" s="237" t="s">
        <v>15179</v>
      </c>
      <c r="O3484" s="237" t="s">
        <v>15180</v>
      </c>
      <c r="P3484" s="237" t="s">
        <v>5314</v>
      </c>
      <c r="Q3484" s="237" t="s">
        <v>5082</v>
      </c>
      <c r="R3484" s="237" t="s">
        <v>15181</v>
      </c>
      <c r="S3484" s="237" t="s">
        <v>5316</v>
      </c>
      <c r="T3484" s="237" t="s">
        <v>5316</v>
      </c>
      <c r="U3484" s="237" t="s">
        <v>15182</v>
      </c>
      <c r="V3484" s="237" t="s">
        <v>14623</v>
      </c>
      <c r="W3484" s="237"/>
      <c r="X3484" s="237"/>
      <c r="Y3484" s="237" t="s">
        <v>15183</v>
      </c>
      <c r="Z3484" s="237" t="s">
        <v>15184</v>
      </c>
      <c r="AA3484" s="237" t="str">
        <f t="shared" si="589"/>
        <v>イッパンソウダンジギョウショカスミソウ</v>
      </c>
      <c r="AB3484" s="237" t="s">
        <v>5314</v>
      </c>
      <c r="AC3484" s="237" t="str">
        <f t="shared" si="590"/>
        <v>989</v>
      </c>
      <c r="AD3484" s="237" t="str">
        <f t="shared" si="591"/>
        <v>1602</v>
      </c>
      <c r="AE3484" s="237" t="s">
        <v>5082</v>
      </c>
      <c r="AF3484" s="237" t="s">
        <v>5315</v>
      </c>
      <c r="AG3484" s="237" t="str">
        <f t="shared" si="592"/>
        <v>柴田郡柴田町船岡土手内２丁目１４番２３号</v>
      </c>
      <c r="AH3484" s="237" t="s">
        <v>5316</v>
      </c>
      <c r="AI3484" s="237" t="s">
        <v>5316</v>
      </c>
      <c r="AJ3484" s="237" t="s">
        <v>260</v>
      </c>
    </row>
    <row r="3485" spans="1:36">
      <c r="A3485" s="237" t="str">
        <f t="shared" si="584"/>
        <v>0432210284地域定着支援</v>
      </c>
      <c r="B3485" s="237" t="s">
        <v>5312</v>
      </c>
      <c r="C3485" s="237" t="s">
        <v>5313</v>
      </c>
      <c r="D3485" s="237" t="str">
        <f t="shared" si="585"/>
        <v>カブシキガイシャカスミソウ</v>
      </c>
      <c r="E3485" s="237" t="s">
        <v>5314</v>
      </c>
      <c r="F3485" s="237" t="str">
        <f t="shared" si="586"/>
        <v>989</v>
      </c>
      <c r="G3485" s="237" t="str">
        <f t="shared" si="587"/>
        <v>1602</v>
      </c>
      <c r="H3485" s="237" t="s">
        <v>5315</v>
      </c>
      <c r="I3485" s="237" t="str">
        <f t="shared" si="588"/>
        <v>柴田郡柴田町船岡土手内２丁目１４番２３号</v>
      </c>
      <c r="J3485" s="237" t="s">
        <v>5316</v>
      </c>
      <c r="K3485" s="237" t="s">
        <v>5316</v>
      </c>
      <c r="L3485" s="237" t="s">
        <v>339</v>
      </c>
      <c r="M3485" s="237" t="s">
        <v>5317</v>
      </c>
      <c r="N3485" s="237" t="s">
        <v>15179</v>
      </c>
      <c r="O3485" s="237" t="s">
        <v>15180</v>
      </c>
      <c r="P3485" s="237" t="s">
        <v>5314</v>
      </c>
      <c r="Q3485" s="237" t="s">
        <v>5082</v>
      </c>
      <c r="R3485" s="237" t="s">
        <v>15181</v>
      </c>
      <c r="S3485" s="237" t="s">
        <v>5316</v>
      </c>
      <c r="T3485" s="237" t="s">
        <v>5316</v>
      </c>
      <c r="U3485" s="237" t="s">
        <v>15182</v>
      </c>
      <c r="V3485" s="237" t="s">
        <v>14625</v>
      </c>
      <c r="W3485" s="237"/>
      <c r="X3485" s="237"/>
      <c r="Y3485" s="237" t="s">
        <v>15183</v>
      </c>
      <c r="Z3485" s="237" t="s">
        <v>15184</v>
      </c>
      <c r="AA3485" s="237" t="str">
        <f t="shared" si="589"/>
        <v>イッパンソウダンジギョウショカスミソウ</v>
      </c>
      <c r="AB3485" s="237" t="s">
        <v>5314</v>
      </c>
      <c r="AC3485" s="237" t="str">
        <f t="shared" si="590"/>
        <v>989</v>
      </c>
      <c r="AD3485" s="237" t="str">
        <f t="shared" si="591"/>
        <v>1602</v>
      </c>
      <c r="AE3485" s="237" t="s">
        <v>5082</v>
      </c>
      <c r="AF3485" s="237" t="s">
        <v>5315</v>
      </c>
      <c r="AG3485" s="237" t="str">
        <f t="shared" si="592"/>
        <v>柴田郡柴田町船岡土手内２丁目１４番２３号</v>
      </c>
      <c r="AH3485" s="237" t="s">
        <v>5316</v>
      </c>
      <c r="AI3485" s="237" t="s">
        <v>5316</v>
      </c>
      <c r="AJ3485" s="237" t="s">
        <v>260</v>
      </c>
    </row>
    <row r="3486" spans="1:36">
      <c r="A3486" s="237" t="str">
        <f t="shared" si="584"/>
        <v>0432210292計画相談支援</v>
      </c>
      <c r="B3486" s="237" t="s">
        <v>15185</v>
      </c>
      <c r="C3486" s="237" t="s">
        <v>15186</v>
      </c>
      <c r="D3486" s="237" t="str">
        <f t="shared" si="585"/>
        <v>トクテイヒエイリカツドウホウジン　スパイスライフアップ</v>
      </c>
      <c r="E3486" s="237" t="s">
        <v>5267</v>
      </c>
      <c r="F3486" s="237" t="str">
        <f t="shared" si="586"/>
        <v>989</v>
      </c>
      <c r="G3486" s="237" t="str">
        <f t="shared" si="587"/>
        <v>1272</v>
      </c>
      <c r="H3486" s="237" t="s">
        <v>15187</v>
      </c>
      <c r="I3486" s="237" t="str">
        <f t="shared" si="588"/>
        <v>柴田郡大河原町南桜町４番地４</v>
      </c>
      <c r="J3486" s="237" t="s">
        <v>5262</v>
      </c>
      <c r="K3486" s="237" t="s">
        <v>5263</v>
      </c>
      <c r="L3486" s="237" t="s">
        <v>248</v>
      </c>
      <c r="M3486" s="237" t="s">
        <v>15188</v>
      </c>
      <c r="N3486" s="237" t="s">
        <v>15189</v>
      </c>
      <c r="O3486" s="237" t="s">
        <v>15190</v>
      </c>
      <c r="P3486" s="237" t="s">
        <v>5267</v>
      </c>
      <c r="Q3486" s="237" t="s">
        <v>5141</v>
      </c>
      <c r="R3486" s="237" t="s">
        <v>15187</v>
      </c>
      <c r="S3486" s="237" t="s">
        <v>5262</v>
      </c>
      <c r="T3486" s="237" t="s">
        <v>5263</v>
      </c>
      <c r="U3486" s="237" t="s">
        <v>15191</v>
      </c>
      <c r="V3486" s="237" t="s">
        <v>14641</v>
      </c>
      <c r="W3486" s="237"/>
      <c r="X3486" s="237"/>
      <c r="Y3486" s="237" t="s">
        <v>15189</v>
      </c>
      <c r="Z3486" s="237" t="s">
        <v>15190</v>
      </c>
      <c r="AA3486" s="237" t="str">
        <f t="shared" si="589"/>
        <v>ミナミサクラソウダンシエンジギョウショ</v>
      </c>
      <c r="AB3486" s="237" t="s">
        <v>5267</v>
      </c>
      <c r="AC3486" s="237" t="str">
        <f t="shared" si="590"/>
        <v>989</v>
      </c>
      <c r="AD3486" s="237" t="str">
        <f t="shared" si="591"/>
        <v>1272</v>
      </c>
      <c r="AE3486" s="237" t="s">
        <v>5141</v>
      </c>
      <c r="AF3486" s="237" t="s">
        <v>15187</v>
      </c>
      <c r="AG3486" s="237" t="str">
        <f t="shared" si="592"/>
        <v>柴田郡大河原町南桜町４番地４</v>
      </c>
      <c r="AH3486" s="237" t="s">
        <v>5262</v>
      </c>
      <c r="AI3486" s="237" t="s">
        <v>5263</v>
      </c>
      <c r="AJ3486" s="237" t="s">
        <v>260</v>
      </c>
    </row>
    <row r="3487" spans="1:36">
      <c r="A3487" s="237" t="str">
        <f t="shared" si="584"/>
        <v>0432400018計画相談支援</v>
      </c>
      <c r="B3487" s="237" t="s">
        <v>5503</v>
      </c>
      <c r="C3487" s="237" t="s">
        <v>5504</v>
      </c>
      <c r="D3487" s="237" t="str">
        <f t="shared" si="585"/>
        <v>シャカイフクシホウジン　セイワカイ</v>
      </c>
      <c r="E3487" s="237" t="s">
        <v>5498</v>
      </c>
      <c r="F3487" s="237" t="str">
        <f t="shared" si="586"/>
        <v>989</v>
      </c>
      <c r="G3487" s="237" t="str">
        <f t="shared" si="587"/>
        <v>2202</v>
      </c>
      <c r="H3487" s="237" t="s">
        <v>5505</v>
      </c>
      <c r="I3487" s="237" t="str">
        <f t="shared" si="588"/>
        <v>亘理郡山元町高瀬字合戦原111-11</v>
      </c>
      <c r="J3487" s="237" t="s">
        <v>5506</v>
      </c>
      <c r="K3487" s="237" t="s">
        <v>5507</v>
      </c>
      <c r="L3487" s="237" t="s">
        <v>353</v>
      </c>
      <c r="M3487" s="237" t="s">
        <v>5508</v>
      </c>
      <c r="N3487" s="237" t="s">
        <v>5509</v>
      </c>
      <c r="O3487" s="237" t="s">
        <v>5510</v>
      </c>
      <c r="P3487" s="237" t="s">
        <v>5511</v>
      </c>
      <c r="Q3487" s="237" t="s">
        <v>5499</v>
      </c>
      <c r="R3487" s="237" t="s">
        <v>5512</v>
      </c>
      <c r="S3487" s="237" t="s">
        <v>5513</v>
      </c>
      <c r="T3487" s="237" t="s">
        <v>5514</v>
      </c>
      <c r="U3487" s="237" t="s">
        <v>15192</v>
      </c>
      <c r="V3487" s="237" t="s">
        <v>14641</v>
      </c>
      <c r="W3487" s="237"/>
      <c r="X3487" s="237"/>
      <c r="Y3487" s="237" t="s">
        <v>5509</v>
      </c>
      <c r="Z3487" s="237" t="s">
        <v>5510</v>
      </c>
      <c r="AA3487" s="237" t="str">
        <f t="shared" si="589"/>
        <v>セイワエン</v>
      </c>
      <c r="AB3487" s="237" t="s">
        <v>5511</v>
      </c>
      <c r="AC3487" s="237" t="str">
        <f t="shared" si="590"/>
        <v>989</v>
      </c>
      <c r="AD3487" s="237" t="str">
        <f t="shared" si="591"/>
        <v>2112</v>
      </c>
      <c r="AE3487" s="237" t="s">
        <v>5499</v>
      </c>
      <c r="AF3487" s="237" t="s">
        <v>5512</v>
      </c>
      <c r="AG3487" s="237" t="str">
        <f t="shared" si="592"/>
        <v>亘理郡山元町真庭字名生東72-2</v>
      </c>
      <c r="AH3487" s="237" t="s">
        <v>5513</v>
      </c>
      <c r="AI3487" s="237" t="s">
        <v>5514</v>
      </c>
      <c r="AJ3487" s="237" t="s">
        <v>260</v>
      </c>
    </row>
    <row r="3488" spans="1:36">
      <c r="A3488" s="237" t="str">
        <f t="shared" si="584"/>
        <v>0432400026計画相談支援</v>
      </c>
      <c r="B3488" s="237" t="s">
        <v>5599</v>
      </c>
      <c r="C3488" s="237" t="s">
        <v>5600</v>
      </c>
      <c r="D3488" s="237" t="str">
        <f t="shared" si="585"/>
        <v>ヤマモトチョウ</v>
      </c>
      <c r="E3488" s="237" t="s">
        <v>5601</v>
      </c>
      <c r="F3488" s="237" t="str">
        <f t="shared" si="586"/>
        <v>989</v>
      </c>
      <c r="G3488" s="237" t="str">
        <f t="shared" si="587"/>
        <v>2292</v>
      </c>
      <c r="H3488" s="237" t="s">
        <v>5602</v>
      </c>
      <c r="I3488" s="237" t="str">
        <f t="shared" si="588"/>
        <v>亘理郡山元町浅生原字作田山２番地７１</v>
      </c>
      <c r="J3488" s="237" t="s">
        <v>5603</v>
      </c>
      <c r="K3488" s="237" t="s">
        <v>5604</v>
      </c>
      <c r="L3488" s="237" t="s">
        <v>5111</v>
      </c>
      <c r="M3488" s="237" t="s">
        <v>5605</v>
      </c>
      <c r="N3488" s="237" t="s">
        <v>15193</v>
      </c>
      <c r="O3488" s="237" t="s">
        <v>15194</v>
      </c>
      <c r="P3488" s="237" t="s">
        <v>5511</v>
      </c>
      <c r="Q3488" s="237" t="s">
        <v>5499</v>
      </c>
      <c r="R3488" s="237" t="s">
        <v>15195</v>
      </c>
      <c r="S3488" s="237" t="s">
        <v>15196</v>
      </c>
      <c r="T3488" s="237" t="s">
        <v>15196</v>
      </c>
      <c r="U3488" s="237" t="s">
        <v>15197</v>
      </c>
      <c r="V3488" s="237" t="s">
        <v>14641</v>
      </c>
      <c r="W3488" s="237"/>
      <c r="X3488" s="237"/>
      <c r="Y3488" s="237" t="s">
        <v>15193</v>
      </c>
      <c r="Z3488" s="237" t="s">
        <v>15194</v>
      </c>
      <c r="AA3488" s="237" t="str">
        <f t="shared" si="589"/>
        <v>ヤマモトチョウショウガイシャチイキカツドウシエンセンターヤスラギサギョウジョ</v>
      </c>
      <c r="AB3488" s="237" t="s">
        <v>5511</v>
      </c>
      <c r="AC3488" s="237" t="str">
        <f t="shared" si="590"/>
        <v>989</v>
      </c>
      <c r="AD3488" s="237" t="str">
        <f t="shared" si="591"/>
        <v>2112</v>
      </c>
      <c r="AE3488" s="237" t="s">
        <v>5499</v>
      </c>
      <c r="AF3488" s="237" t="s">
        <v>15195</v>
      </c>
      <c r="AG3488" s="237" t="str">
        <f t="shared" si="592"/>
        <v>亘理郡山元町真庭字名生東７５番地７</v>
      </c>
      <c r="AH3488" s="237" t="s">
        <v>15196</v>
      </c>
      <c r="AI3488" s="237" t="s">
        <v>15196</v>
      </c>
      <c r="AJ3488" s="237" t="s">
        <v>260</v>
      </c>
    </row>
    <row r="3489" spans="1:36">
      <c r="A3489" s="237" t="str">
        <f t="shared" si="584"/>
        <v>0432400034計画相談支援</v>
      </c>
      <c r="B3489" s="237" t="s">
        <v>5691</v>
      </c>
      <c r="C3489" s="237" t="s">
        <v>5692</v>
      </c>
      <c r="D3489" s="237" t="str">
        <f t="shared" si="585"/>
        <v>シャカイフクシホウジンアリノママシャ</v>
      </c>
      <c r="E3489" s="237" t="s">
        <v>5693</v>
      </c>
      <c r="F3489" s="237" t="str">
        <f t="shared" si="586"/>
        <v>982</v>
      </c>
      <c r="G3489" s="237" t="str">
        <f t="shared" si="587"/>
        <v>8544</v>
      </c>
      <c r="H3489" s="237" t="s">
        <v>5694</v>
      </c>
      <c r="I3489" s="237" t="str">
        <f t="shared" si="588"/>
        <v>仙台市太白区西多賀４丁目１９番１号</v>
      </c>
      <c r="J3489" s="237" t="s">
        <v>5695</v>
      </c>
      <c r="K3489" s="237" t="s">
        <v>5696</v>
      </c>
      <c r="L3489" s="237" t="s">
        <v>248</v>
      </c>
      <c r="M3489" s="237" t="s">
        <v>5697</v>
      </c>
      <c r="N3489" s="237" t="s">
        <v>15198</v>
      </c>
      <c r="O3489" s="237" t="s">
        <v>15199</v>
      </c>
      <c r="P3489" s="237" t="s">
        <v>5484</v>
      </c>
      <c r="Q3489" s="237" t="s">
        <v>5492</v>
      </c>
      <c r="R3489" s="237" t="s">
        <v>15200</v>
      </c>
      <c r="S3489" s="237" t="s">
        <v>15201</v>
      </c>
      <c r="T3489" s="237" t="s">
        <v>15202</v>
      </c>
      <c r="U3489" s="237" t="s">
        <v>15203</v>
      </c>
      <c r="V3489" s="237" t="s">
        <v>14641</v>
      </c>
      <c r="W3489" s="237"/>
      <c r="X3489" s="237"/>
      <c r="Y3489" s="237" t="s">
        <v>15198</v>
      </c>
      <c r="Z3489" s="237" t="s">
        <v>15199</v>
      </c>
      <c r="AA3489" s="237" t="str">
        <f t="shared" si="589"/>
        <v>サポートケアケンナンアリノママシャナンビョウ・ショウガイシャソウダンシエンセンター</v>
      </c>
      <c r="AB3489" s="237" t="s">
        <v>5484</v>
      </c>
      <c r="AC3489" s="237" t="str">
        <f t="shared" si="590"/>
        <v>989</v>
      </c>
      <c r="AD3489" s="237" t="str">
        <f t="shared" si="591"/>
        <v>2351</v>
      </c>
      <c r="AE3489" s="237" t="s">
        <v>5492</v>
      </c>
      <c r="AF3489" s="237" t="s">
        <v>15204</v>
      </c>
      <c r="AG3489" s="237" t="str">
        <f t="shared" si="592"/>
        <v>亘理郡亘理町五日町２５－１</v>
      </c>
      <c r="AH3489" s="237" t="s">
        <v>15201</v>
      </c>
      <c r="AI3489" s="237" t="s">
        <v>15202</v>
      </c>
      <c r="AJ3489" s="237" t="s">
        <v>260</v>
      </c>
    </row>
    <row r="3490" spans="1:36">
      <c r="A3490" s="237" t="str">
        <f t="shared" si="584"/>
        <v>0432400034地域移行支援</v>
      </c>
      <c r="B3490" s="237" t="s">
        <v>5691</v>
      </c>
      <c r="C3490" s="237" t="s">
        <v>5692</v>
      </c>
      <c r="D3490" s="237" t="str">
        <f t="shared" si="585"/>
        <v>シャカイフクシホウジンアリノママシャ</v>
      </c>
      <c r="E3490" s="237" t="s">
        <v>5693</v>
      </c>
      <c r="F3490" s="237" t="str">
        <f t="shared" si="586"/>
        <v>982</v>
      </c>
      <c r="G3490" s="237" t="str">
        <f t="shared" si="587"/>
        <v>8544</v>
      </c>
      <c r="H3490" s="237" t="s">
        <v>5694</v>
      </c>
      <c r="I3490" s="237" t="str">
        <f t="shared" si="588"/>
        <v>仙台市太白区西多賀４丁目１９番１号</v>
      </c>
      <c r="J3490" s="237" t="s">
        <v>5695</v>
      </c>
      <c r="K3490" s="237" t="s">
        <v>5696</v>
      </c>
      <c r="L3490" s="237" t="s">
        <v>248</v>
      </c>
      <c r="M3490" s="237" t="s">
        <v>5697</v>
      </c>
      <c r="N3490" s="237" t="s">
        <v>15198</v>
      </c>
      <c r="O3490" s="237" t="s">
        <v>15199</v>
      </c>
      <c r="P3490" s="237" t="s">
        <v>5484</v>
      </c>
      <c r="Q3490" s="237" t="s">
        <v>5492</v>
      </c>
      <c r="R3490" s="237" t="s">
        <v>15200</v>
      </c>
      <c r="S3490" s="237" t="s">
        <v>15201</v>
      </c>
      <c r="T3490" s="237" t="s">
        <v>15202</v>
      </c>
      <c r="U3490" s="237" t="s">
        <v>15203</v>
      </c>
      <c r="V3490" s="237" t="s">
        <v>14623</v>
      </c>
      <c r="W3490" s="237"/>
      <c r="X3490" s="237"/>
      <c r="Y3490" s="237" t="s">
        <v>15198</v>
      </c>
      <c r="Z3490" s="237" t="s">
        <v>15199</v>
      </c>
      <c r="AA3490" s="237" t="str">
        <f t="shared" si="589"/>
        <v>サポートケアケンナンアリノママシャナンビョウ・ショウガイシャソウダンシエンセンター</v>
      </c>
      <c r="AB3490" s="237" t="s">
        <v>5484</v>
      </c>
      <c r="AC3490" s="237" t="str">
        <f t="shared" si="590"/>
        <v>989</v>
      </c>
      <c r="AD3490" s="237" t="str">
        <f t="shared" si="591"/>
        <v>2351</v>
      </c>
      <c r="AE3490" s="237" t="s">
        <v>5492</v>
      </c>
      <c r="AF3490" s="237" t="s">
        <v>15200</v>
      </c>
      <c r="AG3490" s="237" t="str">
        <f t="shared" si="592"/>
        <v>亘理郡亘理町字五日町２５－１</v>
      </c>
      <c r="AH3490" s="237" t="s">
        <v>15201</v>
      </c>
      <c r="AI3490" s="237" t="s">
        <v>15202</v>
      </c>
      <c r="AJ3490" s="237" t="s">
        <v>260</v>
      </c>
    </row>
    <row r="3491" spans="1:36">
      <c r="A3491" s="237" t="str">
        <f t="shared" si="584"/>
        <v>0432400034地域定着支援</v>
      </c>
      <c r="B3491" s="237" t="s">
        <v>5691</v>
      </c>
      <c r="C3491" s="237" t="s">
        <v>5692</v>
      </c>
      <c r="D3491" s="237" t="str">
        <f t="shared" si="585"/>
        <v>シャカイフクシホウジンアリノママシャ</v>
      </c>
      <c r="E3491" s="237" t="s">
        <v>5693</v>
      </c>
      <c r="F3491" s="237" t="str">
        <f t="shared" si="586"/>
        <v>982</v>
      </c>
      <c r="G3491" s="237" t="str">
        <f t="shared" si="587"/>
        <v>8544</v>
      </c>
      <c r="H3491" s="237" t="s">
        <v>5694</v>
      </c>
      <c r="I3491" s="237" t="str">
        <f t="shared" si="588"/>
        <v>仙台市太白区西多賀４丁目１９番１号</v>
      </c>
      <c r="J3491" s="237" t="s">
        <v>5695</v>
      </c>
      <c r="K3491" s="237" t="s">
        <v>5696</v>
      </c>
      <c r="L3491" s="237" t="s">
        <v>248</v>
      </c>
      <c r="M3491" s="237" t="s">
        <v>5697</v>
      </c>
      <c r="N3491" s="237" t="s">
        <v>15198</v>
      </c>
      <c r="O3491" s="237" t="s">
        <v>15199</v>
      </c>
      <c r="P3491" s="237" t="s">
        <v>5484</v>
      </c>
      <c r="Q3491" s="237" t="s">
        <v>5492</v>
      </c>
      <c r="R3491" s="237" t="s">
        <v>15200</v>
      </c>
      <c r="S3491" s="237" t="s">
        <v>15201</v>
      </c>
      <c r="T3491" s="237" t="s">
        <v>15202</v>
      </c>
      <c r="U3491" s="237" t="s">
        <v>15203</v>
      </c>
      <c r="V3491" s="237" t="s">
        <v>14625</v>
      </c>
      <c r="W3491" s="237"/>
      <c r="X3491" s="237"/>
      <c r="Y3491" s="237" t="s">
        <v>15198</v>
      </c>
      <c r="Z3491" s="237" t="s">
        <v>15199</v>
      </c>
      <c r="AA3491" s="237" t="str">
        <f t="shared" si="589"/>
        <v>サポートケアケンナンアリノママシャナンビョウ・ショウガイシャソウダンシエンセンター</v>
      </c>
      <c r="AB3491" s="237" t="s">
        <v>5484</v>
      </c>
      <c r="AC3491" s="237" t="str">
        <f t="shared" si="590"/>
        <v>989</v>
      </c>
      <c r="AD3491" s="237" t="str">
        <f t="shared" si="591"/>
        <v>2351</v>
      </c>
      <c r="AE3491" s="237" t="s">
        <v>5492</v>
      </c>
      <c r="AF3491" s="237" t="s">
        <v>15200</v>
      </c>
      <c r="AG3491" s="237" t="str">
        <f t="shared" si="592"/>
        <v>亘理郡亘理町字五日町２５－１</v>
      </c>
      <c r="AH3491" s="237" t="s">
        <v>15201</v>
      </c>
      <c r="AI3491" s="237" t="s">
        <v>15202</v>
      </c>
      <c r="AJ3491" s="237" t="s">
        <v>260</v>
      </c>
    </row>
    <row r="3492" spans="1:36">
      <c r="A3492" s="237" t="str">
        <f t="shared" si="584"/>
        <v>0432400059計画相談支援</v>
      </c>
      <c r="B3492" s="237" t="s">
        <v>15205</v>
      </c>
      <c r="C3492" s="237" t="s">
        <v>15206</v>
      </c>
      <c r="D3492" s="237" t="str">
        <f t="shared" si="585"/>
        <v>カブシキカイシャヌマタフクシソウゴウケンキュウジョ</v>
      </c>
      <c r="E3492" s="237" t="s">
        <v>5553</v>
      </c>
      <c r="F3492" s="237" t="str">
        <f t="shared" si="586"/>
        <v>989</v>
      </c>
      <c r="G3492" s="237" t="str">
        <f t="shared" si="587"/>
        <v>2331</v>
      </c>
      <c r="H3492" s="237" t="s">
        <v>15207</v>
      </c>
      <c r="I3492" s="237" t="str">
        <f t="shared" si="588"/>
        <v>亘理郡亘理町吉田字境１番地２</v>
      </c>
      <c r="J3492" s="237" t="s">
        <v>15208</v>
      </c>
      <c r="K3492" s="237" t="s">
        <v>15208</v>
      </c>
      <c r="L3492" s="237" t="s">
        <v>339</v>
      </c>
      <c r="M3492" s="237" t="s">
        <v>15209</v>
      </c>
      <c r="N3492" s="237" t="s">
        <v>15210</v>
      </c>
      <c r="O3492" s="237" t="s">
        <v>15211</v>
      </c>
      <c r="P3492" s="237" t="s">
        <v>5553</v>
      </c>
      <c r="Q3492" s="237" t="s">
        <v>5492</v>
      </c>
      <c r="R3492" s="237" t="s">
        <v>15207</v>
      </c>
      <c r="S3492" s="237" t="s">
        <v>15208</v>
      </c>
      <c r="T3492" s="237" t="s">
        <v>15208</v>
      </c>
      <c r="U3492" s="237" t="s">
        <v>15212</v>
      </c>
      <c r="V3492" s="237" t="s">
        <v>14641</v>
      </c>
      <c r="W3492" s="237"/>
      <c r="X3492" s="237"/>
      <c r="Y3492" s="237" t="s">
        <v>15210</v>
      </c>
      <c r="Z3492" s="237" t="s">
        <v>15211</v>
      </c>
      <c r="AA3492" s="237" t="str">
        <f t="shared" si="589"/>
        <v>ソウダンシエンセンター　ティーエム　アイ</v>
      </c>
      <c r="AB3492" s="237" t="s">
        <v>5553</v>
      </c>
      <c r="AC3492" s="237" t="str">
        <f t="shared" si="590"/>
        <v>989</v>
      </c>
      <c r="AD3492" s="237" t="str">
        <f t="shared" si="591"/>
        <v>2331</v>
      </c>
      <c r="AE3492" s="237" t="s">
        <v>5492</v>
      </c>
      <c r="AF3492" s="237" t="s">
        <v>15207</v>
      </c>
      <c r="AG3492" s="237" t="str">
        <f t="shared" si="592"/>
        <v>亘理郡亘理町吉田字境１番地２</v>
      </c>
      <c r="AH3492" s="237" t="s">
        <v>15208</v>
      </c>
      <c r="AI3492" s="237" t="s">
        <v>15208</v>
      </c>
      <c r="AJ3492" s="237" t="s">
        <v>260</v>
      </c>
    </row>
    <row r="3493" spans="1:36">
      <c r="A3493" s="237" t="str">
        <f t="shared" si="584"/>
        <v>0432400067計画相談支援</v>
      </c>
      <c r="B3493" s="237" t="s">
        <v>2482</v>
      </c>
      <c r="C3493" s="237" t="s">
        <v>2483</v>
      </c>
      <c r="D3493" s="237" t="str">
        <f t="shared" si="585"/>
        <v>カブシキカイシャウエルシスパートナーズ</v>
      </c>
      <c r="E3493" s="237" t="s">
        <v>2484</v>
      </c>
      <c r="F3493" s="237" t="str">
        <f t="shared" si="586"/>
        <v>980</v>
      </c>
      <c r="G3493" s="237" t="str">
        <f t="shared" si="587"/>
        <v>0811</v>
      </c>
      <c r="H3493" s="237" t="s">
        <v>2485</v>
      </c>
      <c r="I3493" s="237" t="str">
        <f t="shared" si="588"/>
        <v>仙台市青葉区一番町１丁目１番３０号</v>
      </c>
      <c r="J3493" s="237" t="s">
        <v>2486</v>
      </c>
      <c r="K3493" s="237" t="s">
        <v>2487</v>
      </c>
      <c r="L3493" s="237" t="s">
        <v>339</v>
      </c>
      <c r="M3493" s="237" t="s">
        <v>2488</v>
      </c>
      <c r="N3493" s="237" t="s">
        <v>15213</v>
      </c>
      <c r="O3493" s="237" t="s">
        <v>15214</v>
      </c>
      <c r="P3493" s="237" t="s">
        <v>5591</v>
      </c>
      <c r="Q3493" s="237" t="s">
        <v>5492</v>
      </c>
      <c r="R3493" s="237" t="s">
        <v>15215</v>
      </c>
      <c r="S3493" s="237" t="s">
        <v>15216</v>
      </c>
      <c r="T3493" s="237" t="s">
        <v>5594</v>
      </c>
      <c r="U3493" s="237" t="s">
        <v>15217</v>
      </c>
      <c r="V3493" s="237" t="s">
        <v>14641</v>
      </c>
      <c r="W3493" s="237"/>
      <c r="X3493" s="237"/>
      <c r="Y3493" s="237" t="s">
        <v>15213</v>
      </c>
      <c r="Z3493" s="237" t="s">
        <v>15214</v>
      </c>
      <c r="AA3493" s="237" t="str">
        <f t="shared" si="589"/>
        <v>ソウダンシエンジギョウショアスモネワタリ</v>
      </c>
      <c r="AB3493" s="237" t="s">
        <v>5591</v>
      </c>
      <c r="AC3493" s="237" t="str">
        <f t="shared" si="590"/>
        <v>989</v>
      </c>
      <c r="AD3493" s="237" t="str">
        <f t="shared" si="591"/>
        <v>2301</v>
      </c>
      <c r="AE3493" s="237" t="s">
        <v>5492</v>
      </c>
      <c r="AF3493" s="237" t="s">
        <v>15218</v>
      </c>
      <c r="AG3493" s="237" t="str">
        <f t="shared" si="592"/>
        <v>亘理郡亘理町逢隈中泉字上谷地239－3</v>
      </c>
      <c r="AH3493" s="237" t="s">
        <v>15216</v>
      </c>
      <c r="AI3493" s="237" t="s">
        <v>5594</v>
      </c>
      <c r="AJ3493" s="237" t="s">
        <v>332</v>
      </c>
    </row>
    <row r="3494" spans="1:36">
      <c r="A3494" s="237" t="str">
        <f t="shared" si="584"/>
        <v>0432400075計画相談支援</v>
      </c>
      <c r="B3494" s="237" t="s">
        <v>5680</v>
      </c>
      <c r="C3494" s="237" t="s">
        <v>5681</v>
      </c>
      <c r="D3494" s="237" t="str">
        <f t="shared" si="585"/>
        <v>ゴウドウガイシャミライカイゴ</v>
      </c>
      <c r="E3494" s="237" t="s">
        <v>5553</v>
      </c>
      <c r="F3494" s="237" t="str">
        <f t="shared" si="586"/>
        <v>989</v>
      </c>
      <c r="G3494" s="237" t="str">
        <f t="shared" si="587"/>
        <v>2331</v>
      </c>
      <c r="H3494" s="237" t="s">
        <v>5682</v>
      </c>
      <c r="I3494" s="237" t="str">
        <f t="shared" si="588"/>
        <v>亘理郡亘理町吉田字原247番地19</v>
      </c>
      <c r="J3494" s="237" t="s">
        <v>5683</v>
      </c>
      <c r="K3494" s="237" t="s">
        <v>5684</v>
      </c>
      <c r="L3494" s="237" t="s">
        <v>821</v>
      </c>
      <c r="M3494" s="237" t="s">
        <v>5685</v>
      </c>
      <c r="N3494" s="237" t="s">
        <v>15219</v>
      </c>
      <c r="O3494" s="237" t="s">
        <v>15220</v>
      </c>
      <c r="P3494" s="237" t="s">
        <v>5553</v>
      </c>
      <c r="Q3494" s="237" t="s">
        <v>5492</v>
      </c>
      <c r="R3494" s="237" t="s">
        <v>5682</v>
      </c>
      <c r="S3494" s="237" t="s">
        <v>5683</v>
      </c>
      <c r="T3494" s="237" t="s">
        <v>5684</v>
      </c>
      <c r="U3494" s="237" t="s">
        <v>15221</v>
      </c>
      <c r="V3494" s="237" t="s">
        <v>14641</v>
      </c>
      <c r="W3494" s="237"/>
      <c r="X3494" s="237"/>
      <c r="Y3494" s="237" t="s">
        <v>15219</v>
      </c>
      <c r="Z3494" s="237" t="s">
        <v>15220</v>
      </c>
      <c r="AA3494" s="237" t="str">
        <f t="shared" si="589"/>
        <v>ソウダンシエンセンタートモケア</v>
      </c>
      <c r="AB3494" s="237" t="s">
        <v>5553</v>
      </c>
      <c r="AC3494" s="237" t="str">
        <f t="shared" si="590"/>
        <v>989</v>
      </c>
      <c r="AD3494" s="237" t="str">
        <f t="shared" si="591"/>
        <v>2331</v>
      </c>
      <c r="AE3494" s="237" t="s">
        <v>5492</v>
      </c>
      <c r="AF3494" s="237" t="s">
        <v>5682</v>
      </c>
      <c r="AG3494" s="237" t="str">
        <f t="shared" si="592"/>
        <v>亘理郡亘理町吉田字原247番地19</v>
      </c>
      <c r="AH3494" s="237" t="s">
        <v>5683</v>
      </c>
      <c r="AI3494" s="237" t="s">
        <v>5684</v>
      </c>
      <c r="AJ3494" s="237" t="s">
        <v>260</v>
      </c>
    </row>
    <row r="3495" spans="1:36">
      <c r="A3495" s="237" t="str">
        <f t="shared" si="584"/>
        <v>0432400125相談支援事業</v>
      </c>
      <c r="B3495" s="237" t="s">
        <v>5540</v>
      </c>
      <c r="C3495" s="237" t="s">
        <v>5541</v>
      </c>
      <c r="D3495" s="237" t="str">
        <f t="shared" si="585"/>
        <v>シャカイフクシホウジンヤマモトチョウシャカイフクシキョウギカイ</v>
      </c>
      <c r="E3495" s="237" t="s">
        <v>5542</v>
      </c>
      <c r="F3495" s="237" t="str">
        <f t="shared" si="586"/>
        <v>989</v>
      </c>
      <c r="G3495" s="237" t="str">
        <f t="shared" si="587"/>
        <v>2203</v>
      </c>
      <c r="H3495" s="237" t="s">
        <v>5543</v>
      </c>
      <c r="I3495" s="237" t="str">
        <f t="shared" si="588"/>
        <v>亘理郡山元町浅生原字作田山2番地71</v>
      </c>
      <c r="J3495" s="237" t="s">
        <v>5544</v>
      </c>
      <c r="K3495" s="237" t="s">
        <v>5544</v>
      </c>
      <c r="L3495" s="237" t="s">
        <v>353</v>
      </c>
      <c r="M3495" s="237" t="s">
        <v>5545</v>
      </c>
      <c r="N3495" s="237" t="s">
        <v>15193</v>
      </c>
      <c r="O3495" s="237" t="s">
        <v>15222</v>
      </c>
      <c r="P3495" s="237" t="s">
        <v>5511</v>
      </c>
      <c r="Q3495" s="237" t="s">
        <v>5499</v>
      </c>
      <c r="R3495" s="237" t="s">
        <v>15223</v>
      </c>
      <c r="S3495" s="237" t="s">
        <v>5609</v>
      </c>
      <c r="T3495" s="237" t="s">
        <v>5610</v>
      </c>
      <c r="U3495" s="237" t="s">
        <v>15224</v>
      </c>
      <c r="V3495" s="237" t="s">
        <v>14621</v>
      </c>
      <c r="W3495" s="237"/>
      <c r="X3495" s="237"/>
      <c r="Y3495" s="237" t="s">
        <v>15193</v>
      </c>
      <c r="Z3495" s="237" t="s">
        <v>15222</v>
      </c>
      <c r="AA3495" s="237" t="str">
        <f t="shared" si="589"/>
        <v>ヤマモトチョウショウガイシャチイキカツドウシエンセンターヤスラギサギョウショ</v>
      </c>
      <c r="AB3495" s="237" t="s">
        <v>5511</v>
      </c>
      <c r="AC3495" s="237" t="str">
        <f t="shared" si="590"/>
        <v>989</v>
      </c>
      <c r="AD3495" s="237" t="str">
        <f t="shared" si="591"/>
        <v>2112</v>
      </c>
      <c r="AE3495" s="237" t="s">
        <v>5499</v>
      </c>
      <c r="AF3495" s="237" t="s">
        <v>15223</v>
      </c>
      <c r="AG3495" s="237" t="str">
        <f t="shared" si="592"/>
        <v>亘理郡山元町真庭字名生東７５-７</v>
      </c>
      <c r="AH3495" s="237" t="s">
        <v>5609</v>
      </c>
      <c r="AI3495" s="237" t="s">
        <v>5610</v>
      </c>
      <c r="AJ3495" s="237" t="s">
        <v>260</v>
      </c>
    </row>
    <row r="3496" spans="1:36">
      <c r="A3496" s="237" t="str">
        <f t="shared" si="584"/>
        <v>0432400125地域移行支援</v>
      </c>
      <c r="B3496" s="237" t="s">
        <v>5540</v>
      </c>
      <c r="C3496" s="237" t="s">
        <v>5541</v>
      </c>
      <c r="D3496" s="237" t="str">
        <f t="shared" si="585"/>
        <v>シャカイフクシホウジンヤマモトチョウシャカイフクシキョウギカイ</v>
      </c>
      <c r="E3496" s="237" t="s">
        <v>5542</v>
      </c>
      <c r="F3496" s="237" t="str">
        <f t="shared" si="586"/>
        <v>989</v>
      </c>
      <c r="G3496" s="237" t="str">
        <f t="shared" si="587"/>
        <v>2203</v>
      </c>
      <c r="H3496" s="237" t="s">
        <v>5543</v>
      </c>
      <c r="I3496" s="237" t="str">
        <f t="shared" si="588"/>
        <v>亘理郡山元町浅生原字作田山2番地71</v>
      </c>
      <c r="J3496" s="237" t="s">
        <v>5544</v>
      </c>
      <c r="K3496" s="237" t="s">
        <v>5544</v>
      </c>
      <c r="L3496" s="237" t="s">
        <v>353</v>
      </c>
      <c r="M3496" s="237" t="s">
        <v>5545</v>
      </c>
      <c r="N3496" s="237" t="s">
        <v>15193</v>
      </c>
      <c r="O3496" s="237" t="s">
        <v>15222</v>
      </c>
      <c r="P3496" s="237" t="s">
        <v>5511</v>
      </c>
      <c r="Q3496" s="237" t="s">
        <v>5499</v>
      </c>
      <c r="R3496" s="237" t="s">
        <v>15223</v>
      </c>
      <c r="S3496" s="237" t="s">
        <v>5609</v>
      </c>
      <c r="T3496" s="237" t="s">
        <v>5610</v>
      </c>
      <c r="U3496" s="237" t="s">
        <v>15224</v>
      </c>
      <c r="V3496" s="237" t="s">
        <v>14623</v>
      </c>
      <c r="W3496" s="237"/>
      <c r="X3496" s="237"/>
      <c r="Y3496" s="237" t="s">
        <v>15193</v>
      </c>
      <c r="Z3496" s="237" t="s">
        <v>15222</v>
      </c>
      <c r="AA3496" s="237" t="str">
        <f t="shared" si="589"/>
        <v>ヤマモトチョウショウガイシャチイキカツドウシエンセンターヤスラギサギョウショ</v>
      </c>
      <c r="AB3496" s="237" t="s">
        <v>5511</v>
      </c>
      <c r="AC3496" s="237" t="str">
        <f t="shared" si="590"/>
        <v>989</v>
      </c>
      <c r="AD3496" s="237" t="str">
        <f t="shared" si="591"/>
        <v>2112</v>
      </c>
      <c r="AE3496" s="237" t="s">
        <v>5499</v>
      </c>
      <c r="AF3496" s="237" t="s">
        <v>15223</v>
      </c>
      <c r="AG3496" s="237" t="str">
        <f t="shared" si="592"/>
        <v>亘理郡山元町真庭字名生東７５-７</v>
      </c>
      <c r="AH3496" s="237" t="s">
        <v>5609</v>
      </c>
      <c r="AI3496" s="237" t="s">
        <v>5610</v>
      </c>
      <c r="AJ3496" s="237" t="s">
        <v>332</v>
      </c>
    </row>
    <row r="3497" spans="1:36">
      <c r="A3497" s="237" t="str">
        <f t="shared" si="584"/>
        <v>0432400125地域定着支援</v>
      </c>
      <c r="B3497" s="237" t="s">
        <v>5540</v>
      </c>
      <c r="C3497" s="237" t="s">
        <v>5541</v>
      </c>
      <c r="D3497" s="237" t="str">
        <f t="shared" si="585"/>
        <v>シャカイフクシホウジンヤマモトチョウシャカイフクシキョウギカイ</v>
      </c>
      <c r="E3497" s="237" t="s">
        <v>5542</v>
      </c>
      <c r="F3497" s="237" t="str">
        <f t="shared" si="586"/>
        <v>989</v>
      </c>
      <c r="G3497" s="237" t="str">
        <f t="shared" si="587"/>
        <v>2203</v>
      </c>
      <c r="H3497" s="237" t="s">
        <v>5543</v>
      </c>
      <c r="I3497" s="237" t="str">
        <f t="shared" si="588"/>
        <v>亘理郡山元町浅生原字作田山2番地71</v>
      </c>
      <c r="J3497" s="237" t="s">
        <v>5544</v>
      </c>
      <c r="K3497" s="237" t="s">
        <v>5544</v>
      </c>
      <c r="L3497" s="237" t="s">
        <v>353</v>
      </c>
      <c r="M3497" s="237" t="s">
        <v>5545</v>
      </c>
      <c r="N3497" s="237" t="s">
        <v>15193</v>
      </c>
      <c r="O3497" s="237" t="s">
        <v>15222</v>
      </c>
      <c r="P3497" s="237" t="s">
        <v>5511</v>
      </c>
      <c r="Q3497" s="237" t="s">
        <v>5499</v>
      </c>
      <c r="R3497" s="237" t="s">
        <v>15223</v>
      </c>
      <c r="S3497" s="237" t="s">
        <v>5609</v>
      </c>
      <c r="T3497" s="237" t="s">
        <v>5610</v>
      </c>
      <c r="U3497" s="237" t="s">
        <v>15224</v>
      </c>
      <c r="V3497" s="237" t="s">
        <v>14625</v>
      </c>
      <c r="W3497" s="237"/>
      <c r="X3497" s="237"/>
      <c r="Y3497" s="237" t="s">
        <v>15193</v>
      </c>
      <c r="Z3497" s="237" t="s">
        <v>15222</v>
      </c>
      <c r="AA3497" s="237" t="str">
        <f t="shared" si="589"/>
        <v>ヤマモトチョウショウガイシャチイキカツドウシエンセンターヤスラギサギョウショ</v>
      </c>
      <c r="AB3497" s="237" t="s">
        <v>5511</v>
      </c>
      <c r="AC3497" s="237" t="str">
        <f t="shared" si="590"/>
        <v>989</v>
      </c>
      <c r="AD3497" s="237" t="str">
        <f t="shared" si="591"/>
        <v>2112</v>
      </c>
      <c r="AE3497" s="237" t="s">
        <v>5499</v>
      </c>
      <c r="AF3497" s="237" t="s">
        <v>15223</v>
      </c>
      <c r="AG3497" s="237" t="str">
        <f t="shared" si="592"/>
        <v>亘理郡山元町真庭字名生東７５-７</v>
      </c>
      <c r="AH3497" s="237" t="s">
        <v>5609</v>
      </c>
      <c r="AI3497" s="237" t="s">
        <v>5610</v>
      </c>
      <c r="AJ3497" s="237" t="s">
        <v>332</v>
      </c>
    </row>
    <row r="3498" spans="1:36">
      <c r="A3498" s="237" t="str">
        <f t="shared" si="584"/>
        <v>0432400307地域移行支援</v>
      </c>
      <c r="B3498" s="237" t="s">
        <v>15205</v>
      </c>
      <c r="C3498" s="237" t="s">
        <v>15206</v>
      </c>
      <c r="D3498" s="237" t="str">
        <f t="shared" si="585"/>
        <v>カブシキカイシャヌマタフクシソウゴウケンキュウジョ</v>
      </c>
      <c r="E3498" s="237" t="s">
        <v>5553</v>
      </c>
      <c r="F3498" s="237" t="str">
        <f t="shared" si="586"/>
        <v>989</v>
      </c>
      <c r="G3498" s="237" t="str">
        <f t="shared" si="587"/>
        <v>2331</v>
      </c>
      <c r="H3498" s="237" t="s">
        <v>15207</v>
      </c>
      <c r="I3498" s="237" t="str">
        <f t="shared" si="588"/>
        <v>亘理郡亘理町吉田字境１番地２</v>
      </c>
      <c r="J3498" s="237" t="s">
        <v>15208</v>
      </c>
      <c r="K3498" s="237" t="s">
        <v>15208</v>
      </c>
      <c r="L3498" s="237" t="s">
        <v>339</v>
      </c>
      <c r="M3498" s="237" t="s">
        <v>15209</v>
      </c>
      <c r="N3498" s="237" t="s">
        <v>15225</v>
      </c>
      <c r="O3498" s="237" t="s">
        <v>15226</v>
      </c>
      <c r="P3498" s="237" t="s">
        <v>5553</v>
      </c>
      <c r="Q3498" s="237" t="s">
        <v>5492</v>
      </c>
      <c r="R3498" s="237" t="s">
        <v>15207</v>
      </c>
      <c r="S3498" s="237" t="s">
        <v>15208</v>
      </c>
      <c r="T3498" s="237" t="s">
        <v>15208</v>
      </c>
      <c r="U3498" s="237" t="s">
        <v>15227</v>
      </c>
      <c r="V3498" s="237" t="s">
        <v>14623</v>
      </c>
      <c r="W3498" s="237"/>
      <c r="X3498" s="237"/>
      <c r="Y3498" s="237" t="s">
        <v>15225</v>
      </c>
      <c r="Z3498" s="237" t="s">
        <v>15226</v>
      </c>
      <c r="AA3498" s="237" t="str">
        <f t="shared" si="589"/>
        <v>ソウダンシエンセンター　Ｔ・Ｍアイ</v>
      </c>
      <c r="AB3498" s="237" t="s">
        <v>5553</v>
      </c>
      <c r="AC3498" s="237" t="str">
        <f t="shared" si="590"/>
        <v>989</v>
      </c>
      <c r="AD3498" s="237" t="str">
        <f t="shared" si="591"/>
        <v>2331</v>
      </c>
      <c r="AE3498" s="237" t="s">
        <v>5492</v>
      </c>
      <c r="AF3498" s="237" t="s">
        <v>15207</v>
      </c>
      <c r="AG3498" s="237" t="str">
        <f t="shared" si="592"/>
        <v>亘理郡亘理町吉田字境１番地２</v>
      </c>
      <c r="AH3498" s="237" t="s">
        <v>15208</v>
      </c>
      <c r="AI3498" s="237" t="s">
        <v>15208</v>
      </c>
      <c r="AJ3498" s="237" t="s">
        <v>260</v>
      </c>
    </row>
    <row r="3499" spans="1:36">
      <c r="A3499" s="237" t="str">
        <f t="shared" si="584"/>
        <v>0432400307地域定着支援</v>
      </c>
      <c r="B3499" s="237" t="s">
        <v>15205</v>
      </c>
      <c r="C3499" s="237" t="s">
        <v>15206</v>
      </c>
      <c r="D3499" s="237" t="str">
        <f t="shared" si="585"/>
        <v>カブシキカイシャヌマタフクシソウゴウケンキュウジョ</v>
      </c>
      <c r="E3499" s="237" t="s">
        <v>5553</v>
      </c>
      <c r="F3499" s="237" t="str">
        <f t="shared" si="586"/>
        <v>989</v>
      </c>
      <c r="G3499" s="237" t="str">
        <f t="shared" si="587"/>
        <v>2331</v>
      </c>
      <c r="H3499" s="237" t="s">
        <v>15207</v>
      </c>
      <c r="I3499" s="237" t="str">
        <f t="shared" si="588"/>
        <v>亘理郡亘理町吉田字境１番地２</v>
      </c>
      <c r="J3499" s="237" t="s">
        <v>15208</v>
      </c>
      <c r="K3499" s="237" t="s">
        <v>15208</v>
      </c>
      <c r="L3499" s="237" t="s">
        <v>339</v>
      </c>
      <c r="M3499" s="237" t="s">
        <v>15209</v>
      </c>
      <c r="N3499" s="237" t="s">
        <v>15225</v>
      </c>
      <c r="O3499" s="237" t="s">
        <v>15226</v>
      </c>
      <c r="P3499" s="237" t="s">
        <v>5553</v>
      </c>
      <c r="Q3499" s="237" t="s">
        <v>5492</v>
      </c>
      <c r="R3499" s="237" t="s">
        <v>15207</v>
      </c>
      <c r="S3499" s="237" t="s">
        <v>15208</v>
      </c>
      <c r="T3499" s="237" t="s">
        <v>15208</v>
      </c>
      <c r="U3499" s="237" t="s">
        <v>15227</v>
      </c>
      <c r="V3499" s="237" t="s">
        <v>14625</v>
      </c>
      <c r="W3499" s="237"/>
      <c r="X3499" s="237"/>
      <c r="Y3499" s="237" t="s">
        <v>15225</v>
      </c>
      <c r="Z3499" s="237" t="s">
        <v>15226</v>
      </c>
      <c r="AA3499" s="237" t="str">
        <f t="shared" si="589"/>
        <v>ソウダンシエンセンター　Ｔ・Ｍアイ</v>
      </c>
      <c r="AB3499" s="237" t="s">
        <v>5553</v>
      </c>
      <c r="AC3499" s="237" t="str">
        <f t="shared" si="590"/>
        <v>989</v>
      </c>
      <c r="AD3499" s="237" t="str">
        <f t="shared" si="591"/>
        <v>2331</v>
      </c>
      <c r="AE3499" s="237" t="s">
        <v>5492</v>
      </c>
      <c r="AF3499" s="237" t="s">
        <v>15207</v>
      </c>
      <c r="AG3499" s="237" t="str">
        <f t="shared" si="592"/>
        <v>亘理郡亘理町吉田字境１番地２</v>
      </c>
      <c r="AH3499" s="237" t="s">
        <v>15208</v>
      </c>
      <c r="AI3499" s="237" t="s">
        <v>15208</v>
      </c>
      <c r="AJ3499" s="237" t="s">
        <v>260</v>
      </c>
    </row>
    <row r="3500" spans="1:36">
      <c r="A3500" s="237" t="str">
        <f t="shared" si="584"/>
        <v>0432400372計画相談支援</v>
      </c>
      <c r="B3500" s="237" t="s">
        <v>5649</v>
      </c>
      <c r="C3500" s="237" t="s">
        <v>5650</v>
      </c>
      <c r="D3500" s="237" t="str">
        <f t="shared" si="585"/>
        <v>トクテイヒエイリカツドウホウジンポラリス</v>
      </c>
      <c r="E3500" s="237" t="s">
        <v>5498</v>
      </c>
      <c r="F3500" s="237" t="str">
        <f t="shared" si="586"/>
        <v>989</v>
      </c>
      <c r="G3500" s="237" t="str">
        <f t="shared" si="587"/>
        <v>2202</v>
      </c>
      <c r="H3500" s="237" t="s">
        <v>5651</v>
      </c>
      <c r="I3500" s="237" t="str">
        <f t="shared" si="588"/>
        <v>亘理郡山元町高瀬字合戦原７２番地６４</v>
      </c>
      <c r="J3500" s="237" t="s">
        <v>5652</v>
      </c>
      <c r="K3500" s="237" t="s">
        <v>5652</v>
      </c>
      <c r="L3500" s="237" t="s">
        <v>1466</v>
      </c>
      <c r="M3500" s="237" t="s">
        <v>5653</v>
      </c>
      <c r="N3500" s="237" t="s">
        <v>15228</v>
      </c>
      <c r="O3500" s="237" t="s">
        <v>15229</v>
      </c>
      <c r="P3500" s="237" t="s">
        <v>5498</v>
      </c>
      <c r="Q3500" s="237" t="s">
        <v>5499</v>
      </c>
      <c r="R3500" s="237" t="s">
        <v>5651</v>
      </c>
      <c r="S3500" s="237" t="s">
        <v>15230</v>
      </c>
      <c r="T3500" s="237" t="s">
        <v>5652</v>
      </c>
      <c r="U3500" s="237" t="s">
        <v>15231</v>
      </c>
      <c r="V3500" s="237" t="s">
        <v>14641</v>
      </c>
      <c r="W3500" s="237"/>
      <c r="X3500" s="237"/>
      <c r="Y3500" s="237" t="s">
        <v>15228</v>
      </c>
      <c r="Z3500" s="237" t="s">
        <v>15229</v>
      </c>
      <c r="AA3500" s="237" t="str">
        <f t="shared" si="589"/>
        <v>ソウダンシエンシツポラリス</v>
      </c>
      <c r="AB3500" s="237" t="s">
        <v>5498</v>
      </c>
      <c r="AC3500" s="237" t="str">
        <f t="shared" si="590"/>
        <v>989</v>
      </c>
      <c r="AD3500" s="237" t="str">
        <f t="shared" si="591"/>
        <v>2202</v>
      </c>
      <c r="AE3500" s="237" t="s">
        <v>5499</v>
      </c>
      <c r="AF3500" s="237" t="s">
        <v>5651</v>
      </c>
      <c r="AG3500" s="237" t="str">
        <f t="shared" si="592"/>
        <v>亘理郡山元町高瀬字合戦原７２番地６４</v>
      </c>
      <c r="AH3500" s="237" t="s">
        <v>15230</v>
      </c>
      <c r="AI3500" s="237" t="s">
        <v>5652</v>
      </c>
      <c r="AJ3500" s="237" t="s">
        <v>260</v>
      </c>
    </row>
    <row r="3501" spans="1:36">
      <c r="A3501" s="237" t="str">
        <f t="shared" si="584"/>
        <v>0432400398計画相談支援</v>
      </c>
      <c r="B3501" s="237" t="s">
        <v>5691</v>
      </c>
      <c r="C3501" s="237" t="s">
        <v>5692</v>
      </c>
      <c r="D3501" s="237" t="str">
        <f t="shared" si="585"/>
        <v>シャカイフクシホウジンアリノママシャ</v>
      </c>
      <c r="E3501" s="237" t="s">
        <v>5693</v>
      </c>
      <c r="F3501" s="237" t="str">
        <f t="shared" si="586"/>
        <v>982</v>
      </c>
      <c r="G3501" s="237" t="str">
        <f t="shared" si="587"/>
        <v>8544</v>
      </c>
      <c r="H3501" s="237" t="s">
        <v>5694</v>
      </c>
      <c r="I3501" s="237" t="str">
        <f t="shared" si="588"/>
        <v>仙台市太白区西多賀４丁目１９番１号</v>
      </c>
      <c r="J3501" s="237" t="s">
        <v>5695</v>
      </c>
      <c r="K3501" s="237" t="s">
        <v>5696</v>
      </c>
      <c r="L3501" s="237" t="s">
        <v>248</v>
      </c>
      <c r="M3501" s="237" t="s">
        <v>5697</v>
      </c>
      <c r="N3501" s="237" t="s">
        <v>15232</v>
      </c>
      <c r="O3501" s="237" t="s">
        <v>15233</v>
      </c>
      <c r="P3501" s="237" t="s">
        <v>5484</v>
      </c>
      <c r="Q3501" s="237" t="s">
        <v>5492</v>
      </c>
      <c r="R3501" s="237" t="s">
        <v>15234</v>
      </c>
      <c r="S3501" s="237" t="s">
        <v>15235</v>
      </c>
      <c r="T3501" s="237" t="s">
        <v>5701</v>
      </c>
      <c r="U3501" s="237" t="s">
        <v>15236</v>
      </c>
      <c r="V3501" s="237" t="s">
        <v>14641</v>
      </c>
      <c r="W3501" s="237"/>
      <c r="X3501" s="237"/>
      <c r="Y3501" s="237" t="s">
        <v>15232</v>
      </c>
      <c r="Z3501" s="237" t="s">
        <v>15233</v>
      </c>
      <c r="AA3501" s="237" t="str">
        <f t="shared" si="589"/>
        <v>サポートケアワタリアリノママシャキカンソウダンシエンセンター</v>
      </c>
      <c r="AB3501" s="237" t="s">
        <v>5484</v>
      </c>
      <c r="AC3501" s="237" t="str">
        <f t="shared" si="590"/>
        <v>989</v>
      </c>
      <c r="AD3501" s="237" t="str">
        <f t="shared" si="591"/>
        <v>2351</v>
      </c>
      <c r="AE3501" s="237" t="s">
        <v>5492</v>
      </c>
      <c r="AF3501" s="237" t="s">
        <v>15234</v>
      </c>
      <c r="AG3501" s="237" t="str">
        <f t="shared" si="592"/>
        <v>亘理郡亘理町旧舘61番地7</v>
      </c>
      <c r="AH3501" s="237" t="s">
        <v>15235</v>
      </c>
      <c r="AI3501" s="237" t="s">
        <v>5701</v>
      </c>
      <c r="AJ3501" s="237" t="s">
        <v>260</v>
      </c>
    </row>
    <row r="3502" spans="1:36">
      <c r="A3502" s="237" t="str">
        <f t="shared" si="584"/>
        <v>0432400398地域移行支援</v>
      </c>
      <c r="B3502" s="237" t="s">
        <v>5691</v>
      </c>
      <c r="C3502" s="237" t="s">
        <v>5692</v>
      </c>
      <c r="D3502" s="237" t="str">
        <f t="shared" si="585"/>
        <v>シャカイフクシホウジンアリノママシャ</v>
      </c>
      <c r="E3502" s="237" t="s">
        <v>5693</v>
      </c>
      <c r="F3502" s="237" t="str">
        <f t="shared" si="586"/>
        <v>982</v>
      </c>
      <c r="G3502" s="237" t="str">
        <f t="shared" si="587"/>
        <v>8544</v>
      </c>
      <c r="H3502" s="237" t="s">
        <v>5694</v>
      </c>
      <c r="I3502" s="237" t="str">
        <f t="shared" si="588"/>
        <v>仙台市太白区西多賀４丁目１９番１号</v>
      </c>
      <c r="J3502" s="237" t="s">
        <v>5695</v>
      </c>
      <c r="K3502" s="237" t="s">
        <v>5696</v>
      </c>
      <c r="L3502" s="237" t="s">
        <v>248</v>
      </c>
      <c r="M3502" s="237" t="s">
        <v>5697</v>
      </c>
      <c r="N3502" s="237" t="s">
        <v>15232</v>
      </c>
      <c r="O3502" s="237" t="s">
        <v>15233</v>
      </c>
      <c r="P3502" s="237" t="s">
        <v>5484</v>
      </c>
      <c r="Q3502" s="237" t="s">
        <v>5492</v>
      </c>
      <c r="R3502" s="237" t="s">
        <v>15234</v>
      </c>
      <c r="S3502" s="237" t="s">
        <v>15235</v>
      </c>
      <c r="T3502" s="237" t="s">
        <v>5701</v>
      </c>
      <c r="U3502" s="237" t="s">
        <v>15236</v>
      </c>
      <c r="V3502" s="237" t="s">
        <v>14623</v>
      </c>
      <c r="W3502" s="237"/>
      <c r="X3502" s="237"/>
      <c r="Y3502" s="237" t="s">
        <v>15232</v>
      </c>
      <c r="Z3502" s="237" t="s">
        <v>15233</v>
      </c>
      <c r="AA3502" s="237" t="str">
        <f t="shared" si="589"/>
        <v>サポートケアワタリアリノママシャキカンソウダンシエンセンター</v>
      </c>
      <c r="AB3502" s="237" t="s">
        <v>5484</v>
      </c>
      <c r="AC3502" s="237" t="str">
        <f t="shared" si="590"/>
        <v>989</v>
      </c>
      <c r="AD3502" s="237" t="str">
        <f t="shared" si="591"/>
        <v>2351</v>
      </c>
      <c r="AE3502" s="237" t="s">
        <v>5492</v>
      </c>
      <c r="AF3502" s="237" t="s">
        <v>15234</v>
      </c>
      <c r="AG3502" s="237" t="str">
        <f t="shared" si="592"/>
        <v>亘理郡亘理町旧舘61番地7</v>
      </c>
      <c r="AH3502" s="237" t="s">
        <v>15235</v>
      </c>
      <c r="AI3502" s="237" t="s">
        <v>5701</v>
      </c>
      <c r="AJ3502" s="237" t="s">
        <v>260</v>
      </c>
    </row>
    <row r="3503" spans="1:36">
      <c r="A3503" s="237" t="str">
        <f t="shared" si="584"/>
        <v>0432400398地域定着支援</v>
      </c>
      <c r="B3503" s="237" t="s">
        <v>5691</v>
      </c>
      <c r="C3503" s="237" t="s">
        <v>5692</v>
      </c>
      <c r="D3503" s="237" t="str">
        <f t="shared" si="585"/>
        <v>シャカイフクシホウジンアリノママシャ</v>
      </c>
      <c r="E3503" s="237" t="s">
        <v>5693</v>
      </c>
      <c r="F3503" s="237" t="str">
        <f t="shared" si="586"/>
        <v>982</v>
      </c>
      <c r="G3503" s="237" t="str">
        <f t="shared" si="587"/>
        <v>8544</v>
      </c>
      <c r="H3503" s="237" t="s">
        <v>5694</v>
      </c>
      <c r="I3503" s="237" t="str">
        <f t="shared" si="588"/>
        <v>仙台市太白区西多賀４丁目１９番１号</v>
      </c>
      <c r="J3503" s="237" t="s">
        <v>5695</v>
      </c>
      <c r="K3503" s="237" t="s">
        <v>5696</v>
      </c>
      <c r="L3503" s="237" t="s">
        <v>248</v>
      </c>
      <c r="M3503" s="237" t="s">
        <v>5697</v>
      </c>
      <c r="N3503" s="237" t="s">
        <v>15232</v>
      </c>
      <c r="O3503" s="237" t="s">
        <v>15233</v>
      </c>
      <c r="P3503" s="237" t="s">
        <v>5484</v>
      </c>
      <c r="Q3503" s="237" t="s">
        <v>5492</v>
      </c>
      <c r="R3503" s="237" t="s">
        <v>15234</v>
      </c>
      <c r="S3503" s="237" t="s">
        <v>15235</v>
      </c>
      <c r="T3503" s="237" t="s">
        <v>5701</v>
      </c>
      <c r="U3503" s="237" t="s">
        <v>15236</v>
      </c>
      <c r="V3503" s="237" t="s">
        <v>14625</v>
      </c>
      <c r="W3503" s="237"/>
      <c r="X3503" s="237"/>
      <c r="Y3503" s="237" t="s">
        <v>15232</v>
      </c>
      <c r="Z3503" s="237" t="s">
        <v>15233</v>
      </c>
      <c r="AA3503" s="237" t="str">
        <f t="shared" si="589"/>
        <v>サポートケアワタリアリノママシャキカンソウダンシエンセンター</v>
      </c>
      <c r="AB3503" s="237" t="s">
        <v>5484</v>
      </c>
      <c r="AC3503" s="237" t="str">
        <f t="shared" si="590"/>
        <v>989</v>
      </c>
      <c r="AD3503" s="237" t="str">
        <f t="shared" si="591"/>
        <v>2351</v>
      </c>
      <c r="AE3503" s="237" t="s">
        <v>5492</v>
      </c>
      <c r="AF3503" s="237" t="s">
        <v>15234</v>
      </c>
      <c r="AG3503" s="237" t="str">
        <f t="shared" si="592"/>
        <v>亘理郡亘理町旧舘61番地7</v>
      </c>
      <c r="AH3503" s="237" t="s">
        <v>15235</v>
      </c>
      <c r="AI3503" s="237" t="s">
        <v>5701</v>
      </c>
      <c r="AJ3503" s="237" t="s">
        <v>260</v>
      </c>
    </row>
    <row r="3504" spans="1:36">
      <c r="A3504" s="237" t="str">
        <f t="shared" si="584"/>
        <v>0432400406計画相談支援</v>
      </c>
      <c r="B3504" s="237" t="s">
        <v>15237</v>
      </c>
      <c r="C3504" s="237" t="s">
        <v>15238</v>
      </c>
      <c r="D3504" s="237" t="str">
        <f t="shared" si="585"/>
        <v>ゴウドウガイシャ　ヒナタ</v>
      </c>
      <c r="E3504" s="237" t="s">
        <v>15239</v>
      </c>
      <c r="F3504" s="237" t="str">
        <f t="shared" si="586"/>
        <v>981</v>
      </c>
      <c r="G3504" s="237" t="str">
        <f t="shared" si="587"/>
        <v>3104</v>
      </c>
      <c r="H3504" s="237" t="s">
        <v>15240</v>
      </c>
      <c r="I3504" s="237" t="str">
        <f t="shared" si="588"/>
        <v>仙台市泉区永和台４番１５号</v>
      </c>
      <c r="J3504" s="237" t="s">
        <v>15241</v>
      </c>
      <c r="K3504" s="237"/>
      <c r="L3504" s="237" t="s">
        <v>821</v>
      </c>
      <c r="M3504" s="237" t="s">
        <v>15242</v>
      </c>
      <c r="N3504" s="237" t="s">
        <v>15243</v>
      </c>
      <c r="O3504" s="237" t="s">
        <v>15244</v>
      </c>
      <c r="P3504" s="237" t="s">
        <v>15245</v>
      </c>
      <c r="Q3504" s="237" t="s">
        <v>5499</v>
      </c>
      <c r="R3504" s="237" t="s">
        <v>15246</v>
      </c>
      <c r="S3504" s="237" t="s">
        <v>15241</v>
      </c>
      <c r="T3504" s="237"/>
      <c r="U3504" s="237" t="s">
        <v>15247</v>
      </c>
      <c r="V3504" s="237" t="s">
        <v>14641</v>
      </c>
      <c r="W3504" s="237"/>
      <c r="X3504" s="237"/>
      <c r="Y3504" s="237" t="s">
        <v>15243</v>
      </c>
      <c r="Z3504" s="237" t="s">
        <v>15244</v>
      </c>
      <c r="AA3504" s="237" t="str">
        <f t="shared" si="589"/>
        <v>ソウダンシエンジギョウショ　ヒナタ</v>
      </c>
      <c r="AB3504" s="237" t="s">
        <v>5734</v>
      </c>
      <c r="AC3504" s="237" t="str">
        <f t="shared" si="590"/>
        <v>989</v>
      </c>
      <c r="AD3504" s="237" t="str">
        <f t="shared" si="591"/>
        <v>2201</v>
      </c>
      <c r="AE3504" s="237" t="s">
        <v>5499</v>
      </c>
      <c r="AF3504" s="237" t="s">
        <v>15246</v>
      </c>
      <c r="AG3504" s="237" t="str">
        <f t="shared" si="592"/>
        <v>亘理郡山元町山寺字町東６１番地　コンフォートⅡ１０１号室</v>
      </c>
      <c r="AH3504" s="237" t="s">
        <v>15248</v>
      </c>
      <c r="AI3504" s="237" t="s">
        <v>15248</v>
      </c>
      <c r="AJ3504" s="237" t="s">
        <v>260</v>
      </c>
    </row>
    <row r="3505" spans="1:36">
      <c r="A3505" s="237" t="str">
        <f t="shared" si="584"/>
        <v>0432400406地域移行支援</v>
      </c>
      <c r="B3505" s="237" t="s">
        <v>15237</v>
      </c>
      <c r="C3505" s="237" t="s">
        <v>15238</v>
      </c>
      <c r="D3505" s="237" t="str">
        <f t="shared" si="585"/>
        <v>ゴウドウガイシャ　ヒナタ</v>
      </c>
      <c r="E3505" s="237" t="s">
        <v>15239</v>
      </c>
      <c r="F3505" s="237" t="str">
        <f t="shared" si="586"/>
        <v>981</v>
      </c>
      <c r="G3505" s="237" t="str">
        <f t="shared" si="587"/>
        <v>3104</v>
      </c>
      <c r="H3505" s="237" t="s">
        <v>15240</v>
      </c>
      <c r="I3505" s="237" t="str">
        <f t="shared" si="588"/>
        <v>仙台市泉区永和台４番１５号</v>
      </c>
      <c r="J3505" s="237" t="s">
        <v>15241</v>
      </c>
      <c r="K3505" s="237"/>
      <c r="L3505" s="237" t="s">
        <v>821</v>
      </c>
      <c r="M3505" s="237" t="s">
        <v>15242</v>
      </c>
      <c r="N3505" s="237" t="s">
        <v>15243</v>
      </c>
      <c r="O3505" s="237" t="s">
        <v>15244</v>
      </c>
      <c r="P3505" s="237" t="s">
        <v>15245</v>
      </c>
      <c r="Q3505" s="237" t="s">
        <v>5499</v>
      </c>
      <c r="R3505" s="237" t="s">
        <v>15246</v>
      </c>
      <c r="S3505" s="237" t="s">
        <v>15241</v>
      </c>
      <c r="T3505" s="237"/>
      <c r="U3505" s="237" t="s">
        <v>15247</v>
      </c>
      <c r="V3505" s="237" t="s">
        <v>14623</v>
      </c>
      <c r="W3505" s="237"/>
      <c r="X3505" s="237"/>
      <c r="Y3505" s="237" t="s">
        <v>15243</v>
      </c>
      <c r="Z3505" s="237" t="s">
        <v>15244</v>
      </c>
      <c r="AA3505" s="237" t="str">
        <f t="shared" si="589"/>
        <v>ソウダンシエンジギョウショ　ヒナタ</v>
      </c>
      <c r="AB3505" s="237" t="s">
        <v>5734</v>
      </c>
      <c r="AC3505" s="237" t="str">
        <f t="shared" si="590"/>
        <v>989</v>
      </c>
      <c r="AD3505" s="237" t="str">
        <f t="shared" si="591"/>
        <v>2201</v>
      </c>
      <c r="AE3505" s="237" t="s">
        <v>5499</v>
      </c>
      <c r="AF3505" s="237" t="s">
        <v>15246</v>
      </c>
      <c r="AG3505" s="237" t="str">
        <f t="shared" si="592"/>
        <v>亘理郡山元町山寺字町東６１番地　コンフォートⅡ１０１号室</v>
      </c>
      <c r="AH3505" s="237" t="s">
        <v>15241</v>
      </c>
      <c r="AI3505" s="237"/>
      <c r="AJ3505" s="237" t="s">
        <v>260</v>
      </c>
    </row>
    <row r="3506" spans="1:36">
      <c r="A3506" s="237" t="str">
        <f t="shared" si="584"/>
        <v>0432400406地域定着支援</v>
      </c>
      <c r="B3506" s="237" t="s">
        <v>15237</v>
      </c>
      <c r="C3506" s="237" t="s">
        <v>15238</v>
      </c>
      <c r="D3506" s="237" t="str">
        <f t="shared" si="585"/>
        <v>ゴウドウガイシャ　ヒナタ</v>
      </c>
      <c r="E3506" s="237" t="s">
        <v>15239</v>
      </c>
      <c r="F3506" s="237" t="str">
        <f t="shared" si="586"/>
        <v>981</v>
      </c>
      <c r="G3506" s="237" t="str">
        <f t="shared" si="587"/>
        <v>3104</v>
      </c>
      <c r="H3506" s="237" t="s">
        <v>15240</v>
      </c>
      <c r="I3506" s="237" t="str">
        <f t="shared" si="588"/>
        <v>仙台市泉区永和台４番１５号</v>
      </c>
      <c r="J3506" s="237" t="s">
        <v>15241</v>
      </c>
      <c r="K3506" s="237"/>
      <c r="L3506" s="237" t="s">
        <v>821</v>
      </c>
      <c r="M3506" s="237" t="s">
        <v>15242</v>
      </c>
      <c r="N3506" s="237" t="s">
        <v>15243</v>
      </c>
      <c r="O3506" s="237" t="s">
        <v>15244</v>
      </c>
      <c r="P3506" s="237" t="s">
        <v>15245</v>
      </c>
      <c r="Q3506" s="237" t="s">
        <v>5499</v>
      </c>
      <c r="R3506" s="237" t="s">
        <v>15246</v>
      </c>
      <c r="S3506" s="237" t="s">
        <v>15241</v>
      </c>
      <c r="T3506" s="237"/>
      <c r="U3506" s="237" t="s">
        <v>15247</v>
      </c>
      <c r="V3506" s="237" t="s">
        <v>14625</v>
      </c>
      <c r="W3506" s="237"/>
      <c r="X3506" s="237"/>
      <c r="Y3506" s="237" t="s">
        <v>15243</v>
      </c>
      <c r="Z3506" s="237" t="s">
        <v>15244</v>
      </c>
      <c r="AA3506" s="237" t="str">
        <f t="shared" si="589"/>
        <v>ソウダンシエンジギョウショ　ヒナタ</v>
      </c>
      <c r="AB3506" s="237" t="s">
        <v>5734</v>
      </c>
      <c r="AC3506" s="237" t="str">
        <f t="shared" si="590"/>
        <v>989</v>
      </c>
      <c r="AD3506" s="237" t="str">
        <f t="shared" si="591"/>
        <v>2201</v>
      </c>
      <c r="AE3506" s="237" t="s">
        <v>5499</v>
      </c>
      <c r="AF3506" s="237" t="s">
        <v>15246</v>
      </c>
      <c r="AG3506" s="237" t="str">
        <f t="shared" si="592"/>
        <v>亘理郡山元町山寺字町東６１番地　コンフォートⅡ１０１号室</v>
      </c>
      <c r="AH3506" s="237" t="s">
        <v>15241</v>
      </c>
      <c r="AI3506" s="237"/>
      <c r="AJ3506" s="237" t="s">
        <v>260</v>
      </c>
    </row>
    <row r="3507" spans="1:36">
      <c r="A3507" s="237" t="str">
        <f t="shared" si="584"/>
        <v>0432600013相談支援事業</v>
      </c>
      <c r="B3507" s="237" t="s">
        <v>3096</v>
      </c>
      <c r="C3507" s="237" t="s">
        <v>3097</v>
      </c>
      <c r="D3507" s="237" t="str">
        <f t="shared" si="585"/>
        <v>シャカイフクシホウジンミヤギケンシャカイフクシキョウギカイ</v>
      </c>
      <c r="E3507" s="237" t="s">
        <v>3098</v>
      </c>
      <c r="F3507" s="237" t="str">
        <f t="shared" si="586"/>
        <v>980</v>
      </c>
      <c r="G3507" s="237" t="str">
        <f t="shared" si="587"/>
        <v>0011</v>
      </c>
      <c r="H3507" s="237" t="s">
        <v>3099</v>
      </c>
      <c r="I3507" s="237" t="str">
        <f t="shared" si="588"/>
        <v>仙台市青葉区上杉１丁目２番３号</v>
      </c>
      <c r="J3507" s="237" t="s">
        <v>3100</v>
      </c>
      <c r="K3507" s="237" t="s">
        <v>3101</v>
      </c>
      <c r="L3507" s="237" t="s">
        <v>353</v>
      </c>
      <c r="M3507" s="237" t="s">
        <v>3102</v>
      </c>
      <c r="N3507" s="237" t="s">
        <v>15249</v>
      </c>
      <c r="O3507" s="237" t="s">
        <v>15250</v>
      </c>
      <c r="P3507" s="237" t="s">
        <v>5862</v>
      </c>
      <c r="Q3507" s="237" t="s">
        <v>1471</v>
      </c>
      <c r="R3507" s="237" t="s">
        <v>15251</v>
      </c>
      <c r="S3507" s="237" t="s">
        <v>15252</v>
      </c>
      <c r="T3507" s="237" t="s">
        <v>15252</v>
      </c>
      <c r="U3507" s="237" t="s">
        <v>15253</v>
      </c>
      <c r="V3507" s="237" t="s">
        <v>14621</v>
      </c>
      <c r="W3507" s="237"/>
      <c r="X3507" s="237"/>
      <c r="Y3507" s="237" t="s">
        <v>15249</v>
      </c>
      <c r="Z3507" s="237" t="s">
        <v>15250</v>
      </c>
      <c r="AA3507" s="237" t="str">
        <f t="shared" si="589"/>
        <v>チイキシエンセンターパレットサンノウ</v>
      </c>
      <c r="AB3507" s="237" t="s">
        <v>5862</v>
      </c>
      <c r="AC3507" s="237" t="str">
        <f t="shared" si="590"/>
        <v>981</v>
      </c>
      <c r="AD3507" s="237" t="str">
        <f t="shared" si="591"/>
        <v>0103</v>
      </c>
      <c r="AE3507" s="237" t="s">
        <v>1471</v>
      </c>
      <c r="AF3507" s="237" t="s">
        <v>15251</v>
      </c>
      <c r="AG3507" s="237" t="str">
        <f t="shared" si="592"/>
        <v>宮城郡利府町森郷字蓮沼５２-３</v>
      </c>
      <c r="AH3507" s="237" t="s">
        <v>15252</v>
      </c>
      <c r="AI3507" s="237" t="s">
        <v>15252</v>
      </c>
      <c r="AJ3507" s="237" t="s">
        <v>332</v>
      </c>
    </row>
    <row r="3508" spans="1:36">
      <c r="A3508" s="237" t="str">
        <f t="shared" si="584"/>
        <v>0432610012計画相談支援</v>
      </c>
      <c r="B3508" s="237" t="s">
        <v>3096</v>
      </c>
      <c r="C3508" s="237" t="s">
        <v>3097</v>
      </c>
      <c r="D3508" s="237" t="str">
        <f t="shared" si="585"/>
        <v>シャカイフクシホウジンミヤギケンシャカイフクシキョウギカイ</v>
      </c>
      <c r="E3508" s="237" t="s">
        <v>3098</v>
      </c>
      <c r="F3508" s="237" t="str">
        <f t="shared" si="586"/>
        <v>980</v>
      </c>
      <c r="G3508" s="237" t="str">
        <f t="shared" si="587"/>
        <v>0011</v>
      </c>
      <c r="H3508" s="237" t="s">
        <v>3099</v>
      </c>
      <c r="I3508" s="237" t="str">
        <f t="shared" si="588"/>
        <v>仙台市青葉区上杉１丁目２番３号</v>
      </c>
      <c r="J3508" s="237" t="s">
        <v>3100</v>
      </c>
      <c r="K3508" s="237" t="s">
        <v>3101</v>
      </c>
      <c r="L3508" s="237" t="s">
        <v>353</v>
      </c>
      <c r="M3508" s="237" t="s">
        <v>3102</v>
      </c>
      <c r="N3508" s="237" t="s">
        <v>15249</v>
      </c>
      <c r="O3508" s="237" t="s">
        <v>15250</v>
      </c>
      <c r="P3508" s="237" t="s">
        <v>5862</v>
      </c>
      <c r="Q3508" s="237" t="s">
        <v>1471</v>
      </c>
      <c r="R3508" s="237" t="s">
        <v>15251</v>
      </c>
      <c r="S3508" s="237" t="s">
        <v>15252</v>
      </c>
      <c r="T3508" s="237" t="s">
        <v>15252</v>
      </c>
      <c r="U3508" s="237" t="s">
        <v>15254</v>
      </c>
      <c r="V3508" s="237" t="s">
        <v>14641</v>
      </c>
      <c r="W3508" s="237"/>
      <c r="X3508" s="237"/>
      <c r="Y3508" s="237" t="s">
        <v>15249</v>
      </c>
      <c r="Z3508" s="237" t="s">
        <v>15250</v>
      </c>
      <c r="AA3508" s="237" t="str">
        <f t="shared" si="589"/>
        <v>チイキシエンセンターパレットサンノウ</v>
      </c>
      <c r="AB3508" s="237" t="s">
        <v>5862</v>
      </c>
      <c r="AC3508" s="237" t="str">
        <f t="shared" si="590"/>
        <v>981</v>
      </c>
      <c r="AD3508" s="237" t="str">
        <f t="shared" si="591"/>
        <v>0103</v>
      </c>
      <c r="AE3508" s="237" t="s">
        <v>1471</v>
      </c>
      <c r="AF3508" s="237" t="s">
        <v>15251</v>
      </c>
      <c r="AG3508" s="237" t="str">
        <f t="shared" si="592"/>
        <v>宮城郡利府町森郷字蓮沼５２-３</v>
      </c>
      <c r="AH3508" s="237" t="s">
        <v>15252</v>
      </c>
      <c r="AI3508" s="237" t="s">
        <v>15252</v>
      </c>
      <c r="AJ3508" s="237" t="s">
        <v>332</v>
      </c>
    </row>
    <row r="3509" spans="1:36">
      <c r="A3509" s="237" t="str">
        <f t="shared" si="584"/>
        <v>0432610038計画相談支援</v>
      </c>
      <c r="B3509" s="237" t="s">
        <v>1446</v>
      </c>
      <c r="C3509" s="237" t="s">
        <v>1447</v>
      </c>
      <c r="D3509" s="237" t="str">
        <f t="shared" si="585"/>
        <v>ニンテイＮＰＯホウジンサワオトノモリ</v>
      </c>
      <c r="E3509" s="237" t="s">
        <v>1448</v>
      </c>
      <c r="F3509" s="237" t="str">
        <f t="shared" si="586"/>
        <v>981</v>
      </c>
      <c r="G3509" s="237" t="str">
        <f t="shared" si="587"/>
        <v>0123</v>
      </c>
      <c r="H3509" s="237" t="s">
        <v>1449</v>
      </c>
      <c r="I3509" s="237" t="str">
        <f t="shared" si="588"/>
        <v>宮城郡利府町沢乙字寺下２０番</v>
      </c>
      <c r="J3509" s="237" t="s">
        <v>1450</v>
      </c>
      <c r="K3509" s="237"/>
      <c r="L3509" s="237" t="s">
        <v>248</v>
      </c>
      <c r="M3509" s="237" t="s">
        <v>1451</v>
      </c>
      <c r="N3509" s="237" t="s">
        <v>15255</v>
      </c>
      <c r="O3509" s="237" t="s">
        <v>15256</v>
      </c>
      <c r="P3509" s="237" t="s">
        <v>1448</v>
      </c>
      <c r="Q3509" s="237" t="s">
        <v>1471</v>
      </c>
      <c r="R3509" s="237" t="s">
        <v>5751</v>
      </c>
      <c r="S3509" s="237" t="s">
        <v>1450</v>
      </c>
      <c r="T3509" s="237" t="s">
        <v>5753</v>
      </c>
      <c r="U3509" s="237" t="s">
        <v>15257</v>
      </c>
      <c r="V3509" s="237" t="s">
        <v>14641</v>
      </c>
      <c r="W3509" s="237"/>
      <c r="X3509" s="237"/>
      <c r="Y3509" s="237" t="s">
        <v>15255</v>
      </c>
      <c r="Z3509" s="237" t="s">
        <v>15256</v>
      </c>
      <c r="AA3509" s="237" t="str">
        <f t="shared" si="589"/>
        <v>コドモソウダンシエンツクシンボ</v>
      </c>
      <c r="AB3509" s="237" t="s">
        <v>1448</v>
      </c>
      <c r="AC3509" s="237" t="str">
        <f t="shared" si="590"/>
        <v>981</v>
      </c>
      <c r="AD3509" s="237" t="str">
        <f t="shared" si="591"/>
        <v>0123</v>
      </c>
      <c r="AE3509" s="237" t="s">
        <v>1471</v>
      </c>
      <c r="AF3509" s="237" t="s">
        <v>5751</v>
      </c>
      <c r="AG3509" s="237" t="str">
        <f t="shared" si="592"/>
        <v>宮城郡利府町沢乙字欠下東18番2</v>
      </c>
      <c r="AH3509" s="237" t="s">
        <v>1450</v>
      </c>
      <c r="AI3509" s="237" t="s">
        <v>5753</v>
      </c>
      <c r="AJ3509" s="237" t="s">
        <v>261</v>
      </c>
    </row>
    <row r="3510" spans="1:36">
      <c r="A3510" s="237" t="str">
        <f t="shared" si="584"/>
        <v>0432610053計画相談支援</v>
      </c>
      <c r="B3510" s="237" t="s">
        <v>5789</v>
      </c>
      <c r="C3510" s="237" t="s">
        <v>5790</v>
      </c>
      <c r="D3510" s="237" t="str">
        <f t="shared" si="585"/>
        <v>シャカイフクシホウジンリリフチョウシャカイフクシキョウギカイ</v>
      </c>
      <c r="E3510" s="237" t="s">
        <v>5784</v>
      </c>
      <c r="F3510" s="237" t="str">
        <f t="shared" si="586"/>
        <v>981</v>
      </c>
      <c r="G3510" s="237" t="str">
        <f t="shared" si="587"/>
        <v>0104</v>
      </c>
      <c r="H3510" s="237" t="s">
        <v>5791</v>
      </c>
      <c r="I3510" s="237" t="str">
        <f t="shared" si="588"/>
        <v>宮城郡利府町中央二丁目１１番地１</v>
      </c>
      <c r="J3510" s="237" t="s">
        <v>5792</v>
      </c>
      <c r="K3510" s="237" t="s">
        <v>5793</v>
      </c>
      <c r="L3510" s="237" t="s">
        <v>353</v>
      </c>
      <c r="M3510" s="237" t="s">
        <v>5794</v>
      </c>
      <c r="N3510" s="237" t="s">
        <v>5789</v>
      </c>
      <c r="O3510" s="237" t="s">
        <v>5790</v>
      </c>
      <c r="P3510" s="237" t="s">
        <v>5784</v>
      </c>
      <c r="Q3510" s="237" t="s">
        <v>1471</v>
      </c>
      <c r="R3510" s="237" t="s">
        <v>5791</v>
      </c>
      <c r="S3510" s="237" t="s">
        <v>5792</v>
      </c>
      <c r="T3510" s="237" t="s">
        <v>5793</v>
      </c>
      <c r="U3510" s="237" t="s">
        <v>15258</v>
      </c>
      <c r="V3510" s="237" t="s">
        <v>14641</v>
      </c>
      <c r="W3510" s="237"/>
      <c r="X3510" s="237"/>
      <c r="Y3510" s="237" t="s">
        <v>5789</v>
      </c>
      <c r="Z3510" s="237" t="s">
        <v>5790</v>
      </c>
      <c r="AA3510" s="237" t="str">
        <f t="shared" si="589"/>
        <v>シャカイフクシホウジンリリフチョウシャカイフクシキョウギカイ</v>
      </c>
      <c r="AB3510" s="237" t="s">
        <v>15259</v>
      </c>
      <c r="AC3510" s="237" t="str">
        <f t="shared" si="590"/>
        <v>981</v>
      </c>
      <c r="AD3510" s="237" t="str">
        <f t="shared" si="591"/>
        <v>0133</v>
      </c>
      <c r="AE3510" s="237" t="s">
        <v>1471</v>
      </c>
      <c r="AF3510" s="237" t="s">
        <v>15260</v>
      </c>
      <c r="AG3510" s="237" t="str">
        <f t="shared" si="592"/>
        <v>宮城郡利府町青葉台１丁目３２番地</v>
      </c>
      <c r="AH3510" s="237" t="s">
        <v>15261</v>
      </c>
      <c r="AI3510" s="237" t="s">
        <v>15262</v>
      </c>
      <c r="AJ3510" s="237" t="s">
        <v>260</v>
      </c>
    </row>
    <row r="3511" spans="1:36">
      <c r="A3511" s="237" t="str">
        <f t="shared" si="584"/>
        <v>0432610061計画相談支援</v>
      </c>
      <c r="B3511" s="237" t="s">
        <v>1446</v>
      </c>
      <c r="C3511" s="237" t="s">
        <v>1447</v>
      </c>
      <c r="D3511" s="237" t="str">
        <f t="shared" si="585"/>
        <v>ニンテイＮＰＯホウジンサワオトノモリ</v>
      </c>
      <c r="E3511" s="237" t="s">
        <v>1448</v>
      </c>
      <c r="F3511" s="237" t="str">
        <f t="shared" si="586"/>
        <v>981</v>
      </c>
      <c r="G3511" s="237" t="str">
        <f t="shared" si="587"/>
        <v>0123</v>
      </c>
      <c r="H3511" s="237" t="s">
        <v>1449</v>
      </c>
      <c r="I3511" s="237" t="str">
        <f t="shared" si="588"/>
        <v>宮城郡利府町沢乙字寺下２０番</v>
      </c>
      <c r="J3511" s="237" t="s">
        <v>1450</v>
      </c>
      <c r="K3511" s="237"/>
      <c r="L3511" s="237" t="s">
        <v>248</v>
      </c>
      <c r="M3511" s="237" t="s">
        <v>1451</v>
      </c>
      <c r="N3511" s="237" t="s">
        <v>15263</v>
      </c>
      <c r="O3511" s="237" t="s">
        <v>15264</v>
      </c>
      <c r="P3511" s="237" t="s">
        <v>5974</v>
      </c>
      <c r="Q3511" s="237" t="s">
        <v>1471</v>
      </c>
      <c r="R3511" s="237" t="s">
        <v>5975</v>
      </c>
      <c r="S3511" s="237" t="s">
        <v>15265</v>
      </c>
      <c r="T3511" s="237" t="s">
        <v>15266</v>
      </c>
      <c r="U3511" s="237" t="s">
        <v>15267</v>
      </c>
      <c r="V3511" s="237" t="s">
        <v>14641</v>
      </c>
      <c r="W3511" s="237"/>
      <c r="X3511" s="237"/>
      <c r="Y3511" s="237" t="s">
        <v>15263</v>
      </c>
      <c r="Z3511" s="237" t="s">
        <v>15264</v>
      </c>
      <c r="AA3511" s="237" t="str">
        <f t="shared" si="589"/>
        <v>チイキシエンセンターフキノトウ</v>
      </c>
      <c r="AB3511" s="237" t="s">
        <v>5974</v>
      </c>
      <c r="AC3511" s="237" t="str">
        <f t="shared" si="590"/>
        <v>981</v>
      </c>
      <c r="AD3511" s="237" t="str">
        <f t="shared" si="591"/>
        <v>0112</v>
      </c>
      <c r="AE3511" s="237" t="s">
        <v>1471</v>
      </c>
      <c r="AF3511" s="237" t="s">
        <v>5975</v>
      </c>
      <c r="AG3511" s="237" t="str">
        <f t="shared" si="592"/>
        <v>宮城郡利府町利府字八幡崎63-1</v>
      </c>
      <c r="AH3511" s="237" t="s">
        <v>15265</v>
      </c>
      <c r="AI3511" s="237" t="s">
        <v>15266</v>
      </c>
      <c r="AJ3511" s="237" t="s">
        <v>260</v>
      </c>
    </row>
    <row r="3512" spans="1:36">
      <c r="A3512" s="237" t="str">
        <f t="shared" si="584"/>
        <v>0432620011計画相談支援</v>
      </c>
      <c r="B3512" s="237" t="s">
        <v>15268</v>
      </c>
      <c r="C3512" s="237" t="s">
        <v>15269</v>
      </c>
      <c r="D3512" s="237" t="str">
        <f t="shared" si="585"/>
        <v>シャカイフクシホウジンシチガハマシャカイフクシキョウギカイ</v>
      </c>
      <c r="E3512" s="237" t="s">
        <v>6019</v>
      </c>
      <c r="F3512" s="237" t="str">
        <f t="shared" si="586"/>
        <v>985</v>
      </c>
      <c r="G3512" s="237" t="str">
        <f t="shared" si="587"/>
        <v>0821</v>
      </c>
      <c r="H3512" s="237" t="s">
        <v>15270</v>
      </c>
      <c r="I3512" s="237" t="str">
        <f t="shared" si="588"/>
        <v>宮城郡七ケ浜町汐見台７丁目８－１５３</v>
      </c>
      <c r="J3512" s="237" t="s">
        <v>15271</v>
      </c>
      <c r="K3512" s="237" t="s">
        <v>15272</v>
      </c>
      <c r="L3512" s="237" t="s">
        <v>353</v>
      </c>
      <c r="M3512" s="237" t="s">
        <v>15273</v>
      </c>
      <c r="N3512" s="237" t="s">
        <v>15274</v>
      </c>
      <c r="O3512" s="237" t="s">
        <v>15275</v>
      </c>
      <c r="P3512" s="237" t="s">
        <v>6019</v>
      </c>
      <c r="Q3512" s="237" t="s">
        <v>5761</v>
      </c>
      <c r="R3512" s="237" t="s">
        <v>15270</v>
      </c>
      <c r="S3512" s="237" t="s">
        <v>15271</v>
      </c>
      <c r="T3512" s="237" t="s">
        <v>15272</v>
      </c>
      <c r="U3512" s="237" t="s">
        <v>15276</v>
      </c>
      <c r="V3512" s="237" t="s">
        <v>14641</v>
      </c>
      <c r="W3512" s="237"/>
      <c r="X3512" s="237"/>
      <c r="Y3512" s="237" t="s">
        <v>15274</v>
      </c>
      <c r="Z3512" s="237" t="s">
        <v>15275</v>
      </c>
      <c r="AA3512" s="237" t="str">
        <f t="shared" si="589"/>
        <v>ショウガイシャソウダンシエンジギョウショ　フットワーク（シチガハマシャキョウ）</v>
      </c>
      <c r="AB3512" s="237" t="s">
        <v>6019</v>
      </c>
      <c r="AC3512" s="237" t="str">
        <f t="shared" si="590"/>
        <v>985</v>
      </c>
      <c r="AD3512" s="237" t="str">
        <f t="shared" si="591"/>
        <v>0821</v>
      </c>
      <c r="AE3512" s="237" t="s">
        <v>5761</v>
      </c>
      <c r="AF3512" s="237" t="s">
        <v>15270</v>
      </c>
      <c r="AG3512" s="237" t="str">
        <f t="shared" si="592"/>
        <v>宮城郡七ケ浜町汐見台７丁目８－１５３</v>
      </c>
      <c r="AH3512" s="237" t="s">
        <v>15271</v>
      </c>
      <c r="AI3512" s="237" t="s">
        <v>15272</v>
      </c>
      <c r="AJ3512" s="237" t="s">
        <v>260</v>
      </c>
    </row>
    <row r="3513" spans="1:36">
      <c r="A3513" s="237" t="str">
        <f t="shared" si="584"/>
        <v>0432630010計画相談支援</v>
      </c>
      <c r="B3513" s="237" t="s">
        <v>5763</v>
      </c>
      <c r="C3513" s="237" t="s">
        <v>5764</v>
      </c>
      <c r="D3513" s="237" t="str">
        <f t="shared" si="585"/>
        <v>シャカイフクシホウジンマツシママチシャカイフクシキョウギカイ</v>
      </c>
      <c r="E3513" s="237" t="s">
        <v>5765</v>
      </c>
      <c r="F3513" s="237" t="str">
        <f t="shared" si="586"/>
        <v>981</v>
      </c>
      <c r="G3513" s="237" t="str">
        <f t="shared" si="587"/>
        <v>0203</v>
      </c>
      <c r="H3513" s="237" t="s">
        <v>5766</v>
      </c>
      <c r="I3513" s="237" t="str">
        <f t="shared" si="588"/>
        <v>宮城郡松島町根廻字上山王６－２７</v>
      </c>
      <c r="J3513" s="237" t="s">
        <v>5767</v>
      </c>
      <c r="K3513" s="237" t="s">
        <v>5768</v>
      </c>
      <c r="L3513" s="237" t="s">
        <v>353</v>
      </c>
      <c r="M3513" s="237" t="s">
        <v>5769</v>
      </c>
      <c r="N3513" s="237" t="s">
        <v>15277</v>
      </c>
      <c r="O3513" s="237" t="s">
        <v>15278</v>
      </c>
      <c r="P3513" s="237" t="s">
        <v>5765</v>
      </c>
      <c r="Q3513" s="237" t="s">
        <v>5772</v>
      </c>
      <c r="R3513" s="237" t="s">
        <v>5766</v>
      </c>
      <c r="S3513" s="237" t="s">
        <v>5767</v>
      </c>
      <c r="T3513" s="237" t="s">
        <v>5768</v>
      </c>
      <c r="U3513" s="237" t="s">
        <v>15279</v>
      </c>
      <c r="V3513" s="237" t="s">
        <v>14641</v>
      </c>
      <c r="W3513" s="237"/>
      <c r="X3513" s="237"/>
      <c r="Y3513" s="237" t="s">
        <v>15280</v>
      </c>
      <c r="Z3513" s="237" t="s">
        <v>15278</v>
      </c>
      <c r="AA3513" s="237" t="str">
        <f t="shared" si="589"/>
        <v>マツシママチシャカイフクシキョウギカイショウガイシャソウダンシエンジギョウショ</v>
      </c>
      <c r="AB3513" s="237" t="s">
        <v>5765</v>
      </c>
      <c r="AC3513" s="237" t="str">
        <f t="shared" si="590"/>
        <v>981</v>
      </c>
      <c r="AD3513" s="237" t="str">
        <f t="shared" si="591"/>
        <v>0203</v>
      </c>
      <c r="AE3513" s="237" t="s">
        <v>5772</v>
      </c>
      <c r="AF3513" s="237" t="s">
        <v>5766</v>
      </c>
      <c r="AG3513" s="237" t="str">
        <f t="shared" si="592"/>
        <v>宮城郡松島町根廻字上山王６－２７</v>
      </c>
      <c r="AH3513" s="237" t="s">
        <v>5767</v>
      </c>
      <c r="AI3513" s="237" t="s">
        <v>5768</v>
      </c>
      <c r="AJ3513" s="237" t="s">
        <v>260</v>
      </c>
    </row>
    <row r="3514" spans="1:36">
      <c r="A3514" s="237" t="str">
        <f t="shared" si="584"/>
        <v>0432630127地域定着支援</v>
      </c>
      <c r="B3514" s="237" t="s">
        <v>1446</v>
      </c>
      <c r="C3514" s="237" t="s">
        <v>1447</v>
      </c>
      <c r="D3514" s="237" t="str">
        <f t="shared" si="585"/>
        <v>ニンテイＮＰＯホウジンサワオトノモリ</v>
      </c>
      <c r="E3514" s="237" t="s">
        <v>1448</v>
      </c>
      <c r="F3514" s="237" t="str">
        <f t="shared" si="586"/>
        <v>981</v>
      </c>
      <c r="G3514" s="237" t="str">
        <f t="shared" si="587"/>
        <v>0123</v>
      </c>
      <c r="H3514" s="237" t="s">
        <v>1449</v>
      </c>
      <c r="I3514" s="237" t="str">
        <f t="shared" si="588"/>
        <v>宮城郡利府町沢乙字寺下２０番</v>
      </c>
      <c r="J3514" s="237" t="s">
        <v>1450</v>
      </c>
      <c r="K3514" s="237"/>
      <c r="L3514" s="237" t="s">
        <v>248</v>
      </c>
      <c r="M3514" s="237" t="s">
        <v>1451</v>
      </c>
      <c r="N3514" s="237" t="s">
        <v>15281</v>
      </c>
      <c r="O3514" s="237" t="s">
        <v>15282</v>
      </c>
      <c r="P3514" s="237" t="s">
        <v>5974</v>
      </c>
      <c r="Q3514" s="237" t="s">
        <v>1471</v>
      </c>
      <c r="R3514" s="237" t="s">
        <v>15283</v>
      </c>
      <c r="S3514" s="237" t="s">
        <v>15265</v>
      </c>
      <c r="T3514" s="237" t="s">
        <v>15266</v>
      </c>
      <c r="U3514" s="237" t="s">
        <v>15284</v>
      </c>
      <c r="V3514" s="237" t="s">
        <v>14625</v>
      </c>
      <c r="W3514" s="237"/>
      <c r="X3514" s="237"/>
      <c r="Y3514" s="237" t="s">
        <v>15281</v>
      </c>
      <c r="Z3514" s="237" t="s">
        <v>15282</v>
      </c>
      <c r="AA3514" s="237" t="str">
        <f t="shared" si="589"/>
        <v>チイキテイチャクシエンタンポポ</v>
      </c>
      <c r="AB3514" s="237" t="s">
        <v>5974</v>
      </c>
      <c r="AC3514" s="237" t="str">
        <f t="shared" si="590"/>
        <v>981</v>
      </c>
      <c r="AD3514" s="237" t="str">
        <f t="shared" si="591"/>
        <v>0112</v>
      </c>
      <c r="AE3514" s="237" t="s">
        <v>1471</v>
      </c>
      <c r="AF3514" s="237" t="s">
        <v>15283</v>
      </c>
      <c r="AG3514" s="237" t="str">
        <f t="shared" si="592"/>
        <v>宮城郡利府町利府字八幡崎６３－１</v>
      </c>
      <c r="AH3514" s="237" t="s">
        <v>15265</v>
      </c>
      <c r="AI3514" s="237" t="s">
        <v>15266</v>
      </c>
      <c r="AJ3514" s="237" t="s">
        <v>260</v>
      </c>
    </row>
    <row r="3515" spans="1:36">
      <c r="A3515" s="237" t="str">
        <f t="shared" si="584"/>
        <v>0432630135計画相談支援</v>
      </c>
      <c r="B3515" s="237" t="s">
        <v>5812</v>
      </c>
      <c r="C3515" s="237" t="s">
        <v>5813</v>
      </c>
      <c r="D3515" s="237" t="str">
        <f t="shared" si="585"/>
        <v>シャカイフクシホウジン　マツノミフクシカイ</v>
      </c>
      <c r="E3515" s="237" t="s">
        <v>5765</v>
      </c>
      <c r="F3515" s="237" t="str">
        <f t="shared" si="586"/>
        <v>981</v>
      </c>
      <c r="G3515" s="237" t="str">
        <f t="shared" si="587"/>
        <v>0203</v>
      </c>
      <c r="H3515" s="237" t="s">
        <v>5773</v>
      </c>
      <c r="I3515" s="237" t="str">
        <f t="shared" si="588"/>
        <v>宮城郡松島町根廻字上山王6-27</v>
      </c>
      <c r="J3515" s="237" t="s">
        <v>5814</v>
      </c>
      <c r="K3515" s="237" t="s">
        <v>5815</v>
      </c>
      <c r="L3515" s="237" t="s">
        <v>248</v>
      </c>
      <c r="M3515" s="237" t="s">
        <v>5816</v>
      </c>
      <c r="N3515" s="237" t="s">
        <v>15285</v>
      </c>
      <c r="O3515" s="237" t="s">
        <v>15286</v>
      </c>
      <c r="P3515" s="237" t="s">
        <v>5765</v>
      </c>
      <c r="Q3515" s="237" t="s">
        <v>5772</v>
      </c>
      <c r="R3515" s="237" t="s">
        <v>5773</v>
      </c>
      <c r="S3515" s="237" t="s">
        <v>15287</v>
      </c>
      <c r="T3515" s="237" t="s">
        <v>5815</v>
      </c>
      <c r="U3515" s="237" t="s">
        <v>15288</v>
      </c>
      <c r="V3515" s="237" t="s">
        <v>14641</v>
      </c>
      <c r="W3515" s="237"/>
      <c r="X3515" s="237"/>
      <c r="Y3515" s="237" t="s">
        <v>15285</v>
      </c>
      <c r="Z3515" s="237" t="s">
        <v>15286</v>
      </c>
      <c r="AA3515" s="237" t="str">
        <f t="shared" si="589"/>
        <v>ケイカクソウダンシエンジギョウショ　リンク</v>
      </c>
      <c r="AB3515" s="237" t="s">
        <v>5765</v>
      </c>
      <c r="AC3515" s="237" t="str">
        <f t="shared" si="590"/>
        <v>981</v>
      </c>
      <c r="AD3515" s="237" t="str">
        <f t="shared" si="591"/>
        <v>0203</v>
      </c>
      <c r="AE3515" s="237" t="s">
        <v>5772</v>
      </c>
      <c r="AF3515" s="237" t="s">
        <v>5773</v>
      </c>
      <c r="AG3515" s="237" t="str">
        <f t="shared" si="592"/>
        <v>宮城郡松島町根廻字上山王6-27</v>
      </c>
      <c r="AH3515" s="237" t="s">
        <v>15287</v>
      </c>
      <c r="AI3515" s="237" t="s">
        <v>5815</v>
      </c>
      <c r="AJ3515" s="237" t="s">
        <v>260</v>
      </c>
    </row>
    <row r="3516" spans="1:36">
      <c r="A3516" s="237" t="str">
        <f t="shared" si="584"/>
        <v>0432630143計画相談支援</v>
      </c>
      <c r="B3516" s="237" t="s">
        <v>15289</v>
      </c>
      <c r="C3516" s="237" t="s">
        <v>15290</v>
      </c>
      <c r="D3516" s="237" t="str">
        <f t="shared" si="585"/>
        <v>カブシキガイシャ　アシスト</v>
      </c>
      <c r="E3516" s="237" t="s">
        <v>2157</v>
      </c>
      <c r="F3516" s="237" t="str">
        <f t="shared" si="586"/>
        <v>981</v>
      </c>
      <c r="G3516" s="237" t="str">
        <f t="shared" si="587"/>
        <v>1242</v>
      </c>
      <c r="H3516" s="237" t="s">
        <v>15291</v>
      </c>
      <c r="I3516" s="237" t="str">
        <f t="shared" si="588"/>
        <v>名取市高舘吉田字鹿東75</v>
      </c>
      <c r="J3516" s="237" t="s">
        <v>15292</v>
      </c>
      <c r="K3516" s="237"/>
      <c r="L3516" s="237" t="s">
        <v>339</v>
      </c>
      <c r="M3516" s="237" t="s">
        <v>15293</v>
      </c>
      <c r="N3516" s="237" t="s">
        <v>15294</v>
      </c>
      <c r="O3516" s="237" t="s">
        <v>15295</v>
      </c>
      <c r="P3516" s="237" t="s">
        <v>5912</v>
      </c>
      <c r="Q3516" s="237" t="s">
        <v>5772</v>
      </c>
      <c r="R3516" s="237" t="s">
        <v>15296</v>
      </c>
      <c r="S3516" s="237" t="s">
        <v>15292</v>
      </c>
      <c r="T3516" s="237" t="s">
        <v>15297</v>
      </c>
      <c r="U3516" s="237" t="s">
        <v>15298</v>
      </c>
      <c r="V3516" s="237" t="s">
        <v>14641</v>
      </c>
      <c r="W3516" s="237"/>
      <c r="X3516" s="237"/>
      <c r="Y3516" s="237" t="s">
        <v>15294</v>
      </c>
      <c r="Z3516" s="237" t="s">
        <v>15295</v>
      </c>
      <c r="AA3516" s="237" t="str">
        <f t="shared" si="589"/>
        <v>ショウガイジソウダンシエンジギョウショアシスト</v>
      </c>
      <c r="AB3516" s="237" t="s">
        <v>5912</v>
      </c>
      <c r="AC3516" s="237" t="str">
        <f t="shared" si="590"/>
        <v>981</v>
      </c>
      <c r="AD3516" s="237" t="str">
        <f t="shared" si="591"/>
        <v>0212</v>
      </c>
      <c r="AE3516" s="237" t="s">
        <v>5772</v>
      </c>
      <c r="AF3516" s="237" t="s">
        <v>15296</v>
      </c>
      <c r="AG3516" s="237" t="str">
        <f t="shared" si="592"/>
        <v>宮城郡松島町磯崎字木戸112-4-5号室</v>
      </c>
      <c r="AH3516" s="237" t="s">
        <v>15292</v>
      </c>
      <c r="AI3516" s="237" t="s">
        <v>15297</v>
      </c>
      <c r="AJ3516" s="237" t="s">
        <v>260</v>
      </c>
    </row>
    <row r="3517" spans="1:36">
      <c r="A3517" s="237" t="str">
        <f t="shared" si="584"/>
        <v>0432630150計画相談支援</v>
      </c>
      <c r="B3517" s="237" t="s">
        <v>15299</v>
      </c>
      <c r="C3517" s="237" t="s">
        <v>15300</v>
      </c>
      <c r="D3517" s="237" t="str">
        <f t="shared" si="585"/>
        <v>カブシキガイシャ　カルミア</v>
      </c>
      <c r="E3517" s="237" t="s">
        <v>12345</v>
      </c>
      <c r="F3517" s="237" t="str">
        <f t="shared" si="586"/>
        <v>981</v>
      </c>
      <c r="G3517" s="237" t="str">
        <f t="shared" si="587"/>
        <v>3111</v>
      </c>
      <c r="H3517" s="237" t="s">
        <v>15301</v>
      </c>
      <c r="I3517" s="237" t="str">
        <f t="shared" si="588"/>
        <v>仙台市泉区松森字沢目１４番地の２</v>
      </c>
      <c r="J3517" s="237" t="s">
        <v>15302</v>
      </c>
      <c r="K3517" s="237"/>
      <c r="L3517" s="237" t="s">
        <v>339</v>
      </c>
      <c r="M3517" s="237" t="s">
        <v>15303</v>
      </c>
      <c r="N3517" s="237" t="s">
        <v>15304</v>
      </c>
      <c r="O3517" s="237" t="s">
        <v>15305</v>
      </c>
      <c r="P3517" s="237" t="s">
        <v>5822</v>
      </c>
      <c r="Q3517" s="237" t="s">
        <v>1471</v>
      </c>
      <c r="R3517" s="237" t="s">
        <v>15306</v>
      </c>
      <c r="S3517" s="237" t="s">
        <v>15307</v>
      </c>
      <c r="T3517" s="237" t="s">
        <v>15307</v>
      </c>
      <c r="U3517" s="237" t="s">
        <v>15308</v>
      </c>
      <c r="V3517" s="237" t="s">
        <v>14641</v>
      </c>
      <c r="W3517" s="237"/>
      <c r="X3517" s="237"/>
      <c r="Y3517" s="237" t="s">
        <v>15304</v>
      </c>
      <c r="Z3517" s="237" t="s">
        <v>15305</v>
      </c>
      <c r="AA3517" s="237" t="str">
        <f t="shared" si="589"/>
        <v>ソウダンシエンセンターモリノヒロバ</v>
      </c>
      <c r="AB3517" s="237" t="s">
        <v>5822</v>
      </c>
      <c r="AC3517" s="237" t="str">
        <f t="shared" si="590"/>
        <v>981</v>
      </c>
      <c r="AD3517" s="237" t="str">
        <f t="shared" si="591"/>
        <v>0111</v>
      </c>
      <c r="AE3517" s="237" t="s">
        <v>1471</v>
      </c>
      <c r="AF3517" s="237" t="s">
        <v>15306</v>
      </c>
      <c r="AG3517" s="237" t="str">
        <f t="shared" si="592"/>
        <v>宮城郡利府町加瀬字石切場35-5</v>
      </c>
      <c r="AH3517" s="237" t="s">
        <v>15307</v>
      </c>
      <c r="AI3517" s="237" t="s">
        <v>15307</v>
      </c>
      <c r="AJ3517" s="237" t="s">
        <v>260</v>
      </c>
    </row>
    <row r="3518" spans="1:36">
      <c r="A3518" s="237" t="str">
        <f t="shared" si="584"/>
        <v>0432700011計画相談支援</v>
      </c>
      <c r="B3518" s="237" t="s">
        <v>3096</v>
      </c>
      <c r="C3518" s="237" t="s">
        <v>3097</v>
      </c>
      <c r="D3518" s="237" t="str">
        <f t="shared" si="585"/>
        <v>シャカイフクシホウジンミヤギケンシャカイフクシキョウギカイ</v>
      </c>
      <c r="E3518" s="237" t="s">
        <v>3098</v>
      </c>
      <c r="F3518" s="237" t="str">
        <f t="shared" si="586"/>
        <v>980</v>
      </c>
      <c r="G3518" s="237" t="str">
        <f t="shared" si="587"/>
        <v>0011</v>
      </c>
      <c r="H3518" s="237" t="s">
        <v>3099</v>
      </c>
      <c r="I3518" s="237" t="str">
        <f t="shared" si="588"/>
        <v>仙台市青葉区上杉１丁目２番３号</v>
      </c>
      <c r="J3518" s="237" t="s">
        <v>3100</v>
      </c>
      <c r="K3518" s="237" t="s">
        <v>3101</v>
      </c>
      <c r="L3518" s="237" t="s">
        <v>353</v>
      </c>
      <c r="M3518" s="237" t="s">
        <v>3102</v>
      </c>
      <c r="N3518" s="237" t="s">
        <v>15309</v>
      </c>
      <c r="O3518" s="237" t="s">
        <v>15310</v>
      </c>
      <c r="P3518" s="237" t="s">
        <v>4347</v>
      </c>
      <c r="Q3518" s="237" t="s">
        <v>6056</v>
      </c>
      <c r="R3518" s="237" t="s">
        <v>15311</v>
      </c>
      <c r="S3518" s="237" t="s">
        <v>6180</v>
      </c>
      <c r="T3518" s="237" t="s">
        <v>6181</v>
      </c>
      <c r="U3518" s="237" t="s">
        <v>15312</v>
      </c>
      <c r="V3518" s="237" t="s">
        <v>14641</v>
      </c>
      <c r="W3518" s="237"/>
      <c r="X3518" s="237"/>
      <c r="Y3518" s="237" t="s">
        <v>15309</v>
      </c>
      <c r="Z3518" s="237" t="s">
        <v>15310</v>
      </c>
      <c r="AA3518" s="237" t="str">
        <f t="shared" si="589"/>
        <v>チイキシエンセンターパレットヨシオカ</v>
      </c>
      <c r="AB3518" s="237" t="s">
        <v>4347</v>
      </c>
      <c r="AC3518" s="237" t="str">
        <f t="shared" si="590"/>
        <v>981</v>
      </c>
      <c r="AD3518" s="237" t="str">
        <f t="shared" si="591"/>
        <v>3621</v>
      </c>
      <c r="AE3518" s="237" t="s">
        <v>6056</v>
      </c>
      <c r="AF3518" s="237" t="s">
        <v>15311</v>
      </c>
      <c r="AG3518" s="237" t="str">
        <f t="shared" si="592"/>
        <v>黒川郡大和町吉岡字南金谷下8-7</v>
      </c>
      <c r="AH3518" s="237" t="s">
        <v>6180</v>
      </c>
      <c r="AI3518" s="237" t="s">
        <v>6181</v>
      </c>
      <c r="AJ3518" s="237" t="s">
        <v>260</v>
      </c>
    </row>
    <row r="3519" spans="1:36">
      <c r="A3519" s="237" t="str">
        <f t="shared" si="584"/>
        <v>0432700029計画相談支援</v>
      </c>
      <c r="B3519" s="237" t="s">
        <v>4725</v>
      </c>
      <c r="C3519" s="237" t="s">
        <v>4726</v>
      </c>
      <c r="D3519" s="237" t="str">
        <f t="shared" si="585"/>
        <v>シャカイフクシホウジンミンナノワ</v>
      </c>
      <c r="E3519" s="237" t="s">
        <v>4727</v>
      </c>
      <c r="F3519" s="237" t="str">
        <f t="shared" si="586"/>
        <v>981</v>
      </c>
      <c r="G3519" s="237" t="str">
        <f t="shared" si="587"/>
        <v>3602</v>
      </c>
      <c r="H3519" s="237" t="s">
        <v>4728</v>
      </c>
      <c r="I3519" s="237" t="str">
        <f t="shared" si="588"/>
        <v>黒川郡大衡村大衡字鐙沢１２番５４</v>
      </c>
      <c r="J3519" s="237" t="s">
        <v>4729</v>
      </c>
      <c r="K3519" s="237" t="s">
        <v>4730</v>
      </c>
      <c r="L3519" s="237" t="s">
        <v>248</v>
      </c>
      <c r="M3519" s="237" t="s">
        <v>4731</v>
      </c>
      <c r="N3519" s="237" t="s">
        <v>15313</v>
      </c>
      <c r="O3519" s="237" t="s">
        <v>15314</v>
      </c>
      <c r="P3519" s="237" t="s">
        <v>6162</v>
      </c>
      <c r="Q3519" s="237" t="s">
        <v>6128</v>
      </c>
      <c r="R3519" s="237" t="s">
        <v>15315</v>
      </c>
      <c r="S3519" s="237" t="s">
        <v>6164</v>
      </c>
      <c r="T3519" s="237" t="s">
        <v>6165</v>
      </c>
      <c r="U3519" s="237" t="s">
        <v>15316</v>
      </c>
      <c r="V3519" s="237" t="s">
        <v>14641</v>
      </c>
      <c r="W3519" s="237"/>
      <c r="X3519" s="237"/>
      <c r="Y3519" s="237" t="s">
        <v>15313</v>
      </c>
      <c r="Z3519" s="237" t="s">
        <v>15314</v>
      </c>
      <c r="AA3519" s="237" t="str">
        <f t="shared" si="589"/>
        <v>ルーブオオサト</v>
      </c>
      <c r="AB3519" s="237" t="s">
        <v>6162</v>
      </c>
      <c r="AC3519" s="237" t="str">
        <f t="shared" si="590"/>
        <v>981</v>
      </c>
      <c r="AD3519" s="237" t="str">
        <f t="shared" si="591"/>
        <v>3502</v>
      </c>
      <c r="AE3519" s="237" t="s">
        <v>6128</v>
      </c>
      <c r="AF3519" s="237" t="s">
        <v>15315</v>
      </c>
      <c r="AG3519" s="237" t="str">
        <f t="shared" si="592"/>
        <v>黒川郡大郷町粕川字田中３－１</v>
      </c>
      <c r="AH3519" s="237" t="s">
        <v>6164</v>
      </c>
      <c r="AI3519" s="237" t="s">
        <v>6165</v>
      </c>
      <c r="AJ3519" s="237" t="s">
        <v>260</v>
      </c>
    </row>
    <row r="3520" spans="1:36">
      <c r="A3520" s="237" t="str">
        <f t="shared" si="584"/>
        <v>0432700037相談支援事業</v>
      </c>
      <c r="B3520" s="237" t="s">
        <v>3096</v>
      </c>
      <c r="C3520" s="237" t="s">
        <v>3097</v>
      </c>
      <c r="D3520" s="237" t="str">
        <f t="shared" si="585"/>
        <v>シャカイフクシホウジンミヤギケンシャカイフクシキョウギカイ</v>
      </c>
      <c r="E3520" s="237" t="s">
        <v>3098</v>
      </c>
      <c r="F3520" s="237" t="str">
        <f t="shared" si="586"/>
        <v>980</v>
      </c>
      <c r="G3520" s="237" t="str">
        <f t="shared" si="587"/>
        <v>0011</v>
      </c>
      <c r="H3520" s="237" t="s">
        <v>3099</v>
      </c>
      <c r="I3520" s="237" t="str">
        <f t="shared" si="588"/>
        <v>仙台市青葉区上杉１丁目２番３号</v>
      </c>
      <c r="J3520" s="237" t="s">
        <v>3100</v>
      </c>
      <c r="K3520" s="237" t="s">
        <v>3101</v>
      </c>
      <c r="L3520" s="237" t="s">
        <v>353</v>
      </c>
      <c r="M3520" s="237" t="s">
        <v>3102</v>
      </c>
      <c r="N3520" s="237" t="s">
        <v>15309</v>
      </c>
      <c r="O3520" s="237" t="s">
        <v>15310</v>
      </c>
      <c r="P3520" s="237" t="s">
        <v>15317</v>
      </c>
      <c r="Q3520" s="237" t="s">
        <v>6056</v>
      </c>
      <c r="R3520" s="237" t="s">
        <v>15311</v>
      </c>
      <c r="S3520" s="237" t="s">
        <v>6180</v>
      </c>
      <c r="T3520" s="237" t="s">
        <v>6181</v>
      </c>
      <c r="U3520" s="237" t="s">
        <v>15318</v>
      </c>
      <c r="V3520" s="237" t="s">
        <v>14621</v>
      </c>
      <c r="W3520" s="237"/>
      <c r="X3520" s="237"/>
      <c r="Y3520" s="237" t="s">
        <v>15309</v>
      </c>
      <c r="Z3520" s="237" t="s">
        <v>15310</v>
      </c>
      <c r="AA3520" s="237" t="str">
        <f t="shared" si="589"/>
        <v>チイキシエンセンターパレットヨシオカ</v>
      </c>
      <c r="AB3520" s="237" t="s">
        <v>4347</v>
      </c>
      <c r="AC3520" s="237" t="str">
        <f t="shared" si="590"/>
        <v>981</v>
      </c>
      <c r="AD3520" s="237" t="str">
        <f t="shared" si="591"/>
        <v>3621</v>
      </c>
      <c r="AE3520" s="237" t="s">
        <v>6056</v>
      </c>
      <c r="AF3520" s="237" t="s">
        <v>15311</v>
      </c>
      <c r="AG3520" s="237" t="str">
        <f t="shared" si="592"/>
        <v>黒川郡大和町吉岡字南金谷下8-7</v>
      </c>
      <c r="AH3520" s="237" t="s">
        <v>6180</v>
      </c>
      <c r="AI3520" s="237" t="s">
        <v>6181</v>
      </c>
      <c r="AJ3520" s="237" t="s">
        <v>332</v>
      </c>
    </row>
    <row r="3521" spans="1:36">
      <c r="A3521" s="237" t="str">
        <f t="shared" si="584"/>
        <v>0432700045計画相談支援</v>
      </c>
      <c r="B3521" s="237" t="s">
        <v>15319</v>
      </c>
      <c r="C3521" s="237" t="s">
        <v>15320</v>
      </c>
      <c r="D3521" s="237" t="str">
        <f t="shared" si="585"/>
        <v>シャカイフクシホウジントミヤシシャカイフクシキョウギカイ</v>
      </c>
      <c r="E3521" s="237" t="s">
        <v>6063</v>
      </c>
      <c r="F3521" s="237" t="str">
        <f t="shared" si="586"/>
        <v>981</v>
      </c>
      <c r="G3521" s="237" t="str">
        <f t="shared" si="587"/>
        <v>3311</v>
      </c>
      <c r="H3521" s="237" t="s">
        <v>15321</v>
      </c>
      <c r="I3521" s="237" t="str">
        <f t="shared" si="588"/>
        <v>富谷市富谷西沢１３番地</v>
      </c>
      <c r="J3521" s="237" t="s">
        <v>15322</v>
      </c>
      <c r="K3521" s="237" t="s">
        <v>15323</v>
      </c>
      <c r="L3521" s="237" t="s">
        <v>353</v>
      </c>
      <c r="M3521" s="237" t="s">
        <v>15324</v>
      </c>
      <c r="N3521" s="237" t="s">
        <v>15325</v>
      </c>
      <c r="O3521" s="237" t="s">
        <v>15326</v>
      </c>
      <c r="P3521" s="237" t="s">
        <v>6063</v>
      </c>
      <c r="Q3521" s="237" t="s">
        <v>4894</v>
      </c>
      <c r="R3521" s="237" t="s">
        <v>15321</v>
      </c>
      <c r="S3521" s="237" t="s">
        <v>15322</v>
      </c>
      <c r="T3521" s="237" t="s">
        <v>15323</v>
      </c>
      <c r="U3521" s="237" t="s">
        <v>15327</v>
      </c>
      <c r="V3521" s="237" t="s">
        <v>14641</v>
      </c>
      <c r="W3521" s="237"/>
      <c r="X3521" s="237"/>
      <c r="Y3521" s="237" t="s">
        <v>15325</v>
      </c>
      <c r="Z3521" s="237" t="s">
        <v>15326</v>
      </c>
      <c r="AA3521" s="237" t="str">
        <f t="shared" si="589"/>
        <v>ショウガイシャソウダンシエンジギョウショ　トミヤシャキョウライフ</v>
      </c>
      <c r="AB3521" s="237" t="s">
        <v>6063</v>
      </c>
      <c r="AC3521" s="237" t="str">
        <f t="shared" si="590"/>
        <v>981</v>
      </c>
      <c r="AD3521" s="237" t="str">
        <f t="shared" si="591"/>
        <v>3311</v>
      </c>
      <c r="AE3521" s="237" t="s">
        <v>4894</v>
      </c>
      <c r="AF3521" s="237" t="s">
        <v>15321</v>
      </c>
      <c r="AG3521" s="237" t="str">
        <f t="shared" si="592"/>
        <v>富谷市富谷西沢１３番地</v>
      </c>
      <c r="AH3521" s="237" t="s">
        <v>15322</v>
      </c>
      <c r="AI3521" s="237" t="s">
        <v>15323</v>
      </c>
      <c r="AJ3521" s="237" t="s">
        <v>260</v>
      </c>
    </row>
    <row r="3522" spans="1:36">
      <c r="A3522" s="237" t="str">
        <f t="shared" si="584"/>
        <v>0432700052計画相談支援</v>
      </c>
      <c r="B3522" s="237" t="s">
        <v>15328</v>
      </c>
      <c r="C3522" s="237" t="s">
        <v>15329</v>
      </c>
      <c r="D3522" s="237" t="str">
        <f t="shared" si="585"/>
        <v>シャカイフクシホウジンオオヒラムラシャカイフクシキョウギカイ</v>
      </c>
      <c r="E3522" s="237" t="s">
        <v>15330</v>
      </c>
      <c r="F3522" s="237" t="str">
        <f t="shared" si="586"/>
        <v>981</v>
      </c>
      <c r="G3522" s="237" t="str">
        <f t="shared" si="587"/>
        <v>3692</v>
      </c>
      <c r="H3522" s="237" t="s">
        <v>15331</v>
      </c>
      <c r="I3522" s="237" t="str">
        <f t="shared" si="588"/>
        <v>黒川郡大衡村大衡字平林６２</v>
      </c>
      <c r="J3522" s="237" t="s">
        <v>15332</v>
      </c>
      <c r="K3522" s="237" t="s">
        <v>15333</v>
      </c>
      <c r="L3522" s="237" t="s">
        <v>353</v>
      </c>
      <c r="M3522" s="237" t="s">
        <v>15334</v>
      </c>
      <c r="N3522" s="237" t="s">
        <v>15335</v>
      </c>
      <c r="O3522" s="237" t="s">
        <v>15336</v>
      </c>
      <c r="P3522" s="237" t="s">
        <v>15330</v>
      </c>
      <c r="Q3522" s="237" t="s">
        <v>6220</v>
      </c>
      <c r="R3522" s="237" t="s">
        <v>15331</v>
      </c>
      <c r="S3522" s="237" t="s">
        <v>15332</v>
      </c>
      <c r="T3522" s="237" t="s">
        <v>15333</v>
      </c>
      <c r="U3522" s="237" t="s">
        <v>15337</v>
      </c>
      <c r="V3522" s="237" t="s">
        <v>14641</v>
      </c>
      <c r="W3522" s="237"/>
      <c r="X3522" s="237"/>
      <c r="Y3522" s="237" t="s">
        <v>15335</v>
      </c>
      <c r="Z3522" s="237" t="s">
        <v>15336</v>
      </c>
      <c r="AA3522" s="237" t="str">
        <f t="shared" si="589"/>
        <v>オオヒラムラシャカイフクシキョウギカイソウダンシエンジギョウショ</v>
      </c>
      <c r="AB3522" s="237" t="s">
        <v>15330</v>
      </c>
      <c r="AC3522" s="237" t="str">
        <f t="shared" si="590"/>
        <v>981</v>
      </c>
      <c r="AD3522" s="237" t="str">
        <f t="shared" si="591"/>
        <v>3692</v>
      </c>
      <c r="AE3522" s="237" t="s">
        <v>6220</v>
      </c>
      <c r="AF3522" s="237" t="s">
        <v>15331</v>
      </c>
      <c r="AG3522" s="237" t="str">
        <f t="shared" si="592"/>
        <v>黒川郡大衡村大衡字平林６２</v>
      </c>
      <c r="AH3522" s="237" t="s">
        <v>15332</v>
      </c>
      <c r="AI3522" s="237" t="s">
        <v>15333</v>
      </c>
      <c r="AJ3522" s="237" t="s">
        <v>260</v>
      </c>
    </row>
    <row r="3523" spans="1:36">
      <c r="A3523" s="237" t="str">
        <f t="shared" si="584"/>
        <v>0432700060計画相談支援</v>
      </c>
      <c r="B3523" s="237" t="s">
        <v>4345</v>
      </c>
      <c r="C3523" s="237" t="s">
        <v>4346</v>
      </c>
      <c r="D3523" s="237" t="str">
        <f t="shared" si="585"/>
        <v>シャカイフクシホウジンエイラクカイ</v>
      </c>
      <c r="E3523" s="237" t="s">
        <v>4347</v>
      </c>
      <c r="F3523" s="237" t="str">
        <f t="shared" si="586"/>
        <v>981</v>
      </c>
      <c r="G3523" s="237" t="str">
        <f t="shared" si="587"/>
        <v>3621</v>
      </c>
      <c r="H3523" s="237" t="s">
        <v>4348</v>
      </c>
      <c r="I3523" s="237" t="str">
        <f t="shared" si="588"/>
        <v>黒川郡大和町吉岡字中町３２番地２</v>
      </c>
      <c r="J3523" s="237" t="s">
        <v>4349</v>
      </c>
      <c r="K3523" s="237" t="s">
        <v>4350</v>
      </c>
      <c r="L3523" s="237" t="s">
        <v>248</v>
      </c>
      <c r="M3523" s="237" t="s">
        <v>4351</v>
      </c>
      <c r="N3523" s="237" t="s">
        <v>15338</v>
      </c>
      <c r="O3523" s="237" t="s">
        <v>15339</v>
      </c>
      <c r="P3523" s="237" t="s">
        <v>6084</v>
      </c>
      <c r="Q3523" s="237" t="s">
        <v>6056</v>
      </c>
      <c r="R3523" s="237" t="s">
        <v>15340</v>
      </c>
      <c r="S3523" s="237" t="s">
        <v>6086</v>
      </c>
      <c r="T3523" s="237" t="s">
        <v>6087</v>
      </c>
      <c r="U3523" s="237" t="s">
        <v>15341</v>
      </c>
      <c r="V3523" s="237" t="s">
        <v>14641</v>
      </c>
      <c r="W3523" s="237"/>
      <c r="X3523" s="237"/>
      <c r="Y3523" s="237" t="s">
        <v>15338</v>
      </c>
      <c r="Z3523" s="237" t="s">
        <v>15339</v>
      </c>
      <c r="AA3523" s="237" t="str">
        <f t="shared" si="589"/>
        <v>シテイトクテイソウダンシエンジギョウショアサイナ</v>
      </c>
      <c r="AB3523" s="237" t="s">
        <v>6084</v>
      </c>
      <c r="AC3523" s="237" t="str">
        <f t="shared" si="590"/>
        <v>981</v>
      </c>
      <c r="AD3523" s="237" t="str">
        <f t="shared" si="591"/>
        <v>3624</v>
      </c>
      <c r="AE3523" s="237" t="s">
        <v>6056</v>
      </c>
      <c r="AF3523" s="237" t="s">
        <v>15340</v>
      </c>
      <c r="AG3523" s="237" t="str">
        <f t="shared" si="592"/>
        <v>黒川郡大和町宮床字摺萩24番地の４</v>
      </c>
      <c r="AH3523" s="237" t="s">
        <v>6086</v>
      </c>
      <c r="AI3523" s="237" t="s">
        <v>6087</v>
      </c>
      <c r="AJ3523" s="237" t="s">
        <v>260</v>
      </c>
    </row>
    <row r="3524" spans="1:36">
      <c r="A3524" s="237" t="str">
        <f t="shared" si="584"/>
        <v>0432700078計画相談支援</v>
      </c>
      <c r="B3524" s="237" t="s">
        <v>1446</v>
      </c>
      <c r="C3524" s="237" t="s">
        <v>1447</v>
      </c>
      <c r="D3524" s="237" t="str">
        <f t="shared" si="585"/>
        <v>ニンテイＮＰＯホウジンサワオトノモリ</v>
      </c>
      <c r="E3524" s="237" t="s">
        <v>1448</v>
      </c>
      <c r="F3524" s="237" t="str">
        <f t="shared" si="586"/>
        <v>981</v>
      </c>
      <c r="G3524" s="237" t="str">
        <f t="shared" si="587"/>
        <v>0123</v>
      </c>
      <c r="H3524" s="237" t="s">
        <v>1449</v>
      </c>
      <c r="I3524" s="237" t="str">
        <f t="shared" si="588"/>
        <v>宮城郡利府町沢乙字寺下２０番</v>
      </c>
      <c r="J3524" s="237" t="s">
        <v>1450</v>
      </c>
      <c r="K3524" s="237"/>
      <c r="L3524" s="237" t="s">
        <v>248</v>
      </c>
      <c r="M3524" s="237" t="s">
        <v>1451</v>
      </c>
      <c r="N3524" s="237" t="s">
        <v>15342</v>
      </c>
      <c r="O3524" s="237" t="s">
        <v>15343</v>
      </c>
      <c r="P3524" s="237" t="s">
        <v>15344</v>
      </c>
      <c r="Q3524" s="237" t="s">
        <v>4894</v>
      </c>
      <c r="R3524" s="237" t="s">
        <v>15345</v>
      </c>
      <c r="S3524" s="237" t="s">
        <v>15346</v>
      </c>
      <c r="T3524" s="237" t="s">
        <v>15347</v>
      </c>
      <c r="U3524" s="237" t="s">
        <v>15348</v>
      </c>
      <c r="V3524" s="237" t="s">
        <v>14641</v>
      </c>
      <c r="W3524" s="237"/>
      <c r="X3524" s="237"/>
      <c r="Y3524" s="237" t="s">
        <v>15342</v>
      </c>
      <c r="Z3524" s="237" t="s">
        <v>15343</v>
      </c>
      <c r="AA3524" s="237" t="str">
        <f t="shared" si="589"/>
        <v>コドモソウダンシエンツクシンボクロカワ</v>
      </c>
      <c r="AB3524" s="237" t="s">
        <v>15344</v>
      </c>
      <c r="AC3524" s="237" t="str">
        <f t="shared" si="590"/>
        <v>981</v>
      </c>
      <c r="AD3524" s="237" t="str">
        <f t="shared" si="591"/>
        <v>3332</v>
      </c>
      <c r="AE3524" s="237" t="s">
        <v>4894</v>
      </c>
      <c r="AF3524" s="237" t="s">
        <v>15345</v>
      </c>
      <c r="AG3524" s="237" t="str">
        <f t="shared" si="592"/>
        <v>富谷市明石台７丁目２番地１の一部、２番地１５の一部</v>
      </c>
      <c r="AH3524" s="237" t="s">
        <v>15346</v>
      </c>
      <c r="AI3524" s="237" t="s">
        <v>15347</v>
      </c>
      <c r="AJ3524" s="237" t="s">
        <v>260</v>
      </c>
    </row>
    <row r="3525" spans="1:36">
      <c r="A3525" s="237" t="str">
        <f t="shared" si="584"/>
        <v>0432700086計画相談支援</v>
      </c>
      <c r="B3525" s="237" t="s">
        <v>15349</v>
      </c>
      <c r="C3525" s="237" t="s">
        <v>15350</v>
      </c>
      <c r="D3525" s="237" t="str">
        <f t="shared" si="585"/>
        <v>シャカイフクシホウジンタイワチョウシャカイフクシキョウギカイ</v>
      </c>
      <c r="E3525" s="237" t="s">
        <v>4347</v>
      </c>
      <c r="F3525" s="237" t="str">
        <f t="shared" si="586"/>
        <v>981</v>
      </c>
      <c r="G3525" s="237" t="str">
        <f t="shared" si="587"/>
        <v>3621</v>
      </c>
      <c r="H3525" s="237" t="s">
        <v>15351</v>
      </c>
      <c r="I3525" s="237" t="str">
        <f t="shared" si="588"/>
        <v>黒川郡大和町吉岡字館下88</v>
      </c>
      <c r="J3525" s="237" t="s">
        <v>15352</v>
      </c>
      <c r="K3525" s="237" t="s">
        <v>15353</v>
      </c>
      <c r="L3525" s="237" t="s">
        <v>353</v>
      </c>
      <c r="M3525" s="237" t="s">
        <v>15354</v>
      </c>
      <c r="N3525" s="237" t="s">
        <v>15355</v>
      </c>
      <c r="O3525" s="237" t="s">
        <v>15356</v>
      </c>
      <c r="P3525" s="237" t="s">
        <v>4347</v>
      </c>
      <c r="Q3525" s="237" t="s">
        <v>6056</v>
      </c>
      <c r="R3525" s="237" t="s">
        <v>15351</v>
      </c>
      <c r="S3525" s="237" t="s">
        <v>15352</v>
      </c>
      <c r="T3525" s="237" t="s">
        <v>15353</v>
      </c>
      <c r="U3525" s="237" t="s">
        <v>15357</v>
      </c>
      <c r="V3525" s="237" t="s">
        <v>14641</v>
      </c>
      <c r="W3525" s="237"/>
      <c r="X3525" s="237"/>
      <c r="Y3525" s="237" t="s">
        <v>15355</v>
      </c>
      <c r="Z3525" s="237" t="s">
        <v>15356</v>
      </c>
      <c r="AA3525" s="237" t="str">
        <f t="shared" si="589"/>
        <v>タイワチョウシャカイフクシキョウギカイソウダンシエンジギョウショスケッチ</v>
      </c>
      <c r="AB3525" s="237" t="s">
        <v>4347</v>
      </c>
      <c r="AC3525" s="237" t="str">
        <f t="shared" si="590"/>
        <v>981</v>
      </c>
      <c r="AD3525" s="237" t="str">
        <f t="shared" si="591"/>
        <v>3621</v>
      </c>
      <c r="AE3525" s="237" t="s">
        <v>6056</v>
      </c>
      <c r="AF3525" s="237" t="s">
        <v>15351</v>
      </c>
      <c r="AG3525" s="237" t="str">
        <f t="shared" si="592"/>
        <v>黒川郡大和町吉岡字館下88</v>
      </c>
      <c r="AH3525" s="237" t="s">
        <v>15352</v>
      </c>
      <c r="AI3525" s="237" t="s">
        <v>15353</v>
      </c>
      <c r="AJ3525" s="237" t="s">
        <v>261</v>
      </c>
    </row>
    <row r="3526" spans="1:36">
      <c r="A3526" s="237" t="str">
        <f t="shared" si="584"/>
        <v>0432700094計画相談支援</v>
      </c>
      <c r="B3526" s="237" t="s">
        <v>4725</v>
      </c>
      <c r="C3526" s="237" t="s">
        <v>4726</v>
      </c>
      <c r="D3526" s="237" t="str">
        <f t="shared" si="585"/>
        <v>シャカイフクシホウジンミンナノワ</v>
      </c>
      <c r="E3526" s="237" t="s">
        <v>4727</v>
      </c>
      <c r="F3526" s="237" t="str">
        <f t="shared" si="586"/>
        <v>981</v>
      </c>
      <c r="G3526" s="237" t="str">
        <f t="shared" si="587"/>
        <v>3602</v>
      </c>
      <c r="H3526" s="237" t="s">
        <v>4728</v>
      </c>
      <c r="I3526" s="237" t="str">
        <f t="shared" si="588"/>
        <v>黒川郡大衡村大衡字鐙沢１２番５４</v>
      </c>
      <c r="J3526" s="237" t="s">
        <v>4729</v>
      </c>
      <c r="K3526" s="237" t="s">
        <v>4730</v>
      </c>
      <c r="L3526" s="237" t="s">
        <v>248</v>
      </c>
      <c r="M3526" s="237" t="s">
        <v>4731</v>
      </c>
      <c r="N3526" s="237" t="s">
        <v>15358</v>
      </c>
      <c r="O3526" s="237" t="s">
        <v>15359</v>
      </c>
      <c r="P3526" s="237" t="s">
        <v>4727</v>
      </c>
      <c r="Q3526" s="237" t="s">
        <v>6220</v>
      </c>
      <c r="R3526" s="237" t="s">
        <v>15360</v>
      </c>
      <c r="S3526" s="237" t="s">
        <v>6401</v>
      </c>
      <c r="T3526" s="237" t="s">
        <v>6402</v>
      </c>
      <c r="U3526" s="237" t="s">
        <v>15361</v>
      </c>
      <c r="V3526" s="237" t="s">
        <v>14641</v>
      </c>
      <c r="W3526" s="237"/>
      <c r="X3526" s="237"/>
      <c r="Y3526" s="237" t="s">
        <v>15358</v>
      </c>
      <c r="Z3526" s="237" t="s">
        <v>15359</v>
      </c>
      <c r="AA3526" s="237" t="str">
        <f t="shared" si="589"/>
        <v>ルーブオオヒラ</v>
      </c>
      <c r="AB3526" s="237" t="s">
        <v>4727</v>
      </c>
      <c r="AC3526" s="237" t="str">
        <f t="shared" si="590"/>
        <v>981</v>
      </c>
      <c r="AD3526" s="237" t="str">
        <f t="shared" si="591"/>
        <v>3602</v>
      </c>
      <c r="AE3526" s="237" t="s">
        <v>6220</v>
      </c>
      <c r="AF3526" s="237" t="s">
        <v>15360</v>
      </c>
      <c r="AG3526" s="237" t="str">
        <f t="shared" si="592"/>
        <v>黒川郡大衡村大衡字鐙沢１２番地５４</v>
      </c>
      <c r="AH3526" s="237" t="s">
        <v>6401</v>
      </c>
      <c r="AI3526" s="237" t="s">
        <v>6402</v>
      </c>
      <c r="AJ3526" s="237" t="s">
        <v>260</v>
      </c>
    </row>
    <row r="3527" spans="1:36">
      <c r="A3527" s="237" t="str">
        <f t="shared" si="584"/>
        <v>0432700094地域定着支援</v>
      </c>
      <c r="B3527" s="237" t="s">
        <v>4725</v>
      </c>
      <c r="C3527" s="237" t="s">
        <v>4726</v>
      </c>
      <c r="D3527" s="237" t="str">
        <f t="shared" si="585"/>
        <v>シャカイフクシホウジンミンナノワ</v>
      </c>
      <c r="E3527" s="237" t="s">
        <v>4727</v>
      </c>
      <c r="F3527" s="237" t="str">
        <f t="shared" si="586"/>
        <v>981</v>
      </c>
      <c r="G3527" s="237" t="str">
        <f t="shared" si="587"/>
        <v>3602</v>
      </c>
      <c r="H3527" s="237" t="s">
        <v>4728</v>
      </c>
      <c r="I3527" s="237" t="str">
        <f t="shared" si="588"/>
        <v>黒川郡大衡村大衡字鐙沢１２番５４</v>
      </c>
      <c r="J3527" s="237" t="s">
        <v>4729</v>
      </c>
      <c r="K3527" s="237" t="s">
        <v>4730</v>
      </c>
      <c r="L3527" s="237" t="s">
        <v>248</v>
      </c>
      <c r="M3527" s="237" t="s">
        <v>4731</v>
      </c>
      <c r="N3527" s="237" t="s">
        <v>15358</v>
      </c>
      <c r="O3527" s="237" t="s">
        <v>15359</v>
      </c>
      <c r="P3527" s="237" t="s">
        <v>4727</v>
      </c>
      <c r="Q3527" s="237" t="s">
        <v>6220</v>
      </c>
      <c r="R3527" s="237" t="s">
        <v>15360</v>
      </c>
      <c r="S3527" s="237" t="s">
        <v>6401</v>
      </c>
      <c r="T3527" s="237" t="s">
        <v>6402</v>
      </c>
      <c r="U3527" s="237" t="s">
        <v>15361</v>
      </c>
      <c r="V3527" s="237" t="s">
        <v>14625</v>
      </c>
      <c r="W3527" s="237"/>
      <c r="X3527" s="237"/>
      <c r="Y3527" s="237" t="s">
        <v>15358</v>
      </c>
      <c r="Z3527" s="237" t="s">
        <v>15359</v>
      </c>
      <c r="AA3527" s="237" t="str">
        <f t="shared" si="589"/>
        <v>ルーブオオヒラ</v>
      </c>
      <c r="AB3527" s="237" t="s">
        <v>4727</v>
      </c>
      <c r="AC3527" s="237" t="str">
        <f t="shared" si="590"/>
        <v>981</v>
      </c>
      <c r="AD3527" s="237" t="str">
        <f t="shared" si="591"/>
        <v>3602</v>
      </c>
      <c r="AE3527" s="237" t="s">
        <v>6220</v>
      </c>
      <c r="AF3527" s="237" t="s">
        <v>15360</v>
      </c>
      <c r="AG3527" s="237" t="str">
        <f t="shared" si="592"/>
        <v>黒川郡大衡村大衡字鐙沢１２番地５４</v>
      </c>
      <c r="AH3527" s="237" t="s">
        <v>6401</v>
      </c>
      <c r="AI3527" s="237" t="s">
        <v>6402</v>
      </c>
      <c r="AJ3527" s="237" t="s">
        <v>260</v>
      </c>
    </row>
    <row r="3528" spans="1:36">
      <c r="A3528" s="237" t="str">
        <f t="shared" si="584"/>
        <v>0432800019計画相談支援</v>
      </c>
      <c r="B3528" s="237" t="s">
        <v>4318</v>
      </c>
      <c r="C3528" s="237" t="s">
        <v>4319</v>
      </c>
      <c r="D3528" s="237" t="str">
        <f t="shared" si="585"/>
        <v>シャカイフクシホウジン　オオサキセイシンカイ</v>
      </c>
      <c r="E3528" s="237" t="s">
        <v>4320</v>
      </c>
      <c r="F3528" s="237" t="str">
        <f t="shared" si="586"/>
        <v>989</v>
      </c>
      <c r="G3528" s="237" t="str">
        <f t="shared" si="587"/>
        <v>6251</v>
      </c>
      <c r="H3528" s="237" t="s">
        <v>4321</v>
      </c>
      <c r="I3528" s="237" t="str">
        <f t="shared" si="588"/>
        <v>大崎市古川小野字嵐山１番地１０</v>
      </c>
      <c r="J3528" s="237" t="s">
        <v>4322</v>
      </c>
      <c r="K3528" s="237" t="s">
        <v>4323</v>
      </c>
      <c r="L3528" s="237" t="s">
        <v>248</v>
      </c>
      <c r="M3528" s="237" t="s">
        <v>4324</v>
      </c>
      <c r="N3528" s="237" t="s">
        <v>15362</v>
      </c>
      <c r="O3528" s="237" t="s">
        <v>15363</v>
      </c>
      <c r="P3528" s="237" t="s">
        <v>6517</v>
      </c>
      <c r="Q3528" s="237" t="s">
        <v>6475</v>
      </c>
      <c r="R3528" s="237" t="s">
        <v>15364</v>
      </c>
      <c r="S3528" s="237" t="s">
        <v>6519</v>
      </c>
      <c r="T3528" s="237" t="s">
        <v>6520</v>
      </c>
      <c r="U3528" s="237" t="s">
        <v>15365</v>
      </c>
      <c r="V3528" s="237" t="s">
        <v>14641</v>
      </c>
      <c r="W3528" s="237"/>
      <c r="X3528" s="237"/>
      <c r="Y3528" s="237" t="s">
        <v>15362</v>
      </c>
      <c r="Z3528" s="237" t="s">
        <v>15363</v>
      </c>
      <c r="AA3528" s="237" t="str">
        <f t="shared" si="589"/>
        <v>カミチイキソウダンシエンセンターライト</v>
      </c>
      <c r="AB3528" s="237" t="s">
        <v>6517</v>
      </c>
      <c r="AC3528" s="237" t="str">
        <f t="shared" si="590"/>
        <v>981</v>
      </c>
      <c r="AD3528" s="237" t="str">
        <f t="shared" si="591"/>
        <v>4275</v>
      </c>
      <c r="AE3528" s="237" t="s">
        <v>6475</v>
      </c>
      <c r="AF3528" s="237" t="s">
        <v>15364</v>
      </c>
      <c r="AG3528" s="237" t="str">
        <f t="shared" si="592"/>
        <v>加美郡加美町字穴畑５９番地１</v>
      </c>
      <c r="AH3528" s="237" t="s">
        <v>6519</v>
      </c>
      <c r="AI3528" s="237" t="s">
        <v>6520</v>
      </c>
      <c r="AJ3528" s="237" t="s">
        <v>260</v>
      </c>
    </row>
    <row r="3529" spans="1:36">
      <c r="A3529" s="237" t="str">
        <f t="shared" si="584"/>
        <v>0432800027計画相談支援</v>
      </c>
      <c r="B3529" s="237" t="s">
        <v>6466</v>
      </c>
      <c r="C3529" s="237" t="s">
        <v>6467</v>
      </c>
      <c r="D3529" s="237" t="str">
        <f t="shared" si="585"/>
        <v>シャカイフクシホウジンカミマチシャカイフクシキョウギカイ</v>
      </c>
      <c r="E3529" s="237" t="s">
        <v>6468</v>
      </c>
      <c r="F3529" s="237" t="str">
        <f t="shared" si="586"/>
        <v>981</v>
      </c>
      <c r="G3529" s="237" t="str">
        <f t="shared" si="587"/>
        <v>4261</v>
      </c>
      <c r="H3529" s="237" t="s">
        <v>6469</v>
      </c>
      <c r="I3529" s="237" t="str">
        <f t="shared" si="588"/>
        <v>加美郡加美町字町裏３２０番地</v>
      </c>
      <c r="J3529" s="237" t="s">
        <v>6470</v>
      </c>
      <c r="K3529" s="237" t="s">
        <v>6471</v>
      </c>
      <c r="L3529" s="237" t="s">
        <v>353</v>
      </c>
      <c r="M3529" s="237" t="s">
        <v>6472</v>
      </c>
      <c r="N3529" s="237" t="s">
        <v>15366</v>
      </c>
      <c r="O3529" s="237" t="s">
        <v>15367</v>
      </c>
      <c r="P3529" s="237" t="s">
        <v>6530</v>
      </c>
      <c r="Q3529" s="237" t="s">
        <v>6475</v>
      </c>
      <c r="R3529" s="237" t="s">
        <v>15368</v>
      </c>
      <c r="S3529" s="237" t="s">
        <v>15369</v>
      </c>
      <c r="T3529" s="237" t="s">
        <v>6532</v>
      </c>
      <c r="U3529" s="237" t="s">
        <v>15370</v>
      </c>
      <c r="V3529" s="237" t="s">
        <v>14641</v>
      </c>
      <c r="W3529" s="237"/>
      <c r="X3529" s="237"/>
      <c r="Y3529" s="237" t="s">
        <v>15366</v>
      </c>
      <c r="Z3529" s="237" t="s">
        <v>15367</v>
      </c>
      <c r="AA3529" s="237" t="str">
        <f t="shared" si="589"/>
        <v>カミマチシャキョウソウダンシエンジギョウショカミング</v>
      </c>
      <c r="AB3529" s="237" t="s">
        <v>6530</v>
      </c>
      <c r="AC3529" s="237" t="str">
        <f t="shared" si="590"/>
        <v>981</v>
      </c>
      <c r="AD3529" s="237" t="str">
        <f t="shared" si="591"/>
        <v>4211</v>
      </c>
      <c r="AE3529" s="237" t="s">
        <v>6475</v>
      </c>
      <c r="AF3529" s="237" t="s">
        <v>15368</v>
      </c>
      <c r="AG3529" s="237" t="str">
        <f t="shared" si="592"/>
        <v>加美郡加美町上狼塚字東北原１２番地１</v>
      </c>
      <c r="AH3529" s="237" t="s">
        <v>15369</v>
      </c>
      <c r="AI3529" s="237" t="s">
        <v>6532</v>
      </c>
      <c r="AJ3529" s="237" t="s">
        <v>260</v>
      </c>
    </row>
    <row r="3530" spans="1:36">
      <c r="A3530" s="237" t="str">
        <f t="shared" si="584"/>
        <v>0432800167計画相談支援</v>
      </c>
      <c r="B3530" s="237" t="s">
        <v>6454</v>
      </c>
      <c r="C3530" s="237" t="s">
        <v>6455</v>
      </c>
      <c r="D3530" s="237" t="str">
        <f t="shared" si="585"/>
        <v>シャカイフクシホウジンシカマチョウシャカイフクシキョウギカイ</v>
      </c>
      <c r="E3530" s="237" t="s">
        <v>6456</v>
      </c>
      <c r="F3530" s="237" t="str">
        <f t="shared" si="586"/>
        <v>981</v>
      </c>
      <c r="G3530" s="237" t="str">
        <f t="shared" si="587"/>
        <v>4122</v>
      </c>
      <c r="H3530" s="237" t="s">
        <v>6457</v>
      </c>
      <c r="I3530" s="237" t="str">
        <f t="shared" si="588"/>
        <v>加美郡色麻町四竃字杉成27番地2</v>
      </c>
      <c r="J3530" s="237" t="s">
        <v>6458</v>
      </c>
      <c r="K3530" s="237" t="s">
        <v>6459</v>
      </c>
      <c r="L3530" s="237" t="s">
        <v>353</v>
      </c>
      <c r="M3530" s="237" t="s">
        <v>6460</v>
      </c>
      <c r="N3530" s="237" t="s">
        <v>15371</v>
      </c>
      <c r="O3530" s="237" t="s">
        <v>15372</v>
      </c>
      <c r="P3530" s="237" t="s">
        <v>6456</v>
      </c>
      <c r="Q3530" s="237" t="s">
        <v>6463</v>
      </c>
      <c r="R3530" s="237" t="s">
        <v>6457</v>
      </c>
      <c r="S3530" s="237" t="s">
        <v>15373</v>
      </c>
      <c r="T3530" s="237" t="s">
        <v>6459</v>
      </c>
      <c r="U3530" s="237" t="s">
        <v>15374</v>
      </c>
      <c r="V3530" s="237" t="s">
        <v>14641</v>
      </c>
      <c r="W3530" s="237"/>
      <c r="X3530" s="237"/>
      <c r="Y3530" s="237" t="s">
        <v>15371</v>
      </c>
      <c r="Z3530" s="237" t="s">
        <v>15372</v>
      </c>
      <c r="AA3530" s="237" t="str">
        <f t="shared" si="589"/>
        <v>シカマシャキョウソウダンシエンジギョウショシンシン</v>
      </c>
      <c r="AB3530" s="237" t="s">
        <v>6456</v>
      </c>
      <c r="AC3530" s="237" t="str">
        <f t="shared" si="590"/>
        <v>981</v>
      </c>
      <c r="AD3530" s="237" t="str">
        <f t="shared" si="591"/>
        <v>4122</v>
      </c>
      <c r="AE3530" s="237" t="s">
        <v>6463</v>
      </c>
      <c r="AF3530" s="237" t="s">
        <v>6457</v>
      </c>
      <c r="AG3530" s="237" t="str">
        <f t="shared" si="592"/>
        <v>加美郡色麻町四竃字杉成27番地2</v>
      </c>
      <c r="AH3530" s="237" t="s">
        <v>15373</v>
      </c>
      <c r="AI3530" s="237" t="s">
        <v>6459</v>
      </c>
      <c r="AJ3530" s="237" t="s">
        <v>260</v>
      </c>
    </row>
    <row r="3531" spans="1:36">
      <c r="A3531" s="237" t="str">
        <f t="shared" si="584"/>
        <v>0432800183計画相談支援</v>
      </c>
      <c r="B3531" s="237" t="s">
        <v>15375</v>
      </c>
      <c r="C3531" s="237" t="s">
        <v>15376</v>
      </c>
      <c r="D3531" s="237" t="str">
        <f t="shared" si="585"/>
        <v>イッパンシャダンホウジン　コラソン</v>
      </c>
      <c r="E3531" s="237" t="s">
        <v>6563</v>
      </c>
      <c r="F3531" s="237" t="str">
        <f t="shared" si="586"/>
        <v>981</v>
      </c>
      <c r="G3531" s="237" t="str">
        <f t="shared" si="587"/>
        <v>4102</v>
      </c>
      <c r="H3531" s="237" t="s">
        <v>15377</v>
      </c>
      <c r="I3531" s="237" t="str">
        <f t="shared" si="588"/>
        <v>加美郡色麻町高城字上ノ原7番地</v>
      </c>
      <c r="J3531" s="237" t="s">
        <v>6558</v>
      </c>
      <c r="K3531" s="237" t="s">
        <v>15378</v>
      </c>
      <c r="L3531" s="237" t="s">
        <v>901</v>
      </c>
      <c r="M3531" s="237" t="s">
        <v>6560</v>
      </c>
      <c r="N3531" s="237" t="s">
        <v>15379</v>
      </c>
      <c r="O3531" s="237" t="s">
        <v>15380</v>
      </c>
      <c r="P3531" s="237" t="s">
        <v>6563</v>
      </c>
      <c r="Q3531" s="237" t="s">
        <v>6463</v>
      </c>
      <c r="R3531" s="237" t="s">
        <v>15377</v>
      </c>
      <c r="S3531" s="237" t="s">
        <v>6558</v>
      </c>
      <c r="T3531" s="237" t="s">
        <v>15378</v>
      </c>
      <c r="U3531" s="237" t="s">
        <v>15381</v>
      </c>
      <c r="V3531" s="237" t="s">
        <v>14641</v>
      </c>
      <c r="W3531" s="237"/>
      <c r="X3531" s="237"/>
      <c r="Y3531" s="237" t="s">
        <v>15379</v>
      </c>
      <c r="Z3531" s="237" t="s">
        <v>15380</v>
      </c>
      <c r="AA3531" s="237" t="str">
        <f t="shared" si="589"/>
        <v>ソウダンシエン　コラソン</v>
      </c>
      <c r="AB3531" s="237" t="s">
        <v>15382</v>
      </c>
      <c r="AC3531" s="237" t="str">
        <f t="shared" si="590"/>
        <v>981</v>
      </c>
      <c r="AD3531" s="237" t="str">
        <f t="shared" si="591"/>
        <v>4151</v>
      </c>
      <c r="AE3531" s="237" t="s">
        <v>6463</v>
      </c>
      <c r="AF3531" s="237" t="s">
        <v>15383</v>
      </c>
      <c r="AG3531" s="237" t="str">
        <f t="shared" si="592"/>
        <v>加美郡色麻町小栗山字下山下二番32番地</v>
      </c>
      <c r="AH3531" s="237" t="s">
        <v>6558</v>
      </c>
      <c r="AI3531" s="237" t="s">
        <v>15378</v>
      </c>
      <c r="AJ3531" s="237" t="s">
        <v>260</v>
      </c>
    </row>
    <row r="3532" spans="1:36">
      <c r="A3532" s="237" t="str">
        <f t="shared" si="584"/>
        <v>0433100013計画相談支援</v>
      </c>
      <c r="B3532" s="237" t="s">
        <v>4725</v>
      </c>
      <c r="C3532" s="237" t="s">
        <v>4726</v>
      </c>
      <c r="D3532" s="237" t="str">
        <f t="shared" si="585"/>
        <v>シャカイフクシホウジンミンナノワ</v>
      </c>
      <c r="E3532" s="237" t="s">
        <v>4727</v>
      </c>
      <c r="F3532" s="237" t="str">
        <f t="shared" si="586"/>
        <v>981</v>
      </c>
      <c r="G3532" s="237" t="str">
        <f t="shared" si="587"/>
        <v>3602</v>
      </c>
      <c r="H3532" s="237" t="s">
        <v>4728</v>
      </c>
      <c r="I3532" s="237" t="str">
        <f t="shared" si="588"/>
        <v>黒川郡大衡村大衡字鐙沢１２番５４</v>
      </c>
      <c r="J3532" s="237" t="s">
        <v>4729</v>
      </c>
      <c r="K3532" s="237" t="s">
        <v>4730</v>
      </c>
      <c r="L3532" s="237" t="s">
        <v>248</v>
      </c>
      <c r="M3532" s="237" t="s">
        <v>4731</v>
      </c>
      <c r="N3532" s="237" t="s">
        <v>15384</v>
      </c>
      <c r="O3532" s="237" t="s">
        <v>15385</v>
      </c>
      <c r="P3532" s="237" t="s">
        <v>15386</v>
      </c>
      <c r="Q3532" s="237" t="s">
        <v>6577</v>
      </c>
      <c r="R3532" s="237" t="s">
        <v>15387</v>
      </c>
      <c r="S3532" s="237" t="s">
        <v>15388</v>
      </c>
      <c r="T3532" s="237" t="s">
        <v>15388</v>
      </c>
      <c r="U3532" s="237" t="s">
        <v>15389</v>
      </c>
      <c r="V3532" s="237" t="s">
        <v>14641</v>
      </c>
      <c r="W3532" s="237"/>
      <c r="X3532" s="237"/>
      <c r="Y3532" s="237" t="s">
        <v>15384</v>
      </c>
      <c r="Z3532" s="237" t="s">
        <v>15385</v>
      </c>
      <c r="AA3532" s="237" t="str">
        <f t="shared" si="589"/>
        <v>ルーブミサト</v>
      </c>
      <c r="AB3532" s="237" t="s">
        <v>15386</v>
      </c>
      <c r="AC3532" s="237" t="str">
        <f t="shared" si="590"/>
        <v>987</v>
      </c>
      <c r="AD3532" s="237" t="str">
        <f t="shared" si="591"/>
        <v>0004</v>
      </c>
      <c r="AE3532" s="237" t="s">
        <v>6577</v>
      </c>
      <c r="AF3532" s="237" t="s">
        <v>15387</v>
      </c>
      <c r="AG3532" s="237" t="str">
        <f t="shared" si="592"/>
        <v>遠田郡美里町牛飼字新町51</v>
      </c>
      <c r="AH3532" s="237" t="s">
        <v>15388</v>
      </c>
      <c r="AI3532" s="237" t="s">
        <v>15388</v>
      </c>
      <c r="AJ3532" s="237" t="s">
        <v>260</v>
      </c>
    </row>
    <row r="3533" spans="1:36">
      <c r="A3533" s="237" t="str">
        <f t="shared" si="584"/>
        <v>0433100039計画相談支援</v>
      </c>
      <c r="B3533" s="237" t="s">
        <v>4095</v>
      </c>
      <c r="C3533" s="237" t="s">
        <v>4096</v>
      </c>
      <c r="D3533" s="237" t="str">
        <f t="shared" si="585"/>
        <v>シャカイフクシホウジン　ヤモトアイイクカイ</v>
      </c>
      <c r="E3533" s="237" t="s">
        <v>4097</v>
      </c>
      <c r="F3533" s="237" t="str">
        <f t="shared" si="586"/>
        <v>981</v>
      </c>
      <c r="G3533" s="237" t="str">
        <f t="shared" si="587"/>
        <v>0505</v>
      </c>
      <c r="H3533" s="237" t="s">
        <v>4098</v>
      </c>
      <c r="I3533" s="237" t="str">
        <f t="shared" si="588"/>
        <v>東松島市大塩字逆川２２番地５５号</v>
      </c>
      <c r="J3533" s="237" t="s">
        <v>4099</v>
      </c>
      <c r="K3533" s="237" t="s">
        <v>4100</v>
      </c>
      <c r="L3533" s="237" t="s">
        <v>248</v>
      </c>
      <c r="M3533" s="237" t="s">
        <v>4101</v>
      </c>
      <c r="N3533" s="237" t="s">
        <v>15390</v>
      </c>
      <c r="O3533" s="237" t="s">
        <v>15391</v>
      </c>
      <c r="P3533" s="237" t="s">
        <v>6576</v>
      </c>
      <c r="Q3533" s="237" t="s">
        <v>6577</v>
      </c>
      <c r="R3533" s="237" t="s">
        <v>6578</v>
      </c>
      <c r="S3533" s="237" t="s">
        <v>6579</v>
      </c>
      <c r="T3533" s="237" t="s">
        <v>6581</v>
      </c>
      <c r="U3533" s="237" t="s">
        <v>15392</v>
      </c>
      <c r="V3533" s="237" t="s">
        <v>14641</v>
      </c>
      <c r="W3533" s="237"/>
      <c r="X3533" s="237"/>
      <c r="Y3533" s="237" t="s">
        <v>15390</v>
      </c>
      <c r="Z3533" s="237" t="s">
        <v>15391</v>
      </c>
      <c r="AA3533" s="237" t="str">
        <f t="shared" si="589"/>
        <v>シテイトクテイソウダン・ショウガイジソウダンジギョウショヒナギク</v>
      </c>
      <c r="AB3533" s="237" t="s">
        <v>6576</v>
      </c>
      <c r="AC3533" s="237" t="str">
        <f t="shared" si="590"/>
        <v>989</v>
      </c>
      <c r="AD3533" s="237" t="str">
        <f t="shared" si="591"/>
        <v>4203</v>
      </c>
      <c r="AE3533" s="237" t="s">
        <v>6577</v>
      </c>
      <c r="AF3533" s="237" t="s">
        <v>6578</v>
      </c>
      <c r="AG3533" s="237" t="str">
        <f t="shared" si="592"/>
        <v>遠田郡美里町練牛字十二号４８番地１</v>
      </c>
      <c r="AH3533" s="237" t="s">
        <v>6579</v>
      </c>
      <c r="AI3533" s="237" t="s">
        <v>6581</v>
      </c>
      <c r="AJ3533" s="237" t="s">
        <v>260</v>
      </c>
    </row>
    <row r="3534" spans="1:36">
      <c r="A3534" s="237" t="str">
        <f t="shared" si="584"/>
        <v>0433100054計画相談支援</v>
      </c>
      <c r="B3534" s="237" t="s">
        <v>4725</v>
      </c>
      <c r="C3534" s="237" t="s">
        <v>4726</v>
      </c>
      <c r="D3534" s="237" t="str">
        <f t="shared" si="585"/>
        <v>シャカイフクシホウジンミンナノワ</v>
      </c>
      <c r="E3534" s="237" t="s">
        <v>4727</v>
      </c>
      <c r="F3534" s="237" t="str">
        <f t="shared" si="586"/>
        <v>981</v>
      </c>
      <c r="G3534" s="237" t="str">
        <f t="shared" si="587"/>
        <v>3602</v>
      </c>
      <c r="H3534" s="237" t="s">
        <v>4728</v>
      </c>
      <c r="I3534" s="237" t="str">
        <f t="shared" si="588"/>
        <v>黒川郡大衡村大衡字鐙沢１２番５４</v>
      </c>
      <c r="J3534" s="237" t="s">
        <v>4729</v>
      </c>
      <c r="K3534" s="237" t="s">
        <v>4730</v>
      </c>
      <c r="L3534" s="237" t="s">
        <v>248</v>
      </c>
      <c r="M3534" s="237" t="s">
        <v>4731</v>
      </c>
      <c r="N3534" s="237" t="s">
        <v>15393</v>
      </c>
      <c r="O3534" s="237" t="s">
        <v>15394</v>
      </c>
      <c r="P3534" s="237" t="s">
        <v>6596</v>
      </c>
      <c r="Q3534" s="237" t="s">
        <v>6603</v>
      </c>
      <c r="R3534" s="237" t="s">
        <v>15395</v>
      </c>
      <c r="S3534" s="237" t="s">
        <v>15396</v>
      </c>
      <c r="T3534" s="237" t="s">
        <v>15396</v>
      </c>
      <c r="U3534" s="237" t="s">
        <v>15397</v>
      </c>
      <c r="V3534" s="237" t="s">
        <v>14641</v>
      </c>
      <c r="W3534" s="237"/>
      <c r="X3534" s="237"/>
      <c r="Y3534" s="237" t="s">
        <v>15393</v>
      </c>
      <c r="Z3534" s="237" t="s">
        <v>15394</v>
      </c>
      <c r="AA3534" s="237" t="str">
        <f t="shared" si="589"/>
        <v>ルーブワクヤ</v>
      </c>
      <c r="AB3534" s="237" t="s">
        <v>6596</v>
      </c>
      <c r="AC3534" s="237" t="str">
        <f t="shared" si="590"/>
        <v>987</v>
      </c>
      <c r="AD3534" s="237" t="str">
        <f t="shared" si="591"/>
        <v>0121</v>
      </c>
      <c r="AE3534" s="237" t="s">
        <v>6603</v>
      </c>
      <c r="AF3534" s="237" t="s">
        <v>15395</v>
      </c>
      <c r="AG3534" s="237" t="str">
        <f t="shared" si="592"/>
        <v>遠田郡涌谷町涌谷字中江南２７８番地</v>
      </c>
      <c r="AH3534" s="237" t="s">
        <v>15396</v>
      </c>
      <c r="AI3534" s="237" t="s">
        <v>15396</v>
      </c>
      <c r="AJ3534" s="237" t="s">
        <v>332</v>
      </c>
    </row>
    <row r="3535" spans="1:36">
      <c r="A3535" s="237" t="str">
        <f t="shared" ref="A3535:A3598" si="593">U3535&amp;V3535</f>
        <v>0433100062計画相談支援</v>
      </c>
      <c r="B3535" s="237" t="s">
        <v>6684</v>
      </c>
      <c r="C3535" s="237" t="s">
        <v>6685</v>
      </c>
      <c r="D3535" s="237" t="str">
        <f t="shared" ref="D3535:D3598" si="594">DBCS(C3535)</f>
        <v>ユウゲンカイシャ　タックス</v>
      </c>
      <c r="E3535" s="237" t="s">
        <v>6686</v>
      </c>
      <c r="F3535" s="237" t="str">
        <f t="shared" ref="F3535:F3598" si="595">LEFT(E3535,3)</f>
        <v>987</v>
      </c>
      <c r="G3535" s="237" t="str">
        <f t="shared" ref="G3535:G3598" si="596">RIGHT(E3535,4)</f>
        <v>0053</v>
      </c>
      <c r="H3535" s="237" t="s">
        <v>6687</v>
      </c>
      <c r="I3535" s="237" t="str">
        <f t="shared" ref="I3535:I3598" si="597">SUBSTITUTE(H3535,"宮城県","")</f>
        <v>遠田郡美里町字叔廼前２２番地の３</v>
      </c>
      <c r="J3535" s="237" t="s">
        <v>6688</v>
      </c>
      <c r="K3535" s="237" t="s">
        <v>6689</v>
      </c>
      <c r="L3535" s="237" t="s">
        <v>339</v>
      </c>
      <c r="M3535" s="237" t="s">
        <v>6690</v>
      </c>
      <c r="N3535" s="237" t="s">
        <v>15398</v>
      </c>
      <c r="O3535" s="237" t="s">
        <v>15399</v>
      </c>
      <c r="P3535" s="237" t="s">
        <v>6686</v>
      </c>
      <c r="Q3535" s="237" t="s">
        <v>6577</v>
      </c>
      <c r="R3535" s="237" t="s">
        <v>15400</v>
      </c>
      <c r="S3535" s="237" t="s">
        <v>6688</v>
      </c>
      <c r="T3535" s="237" t="s">
        <v>6689</v>
      </c>
      <c r="U3535" s="237" t="s">
        <v>15401</v>
      </c>
      <c r="V3535" s="237" t="s">
        <v>14641</v>
      </c>
      <c r="W3535" s="237"/>
      <c r="X3535" s="237"/>
      <c r="Y3535" s="237" t="s">
        <v>15398</v>
      </c>
      <c r="Z3535" s="237" t="s">
        <v>15399</v>
      </c>
      <c r="AA3535" s="237" t="str">
        <f t="shared" ref="AA3535:AA3598" si="598">DBCS(Z3535)</f>
        <v>トクテイソウダンシエンジギョウショソヨカゼ</v>
      </c>
      <c r="AB3535" s="237" t="s">
        <v>6686</v>
      </c>
      <c r="AC3535" s="237" t="str">
        <f t="shared" ref="AC3535:AC3598" si="599">LEFT(AB3535,3)</f>
        <v>987</v>
      </c>
      <c r="AD3535" s="237" t="str">
        <f t="shared" ref="AD3535:AD3598" si="600">RIGHT(AB3535,4)</f>
        <v>0053</v>
      </c>
      <c r="AE3535" s="237" t="s">
        <v>6577</v>
      </c>
      <c r="AF3535" s="237" t="s">
        <v>15400</v>
      </c>
      <c r="AG3535" s="237" t="str">
        <f t="shared" ref="AG3535:AG3598" si="601">SUBSTITUTE(AF3535,"宮城県","")</f>
        <v>遠田郡美里町字叔廼前２２番地３</v>
      </c>
      <c r="AH3535" s="237" t="s">
        <v>6688</v>
      </c>
      <c r="AI3535" s="237" t="s">
        <v>6689</v>
      </c>
      <c r="AJ3535" s="237" t="s">
        <v>260</v>
      </c>
    </row>
    <row r="3536" spans="1:36">
      <c r="A3536" s="237" t="str">
        <f t="shared" si="593"/>
        <v>0433100070計画相談支援</v>
      </c>
      <c r="B3536" s="237" t="s">
        <v>6627</v>
      </c>
      <c r="C3536" s="237" t="s">
        <v>6628</v>
      </c>
      <c r="D3536" s="237" t="str">
        <f t="shared" si="594"/>
        <v>シャカイフクシホウジンキョウセイノモリ</v>
      </c>
      <c r="E3536" s="237" t="s">
        <v>6596</v>
      </c>
      <c r="F3536" s="237" t="str">
        <f t="shared" si="595"/>
        <v>987</v>
      </c>
      <c r="G3536" s="237" t="str">
        <f t="shared" si="596"/>
        <v>0121</v>
      </c>
      <c r="H3536" s="237" t="s">
        <v>6629</v>
      </c>
      <c r="I3536" s="237" t="str">
        <f t="shared" si="597"/>
        <v>遠田郡涌谷町涌谷字築道西１-２</v>
      </c>
      <c r="J3536" s="237" t="s">
        <v>6630</v>
      </c>
      <c r="K3536" s="237" t="s">
        <v>6631</v>
      </c>
      <c r="L3536" s="237" t="s">
        <v>248</v>
      </c>
      <c r="M3536" s="237" t="s">
        <v>6632</v>
      </c>
      <c r="N3536" s="237" t="s">
        <v>15402</v>
      </c>
      <c r="O3536" s="237" t="s">
        <v>15403</v>
      </c>
      <c r="P3536" s="237" t="s">
        <v>6596</v>
      </c>
      <c r="Q3536" s="237" t="s">
        <v>6603</v>
      </c>
      <c r="R3536" s="237" t="s">
        <v>6635</v>
      </c>
      <c r="S3536" s="237" t="s">
        <v>6630</v>
      </c>
      <c r="T3536" s="237" t="s">
        <v>6631</v>
      </c>
      <c r="U3536" s="237" t="s">
        <v>15404</v>
      </c>
      <c r="V3536" s="237" t="s">
        <v>14641</v>
      </c>
      <c r="W3536" s="237"/>
      <c r="X3536" s="237"/>
      <c r="Y3536" s="237" t="s">
        <v>15402</v>
      </c>
      <c r="Z3536" s="237" t="s">
        <v>15403</v>
      </c>
      <c r="AA3536" s="237" t="str">
        <f t="shared" si="598"/>
        <v>ソウダンシエンジギョウショ　リーモ</v>
      </c>
      <c r="AB3536" s="237" t="s">
        <v>6596</v>
      </c>
      <c r="AC3536" s="237" t="str">
        <f t="shared" si="599"/>
        <v>987</v>
      </c>
      <c r="AD3536" s="237" t="str">
        <f t="shared" si="600"/>
        <v>0121</v>
      </c>
      <c r="AE3536" s="237" t="s">
        <v>6603</v>
      </c>
      <c r="AF3536" s="237" t="s">
        <v>15405</v>
      </c>
      <c r="AG3536" s="237" t="str">
        <f t="shared" si="601"/>
        <v>遠田郡涌谷町涌谷字築道西1番地2</v>
      </c>
      <c r="AH3536" s="237" t="s">
        <v>6630</v>
      </c>
      <c r="AI3536" s="237" t="s">
        <v>6631</v>
      </c>
      <c r="AJ3536" s="237" t="s">
        <v>260</v>
      </c>
    </row>
    <row r="3537" spans="1:36">
      <c r="A3537" s="237" t="str">
        <f t="shared" si="593"/>
        <v>0433100088計画相談支援</v>
      </c>
      <c r="B3537" s="237" t="s">
        <v>6700</v>
      </c>
      <c r="C3537" s="237" t="s">
        <v>6701</v>
      </c>
      <c r="D3537" s="237" t="str">
        <f t="shared" si="594"/>
        <v>ユウゲンガイシャホノカ</v>
      </c>
      <c r="E3537" s="237" t="s">
        <v>6615</v>
      </c>
      <c r="F3537" s="237" t="str">
        <f t="shared" si="595"/>
        <v>987</v>
      </c>
      <c r="G3537" s="237" t="str">
        <f t="shared" si="596"/>
        <v>0024</v>
      </c>
      <c r="H3537" s="237" t="s">
        <v>6702</v>
      </c>
      <c r="I3537" s="237" t="str">
        <f t="shared" si="597"/>
        <v>遠田郡美里町中埣字上戸33番2</v>
      </c>
      <c r="J3537" s="237" t="s">
        <v>6703</v>
      </c>
      <c r="K3537" s="237" t="s">
        <v>6704</v>
      </c>
      <c r="L3537" s="237" t="s">
        <v>635</v>
      </c>
      <c r="M3537" s="237" t="s">
        <v>6705</v>
      </c>
      <c r="N3537" s="237" t="s">
        <v>15406</v>
      </c>
      <c r="O3537" s="237" t="s">
        <v>15407</v>
      </c>
      <c r="P3537" s="237" t="s">
        <v>6615</v>
      </c>
      <c r="Q3537" s="237" t="s">
        <v>6577</v>
      </c>
      <c r="R3537" s="237" t="s">
        <v>6702</v>
      </c>
      <c r="S3537" s="237" t="s">
        <v>6703</v>
      </c>
      <c r="T3537" s="237" t="s">
        <v>6704</v>
      </c>
      <c r="U3537" s="237" t="s">
        <v>15408</v>
      </c>
      <c r="V3537" s="237" t="s">
        <v>14641</v>
      </c>
      <c r="W3537" s="237"/>
      <c r="X3537" s="237"/>
      <c r="Y3537" s="237" t="s">
        <v>15406</v>
      </c>
      <c r="Z3537" s="237" t="s">
        <v>15407</v>
      </c>
      <c r="AA3537" s="237" t="str">
        <f t="shared" si="598"/>
        <v>ソウダンシエンジギョウショリアン</v>
      </c>
      <c r="AB3537" s="237" t="s">
        <v>6615</v>
      </c>
      <c r="AC3537" s="237" t="str">
        <f t="shared" si="599"/>
        <v>987</v>
      </c>
      <c r="AD3537" s="237" t="str">
        <f t="shared" si="600"/>
        <v>0024</v>
      </c>
      <c r="AE3537" s="237" t="s">
        <v>6577</v>
      </c>
      <c r="AF3537" s="237" t="s">
        <v>6702</v>
      </c>
      <c r="AG3537" s="237" t="str">
        <f t="shared" si="601"/>
        <v>遠田郡美里町中埣字上戸33番2</v>
      </c>
      <c r="AH3537" s="237" t="s">
        <v>6703</v>
      </c>
      <c r="AI3537" s="237" t="s">
        <v>6704</v>
      </c>
      <c r="AJ3537" s="237" t="s">
        <v>260</v>
      </c>
    </row>
    <row r="3538" spans="1:36">
      <c r="A3538" s="237" t="str">
        <f t="shared" si="593"/>
        <v>0433100096計画相談支援</v>
      </c>
      <c r="B3538" s="237" t="s">
        <v>8000</v>
      </c>
      <c r="C3538" s="237" t="s">
        <v>15160</v>
      </c>
      <c r="D3538" s="237" t="str">
        <f t="shared" si="594"/>
        <v>ホットファームカブシキガイシャ</v>
      </c>
      <c r="E3538" s="237" t="s">
        <v>5334</v>
      </c>
      <c r="F3538" s="237" t="str">
        <f t="shared" si="595"/>
        <v>989</v>
      </c>
      <c r="G3538" s="237" t="str">
        <f t="shared" si="596"/>
        <v>1754</v>
      </c>
      <c r="H3538" s="237" t="s">
        <v>5335</v>
      </c>
      <c r="I3538" s="237" t="str">
        <f t="shared" si="597"/>
        <v>柴田郡柴田町槻木白幡二丁目４番１号</v>
      </c>
      <c r="J3538" s="237" t="s">
        <v>5406</v>
      </c>
      <c r="K3538" s="237" t="s">
        <v>8002</v>
      </c>
      <c r="L3538" s="237" t="s">
        <v>339</v>
      </c>
      <c r="M3538" s="237" t="s">
        <v>5380</v>
      </c>
      <c r="N3538" s="237" t="s">
        <v>15409</v>
      </c>
      <c r="O3538" s="237" t="s">
        <v>15410</v>
      </c>
      <c r="P3538" s="237" t="s">
        <v>6608</v>
      </c>
      <c r="Q3538" s="237" t="s">
        <v>6577</v>
      </c>
      <c r="R3538" s="237" t="s">
        <v>15411</v>
      </c>
      <c r="S3538" s="237" t="s">
        <v>15412</v>
      </c>
      <c r="T3538" s="237" t="s">
        <v>6755</v>
      </c>
      <c r="U3538" s="237" t="s">
        <v>15413</v>
      </c>
      <c r="V3538" s="237" t="s">
        <v>14641</v>
      </c>
      <c r="W3538" s="237"/>
      <c r="X3538" s="237"/>
      <c r="Y3538" s="237" t="s">
        <v>15409</v>
      </c>
      <c r="Z3538" s="237" t="s">
        <v>15410</v>
      </c>
      <c r="AA3538" s="237" t="str">
        <f t="shared" si="598"/>
        <v>ホットプランミサト</v>
      </c>
      <c r="AB3538" s="237" t="s">
        <v>6608</v>
      </c>
      <c r="AC3538" s="237" t="str">
        <f t="shared" si="599"/>
        <v>987</v>
      </c>
      <c r="AD3538" s="237" t="str">
        <f t="shared" si="600"/>
        <v>0005</v>
      </c>
      <c r="AE3538" s="237" t="s">
        <v>6577</v>
      </c>
      <c r="AF3538" s="237" t="s">
        <v>15411</v>
      </c>
      <c r="AG3538" s="237" t="str">
        <f t="shared" si="601"/>
        <v>遠田郡美里町北浦字川戸浦９６番地１</v>
      </c>
      <c r="AH3538" s="237" t="s">
        <v>15414</v>
      </c>
      <c r="AI3538" s="237" t="s">
        <v>6755</v>
      </c>
      <c r="AJ3538" s="237" t="s">
        <v>260</v>
      </c>
    </row>
    <row r="3539" spans="1:36">
      <c r="A3539" s="237" t="str">
        <f t="shared" si="593"/>
        <v>0433100104計画相談支援</v>
      </c>
      <c r="B3539" s="237" t="s">
        <v>6725</v>
      </c>
      <c r="C3539" s="237" t="s">
        <v>6726</v>
      </c>
      <c r="D3539" s="237" t="str">
        <f t="shared" si="594"/>
        <v>イッパンシャダンホウジンＡＬＣ</v>
      </c>
      <c r="E3539" s="237" t="s">
        <v>6727</v>
      </c>
      <c r="F3539" s="237" t="str">
        <f t="shared" si="595"/>
        <v>987</v>
      </c>
      <c r="G3539" s="237" t="str">
        <f t="shared" si="596"/>
        <v>0281</v>
      </c>
      <c r="H3539" s="237" t="s">
        <v>6728</v>
      </c>
      <c r="I3539" s="237" t="str">
        <f t="shared" si="597"/>
        <v>遠田郡涌谷町小里字右堂崎15番地8</v>
      </c>
      <c r="J3539" s="237" t="s">
        <v>6729</v>
      </c>
      <c r="K3539" s="237" t="s">
        <v>6730</v>
      </c>
      <c r="L3539" s="237" t="s">
        <v>901</v>
      </c>
      <c r="M3539" s="237" t="s">
        <v>6731</v>
      </c>
      <c r="N3539" s="237" t="s">
        <v>15415</v>
      </c>
      <c r="O3539" s="237" t="s">
        <v>15416</v>
      </c>
      <c r="P3539" s="237" t="s">
        <v>6727</v>
      </c>
      <c r="Q3539" s="237" t="s">
        <v>6603</v>
      </c>
      <c r="R3539" s="237" t="s">
        <v>6734</v>
      </c>
      <c r="S3539" s="237" t="s">
        <v>6729</v>
      </c>
      <c r="T3539" s="237" t="s">
        <v>6730</v>
      </c>
      <c r="U3539" s="237" t="s">
        <v>15417</v>
      </c>
      <c r="V3539" s="237" t="s">
        <v>14641</v>
      </c>
      <c r="W3539" s="237"/>
      <c r="X3539" s="237"/>
      <c r="Y3539" s="237" t="s">
        <v>15415</v>
      </c>
      <c r="Z3539" s="237" t="s">
        <v>15416</v>
      </c>
      <c r="AA3539" s="237" t="str">
        <f t="shared" si="598"/>
        <v>ピース</v>
      </c>
      <c r="AB3539" s="237" t="s">
        <v>6727</v>
      </c>
      <c r="AC3539" s="237" t="str">
        <f t="shared" si="599"/>
        <v>987</v>
      </c>
      <c r="AD3539" s="237" t="str">
        <f t="shared" si="600"/>
        <v>0281</v>
      </c>
      <c r="AE3539" s="237" t="s">
        <v>6603</v>
      </c>
      <c r="AF3539" s="237" t="s">
        <v>6728</v>
      </c>
      <c r="AG3539" s="237" t="str">
        <f t="shared" si="601"/>
        <v>遠田郡涌谷町小里字右堂崎15番地8</v>
      </c>
      <c r="AH3539" s="237" t="s">
        <v>6729</v>
      </c>
      <c r="AI3539" s="237" t="s">
        <v>6730</v>
      </c>
      <c r="AJ3539" s="237" t="s">
        <v>260</v>
      </c>
    </row>
    <row r="3540" spans="1:36">
      <c r="A3540" s="237" t="str">
        <f t="shared" si="593"/>
        <v>0433600012計画相談支援</v>
      </c>
      <c r="B3540" s="237" t="s">
        <v>1649</v>
      </c>
      <c r="C3540" s="237" t="s">
        <v>1650</v>
      </c>
      <c r="D3540" s="237" t="str">
        <f t="shared" si="594"/>
        <v>シャカイフクシホウジン　センシンカイ</v>
      </c>
      <c r="E3540" s="237" t="s">
        <v>1651</v>
      </c>
      <c r="F3540" s="237" t="str">
        <f t="shared" si="595"/>
        <v>988</v>
      </c>
      <c r="G3540" s="237" t="str">
        <f t="shared" si="596"/>
        <v>0524</v>
      </c>
      <c r="H3540" s="237" t="s">
        <v>1652</v>
      </c>
      <c r="I3540" s="237" t="str">
        <f t="shared" si="597"/>
        <v>気仙沼市唐桑町只越３６６番地５</v>
      </c>
      <c r="J3540" s="237" t="s">
        <v>1653</v>
      </c>
      <c r="K3540" s="237" t="s">
        <v>1654</v>
      </c>
      <c r="L3540" s="237" t="s">
        <v>248</v>
      </c>
      <c r="M3540" s="237" t="s">
        <v>1655</v>
      </c>
      <c r="N3540" s="237" t="s">
        <v>15418</v>
      </c>
      <c r="O3540" s="237" t="s">
        <v>15419</v>
      </c>
      <c r="P3540" s="237" t="s">
        <v>6805</v>
      </c>
      <c r="Q3540" s="237" t="s">
        <v>6813</v>
      </c>
      <c r="R3540" s="237" t="s">
        <v>15420</v>
      </c>
      <c r="S3540" s="237" t="s">
        <v>15421</v>
      </c>
      <c r="T3540" s="237" t="s">
        <v>15422</v>
      </c>
      <c r="U3540" s="237" t="s">
        <v>15423</v>
      </c>
      <c r="V3540" s="237" t="s">
        <v>14641</v>
      </c>
      <c r="W3540" s="237"/>
      <c r="X3540" s="237"/>
      <c r="Y3540" s="237" t="s">
        <v>15418</v>
      </c>
      <c r="Z3540" s="237" t="s">
        <v>15419</v>
      </c>
      <c r="AA3540" s="237" t="str">
        <f t="shared" si="598"/>
        <v>ミナミサンリクチョウソウダンシエンセンター</v>
      </c>
      <c r="AB3540" s="237" t="s">
        <v>6805</v>
      </c>
      <c r="AC3540" s="237" t="str">
        <f t="shared" si="599"/>
        <v>986</v>
      </c>
      <c r="AD3540" s="237" t="str">
        <f t="shared" si="600"/>
        <v>0725</v>
      </c>
      <c r="AE3540" s="237" t="s">
        <v>6813</v>
      </c>
      <c r="AF3540" s="237" t="s">
        <v>15420</v>
      </c>
      <c r="AG3540" s="237" t="str">
        <f t="shared" si="601"/>
        <v>本吉郡南三陸町志津川沼田14番地3</v>
      </c>
      <c r="AH3540" s="237" t="s">
        <v>15421</v>
      </c>
      <c r="AI3540" s="237" t="s">
        <v>15422</v>
      </c>
      <c r="AJ3540" s="237" t="s">
        <v>260</v>
      </c>
    </row>
    <row r="3541" spans="1:36">
      <c r="A3541" s="237" t="str">
        <f t="shared" si="593"/>
        <v>0433600020計画相談支援</v>
      </c>
      <c r="B3541" s="237" t="s">
        <v>3745</v>
      </c>
      <c r="C3541" s="237" t="s">
        <v>3746</v>
      </c>
      <c r="D3541" s="237" t="str">
        <f t="shared" si="594"/>
        <v>トクテイヒエイリカツドウホウジンカナミノモリ</v>
      </c>
      <c r="E3541" s="237" t="s">
        <v>15424</v>
      </c>
      <c r="F3541" s="237" t="str">
        <f t="shared" si="595"/>
        <v>986</v>
      </c>
      <c r="G3541" s="237" t="str">
        <f t="shared" si="596"/>
        <v>0782</v>
      </c>
      <c r="H3541" s="237" t="s">
        <v>15425</v>
      </c>
      <c r="I3541" s="237" t="str">
        <f t="shared" si="597"/>
        <v>本吉郡南三陸町入谷字鏡石４番地１</v>
      </c>
      <c r="J3541" s="237" t="s">
        <v>15426</v>
      </c>
      <c r="K3541" s="237" t="s">
        <v>15426</v>
      </c>
      <c r="L3541" s="237" t="s">
        <v>248</v>
      </c>
      <c r="M3541" s="237" t="s">
        <v>3695</v>
      </c>
      <c r="N3541" s="237" t="s">
        <v>15427</v>
      </c>
      <c r="O3541" s="237" t="s">
        <v>15428</v>
      </c>
      <c r="P3541" s="237" t="s">
        <v>15424</v>
      </c>
      <c r="Q3541" s="237" t="s">
        <v>6813</v>
      </c>
      <c r="R3541" s="237" t="s">
        <v>15429</v>
      </c>
      <c r="S3541" s="237" t="s">
        <v>15426</v>
      </c>
      <c r="T3541" s="237" t="s">
        <v>15426</v>
      </c>
      <c r="U3541" s="237" t="s">
        <v>15430</v>
      </c>
      <c r="V3541" s="237" t="s">
        <v>14641</v>
      </c>
      <c r="W3541" s="237"/>
      <c r="X3541" s="237"/>
      <c r="Y3541" s="237" t="s">
        <v>15427</v>
      </c>
      <c r="Z3541" s="237" t="s">
        <v>15428</v>
      </c>
      <c r="AA3541" s="237" t="str">
        <f t="shared" si="598"/>
        <v>ソウダンシエンジギョウショパラソル</v>
      </c>
      <c r="AB3541" s="237" t="s">
        <v>15424</v>
      </c>
      <c r="AC3541" s="237" t="str">
        <f t="shared" si="599"/>
        <v>986</v>
      </c>
      <c r="AD3541" s="237" t="str">
        <f t="shared" si="600"/>
        <v>0782</v>
      </c>
      <c r="AE3541" s="237" t="s">
        <v>6813</v>
      </c>
      <c r="AF3541" s="237" t="s">
        <v>15429</v>
      </c>
      <c r="AG3541" s="237" t="str">
        <f t="shared" si="601"/>
        <v>本吉郡南三陸町入谷字鏡石4-1</v>
      </c>
      <c r="AH3541" s="237" t="s">
        <v>15426</v>
      </c>
      <c r="AI3541" s="237" t="s">
        <v>15426</v>
      </c>
      <c r="AJ3541" s="237" t="s">
        <v>260</v>
      </c>
    </row>
    <row r="3542" spans="1:36">
      <c r="A3542" s="237" t="str">
        <f t="shared" si="593"/>
        <v>0433600111地域移行支援</v>
      </c>
      <c r="B3542" s="237" t="s">
        <v>1649</v>
      </c>
      <c r="C3542" s="237" t="s">
        <v>1650</v>
      </c>
      <c r="D3542" s="237" t="str">
        <f t="shared" si="594"/>
        <v>シャカイフクシホウジン　センシンカイ</v>
      </c>
      <c r="E3542" s="237" t="s">
        <v>1651</v>
      </c>
      <c r="F3542" s="237" t="str">
        <f t="shared" si="595"/>
        <v>988</v>
      </c>
      <c r="G3542" s="237" t="str">
        <f t="shared" si="596"/>
        <v>0524</v>
      </c>
      <c r="H3542" s="237" t="s">
        <v>1652</v>
      </c>
      <c r="I3542" s="237" t="str">
        <f t="shared" si="597"/>
        <v>気仙沼市唐桑町只越３６６番地５</v>
      </c>
      <c r="J3542" s="237" t="s">
        <v>1653</v>
      </c>
      <c r="K3542" s="237" t="s">
        <v>1654</v>
      </c>
      <c r="L3542" s="237" t="s">
        <v>248</v>
      </c>
      <c r="M3542" s="237" t="s">
        <v>1655</v>
      </c>
      <c r="N3542" s="237" t="s">
        <v>15418</v>
      </c>
      <c r="O3542" s="237" t="s">
        <v>15419</v>
      </c>
      <c r="P3542" s="237" t="s">
        <v>6805</v>
      </c>
      <c r="Q3542" s="237" t="s">
        <v>6813</v>
      </c>
      <c r="R3542" s="237" t="s">
        <v>15431</v>
      </c>
      <c r="S3542" s="237" t="s">
        <v>15421</v>
      </c>
      <c r="T3542" s="237" t="s">
        <v>15432</v>
      </c>
      <c r="U3542" s="237" t="s">
        <v>15433</v>
      </c>
      <c r="V3542" s="237" t="s">
        <v>14623</v>
      </c>
      <c r="W3542" s="237"/>
      <c r="X3542" s="237"/>
      <c r="Y3542" s="237" t="s">
        <v>15418</v>
      </c>
      <c r="Z3542" s="237" t="s">
        <v>15419</v>
      </c>
      <c r="AA3542" s="237" t="str">
        <f t="shared" si="598"/>
        <v>ミナミサンリクチョウソウダンシエンセンター</v>
      </c>
      <c r="AB3542" s="237" t="s">
        <v>6805</v>
      </c>
      <c r="AC3542" s="237" t="str">
        <f t="shared" si="599"/>
        <v>986</v>
      </c>
      <c r="AD3542" s="237" t="str">
        <f t="shared" si="600"/>
        <v>0725</v>
      </c>
      <c r="AE3542" s="237" t="s">
        <v>6813</v>
      </c>
      <c r="AF3542" s="237" t="s">
        <v>15420</v>
      </c>
      <c r="AG3542" s="237" t="str">
        <f t="shared" si="601"/>
        <v>本吉郡南三陸町志津川沼田14番地3</v>
      </c>
      <c r="AH3542" s="237" t="s">
        <v>15421</v>
      </c>
      <c r="AI3542" s="237" t="s">
        <v>15432</v>
      </c>
      <c r="AJ3542" s="237" t="s">
        <v>260</v>
      </c>
    </row>
    <row r="3543" spans="1:36">
      <c r="A3543" s="237" t="str">
        <f t="shared" si="593"/>
        <v>0433600111地域定着支援</v>
      </c>
      <c r="B3543" s="237" t="s">
        <v>1649</v>
      </c>
      <c r="C3543" s="237" t="s">
        <v>1650</v>
      </c>
      <c r="D3543" s="237" t="str">
        <f t="shared" si="594"/>
        <v>シャカイフクシホウジン　センシンカイ</v>
      </c>
      <c r="E3543" s="237" t="s">
        <v>1651</v>
      </c>
      <c r="F3543" s="237" t="str">
        <f t="shared" si="595"/>
        <v>988</v>
      </c>
      <c r="G3543" s="237" t="str">
        <f t="shared" si="596"/>
        <v>0524</v>
      </c>
      <c r="H3543" s="237" t="s">
        <v>1652</v>
      </c>
      <c r="I3543" s="237" t="str">
        <f t="shared" si="597"/>
        <v>気仙沼市唐桑町只越３６６番地５</v>
      </c>
      <c r="J3543" s="237" t="s">
        <v>1653</v>
      </c>
      <c r="K3543" s="237" t="s">
        <v>1654</v>
      </c>
      <c r="L3543" s="237" t="s">
        <v>248</v>
      </c>
      <c r="M3543" s="237" t="s">
        <v>1655</v>
      </c>
      <c r="N3543" s="237" t="s">
        <v>15418</v>
      </c>
      <c r="O3543" s="237" t="s">
        <v>15419</v>
      </c>
      <c r="P3543" s="237" t="s">
        <v>6805</v>
      </c>
      <c r="Q3543" s="237" t="s">
        <v>6813</v>
      </c>
      <c r="R3543" s="237" t="s">
        <v>15431</v>
      </c>
      <c r="S3543" s="237" t="s">
        <v>15421</v>
      </c>
      <c r="T3543" s="237" t="s">
        <v>15432</v>
      </c>
      <c r="U3543" s="237" t="s">
        <v>15433</v>
      </c>
      <c r="V3543" s="237" t="s">
        <v>14625</v>
      </c>
      <c r="W3543" s="237"/>
      <c r="X3543" s="237"/>
      <c r="Y3543" s="237" t="s">
        <v>15418</v>
      </c>
      <c r="Z3543" s="237" t="s">
        <v>15419</v>
      </c>
      <c r="AA3543" s="237" t="str">
        <f t="shared" si="598"/>
        <v>ミナミサンリクチョウソウダンシエンセンター</v>
      </c>
      <c r="AB3543" s="237" t="s">
        <v>6805</v>
      </c>
      <c r="AC3543" s="237" t="str">
        <f t="shared" si="599"/>
        <v>986</v>
      </c>
      <c r="AD3543" s="237" t="str">
        <f t="shared" si="600"/>
        <v>0725</v>
      </c>
      <c r="AE3543" s="237" t="s">
        <v>6813</v>
      </c>
      <c r="AF3543" s="237" t="s">
        <v>15420</v>
      </c>
      <c r="AG3543" s="237" t="str">
        <f t="shared" si="601"/>
        <v>本吉郡南三陸町志津川沼田14番地3</v>
      </c>
      <c r="AH3543" s="237" t="s">
        <v>15421</v>
      </c>
      <c r="AI3543" s="237" t="s">
        <v>15432</v>
      </c>
      <c r="AJ3543" s="237" t="s">
        <v>260</v>
      </c>
    </row>
    <row r="3544" spans="1:36">
      <c r="A3544" s="237" t="str">
        <f t="shared" si="593"/>
        <v>0435100011相談支援事業</v>
      </c>
      <c r="B3544" s="237" t="s">
        <v>7277</v>
      </c>
      <c r="C3544" s="237" t="s">
        <v>7278</v>
      </c>
      <c r="D3544" s="237" t="str">
        <f t="shared" si="594"/>
        <v>シャカイフクシホウジンツドイノイエ</v>
      </c>
      <c r="E3544" s="237" t="s">
        <v>7279</v>
      </c>
      <c r="F3544" s="237" t="str">
        <f t="shared" si="595"/>
        <v>984</v>
      </c>
      <c r="G3544" s="237" t="str">
        <f t="shared" si="596"/>
        <v>0838</v>
      </c>
      <c r="H3544" s="237" t="s">
        <v>7280</v>
      </c>
      <c r="I3544" s="237" t="str">
        <f t="shared" si="597"/>
        <v>仙台市若林区上飯田一丁目１７番５８号</v>
      </c>
      <c r="J3544" s="237" t="s">
        <v>7281</v>
      </c>
      <c r="K3544" s="237" t="s">
        <v>7282</v>
      </c>
      <c r="L3544" s="237" t="s">
        <v>248</v>
      </c>
      <c r="M3544" s="237" t="s">
        <v>7283</v>
      </c>
      <c r="N3544" s="237" t="s">
        <v>15434</v>
      </c>
      <c r="O3544" s="237" t="s">
        <v>15435</v>
      </c>
      <c r="P3544" s="237" t="s">
        <v>7106</v>
      </c>
      <c r="Q3544" s="237" t="s">
        <v>6875</v>
      </c>
      <c r="R3544" s="237" t="s">
        <v>15436</v>
      </c>
      <c r="S3544" s="237" t="s">
        <v>7287</v>
      </c>
      <c r="T3544" s="237" t="s">
        <v>7288</v>
      </c>
      <c r="U3544" s="237" t="s">
        <v>15437</v>
      </c>
      <c r="V3544" s="237" t="s">
        <v>14621</v>
      </c>
      <c r="W3544" s="237"/>
      <c r="X3544" s="237"/>
      <c r="Y3544" s="237" t="s">
        <v>15438</v>
      </c>
      <c r="Z3544" s="237" t="s">
        <v>15439</v>
      </c>
      <c r="AA3544" s="237" t="str">
        <f t="shared" si="598"/>
        <v>トビラ</v>
      </c>
      <c r="AB3544" s="237" t="s">
        <v>7106</v>
      </c>
      <c r="AC3544" s="237" t="str">
        <f t="shared" si="599"/>
        <v>980</v>
      </c>
      <c r="AD3544" s="237" t="str">
        <f t="shared" si="600"/>
        <v>0824</v>
      </c>
      <c r="AE3544" s="237" t="s">
        <v>6875</v>
      </c>
      <c r="AF3544" s="237" t="s">
        <v>15436</v>
      </c>
      <c r="AG3544" s="237" t="str">
        <f t="shared" si="601"/>
        <v>仙台市青葉区支倉町2-35</v>
      </c>
      <c r="AH3544" s="237" t="s">
        <v>7287</v>
      </c>
      <c r="AI3544" s="237" t="s">
        <v>7288</v>
      </c>
      <c r="AJ3544" s="237" t="s">
        <v>260</v>
      </c>
    </row>
    <row r="3545" spans="1:36">
      <c r="A3545" s="237" t="str">
        <f t="shared" si="593"/>
        <v>0435100011計画相談支援</v>
      </c>
      <c r="B3545" s="237" t="s">
        <v>7277</v>
      </c>
      <c r="C3545" s="237" t="s">
        <v>7278</v>
      </c>
      <c r="D3545" s="237" t="str">
        <f t="shared" si="594"/>
        <v>シャカイフクシホウジンツドイノイエ</v>
      </c>
      <c r="E3545" s="237" t="s">
        <v>7279</v>
      </c>
      <c r="F3545" s="237" t="str">
        <f t="shared" si="595"/>
        <v>984</v>
      </c>
      <c r="G3545" s="237" t="str">
        <f t="shared" si="596"/>
        <v>0838</v>
      </c>
      <c r="H3545" s="237" t="s">
        <v>7280</v>
      </c>
      <c r="I3545" s="237" t="str">
        <f t="shared" si="597"/>
        <v>仙台市若林区上飯田一丁目１７番５８号</v>
      </c>
      <c r="J3545" s="237" t="s">
        <v>7281</v>
      </c>
      <c r="K3545" s="237" t="s">
        <v>7282</v>
      </c>
      <c r="L3545" s="237" t="s">
        <v>248</v>
      </c>
      <c r="M3545" s="237" t="s">
        <v>7283</v>
      </c>
      <c r="N3545" s="237" t="s">
        <v>15434</v>
      </c>
      <c r="O3545" s="237" t="s">
        <v>15435</v>
      </c>
      <c r="P3545" s="237" t="s">
        <v>7106</v>
      </c>
      <c r="Q3545" s="237" t="s">
        <v>6875</v>
      </c>
      <c r="R3545" s="237" t="s">
        <v>15436</v>
      </c>
      <c r="S3545" s="237" t="s">
        <v>7287</v>
      </c>
      <c r="T3545" s="237" t="s">
        <v>7288</v>
      </c>
      <c r="U3545" s="237" t="s">
        <v>15437</v>
      </c>
      <c r="V3545" s="237" t="s">
        <v>14641</v>
      </c>
      <c r="W3545" s="237"/>
      <c r="X3545" s="237"/>
      <c r="Y3545" s="237" t="s">
        <v>15434</v>
      </c>
      <c r="Z3545" s="237" t="s">
        <v>15435</v>
      </c>
      <c r="AA3545" s="237" t="str">
        <f t="shared" si="598"/>
        <v>ショウガイシャソウダンシエンジギョウショ　トビラ</v>
      </c>
      <c r="AB3545" s="237" t="s">
        <v>7106</v>
      </c>
      <c r="AC3545" s="237" t="str">
        <f t="shared" si="599"/>
        <v>980</v>
      </c>
      <c r="AD3545" s="237" t="str">
        <f t="shared" si="600"/>
        <v>0824</v>
      </c>
      <c r="AE3545" s="237" t="s">
        <v>6875</v>
      </c>
      <c r="AF3545" s="237" t="s">
        <v>15436</v>
      </c>
      <c r="AG3545" s="237" t="str">
        <f t="shared" si="601"/>
        <v>仙台市青葉区支倉町2-35</v>
      </c>
      <c r="AH3545" s="237" t="s">
        <v>7287</v>
      </c>
      <c r="AI3545" s="237" t="s">
        <v>7288</v>
      </c>
      <c r="AJ3545" s="237" t="s">
        <v>260</v>
      </c>
    </row>
    <row r="3546" spans="1:36">
      <c r="A3546" s="237" t="str">
        <f t="shared" si="593"/>
        <v>0435100011地域移行支援</v>
      </c>
      <c r="B3546" s="237" t="s">
        <v>7277</v>
      </c>
      <c r="C3546" s="237" t="s">
        <v>7278</v>
      </c>
      <c r="D3546" s="237" t="str">
        <f t="shared" si="594"/>
        <v>シャカイフクシホウジンツドイノイエ</v>
      </c>
      <c r="E3546" s="237" t="s">
        <v>7279</v>
      </c>
      <c r="F3546" s="237" t="str">
        <f t="shared" si="595"/>
        <v>984</v>
      </c>
      <c r="G3546" s="237" t="str">
        <f t="shared" si="596"/>
        <v>0838</v>
      </c>
      <c r="H3546" s="237" t="s">
        <v>7280</v>
      </c>
      <c r="I3546" s="237" t="str">
        <f t="shared" si="597"/>
        <v>仙台市若林区上飯田一丁目１７番５８号</v>
      </c>
      <c r="J3546" s="237" t="s">
        <v>7281</v>
      </c>
      <c r="K3546" s="237" t="s">
        <v>7282</v>
      </c>
      <c r="L3546" s="237" t="s">
        <v>248</v>
      </c>
      <c r="M3546" s="237" t="s">
        <v>7283</v>
      </c>
      <c r="N3546" s="237" t="s">
        <v>15434</v>
      </c>
      <c r="O3546" s="237" t="s">
        <v>15435</v>
      </c>
      <c r="P3546" s="237" t="s">
        <v>7106</v>
      </c>
      <c r="Q3546" s="237" t="s">
        <v>6875</v>
      </c>
      <c r="R3546" s="237" t="s">
        <v>15436</v>
      </c>
      <c r="S3546" s="237" t="s">
        <v>7287</v>
      </c>
      <c r="T3546" s="237" t="s">
        <v>7288</v>
      </c>
      <c r="U3546" s="237" t="s">
        <v>15437</v>
      </c>
      <c r="V3546" s="237" t="s">
        <v>14623</v>
      </c>
      <c r="W3546" s="237"/>
      <c r="X3546" s="237"/>
      <c r="Y3546" s="237" t="s">
        <v>15434</v>
      </c>
      <c r="Z3546" s="237" t="s">
        <v>15435</v>
      </c>
      <c r="AA3546" s="237" t="str">
        <f t="shared" si="598"/>
        <v>ショウガイシャソウダンシエンジギョウショ　トビラ</v>
      </c>
      <c r="AB3546" s="237" t="s">
        <v>7106</v>
      </c>
      <c r="AC3546" s="237" t="str">
        <f t="shared" si="599"/>
        <v>980</v>
      </c>
      <c r="AD3546" s="237" t="str">
        <f t="shared" si="600"/>
        <v>0824</v>
      </c>
      <c r="AE3546" s="237" t="s">
        <v>6875</v>
      </c>
      <c r="AF3546" s="237" t="s">
        <v>15436</v>
      </c>
      <c r="AG3546" s="237" t="str">
        <f t="shared" si="601"/>
        <v>仙台市青葉区支倉町2-35</v>
      </c>
      <c r="AH3546" s="237" t="s">
        <v>7287</v>
      </c>
      <c r="AI3546" s="237" t="s">
        <v>7288</v>
      </c>
      <c r="AJ3546" s="237" t="s">
        <v>260</v>
      </c>
    </row>
    <row r="3547" spans="1:36">
      <c r="A3547" s="237" t="str">
        <f t="shared" si="593"/>
        <v>0435100011地域定着支援</v>
      </c>
      <c r="B3547" s="237" t="s">
        <v>7277</v>
      </c>
      <c r="C3547" s="237" t="s">
        <v>7278</v>
      </c>
      <c r="D3547" s="237" t="str">
        <f t="shared" si="594"/>
        <v>シャカイフクシホウジンツドイノイエ</v>
      </c>
      <c r="E3547" s="237" t="s">
        <v>7279</v>
      </c>
      <c r="F3547" s="237" t="str">
        <f t="shared" si="595"/>
        <v>984</v>
      </c>
      <c r="G3547" s="237" t="str">
        <f t="shared" si="596"/>
        <v>0838</v>
      </c>
      <c r="H3547" s="237" t="s">
        <v>7280</v>
      </c>
      <c r="I3547" s="237" t="str">
        <f t="shared" si="597"/>
        <v>仙台市若林区上飯田一丁目１７番５８号</v>
      </c>
      <c r="J3547" s="237" t="s">
        <v>7281</v>
      </c>
      <c r="K3547" s="237" t="s">
        <v>7282</v>
      </c>
      <c r="L3547" s="237" t="s">
        <v>248</v>
      </c>
      <c r="M3547" s="237" t="s">
        <v>7283</v>
      </c>
      <c r="N3547" s="237" t="s">
        <v>15434</v>
      </c>
      <c r="O3547" s="237" t="s">
        <v>15435</v>
      </c>
      <c r="P3547" s="237" t="s">
        <v>7106</v>
      </c>
      <c r="Q3547" s="237" t="s">
        <v>6875</v>
      </c>
      <c r="R3547" s="237" t="s">
        <v>15436</v>
      </c>
      <c r="S3547" s="237" t="s">
        <v>7287</v>
      </c>
      <c r="T3547" s="237" t="s">
        <v>7288</v>
      </c>
      <c r="U3547" s="237" t="s">
        <v>15437</v>
      </c>
      <c r="V3547" s="237" t="s">
        <v>14625</v>
      </c>
      <c r="W3547" s="237"/>
      <c r="X3547" s="237"/>
      <c r="Y3547" s="237" t="s">
        <v>15434</v>
      </c>
      <c r="Z3547" s="237" t="s">
        <v>15435</v>
      </c>
      <c r="AA3547" s="237" t="str">
        <f t="shared" si="598"/>
        <v>ショウガイシャソウダンシエンジギョウショ　トビラ</v>
      </c>
      <c r="AB3547" s="237" t="s">
        <v>7106</v>
      </c>
      <c r="AC3547" s="237" t="str">
        <f t="shared" si="599"/>
        <v>980</v>
      </c>
      <c r="AD3547" s="237" t="str">
        <f t="shared" si="600"/>
        <v>0824</v>
      </c>
      <c r="AE3547" s="237" t="s">
        <v>6875</v>
      </c>
      <c r="AF3547" s="237" t="s">
        <v>15436</v>
      </c>
      <c r="AG3547" s="237" t="str">
        <f t="shared" si="601"/>
        <v>仙台市青葉区支倉町2-35</v>
      </c>
      <c r="AH3547" s="237" t="s">
        <v>7287</v>
      </c>
      <c r="AI3547" s="237" t="s">
        <v>7288</v>
      </c>
      <c r="AJ3547" s="237" t="s">
        <v>260</v>
      </c>
    </row>
    <row r="3548" spans="1:36">
      <c r="A3548" s="237" t="str">
        <f t="shared" si="593"/>
        <v>0435100029相談支援事業</v>
      </c>
      <c r="B3548" s="237" t="s">
        <v>15440</v>
      </c>
      <c r="C3548" s="237" t="s">
        <v>15441</v>
      </c>
      <c r="D3548" s="237" t="str">
        <f t="shared" si="594"/>
        <v>シャカイフクシホウジンセンダイシシャカイフクシキョウギカイ</v>
      </c>
      <c r="E3548" s="237" t="s">
        <v>6983</v>
      </c>
      <c r="F3548" s="237" t="str">
        <f t="shared" si="595"/>
        <v>980</v>
      </c>
      <c r="G3548" s="237" t="str">
        <f t="shared" si="596"/>
        <v>0022</v>
      </c>
      <c r="H3548" s="237" t="s">
        <v>6984</v>
      </c>
      <c r="I3548" s="237" t="str">
        <f t="shared" si="597"/>
        <v>仙台市青葉区五橋二丁目１２番２号</v>
      </c>
      <c r="J3548" s="237" t="s">
        <v>15442</v>
      </c>
      <c r="K3548" s="237" t="s">
        <v>15443</v>
      </c>
      <c r="L3548" s="237" t="s">
        <v>353</v>
      </c>
      <c r="M3548" s="237" t="s">
        <v>15444</v>
      </c>
      <c r="N3548" s="237" t="s">
        <v>15445</v>
      </c>
      <c r="O3548" s="237" t="s">
        <v>15446</v>
      </c>
      <c r="P3548" s="237" t="s">
        <v>7540</v>
      </c>
      <c r="Q3548" s="237" t="s">
        <v>6875</v>
      </c>
      <c r="R3548" s="237" t="s">
        <v>15447</v>
      </c>
      <c r="S3548" s="237" t="s">
        <v>15448</v>
      </c>
      <c r="T3548" s="237" t="s">
        <v>15449</v>
      </c>
      <c r="U3548" s="237" t="s">
        <v>15450</v>
      </c>
      <c r="V3548" s="237" t="s">
        <v>14621</v>
      </c>
      <c r="W3548" s="237"/>
      <c r="X3548" s="237"/>
      <c r="Y3548" s="237" t="s">
        <v>15451</v>
      </c>
      <c r="Z3548" s="237" t="s">
        <v>15452</v>
      </c>
      <c r="AA3548" s="237" t="str">
        <f t="shared" si="598"/>
        <v>センダイシアオバショウガイシャセイカツシエンセンター</v>
      </c>
      <c r="AB3548" s="237" t="s">
        <v>7540</v>
      </c>
      <c r="AC3548" s="237" t="str">
        <f t="shared" si="599"/>
        <v>980</v>
      </c>
      <c r="AD3548" s="237" t="str">
        <f t="shared" si="600"/>
        <v>0802</v>
      </c>
      <c r="AE3548" s="237" t="s">
        <v>6875</v>
      </c>
      <c r="AF3548" s="237" t="s">
        <v>15447</v>
      </c>
      <c r="AG3548" s="237" t="str">
        <f t="shared" si="601"/>
        <v>仙台市青葉区二日町４－３</v>
      </c>
      <c r="AH3548" s="237" t="s">
        <v>15448</v>
      </c>
      <c r="AI3548" s="237" t="s">
        <v>15449</v>
      </c>
      <c r="AJ3548" s="237" t="s">
        <v>260</v>
      </c>
    </row>
    <row r="3549" spans="1:36">
      <c r="A3549" s="237" t="str">
        <f t="shared" si="593"/>
        <v>0435100029計画相談支援</v>
      </c>
      <c r="B3549" s="237" t="s">
        <v>15440</v>
      </c>
      <c r="C3549" s="237" t="s">
        <v>15441</v>
      </c>
      <c r="D3549" s="237" t="str">
        <f t="shared" si="594"/>
        <v>シャカイフクシホウジンセンダイシシャカイフクシキョウギカイ</v>
      </c>
      <c r="E3549" s="237" t="s">
        <v>6983</v>
      </c>
      <c r="F3549" s="237" t="str">
        <f t="shared" si="595"/>
        <v>980</v>
      </c>
      <c r="G3549" s="237" t="str">
        <f t="shared" si="596"/>
        <v>0022</v>
      </c>
      <c r="H3549" s="237" t="s">
        <v>6984</v>
      </c>
      <c r="I3549" s="237" t="str">
        <f t="shared" si="597"/>
        <v>仙台市青葉区五橋二丁目１２番２号</v>
      </c>
      <c r="J3549" s="237" t="s">
        <v>15442</v>
      </c>
      <c r="K3549" s="237" t="s">
        <v>15443</v>
      </c>
      <c r="L3549" s="237" t="s">
        <v>353</v>
      </c>
      <c r="M3549" s="237" t="s">
        <v>15444</v>
      </c>
      <c r="N3549" s="237" t="s">
        <v>15445</v>
      </c>
      <c r="O3549" s="237" t="s">
        <v>15446</v>
      </c>
      <c r="P3549" s="237" t="s">
        <v>7540</v>
      </c>
      <c r="Q3549" s="237" t="s">
        <v>6875</v>
      </c>
      <c r="R3549" s="237" t="s">
        <v>15447</v>
      </c>
      <c r="S3549" s="237" t="s">
        <v>15448</v>
      </c>
      <c r="T3549" s="237" t="s">
        <v>15449</v>
      </c>
      <c r="U3549" s="237" t="s">
        <v>15450</v>
      </c>
      <c r="V3549" s="237" t="s">
        <v>14641</v>
      </c>
      <c r="W3549" s="237"/>
      <c r="X3549" s="237"/>
      <c r="Y3549" s="237" t="s">
        <v>15445</v>
      </c>
      <c r="Z3549" s="237" t="s">
        <v>15446</v>
      </c>
      <c r="AA3549" s="237" t="str">
        <f t="shared" si="598"/>
        <v>ショウガイシャソウダンシエンジギョウショ　フラットアオバ</v>
      </c>
      <c r="AB3549" s="237" t="s">
        <v>7540</v>
      </c>
      <c r="AC3549" s="237" t="str">
        <f t="shared" si="599"/>
        <v>980</v>
      </c>
      <c r="AD3549" s="237" t="str">
        <f t="shared" si="600"/>
        <v>0802</v>
      </c>
      <c r="AE3549" s="237" t="s">
        <v>6875</v>
      </c>
      <c r="AF3549" s="237" t="s">
        <v>15447</v>
      </c>
      <c r="AG3549" s="237" t="str">
        <f t="shared" si="601"/>
        <v>仙台市青葉区二日町４－３</v>
      </c>
      <c r="AH3549" s="237" t="s">
        <v>15448</v>
      </c>
      <c r="AI3549" s="237" t="s">
        <v>15449</v>
      </c>
      <c r="AJ3549" s="237" t="s">
        <v>260</v>
      </c>
    </row>
    <row r="3550" spans="1:36">
      <c r="A3550" s="237" t="str">
        <f t="shared" si="593"/>
        <v>0435100029地域移行支援</v>
      </c>
      <c r="B3550" s="237" t="s">
        <v>15440</v>
      </c>
      <c r="C3550" s="237" t="s">
        <v>15441</v>
      </c>
      <c r="D3550" s="237" t="str">
        <f t="shared" si="594"/>
        <v>シャカイフクシホウジンセンダイシシャカイフクシキョウギカイ</v>
      </c>
      <c r="E3550" s="237" t="s">
        <v>6983</v>
      </c>
      <c r="F3550" s="237" t="str">
        <f t="shared" si="595"/>
        <v>980</v>
      </c>
      <c r="G3550" s="237" t="str">
        <f t="shared" si="596"/>
        <v>0022</v>
      </c>
      <c r="H3550" s="237" t="s">
        <v>6984</v>
      </c>
      <c r="I3550" s="237" t="str">
        <f t="shared" si="597"/>
        <v>仙台市青葉区五橋二丁目１２番２号</v>
      </c>
      <c r="J3550" s="237" t="s">
        <v>15442</v>
      </c>
      <c r="K3550" s="237" t="s">
        <v>15443</v>
      </c>
      <c r="L3550" s="237" t="s">
        <v>353</v>
      </c>
      <c r="M3550" s="237" t="s">
        <v>15444</v>
      </c>
      <c r="N3550" s="237" t="s">
        <v>15445</v>
      </c>
      <c r="O3550" s="237" t="s">
        <v>15446</v>
      </c>
      <c r="P3550" s="237" t="s">
        <v>7540</v>
      </c>
      <c r="Q3550" s="237" t="s">
        <v>6875</v>
      </c>
      <c r="R3550" s="237" t="s">
        <v>15447</v>
      </c>
      <c r="S3550" s="237" t="s">
        <v>15448</v>
      </c>
      <c r="T3550" s="237" t="s">
        <v>15449</v>
      </c>
      <c r="U3550" s="237" t="s">
        <v>15450</v>
      </c>
      <c r="V3550" s="237" t="s">
        <v>14623</v>
      </c>
      <c r="W3550" s="237"/>
      <c r="X3550" s="237"/>
      <c r="Y3550" s="237" t="s">
        <v>15445</v>
      </c>
      <c r="Z3550" s="237" t="s">
        <v>15446</v>
      </c>
      <c r="AA3550" s="237" t="str">
        <f t="shared" si="598"/>
        <v>ショウガイシャソウダンシエンジギョウショ　フラットアオバ</v>
      </c>
      <c r="AB3550" s="237" t="s">
        <v>7540</v>
      </c>
      <c r="AC3550" s="237" t="str">
        <f t="shared" si="599"/>
        <v>980</v>
      </c>
      <c r="AD3550" s="237" t="str">
        <f t="shared" si="600"/>
        <v>0802</v>
      </c>
      <c r="AE3550" s="237" t="s">
        <v>6875</v>
      </c>
      <c r="AF3550" s="237" t="s">
        <v>15447</v>
      </c>
      <c r="AG3550" s="237" t="str">
        <f t="shared" si="601"/>
        <v>仙台市青葉区二日町４－３</v>
      </c>
      <c r="AH3550" s="237" t="s">
        <v>15448</v>
      </c>
      <c r="AI3550" s="237" t="s">
        <v>15449</v>
      </c>
      <c r="AJ3550" s="237" t="s">
        <v>260</v>
      </c>
    </row>
    <row r="3551" spans="1:36">
      <c r="A3551" s="237" t="str">
        <f t="shared" si="593"/>
        <v>0435100029地域定着支援</v>
      </c>
      <c r="B3551" s="237" t="s">
        <v>15440</v>
      </c>
      <c r="C3551" s="237" t="s">
        <v>15441</v>
      </c>
      <c r="D3551" s="237" t="str">
        <f t="shared" si="594"/>
        <v>シャカイフクシホウジンセンダイシシャカイフクシキョウギカイ</v>
      </c>
      <c r="E3551" s="237" t="s">
        <v>6983</v>
      </c>
      <c r="F3551" s="237" t="str">
        <f t="shared" si="595"/>
        <v>980</v>
      </c>
      <c r="G3551" s="237" t="str">
        <f t="shared" si="596"/>
        <v>0022</v>
      </c>
      <c r="H3551" s="237" t="s">
        <v>6984</v>
      </c>
      <c r="I3551" s="237" t="str">
        <f t="shared" si="597"/>
        <v>仙台市青葉区五橋二丁目１２番２号</v>
      </c>
      <c r="J3551" s="237" t="s">
        <v>15442</v>
      </c>
      <c r="K3551" s="237" t="s">
        <v>15443</v>
      </c>
      <c r="L3551" s="237" t="s">
        <v>353</v>
      </c>
      <c r="M3551" s="237" t="s">
        <v>15444</v>
      </c>
      <c r="N3551" s="237" t="s">
        <v>15445</v>
      </c>
      <c r="O3551" s="237" t="s">
        <v>15446</v>
      </c>
      <c r="P3551" s="237" t="s">
        <v>7540</v>
      </c>
      <c r="Q3551" s="237" t="s">
        <v>6875</v>
      </c>
      <c r="R3551" s="237" t="s">
        <v>15447</v>
      </c>
      <c r="S3551" s="237" t="s">
        <v>15448</v>
      </c>
      <c r="T3551" s="237" t="s">
        <v>15449</v>
      </c>
      <c r="U3551" s="237" t="s">
        <v>15450</v>
      </c>
      <c r="V3551" s="237" t="s">
        <v>14625</v>
      </c>
      <c r="W3551" s="237"/>
      <c r="X3551" s="237"/>
      <c r="Y3551" s="237" t="s">
        <v>15445</v>
      </c>
      <c r="Z3551" s="237" t="s">
        <v>15446</v>
      </c>
      <c r="AA3551" s="237" t="str">
        <f t="shared" si="598"/>
        <v>ショウガイシャソウダンシエンジギョウショ　フラットアオバ</v>
      </c>
      <c r="AB3551" s="237" t="s">
        <v>7540</v>
      </c>
      <c r="AC3551" s="237" t="str">
        <f t="shared" si="599"/>
        <v>980</v>
      </c>
      <c r="AD3551" s="237" t="str">
        <f t="shared" si="600"/>
        <v>0802</v>
      </c>
      <c r="AE3551" s="237" t="s">
        <v>6875</v>
      </c>
      <c r="AF3551" s="237" t="s">
        <v>15447</v>
      </c>
      <c r="AG3551" s="237" t="str">
        <f t="shared" si="601"/>
        <v>仙台市青葉区二日町４－３</v>
      </c>
      <c r="AH3551" s="237" t="s">
        <v>15448</v>
      </c>
      <c r="AI3551" s="237" t="s">
        <v>15449</v>
      </c>
      <c r="AJ3551" s="237" t="s">
        <v>260</v>
      </c>
    </row>
    <row r="3552" spans="1:36">
      <c r="A3552" s="237" t="str">
        <f t="shared" si="593"/>
        <v>0435100037相談支援事業</v>
      </c>
      <c r="B3552" s="237" t="s">
        <v>15453</v>
      </c>
      <c r="C3552" s="237" t="s">
        <v>15454</v>
      </c>
      <c r="D3552" s="237" t="str">
        <f t="shared" si="594"/>
        <v>シャカイフクシホウジンリョクセンカイ</v>
      </c>
      <c r="E3552" s="237" t="s">
        <v>9558</v>
      </c>
      <c r="F3552" s="237" t="str">
        <f t="shared" si="595"/>
        <v>981</v>
      </c>
      <c r="G3552" s="237" t="str">
        <f t="shared" si="596"/>
        <v>3131</v>
      </c>
      <c r="H3552" s="237" t="s">
        <v>15455</v>
      </c>
      <c r="I3552" s="237" t="str">
        <f t="shared" si="597"/>
        <v>仙台市泉区七北田大沢鳥谷ヶ沢８－１１</v>
      </c>
      <c r="J3552" s="237" t="s">
        <v>12660</v>
      </c>
      <c r="K3552" s="237" t="s">
        <v>12661</v>
      </c>
      <c r="L3552" s="237" t="s">
        <v>248</v>
      </c>
      <c r="M3552" s="237" t="s">
        <v>15456</v>
      </c>
      <c r="N3552" s="237" t="s">
        <v>15457</v>
      </c>
      <c r="O3552" s="237" t="s">
        <v>15458</v>
      </c>
      <c r="P3552" s="237" t="s">
        <v>6874</v>
      </c>
      <c r="Q3552" s="237" t="s">
        <v>6875</v>
      </c>
      <c r="R3552" s="237" t="s">
        <v>15459</v>
      </c>
      <c r="S3552" s="237" t="s">
        <v>15460</v>
      </c>
      <c r="T3552" s="237" t="s">
        <v>15461</v>
      </c>
      <c r="U3552" s="237" t="s">
        <v>15462</v>
      </c>
      <c r="V3552" s="237" t="s">
        <v>14621</v>
      </c>
      <c r="W3552" s="237"/>
      <c r="X3552" s="237"/>
      <c r="Y3552" s="237" t="s">
        <v>15463</v>
      </c>
      <c r="Z3552" s="237" t="s">
        <v>15464</v>
      </c>
      <c r="AA3552" s="237" t="str">
        <f t="shared" si="598"/>
        <v>ホットスペース</v>
      </c>
      <c r="AB3552" s="237" t="s">
        <v>6874</v>
      </c>
      <c r="AC3552" s="237" t="str">
        <f t="shared" si="599"/>
        <v>980</v>
      </c>
      <c r="AD3552" s="237" t="str">
        <f t="shared" si="600"/>
        <v>0845</v>
      </c>
      <c r="AE3552" s="237" t="s">
        <v>6875</v>
      </c>
      <c r="AF3552" s="237" t="s">
        <v>15459</v>
      </c>
      <c r="AG3552" s="237" t="str">
        <f t="shared" si="601"/>
        <v>仙台市青葉区荒巻字三居沢１２－１</v>
      </c>
      <c r="AH3552" s="237" t="s">
        <v>15460</v>
      </c>
      <c r="AI3552" s="237" t="s">
        <v>15461</v>
      </c>
      <c r="AJ3552" s="237" t="s">
        <v>260</v>
      </c>
    </row>
    <row r="3553" spans="1:36">
      <c r="A3553" s="237" t="str">
        <f t="shared" si="593"/>
        <v>0435100037計画相談支援</v>
      </c>
      <c r="B3553" s="237" t="s">
        <v>15453</v>
      </c>
      <c r="C3553" s="237" t="s">
        <v>15454</v>
      </c>
      <c r="D3553" s="237" t="str">
        <f t="shared" si="594"/>
        <v>シャカイフクシホウジンリョクセンカイ</v>
      </c>
      <c r="E3553" s="237" t="s">
        <v>9558</v>
      </c>
      <c r="F3553" s="237" t="str">
        <f t="shared" si="595"/>
        <v>981</v>
      </c>
      <c r="G3553" s="237" t="str">
        <f t="shared" si="596"/>
        <v>3131</v>
      </c>
      <c r="H3553" s="237" t="s">
        <v>15455</v>
      </c>
      <c r="I3553" s="237" t="str">
        <f t="shared" si="597"/>
        <v>仙台市泉区七北田大沢鳥谷ヶ沢８－１１</v>
      </c>
      <c r="J3553" s="237" t="s">
        <v>12660</v>
      </c>
      <c r="K3553" s="237" t="s">
        <v>12661</v>
      </c>
      <c r="L3553" s="237" t="s">
        <v>248</v>
      </c>
      <c r="M3553" s="237" t="s">
        <v>15456</v>
      </c>
      <c r="N3553" s="237" t="s">
        <v>15457</v>
      </c>
      <c r="O3553" s="237" t="s">
        <v>15458</v>
      </c>
      <c r="P3553" s="237" t="s">
        <v>6874</v>
      </c>
      <c r="Q3553" s="237" t="s">
        <v>6875</v>
      </c>
      <c r="R3553" s="237" t="s">
        <v>15459</v>
      </c>
      <c r="S3553" s="237" t="s">
        <v>15460</v>
      </c>
      <c r="T3553" s="237" t="s">
        <v>15461</v>
      </c>
      <c r="U3553" s="237" t="s">
        <v>15462</v>
      </c>
      <c r="V3553" s="237" t="s">
        <v>14641</v>
      </c>
      <c r="W3553" s="237"/>
      <c r="X3553" s="237"/>
      <c r="Y3553" s="237" t="s">
        <v>15457</v>
      </c>
      <c r="Z3553" s="237" t="s">
        <v>15458</v>
      </c>
      <c r="AA3553" s="237" t="str">
        <f t="shared" si="598"/>
        <v>ショウガイシャソウダンシエンジギョウショホットスペース</v>
      </c>
      <c r="AB3553" s="237" t="s">
        <v>6874</v>
      </c>
      <c r="AC3553" s="237" t="str">
        <f t="shared" si="599"/>
        <v>980</v>
      </c>
      <c r="AD3553" s="237" t="str">
        <f t="shared" si="600"/>
        <v>0845</v>
      </c>
      <c r="AE3553" s="237" t="s">
        <v>6875</v>
      </c>
      <c r="AF3553" s="237" t="s">
        <v>15459</v>
      </c>
      <c r="AG3553" s="237" t="str">
        <f t="shared" si="601"/>
        <v>仙台市青葉区荒巻字三居沢１２－１</v>
      </c>
      <c r="AH3553" s="237" t="s">
        <v>15460</v>
      </c>
      <c r="AI3553" s="237" t="s">
        <v>15461</v>
      </c>
      <c r="AJ3553" s="237" t="s">
        <v>260</v>
      </c>
    </row>
    <row r="3554" spans="1:36">
      <c r="A3554" s="237" t="str">
        <f t="shared" si="593"/>
        <v>0435100037地域移行支援</v>
      </c>
      <c r="B3554" s="237" t="s">
        <v>15453</v>
      </c>
      <c r="C3554" s="237" t="s">
        <v>15454</v>
      </c>
      <c r="D3554" s="237" t="str">
        <f t="shared" si="594"/>
        <v>シャカイフクシホウジンリョクセンカイ</v>
      </c>
      <c r="E3554" s="237" t="s">
        <v>9558</v>
      </c>
      <c r="F3554" s="237" t="str">
        <f t="shared" si="595"/>
        <v>981</v>
      </c>
      <c r="G3554" s="237" t="str">
        <f t="shared" si="596"/>
        <v>3131</v>
      </c>
      <c r="H3554" s="237" t="s">
        <v>15455</v>
      </c>
      <c r="I3554" s="237" t="str">
        <f t="shared" si="597"/>
        <v>仙台市泉区七北田大沢鳥谷ヶ沢８－１１</v>
      </c>
      <c r="J3554" s="237" t="s">
        <v>12660</v>
      </c>
      <c r="K3554" s="237" t="s">
        <v>12661</v>
      </c>
      <c r="L3554" s="237" t="s">
        <v>248</v>
      </c>
      <c r="M3554" s="237" t="s">
        <v>15456</v>
      </c>
      <c r="N3554" s="237" t="s">
        <v>15457</v>
      </c>
      <c r="O3554" s="237" t="s">
        <v>15458</v>
      </c>
      <c r="P3554" s="237" t="s">
        <v>6874</v>
      </c>
      <c r="Q3554" s="237" t="s">
        <v>6875</v>
      </c>
      <c r="R3554" s="237" t="s">
        <v>15459</v>
      </c>
      <c r="S3554" s="237" t="s">
        <v>15460</v>
      </c>
      <c r="T3554" s="237" t="s">
        <v>15461</v>
      </c>
      <c r="U3554" s="237" t="s">
        <v>15462</v>
      </c>
      <c r="V3554" s="237" t="s">
        <v>14623</v>
      </c>
      <c r="W3554" s="237"/>
      <c r="X3554" s="237"/>
      <c r="Y3554" s="237" t="s">
        <v>15457</v>
      </c>
      <c r="Z3554" s="237" t="s">
        <v>15458</v>
      </c>
      <c r="AA3554" s="237" t="str">
        <f t="shared" si="598"/>
        <v>ショウガイシャソウダンシエンジギョウショホットスペース</v>
      </c>
      <c r="AB3554" s="237" t="s">
        <v>6874</v>
      </c>
      <c r="AC3554" s="237" t="str">
        <f t="shared" si="599"/>
        <v>980</v>
      </c>
      <c r="AD3554" s="237" t="str">
        <f t="shared" si="600"/>
        <v>0845</v>
      </c>
      <c r="AE3554" s="237" t="s">
        <v>6875</v>
      </c>
      <c r="AF3554" s="237" t="s">
        <v>15459</v>
      </c>
      <c r="AG3554" s="237" t="str">
        <f t="shared" si="601"/>
        <v>仙台市青葉区荒巻字三居沢１２－１</v>
      </c>
      <c r="AH3554" s="237" t="s">
        <v>15460</v>
      </c>
      <c r="AI3554" s="237" t="s">
        <v>15461</v>
      </c>
      <c r="AJ3554" s="237" t="s">
        <v>260</v>
      </c>
    </row>
    <row r="3555" spans="1:36">
      <c r="A3555" s="237" t="str">
        <f t="shared" si="593"/>
        <v>0435100037地域定着支援</v>
      </c>
      <c r="B3555" s="237" t="s">
        <v>15453</v>
      </c>
      <c r="C3555" s="237" t="s">
        <v>15454</v>
      </c>
      <c r="D3555" s="237" t="str">
        <f t="shared" si="594"/>
        <v>シャカイフクシホウジンリョクセンカイ</v>
      </c>
      <c r="E3555" s="237" t="s">
        <v>9558</v>
      </c>
      <c r="F3555" s="237" t="str">
        <f t="shared" si="595"/>
        <v>981</v>
      </c>
      <c r="G3555" s="237" t="str">
        <f t="shared" si="596"/>
        <v>3131</v>
      </c>
      <c r="H3555" s="237" t="s">
        <v>15455</v>
      </c>
      <c r="I3555" s="237" t="str">
        <f t="shared" si="597"/>
        <v>仙台市泉区七北田大沢鳥谷ヶ沢８－１１</v>
      </c>
      <c r="J3555" s="237" t="s">
        <v>12660</v>
      </c>
      <c r="K3555" s="237" t="s">
        <v>12661</v>
      </c>
      <c r="L3555" s="237" t="s">
        <v>248</v>
      </c>
      <c r="M3555" s="237" t="s">
        <v>15456</v>
      </c>
      <c r="N3555" s="237" t="s">
        <v>15457</v>
      </c>
      <c r="O3555" s="237" t="s">
        <v>15458</v>
      </c>
      <c r="P3555" s="237" t="s">
        <v>6874</v>
      </c>
      <c r="Q3555" s="237" t="s">
        <v>6875</v>
      </c>
      <c r="R3555" s="237" t="s">
        <v>15459</v>
      </c>
      <c r="S3555" s="237" t="s">
        <v>15460</v>
      </c>
      <c r="T3555" s="237" t="s">
        <v>15461</v>
      </c>
      <c r="U3555" s="237" t="s">
        <v>15462</v>
      </c>
      <c r="V3555" s="237" t="s">
        <v>14625</v>
      </c>
      <c r="W3555" s="237"/>
      <c r="X3555" s="237"/>
      <c r="Y3555" s="237" t="s">
        <v>15457</v>
      </c>
      <c r="Z3555" s="237" t="s">
        <v>15458</v>
      </c>
      <c r="AA3555" s="237" t="str">
        <f t="shared" si="598"/>
        <v>ショウガイシャソウダンシエンジギョウショホットスペース</v>
      </c>
      <c r="AB3555" s="237" t="s">
        <v>6874</v>
      </c>
      <c r="AC3555" s="237" t="str">
        <f t="shared" si="599"/>
        <v>980</v>
      </c>
      <c r="AD3555" s="237" t="str">
        <f t="shared" si="600"/>
        <v>0845</v>
      </c>
      <c r="AE3555" s="237" t="s">
        <v>6875</v>
      </c>
      <c r="AF3555" s="237" t="s">
        <v>15459</v>
      </c>
      <c r="AG3555" s="237" t="str">
        <f t="shared" si="601"/>
        <v>仙台市青葉区荒巻字三居沢１２－１</v>
      </c>
      <c r="AH3555" s="237" t="s">
        <v>15460</v>
      </c>
      <c r="AI3555" s="237" t="s">
        <v>15461</v>
      </c>
      <c r="AJ3555" s="237" t="s">
        <v>260</v>
      </c>
    </row>
    <row r="3556" spans="1:36">
      <c r="A3556" s="237" t="str">
        <f t="shared" si="593"/>
        <v>0435101522計画相談支援</v>
      </c>
      <c r="B3556" s="237" t="s">
        <v>4646</v>
      </c>
      <c r="C3556" s="237" t="s">
        <v>4647</v>
      </c>
      <c r="D3556" s="237" t="str">
        <f t="shared" si="594"/>
        <v>シャカイフクシホウジンチャレンジドライフ</v>
      </c>
      <c r="E3556" s="237" t="s">
        <v>4648</v>
      </c>
      <c r="F3556" s="237" t="str">
        <f t="shared" si="595"/>
        <v>981</v>
      </c>
      <c r="G3556" s="237" t="str">
        <f t="shared" si="596"/>
        <v>3203</v>
      </c>
      <c r="H3556" s="237" t="s">
        <v>10796</v>
      </c>
      <c r="I3556" s="237" t="str">
        <f t="shared" si="597"/>
        <v>仙台市泉区高森７丁目１番地の４</v>
      </c>
      <c r="J3556" s="237" t="s">
        <v>10797</v>
      </c>
      <c r="K3556" s="237" t="s">
        <v>7598</v>
      </c>
      <c r="L3556" s="237" t="s">
        <v>248</v>
      </c>
      <c r="M3556" s="237" t="s">
        <v>4652</v>
      </c>
      <c r="N3556" s="237" t="s">
        <v>15465</v>
      </c>
      <c r="O3556" s="237" t="s">
        <v>15466</v>
      </c>
      <c r="P3556" s="237" t="s">
        <v>646</v>
      </c>
      <c r="Q3556" s="237" t="s">
        <v>6875</v>
      </c>
      <c r="R3556" s="237" t="s">
        <v>15467</v>
      </c>
      <c r="S3556" s="237" t="s">
        <v>15468</v>
      </c>
      <c r="T3556" s="237" t="s">
        <v>7598</v>
      </c>
      <c r="U3556" s="237" t="s">
        <v>15469</v>
      </c>
      <c r="V3556" s="237" t="s">
        <v>14641</v>
      </c>
      <c r="W3556" s="237"/>
      <c r="X3556" s="237"/>
      <c r="Y3556" s="237" t="s">
        <v>15465</v>
      </c>
      <c r="Z3556" s="237" t="s">
        <v>15466</v>
      </c>
      <c r="AA3556" s="237" t="str">
        <f t="shared" si="598"/>
        <v>ソウダンシエンジギョウショマリアージュセンダイ</v>
      </c>
      <c r="AB3556" s="237" t="s">
        <v>646</v>
      </c>
      <c r="AC3556" s="237" t="str">
        <f t="shared" si="599"/>
        <v>980</v>
      </c>
      <c r="AD3556" s="237" t="str">
        <f t="shared" si="600"/>
        <v>0014</v>
      </c>
      <c r="AE3556" s="237" t="s">
        <v>6875</v>
      </c>
      <c r="AF3556" s="237" t="s">
        <v>15467</v>
      </c>
      <c r="AG3556" s="237" t="str">
        <f t="shared" si="601"/>
        <v>仙台市青葉区本町三丁目５番22号　管工事会館５Ｆ</v>
      </c>
      <c r="AH3556" s="237" t="s">
        <v>15468</v>
      </c>
      <c r="AI3556" s="237" t="s">
        <v>7598</v>
      </c>
      <c r="AJ3556" s="237" t="s">
        <v>260</v>
      </c>
    </row>
    <row r="3557" spans="1:36">
      <c r="A3557" s="237" t="str">
        <f t="shared" si="593"/>
        <v>0435101548計画相談支援</v>
      </c>
      <c r="B3557" s="237" t="s">
        <v>8027</v>
      </c>
      <c r="C3557" s="237" t="s">
        <v>8028</v>
      </c>
      <c r="D3557" s="237" t="str">
        <f t="shared" si="594"/>
        <v>イッパンシャダンホウジンニホンフクシシエンキョウカイ</v>
      </c>
      <c r="E3557" s="237" t="s">
        <v>7204</v>
      </c>
      <c r="F3557" s="237" t="str">
        <f t="shared" si="595"/>
        <v>981</v>
      </c>
      <c r="G3557" s="237" t="str">
        <f t="shared" si="596"/>
        <v>0904</v>
      </c>
      <c r="H3557" s="237" t="s">
        <v>8029</v>
      </c>
      <c r="I3557" s="237" t="str">
        <f t="shared" si="597"/>
        <v>仙台市青葉区旭ケ丘一丁目29番２号アバンザ鵬図101</v>
      </c>
      <c r="J3557" s="237" t="s">
        <v>8030</v>
      </c>
      <c r="K3557" s="237" t="s">
        <v>8031</v>
      </c>
      <c r="L3557" s="237" t="s">
        <v>901</v>
      </c>
      <c r="M3557" s="237" t="s">
        <v>8032</v>
      </c>
      <c r="N3557" s="237" t="s">
        <v>15470</v>
      </c>
      <c r="O3557" s="237" t="s">
        <v>15471</v>
      </c>
      <c r="P3557" s="237" t="s">
        <v>7805</v>
      </c>
      <c r="Q3557" s="237" t="s">
        <v>6875</v>
      </c>
      <c r="R3557" s="237" t="s">
        <v>8035</v>
      </c>
      <c r="S3557" s="237" t="s">
        <v>15472</v>
      </c>
      <c r="T3557" s="237" t="s">
        <v>15473</v>
      </c>
      <c r="U3557" s="237" t="s">
        <v>15474</v>
      </c>
      <c r="V3557" s="237" t="s">
        <v>14641</v>
      </c>
      <c r="W3557" s="237"/>
      <c r="X3557" s="237"/>
      <c r="Y3557" s="237" t="s">
        <v>15470</v>
      </c>
      <c r="Z3557" s="237" t="s">
        <v>15471</v>
      </c>
      <c r="AA3557" s="237" t="str">
        <f t="shared" si="598"/>
        <v>ショウガイシャソウダンシエンジギョウショ　サポート</v>
      </c>
      <c r="AB3557" s="237" t="s">
        <v>7805</v>
      </c>
      <c r="AC3557" s="237" t="str">
        <f t="shared" si="599"/>
        <v>989</v>
      </c>
      <c r="AD3557" s="237" t="str">
        <f t="shared" si="600"/>
        <v>3128</v>
      </c>
      <c r="AE3557" s="237" t="s">
        <v>6875</v>
      </c>
      <c r="AF3557" s="237" t="s">
        <v>8035</v>
      </c>
      <c r="AG3557" s="237" t="str">
        <f t="shared" si="601"/>
        <v>仙台市青葉区愛子中央六丁目３番21号</v>
      </c>
      <c r="AH3557" s="237" t="s">
        <v>15472</v>
      </c>
      <c r="AI3557" s="237" t="s">
        <v>15473</v>
      </c>
      <c r="AJ3557" s="237" t="s">
        <v>332</v>
      </c>
    </row>
    <row r="3558" spans="1:36">
      <c r="A3558" s="237" t="str">
        <f t="shared" si="593"/>
        <v>0435101548地域移行支援</v>
      </c>
      <c r="B3558" s="237" t="s">
        <v>8027</v>
      </c>
      <c r="C3558" s="237" t="s">
        <v>8028</v>
      </c>
      <c r="D3558" s="237" t="str">
        <f t="shared" si="594"/>
        <v>イッパンシャダンホウジンニホンフクシシエンキョウカイ</v>
      </c>
      <c r="E3558" s="237" t="s">
        <v>7204</v>
      </c>
      <c r="F3558" s="237" t="str">
        <f t="shared" si="595"/>
        <v>981</v>
      </c>
      <c r="G3558" s="237" t="str">
        <f t="shared" si="596"/>
        <v>0904</v>
      </c>
      <c r="H3558" s="237" t="s">
        <v>8029</v>
      </c>
      <c r="I3558" s="237" t="str">
        <f t="shared" si="597"/>
        <v>仙台市青葉区旭ケ丘一丁目29番２号アバンザ鵬図101</v>
      </c>
      <c r="J3558" s="237" t="s">
        <v>8030</v>
      </c>
      <c r="K3558" s="237" t="s">
        <v>8031</v>
      </c>
      <c r="L3558" s="237" t="s">
        <v>901</v>
      </c>
      <c r="M3558" s="237" t="s">
        <v>8032</v>
      </c>
      <c r="N3558" s="237" t="s">
        <v>15470</v>
      </c>
      <c r="O3558" s="237" t="s">
        <v>15471</v>
      </c>
      <c r="P3558" s="237" t="s">
        <v>7805</v>
      </c>
      <c r="Q3558" s="237" t="s">
        <v>6875</v>
      </c>
      <c r="R3558" s="237" t="s">
        <v>8035</v>
      </c>
      <c r="S3558" s="237" t="s">
        <v>15472</v>
      </c>
      <c r="T3558" s="237" t="s">
        <v>15473</v>
      </c>
      <c r="U3558" s="237" t="s">
        <v>15474</v>
      </c>
      <c r="V3558" s="237" t="s">
        <v>14623</v>
      </c>
      <c r="W3558" s="237"/>
      <c r="X3558" s="237"/>
      <c r="Y3558" s="237" t="s">
        <v>15470</v>
      </c>
      <c r="Z3558" s="237" t="s">
        <v>15471</v>
      </c>
      <c r="AA3558" s="237" t="str">
        <f t="shared" si="598"/>
        <v>ショウガイシャソウダンシエンジギョウショ　サポート</v>
      </c>
      <c r="AB3558" s="237" t="s">
        <v>7805</v>
      </c>
      <c r="AC3558" s="237" t="str">
        <f t="shared" si="599"/>
        <v>989</v>
      </c>
      <c r="AD3558" s="237" t="str">
        <f t="shared" si="600"/>
        <v>3128</v>
      </c>
      <c r="AE3558" s="237" t="s">
        <v>6875</v>
      </c>
      <c r="AF3558" s="237" t="s">
        <v>8035</v>
      </c>
      <c r="AG3558" s="237" t="str">
        <f t="shared" si="601"/>
        <v>仙台市青葉区愛子中央六丁目３番21号</v>
      </c>
      <c r="AH3558" s="237" t="s">
        <v>15472</v>
      </c>
      <c r="AI3558" s="237" t="s">
        <v>15473</v>
      </c>
      <c r="AJ3558" s="237" t="s">
        <v>332</v>
      </c>
    </row>
    <row r="3559" spans="1:36">
      <c r="A3559" s="237" t="str">
        <f t="shared" si="593"/>
        <v>0435101548地域定着支援</v>
      </c>
      <c r="B3559" s="237" t="s">
        <v>8027</v>
      </c>
      <c r="C3559" s="237" t="s">
        <v>8028</v>
      </c>
      <c r="D3559" s="237" t="str">
        <f t="shared" si="594"/>
        <v>イッパンシャダンホウジンニホンフクシシエンキョウカイ</v>
      </c>
      <c r="E3559" s="237" t="s">
        <v>7204</v>
      </c>
      <c r="F3559" s="237" t="str">
        <f t="shared" si="595"/>
        <v>981</v>
      </c>
      <c r="G3559" s="237" t="str">
        <f t="shared" si="596"/>
        <v>0904</v>
      </c>
      <c r="H3559" s="237" t="s">
        <v>8029</v>
      </c>
      <c r="I3559" s="237" t="str">
        <f t="shared" si="597"/>
        <v>仙台市青葉区旭ケ丘一丁目29番２号アバンザ鵬図101</v>
      </c>
      <c r="J3559" s="237" t="s">
        <v>8030</v>
      </c>
      <c r="K3559" s="237" t="s">
        <v>8031</v>
      </c>
      <c r="L3559" s="237" t="s">
        <v>901</v>
      </c>
      <c r="M3559" s="237" t="s">
        <v>8032</v>
      </c>
      <c r="N3559" s="237" t="s">
        <v>15470</v>
      </c>
      <c r="O3559" s="237" t="s">
        <v>15471</v>
      </c>
      <c r="P3559" s="237" t="s">
        <v>7805</v>
      </c>
      <c r="Q3559" s="237" t="s">
        <v>6875</v>
      </c>
      <c r="R3559" s="237" t="s">
        <v>8035</v>
      </c>
      <c r="S3559" s="237" t="s">
        <v>15472</v>
      </c>
      <c r="T3559" s="237" t="s">
        <v>15473</v>
      </c>
      <c r="U3559" s="237" t="s">
        <v>15474</v>
      </c>
      <c r="V3559" s="237" t="s">
        <v>14625</v>
      </c>
      <c r="W3559" s="237"/>
      <c r="X3559" s="237"/>
      <c r="Y3559" s="237" t="s">
        <v>15470</v>
      </c>
      <c r="Z3559" s="237" t="s">
        <v>15471</v>
      </c>
      <c r="AA3559" s="237" t="str">
        <f t="shared" si="598"/>
        <v>ショウガイシャソウダンシエンジギョウショ　サポート</v>
      </c>
      <c r="AB3559" s="237" t="s">
        <v>7805</v>
      </c>
      <c r="AC3559" s="237" t="str">
        <f t="shared" si="599"/>
        <v>989</v>
      </c>
      <c r="AD3559" s="237" t="str">
        <f t="shared" si="600"/>
        <v>3128</v>
      </c>
      <c r="AE3559" s="237" t="s">
        <v>6875</v>
      </c>
      <c r="AF3559" s="237" t="s">
        <v>8035</v>
      </c>
      <c r="AG3559" s="237" t="str">
        <f t="shared" si="601"/>
        <v>仙台市青葉区愛子中央六丁目３番21号</v>
      </c>
      <c r="AH3559" s="237" t="s">
        <v>15472</v>
      </c>
      <c r="AI3559" s="237" t="s">
        <v>15473</v>
      </c>
      <c r="AJ3559" s="237" t="s">
        <v>332</v>
      </c>
    </row>
    <row r="3560" spans="1:36">
      <c r="A3560" s="237" t="str">
        <f t="shared" si="593"/>
        <v>0435101555計画相談支援</v>
      </c>
      <c r="B3560" s="237" t="s">
        <v>7546</v>
      </c>
      <c r="C3560" s="237" t="s">
        <v>7547</v>
      </c>
      <c r="D3560" s="237" t="str">
        <f t="shared" si="594"/>
        <v>トクテイヒエイリカツドウホウジンマイホームトシクンチ</v>
      </c>
      <c r="E3560" s="237" t="s">
        <v>7193</v>
      </c>
      <c r="F3560" s="237" t="str">
        <f t="shared" si="595"/>
        <v>981</v>
      </c>
      <c r="G3560" s="237" t="str">
        <f t="shared" si="596"/>
        <v>0905</v>
      </c>
      <c r="H3560" s="237" t="s">
        <v>7548</v>
      </c>
      <c r="I3560" s="237" t="str">
        <f t="shared" si="597"/>
        <v>仙台市青葉区小松島二丁目２６番１号</v>
      </c>
      <c r="J3560" s="237" t="s">
        <v>7549</v>
      </c>
      <c r="K3560" s="237" t="s">
        <v>7549</v>
      </c>
      <c r="L3560" s="237" t="s">
        <v>248</v>
      </c>
      <c r="M3560" s="237" t="s">
        <v>7550</v>
      </c>
      <c r="N3560" s="237" t="s">
        <v>15475</v>
      </c>
      <c r="O3560" s="237" t="s">
        <v>15476</v>
      </c>
      <c r="P3560" s="237" t="s">
        <v>7553</v>
      </c>
      <c r="Q3560" s="237" t="s">
        <v>6875</v>
      </c>
      <c r="R3560" s="237" t="s">
        <v>7554</v>
      </c>
      <c r="S3560" s="237" t="s">
        <v>7549</v>
      </c>
      <c r="T3560" s="237" t="s">
        <v>7549</v>
      </c>
      <c r="U3560" s="237" t="s">
        <v>15477</v>
      </c>
      <c r="V3560" s="237" t="s">
        <v>14641</v>
      </c>
      <c r="W3560" s="237"/>
      <c r="X3560" s="237"/>
      <c r="Y3560" s="237" t="s">
        <v>15475</v>
      </c>
      <c r="Z3560" s="237" t="s">
        <v>15476</v>
      </c>
      <c r="AA3560" s="237" t="str">
        <f t="shared" si="598"/>
        <v>ソウダンシエントシクンイチ</v>
      </c>
      <c r="AB3560" s="237" t="s">
        <v>7553</v>
      </c>
      <c r="AC3560" s="237" t="str">
        <f t="shared" si="599"/>
        <v>981</v>
      </c>
      <c r="AD3560" s="237" t="str">
        <f t="shared" si="600"/>
        <v>0906</v>
      </c>
      <c r="AE3560" s="237" t="s">
        <v>6875</v>
      </c>
      <c r="AF3560" s="237" t="s">
        <v>7554</v>
      </c>
      <c r="AG3560" s="237" t="str">
        <f t="shared" si="601"/>
        <v>仙台市青葉区小松島新堤５番31号</v>
      </c>
      <c r="AH3560" s="237" t="s">
        <v>7549</v>
      </c>
      <c r="AI3560" s="237" t="s">
        <v>7549</v>
      </c>
      <c r="AJ3560" s="237" t="s">
        <v>332</v>
      </c>
    </row>
    <row r="3561" spans="1:36">
      <c r="A3561" s="237" t="str">
        <f t="shared" si="593"/>
        <v>0435101563計画相談支援</v>
      </c>
      <c r="B3561" s="237" t="s">
        <v>7346</v>
      </c>
      <c r="C3561" s="237" t="s">
        <v>7347</v>
      </c>
      <c r="D3561" s="237" t="str">
        <f t="shared" si="594"/>
        <v>シャカイフクシホウジンクニミカイ</v>
      </c>
      <c r="E3561" s="237" t="s">
        <v>6268</v>
      </c>
      <c r="F3561" s="237" t="str">
        <f t="shared" si="595"/>
        <v>981</v>
      </c>
      <c r="G3561" s="237" t="str">
        <f t="shared" si="596"/>
        <v>0943</v>
      </c>
      <c r="H3561" s="237" t="s">
        <v>7348</v>
      </c>
      <c r="I3561" s="237" t="str">
        <f t="shared" si="597"/>
        <v>仙台市青葉区国見六丁目39番１号</v>
      </c>
      <c r="J3561" s="237" t="s">
        <v>7349</v>
      </c>
      <c r="K3561" s="237" t="s">
        <v>7350</v>
      </c>
      <c r="L3561" s="237" t="s">
        <v>248</v>
      </c>
      <c r="M3561" s="237" t="s">
        <v>7351</v>
      </c>
      <c r="N3561" s="237" t="s">
        <v>15478</v>
      </c>
      <c r="O3561" s="237" t="s">
        <v>15479</v>
      </c>
      <c r="P3561" s="237" t="s">
        <v>6268</v>
      </c>
      <c r="Q3561" s="237" t="s">
        <v>6875</v>
      </c>
      <c r="R3561" s="237" t="s">
        <v>15480</v>
      </c>
      <c r="S3561" s="237" t="s">
        <v>13962</v>
      </c>
      <c r="T3561" s="237" t="s">
        <v>13963</v>
      </c>
      <c r="U3561" s="237" t="s">
        <v>15481</v>
      </c>
      <c r="V3561" s="237" t="s">
        <v>14641</v>
      </c>
      <c r="W3561" s="237"/>
      <c r="X3561" s="237"/>
      <c r="Y3561" s="237" t="s">
        <v>15478</v>
      </c>
      <c r="Z3561" s="237" t="s">
        <v>15479</v>
      </c>
      <c r="AA3561" s="237" t="str">
        <f t="shared" si="598"/>
        <v>ショウガイシャソウダンシエンジギョウショ　クニミ</v>
      </c>
      <c r="AB3561" s="237" t="s">
        <v>6268</v>
      </c>
      <c r="AC3561" s="237" t="str">
        <f t="shared" si="599"/>
        <v>981</v>
      </c>
      <c r="AD3561" s="237" t="str">
        <f t="shared" si="600"/>
        <v>0943</v>
      </c>
      <c r="AE3561" s="237" t="s">
        <v>6875</v>
      </c>
      <c r="AF3561" s="237" t="s">
        <v>15480</v>
      </c>
      <c r="AG3561" s="237" t="str">
        <f t="shared" si="601"/>
        <v>仙台市青葉区国見６丁目３９－１</v>
      </c>
      <c r="AH3561" s="237" t="s">
        <v>13962</v>
      </c>
      <c r="AI3561" s="237" t="s">
        <v>13963</v>
      </c>
      <c r="AJ3561" s="237" t="s">
        <v>260</v>
      </c>
    </row>
    <row r="3562" spans="1:36">
      <c r="A3562" s="237" t="str">
        <f t="shared" si="593"/>
        <v>0435101563地域移行支援</v>
      </c>
      <c r="B3562" s="237" t="s">
        <v>7346</v>
      </c>
      <c r="C3562" s="237" t="s">
        <v>7347</v>
      </c>
      <c r="D3562" s="237" t="str">
        <f t="shared" si="594"/>
        <v>シャカイフクシホウジンクニミカイ</v>
      </c>
      <c r="E3562" s="237" t="s">
        <v>6268</v>
      </c>
      <c r="F3562" s="237" t="str">
        <f t="shared" si="595"/>
        <v>981</v>
      </c>
      <c r="G3562" s="237" t="str">
        <f t="shared" si="596"/>
        <v>0943</v>
      </c>
      <c r="H3562" s="237" t="s">
        <v>7348</v>
      </c>
      <c r="I3562" s="237" t="str">
        <f t="shared" si="597"/>
        <v>仙台市青葉区国見六丁目39番１号</v>
      </c>
      <c r="J3562" s="237" t="s">
        <v>7349</v>
      </c>
      <c r="K3562" s="237" t="s">
        <v>7350</v>
      </c>
      <c r="L3562" s="237" t="s">
        <v>248</v>
      </c>
      <c r="M3562" s="237" t="s">
        <v>7351</v>
      </c>
      <c r="N3562" s="237" t="s">
        <v>15478</v>
      </c>
      <c r="O3562" s="237" t="s">
        <v>15479</v>
      </c>
      <c r="P3562" s="237" t="s">
        <v>6268</v>
      </c>
      <c r="Q3562" s="237" t="s">
        <v>6875</v>
      </c>
      <c r="R3562" s="237" t="s">
        <v>15480</v>
      </c>
      <c r="S3562" s="237" t="s">
        <v>13962</v>
      </c>
      <c r="T3562" s="237" t="s">
        <v>13963</v>
      </c>
      <c r="U3562" s="237" t="s">
        <v>15481</v>
      </c>
      <c r="V3562" s="237" t="s">
        <v>14623</v>
      </c>
      <c r="W3562" s="237"/>
      <c r="X3562" s="237"/>
      <c r="Y3562" s="237" t="s">
        <v>15478</v>
      </c>
      <c r="Z3562" s="237" t="s">
        <v>15479</v>
      </c>
      <c r="AA3562" s="237" t="str">
        <f t="shared" si="598"/>
        <v>ショウガイシャソウダンシエンジギョウショ　クニミ</v>
      </c>
      <c r="AB3562" s="237" t="s">
        <v>6268</v>
      </c>
      <c r="AC3562" s="237" t="str">
        <f t="shared" si="599"/>
        <v>981</v>
      </c>
      <c r="AD3562" s="237" t="str">
        <f t="shared" si="600"/>
        <v>0943</v>
      </c>
      <c r="AE3562" s="237" t="s">
        <v>6875</v>
      </c>
      <c r="AF3562" s="237" t="s">
        <v>15480</v>
      </c>
      <c r="AG3562" s="237" t="str">
        <f t="shared" si="601"/>
        <v>仙台市青葉区国見６丁目３９－１</v>
      </c>
      <c r="AH3562" s="237" t="s">
        <v>13962</v>
      </c>
      <c r="AI3562" s="237" t="s">
        <v>13963</v>
      </c>
      <c r="AJ3562" s="237" t="s">
        <v>260</v>
      </c>
    </row>
    <row r="3563" spans="1:36">
      <c r="A3563" s="237" t="str">
        <f t="shared" si="593"/>
        <v>0435101563地域定着支援</v>
      </c>
      <c r="B3563" s="237" t="s">
        <v>7346</v>
      </c>
      <c r="C3563" s="237" t="s">
        <v>7347</v>
      </c>
      <c r="D3563" s="237" t="str">
        <f t="shared" si="594"/>
        <v>シャカイフクシホウジンクニミカイ</v>
      </c>
      <c r="E3563" s="237" t="s">
        <v>6268</v>
      </c>
      <c r="F3563" s="237" t="str">
        <f t="shared" si="595"/>
        <v>981</v>
      </c>
      <c r="G3563" s="237" t="str">
        <f t="shared" si="596"/>
        <v>0943</v>
      </c>
      <c r="H3563" s="237" t="s">
        <v>7348</v>
      </c>
      <c r="I3563" s="237" t="str">
        <f t="shared" si="597"/>
        <v>仙台市青葉区国見六丁目39番１号</v>
      </c>
      <c r="J3563" s="237" t="s">
        <v>7349</v>
      </c>
      <c r="K3563" s="237" t="s">
        <v>7350</v>
      </c>
      <c r="L3563" s="237" t="s">
        <v>248</v>
      </c>
      <c r="M3563" s="237" t="s">
        <v>7351</v>
      </c>
      <c r="N3563" s="237" t="s">
        <v>15478</v>
      </c>
      <c r="O3563" s="237" t="s">
        <v>15479</v>
      </c>
      <c r="P3563" s="237" t="s">
        <v>6268</v>
      </c>
      <c r="Q3563" s="237" t="s">
        <v>6875</v>
      </c>
      <c r="R3563" s="237" t="s">
        <v>15480</v>
      </c>
      <c r="S3563" s="237" t="s">
        <v>13962</v>
      </c>
      <c r="T3563" s="237" t="s">
        <v>13963</v>
      </c>
      <c r="U3563" s="237" t="s">
        <v>15481</v>
      </c>
      <c r="V3563" s="237" t="s">
        <v>14625</v>
      </c>
      <c r="W3563" s="237"/>
      <c r="X3563" s="237"/>
      <c r="Y3563" s="237" t="s">
        <v>15478</v>
      </c>
      <c r="Z3563" s="237" t="s">
        <v>15479</v>
      </c>
      <c r="AA3563" s="237" t="str">
        <f t="shared" si="598"/>
        <v>ショウガイシャソウダンシエンジギョウショ　クニミ</v>
      </c>
      <c r="AB3563" s="237" t="s">
        <v>6268</v>
      </c>
      <c r="AC3563" s="237" t="str">
        <f t="shared" si="599"/>
        <v>981</v>
      </c>
      <c r="AD3563" s="237" t="str">
        <f t="shared" si="600"/>
        <v>0943</v>
      </c>
      <c r="AE3563" s="237" t="s">
        <v>6875</v>
      </c>
      <c r="AF3563" s="237" t="s">
        <v>15480</v>
      </c>
      <c r="AG3563" s="237" t="str">
        <f t="shared" si="601"/>
        <v>仙台市青葉区国見６丁目３９－１</v>
      </c>
      <c r="AH3563" s="237" t="s">
        <v>13962</v>
      </c>
      <c r="AI3563" s="237" t="s">
        <v>13963</v>
      </c>
      <c r="AJ3563" s="237" t="s">
        <v>260</v>
      </c>
    </row>
    <row r="3564" spans="1:36">
      <c r="A3564" s="237" t="str">
        <f t="shared" si="593"/>
        <v>0435101571計画相談支援</v>
      </c>
      <c r="B3564" s="237" t="s">
        <v>4725</v>
      </c>
      <c r="C3564" s="237" t="s">
        <v>4726</v>
      </c>
      <c r="D3564" s="237" t="str">
        <f t="shared" si="594"/>
        <v>シャカイフクシホウジンミンナノワ</v>
      </c>
      <c r="E3564" s="237" t="s">
        <v>7055</v>
      </c>
      <c r="F3564" s="237" t="str">
        <f t="shared" si="595"/>
        <v>989</v>
      </c>
      <c r="G3564" s="237" t="str">
        <f t="shared" si="596"/>
        <v>3126</v>
      </c>
      <c r="H3564" s="237" t="s">
        <v>15482</v>
      </c>
      <c r="I3564" s="237" t="str">
        <f t="shared" si="597"/>
        <v>仙台市青葉区落合2-2-41</v>
      </c>
      <c r="J3564" s="237" t="s">
        <v>7870</v>
      </c>
      <c r="K3564" s="237" t="s">
        <v>7871</v>
      </c>
      <c r="L3564" s="237" t="s">
        <v>248</v>
      </c>
      <c r="M3564" s="237" t="s">
        <v>15483</v>
      </c>
      <c r="N3564" s="237" t="s">
        <v>15484</v>
      </c>
      <c r="O3564" s="237" t="s">
        <v>15485</v>
      </c>
      <c r="P3564" s="237" t="s">
        <v>7055</v>
      </c>
      <c r="Q3564" s="237" t="s">
        <v>6875</v>
      </c>
      <c r="R3564" s="237" t="s">
        <v>15482</v>
      </c>
      <c r="S3564" s="237" t="s">
        <v>7870</v>
      </c>
      <c r="T3564" s="237" t="s">
        <v>7871</v>
      </c>
      <c r="U3564" s="237" t="s">
        <v>15486</v>
      </c>
      <c r="V3564" s="237" t="s">
        <v>14641</v>
      </c>
      <c r="W3564" s="237"/>
      <c r="X3564" s="237"/>
      <c r="Y3564" s="237" t="s">
        <v>15484</v>
      </c>
      <c r="Z3564" s="237" t="s">
        <v>15485</v>
      </c>
      <c r="AA3564" s="237" t="str">
        <f t="shared" si="598"/>
        <v>ルーブセンダイ</v>
      </c>
      <c r="AB3564" s="237" t="s">
        <v>7055</v>
      </c>
      <c r="AC3564" s="237" t="str">
        <f t="shared" si="599"/>
        <v>989</v>
      </c>
      <c r="AD3564" s="237" t="str">
        <f t="shared" si="600"/>
        <v>3126</v>
      </c>
      <c r="AE3564" s="237" t="s">
        <v>6875</v>
      </c>
      <c r="AF3564" s="237" t="s">
        <v>15482</v>
      </c>
      <c r="AG3564" s="237" t="str">
        <f t="shared" si="601"/>
        <v>仙台市青葉区落合2-2-41</v>
      </c>
      <c r="AH3564" s="237" t="s">
        <v>7870</v>
      </c>
      <c r="AI3564" s="237" t="s">
        <v>7871</v>
      </c>
      <c r="AJ3564" s="237" t="s">
        <v>332</v>
      </c>
    </row>
    <row r="3565" spans="1:36">
      <c r="A3565" s="237" t="str">
        <f t="shared" si="593"/>
        <v>0435101589計画相談支援</v>
      </c>
      <c r="B3565" s="237" t="s">
        <v>6924</v>
      </c>
      <c r="C3565" s="237" t="s">
        <v>6925</v>
      </c>
      <c r="D3565" s="237" t="str">
        <f t="shared" si="594"/>
        <v>シャカイフクシホウジンセンダイフクシカイ</v>
      </c>
      <c r="E3565" s="237" t="s">
        <v>6883</v>
      </c>
      <c r="F3565" s="237" t="str">
        <f t="shared" si="595"/>
        <v>989</v>
      </c>
      <c r="G3565" s="237" t="str">
        <f t="shared" si="596"/>
        <v>3212</v>
      </c>
      <c r="H3565" s="237" t="s">
        <v>6926</v>
      </c>
      <c r="I3565" s="237" t="str">
        <f t="shared" si="597"/>
        <v>仙台市青葉区芋沢字畑前北６２番地</v>
      </c>
      <c r="J3565" s="237" t="s">
        <v>6927</v>
      </c>
      <c r="K3565" s="237" t="s">
        <v>6928</v>
      </c>
      <c r="L3565" s="237" t="s">
        <v>248</v>
      </c>
      <c r="M3565" s="237" t="s">
        <v>6929</v>
      </c>
      <c r="N3565" s="237" t="s">
        <v>15487</v>
      </c>
      <c r="O3565" s="237" t="s">
        <v>15488</v>
      </c>
      <c r="P3565" s="237" t="s">
        <v>7854</v>
      </c>
      <c r="Q3565" s="237" t="s">
        <v>6875</v>
      </c>
      <c r="R3565" s="237" t="s">
        <v>15489</v>
      </c>
      <c r="S3565" s="237" t="s">
        <v>15490</v>
      </c>
      <c r="T3565" s="237" t="s">
        <v>8970</v>
      </c>
      <c r="U3565" s="237" t="s">
        <v>15491</v>
      </c>
      <c r="V3565" s="237" t="s">
        <v>14641</v>
      </c>
      <c r="W3565" s="237"/>
      <c r="X3565" s="237"/>
      <c r="Y3565" s="237" t="s">
        <v>15487</v>
      </c>
      <c r="Z3565" s="237" t="s">
        <v>15488</v>
      </c>
      <c r="AA3565" s="237" t="str">
        <f t="shared" si="598"/>
        <v>ソウダンシエンジギョウショ　コネクトセンダイ</v>
      </c>
      <c r="AB3565" s="237" t="s">
        <v>7854</v>
      </c>
      <c r="AC3565" s="237" t="str">
        <f t="shared" si="599"/>
        <v>989</v>
      </c>
      <c r="AD3565" s="237" t="str">
        <f t="shared" si="600"/>
        <v>3127</v>
      </c>
      <c r="AE3565" s="237" t="s">
        <v>6875</v>
      </c>
      <c r="AF3565" s="237" t="s">
        <v>15489</v>
      </c>
      <c r="AG3565" s="237" t="str">
        <f t="shared" si="601"/>
        <v>仙台市青葉区愛子東三丁目9-11</v>
      </c>
      <c r="AH3565" s="237" t="s">
        <v>15490</v>
      </c>
      <c r="AI3565" s="237" t="s">
        <v>8970</v>
      </c>
      <c r="AJ3565" s="237" t="s">
        <v>260</v>
      </c>
    </row>
    <row r="3566" spans="1:36">
      <c r="A3566" s="237" t="str">
        <f t="shared" si="593"/>
        <v>0435101597計画相談支援</v>
      </c>
      <c r="B3566" s="237" t="s">
        <v>7852</v>
      </c>
      <c r="C3566" s="237" t="s">
        <v>7853</v>
      </c>
      <c r="D3566" s="237" t="str">
        <f t="shared" si="594"/>
        <v>カブシキガイシャマユラ</v>
      </c>
      <c r="E3566" s="237" t="s">
        <v>7854</v>
      </c>
      <c r="F3566" s="237" t="str">
        <f t="shared" si="595"/>
        <v>989</v>
      </c>
      <c r="G3566" s="237" t="str">
        <f t="shared" si="596"/>
        <v>3127</v>
      </c>
      <c r="H3566" s="237" t="s">
        <v>7855</v>
      </c>
      <c r="I3566" s="237" t="str">
        <f t="shared" si="597"/>
        <v>仙台市青葉区愛子東一丁目１番10号</v>
      </c>
      <c r="J3566" s="237" t="s">
        <v>7856</v>
      </c>
      <c r="K3566" s="237" t="s">
        <v>7857</v>
      </c>
      <c r="L3566" s="237" t="s">
        <v>339</v>
      </c>
      <c r="M3566" s="237" t="s">
        <v>7858</v>
      </c>
      <c r="N3566" s="237" t="s">
        <v>15492</v>
      </c>
      <c r="O3566" s="237" t="s">
        <v>15493</v>
      </c>
      <c r="P3566" s="237" t="s">
        <v>7854</v>
      </c>
      <c r="Q3566" s="237" t="s">
        <v>6875</v>
      </c>
      <c r="R3566" s="237" t="s">
        <v>15494</v>
      </c>
      <c r="S3566" s="237" t="s">
        <v>15495</v>
      </c>
      <c r="T3566" s="237" t="s">
        <v>15496</v>
      </c>
      <c r="U3566" s="237" t="s">
        <v>15497</v>
      </c>
      <c r="V3566" s="237" t="s">
        <v>14641</v>
      </c>
      <c r="W3566" s="237"/>
      <c r="X3566" s="237"/>
      <c r="Y3566" s="237" t="s">
        <v>15492</v>
      </c>
      <c r="Z3566" s="237" t="s">
        <v>15493</v>
      </c>
      <c r="AA3566" s="237" t="str">
        <f t="shared" si="598"/>
        <v>アヤシソウダンシエンジギョウショ　Ｍａ　ｍａｉｓｏｎ</v>
      </c>
      <c r="AB3566" s="237" t="s">
        <v>7854</v>
      </c>
      <c r="AC3566" s="237" t="str">
        <f t="shared" si="599"/>
        <v>989</v>
      </c>
      <c r="AD3566" s="237" t="str">
        <f t="shared" si="600"/>
        <v>3127</v>
      </c>
      <c r="AE3566" s="237" t="s">
        <v>6875</v>
      </c>
      <c r="AF3566" s="237" t="s">
        <v>7855</v>
      </c>
      <c r="AG3566" s="237" t="str">
        <f t="shared" si="601"/>
        <v>仙台市青葉区愛子東一丁目１番10号</v>
      </c>
      <c r="AH3566" s="237" t="s">
        <v>15495</v>
      </c>
      <c r="AI3566" s="237" t="s">
        <v>15496</v>
      </c>
      <c r="AJ3566" s="237" t="s">
        <v>260</v>
      </c>
    </row>
    <row r="3567" spans="1:36">
      <c r="A3567" s="237" t="str">
        <f t="shared" si="593"/>
        <v>0435101597地域移行支援</v>
      </c>
      <c r="B3567" s="237" t="s">
        <v>7852</v>
      </c>
      <c r="C3567" s="237" t="s">
        <v>7853</v>
      </c>
      <c r="D3567" s="237" t="str">
        <f t="shared" si="594"/>
        <v>カブシキガイシャマユラ</v>
      </c>
      <c r="E3567" s="237" t="s">
        <v>7854</v>
      </c>
      <c r="F3567" s="237" t="str">
        <f t="shared" si="595"/>
        <v>989</v>
      </c>
      <c r="G3567" s="237" t="str">
        <f t="shared" si="596"/>
        <v>3127</v>
      </c>
      <c r="H3567" s="237" t="s">
        <v>7855</v>
      </c>
      <c r="I3567" s="237" t="str">
        <f t="shared" si="597"/>
        <v>仙台市青葉区愛子東一丁目１番10号</v>
      </c>
      <c r="J3567" s="237" t="s">
        <v>7856</v>
      </c>
      <c r="K3567" s="237" t="s">
        <v>7857</v>
      </c>
      <c r="L3567" s="237" t="s">
        <v>339</v>
      </c>
      <c r="M3567" s="237" t="s">
        <v>7858</v>
      </c>
      <c r="N3567" s="237" t="s">
        <v>15492</v>
      </c>
      <c r="O3567" s="237" t="s">
        <v>15493</v>
      </c>
      <c r="P3567" s="237" t="s">
        <v>7854</v>
      </c>
      <c r="Q3567" s="237" t="s">
        <v>6875</v>
      </c>
      <c r="R3567" s="237" t="s">
        <v>15494</v>
      </c>
      <c r="S3567" s="237" t="s">
        <v>15495</v>
      </c>
      <c r="T3567" s="237" t="s">
        <v>15496</v>
      </c>
      <c r="U3567" s="237" t="s">
        <v>15497</v>
      </c>
      <c r="V3567" s="237" t="s">
        <v>14623</v>
      </c>
      <c r="W3567" s="237"/>
      <c r="X3567" s="237"/>
      <c r="Y3567" s="237" t="s">
        <v>15492</v>
      </c>
      <c r="Z3567" s="237" t="s">
        <v>15493</v>
      </c>
      <c r="AA3567" s="237" t="str">
        <f t="shared" si="598"/>
        <v>アヤシソウダンシエンジギョウショ　Ｍａ　ｍａｉｓｏｎ</v>
      </c>
      <c r="AB3567" s="237" t="s">
        <v>7854</v>
      </c>
      <c r="AC3567" s="237" t="str">
        <f t="shared" si="599"/>
        <v>989</v>
      </c>
      <c r="AD3567" s="237" t="str">
        <f t="shared" si="600"/>
        <v>3127</v>
      </c>
      <c r="AE3567" s="237" t="s">
        <v>6875</v>
      </c>
      <c r="AF3567" s="237" t="s">
        <v>7855</v>
      </c>
      <c r="AG3567" s="237" t="str">
        <f t="shared" si="601"/>
        <v>仙台市青葉区愛子東一丁目１番10号</v>
      </c>
      <c r="AH3567" s="237" t="s">
        <v>15495</v>
      </c>
      <c r="AI3567" s="237" t="s">
        <v>15496</v>
      </c>
      <c r="AJ3567" s="237" t="s">
        <v>260</v>
      </c>
    </row>
    <row r="3568" spans="1:36">
      <c r="A3568" s="237" t="str">
        <f t="shared" si="593"/>
        <v>0435101597地域定着支援</v>
      </c>
      <c r="B3568" s="237" t="s">
        <v>7852</v>
      </c>
      <c r="C3568" s="237" t="s">
        <v>7853</v>
      </c>
      <c r="D3568" s="237" t="str">
        <f t="shared" si="594"/>
        <v>カブシキガイシャマユラ</v>
      </c>
      <c r="E3568" s="237" t="s">
        <v>7854</v>
      </c>
      <c r="F3568" s="237" t="str">
        <f t="shared" si="595"/>
        <v>989</v>
      </c>
      <c r="G3568" s="237" t="str">
        <f t="shared" si="596"/>
        <v>3127</v>
      </c>
      <c r="H3568" s="237" t="s">
        <v>7855</v>
      </c>
      <c r="I3568" s="237" t="str">
        <f t="shared" si="597"/>
        <v>仙台市青葉区愛子東一丁目１番10号</v>
      </c>
      <c r="J3568" s="237" t="s">
        <v>7856</v>
      </c>
      <c r="K3568" s="237" t="s">
        <v>7857</v>
      </c>
      <c r="L3568" s="237" t="s">
        <v>339</v>
      </c>
      <c r="M3568" s="237" t="s">
        <v>7858</v>
      </c>
      <c r="N3568" s="237" t="s">
        <v>15492</v>
      </c>
      <c r="O3568" s="237" t="s">
        <v>15493</v>
      </c>
      <c r="P3568" s="237" t="s">
        <v>7854</v>
      </c>
      <c r="Q3568" s="237" t="s">
        <v>6875</v>
      </c>
      <c r="R3568" s="237" t="s">
        <v>15494</v>
      </c>
      <c r="S3568" s="237" t="s">
        <v>15495</v>
      </c>
      <c r="T3568" s="237" t="s">
        <v>15496</v>
      </c>
      <c r="U3568" s="237" t="s">
        <v>15497</v>
      </c>
      <c r="V3568" s="237" t="s">
        <v>14625</v>
      </c>
      <c r="W3568" s="237"/>
      <c r="X3568" s="237"/>
      <c r="Y3568" s="237" t="s">
        <v>15492</v>
      </c>
      <c r="Z3568" s="237" t="s">
        <v>15493</v>
      </c>
      <c r="AA3568" s="237" t="str">
        <f t="shared" si="598"/>
        <v>アヤシソウダンシエンジギョウショ　Ｍａ　ｍａｉｓｏｎ</v>
      </c>
      <c r="AB3568" s="237" t="s">
        <v>7854</v>
      </c>
      <c r="AC3568" s="237" t="str">
        <f t="shared" si="599"/>
        <v>989</v>
      </c>
      <c r="AD3568" s="237" t="str">
        <f t="shared" si="600"/>
        <v>3127</v>
      </c>
      <c r="AE3568" s="237" t="s">
        <v>6875</v>
      </c>
      <c r="AF3568" s="237" t="s">
        <v>7855</v>
      </c>
      <c r="AG3568" s="237" t="str">
        <f t="shared" si="601"/>
        <v>仙台市青葉区愛子東一丁目１番10号</v>
      </c>
      <c r="AH3568" s="237" t="s">
        <v>15495</v>
      </c>
      <c r="AI3568" s="237" t="s">
        <v>15496</v>
      </c>
      <c r="AJ3568" s="237" t="s">
        <v>260</v>
      </c>
    </row>
    <row r="3569" spans="1:36">
      <c r="A3569" s="237" t="str">
        <f t="shared" si="593"/>
        <v>0435101605計画相談支援</v>
      </c>
      <c r="B3569" s="237" t="s">
        <v>7668</v>
      </c>
      <c r="C3569" s="237" t="s">
        <v>7669</v>
      </c>
      <c r="D3569" s="237" t="str">
        <f t="shared" si="594"/>
        <v>シャカイフクシホウジンセンダイハゲミノカイ</v>
      </c>
      <c r="E3569" s="237" t="s">
        <v>6965</v>
      </c>
      <c r="F3569" s="237" t="str">
        <f t="shared" si="595"/>
        <v>980</v>
      </c>
      <c r="G3569" s="237" t="str">
        <f t="shared" si="596"/>
        <v>0822</v>
      </c>
      <c r="H3569" s="237" t="s">
        <v>7670</v>
      </c>
      <c r="I3569" s="237" t="str">
        <f t="shared" si="597"/>
        <v>仙台市青葉区立町１８番３号</v>
      </c>
      <c r="J3569" s="237" t="s">
        <v>7671</v>
      </c>
      <c r="K3569" s="237" t="s">
        <v>7671</v>
      </c>
      <c r="L3569" s="237" t="s">
        <v>248</v>
      </c>
      <c r="M3569" s="237" t="s">
        <v>7672</v>
      </c>
      <c r="N3569" s="237" t="s">
        <v>15498</v>
      </c>
      <c r="O3569" s="237" t="s">
        <v>15499</v>
      </c>
      <c r="P3569" s="237" t="s">
        <v>6268</v>
      </c>
      <c r="Q3569" s="237" t="s">
        <v>6875</v>
      </c>
      <c r="R3569" s="237" t="s">
        <v>15500</v>
      </c>
      <c r="S3569" s="237" t="s">
        <v>15501</v>
      </c>
      <c r="T3569" s="237" t="s">
        <v>7677</v>
      </c>
      <c r="U3569" s="237" t="s">
        <v>15502</v>
      </c>
      <c r="V3569" s="237" t="s">
        <v>14641</v>
      </c>
      <c r="W3569" s="237"/>
      <c r="X3569" s="237"/>
      <c r="Y3569" s="237" t="s">
        <v>15498</v>
      </c>
      <c r="Z3569" s="237" t="s">
        <v>15499</v>
      </c>
      <c r="AA3569" s="237" t="str">
        <f t="shared" si="598"/>
        <v>ソウダンシエンジギョウショ　ネクストクニミ</v>
      </c>
      <c r="AB3569" s="237" t="s">
        <v>6268</v>
      </c>
      <c r="AC3569" s="237" t="str">
        <f t="shared" si="599"/>
        <v>981</v>
      </c>
      <c r="AD3569" s="237" t="str">
        <f t="shared" si="600"/>
        <v>0943</v>
      </c>
      <c r="AE3569" s="237" t="s">
        <v>6875</v>
      </c>
      <c r="AF3569" s="237" t="s">
        <v>15500</v>
      </c>
      <c r="AG3569" s="237" t="str">
        <f t="shared" si="601"/>
        <v>仙台市青葉区国見五丁目９番40号</v>
      </c>
      <c r="AH3569" s="237" t="s">
        <v>15501</v>
      </c>
      <c r="AI3569" s="237" t="s">
        <v>7677</v>
      </c>
      <c r="AJ3569" s="237" t="s">
        <v>332</v>
      </c>
    </row>
    <row r="3570" spans="1:36">
      <c r="A3570" s="237" t="str">
        <f t="shared" si="593"/>
        <v>0435101647計画相談支援</v>
      </c>
      <c r="B3570" s="237" t="s">
        <v>7505</v>
      </c>
      <c r="C3570" s="237" t="s">
        <v>7506</v>
      </c>
      <c r="D3570" s="237" t="str">
        <f t="shared" si="594"/>
        <v>トクテイヒエイリカツドウホウジン　ホップノモリ</v>
      </c>
      <c r="E3570" s="237" t="s">
        <v>646</v>
      </c>
      <c r="F3570" s="237" t="str">
        <f t="shared" si="595"/>
        <v>980</v>
      </c>
      <c r="G3570" s="237" t="str">
        <f t="shared" si="596"/>
        <v>0014</v>
      </c>
      <c r="H3570" s="237" t="s">
        <v>7507</v>
      </c>
      <c r="I3570" s="237" t="str">
        <f t="shared" si="597"/>
        <v>仙台市青葉区本町一丁目2番5号第3志ら梅ビル4階</v>
      </c>
      <c r="J3570" s="237" t="s">
        <v>7442</v>
      </c>
      <c r="K3570" s="237" t="s">
        <v>7443</v>
      </c>
      <c r="L3570" s="237" t="s">
        <v>7508</v>
      </c>
      <c r="M3570" s="237" t="s">
        <v>7509</v>
      </c>
      <c r="N3570" s="237" t="s">
        <v>15503</v>
      </c>
      <c r="O3570" s="237" t="s">
        <v>15504</v>
      </c>
      <c r="P3570" s="237" t="s">
        <v>646</v>
      </c>
      <c r="Q3570" s="237" t="s">
        <v>6875</v>
      </c>
      <c r="R3570" s="237" t="s">
        <v>7507</v>
      </c>
      <c r="S3570" s="237" t="s">
        <v>15505</v>
      </c>
      <c r="T3570" s="237" t="s">
        <v>7443</v>
      </c>
      <c r="U3570" s="237" t="s">
        <v>15506</v>
      </c>
      <c r="V3570" s="237" t="s">
        <v>14641</v>
      </c>
      <c r="W3570" s="237"/>
      <c r="X3570" s="237"/>
      <c r="Y3570" s="237" t="s">
        <v>15503</v>
      </c>
      <c r="Z3570" s="237" t="s">
        <v>15504</v>
      </c>
      <c r="AA3570" s="237" t="str">
        <f t="shared" si="598"/>
        <v>ソウダンシエンセンターホップノキ</v>
      </c>
      <c r="AB3570" s="237" t="s">
        <v>646</v>
      </c>
      <c r="AC3570" s="237" t="str">
        <f t="shared" si="599"/>
        <v>980</v>
      </c>
      <c r="AD3570" s="237" t="str">
        <f t="shared" si="600"/>
        <v>0014</v>
      </c>
      <c r="AE3570" s="237" t="s">
        <v>6875</v>
      </c>
      <c r="AF3570" s="237" t="s">
        <v>7507</v>
      </c>
      <c r="AG3570" s="237" t="str">
        <f t="shared" si="601"/>
        <v>仙台市青葉区本町一丁目2番5号第3志ら梅ビル4階</v>
      </c>
      <c r="AH3570" s="237" t="s">
        <v>15505</v>
      </c>
      <c r="AI3570" s="237" t="s">
        <v>7443</v>
      </c>
      <c r="AJ3570" s="237" t="s">
        <v>260</v>
      </c>
    </row>
    <row r="3571" spans="1:36">
      <c r="A3571" s="237" t="str">
        <f t="shared" si="593"/>
        <v>0435101647地域移行支援</v>
      </c>
      <c r="B3571" s="237" t="s">
        <v>7505</v>
      </c>
      <c r="C3571" s="237" t="s">
        <v>7506</v>
      </c>
      <c r="D3571" s="237" t="str">
        <f t="shared" si="594"/>
        <v>トクテイヒエイリカツドウホウジン　ホップノモリ</v>
      </c>
      <c r="E3571" s="237" t="s">
        <v>646</v>
      </c>
      <c r="F3571" s="237" t="str">
        <f t="shared" si="595"/>
        <v>980</v>
      </c>
      <c r="G3571" s="237" t="str">
        <f t="shared" si="596"/>
        <v>0014</v>
      </c>
      <c r="H3571" s="237" t="s">
        <v>7507</v>
      </c>
      <c r="I3571" s="237" t="str">
        <f t="shared" si="597"/>
        <v>仙台市青葉区本町一丁目2番5号第3志ら梅ビル4階</v>
      </c>
      <c r="J3571" s="237" t="s">
        <v>7442</v>
      </c>
      <c r="K3571" s="237" t="s">
        <v>7443</v>
      </c>
      <c r="L3571" s="237" t="s">
        <v>7508</v>
      </c>
      <c r="M3571" s="237" t="s">
        <v>7509</v>
      </c>
      <c r="N3571" s="237" t="s">
        <v>15503</v>
      </c>
      <c r="O3571" s="237" t="s">
        <v>15504</v>
      </c>
      <c r="P3571" s="237" t="s">
        <v>646</v>
      </c>
      <c r="Q3571" s="237" t="s">
        <v>6875</v>
      </c>
      <c r="R3571" s="237" t="s">
        <v>7507</v>
      </c>
      <c r="S3571" s="237" t="s">
        <v>15505</v>
      </c>
      <c r="T3571" s="237" t="s">
        <v>7443</v>
      </c>
      <c r="U3571" s="237" t="s">
        <v>15506</v>
      </c>
      <c r="V3571" s="237" t="s">
        <v>14623</v>
      </c>
      <c r="W3571" s="237"/>
      <c r="X3571" s="237"/>
      <c r="Y3571" s="237" t="s">
        <v>15503</v>
      </c>
      <c r="Z3571" s="237" t="s">
        <v>15504</v>
      </c>
      <c r="AA3571" s="237" t="str">
        <f t="shared" si="598"/>
        <v>ソウダンシエンセンターホップノキ</v>
      </c>
      <c r="AB3571" s="237" t="s">
        <v>646</v>
      </c>
      <c r="AC3571" s="237" t="str">
        <f t="shared" si="599"/>
        <v>980</v>
      </c>
      <c r="AD3571" s="237" t="str">
        <f t="shared" si="600"/>
        <v>0014</v>
      </c>
      <c r="AE3571" s="237" t="s">
        <v>6875</v>
      </c>
      <c r="AF3571" s="237" t="s">
        <v>7507</v>
      </c>
      <c r="AG3571" s="237" t="str">
        <f t="shared" si="601"/>
        <v>仙台市青葉区本町一丁目2番5号第3志ら梅ビル4階</v>
      </c>
      <c r="AH3571" s="237" t="s">
        <v>15505</v>
      </c>
      <c r="AI3571" s="237" t="s">
        <v>7443</v>
      </c>
      <c r="AJ3571" s="237" t="s">
        <v>260</v>
      </c>
    </row>
    <row r="3572" spans="1:36">
      <c r="A3572" s="237" t="str">
        <f t="shared" si="593"/>
        <v>0435101647地域定着支援</v>
      </c>
      <c r="B3572" s="237" t="s">
        <v>7505</v>
      </c>
      <c r="C3572" s="237" t="s">
        <v>7506</v>
      </c>
      <c r="D3572" s="237" t="str">
        <f t="shared" si="594"/>
        <v>トクテイヒエイリカツドウホウジン　ホップノモリ</v>
      </c>
      <c r="E3572" s="237" t="s">
        <v>646</v>
      </c>
      <c r="F3572" s="237" t="str">
        <f t="shared" si="595"/>
        <v>980</v>
      </c>
      <c r="G3572" s="237" t="str">
        <f t="shared" si="596"/>
        <v>0014</v>
      </c>
      <c r="H3572" s="237" t="s">
        <v>7507</v>
      </c>
      <c r="I3572" s="237" t="str">
        <f t="shared" si="597"/>
        <v>仙台市青葉区本町一丁目2番5号第3志ら梅ビル4階</v>
      </c>
      <c r="J3572" s="237" t="s">
        <v>7442</v>
      </c>
      <c r="K3572" s="237" t="s">
        <v>7443</v>
      </c>
      <c r="L3572" s="237" t="s">
        <v>7508</v>
      </c>
      <c r="M3572" s="237" t="s">
        <v>7509</v>
      </c>
      <c r="N3572" s="237" t="s">
        <v>15503</v>
      </c>
      <c r="O3572" s="237" t="s">
        <v>15504</v>
      </c>
      <c r="P3572" s="237" t="s">
        <v>646</v>
      </c>
      <c r="Q3572" s="237" t="s">
        <v>6875</v>
      </c>
      <c r="R3572" s="237" t="s">
        <v>7507</v>
      </c>
      <c r="S3572" s="237" t="s">
        <v>15505</v>
      </c>
      <c r="T3572" s="237" t="s">
        <v>7443</v>
      </c>
      <c r="U3572" s="237" t="s">
        <v>15506</v>
      </c>
      <c r="V3572" s="237" t="s">
        <v>14625</v>
      </c>
      <c r="W3572" s="237"/>
      <c r="X3572" s="237"/>
      <c r="Y3572" s="237" t="s">
        <v>15507</v>
      </c>
      <c r="Z3572" s="237" t="s">
        <v>15508</v>
      </c>
      <c r="AA3572" s="237" t="str">
        <f t="shared" si="598"/>
        <v>ソウダンシエンセンター　ホップノキ</v>
      </c>
      <c r="AB3572" s="237" t="s">
        <v>646</v>
      </c>
      <c r="AC3572" s="237" t="str">
        <f t="shared" si="599"/>
        <v>980</v>
      </c>
      <c r="AD3572" s="237" t="str">
        <f t="shared" si="600"/>
        <v>0014</v>
      </c>
      <c r="AE3572" s="237" t="s">
        <v>6875</v>
      </c>
      <c r="AF3572" s="237" t="s">
        <v>7507</v>
      </c>
      <c r="AG3572" s="237" t="str">
        <f t="shared" si="601"/>
        <v>仙台市青葉区本町一丁目2番5号第3志ら梅ビル4階</v>
      </c>
      <c r="AH3572" s="237" t="s">
        <v>15505</v>
      </c>
      <c r="AI3572" s="237" t="s">
        <v>7443</v>
      </c>
      <c r="AJ3572" s="237" t="s">
        <v>260</v>
      </c>
    </row>
    <row r="3573" spans="1:36">
      <c r="A3573" s="237" t="str">
        <f t="shared" si="593"/>
        <v>0435101654計画相談支援</v>
      </c>
      <c r="B3573" s="237" t="s">
        <v>7580</v>
      </c>
      <c r="C3573" s="237" t="s">
        <v>7581</v>
      </c>
      <c r="D3573" s="237" t="str">
        <f t="shared" si="594"/>
        <v>トクテイヒエイリカツドウホウジンクワノキ</v>
      </c>
      <c r="E3573" s="237" t="s">
        <v>5418</v>
      </c>
      <c r="F3573" s="237" t="str">
        <f t="shared" si="595"/>
        <v>980</v>
      </c>
      <c r="G3573" s="237" t="str">
        <f t="shared" si="596"/>
        <v>0004</v>
      </c>
      <c r="H3573" s="237" t="s">
        <v>7582</v>
      </c>
      <c r="I3573" s="237" t="str">
        <f t="shared" si="597"/>
        <v>仙台市青葉区宮町四丁目２番22号</v>
      </c>
      <c r="J3573" s="237" t="s">
        <v>7583</v>
      </c>
      <c r="K3573" s="237" t="s">
        <v>7584</v>
      </c>
      <c r="L3573" s="237" t="s">
        <v>248</v>
      </c>
      <c r="M3573" s="237" t="s">
        <v>7585</v>
      </c>
      <c r="N3573" s="237" t="s">
        <v>15509</v>
      </c>
      <c r="O3573" s="237" t="s">
        <v>15510</v>
      </c>
      <c r="P3573" s="237" t="s">
        <v>5418</v>
      </c>
      <c r="Q3573" s="237" t="s">
        <v>6875</v>
      </c>
      <c r="R3573" s="237" t="s">
        <v>15511</v>
      </c>
      <c r="S3573" s="237" t="s">
        <v>15512</v>
      </c>
      <c r="T3573" s="237" t="s">
        <v>7584</v>
      </c>
      <c r="U3573" s="237" t="s">
        <v>15513</v>
      </c>
      <c r="V3573" s="237" t="s">
        <v>14641</v>
      </c>
      <c r="W3573" s="237"/>
      <c r="X3573" s="237"/>
      <c r="Y3573" s="237" t="s">
        <v>15509</v>
      </c>
      <c r="Z3573" s="237" t="s">
        <v>15510</v>
      </c>
      <c r="AA3573" s="237" t="str">
        <f t="shared" si="598"/>
        <v>クワノキソウダンシエンジギョウショ</v>
      </c>
      <c r="AB3573" s="237" t="s">
        <v>5418</v>
      </c>
      <c r="AC3573" s="237" t="str">
        <f t="shared" si="599"/>
        <v>980</v>
      </c>
      <c r="AD3573" s="237" t="str">
        <f t="shared" si="600"/>
        <v>0004</v>
      </c>
      <c r="AE3573" s="237" t="s">
        <v>6875</v>
      </c>
      <c r="AF3573" s="237" t="s">
        <v>15511</v>
      </c>
      <c r="AG3573" s="237" t="str">
        <f t="shared" si="601"/>
        <v>仙台市青葉区宮町４丁目２番22号　K's House１階</v>
      </c>
      <c r="AH3573" s="237" t="s">
        <v>15512</v>
      </c>
      <c r="AI3573" s="237" t="s">
        <v>7584</v>
      </c>
      <c r="AJ3573" s="237" t="s">
        <v>332</v>
      </c>
    </row>
    <row r="3574" spans="1:36">
      <c r="A3574" s="237" t="str">
        <f t="shared" si="593"/>
        <v>0435101662計画相談支援</v>
      </c>
      <c r="B3574" s="237" t="s">
        <v>7810</v>
      </c>
      <c r="C3574" s="237" t="s">
        <v>7811</v>
      </c>
      <c r="D3574" s="237" t="str">
        <f t="shared" si="594"/>
        <v>イッパンシャダンホウジンブレイン・ユニークス</v>
      </c>
      <c r="E3574" s="237" t="s">
        <v>7533</v>
      </c>
      <c r="F3574" s="237" t="str">
        <f t="shared" si="595"/>
        <v>980</v>
      </c>
      <c r="G3574" s="237" t="str">
        <f t="shared" si="596"/>
        <v>0804</v>
      </c>
      <c r="H3574" s="237" t="s">
        <v>7812</v>
      </c>
      <c r="I3574" s="237" t="str">
        <f t="shared" si="597"/>
        <v>仙台市青葉区大町二丁目６番２７号</v>
      </c>
      <c r="J3574" s="237" t="s">
        <v>7535</v>
      </c>
      <c r="K3574" s="237" t="s">
        <v>7813</v>
      </c>
      <c r="L3574" s="237" t="s">
        <v>901</v>
      </c>
      <c r="M3574" s="237" t="s">
        <v>7814</v>
      </c>
      <c r="N3574" s="237" t="s">
        <v>15514</v>
      </c>
      <c r="O3574" s="237" t="s">
        <v>15515</v>
      </c>
      <c r="P3574" s="237" t="s">
        <v>7533</v>
      </c>
      <c r="Q3574" s="237" t="s">
        <v>6875</v>
      </c>
      <c r="R3574" s="237" t="s">
        <v>15516</v>
      </c>
      <c r="S3574" s="237" t="s">
        <v>7879</v>
      </c>
      <c r="T3574" s="237" t="s">
        <v>7813</v>
      </c>
      <c r="U3574" s="237" t="s">
        <v>15517</v>
      </c>
      <c r="V3574" s="237" t="s">
        <v>14641</v>
      </c>
      <c r="W3574" s="237"/>
      <c r="X3574" s="237"/>
      <c r="Y3574" s="237" t="s">
        <v>15514</v>
      </c>
      <c r="Z3574" s="237" t="s">
        <v>15515</v>
      </c>
      <c r="AA3574" s="237" t="str">
        <f t="shared" si="598"/>
        <v>Ｐｒｏｐ－Ｐｏｒｔコンパス</v>
      </c>
      <c r="AB3574" s="237" t="s">
        <v>7533</v>
      </c>
      <c r="AC3574" s="237" t="str">
        <f t="shared" si="599"/>
        <v>980</v>
      </c>
      <c r="AD3574" s="237" t="str">
        <f t="shared" si="600"/>
        <v>0804</v>
      </c>
      <c r="AE3574" s="237" t="s">
        <v>6875</v>
      </c>
      <c r="AF3574" s="237" t="s">
        <v>15516</v>
      </c>
      <c r="AG3574" s="237" t="str">
        <f t="shared" si="601"/>
        <v>仙台市青葉区大町二丁目６番２７号　岡元ビル4階</v>
      </c>
      <c r="AH3574" s="237" t="s">
        <v>7879</v>
      </c>
      <c r="AI3574" s="237" t="s">
        <v>7813</v>
      </c>
      <c r="AJ3574" s="237" t="s">
        <v>260</v>
      </c>
    </row>
    <row r="3575" spans="1:36">
      <c r="A3575" s="237" t="str">
        <f t="shared" si="593"/>
        <v>0435101662地域移行支援</v>
      </c>
      <c r="B3575" s="237" t="s">
        <v>7810</v>
      </c>
      <c r="C3575" s="237" t="s">
        <v>7811</v>
      </c>
      <c r="D3575" s="237" t="str">
        <f t="shared" si="594"/>
        <v>イッパンシャダンホウジンブレイン・ユニークス</v>
      </c>
      <c r="E3575" s="237" t="s">
        <v>7533</v>
      </c>
      <c r="F3575" s="237" t="str">
        <f t="shared" si="595"/>
        <v>980</v>
      </c>
      <c r="G3575" s="237" t="str">
        <f t="shared" si="596"/>
        <v>0804</v>
      </c>
      <c r="H3575" s="237" t="s">
        <v>7812</v>
      </c>
      <c r="I3575" s="237" t="str">
        <f t="shared" si="597"/>
        <v>仙台市青葉区大町二丁目６番２７号</v>
      </c>
      <c r="J3575" s="237" t="s">
        <v>7535</v>
      </c>
      <c r="K3575" s="237" t="s">
        <v>7813</v>
      </c>
      <c r="L3575" s="237" t="s">
        <v>901</v>
      </c>
      <c r="M3575" s="237" t="s">
        <v>7814</v>
      </c>
      <c r="N3575" s="237" t="s">
        <v>15514</v>
      </c>
      <c r="O3575" s="237" t="s">
        <v>15515</v>
      </c>
      <c r="P3575" s="237" t="s">
        <v>7533</v>
      </c>
      <c r="Q3575" s="237" t="s">
        <v>6875</v>
      </c>
      <c r="R3575" s="237" t="s">
        <v>15516</v>
      </c>
      <c r="S3575" s="237" t="s">
        <v>7879</v>
      </c>
      <c r="T3575" s="237" t="s">
        <v>7813</v>
      </c>
      <c r="U3575" s="237" t="s">
        <v>15517</v>
      </c>
      <c r="V3575" s="237" t="s">
        <v>14623</v>
      </c>
      <c r="W3575" s="237"/>
      <c r="X3575" s="237"/>
      <c r="Y3575" s="237" t="s">
        <v>15514</v>
      </c>
      <c r="Z3575" s="237" t="s">
        <v>15515</v>
      </c>
      <c r="AA3575" s="237" t="str">
        <f t="shared" si="598"/>
        <v>Ｐｒｏｐ－Ｐｏｒｔコンパス</v>
      </c>
      <c r="AB3575" s="237" t="s">
        <v>7533</v>
      </c>
      <c r="AC3575" s="237" t="str">
        <f t="shared" si="599"/>
        <v>980</v>
      </c>
      <c r="AD3575" s="237" t="str">
        <f t="shared" si="600"/>
        <v>0804</v>
      </c>
      <c r="AE3575" s="237" t="s">
        <v>6875</v>
      </c>
      <c r="AF3575" s="237" t="s">
        <v>15516</v>
      </c>
      <c r="AG3575" s="237" t="str">
        <f t="shared" si="601"/>
        <v>仙台市青葉区大町二丁目６番２７号　岡元ビル4階</v>
      </c>
      <c r="AH3575" s="237" t="s">
        <v>7879</v>
      </c>
      <c r="AI3575" s="237" t="s">
        <v>7813</v>
      </c>
      <c r="AJ3575" s="237" t="s">
        <v>260</v>
      </c>
    </row>
    <row r="3576" spans="1:36">
      <c r="A3576" s="237" t="str">
        <f t="shared" si="593"/>
        <v>0435101662地域定着支援</v>
      </c>
      <c r="B3576" s="237" t="s">
        <v>7810</v>
      </c>
      <c r="C3576" s="237" t="s">
        <v>7811</v>
      </c>
      <c r="D3576" s="237" t="str">
        <f t="shared" si="594"/>
        <v>イッパンシャダンホウジンブレイン・ユニークス</v>
      </c>
      <c r="E3576" s="237" t="s">
        <v>7533</v>
      </c>
      <c r="F3576" s="237" t="str">
        <f t="shared" si="595"/>
        <v>980</v>
      </c>
      <c r="G3576" s="237" t="str">
        <f t="shared" si="596"/>
        <v>0804</v>
      </c>
      <c r="H3576" s="237" t="s">
        <v>7812</v>
      </c>
      <c r="I3576" s="237" t="str">
        <f t="shared" si="597"/>
        <v>仙台市青葉区大町二丁目６番２７号</v>
      </c>
      <c r="J3576" s="237" t="s">
        <v>7535</v>
      </c>
      <c r="K3576" s="237" t="s">
        <v>7813</v>
      </c>
      <c r="L3576" s="237" t="s">
        <v>901</v>
      </c>
      <c r="M3576" s="237" t="s">
        <v>7814</v>
      </c>
      <c r="N3576" s="237" t="s">
        <v>15514</v>
      </c>
      <c r="O3576" s="237" t="s">
        <v>15515</v>
      </c>
      <c r="P3576" s="237" t="s">
        <v>7533</v>
      </c>
      <c r="Q3576" s="237" t="s">
        <v>6875</v>
      </c>
      <c r="R3576" s="237" t="s">
        <v>15516</v>
      </c>
      <c r="S3576" s="237" t="s">
        <v>7879</v>
      </c>
      <c r="T3576" s="237" t="s">
        <v>7813</v>
      </c>
      <c r="U3576" s="237" t="s">
        <v>15517</v>
      </c>
      <c r="V3576" s="237" t="s">
        <v>14625</v>
      </c>
      <c r="W3576" s="237"/>
      <c r="X3576" s="237"/>
      <c r="Y3576" s="237" t="s">
        <v>15514</v>
      </c>
      <c r="Z3576" s="237" t="s">
        <v>15515</v>
      </c>
      <c r="AA3576" s="237" t="str">
        <f t="shared" si="598"/>
        <v>Ｐｒｏｐ－Ｐｏｒｔコンパス</v>
      </c>
      <c r="AB3576" s="237" t="s">
        <v>7533</v>
      </c>
      <c r="AC3576" s="237" t="str">
        <f t="shared" si="599"/>
        <v>980</v>
      </c>
      <c r="AD3576" s="237" t="str">
        <f t="shared" si="600"/>
        <v>0804</v>
      </c>
      <c r="AE3576" s="237" t="s">
        <v>6875</v>
      </c>
      <c r="AF3576" s="237" t="s">
        <v>15516</v>
      </c>
      <c r="AG3576" s="237" t="str">
        <f t="shared" si="601"/>
        <v>仙台市青葉区大町二丁目６番２７号　岡元ビル4階</v>
      </c>
      <c r="AH3576" s="237" t="s">
        <v>7879</v>
      </c>
      <c r="AI3576" s="237" t="s">
        <v>7813</v>
      </c>
      <c r="AJ3576" s="237" t="s">
        <v>260</v>
      </c>
    </row>
    <row r="3577" spans="1:36">
      <c r="A3577" s="237" t="str">
        <f t="shared" si="593"/>
        <v>0435101886計画相談支援</v>
      </c>
      <c r="B3577" s="237" t="s">
        <v>6992</v>
      </c>
      <c r="C3577" s="237" t="s">
        <v>6993</v>
      </c>
      <c r="D3577" s="237" t="str">
        <f t="shared" si="594"/>
        <v>トクテイヒエイリカツドウホウジンアフタースクールパルケ</v>
      </c>
      <c r="E3577" s="237" t="s">
        <v>6185</v>
      </c>
      <c r="F3577" s="237" t="str">
        <f t="shared" si="595"/>
        <v>981</v>
      </c>
      <c r="G3577" s="237" t="str">
        <f t="shared" si="596"/>
        <v>0952</v>
      </c>
      <c r="H3577" s="237" t="s">
        <v>6994</v>
      </c>
      <c r="I3577" s="237" t="str">
        <f t="shared" si="597"/>
        <v>仙台市青葉区中山4丁目1番32号</v>
      </c>
      <c r="J3577" s="237" t="s">
        <v>6995</v>
      </c>
      <c r="K3577" s="237" t="s">
        <v>6996</v>
      </c>
      <c r="L3577" s="237" t="s">
        <v>901</v>
      </c>
      <c r="M3577" s="237" t="s">
        <v>6997</v>
      </c>
      <c r="N3577" s="237" t="s">
        <v>15518</v>
      </c>
      <c r="O3577" s="237" t="s">
        <v>15519</v>
      </c>
      <c r="P3577" s="237" t="s">
        <v>6185</v>
      </c>
      <c r="Q3577" s="237" t="s">
        <v>6875</v>
      </c>
      <c r="R3577" s="237" t="s">
        <v>6994</v>
      </c>
      <c r="S3577" s="237" t="s">
        <v>15520</v>
      </c>
      <c r="T3577" s="237" t="s">
        <v>15521</v>
      </c>
      <c r="U3577" s="237" t="s">
        <v>15522</v>
      </c>
      <c r="V3577" s="237" t="s">
        <v>14641</v>
      </c>
      <c r="W3577" s="237"/>
      <c r="X3577" s="237"/>
      <c r="Y3577" s="237" t="s">
        <v>15518</v>
      </c>
      <c r="Z3577" s="237" t="s">
        <v>15519</v>
      </c>
      <c r="AA3577" s="237" t="str">
        <f t="shared" si="598"/>
        <v>パルケ　アデランテ</v>
      </c>
      <c r="AB3577" s="237" t="s">
        <v>6185</v>
      </c>
      <c r="AC3577" s="237" t="str">
        <f t="shared" si="599"/>
        <v>981</v>
      </c>
      <c r="AD3577" s="237" t="str">
        <f t="shared" si="600"/>
        <v>0952</v>
      </c>
      <c r="AE3577" s="237" t="s">
        <v>6875</v>
      </c>
      <c r="AF3577" s="237" t="s">
        <v>6994</v>
      </c>
      <c r="AG3577" s="237" t="str">
        <f t="shared" si="601"/>
        <v>仙台市青葉区中山4丁目1番32号</v>
      </c>
      <c r="AH3577" s="237" t="s">
        <v>15520</v>
      </c>
      <c r="AI3577" s="237" t="s">
        <v>15521</v>
      </c>
      <c r="AJ3577" s="237" t="s">
        <v>260</v>
      </c>
    </row>
    <row r="3578" spans="1:36">
      <c r="A3578" s="237" t="str">
        <f t="shared" si="593"/>
        <v>0435101902計画相談支援</v>
      </c>
      <c r="B3578" s="237" t="s">
        <v>6881</v>
      </c>
      <c r="C3578" s="237" t="s">
        <v>6882</v>
      </c>
      <c r="D3578" s="237" t="str">
        <f t="shared" si="594"/>
        <v>シャカイフクシホウジン　ヨウコウフクシカイ</v>
      </c>
      <c r="E3578" s="237" t="s">
        <v>6883</v>
      </c>
      <c r="F3578" s="237" t="str">
        <f t="shared" si="595"/>
        <v>989</v>
      </c>
      <c r="G3578" s="237" t="str">
        <f t="shared" si="596"/>
        <v>3212</v>
      </c>
      <c r="H3578" s="237" t="s">
        <v>6884</v>
      </c>
      <c r="I3578" s="237" t="str">
        <f t="shared" si="597"/>
        <v>仙台市青葉区芋沢字横前１番地の１</v>
      </c>
      <c r="J3578" s="237" t="s">
        <v>6885</v>
      </c>
      <c r="K3578" s="237" t="s">
        <v>6886</v>
      </c>
      <c r="L3578" s="237" t="s">
        <v>248</v>
      </c>
      <c r="M3578" s="237" t="s">
        <v>6887</v>
      </c>
      <c r="N3578" s="237" t="s">
        <v>15523</v>
      </c>
      <c r="O3578" s="237" t="s">
        <v>15524</v>
      </c>
      <c r="P3578" s="237" t="s">
        <v>6883</v>
      </c>
      <c r="Q3578" s="237" t="s">
        <v>6875</v>
      </c>
      <c r="R3578" s="237" t="s">
        <v>6884</v>
      </c>
      <c r="S3578" s="237" t="s">
        <v>6885</v>
      </c>
      <c r="T3578" s="237" t="s">
        <v>6886</v>
      </c>
      <c r="U3578" s="237" t="s">
        <v>15525</v>
      </c>
      <c r="V3578" s="237" t="s">
        <v>14641</v>
      </c>
      <c r="W3578" s="237"/>
      <c r="X3578" s="237"/>
      <c r="Y3578" s="237" t="s">
        <v>15523</v>
      </c>
      <c r="Z3578" s="237" t="s">
        <v>15524</v>
      </c>
      <c r="AA3578" s="237" t="str">
        <f t="shared" si="598"/>
        <v>センダイエコーイリョウリョウイクセンターソウダンシエンジギョウショ　ウィズ・ユウ</v>
      </c>
      <c r="AB3578" s="237" t="s">
        <v>6883</v>
      </c>
      <c r="AC3578" s="237" t="str">
        <f t="shared" si="599"/>
        <v>989</v>
      </c>
      <c r="AD3578" s="237" t="str">
        <f t="shared" si="600"/>
        <v>3212</v>
      </c>
      <c r="AE3578" s="237" t="s">
        <v>6875</v>
      </c>
      <c r="AF3578" s="237" t="s">
        <v>6884</v>
      </c>
      <c r="AG3578" s="237" t="str">
        <f t="shared" si="601"/>
        <v>仙台市青葉区芋沢字横前１番地の１</v>
      </c>
      <c r="AH3578" s="237" t="s">
        <v>6885</v>
      </c>
      <c r="AI3578" s="237" t="s">
        <v>6886</v>
      </c>
      <c r="AJ3578" s="237" t="s">
        <v>260</v>
      </c>
    </row>
    <row r="3579" spans="1:36">
      <c r="A3579" s="237" t="str">
        <f t="shared" si="593"/>
        <v>0435101977計画相談支援</v>
      </c>
      <c r="B3579" s="237" t="s">
        <v>13243</v>
      </c>
      <c r="C3579" s="237" t="s">
        <v>13244</v>
      </c>
      <c r="D3579" s="237" t="str">
        <f t="shared" si="594"/>
        <v>トクテイヒエイリカツドウホウジンミヤギコウデネイト</v>
      </c>
      <c r="E3579" s="237" t="s">
        <v>2484</v>
      </c>
      <c r="F3579" s="237" t="str">
        <f t="shared" si="595"/>
        <v>980</v>
      </c>
      <c r="G3579" s="237" t="str">
        <f t="shared" si="596"/>
        <v>0811</v>
      </c>
      <c r="H3579" s="237" t="s">
        <v>13934</v>
      </c>
      <c r="I3579" s="237" t="str">
        <f t="shared" si="597"/>
        <v>仙台市青葉区一番町二丁目５番22号</v>
      </c>
      <c r="J3579" s="237" t="s">
        <v>13246</v>
      </c>
      <c r="K3579" s="237" t="s">
        <v>13935</v>
      </c>
      <c r="L3579" s="237" t="s">
        <v>248</v>
      </c>
      <c r="M3579" s="237" t="s">
        <v>13248</v>
      </c>
      <c r="N3579" s="237" t="s">
        <v>15526</v>
      </c>
      <c r="O3579" s="237" t="s">
        <v>15527</v>
      </c>
      <c r="P3579" s="237" t="s">
        <v>2484</v>
      </c>
      <c r="Q3579" s="237" t="s">
        <v>6875</v>
      </c>
      <c r="R3579" s="237" t="s">
        <v>15528</v>
      </c>
      <c r="S3579" s="237" t="s">
        <v>15529</v>
      </c>
      <c r="T3579" s="237" t="s">
        <v>13935</v>
      </c>
      <c r="U3579" s="237" t="s">
        <v>15530</v>
      </c>
      <c r="V3579" s="237" t="s">
        <v>14641</v>
      </c>
      <c r="W3579" s="237"/>
      <c r="X3579" s="237"/>
      <c r="Y3579" s="237" t="s">
        <v>15526</v>
      </c>
      <c r="Z3579" s="237" t="s">
        <v>15527</v>
      </c>
      <c r="AA3579" s="237" t="str">
        <f t="shared" si="598"/>
        <v>ソウダンシエンジギョウショ　ココロ</v>
      </c>
      <c r="AB3579" s="237" t="s">
        <v>2484</v>
      </c>
      <c r="AC3579" s="237" t="str">
        <f t="shared" si="599"/>
        <v>980</v>
      </c>
      <c r="AD3579" s="237" t="str">
        <f t="shared" si="600"/>
        <v>0811</v>
      </c>
      <c r="AE3579" s="237" t="s">
        <v>6875</v>
      </c>
      <c r="AF3579" s="237" t="s">
        <v>15528</v>
      </c>
      <c r="AG3579" s="237" t="str">
        <f t="shared" si="601"/>
        <v>仙台市青葉区一番町二丁目５番22号ＧＣ青葉通りプラザ７Ｆ</v>
      </c>
      <c r="AH3579" s="237" t="s">
        <v>15529</v>
      </c>
      <c r="AI3579" s="237" t="s">
        <v>13935</v>
      </c>
      <c r="AJ3579" s="237" t="s">
        <v>260</v>
      </c>
    </row>
    <row r="3580" spans="1:36">
      <c r="A3580" s="237" t="str">
        <f t="shared" si="593"/>
        <v>0435101977地域移行支援</v>
      </c>
      <c r="B3580" s="237" t="s">
        <v>13243</v>
      </c>
      <c r="C3580" s="237" t="s">
        <v>13244</v>
      </c>
      <c r="D3580" s="237" t="str">
        <f t="shared" si="594"/>
        <v>トクテイヒエイリカツドウホウジンミヤギコウデネイト</v>
      </c>
      <c r="E3580" s="237" t="s">
        <v>2484</v>
      </c>
      <c r="F3580" s="237" t="str">
        <f t="shared" si="595"/>
        <v>980</v>
      </c>
      <c r="G3580" s="237" t="str">
        <f t="shared" si="596"/>
        <v>0811</v>
      </c>
      <c r="H3580" s="237" t="s">
        <v>13934</v>
      </c>
      <c r="I3580" s="237" t="str">
        <f t="shared" si="597"/>
        <v>仙台市青葉区一番町二丁目５番22号</v>
      </c>
      <c r="J3580" s="237" t="s">
        <v>13246</v>
      </c>
      <c r="K3580" s="237" t="s">
        <v>13935</v>
      </c>
      <c r="L3580" s="237" t="s">
        <v>248</v>
      </c>
      <c r="M3580" s="237" t="s">
        <v>13248</v>
      </c>
      <c r="N3580" s="237" t="s">
        <v>15526</v>
      </c>
      <c r="O3580" s="237" t="s">
        <v>15527</v>
      </c>
      <c r="P3580" s="237" t="s">
        <v>2484</v>
      </c>
      <c r="Q3580" s="237" t="s">
        <v>6875</v>
      </c>
      <c r="R3580" s="237" t="s">
        <v>15528</v>
      </c>
      <c r="S3580" s="237" t="s">
        <v>15529</v>
      </c>
      <c r="T3580" s="237" t="s">
        <v>13935</v>
      </c>
      <c r="U3580" s="237" t="s">
        <v>15530</v>
      </c>
      <c r="V3580" s="237" t="s">
        <v>14623</v>
      </c>
      <c r="W3580" s="237"/>
      <c r="X3580" s="237"/>
      <c r="Y3580" s="237" t="s">
        <v>15526</v>
      </c>
      <c r="Z3580" s="237" t="s">
        <v>15527</v>
      </c>
      <c r="AA3580" s="237" t="str">
        <f t="shared" si="598"/>
        <v>ソウダンシエンジギョウショ　ココロ</v>
      </c>
      <c r="AB3580" s="237" t="s">
        <v>2484</v>
      </c>
      <c r="AC3580" s="237" t="str">
        <f t="shared" si="599"/>
        <v>980</v>
      </c>
      <c r="AD3580" s="237" t="str">
        <f t="shared" si="600"/>
        <v>0811</v>
      </c>
      <c r="AE3580" s="237" t="s">
        <v>6875</v>
      </c>
      <c r="AF3580" s="237" t="s">
        <v>15528</v>
      </c>
      <c r="AG3580" s="237" t="str">
        <f t="shared" si="601"/>
        <v>仙台市青葉区一番町二丁目５番22号ＧＣ青葉通りプラザ７Ｆ</v>
      </c>
      <c r="AH3580" s="237" t="s">
        <v>15529</v>
      </c>
      <c r="AI3580" s="237" t="s">
        <v>13935</v>
      </c>
      <c r="AJ3580" s="237" t="s">
        <v>260</v>
      </c>
    </row>
    <row r="3581" spans="1:36">
      <c r="A3581" s="237" t="str">
        <f t="shared" si="593"/>
        <v>0435101977地域定着支援</v>
      </c>
      <c r="B3581" s="237" t="s">
        <v>13243</v>
      </c>
      <c r="C3581" s="237" t="s">
        <v>13244</v>
      </c>
      <c r="D3581" s="237" t="str">
        <f t="shared" si="594"/>
        <v>トクテイヒエイリカツドウホウジンミヤギコウデネイト</v>
      </c>
      <c r="E3581" s="237" t="s">
        <v>2484</v>
      </c>
      <c r="F3581" s="237" t="str">
        <f t="shared" si="595"/>
        <v>980</v>
      </c>
      <c r="G3581" s="237" t="str">
        <f t="shared" si="596"/>
        <v>0811</v>
      </c>
      <c r="H3581" s="237" t="s">
        <v>13934</v>
      </c>
      <c r="I3581" s="237" t="str">
        <f t="shared" si="597"/>
        <v>仙台市青葉区一番町二丁目５番22号</v>
      </c>
      <c r="J3581" s="237" t="s">
        <v>13246</v>
      </c>
      <c r="K3581" s="237" t="s">
        <v>13935</v>
      </c>
      <c r="L3581" s="237" t="s">
        <v>248</v>
      </c>
      <c r="M3581" s="237" t="s">
        <v>13248</v>
      </c>
      <c r="N3581" s="237" t="s">
        <v>15526</v>
      </c>
      <c r="O3581" s="237" t="s">
        <v>15527</v>
      </c>
      <c r="P3581" s="237" t="s">
        <v>2484</v>
      </c>
      <c r="Q3581" s="237" t="s">
        <v>6875</v>
      </c>
      <c r="R3581" s="237" t="s">
        <v>15528</v>
      </c>
      <c r="S3581" s="237" t="s">
        <v>15529</v>
      </c>
      <c r="T3581" s="237" t="s">
        <v>13935</v>
      </c>
      <c r="U3581" s="237" t="s">
        <v>15530</v>
      </c>
      <c r="V3581" s="237" t="s">
        <v>14625</v>
      </c>
      <c r="W3581" s="237"/>
      <c r="X3581" s="237"/>
      <c r="Y3581" s="237" t="s">
        <v>15526</v>
      </c>
      <c r="Z3581" s="237" t="s">
        <v>15527</v>
      </c>
      <c r="AA3581" s="237" t="str">
        <f t="shared" si="598"/>
        <v>ソウダンシエンジギョウショ　ココロ</v>
      </c>
      <c r="AB3581" s="237" t="s">
        <v>2484</v>
      </c>
      <c r="AC3581" s="237" t="str">
        <f t="shared" si="599"/>
        <v>980</v>
      </c>
      <c r="AD3581" s="237" t="str">
        <f t="shared" si="600"/>
        <v>0811</v>
      </c>
      <c r="AE3581" s="237" t="s">
        <v>6875</v>
      </c>
      <c r="AF3581" s="237" t="s">
        <v>15528</v>
      </c>
      <c r="AG3581" s="237" t="str">
        <f t="shared" si="601"/>
        <v>仙台市青葉区一番町二丁目５番22号ＧＣ青葉通りプラザ７Ｆ</v>
      </c>
      <c r="AH3581" s="237" t="s">
        <v>15529</v>
      </c>
      <c r="AI3581" s="237" t="s">
        <v>13935</v>
      </c>
      <c r="AJ3581" s="237" t="s">
        <v>260</v>
      </c>
    </row>
    <row r="3582" spans="1:36">
      <c r="A3582" s="237" t="str">
        <f t="shared" si="593"/>
        <v>0435102025計画相談支援</v>
      </c>
      <c r="B3582" s="237" t="s">
        <v>13986</v>
      </c>
      <c r="C3582" s="237" t="s">
        <v>13987</v>
      </c>
      <c r="D3582" s="237" t="str">
        <f t="shared" si="594"/>
        <v>トクテイヒエイリカツドウホウジンワンファミリーセンダイ</v>
      </c>
      <c r="E3582" s="237" t="s">
        <v>7540</v>
      </c>
      <c r="F3582" s="237" t="str">
        <f t="shared" si="595"/>
        <v>980</v>
      </c>
      <c r="G3582" s="237" t="str">
        <f t="shared" si="596"/>
        <v>0802</v>
      </c>
      <c r="H3582" s="237" t="s">
        <v>13988</v>
      </c>
      <c r="I3582" s="237" t="str">
        <f t="shared" si="597"/>
        <v>仙台市青葉区二日町4番26号　リバティーハイツ二日町102</v>
      </c>
      <c r="J3582" s="237" t="s">
        <v>13989</v>
      </c>
      <c r="K3582" s="237" t="s">
        <v>13990</v>
      </c>
      <c r="L3582" s="237" t="s">
        <v>248</v>
      </c>
      <c r="M3582" s="237" t="s">
        <v>13991</v>
      </c>
      <c r="N3582" s="237" t="s">
        <v>15531</v>
      </c>
      <c r="O3582" s="237" t="s">
        <v>15532</v>
      </c>
      <c r="P3582" s="237" t="s">
        <v>7540</v>
      </c>
      <c r="Q3582" s="237" t="s">
        <v>6875</v>
      </c>
      <c r="R3582" s="237" t="s">
        <v>13994</v>
      </c>
      <c r="S3582" s="237" t="s">
        <v>13989</v>
      </c>
      <c r="T3582" s="237" t="s">
        <v>13990</v>
      </c>
      <c r="U3582" s="237" t="s">
        <v>15533</v>
      </c>
      <c r="V3582" s="237" t="s">
        <v>14641</v>
      </c>
      <c r="W3582" s="237"/>
      <c r="X3582" s="237"/>
      <c r="Y3582" s="237" t="s">
        <v>15531</v>
      </c>
      <c r="Z3582" s="237" t="s">
        <v>15532</v>
      </c>
      <c r="AA3582" s="237" t="str">
        <f t="shared" si="598"/>
        <v>ソウダンシエンジギョウショ　ワンファミリー</v>
      </c>
      <c r="AB3582" s="237" t="s">
        <v>7540</v>
      </c>
      <c r="AC3582" s="237" t="str">
        <f t="shared" si="599"/>
        <v>980</v>
      </c>
      <c r="AD3582" s="237" t="str">
        <f t="shared" si="600"/>
        <v>0802</v>
      </c>
      <c r="AE3582" s="237" t="s">
        <v>6875</v>
      </c>
      <c r="AF3582" s="237" t="s">
        <v>13994</v>
      </c>
      <c r="AG3582" s="237" t="str">
        <f t="shared" si="601"/>
        <v>仙台市青葉区二日町４番26号　リバティーハイツ二日町102号</v>
      </c>
      <c r="AH3582" s="237" t="s">
        <v>13989</v>
      </c>
      <c r="AI3582" s="237" t="s">
        <v>13990</v>
      </c>
      <c r="AJ3582" s="237" t="s">
        <v>260</v>
      </c>
    </row>
    <row r="3583" spans="1:36">
      <c r="A3583" s="237" t="str">
        <f t="shared" si="593"/>
        <v>0435102132計画相談支援</v>
      </c>
      <c r="B3583" s="237" t="s">
        <v>8068</v>
      </c>
      <c r="C3583" s="237" t="s">
        <v>8069</v>
      </c>
      <c r="D3583" s="237" t="str">
        <f t="shared" si="594"/>
        <v>イッパンシャダンホウジンセンダイサワヤカフクシカイ</v>
      </c>
      <c r="E3583" s="237" t="s">
        <v>2512</v>
      </c>
      <c r="F3583" s="237" t="str">
        <f t="shared" si="595"/>
        <v>989</v>
      </c>
      <c r="G3583" s="237" t="str">
        <f t="shared" si="596"/>
        <v>3123</v>
      </c>
      <c r="H3583" s="237" t="s">
        <v>8070</v>
      </c>
      <c r="I3583" s="237" t="str">
        <f t="shared" si="597"/>
        <v>仙台市青葉区錦ケ丘九丁目２番地の１</v>
      </c>
      <c r="J3583" s="237" t="s">
        <v>8071</v>
      </c>
      <c r="K3583" s="237" t="s">
        <v>8072</v>
      </c>
      <c r="L3583" s="237" t="s">
        <v>901</v>
      </c>
      <c r="M3583" s="237" t="s">
        <v>8073</v>
      </c>
      <c r="N3583" s="237" t="s">
        <v>15534</v>
      </c>
      <c r="O3583" s="237" t="s">
        <v>15535</v>
      </c>
      <c r="P3583" s="237" t="s">
        <v>2512</v>
      </c>
      <c r="Q3583" s="237" t="s">
        <v>6875</v>
      </c>
      <c r="R3583" s="237" t="s">
        <v>8070</v>
      </c>
      <c r="S3583" s="237" t="s">
        <v>15536</v>
      </c>
      <c r="T3583" s="237" t="s">
        <v>8072</v>
      </c>
      <c r="U3583" s="237" t="s">
        <v>15537</v>
      </c>
      <c r="V3583" s="237" t="s">
        <v>14641</v>
      </c>
      <c r="W3583" s="237"/>
      <c r="X3583" s="237"/>
      <c r="Y3583" s="237" t="s">
        <v>15534</v>
      </c>
      <c r="Z3583" s="237" t="s">
        <v>15535</v>
      </c>
      <c r="AA3583" s="237" t="str">
        <f t="shared" si="598"/>
        <v>サワヤカサポート</v>
      </c>
      <c r="AB3583" s="237" t="s">
        <v>2512</v>
      </c>
      <c r="AC3583" s="237" t="str">
        <f t="shared" si="599"/>
        <v>989</v>
      </c>
      <c r="AD3583" s="237" t="str">
        <f t="shared" si="600"/>
        <v>3123</v>
      </c>
      <c r="AE3583" s="237" t="s">
        <v>6875</v>
      </c>
      <c r="AF3583" s="237" t="s">
        <v>8070</v>
      </c>
      <c r="AG3583" s="237" t="str">
        <f t="shared" si="601"/>
        <v>仙台市青葉区錦ケ丘九丁目２番地の１</v>
      </c>
      <c r="AH3583" s="237" t="s">
        <v>15536</v>
      </c>
      <c r="AI3583" s="237" t="s">
        <v>8072</v>
      </c>
      <c r="AJ3583" s="237" t="s">
        <v>332</v>
      </c>
    </row>
    <row r="3584" spans="1:36">
      <c r="A3584" s="237" t="str">
        <f t="shared" si="593"/>
        <v>0435102132地域移行支援</v>
      </c>
      <c r="B3584" s="237" t="s">
        <v>8068</v>
      </c>
      <c r="C3584" s="237" t="s">
        <v>8069</v>
      </c>
      <c r="D3584" s="237" t="str">
        <f t="shared" si="594"/>
        <v>イッパンシャダンホウジンセンダイサワヤカフクシカイ</v>
      </c>
      <c r="E3584" s="237" t="s">
        <v>2512</v>
      </c>
      <c r="F3584" s="237" t="str">
        <f t="shared" si="595"/>
        <v>989</v>
      </c>
      <c r="G3584" s="237" t="str">
        <f t="shared" si="596"/>
        <v>3123</v>
      </c>
      <c r="H3584" s="237" t="s">
        <v>8070</v>
      </c>
      <c r="I3584" s="237" t="str">
        <f t="shared" si="597"/>
        <v>仙台市青葉区錦ケ丘九丁目２番地の１</v>
      </c>
      <c r="J3584" s="237" t="s">
        <v>8071</v>
      </c>
      <c r="K3584" s="237" t="s">
        <v>8072</v>
      </c>
      <c r="L3584" s="237" t="s">
        <v>901</v>
      </c>
      <c r="M3584" s="237" t="s">
        <v>8073</v>
      </c>
      <c r="N3584" s="237" t="s">
        <v>15534</v>
      </c>
      <c r="O3584" s="237" t="s">
        <v>15535</v>
      </c>
      <c r="P3584" s="237" t="s">
        <v>2512</v>
      </c>
      <c r="Q3584" s="237" t="s">
        <v>6875</v>
      </c>
      <c r="R3584" s="237" t="s">
        <v>8070</v>
      </c>
      <c r="S3584" s="237" t="s">
        <v>15536</v>
      </c>
      <c r="T3584" s="237" t="s">
        <v>8072</v>
      </c>
      <c r="U3584" s="237" t="s">
        <v>15537</v>
      </c>
      <c r="V3584" s="237" t="s">
        <v>14623</v>
      </c>
      <c r="W3584" s="237"/>
      <c r="X3584" s="237"/>
      <c r="Y3584" s="237" t="s">
        <v>15534</v>
      </c>
      <c r="Z3584" s="237" t="s">
        <v>15535</v>
      </c>
      <c r="AA3584" s="237" t="str">
        <f t="shared" si="598"/>
        <v>サワヤカサポート</v>
      </c>
      <c r="AB3584" s="237" t="s">
        <v>2512</v>
      </c>
      <c r="AC3584" s="237" t="str">
        <f t="shared" si="599"/>
        <v>989</v>
      </c>
      <c r="AD3584" s="237" t="str">
        <f t="shared" si="600"/>
        <v>3123</v>
      </c>
      <c r="AE3584" s="237" t="s">
        <v>6875</v>
      </c>
      <c r="AF3584" s="237" t="s">
        <v>8070</v>
      </c>
      <c r="AG3584" s="237" t="str">
        <f t="shared" si="601"/>
        <v>仙台市青葉区錦ケ丘九丁目２番地の１</v>
      </c>
      <c r="AH3584" s="237" t="s">
        <v>15536</v>
      </c>
      <c r="AI3584" s="237" t="s">
        <v>8072</v>
      </c>
      <c r="AJ3584" s="237" t="s">
        <v>332</v>
      </c>
    </row>
    <row r="3585" spans="1:36">
      <c r="A3585" s="237" t="str">
        <f t="shared" si="593"/>
        <v>0435102132地域定着支援</v>
      </c>
      <c r="B3585" s="237" t="s">
        <v>8068</v>
      </c>
      <c r="C3585" s="237" t="s">
        <v>8069</v>
      </c>
      <c r="D3585" s="237" t="str">
        <f t="shared" si="594"/>
        <v>イッパンシャダンホウジンセンダイサワヤカフクシカイ</v>
      </c>
      <c r="E3585" s="237" t="s">
        <v>2512</v>
      </c>
      <c r="F3585" s="237" t="str">
        <f t="shared" si="595"/>
        <v>989</v>
      </c>
      <c r="G3585" s="237" t="str">
        <f t="shared" si="596"/>
        <v>3123</v>
      </c>
      <c r="H3585" s="237" t="s">
        <v>8070</v>
      </c>
      <c r="I3585" s="237" t="str">
        <f t="shared" si="597"/>
        <v>仙台市青葉区錦ケ丘九丁目２番地の１</v>
      </c>
      <c r="J3585" s="237" t="s">
        <v>8071</v>
      </c>
      <c r="K3585" s="237" t="s">
        <v>8072</v>
      </c>
      <c r="L3585" s="237" t="s">
        <v>901</v>
      </c>
      <c r="M3585" s="237" t="s">
        <v>8073</v>
      </c>
      <c r="N3585" s="237" t="s">
        <v>15534</v>
      </c>
      <c r="O3585" s="237" t="s">
        <v>15535</v>
      </c>
      <c r="P3585" s="237" t="s">
        <v>2512</v>
      </c>
      <c r="Q3585" s="237" t="s">
        <v>6875</v>
      </c>
      <c r="R3585" s="237" t="s">
        <v>8070</v>
      </c>
      <c r="S3585" s="237" t="s">
        <v>15536</v>
      </c>
      <c r="T3585" s="237" t="s">
        <v>8072</v>
      </c>
      <c r="U3585" s="237" t="s">
        <v>15537</v>
      </c>
      <c r="V3585" s="237" t="s">
        <v>14625</v>
      </c>
      <c r="W3585" s="237"/>
      <c r="X3585" s="237"/>
      <c r="Y3585" s="237" t="s">
        <v>15534</v>
      </c>
      <c r="Z3585" s="237" t="s">
        <v>15535</v>
      </c>
      <c r="AA3585" s="237" t="str">
        <f t="shared" si="598"/>
        <v>サワヤカサポート</v>
      </c>
      <c r="AB3585" s="237" t="s">
        <v>2512</v>
      </c>
      <c r="AC3585" s="237" t="str">
        <f t="shared" si="599"/>
        <v>989</v>
      </c>
      <c r="AD3585" s="237" t="str">
        <f t="shared" si="600"/>
        <v>3123</v>
      </c>
      <c r="AE3585" s="237" t="s">
        <v>6875</v>
      </c>
      <c r="AF3585" s="237" t="s">
        <v>8070</v>
      </c>
      <c r="AG3585" s="237" t="str">
        <f t="shared" si="601"/>
        <v>仙台市青葉区錦ケ丘九丁目２番地の１</v>
      </c>
      <c r="AH3585" s="237" t="s">
        <v>15536</v>
      </c>
      <c r="AI3585" s="237" t="s">
        <v>8072</v>
      </c>
      <c r="AJ3585" s="237" t="s">
        <v>332</v>
      </c>
    </row>
    <row r="3586" spans="1:36">
      <c r="A3586" s="237" t="str">
        <f t="shared" si="593"/>
        <v>0435102157計画相談支援</v>
      </c>
      <c r="B3586" s="237" t="s">
        <v>15538</v>
      </c>
      <c r="C3586" s="237" t="s">
        <v>15539</v>
      </c>
      <c r="D3586" s="237" t="str">
        <f t="shared" si="594"/>
        <v>カブシキガイシャⅯｉｇｎｏｎ</v>
      </c>
      <c r="E3586" s="237" t="s">
        <v>8950</v>
      </c>
      <c r="F3586" s="237" t="str">
        <f t="shared" si="595"/>
        <v>981</v>
      </c>
      <c r="G3586" s="237" t="str">
        <f t="shared" si="596"/>
        <v>0951</v>
      </c>
      <c r="H3586" s="237" t="s">
        <v>8951</v>
      </c>
      <c r="I3586" s="237" t="str">
        <f t="shared" si="597"/>
        <v>仙台市青葉区滝道37番１号</v>
      </c>
      <c r="J3586" s="237" t="s">
        <v>15540</v>
      </c>
      <c r="K3586" s="237" t="s">
        <v>15540</v>
      </c>
      <c r="L3586" s="237" t="s">
        <v>339</v>
      </c>
      <c r="M3586" s="237" t="s">
        <v>8947</v>
      </c>
      <c r="N3586" s="237" t="s">
        <v>15541</v>
      </c>
      <c r="O3586" s="237" t="s">
        <v>15542</v>
      </c>
      <c r="P3586" s="237" t="s">
        <v>8950</v>
      </c>
      <c r="Q3586" s="237" t="s">
        <v>6875</v>
      </c>
      <c r="R3586" s="237" t="s">
        <v>8951</v>
      </c>
      <c r="S3586" s="237" t="s">
        <v>15543</v>
      </c>
      <c r="T3586" s="237" t="s">
        <v>15543</v>
      </c>
      <c r="U3586" s="237" t="s">
        <v>15544</v>
      </c>
      <c r="V3586" s="237" t="s">
        <v>14641</v>
      </c>
      <c r="W3586" s="237"/>
      <c r="X3586" s="237"/>
      <c r="Y3586" s="237" t="s">
        <v>15541</v>
      </c>
      <c r="Z3586" s="237" t="s">
        <v>15542</v>
      </c>
      <c r="AA3586" s="237" t="str">
        <f t="shared" si="598"/>
        <v>ソウダンシエンジギョウショカンタータアオバ</v>
      </c>
      <c r="AB3586" s="237" t="s">
        <v>8950</v>
      </c>
      <c r="AC3586" s="237" t="str">
        <f t="shared" si="599"/>
        <v>981</v>
      </c>
      <c r="AD3586" s="237" t="str">
        <f t="shared" si="600"/>
        <v>0951</v>
      </c>
      <c r="AE3586" s="237" t="s">
        <v>6875</v>
      </c>
      <c r="AF3586" s="237" t="s">
        <v>8951</v>
      </c>
      <c r="AG3586" s="237" t="str">
        <f t="shared" si="601"/>
        <v>仙台市青葉区滝道37番１号</v>
      </c>
      <c r="AH3586" s="237" t="s">
        <v>15543</v>
      </c>
      <c r="AI3586" s="237" t="s">
        <v>15543</v>
      </c>
      <c r="AJ3586" s="237" t="s">
        <v>332</v>
      </c>
    </row>
    <row r="3587" spans="1:36">
      <c r="A3587" s="237" t="str">
        <f t="shared" si="593"/>
        <v>0435102165計画相談支援</v>
      </c>
      <c r="B3587" s="237" t="s">
        <v>8057</v>
      </c>
      <c r="C3587" s="237" t="s">
        <v>8058</v>
      </c>
      <c r="D3587" s="237" t="str">
        <f t="shared" si="594"/>
        <v>カブシキガイシャナカガワ</v>
      </c>
      <c r="E3587" s="237" t="s">
        <v>608</v>
      </c>
      <c r="F3587" s="237" t="str">
        <f t="shared" si="595"/>
        <v>980</v>
      </c>
      <c r="G3587" s="237" t="str">
        <f t="shared" si="596"/>
        <v>0003</v>
      </c>
      <c r="H3587" s="237" t="s">
        <v>8059</v>
      </c>
      <c r="I3587" s="237" t="str">
        <f t="shared" si="597"/>
        <v>仙台市青葉区小田原四丁目２番18号</v>
      </c>
      <c r="J3587" s="237" t="s">
        <v>8060</v>
      </c>
      <c r="K3587" s="237" t="s">
        <v>8061</v>
      </c>
      <c r="L3587" s="237" t="s">
        <v>339</v>
      </c>
      <c r="M3587" s="237" t="s">
        <v>8062</v>
      </c>
      <c r="N3587" s="237" t="s">
        <v>15545</v>
      </c>
      <c r="O3587" s="237" t="s">
        <v>15546</v>
      </c>
      <c r="P3587" s="237" t="s">
        <v>608</v>
      </c>
      <c r="Q3587" s="237" t="s">
        <v>6875</v>
      </c>
      <c r="R3587" s="237" t="s">
        <v>8392</v>
      </c>
      <c r="S3587" s="237" t="s">
        <v>9129</v>
      </c>
      <c r="T3587" s="237" t="s">
        <v>9130</v>
      </c>
      <c r="U3587" s="237" t="s">
        <v>15547</v>
      </c>
      <c r="V3587" s="237" t="s">
        <v>14641</v>
      </c>
      <c r="W3587" s="237"/>
      <c r="X3587" s="237"/>
      <c r="Y3587" s="237" t="s">
        <v>15545</v>
      </c>
      <c r="Z3587" s="237" t="s">
        <v>15546</v>
      </c>
      <c r="AA3587" s="237" t="str">
        <f t="shared" si="598"/>
        <v>センダイアオバショウガイシャソウダンシエンセンター</v>
      </c>
      <c r="AB3587" s="237" t="s">
        <v>608</v>
      </c>
      <c r="AC3587" s="237" t="str">
        <f t="shared" si="599"/>
        <v>980</v>
      </c>
      <c r="AD3587" s="237" t="str">
        <f t="shared" si="600"/>
        <v>0003</v>
      </c>
      <c r="AE3587" s="237" t="s">
        <v>6875</v>
      </c>
      <c r="AF3587" s="237" t="s">
        <v>8392</v>
      </c>
      <c r="AG3587" s="237" t="str">
        <f t="shared" si="601"/>
        <v>仙台市青葉区小田原四丁目２番50－２号</v>
      </c>
      <c r="AH3587" s="237" t="s">
        <v>9129</v>
      </c>
      <c r="AI3587" s="237" t="s">
        <v>9130</v>
      </c>
      <c r="AJ3587" s="237" t="s">
        <v>260</v>
      </c>
    </row>
    <row r="3588" spans="1:36">
      <c r="A3588" s="237" t="str">
        <f t="shared" si="593"/>
        <v>0435102165地域移行支援</v>
      </c>
      <c r="B3588" s="237" t="s">
        <v>8057</v>
      </c>
      <c r="C3588" s="237" t="s">
        <v>8058</v>
      </c>
      <c r="D3588" s="237" t="str">
        <f t="shared" si="594"/>
        <v>カブシキガイシャナカガワ</v>
      </c>
      <c r="E3588" s="237" t="s">
        <v>608</v>
      </c>
      <c r="F3588" s="237" t="str">
        <f t="shared" si="595"/>
        <v>980</v>
      </c>
      <c r="G3588" s="237" t="str">
        <f t="shared" si="596"/>
        <v>0003</v>
      </c>
      <c r="H3588" s="237" t="s">
        <v>8059</v>
      </c>
      <c r="I3588" s="237" t="str">
        <f t="shared" si="597"/>
        <v>仙台市青葉区小田原四丁目２番18号</v>
      </c>
      <c r="J3588" s="237" t="s">
        <v>8060</v>
      </c>
      <c r="K3588" s="237" t="s">
        <v>8061</v>
      </c>
      <c r="L3588" s="237" t="s">
        <v>339</v>
      </c>
      <c r="M3588" s="237" t="s">
        <v>8062</v>
      </c>
      <c r="N3588" s="237" t="s">
        <v>15545</v>
      </c>
      <c r="O3588" s="237" t="s">
        <v>15546</v>
      </c>
      <c r="P3588" s="237" t="s">
        <v>608</v>
      </c>
      <c r="Q3588" s="237" t="s">
        <v>6875</v>
      </c>
      <c r="R3588" s="237" t="s">
        <v>8392</v>
      </c>
      <c r="S3588" s="237" t="s">
        <v>9129</v>
      </c>
      <c r="T3588" s="237" t="s">
        <v>9130</v>
      </c>
      <c r="U3588" s="237" t="s">
        <v>15547</v>
      </c>
      <c r="V3588" s="237" t="s">
        <v>14623</v>
      </c>
      <c r="W3588" s="237"/>
      <c r="X3588" s="237"/>
      <c r="Y3588" s="237" t="s">
        <v>15545</v>
      </c>
      <c r="Z3588" s="237" t="s">
        <v>15546</v>
      </c>
      <c r="AA3588" s="237" t="str">
        <f t="shared" si="598"/>
        <v>センダイアオバショウガイシャソウダンシエンセンター</v>
      </c>
      <c r="AB3588" s="237" t="s">
        <v>608</v>
      </c>
      <c r="AC3588" s="237" t="str">
        <f t="shared" si="599"/>
        <v>980</v>
      </c>
      <c r="AD3588" s="237" t="str">
        <f t="shared" si="600"/>
        <v>0003</v>
      </c>
      <c r="AE3588" s="237" t="s">
        <v>6875</v>
      </c>
      <c r="AF3588" s="237" t="s">
        <v>8392</v>
      </c>
      <c r="AG3588" s="237" t="str">
        <f t="shared" si="601"/>
        <v>仙台市青葉区小田原四丁目２番50－２号</v>
      </c>
      <c r="AH3588" s="237" t="s">
        <v>9129</v>
      </c>
      <c r="AI3588" s="237" t="s">
        <v>9130</v>
      </c>
      <c r="AJ3588" s="237" t="s">
        <v>260</v>
      </c>
    </row>
    <row r="3589" spans="1:36">
      <c r="A3589" s="237" t="str">
        <f t="shared" si="593"/>
        <v>0435102165地域定着支援</v>
      </c>
      <c r="B3589" s="237" t="s">
        <v>8057</v>
      </c>
      <c r="C3589" s="237" t="s">
        <v>8058</v>
      </c>
      <c r="D3589" s="237" t="str">
        <f t="shared" si="594"/>
        <v>カブシキガイシャナカガワ</v>
      </c>
      <c r="E3589" s="237" t="s">
        <v>608</v>
      </c>
      <c r="F3589" s="237" t="str">
        <f t="shared" si="595"/>
        <v>980</v>
      </c>
      <c r="G3589" s="237" t="str">
        <f t="shared" si="596"/>
        <v>0003</v>
      </c>
      <c r="H3589" s="237" t="s">
        <v>8059</v>
      </c>
      <c r="I3589" s="237" t="str">
        <f t="shared" si="597"/>
        <v>仙台市青葉区小田原四丁目２番18号</v>
      </c>
      <c r="J3589" s="237" t="s">
        <v>8060</v>
      </c>
      <c r="K3589" s="237" t="s">
        <v>8061</v>
      </c>
      <c r="L3589" s="237" t="s">
        <v>339</v>
      </c>
      <c r="M3589" s="237" t="s">
        <v>8062</v>
      </c>
      <c r="N3589" s="237" t="s">
        <v>15545</v>
      </c>
      <c r="O3589" s="237" t="s">
        <v>15546</v>
      </c>
      <c r="P3589" s="237" t="s">
        <v>608</v>
      </c>
      <c r="Q3589" s="237" t="s">
        <v>6875</v>
      </c>
      <c r="R3589" s="237" t="s">
        <v>8392</v>
      </c>
      <c r="S3589" s="237" t="s">
        <v>9129</v>
      </c>
      <c r="T3589" s="237" t="s">
        <v>9130</v>
      </c>
      <c r="U3589" s="237" t="s">
        <v>15547</v>
      </c>
      <c r="V3589" s="237" t="s">
        <v>14625</v>
      </c>
      <c r="W3589" s="237"/>
      <c r="X3589" s="237"/>
      <c r="Y3589" s="237" t="s">
        <v>15545</v>
      </c>
      <c r="Z3589" s="237" t="s">
        <v>15546</v>
      </c>
      <c r="AA3589" s="237" t="str">
        <f t="shared" si="598"/>
        <v>センダイアオバショウガイシャソウダンシエンセンター</v>
      </c>
      <c r="AB3589" s="237" t="s">
        <v>608</v>
      </c>
      <c r="AC3589" s="237" t="str">
        <f t="shared" si="599"/>
        <v>980</v>
      </c>
      <c r="AD3589" s="237" t="str">
        <f t="shared" si="600"/>
        <v>0003</v>
      </c>
      <c r="AE3589" s="237" t="s">
        <v>6875</v>
      </c>
      <c r="AF3589" s="237" t="s">
        <v>8392</v>
      </c>
      <c r="AG3589" s="237" t="str">
        <f t="shared" si="601"/>
        <v>仙台市青葉区小田原四丁目２番50－２号</v>
      </c>
      <c r="AH3589" s="237" t="s">
        <v>9129</v>
      </c>
      <c r="AI3589" s="237" t="s">
        <v>9130</v>
      </c>
      <c r="AJ3589" s="237" t="s">
        <v>260</v>
      </c>
    </row>
    <row r="3590" spans="1:36">
      <c r="A3590" s="237" t="str">
        <f t="shared" si="593"/>
        <v>0435102207計画相談支援</v>
      </c>
      <c r="B3590" s="237" t="s">
        <v>8357</v>
      </c>
      <c r="C3590" s="237" t="s">
        <v>8358</v>
      </c>
      <c r="D3590" s="237" t="str">
        <f t="shared" si="594"/>
        <v>カブシキカイシャハートマイム</v>
      </c>
      <c r="E3590" s="237" t="s">
        <v>8359</v>
      </c>
      <c r="F3590" s="237" t="str">
        <f t="shared" si="595"/>
        <v>981</v>
      </c>
      <c r="G3590" s="237" t="str">
        <f t="shared" si="596"/>
        <v>3122</v>
      </c>
      <c r="H3590" s="237" t="s">
        <v>8360</v>
      </c>
      <c r="I3590" s="237" t="str">
        <f t="shared" si="597"/>
        <v>仙台市泉区加茂五丁目14番地の２</v>
      </c>
      <c r="J3590" s="237" t="s">
        <v>8361</v>
      </c>
      <c r="K3590" s="237" t="s">
        <v>8362</v>
      </c>
      <c r="L3590" s="237" t="s">
        <v>339</v>
      </c>
      <c r="M3590" s="237" t="s">
        <v>8363</v>
      </c>
      <c r="N3590" s="237" t="s">
        <v>15548</v>
      </c>
      <c r="O3590" s="237" t="s">
        <v>15549</v>
      </c>
      <c r="P3590" s="237" t="s">
        <v>8366</v>
      </c>
      <c r="Q3590" s="237" t="s">
        <v>6875</v>
      </c>
      <c r="R3590" s="237" t="s">
        <v>8367</v>
      </c>
      <c r="S3590" s="237" t="s">
        <v>8361</v>
      </c>
      <c r="T3590" s="237" t="s">
        <v>8362</v>
      </c>
      <c r="U3590" s="237" t="s">
        <v>15550</v>
      </c>
      <c r="V3590" s="237" t="s">
        <v>14641</v>
      </c>
      <c r="W3590" s="237"/>
      <c r="X3590" s="237"/>
      <c r="Y3590" s="237" t="s">
        <v>15548</v>
      </c>
      <c r="Z3590" s="237" t="s">
        <v>15549</v>
      </c>
      <c r="AA3590" s="237" t="str">
        <f t="shared" si="598"/>
        <v>ソウダンシエンジギョウショハート</v>
      </c>
      <c r="AB3590" s="237" t="s">
        <v>8366</v>
      </c>
      <c r="AC3590" s="237" t="str">
        <f t="shared" si="599"/>
        <v>989</v>
      </c>
      <c r="AD3590" s="237" t="str">
        <f t="shared" si="600"/>
        <v>3214</v>
      </c>
      <c r="AE3590" s="237" t="s">
        <v>6875</v>
      </c>
      <c r="AF3590" s="237" t="s">
        <v>8367</v>
      </c>
      <c r="AG3590" s="237" t="str">
        <f t="shared" si="601"/>
        <v>仙台市青葉区みやぎ台一丁目18番14号</v>
      </c>
      <c r="AH3590" s="237" t="s">
        <v>8361</v>
      </c>
      <c r="AI3590" s="237" t="s">
        <v>8362</v>
      </c>
      <c r="AJ3590" s="237" t="s">
        <v>332</v>
      </c>
    </row>
    <row r="3591" spans="1:36">
      <c r="A3591" s="237" t="str">
        <f t="shared" si="593"/>
        <v>0435102371計画相談支援</v>
      </c>
      <c r="B3591" s="237" t="s">
        <v>8180</v>
      </c>
      <c r="C3591" s="237" t="s">
        <v>8181</v>
      </c>
      <c r="D3591" s="237" t="str">
        <f t="shared" si="594"/>
        <v>トクテイヒエイリカツドウホウジンゼンコクコミュニティライフサポートセンター</v>
      </c>
      <c r="E3591" s="237" t="s">
        <v>7042</v>
      </c>
      <c r="F3591" s="237" t="str">
        <f t="shared" si="595"/>
        <v>981</v>
      </c>
      <c r="G3591" s="237" t="str">
        <f t="shared" si="596"/>
        <v>0932</v>
      </c>
      <c r="H3591" s="237" t="s">
        <v>8182</v>
      </c>
      <c r="I3591" s="237" t="str">
        <f t="shared" si="597"/>
        <v>仙台市青葉区木町16番30号シンエイ木町ビル1階</v>
      </c>
      <c r="J3591" s="237" t="s">
        <v>8183</v>
      </c>
      <c r="K3591" s="237" t="s">
        <v>8184</v>
      </c>
      <c r="L3591" s="237" t="s">
        <v>248</v>
      </c>
      <c r="M3591" s="237" t="s">
        <v>8185</v>
      </c>
      <c r="N3591" s="237" t="s">
        <v>15551</v>
      </c>
      <c r="O3591" s="237" t="s">
        <v>15552</v>
      </c>
      <c r="P3591" s="237" t="s">
        <v>8188</v>
      </c>
      <c r="Q3591" s="237" t="s">
        <v>6875</v>
      </c>
      <c r="R3591" s="237" t="s">
        <v>8189</v>
      </c>
      <c r="S3591" s="237" t="s">
        <v>8190</v>
      </c>
      <c r="T3591" s="237" t="s">
        <v>8191</v>
      </c>
      <c r="U3591" s="237" t="s">
        <v>15553</v>
      </c>
      <c r="V3591" s="237" t="s">
        <v>14641</v>
      </c>
      <c r="W3591" s="237"/>
      <c r="X3591" s="237"/>
      <c r="Y3591" s="237" t="s">
        <v>15551</v>
      </c>
      <c r="Z3591" s="237" t="s">
        <v>15552</v>
      </c>
      <c r="AA3591" s="237" t="str">
        <f t="shared" si="598"/>
        <v>クニミ・チヨダノヨリトコロ　ヒナタボッコ</v>
      </c>
      <c r="AB3591" s="237" t="s">
        <v>8188</v>
      </c>
      <c r="AC3591" s="237" t="str">
        <f t="shared" si="599"/>
        <v>981</v>
      </c>
      <c r="AD3591" s="237" t="str">
        <f t="shared" si="600"/>
        <v>0936</v>
      </c>
      <c r="AE3591" s="237" t="s">
        <v>6875</v>
      </c>
      <c r="AF3591" s="237" t="s">
        <v>8189</v>
      </c>
      <c r="AG3591" s="237" t="str">
        <f t="shared" si="601"/>
        <v>仙台市青葉区千代田町１番13号</v>
      </c>
      <c r="AH3591" s="237" t="s">
        <v>8190</v>
      </c>
      <c r="AI3591" s="237" t="s">
        <v>8191</v>
      </c>
      <c r="AJ3591" s="237" t="s">
        <v>260</v>
      </c>
    </row>
    <row r="3592" spans="1:36">
      <c r="A3592" s="237" t="str">
        <f t="shared" si="593"/>
        <v>0435102397計画相談支援</v>
      </c>
      <c r="B3592" s="237" t="s">
        <v>15554</v>
      </c>
      <c r="C3592" s="237" t="s">
        <v>15555</v>
      </c>
      <c r="D3592" s="237" t="str">
        <f t="shared" si="594"/>
        <v>イッパンシャダンホウジンドンマイネットミヤギ</v>
      </c>
      <c r="E3592" s="237" t="s">
        <v>646</v>
      </c>
      <c r="F3592" s="237" t="str">
        <f t="shared" si="595"/>
        <v>980</v>
      </c>
      <c r="G3592" s="237" t="str">
        <f t="shared" si="596"/>
        <v>0014</v>
      </c>
      <c r="H3592" s="237" t="s">
        <v>15556</v>
      </c>
      <c r="I3592" s="237" t="str">
        <f t="shared" si="597"/>
        <v>仙台市青葉区本町一丁目２番５号　第三志ら梅ビル４階</v>
      </c>
      <c r="J3592" s="237" t="s">
        <v>15557</v>
      </c>
      <c r="K3592" s="237" t="s">
        <v>7443</v>
      </c>
      <c r="L3592" s="237" t="s">
        <v>901</v>
      </c>
      <c r="M3592" s="237" t="s">
        <v>15558</v>
      </c>
      <c r="N3592" s="237" t="s">
        <v>15559</v>
      </c>
      <c r="O3592" s="237" t="s">
        <v>15560</v>
      </c>
      <c r="P3592" s="237" t="s">
        <v>646</v>
      </c>
      <c r="Q3592" s="237" t="s">
        <v>6875</v>
      </c>
      <c r="R3592" s="237" t="s">
        <v>15556</v>
      </c>
      <c r="S3592" s="237" t="s">
        <v>15557</v>
      </c>
      <c r="T3592" s="237" t="s">
        <v>7443</v>
      </c>
      <c r="U3592" s="237" t="s">
        <v>15561</v>
      </c>
      <c r="V3592" s="237" t="s">
        <v>14641</v>
      </c>
      <c r="W3592" s="237"/>
      <c r="X3592" s="237"/>
      <c r="Y3592" s="237" t="s">
        <v>15559</v>
      </c>
      <c r="Z3592" s="237" t="s">
        <v>15560</v>
      </c>
      <c r="AA3592" s="237" t="str">
        <f t="shared" si="598"/>
        <v>ドンマイネットソウダンシエンセンター</v>
      </c>
      <c r="AB3592" s="237" t="s">
        <v>646</v>
      </c>
      <c r="AC3592" s="237" t="str">
        <f t="shared" si="599"/>
        <v>980</v>
      </c>
      <c r="AD3592" s="237" t="str">
        <f t="shared" si="600"/>
        <v>0014</v>
      </c>
      <c r="AE3592" s="237" t="s">
        <v>6875</v>
      </c>
      <c r="AF3592" s="237" t="s">
        <v>15556</v>
      </c>
      <c r="AG3592" s="237" t="str">
        <f t="shared" si="601"/>
        <v>仙台市青葉区本町一丁目２番５号　第三志ら梅ビル４階</v>
      </c>
      <c r="AH3592" s="237" t="s">
        <v>15557</v>
      </c>
      <c r="AI3592" s="237" t="s">
        <v>7443</v>
      </c>
      <c r="AJ3592" s="237" t="s">
        <v>260</v>
      </c>
    </row>
    <row r="3593" spans="1:36">
      <c r="A3593" s="237" t="str">
        <f t="shared" si="593"/>
        <v>0435102397地域移行支援</v>
      </c>
      <c r="B3593" s="237" t="s">
        <v>15554</v>
      </c>
      <c r="C3593" s="237" t="s">
        <v>15555</v>
      </c>
      <c r="D3593" s="237" t="str">
        <f t="shared" si="594"/>
        <v>イッパンシャダンホウジンドンマイネットミヤギ</v>
      </c>
      <c r="E3593" s="237" t="s">
        <v>646</v>
      </c>
      <c r="F3593" s="237" t="str">
        <f t="shared" si="595"/>
        <v>980</v>
      </c>
      <c r="G3593" s="237" t="str">
        <f t="shared" si="596"/>
        <v>0014</v>
      </c>
      <c r="H3593" s="237" t="s">
        <v>15556</v>
      </c>
      <c r="I3593" s="237" t="str">
        <f t="shared" si="597"/>
        <v>仙台市青葉区本町一丁目２番５号　第三志ら梅ビル４階</v>
      </c>
      <c r="J3593" s="237" t="s">
        <v>15557</v>
      </c>
      <c r="K3593" s="237" t="s">
        <v>7443</v>
      </c>
      <c r="L3593" s="237" t="s">
        <v>901</v>
      </c>
      <c r="M3593" s="237" t="s">
        <v>15558</v>
      </c>
      <c r="N3593" s="237" t="s">
        <v>15559</v>
      </c>
      <c r="O3593" s="237" t="s">
        <v>15560</v>
      </c>
      <c r="P3593" s="237" t="s">
        <v>646</v>
      </c>
      <c r="Q3593" s="237" t="s">
        <v>6875</v>
      </c>
      <c r="R3593" s="237" t="s">
        <v>15556</v>
      </c>
      <c r="S3593" s="237" t="s">
        <v>15557</v>
      </c>
      <c r="T3593" s="237" t="s">
        <v>7443</v>
      </c>
      <c r="U3593" s="237" t="s">
        <v>15561</v>
      </c>
      <c r="V3593" s="237" t="s">
        <v>14623</v>
      </c>
      <c r="W3593" s="237"/>
      <c r="X3593" s="237"/>
      <c r="Y3593" s="237" t="s">
        <v>15559</v>
      </c>
      <c r="Z3593" s="237" t="s">
        <v>15560</v>
      </c>
      <c r="AA3593" s="237" t="str">
        <f t="shared" si="598"/>
        <v>ドンマイネットソウダンシエンセンター</v>
      </c>
      <c r="AB3593" s="237" t="s">
        <v>646</v>
      </c>
      <c r="AC3593" s="237" t="str">
        <f t="shared" si="599"/>
        <v>980</v>
      </c>
      <c r="AD3593" s="237" t="str">
        <f t="shared" si="600"/>
        <v>0014</v>
      </c>
      <c r="AE3593" s="237" t="s">
        <v>6875</v>
      </c>
      <c r="AF3593" s="237" t="s">
        <v>15556</v>
      </c>
      <c r="AG3593" s="237" t="str">
        <f t="shared" si="601"/>
        <v>仙台市青葉区本町一丁目２番５号　第三志ら梅ビル４階</v>
      </c>
      <c r="AH3593" s="237" t="s">
        <v>15557</v>
      </c>
      <c r="AI3593" s="237" t="s">
        <v>7443</v>
      </c>
      <c r="AJ3593" s="237" t="s">
        <v>260</v>
      </c>
    </row>
    <row r="3594" spans="1:36">
      <c r="A3594" s="237" t="str">
        <f t="shared" si="593"/>
        <v>0435102397地域定着支援</v>
      </c>
      <c r="B3594" s="237" t="s">
        <v>15554</v>
      </c>
      <c r="C3594" s="237" t="s">
        <v>15555</v>
      </c>
      <c r="D3594" s="237" t="str">
        <f t="shared" si="594"/>
        <v>イッパンシャダンホウジンドンマイネットミヤギ</v>
      </c>
      <c r="E3594" s="237" t="s">
        <v>646</v>
      </c>
      <c r="F3594" s="237" t="str">
        <f t="shared" si="595"/>
        <v>980</v>
      </c>
      <c r="G3594" s="237" t="str">
        <f t="shared" si="596"/>
        <v>0014</v>
      </c>
      <c r="H3594" s="237" t="s">
        <v>15556</v>
      </c>
      <c r="I3594" s="237" t="str">
        <f t="shared" si="597"/>
        <v>仙台市青葉区本町一丁目２番５号　第三志ら梅ビル４階</v>
      </c>
      <c r="J3594" s="237" t="s">
        <v>15557</v>
      </c>
      <c r="K3594" s="237" t="s">
        <v>7443</v>
      </c>
      <c r="L3594" s="237" t="s">
        <v>901</v>
      </c>
      <c r="M3594" s="237" t="s">
        <v>15558</v>
      </c>
      <c r="N3594" s="237" t="s">
        <v>15559</v>
      </c>
      <c r="O3594" s="237" t="s">
        <v>15560</v>
      </c>
      <c r="P3594" s="237" t="s">
        <v>646</v>
      </c>
      <c r="Q3594" s="237" t="s">
        <v>6875</v>
      </c>
      <c r="R3594" s="237" t="s">
        <v>15556</v>
      </c>
      <c r="S3594" s="237" t="s">
        <v>15557</v>
      </c>
      <c r="T3594" s="237" t="s">
        <v>7443</v>
      </c>
      <c r="U3594" s="237" t="s">
        <v>15561</v>
      </c>
      <c r="V3594" s="237" t="s">
        <v>14625</v>
      </c>
      <c r="W3594" s="237"/>
      <c r="X3594" s="237"/>
      <c r="Y3594" s="237" t="s">
        <v>15559</v>
      </c>
      <c r="Z3594" s="237" t="s">
        <v>15560</v>
      </c>
      <c r="AA3594" s="237" t="str">
        <f t="shared" si="598"/>
        <v>ドンマイネットソウダンシエンセンター</v>
      </c>
      <c r="AB3594" s="237" t="s">
        <v>646</v>
      </c>
      <c r="AC3594" s="237" t="str">
        <f t="shared" si="599"/>
        <v>980</v>
      </c>
      <c r="AD3594" s="237" t="str">
        <f t="shared" si="600"/>
        <v>0014</v>
      </c>
      <c r="AE3594" s="237" t="s">
        <v>6875</v>
      </c>
      <c r="AF3594" s="237" t="s">
        <v>15556</v>
      </c>
      <c r="AG3594" s="237" t="str">
        <f t="shared" si="601"/>
        <v>仙台市青葉区本町一丁目２番５号　第三志ら梅ビル４階</v>
      </c>
      <c r="AH3594" s="237" t="s">
        <v>15557</v>
      </c>
      <c r="AI3594" s="237" t="s">
        <v>7443</v>
      </c>
      <c r="AJ3594" s="237" t="s">
        <v>260</v>
      </c>
    </row>
    <row r="3595" spans="1:36">
      <c r="A3595" s="237" t="str">
        <f t="shared" si="593"/>
        <v>0435102405計画相談支援</v>
      </c>
      <c r="B3595" s="237" t="s">
        <v>15562</v>
      </c>
      <c r="C3595" s="237" t="s">
        <v>15563</v>
      </c>
      <c r="D3595" s="237" t="str">
        <f t="shared" si="594"/>
        <v>ゴウドウガイシャアイソラ</v>
      </c>
      <c r="E3595" s="237" t="s">
        <v>7152</v>
      </c>
      <c r="F3595" s="237" t="str">
        <f t="shared" si="595"/>
        <v>981</v>
      </c>
      <c r="G3595" s="237" t="str">
        <f t="shared" si="596"/>
        <v>0901</v>
      </c>
      <c r="H3595" s="237" t="s">
        <v>15564</v>
      </c>
      <c r="I3595" s="237" t="str">
        <f t="shared" si="597"/>
        <v>仙台市青葉区北根黒松８番27号イルパラッツォ202号室</v>
      </c>
      <c r="J3595" s="237" t="s">
        <v>15565</v>
      </c>
      <c r="K3595" s="237" t="s">
        <v>15566</v>
      </c>
      <c r="L3595" s="237" t="s">
        <v>821</v>
      </c>
      <c r="M3595" s="237" t="s">
        <v>15567</v>
      </c>
      <c r="N3595" s="237" t="s">
        <v>15568</v>
      </c>
      <c r="O3595" s="237" t="s">
        <v>15569</v>
      </c>
      <c r="P3595" s="237" t="s">
        <v>2472</v>
      </c>
      <c r="Q3595" s="237" t="s">
        <v>8511</v>
      </c>
      <c r="R3595" s="237" t="s">
        <v>15570</v>
      </c>
      <c r="S3595" s="237" t="s">
        <v>15565</v>
      </c>
      <c r="T3595" s="237" t="s">
        <v>15566</v>
      </c>
      <c r="U3595" s="237" t="s">
        <v>15571</v>
      </c>
      <c r="V3595" s="237" t="s">
        <v>14641</v>
      </c>
      <c r="W3595" s="237"/>
      <c r="X3595" s="237"/>
      <c r="Y3595" s="237" t="s">
        <v>15568</v>
      </c>
      <c r="Z3595" s="237" t="s">
        <v>15569</v>
      </c>
      <c r="AA3595" s="237" t="str">
        <f t="shared" si="598"/>
        <v>ソウダンシエンジギョウショ　ユメケイカク</v>
      </c>
      <c r="AB3595" s="237" t="s">
        <v>2472</v>
      </c>
      <c r="AC3595" s="237" t="str">
        <f t="shared" si="599"/>
        <v>981</v>
      </c>
      <c r="AD3595" s="237" t="str">
        <f t="shared" si="600"/>
        <v>3133</v>
      </c>
      <c r="AE3595" s="237" t="s">
        <v>8511</v>
      </c>
      <c r="AF3595" s="237" t="s">
        <v>15570</v>
      </c>
      <c r="AG3595" s="237" t="str">
        <f t="shared" si="601"/>
        <v>仙台市泉区泉中央四丁目19番地の１　プラーナ泉中央701</v>
      </c>
      <c r="AH3595" s="237" t="s">
        <v>15565</v>
      </c>
      <c r="AI3595" s="237" t="s">
        <v>15566</v>
      </c>
      <c r="AJ3595" s="237" t="s">
        <v>260</v>
      </c>
    </row>
    <row r="3596" spans="1:36">
      <c r="A3596" s="237" t="str">
        <f t="shared" si="593"/>
        <v>0435102405地域移行支援</v>
      </c>
      <c r="B3596" s="237" t="s">
        <v>15562</v>
      </c>
      <c r="C3596" s="237" t="s">
        <v>15563</v>
      </c>
      <c r="D3596" s="237" t="str">
        <f t="shared" si="594"/>
        <v>ゴウドウガイシャアイソラ</v>
      </c>
      <c r="E3596" s="237" t="s">
        <v>7152</v>
      </c>
      <c r="F3596" s="237" t="str">
        <f t="shared" si="595"/>
        <v>981</v>
      </c>
      <c r="G3596" s="237" t="str">
        <f t="shared" si="596"/>
        <v>0901</v>
      </c>
      <c r="H3596" s="237" t="s">
        <v>15564</v>
      </c>
      <c r="I3596" s="237" t="str">
        <f t="shared" si="597"/>
        <v>仙台市青葉区北根黒松８番27号イルパラッツォ202号室</v>
      </c>
      <c r="J3596" s="237" t="s">
        <v>15565</v>
      </c>
      <c r="K3596" s="237" t="s">
        <v>15566</v>
      </c>
      <c r="L3596" s="237" t="s">
        <v>821</v>
      </c>
      <c r="M3596" s="237" t="s">
        <v>15567</v>
      </c>
      <c r="N3596" s="237" t="s">
        <v>15568</v>
      </c>
      <c r="O3596" s="237" t="s">
        <v>15569</v>
      </c>
      <c r="P3596" s="237" t="s">
        <v>2472</v>
      </c>
      <c r="Q3596" s="237" t="s">
        <v>8511</v>
      </c>
      <c r="R3596" s="237" t="s">
        <v>15570</v>
      </c>
      <c r="S3596" s="237" t="s">
        <v>15565</v>
      </c>
      <c r="T3596" s="237" t="s">
        <v>15566</v>
      </c>
      <c r="U3596" s="237" t="s">
        <v>15571</v>
      </c>
      <c r="V3596" s="237" t="s">
        <v>14623</v>
      </c>
      <c r="W3596" s="237"/>
      <c r="X3596" s="237"/>
      <c r="Y3596" s="237" t="s">
        <v>15568</v>
      </c>
      <c r="Z3596" s="237" t="s">
        <v>15569</v>
      </c>
      <c r="AA3596" s="237" t="str">
        <f t="shared" si="598"/>
        <v>ソウダンシエンジギョウショ　ユメケイカク</v>
      </c>
      <c r="AB3596" s="237" t="s">
        <v>2472</v>
      </c>
      <c r="AC3596" s="237" t="str">
        <f t="shared" si="599"/>
        <v>981</v>
      </c>
      <c r="AD3596" s="237" t="str">
        <f t="shared" si="600"/>
        <v>3133</v>
      </c>
      <c r="AE3596" s="237" t="s">
        <v>8511</v>
      </c>
      <c r="AF3596" s="237" t="s">
        <v>15570</v>
      </c>
      <c r="AG3596" s="237" t="str">
        <f t="shared" si="601"/>
        <v>仙台市泉区泉中央四丁目19番地の１　プラーナ泉中央701</v>
      </c>
      <c r="AH3596" s="237" t="s">
        <v>15565</v>
      </c>
      <c r="AI3596" s="237" t="s">
        <v>15566</v>
      </c>
      <c r="AJ3596" s="237" t="s">
        <v>260</v>
      </c>
    </row>
    <row r="3597" spans="1:36">
      <c r="A3597" s="237" t="str">
        <f t="shared" si="593"/>
        <v>0435102405地域定着支援</v>
      </c>
      <c r="B3597" s="237" t="s">
        <v>15562</v>
      </c>
      <c r="C3597" s="237" t="s">
        <v>15563</v>
      </c>
      <c r="D3597" s="237" t="str">
        <f t="shared" si="594"/>
        <v>ゴウドウガイシャアイソラ</v>
      </c>
      <c r="E3597" s="237" t="s">
        <v>7152</v>
      </c>
      <c r="F3597" s="237" t="str">
        <f t="shared" si="595"/>
        <v>981</v>
      </c>
      <c r="G3597" s="237" t="str">
        <f t="shared" si="596"/>
        <v>0901</v>
      </c>
      <c r="H3597" s="237" t="s">
        <v>15564</v>
      </c>
      <c r="I3597" s="237" t="str">
        <f t="shared" si="597"/>
        <v>仙台市青葉区北根黒松８番27号イルパラッツォ202号室</v>
      </c>
      <c r="J3597" s="237" t="s">
        <v>15565</v>
      </c>
      <c r="K3597" s="237" t="s">
        <v>15566</v>
      </c>
      <c r="L3597" s="237" t="s">
        <v>821</v>
      </c>
      <c r="M3597" s="237" t="s">
        <v>15567</v>
      </c>
      <c r="N3597" s="237" t="s">
        <v>15568</v>
      </c>
      <c r="O3597" s="237" t="s">
        <v>15569</v>
      </c>
      <c r="P3597" s="237" t="s">
        <v>2472</v>
      </c>
      <c r="Q3597" s="237" t="s">
        <v>8511</v>
      </c>
      <c r="R3597" s="237" t="s">
        <v>15570</v>
      </c>
      <c r="S3597" s="237" t="s">
        <v>15565</v>
      </c>
      <c r="T3597" s="237" t="s">
        <v>15566</v>
      </c>
      <c r="U3597" s="237" t="s">
        <v>15571</v>
      </c>
      <c r="V3597" s="237" t="s">
        <v>14625</v>
      </c>
      <c r="W3597" s="237"/>
      <c r="X3597" s="237"/>
      <c r="Y3597" s="237" t="s">
        <v>15568</v>
      </c>
      <c r="Z3597" s="237" t="s">
        <v>15569</v>
      </c>
      <c r="AA3597" s="237" t="str">
        <f t="shared" si="598"/>
        <v>ソウダンシエンジギョウショ　ユメケイカク</v>
      </c>
      <c r="AB3597" s="237" t="s">
        <v>2472</v>
      </c>
      <c r="AC3597" s="237" t="str">
        <f t="shared" si="599"/>
        <v>981</v>
      </c>
      <c r="AD3597" s="237" t="str">
        <f t="shared" si="600"/>
        <v>3133</v>
      </c>
      <c r="AE3597" s="237" t="s">
        <v>8511</v>
      </c>
      <c r="AF3597" s="237" t="s">
        <v>15570</v>
      </c>
      <c r="AG3597" s="237" t="str">
        <f t="shared" si="601"/>
        <v>仙台市泉区泉中央四丁目19番地の１　プラーナ泉中央701</v>
      </c>
      <c r="AH3597" s="237" t="s">
        <v>15565</v>
      </c>
      <c r="AI3597" s="237" t="s">
        <v>15566</v>
      </c>
      <c r="AJ3597" s="237" t="s">
        <v>260</v>
      </c>
    </row>
    <row r="3598" spans="1:36">
      <c r="A3598" s="237" t="str">
        <f t="shared" si="593"/>
        <v>0435102413計画相談支援</v>
      </c>
      <c r="B3598" s="237" t="s">
        <v>15572</v>
      </c>
      <c r="C3598" s="237" t="s">
        <v>15573</v>
      </c>
      <c r="D3598" s="237" t="str">
        <f t="shared" si="594"/>
        <v>イッパンシャダンホウジンミライ</v>
      </c>
      <c r="E3598" s="237" t="s">
        <v>8715</v>
      </c>
      <c r="F3598" s="237" t="str">
        <f t="shared" si="595"/>
        <v>989</v>
      </c>
      <c r="G3598" s="237" t="str">
        <f t="shared" si="596"/>
        <v>3211</v>
      </c>
      <c r="H3598" s="237" t="s">
        <v>15574</v>
      </c>
      <c r="I3598" s="237" t="str">
        <f t="shared" si="597"/>
        <v>仙台市青葉区赤坂二丁目32番地の16</v>
      </c>
      <c r="J3598" s="237" t="s">
        <v>15575</v>
      </c>
      <c r="K3598" s="237" t="s">
        <v>15576</v>
      </c>
      <c r="L3598" s="237" t="s">
        <v>901</v>
      </c>
      <c r="M3598" s="237" t="s">
        <v>15577</v>
      </c>
      <c r="N3598" s="237" t="s">
        <v>15578</v>
      </c>
      <c r="O3598" s="237" t="s">
        <v>15579</v>
      </c>
      <c r="P3598" s="237" t="s">
        <v>8715</v>
      </c>
      <c r="Q3598" s="237" t="s">
        <v>6875</v>
      </c>
      <c r="R3598" s="237" t="s">
        <v>15574</v>
      </c>
      <c r="S3598" s="237" t="s">
        <v>15575</v>
      </c>
      <c r="T3598" s="237" t="s">
        <v>15576</v>
      </c>
      <c r="U3598" s="237" t="s">
        <v>15580</v>
      </c>
      <c r="V3598" s="237" t="s">
        <v>14641</v>
      </c>
      <c r="W3598" s="237"/>
      <c r="X3598" s="237"/>
      <c r="Y3598" s="237" t="s">
        <v>15578</v>
      </c>
      <c r="Z3598" s="237" t="s">
        <v>15579</v>
      </c>
      <c r="AA3598" s="237" t="str">
        <f t="shared" si="598"/>
        <v>ソウダンシエンジギョウショ　ミライ</v>
      </c>
      <c r="AB3598" s="237" t="s">
        <v>8715</v>
      </c>
      <c r="AC3598" s="237" t="str">
        <f t="shared" si="599"/>
        <v>989</v>
      </c>
      <c r="AD3598" s="237" t="str">
        <f t="shared" si="600"/>
        <v>3211</v>
      </c>
      <c r="AE3598" s="237" t="s">
        <v>6875</v>
      </c>
      <c r="AF3598" s="237" t="s">
        <v>15574</v>
      </c>
      <c r="AG3598" s="237" t="str">
        <f t="shared" si="601"/>
        <v>仙台市青葉区赤坂二丁目32番地の16</v>
      </c>
      <c r="AH3598" s="237" t="s">
        <v>15575</v>
      </c>
      <c r="AI3598" s="237" t="s">
        <v>15576</v>
      </c>
      <c r="AJ3598" s="237" t="s">
        <v>260</v>
      </c>
    </row>
    <row r="3599" spans="1:36">
      <c r="A3599" s="237" t="str">
        <f t="shared" ref="A3599:A3662" si="602">U3599&amp;V3599</f>
        <v>0435102421計画相談支援</v>
      </c>
      <c r="B3599" s="237" t="s">
        <v>8161</v>
      </c>
      <c r="C3599" s="237" t="s">
        <v>8162</v>
      </c>
      <c r="D3599" s="237" t="str">
        <f t="shared" ref="D3599:D3662" si="603">DBCS(C3599)</f>
        <v>アミークスカブシキガイシャ</v>
      </c>
      <c r="E3599" s="237" t="s">
        <v>7230</v>
      </c>
      <c r="F3599" s="237" t="str">
        <f t="shared" ref="F3599:F3662" si="604">LEFT(E3599,3)</f>
        <v>980</v>
      </c>
      <c r="G3599" s="237" t="str">
        <f t="shared" ref="G3599:G3662" si="605">RIGHT(E3599,4)</f>
        <v>0821</v>
      </c>
      <c r="H3599" s="237" t="s">
        <v>8163</v>
      </c>
      <c r="I3599" s="237" t="str">
        <f t="shared" ref="I3599:I3662" si="606">SUBSTITUTE(H3599,"宮城県","")</f>
        <v>仙台市青葉区春日町７番19号　ベルトラックス春日町ビル５階</v>
      </c>
      <c r="J3599" s="237" t="s">
        <v>8164</v>
      </c>
      <c r="K3599" s="237" t="s">
        <v>8165</v>
      </c>
      <c r="L3599" s="237" t="s">
        <v>339</v>
      </c>
      <c r="M3599" s="237" t="s">
        <v>8166</v>
      </c>
      <c r="N3599" s="237" t="s">
        <v>15581</v>
      </c>
      <c r="O3599" s="237" t="s">
        <v>15582</v>
      </c>
      <c r="P3599" s="237" t="s">
        <v>7230</v>
      </c>
      <c r="Q3599" s="237" t="s">
        <v>6875</v>
      </c>
      <c r="R3599" s="237" t="s">
        <v>15583</v>
      </c>
      <c r="S3599" s="237" t="s">
        <v>15584</v>
      </c>
      <c r="T3599" s="237" t="s">
        <v>8165</v>
      </c>
      <c r="U3599" s="237" t="s">
        <v>15585</v>
      </c>
      <c r="V3599" s="237" t="s">
        <v>14641</v>
      </c>
      <c r="W3599" s="237"/>
      <c r="X3599" s="237"/>
      <c r="Y3599" s="237" t="s">
        <v>15581</v>
      </c>
      <c r="Z3599" s="237" t="s">
        <v>15582</v>
      </c>
      <c r="AA3599" s="237" t="str">
        <f t="shared" ref="AA3599:AA3662" si="607">DBCS(Z3599)</f>
        <v>ウィンドミル</v>
      </c>
      <c r="AB3599" s="237" t="s">
        <v>7230</v>
      </c>
      <c r="AC3599" s="237" t="str">
        <f t="shared" ref="AC3599:AC3662" si="608">LEFT(AB3599,3)</f>
        <v>980</v>
      </c>
      <c r="AD3599" s="237" t="str">
        <f t="shared" ref="AD3599:AD3662" si="609">RIGHT(AB3599,4)</f>
        <v>0821</v>
      </c>
      <c r="AE3599" s="237" t="s">
        <v>6875</v>
      </c>
      <c r="AF3599" s="237" t="s">
        <v>15583</v>
      </c>
      <c r="AG3599" s="237" t="str">
        <f t="shared" ref="AG3599:AG3662" si="610">SUBSTITUTE(AF3599,"宮城県","")</f>
        <v>仙台市青葉区春日町７番19号　ベルトラックス春日町ビル２階</v>
      </c>
      <c r="AH3599" s="237" t="s">
        <v>15584</v>
      </c>
      <c r="AI3599" s="237" t="s">
        <v>8165</v>
      </c>
      <c r="AJ3599" s="237" t="s">
        <v>260</v>
      </c>
    </row>
    <row r="3600" spans="1:36">
      <c r="A3600" s="237" t="str">
        <f t="shared" si="602"/>
        <v>0435102439計画相談支援</v>
      </c>
      <c r="B3600" s="237" t="s">
        <v>8000</v>
      </c>
      <c r="C3600" s="237" t="s">
        <v>8001</v>
      </c>
      <c r="D3600" s="237" t="str">
        <f t="shared" si="603"/>
        <v>ホットファームカブシキカイシャ</v>
      </c>
      <c r="E3600" s="237" t="s">
        <v>5334</v>
      </c>
      <c r="F3600" s="237" t="str">
        <f t="shared" si="604"/>
        <v>989</v>
      </c>
      <c r="G3600" s="237" t="str">
        <f t="shared" si="605"/>
        <v>1754</v>
      </c>
      <c r="H3600" s="237" t="s">
        <v>5335</v>
      </c>
      <c r="I3600" s="237" t="str">
        <f t="shared" si="606"/>
        <v>柴田郡柴田町槻木白幡二丁目４番１号</v>
      </c>
      <c r="J3600" s="237" t="s">
        <v>5406</v>
      </c>
      <c r="K3600" s="237" t="s">
        <v>8002</v>
      </c>
      <c r="L3600" s="237" t="s">
        <v>339</v>
      </c>
      <c r="M3600" s="237" t="s">
        <v>5380</v>
      </c>
      <c r="N3600" s="237" t="s">
        <v>15586</v>
      </c>
      <c r="O3600" s="237" t="s">
        <v>15587</v>
      </c>
      <c r="P3600" s="237" t="s">
        <v>7055</v>
      </c>
      <c r="Q3600" s="237" t="s">
        <v>6875</v>
      </c>
      <c r="R3600" s="237" t="s">
        <v>8204</v>
      </c>
      <c r="S3600" s="237" t="s">
        <v>15588</v>
      </c>
      <c r="T3600" s="237" t="s">
        <v>5379</v>
      </c>
      <c r="U3600" s="237" t="s">
        <v>15589</v>
      </c>
      <c r="V3600" s="237" t="s">
        <v>14641</v>
      </c>
      <c r="W3600" s="237"/>
      <c r="X3600" s="237"/>
      <c r="Y3600" s="237" t="s">
        <v>15586</v>
      </c>
      <c r="Z3600" s="237" t="s">
        <v>15587</v>
      </c>
      <c r="AA3600" s="237" t="str">
        <f t="shared" si="607"/>
        <v>ホットプランセンダイ</v>
      </c>
      <c r="AB3600" s="237" t="s">
        <v>7055</v>
      </c>
      <c r="AC3600" s="237" t="str">
        <f t="shared" si="608"/>
        <v>989</v>
      </c>
      <c r="AD3600" s="237" t="str">
        <f t="shared" si="609"/>
        <v>3126</v>
      </c>
      <c r="AE3600" s="237" t="s">
        <v>6875</v>
      </c>
      <c r="AF3600" s="237" t="s">
        <v>8204</v>
      </c>
      <c r="AG3600" s="237" t="str">
        <f t="shared" si="610"/>
        <v>仙台市青葉区落合二丁目３番29号</v>
      </c>
      <c r="AH3600" s="237" t="s">
        <v>8209</v>
      </c>
      <c r="AI3600" s="237" t="s">
        <v>5379</v>
      </c>
      <c r="AJ3600" s="237" t="s">
        <v>260</v>
      </c>
    </row>
    <row r="3601" spans="1:36">
      <c r="A3601" s="237" t="str">
        <f t="shared" si="602"/>
        <v>0435200027相談支援事業</v>
      </c>
      <c r="B3601" s="237" t="s">
        <v>15590</v>
      </c>
      <c r="C3601" s="237" t="s">
        <v>15591</v>
      </c>
      <c r="D3601" s="237" t="str">
        <f t="shared" si="603"/>
        <v>ザイダンホウジンセンダイシショウガイシャフクシキョウカイ</v>
      </c>
      <c r="E3601" s="237" t="s">
        <v>6983</v>
      </c>
      <c r="F3601" s="237" t="str">
        <f t="shared" si="604"/>
        <v>980</v>
      </c>
      <c r="G3601" s="237" t="str">
        <f t="shared" si="605"/>
        <v>0022</v>
      </c>
      <c r="H3601" s="237" t="s">
        <v>15592</v>
      </c>
      <c r="I3601" s="237" t="str">
        <f t="shared" si="606"/>
        <v>仙台市青葉区五橋二丁目１２－２福祉プラザ８階</v>
      </c>
      <c r="J3601" s="237" t="s">
        <v>7963</v>
      </c>
      <c r="K3601" s="237" t="s">
        <v>15593</v>
      </c>
      <c r="L3601" s="237" t="s">
        <v>353</v>
      </c>
      <c r="M3601" s="237" t="s">
        <v>7965</v>
      </c>
      <c r="N3601" s="237" t="s">
        <v>15594</v>
      </c>
      <c r="O3601" s="237" t="s">
        <v>15595</v>
      </c>
      <c r="P3601" s="237" t="s">
        <v>9167</v>
      </c>
      <c r="Q3601" s="237" t="s">
        <v>9168</v>
      </c>
      <c r="R3601" s="237" t="s">
        <v>15596</v>
      </c>
      <c r="S3601" s="237" t="s">
        <v>15597</v>
      </c>
      <c r="T3601" s="237" t="s">
        <v>15597</v>
      </c>
      <c r="U3601" s="237" t="s">
        <v>15598</v>
      </c>
      <c r="V3601" s="237" t="s">
        <v>14621</v>
      </c>
      <c r="W3601" s="237"/>
      <c r="X3601" s="237"/>
      <c r="Y3601" s="237" t="s">
        <v>15599</v>
      </c>
      <c r="Z3601" s="237" t="s">
        <v>15600</v>
      </c>
      <c r="AA3601" s="237" t="str">
        <f t="shared" si="607"/>
        <v>センダイシミヤギノショウガイシャセイカツシエンセンター</v>
      </c>
      <c r="AB3601" s="237" t="s">
        <v>9167</v>
      </c>
      <c r="AC3601" s="237" t="str">
        <f t="shared" si="608"/>
        <v>983</v>
      </c>
      <c r="AD3601" s="237" t="str">
        <f t="shared" si="609"/>
        <v>0835</v>
      </c>
      <c r="AE3601" s="237" t="s">
        <v>9168</v>
      </c>
      <c r="AF3601" s="237" t="s">
        <v>15596</v>
      </c>
      <c r="AG3601" s="237" t="str">
        <f t="shared" si="610"/>
        <v>仙台市宮城野区大梶１６－２</v>
      </c>
      <c r="AH3601" s="237" t="s">
        <v>15597</v>
      </c>
      <c r="AI3601" s="237" t="s">
        <v>15597</v>
      </c>
      <c r="AJ3601" s="237" t="s">
        <v>260</v>
      </c>
    </row>
    <row r="3602" spans="1:36">
      <c r="A3602" s="237" t="str">
        <f t="shared" si="602"/>
        <v>0435200027計画相談支援</v>
      </c>
      <c r="B3602" s="237" t="s">
        <v>15590</v>
      </c>
      <c r="C3602" s="237" t="s">
        <v>15591</v>
      </c>
      <c r="D3602" s="237" t="str">
        <f t="shared" si="603"/>
        <v>ザイダンホウジンセンダイシショウガイシャフクシキョウカイ</v>
      </c>
      <c r="E3602" s="237" t="s">
        <v>6983</v>
      </c>
      <c r="F3602" s="237" t="str">
        <f t="shared" si="604"/>
        <v>980</v>
      </c>
      <c r="G3602" s="237" t="str">
        <f t="shared" si="605"/>
        <v>0022</v>
      </c>
      <c r="H3602" s="237" t="s">
        <v>15592</v>
      </c>
      <c r="I3602" s="237" t="str">
        <f t="shared" si="606"/>
        <v>仙台市青葉区五橋二丁目１２－２福祉プラザ８階</v>
      </c>
      <c r="J3602" s="237" t="s">
        <v>7963</v>
      </c>
      <c r="K3602" s="237" t="s">
        <v>15593</v>
      </c>
      <c r="L3602" s="237" t="s">
        <v>353</v>
      </c>
      <c r="M3602" s="237" t="s">
        <v>7965</v>
      </c>
      <c r="N3602" s="237" t="s">
        <v>15594</v>
      </c>
      <c r="O3602" s="237" t="s">
        <v>15595</v>
      </c>
      <c r="P3602" s="237" t="s">
        <v>9167</v>
      </c>
      <c r="Q3602" s="237" t="s">
        <v>9168</v>
      </c>
      <c r="R3602" s="237" t="s">
        <v>15596</v>
      </c>
      <c r="S3602" s="237" t="s">
        <v>15597</v>
      </c>
      <c r="T3602" s="237" t="s">
        <v>15597</v>
      </c>
      <c r="U3602" s="237" t="s">
        <v>15598</v>
      </c>
      <c r="V3602" s="237" t="s">
        <v>14641</v>
      </c>
      <c r="W3602" s="237"/>
      <c r="X3602" s="237"/>
      <c r="Y3602" s="237" t="s">
        <v>15594</v>
      </c>
      <c r="Z3602" s="237" t="s">
        <v>15595</v>
      </c>
      <c r="AA3602" s="237" t="str">
        <f t="shared" si="607"/>
        <v>ショウガイシャソウダンシエンジギョウショ　ハンズミヤギノ</v>
      </c>
      <c r="AB3602" s="237" t="s">
        <v>9167</v>
      </c>
      <c r="AC3602" s="237" t="str">
        <f t="shared" si="608"/>
        <v>983</v>
      </c>
      <c r="AD3602" s="237" t="str">
        <f t="shared" si="609"/>
        <v>0835</v>
      </c>
      <c r="AE3602" s="237" t="s">
        <v>9168</v>
      </c>
      <c r="AF3602" s="237" t="s">
        <v>15596</v>
      </c>
      <c r="AG3602" s="237" t="str">
        <f t="shared" si="610"/>
        <v>仙台市宮城野区大梶１６－２</v>
      </c>
      <c r="AH3602" s="237" t="s">
        <v>15597</v>
      </c>
      <c r="AI3602" s="237" t="s">
        <v>15597</v>
      </c>
      <c r="AJ3602" s="237" t="s">
        <v>332</v>
      </c>
    </row>
    <row r="3603" spans="1:36">
      <c r="A3603" s="237" t="str">
        <f t="shared" si="602"/>
        <v>0435200027地域移行支援</v>
      </c>
      <c r="B3603" s="237" t="s">
        <v>15590</v>
      </c>
      <c r="C3603" s="237" t="s">
        <v>15591</v>
      </c>
      <c r="D3603" s="237" t="str">
        <f t="shared" si="603"/>
        <v>ザイダンホウジンセンダイシショウガイシャフクシキョウカイ</v>
      </c>
      <c r="E3603" s="237" t="s">
        <v>6983</v>
      </c>
      <c r="F3603" s="237" t="str">
        <f t="shared" si="604"/>
        <v>980</v>
      </c>
      <c r="G3603" s="237" t="str">
        <f t="shared" si="605"/>
        <v>0022</v>
      </c>
      <c r="H3603" s="237" t="s">
        <v>15592</v>
      </c>
      <c r="I3603" s="237" t="str">
        <f t="shared" si="606"/>
        <v>仙台市青葉区五橋二丁目１２－２福祉プラザ８階</v>
      </c>
      <c r="J3603" s="237" t="s">
        <v>7963</v>
      </c>
      <c r="K3603" s="237" t="s">
        <v>15593</v>
      </c>
      <c r="L3603" s="237" t="s">
        <v>353</v>
      </c>
      <c r="M3603" s="237" t="s">
        <v>7965</v>
      </c>
      <c r="N3603" s="237" t="s">
        <v>15594</v>
      </c>
      <c r="O3603" s="237" t="s">
        <v>15595</v>
      </c>
      <c r="P3603" s="237" t="s">
        <v>9167</v>
      </c>
      <c r="Q3603" s="237" t="s">
        <v>9168</v>
      </c>
      <c r="R3603" s="237" t="s">
        <v>15596</v>
      </c>
      <c r="S3603" s="237" t="s">
        <v>15597</v>
      </c>
      <c r="T3603" s="237" t="s">
        <v>15597</v>
      </c>
      <c r="U3603" s="237" t="s">
        <v>15598</v>
      </c>
      <c r="V3603" s="237" t="s">
        <v>14623</v>
      </c>
      <c r="W3603" s="237"/>
      <c r="X3603" s="237"/>
      <c r="Y3603" s="237" t="s">
        <v>15594</v>
      </c>
      <c r="Z3603" s="237" t="s">
        <v>15595</v>
      </c>
      <c r="AA3603" s="237" t="str">
        <f t="shared" si="607"/>
        <v>ショウガイシャソウダンシエンジギョウショ　ハンズミヤギノ</v>
      </c>
      <c r="AB3603" s="237" t="s">
        <v>9167</v>
      </c>
      <c r="AC3603" s="237" t="str">
        <f t="shared" si="608"/>
        <v>983</v>
      </c>
      <c r="AD3603" s="237" t="str">
        <f t="shared" si="609"/>
        <v>0835</v>
      </c>
      <c r="AE3603" s="237" t="s">
        <v>9168</v>
      </c>
      <c r="AF3603" s="237" t="s">
        <v>15596</v>
      </c>
      <c r="AG3603" s="237" t="str">
        <f t="shared" si="610"/>
        <v>仙台市宮城野区大梶１６－２</v>
      </c>
      <c r="AH3603" s="237" t="s">
        <v>15597</v>
      </c>
      <c r="AI3603" s="237" t="s">
        <v>15597</v>
      </c>
      <c r="AJ3603" s="237" t="s">
        <v>332</v>
      </c>
    </row>
    <row r="3604" spans="1:36">
      <c r="A3604" s="237" t="str">
        <f t="shared" si="602"/>
        <v>0435200027地域定着支援</v>
      </c>
      <c r="B3604" s="237" t="s">
        <v>15590</v>
      </c>
      <c r="C3604" s="237" t="s">
        <v>15591</v>
      </c>
      <c r="D3604" s="237" t="str">
        <f t="shared" si="603"/>
        <v>ザイダンホウジンセンダイシショウガイシャフクシキョウカイ</v>
      </c>
      <c r="E3604" s="237" t="s">
        <v>6983</v>
      </c>
      <c r="F3604" s="237" t="str">
        <f t="shared" si="604"/>
        <v>980</v>
      </c>
      <c r="G3604" s="237" t="str">
        <f t="shared" si="605"/>
        <v>0022</v>
      </c>
      <c r="H3604" s="237" t="s">
        <v>15592</v>
      </c>
      <c r="I3604" s="237" t="str">
        <f t="shared" si="606"/>
        <v>仙台市青葉区五橋二丁目１２－２福祉プラザ８階</v>
      </c>
      <c r="J3604" s="237" t="s">
        <v>7963</v>
      </c>
      <c r="K3604" s="237" t="s">
        <v>15593</v>
      </c>
      <c r="L3604" s="237" t="s">
        <v>353</v>
      </c>
      <c r="M3604" s="237" t="s">
        <v>7965</v>
      </c>
      <c r="N3604" s="237" t="s">
        <v>15594</v>
      </c>
      <c r="O3604" s="237" t="s">
        <v>15595</v>
      </c>
      <c r="P3604" s="237" t="s">
        <v>9167</v>
      </c>
      <c r="Q3604" s="237" t="s">
        <v>9168</v>
      </c>
      <c r="R3604" s="237" t="s">
        <v>15596</v>
      </c>
      <c r="S3604" s="237" t="s">
        <v>15597</v>
      </c>
      <c r="T3604" s="237" t="s">
        <v>15597</v>
      </c>
      <c r="U3604" s="237" t="s">
        <v>15598</v>
      </c>
      <c r="V3604" s="237" t="s">
        <v>14625</v>
      </c>
      <c r="W3604" s="237"/>
      <c r="X3604" s="237"/>
      <c r="Y3604" s="237" t="s">
        <v>15594</v>
      </c>
      <c r="Z3604" s="237" t="s">
        <v>15595</v>
      </c>
      <c r="AA3604" s="237" t="str">
        <f t="shared" si="607"/>
        <v>ショウガイシャソウダンシエンジギョウショ　ハンズミヤギノ</v>
      </c>
      <c r="AB3604" s="237" t="s">
        <v>9167</v>
      </c>
      <c r="AC3604" s="237" t="str">
        <f t="shared" si="608"/>
        <v>983</v>
      </c>
      <c r="AD3604" s="237" t="str">
        <f t="shared" si="609"/>
        <v>0835</v>
      </c>
      <c r="AE3604" s="237" t="s">
        <v>9168</v>
      </c>
      <c r="AF3604" s="237" t="s">
        <v>15596</v>
      </c>
      <c r="AG3604" s="237" t="str">
        <f t="shared" si="610"/>
        <v>仙台市宮城野区大梶１６－２</v>
      </c>
      <c r="AH3604" s="237" t="s">
        <v>15597</v>
      </c>
      <c r="AI3604" s="237" t="s">
        <v>15597</v>
      </c>
      <c r="AJ3604" s="237" t="s">
        <v>332</v>
      </c>
    </row>
    <row r="3605" spans="1:36">
      <c r="A3605" s="237" t="str">
        <f t="shared" si="602"/>
        <v>0435200035相談支援事業</v>
      </c>
      <c r="B3605" s="237" t="s">
        <v>12517</v>
      </c>
      <c r="C3605" s="237" t="s">
        <v>12518</v>
      </c>
      <c r="D3605" s="237" t="str">
        <f t="shared" si="603"/>
        <v>トクテイヒエイリカツドウホウジンキララクラブ</v>
      </c>
      <c r="E3605" s="237" t="s">
        <v>9006</v>
      </c>
      <c r="F3605" s="237" t="str">
        <f t="shared" si="604"/>
        <v>981</v>
      </c>
      <c r="G3605" s="237" t="str">
        <f t="shared" si="605"/>
        <v>8003</v>
      </c>
      <c r="H3605" s="237" t="s">
        <v>12519</v>
      </c>
      <c r="I3605" s="237" t="str">
        <f t="shared" si="606"/>
        <v>仙台市泉区南光台2-9-67</v>
      </c>
      <c r="J3605" s="237" t="s">
        <v>12520</v>
      </c>
      <c r="K3605" s="237" t="s">
        <v>12520</v>
      </c>
      <c r="L3605" s="237" t="s">
        <v>248</v>
      </c>
      <c r="M3605" s="237" t="s">
        <v>12521</v>
      </c>
      <c r="N3605" s="237" t="s">
        <v>15601</v>
      </c>
      <c r="O3605" s="237" t="s">
        <v>15602</v>
      </c>
      <c r="P3605" s="237" t="s">
        <v>7607</v>
      </c>
      <c r="Q3605" s="237" t="s">
        <v>9168</v>
      </c>
      <c r="R3605" s="237" t="s">
        <v>15603</v>
      </c>
      <c r="S3605" s="237" t="s">
        <v>15604</v>
      </c>
      <c r="T3605" s="237" t="s">
        <v>15604</v>
      </c>
      <c r="U3605" s="237" t="s">
        <v>15605</v>
      </c>
      <c r="V3605" s="237" t="s">
        <v>14621</v>
      </c>
      <c r="W3605" s="237"/>
      <c r="X3605" s="237"/>
      <c r="Y3605" s="237" t="s">
        <v>15606</v>
      </c>
      <c r="Z3605" s="237" t="s">
        <v>15607</v>
      </c>
      <c r="AA3605" s="237" t="str">
        <f t="shared" si="607"/>
        <v>チイキセイカツシエンセンターミヤギノウンモクラブ＋ラｉフ</v>
      </c>
      <c r="AB3605" s="237" t="s">
        <v>7607</v>
      </c>
      <c r="AC3605" s="237" t="str">
        <f t="shared" si="608"/>
        <v>983</v>
      </c>
      <c r="AD3605" s="237" t="str">
        <f t="shared" si="609"/>
        <v>0012</v>
      </c>
      <c r="AE3605" s="237" t="s">
        <v>9168</v>
      </c>
      <c r="AF3605" s="237" t="s">
        <v>15603</v>
      </c>
      <c r="AG3605" s="237" t="str">
        <f t="shared" si="610"/>
        <v>仙台市宮城野区出花１丁目３－１１</v>
      </c>
      <c r="AH3605" s="237" t="s">
        <v>15604</v>
      </c>
      <c r="AI3605" s="237" t="s">
        <v>15604</v>
      </c>
      <c r="AJ3605" s="237" t="s">
        <v>260</v>
      </c>
    </row>
    <row r="3606" spans="1:36">
      <c r="A3606" s="237" t="str">
        <f t="shared" si="602"/>
        <v>0435200035計画相談支援</v>
      </c>
      <c r="B3606" s="237" t="s">
        <v>12517</v>
      </c>
      <c r="C3606" s="237" t="s">
        <v>12518</v>
      </c>
      <c r="D3606" s="237" t="str">
        <f t="shared" si="603"/>
        <v>トクテイヒエイリカツドウホウジンキララクラブ</v>
      </c>
      <c r="E3606" s="237" t="s">
        <v>9006</v>
      </c>
      <c r="F3606" s="237" t="str">
        <f t="shared" si="604"/>
        <v>981</v>
      </c>
      <c r="G3606" s="237" t="str">
        <f t="shared" si="605"/>
        <v>8003</v>
      </c>
      <c r="H3606" s="237" t="s">
        <v>12519</v>
      </c>
      <c r="I3606" s="237" t="str">
        <f t="shared" si="606"/>
        <v>仙台市泉区南光台2-9-67</v>
      </c>
      <c r="J3606" s="237" t="s">
        <v>12520</v>
      </c>
      <c r="K3606" s="237" t="s">
        <v>12520</v>
      </c>
      <c r="L3606" s="237" t="s">
        <v>248</v>
      </c>
      <c r="M3606" s="237" t="s">
        <v>12521</v>
      </c>
      <c r="N3606" s="237" t="s">
        <v>15601</v>
      </c>
      <c r="O3606" s="237" t="s">
        <v>15602</v>
      </c>
      <c r="P3606" s="237" t="s">
        <v>7607</v>
      </c>
      <c r="Q3606" s="237" t="s">
        <v>9168</v>
      </c>
      <c r="R3606" s="237" t="s">
        <v>15603</v>
      </c>
      <c r="S3606" s="237" t="s">
        <v>15604</v>
      </c>
      <c r="T3606" s="237" t="s">
        <v>15604</v>
      </c>
      <c r="U3606" s="237" t="s">
        <v>15605</v>
      </c>
      <c r="V3606" s="237" t="s">
        <v>14641</v>
      </c>
      <c r="W3606" s="237"/>
      <c r="X3606" s="237"/>
      <c r="Y3606" s="237" t="s">
        <v>15601</v>
      </c>
      <c r="Z3606" s="237" t="s">
        <v>15602</v>
      </c>
      <c r="AA3606" s="237" t="str">
        <f t="shared" si="607"/>
        <v>ショウガイシャソウダンシエンジギョウショ　ミヤギノキララクラブ＋ラｉフ</v>
      </c>
      <c r="AB3606" s="237" t="s">
        <v>7607</v>
      </c>
      <c r="AC3606" s="237" t="str">
        <f t="shared" si="608"/>
        <v>983</v>
      </c>
      <c r="AD3606" s="237" t="str">
        <f t="shared" si="609"/>
        <v>0012</v>
      </c>
      <c r="AE3606" s="237" t="s">
        <v>9168</v>
      </c>
      <c r="AF3606" s="237" t="s">
        <v>15603</v>
      </c>
      <c r="AG3606" s="237" t="str">
        <f t="shared" si="610"/>
        <v>仙台市宮城野区出花１丁目３－１１</v>
      </c>
      <c r="AH3606" s="237" t="s">
        <v>15604</v>
      </c>
      <c r="AI3606" s="237" t="s">
        <v>15604</v>
      </c>
      <c r="AJ3606" s="237" t="s">
        <v>260</v>
      </c>
    </row>
    <row r="3607" spans="1:36">
      <c r="A3607" s="237" t="str">
        <f t="shared" si="602"/>
        <v>0435200035地域移行支援</v>
      </c>
      <c r="B3607" s="237" t="s">
        <v>12517</v>
      </c>
      <c r="C3607" s="237" t="s">
        <v>12518</v>
      </c>
      <c r="D3607" s="237" t="str">
        <f t="shared" si="603"/>
        <v>トクテイヒエイリカツドウホウジンキララクラブ</v>
      </c>
      <c r="E3607" s="237" t="s">
        <v>9006</v>
      </c>
      <c r="F3607" s="237" t="str">
        <f t="shared" si="604"/>
        <v>981</v>
      </c>
      <c r="G3607" s="237" t="str">
        <f t="shared" si="605"/>
        <v>8003</v>
      </c>
      <c r="H3607" s="237" t="s">
        <v>12519</v>
      </c>
      <c r="I3607" s="237" t="str">
        <f t="shared" si="606"/>
        <v>仙台市泉区南光台2-9-67</v>
      </c>
      <c r="J3607" s="237" t="s">
        <v>12520</v>
      </c>
      <c r="K3607" s="237" t="s">
        <v>12520</v>
      </c>
      <c r="L3607" s="237" t="s">
        <v>248</v>
      </c>
      <c r="M3607" s="237" t="s">
        <v>12521</v>
      </c>
      <c r="N3607" s="237" t="s">
        <v>15601</v>
      </c>
      <c r="O3607" s="237" t="s">
        <v>15602</v>
      </c>
      <c r="P3607" s="237" t="s">
        <v>7607</v>
      </c>
      <c r="Q3607" s="237" t="s">
        <v>9168</v>
      </c>
      <c r="R3607" s="237" t="s">
        <v>15603</v>
      </c>
      <c r="S3607" s="237" t="s">
        <v>15604</v>
      </c>
      <c r="T3607" s="237" t="s">
        <v>15604</v>
      </c>
      <c r="U3607" s="237" t="s">
        <v>15605</v>
      </c>
      <c r="V3607" s="237" t="s">
        <v>14623</v>
      </c>
      <c r="W3607" s="237"/>
      <c r="X3607" s="237"/>
      <c r="Y3607" s="237" t="s">
        <v>15601</v>
      </c>
      <c r="Z3607" s="237" t="s">
        <v>15602</v>
      </c>
      <c r="AA3607" s="237" t="str">
        <f t="shared" si="607"/>
        <v>ショウガイシャソウダンシエンジギョウショ　ミヤギノキララクラブ＋ラｉフ</v>
      </c>
      <c r="AB3607" s="237" t="s">
        <v>7607</v>
      </c>
      <c r="AC3607" s="237" t="str">
        <f t="shared" si="608"/>
        <v>983</v>
      </c>
      <c r="AD3607" s="237" t="str">
        <f t="shared" si="609"/>
        <v>0012</v>
      </c>
      <c r="AE3607" s="237" t="s">
        <v>9168</v>
      </c>
      <c r="AF3607" s="237" t="s">
        <v>15603</v>
      </c>
      <c r="AG3607" s="237" t="str">
        <f t="shared" si="610"/>
        <v>仙台市宮城野区出花１丁目３－１１</v>
      </c>
      <c r="AH3607" s="237" t="s">
        <v>15604</v>
      </c>
      <c r="AI3607" s="237" t="s">
        <v>15604</v>
      </c>
      <c r="AJ3607" s="237" t="s">
        <v>260</v>
      </c>
    </row>
    <row r="3608" spans="1:36">
      <c r="A3608" s="237" t="str">
        <f t="shared" si="602"/>
        <v>0435200035地域定着支援</v>
      </c>
      <c r="B3608" s="237" t="s">
        <v>12517</v>
      </c>
      <c r="C3608" s="237" t="s">
        <v>12518</v>
      </c>
      <c r="D3608" s="237" t="str">
        <f t="shared" si="603"/>
        <v>トクテイヒエイリカツドウホウジンキララクラブ</v>
      </c>
      <c r="E3608" s="237" t="s">
        <v>9006</v>
      </c>
      <c r="F3608" s="237" t="str">
        <f t="shared" si="604"/>
        <v>981</v>
      </c>
      <c r="G3608" s="237" t="str">
        <f t="shared" si="605"/>
        <v>8003</v>
      </c>
      <c r="H3608" s="237" t="s">
        <v>12519</v>
      </c>
      <c r="I3608" s="237" t="str">
        <f t="shared" si="606"/>
        <v>仙台市泉区南光台2-9-67</v>
      </c>
      <c r="J3608" s="237" t="s">
        <v>12520</v>
      </c>
      <c r="K3608" s="237" t="s">
        <v>12520</v>
      </c>
      <c r="L3608" s="237" t="s">
        <v>248</v>
      </c>
      <c r="M3608" s="237" t="s">
        <v>12521</v>
      </c>
      <c r="N3608" s="237" t="s">
        <v>15601</v>
      </c>
      <c r="O3608" s="237" t="s">
        <v>15602</v>
      </c>
      <c r="P3608" s="237" t="s">
        <v>7607</v>
      </c>
      <c r="Q3608" s="237" t="s">
        <v>9168</v>
      </c>
      <c r="R3608" s="237" t="s">
        <v>15603</v>
      </c>
      <c r="S3608" s="237" t="s">
        <v>15604</v>
      </c>
      <c r="T3608" s="237" t="s">
        <v>15604</v>
      </c>
      <c r="U3608" s="237" t="s">
        <v>15605</v>
      </c>
      <c r="V3608" s="237" t="s">
        <v>14625</v>
      </c>
      <c r="W3608" s="237"/>
      <c r="X3608" s="237"/>
      <c r="Y3608" s="237" t="s">
        <v>15601</v>
      </c>
      <c r="Z3608" s="237" t="s">
        <v>15602</v>
      </c>
      <c r="AA3608" s="237" t="str">
        <f t="shared" si="607"/>
        <v>ショウガイシャソウダンシエンジギョウショ　ミヤギノキララクラブ＋ラｉフ</v>
      </c>
      <c r="AB3608" s="237" t="s">
        <v>7607</v>
      </c>
      <c r="AC3608" s="237" t="str">
        <f t="shared" si="608"/>
        <v>983</v>
      </c>
      <c r="AD3608" s="237" t="str">
        <f t="shared" si="609"/>
        <v>0012</v>
      </c>
      <c r="AE3608" s="237" t="s">
        <v>9168</v>
      </c>
      <c r="AF3608" s="237" t="s">
        <v>15603</v>
      </c>
      <c r="AG3608" s="237" t="str">
        <f t="shared" si="610"/>
        <v>仙台市宮城野区出花１丁目３－１１</v>
      </c>
      <c r="AH3608" s="237" t="s">
        <v>15604</v>
      </c>
      <c r="AI3608" s="237" t="s">
        <v>15604</v>
      </c>
      <c r="AJ3608" s="237" t="s">
        <v>260</v>
      </c>
    </row>
    <row r="3609" spans="1:36">
      <c r="A3609" s="237" t="str">
        <f t="shared" si="602"/>
        <v>0435200043相談支援事業</v>
      </c>
      <c r="B3609" s="237" t="s">
        <v>9173</v>
      </c>
      <c r="C3609" s="237" t="s">
        <v>9174</v>
      </c>
      <c r="D3609" s="237" t="str">
        <f t="shared" si="603"/>
        <v>シャカイフクシホウジンカテイフクシカイ</v>
      </c>
      <c r="E3609" s="237" t="s">
        <v>9175</v>
      </c>
      <c r="F3609" s="237" t="str">
        <f t="shared" si="604"/>
        <v>983</v>
      </c>
      <c r="G3609" s="237" t="str">
        <f t="shared" si="605"/>
        <v>0838</v>
      </c>
      <c r="H3609" s="237" t="s">
        <v>9176</v>
      </c>
      <c r="I3609" s="237" t="str">
        <f t="shared" si="606"/>
        <v>仙台市宮城野区二の森１４番３号</v>
      </c>
      <c r="J3609" s="237" t="s">
        <v>9177</v>
      </c>
      <c r="K3609" s="237" t="s">
        <v>9178</v>
      </c>
      <c r="L3609" s="237" t="s">
        <v>248</v>
      </c>
      <c r="M3609" s="237" t="s">
        <v>9179</v>
      </c>
      <c r="N3609" s="237" t="s">
        <v>15608</v>
      </c>
      <c r="O3609" s="237" t="s">
        <v>15609</v>
      </c>
      <c r="P3609" s="237" t="s">
        <v>9175</v>
      </c>
      <c r="Q3609" s="237" t="s">
        <v>9168</v>
      </c>
      <c r="R3609" s="237" t="s">
        <v>9360</v>
      </c>
      <c r="S3609" s="237" t="s">
        <v>9177</v>
      </c>
      <c r="T3609" s="237" t="s">
        <v>9178</v>
      </c>
      <c r="U3609" s="237" t="s">
        <v>15610</v>
      </c>
      <c r="V3609" s="237" t="s">
        <v>14621</v>
      </c>
      <c r="W3609" s="237"/>
      <c r="X3609" s="237"/>
      <c r="Y3609" s="237" t="s">
        <v>9173</v>
      </c>
      <c r="Z3609" s="237" t="s">
        <v>9174</v>
      </c>
      <c r="AA3609" s="237" t="str">
        <f t="shared" si="607"/>
        <v>シャカイフクシホウジンカテイフクシカイ</v>
      </c>
      <c r="AB3609" s="237" t="s">
        <v>9175</v>
      </c>
      <c r="AC3609" s="237" t="str">
        <f t="shared" si="608"/>
        <v>983</v>
      </c>
      <c r="AD3609" s="237" t="str">
        <f t="shared" si="609"/>
        <v>0838</v>
      </c>
      <c r="AE3609" s="237" t="s">
        <v>9168</v>
      </c>
      <c r="AF3609" s="237" t="s">
        <v>9360</v>
      </c>
      <c r="AG3609" s="237" t="str">
        <f t="shared" si="610"/>
        <v>仙台市宮城野区二の森１４－３</v>
      </c>
      <c r="AH3609" s="237" t="s">
        <v>9177</v>
      </c>
      <c r="AI3609" s="237" t="s">
        <v>9178</v>
      </c>
      <c r="AJ3609" s="237" t="s">
        <v>260</v>
      </c>
    </row>
    <row r="3610" spans="1:36">
      <c r="A3610" s="237" t="str">
        <f t="shared" si="602"/>
        <v>0435200043計画相談支援</v>
      </c>
      <c r="B3610" s="237" t="s">
        <v>9173</v>
      </c>
      <c r="C3610" s="237" t="s">
        <v>9174</v>
      </c>
      <c r="D3610" s="237" t="str">
        <f t="shared" si="603"/>
        <v>シャカイフクシホウジンカテイフクシカイ</v>
      </c>
      <c r="E3610" s="237" t="s">
        <v>9175</v>
      </c>
      <c r="F3610" s="237" t="str">
        <f t="shared" si="604"/>
        <v>983</v>
      </c>
      <c r="G3610" s="237" t="str">
        <f t="shared" si="605"/>
        <v>0838</v>
      </c>
      <c r="H3610" s="237" t="s">
        <v>9176</v>
      </c>
      <c r="I3610" s="237" t="str">
        <f t="shared" si="606"/>
        <v>仙台市宮城野区二の森１４番３号</v>
      </c>
      <c r="J3610" s="237" t="s">
        <v>9177</v>
      </c>
      <c r="K3610" s="237" t="s">
        <v>9178</v>
      </c>
      <c r="L3610" s="237" t="s">
        <v>248</v>
      </c>
      <c r="M3610" s="237" t="s">
        <v>9179</v>
      </c>
      <c r="N3610" s="237" t="s">
        <v>15608</v>
      </c>
      <c r="O3610" s="237" t="s">
        <v>15609</v>
      </c>
      <c r="P3610" s="237" t="s">
        <v>9175</v>
      </c>
      <c r="Q3610" s="237" t="s">
        <v>9168</v>
      </c>
      <c r="R3610" s="237" t="s">
        <v>9360</v>
      </c>
      <c r="S3610" s="237" t="s">
        <v>9177</v>
      </c>
      <c r="T3610" s="237" t="s">
        <v>9178</v>
      </c>
      <c r="U3610" s="237" t="s">
        <v>15610</v>
      </c>
      <c r="V3610" s="237" t="s">
        <v>14641</v>
      </c>
      <c r="W3610" s="237"/>
      <c r="X3610" s="237"/>
      <c r="Y3610" s="237" t="s">
        <v>15608</v>
      </c>
      <c r="Z3610" s="237" t="s">
        <v>15609</v>
      </c>
      <c r="AA3610" s="237" t="str">
        <f t="shared" si="607"/>
        <v>ショウガイシャソウダンシエンジギョウショ「ホープ」</v>
      </c>
      <c r="AB3610" s="237" t="s">
        <v>9175</v>
      </c>
      <c r="AC3610" s="237" t="str">
        <f t="shared" si="608"/>
        <v>983</v>
      </c>
      <c r="AD3610" s="237" t="str">
        <f t="shared" si="609"/>
        <v>0838</v>
      </c>
      <c r="AE3610" s="237" t="s">
        <v>9168</v>
      </c>
      <c r="AF3610" s="237" t="s">
        <v>9356</v>
      </c>
      <c r="AG3610" s="237" t="str">
        <f t="shared" si="610"/>
        <v>仙台市宮城野区二の森14番３号</v>
      </c>
      <c r="AH3610" s="237" t="s">
        <v>9177</v>
      </c>
      <c r="AI3610" s="237" t="s">
        <v>9178</v>
      </c>
      <c r="AJ3610" s="237" t="s">
        <v>260</v>
      </c>
    </row>
    <row r="3611" spans="1:36">
      <c r="A3611" s="237" t="str">
        <f t="shared" si="602"/>
        <v>0435200043地域移行支援</v>
      </c>
      <c r="B3611" s="237" t="s">
        <v>9173</v>
      </c>
      <c r="C3611" s="237" t="s">
        <v>9174</v>
      </c>
      <c r="D3611" s="237" t="str">
        <f t="shared" si="603"/>
        <v>シャカイフクシホウジンカテイフクシカイ</v>
      </c>
      <c r="E3611" s="237" t="s">
        <v>9175</v>
      </c>
      <c r="F3611" s="237" t="str">
        <f t="shared" si="604"/>
        <v>983</v>
      </c>
      <c r="G3611" s="237" t="str">
        <f t="shared" si="605"/>
        <v>0838</v>
      </c>
      <c r="H3611" s="237" t="s">
        <v>9176</v>
      </c>
      <c r="I3611" s="237" t="str">
        <f t="shared" si="606"/>
        <v>仙台市宮城野区二の森１４番３号</v>
      </c>
      <c r="J3611" s="237" t="s">
        <v>9177</v>
      </c>
      <c r="K3611" s="237" t="s">
        <v>9178</v>
      </c>
      <c r="L3611" s="237" t="s">
        <v>248</v>
      </c>
      <c r="M3611" s="237" t="s">
        <v>9179</v>
      </c>
      <c r="N3611" s="237" t="s">
        <v>15608</v>
      </c>
      <c r="O3611" s="237" t="s">
        <v>15609</v>
      </c>
      <c r="P3611" s="237" t="s">
        <v>9175</v>
      </c>
      <c r="Q3611" s="237" t="s">
        <v>9168</v>
      </c>
      <c r="R3611" s="237" t="s">
        <v>9360</v>
      </c>
      <c r="S3611" s="237" t="s">
        <v>9177</v>
      </c>
      <c r="T3611" s="237" t="s">
        <v>9178</v>
      </c>
      <c r="U3611" s="237" t="s">
        <v>15610</v>
      </c>
      <c r="V3611" s="237" t="s">
        <v>14623</v>
      </c>
      <c r="W3611" s="237"/>
      <c r="X3611" s="237"/>
      <c r="Y3611" s="237" t="s">
        <v>15608</v>
      </c>
      <c r="Z3611" s="237" t="s">
        <v>15609</v>
      </c>
      <c r="AA3611" s="237" t="str">
        <f t="shared" si="607"/>
        <v>ショウガイシャソウダンシエンジギョウショ「ホープ」</v>
      </c>
      <c r="AB3611" s="237" t="s">
        <v>9175</v>
      </c>
      <c r="AC3611" s="237" t="str">
        <f t="shared" si="608"/>
        <v>983</v>
      </c>
      <c r="AD3611" s="237" t="str">
        <f t="shared" si="609"/>
        <v>0838</v>
      </c>
      <c r="AE3611" s="237" t="s">
        <v>9168</v>
      </c>
      <c r="AF3611" s="237" t="s">
        <v>9360</v>
      </c>
      <c r="AG3611" s="237" t="str">
        <f t="shared" si="610"/>
        <v>仙台市宮城野区二の森１４－３</v>
      </c>
      <c r="AH3611" s="237" t="s">
        <v>9177</v>
      </c>
      <c r="AI3611" s="237" t="s">
        <v>9178</v>
      </c>
      <c r="AJ3611" s="237" t="s">
        <v>260</v>
      </c>
    </row>
    <row r="3612" spans="1:36">
      <c r="A3612" s="237" t="str">
        <f t="shared" si="602"/>
        <v>0435200043地域定着支援</v>
      </c>
      <c r="B3612" s="237" t="s">
        <v>9173</v>
      </c>
      <c r="C3612" s="237" t="s">
        <v>9174</v>
      </c>
      <c r="D3612" s="237" t="str">
        <f t="shared" si="603"/>
        <v>シャカイフクシホウジンカテイフクシカイ</v>
      </c>
      <c r="E3612" s="237" t="s">
        <v>9175</v>
      </c>
      <c r="F3612" s="237" t="str">
        <f t="shared" si="604"/>
        <v>983</v>
      </c>
      <c r="G3612" s="237" t="str">
        <f t="shared" si="605"/>
        <v>0838</v>
      </c>
      <c r="H3612" s="237" t="s">
        <v>9176</v>
      </c>
      <c r="I3612" s="237" t="str">
        <f t="shared" si="606"/>
        <v>仙台市宮城野区二の森１４番３号</v>
      </c>
      <c r="J3612" s="237" t="s">
        <v>9177</v>
      </c>
      <c r="K3612" s="237" t="s">
        <v>9178</v>
      </c>
      <c r="L3612" s="237" t="s">
        <v>248</v>
      </c>
      <c r="M3612" s="237" t="s">
        <v>9179</v>
      </c>
      <c r="N3612" s="237" t="s">
        <v>15608</v>
      </c>
      <c r="O3612" s="237" t="s">
        <v>15609</v>
      </c>
      <c r="P3612" s="237" t="s">
        <v>9175</v>
      </c>
      <c r="Q3612" s="237" t="s">
        <v>9168</v>
      </c>
      <c r="R3612" s="237" t="s">
        <v>9360</v>
      </c>
      <c r="S3612" s="237" t="s">
        <v>9177</v>
      </c>
      <c r="T3612" s="237" t="s">
        <v>9178</v>
      </c>
      <c r="U3612" s="237" t="s">
        <v>15610</v>
      </c>
      <c r="V3612" s="237" t="s">
        <v>14625</v>
      </c>
      <c r="W3612" s="237"/>
      <c r="X3612" s="237"/>
      <c r="Y3612" s="237" t="s">
        <v>15608</v>
      </c>
      <c r="Z3612" s="237" t="s">
        <v>15609</v>
      </c>
      <c r="AA3612" s="237" t="str">
        <f t="shared" si="607"/>
        <v>ショウガイシャソウダンシエンジギョウショ「ホープ」</v>
      </c>
      <c r="AB3612" s="237" t="s">
        <v>9175</v>
      </c>
      <c r="AC3612" s="237" t="str">
        <f t="shared" si="608"/>
        <v>983</v>
      </c>
      <c r="AD3612" s="237" t="str">
        <f t="shared" si="609"/>
        <v>0838</v>
      </c>
      <c r="AE3612" s="237" t="s">
        <v>9168</v>
      </c>
      <c r="AF3612" s="237" t="s">
        <v>9360</v>
      </c>
      <c r="AG3612" s="237" t="str">
        <f t="shared" si="610"/>
        <v>仙台市宮城野区二の森１４－３</v>
      </c>
      <c r="AH3612" s="237" t="s">
        <v>9177</v>
      </c>
      <c r="AI3612" s="237" t="s">
        <v>9178</v>
      </c>
      <c r="AJ3612" s="237" t="s">
        <v>260</v>
      </c>
    </row>
    <row r="3613" spans="1:36">
      <c r="A3613" s="237" t="str">
        <f t="shared" si="602"/>
        <v>0435200050相談支援事業</v>
      </c>
      <c r="B3613" s="237" t="s">
        <v>15611</v>
      </c>
      <c r="C3613" s="237" t="s">
        <v>15612</v>
      </c>
      <c r="D3613" s="237" t="str">
        <f t="shared" si="603"/>
        <v>トクテイヒエイリカツドウホウジンツルガヤチイキセイカツシエンセンター</v>
      </c>
      <c r="E3613" s="237" t="s">
        <v>7832</v>
      </c>
      <c r="F3613" s="237" t="str">
        <f t="shared" si="604"/>
        <v>983</v>
      </c>
      <c r="G3613" s="237" t="str">
        <f t="shared" si="605"/>
        <v>0824</v>
      </c>
      <c r="H3613" s="237" t="s">
        <v>15613</v>
      </c>
      <c r="I3613" s="237" t="str">
        <f t="shared" si="606"/>
        <v>仙台市宮城野区鶴ケ谷３丁目３番地の５</v>
      </c>
      <c r="J3613" s="237" t="s">
        <v>15614</v>
      </c>
      <c r="K3613" s="237" t="s">
        <v>15615</v>
      </c>
      <c r="L3613" s="237" t="s">
        <v>248</v>
      </c>
      <c r="M3613" s="237" t="s">
        <v>15616</v>
      </c>
      <c r="N3613" s="237" t="s">
        <v>15617</v>
      </c>
      <c r="O3613" s="237" t="s">
        <v>15618</v>
      </c>
      <c r="P3613" s="237" t="s">
        <v>7832</v>
      </c>
      <c r="Q3613" s="237" t="s">
        <v>9168</v>
      </c>
      <c r="R3613" s="237" t="s">
        <v>15619</v>
      </c>
      <c r="S3613" s="237" t="s">
        <v>15614</v>
      </c>
      <c r="T3613" s="237" t="s">
        <v>15615</v>
      </c>
      <c r="U3613" s="237" t="s">
        <v>15620</v>
      </c>
      <c r="V3613" s="237" t="s">
        <v>14621</v>
      </c>
      <c r="W3613" s="237"/>
      <c r="X3613" s="237"/>
      <c r="Y3613" s="237" t="s">
        <v>15621</v>
      </c>
      <c r="Z3613" s="237" t="s">
        <v>15622</v>
      </c>
      <c r="AA3613" s="237" t="str">
        <f t="shared" si="607"/>
        <v>ツルガヤチイキセイカツシエンセンター</v>
      </c>
      <c r="AB3613" s="237" t="s">
        <v>7832</v>
      </c>
      <c r="AC3613" s="237" t="str">
        <f t="shared" si="608"/>
        <v>983</v>
      </c>
      <c r="AD3613" s="237" t="str">
        <f t="shared" si="609"/>
        <v>0824</v>
      </c>
      <c r="AE3613" s="237" t="s">
        <v>9168</v>
      </c>
      <c r="AF3613" s="237" t="s">
        <v>15619</v>
      </c>
      <c r="AG3613" s="237" t="str">
        <f t="shared" si="610"/>
        <v>仙台市宮城野区鶴ケ谷３丁目３－５</v>
      </c>
      <c r="AH3613" s="237" t="s">
        <v>15614</v>
      </c>
      <c r="AI3613" s="237" t="s">
        <v>15615</v>
      </c>
      <c r="AJ3613" s="237" t="s">
        <v>260</v>
      </c>
    </row>
    <row r="3614" spans="1:36">
      <c r="A3614" s="237" t="str">
        <f t="shared" si="602"/>
        <v>0435200050計画相談支援</v>
      </c>
      <c r="B3614" s="237" t="s">
        <v>15611</v>
      </c>
      <c r="C3614" s="237" t="s">
        <v>15612</v>
      </c>
      <c r="D3614" s="237" t="str">
        <f t="shared" si="603"/>
        <v>トクテイヒエイリカツドウホウジンツルガヤチイキセイカツシエンセンター</v>
      </c>
      <c r="E3614" s="237" t="s">
        <v>7832</v>
      </c>
      <c r="F3614" s="237" t="str">
        <f t="shared" si="604"/>
        <v>983</v>
      </c>
      <c r="G3614" s="237" t="str">
        <f t="shared" si="605"/>
        <v>0824</v>
      </c>
      <c r="H3614" s="237" t="s">
        <v>15613</v>
      </c>
      <c r="I3614" s="237" t="str">
        <f t="shared" si="606"/>
        <v>仙台市宮城野区鶴ケ谷３丁目３番地の５</v>
      </c>
      <c r="J3614" s="237" t="s">
        <v>15614</v>
      </c>
      <c r="K3614" s="237" t="s">
        <v>15615</v>
      </c>
      <c r="L3614" s="237" t="s">
        <v>248</v>
      </c>
      <c r="M3614" s="237" t="s">
        <v>15616</v>
      </c>
      <c r="N3614" s="237" t="s">
        <v>15617</v>
      </c>
      <c r="O3614" s="237" t="s">
        <v>15618</v>
      </c>
      <c r="P3614" s="237" t="s">
        <v>7832</v>
      </c>
      <c r="Q3614" s="237" t="s">
        <v>9168</v>
      </c>
      <c r="R3614" s="237" t="s">
        <v>15619</v>
      </c>
      <c r="S3614" s="237" t="s">
        <v>15614</v>
      </c>
      <c r="T3614" s="237" t="s">
        <v>15615</v>
      </c>
      <c r="U3614" s="237" t="s">
        <v>15620</v>
      </c>
      <c r="V3614" s="237" t="s">
        <v>14641</v>
      </c>
      <c r="W3614" s="237"/>
      <c r="X3614" s="237"/>
      <c r="Y3614" s="237" t="s">
        <v>15617</v>
      </c>
      <c r="Z3614" s="237" t="s">
        <v>15623</v>
      </c>
      <c r="AA3614" s="237" t="str">
        <f t="shared" si="607"/>
        <v>ショウガイシャソウダンシエンジギョウショ　ツルガヤチイキセイカツシエンセンター</v>
      </c>
      <c r="AB3614" s="237" t="s">
        <v>7832</v>
      </c>
      <c r="AC3614" s="237" t="str">
        <f t="shared" si="608"/>
        <v>983</v>
      </c>
      <c r="AD3614" s="237" t="str">
        <f t="shared" si="609"/>
        <v>0824</v>
      </c>
      <c r="AE3614" s="237" t="s">
        <v>9168</v>
      </c>
      <c r="AF3614" s="237" t="s">
        <v>15619</v>
      </c>
      <c r="AG3614" s="237" t="str">
        <f t="shared" si="610"/>
        <v>仙台市宮城野区鶴ケ谷３丁目３－５</v>
      </c>
      <c r="AH3614" s="237" t="s">
        <v>15614</v>
      </c>
      <c r="AI3614" s="237" t="s">
        <v>15615</v>
      </c>
      <c r="AJ3614" s="237" t="s">
        <v>260</v>
      </c>
    </row>
    <row r="3615" spans="1:36">
      <c r="A3615" s="237" t="str">
        <f t="shared" si="602"/>
        <v>0435200050地域移行支援</v>
      </c>
      <c r="B3615" s="237" t="s">
        <v>15611</v>
      </c>
      <c r="C3615" s="237" t="s">
        <v>15612</v>
      </c>
      <c r="D3615" s="237" t="str">
        <f t="shared" si="603"/>
        <v>トクテイヒエイリカツドウホウジンツルガヤチイキセイカツシエンセンター</v>
      </c>
      <c r="E3615" s="237" t="s">
        <v>7832</v>
      </c>
      <c r="F3615" s="237" t="str">
        <f t="shared" si="604"/>
        <v>983</v>
      </c>
      <c r="G3615" s="237" t="str">
        <f t="shared" si="605"/>
        <v>0824</v>
      </c>
      <c r="H3615" s="237" t="s">
        <v>15613</v>
      </c>
      <c r="I3615" s="237" t="str">
        <f t="shared" si="606"/>
        <v>仙台市宮城野区鶴ケ谷３丁目３番地の５</v>
      </c>
      <c r="J3615" s="237" t="s">
        <v>15614</v>
      </c>
      <c r="K3615" s="237" t="s">
        <v>15615</v>
      </c>
      <c r="L3615" s="237" t="s">
        <v>248</v>
      </c>
      <c r="M3615" s="237" t="s">
        <v>15616</v>
      </c>
      <c r="N3615" s="237" t="s">
        <v>15617</v>
      </c>
      <c r="O3615" s="237" t="s">
        <v>15618</v>
      </c>
      <c r="P3615" s="237" t="s">
        <v>7832</v>
      </c>
      <c r="Q3615" s="237" t="s">
        <v>9168</v>
      </c>
      <c r="R3615" s="237" t="s">
        <v>15619</v>
      </c>
      <c r="S3615" s="237" t="s">
        <v>15614</v>
      </c>
      <c r="T3615" s="237" t="s">
        <v>15615</v>
      </c>
      <c r="U3615" s="237" t="s">
        <v>15620</v>
      </c>
      <c r="V3615" s="237" t="s">
        <v>14623</v>
      </c>
      <c r="W3615" s="237"/>
      <c r="X3615" s="237"/>
      <c r="Y3615" s="237" t="s">
        <v>15617</v>
      </c>
      <c r="Z3615" s="237" t="s">
        <v>15618</v>
      </c>
      <c r="AA3615" s="237" t="str">
        <f t="shared" si="607"/>
        <v>ショウガイシャツダンシエンジギョウショ　ツルガヤチイキセイカツシエンセンター</v>
      </c>
      <c r="AB3615" s="237" t="s">
        <v>7832</v>
      </c>
      <c r="AC3615" s="237" t="str">
        <f t="shared" si="608"/>
        <v>983</v>
      </c>
      <c r="AD3615" s="237" t="str">
        <f t="shared" si="609"/>
        <v>0824</v>
      </c>
      <c r="AE3615" s="237" t="s">
        <v>9168</v>
      </c>
      <c r="AF3615" s="237" t="s">
        <v>15619</v>
      </c>
      <c r="AG3615" s="237" t="str">
        <f t="shared" si="610"/>
        <v>仙台市宮城野区鶴ケ谷３丁目３－５</v>
      </c>
      <c r="AH3615" s="237" t="s">
        <v>15614</v>
      </c>
      <c r="AI3615" s="237" t="s">
        <v>15615</v>
      </c>
      <c r="AJ3615" s="237" t="s">
        <v>260</v>
      </c>
    </row>
    <row r="3616" spans="1:36">
      <c r="A3616" s="237" t="str">
        <f t="shared" si="602"/>
        <v>0435200050地域定着支援</v>
      </c>
      <c r="B3616" s="237" t="s">
        <v>15611</v>
      </c>
      <c r="C3616" s="237" t="s">
        <v>15612</v>
      </c>
      <c r="D3616" s="237" t="str">
        <f t="shared" si="603"/>
        <v>トクテイヒエイリカツドウホウジンツルガヤチイキセイカツシエンセンター</v>
      </c>
      <c r="E3616" s="237" t="s">
        <v>7832</v>
      </c>
      <c r="F3616" s="237" t="str">
        <f t="shared" si="604"/>
        <v>983</v>
      </c>
      <c r="G3616" s="237" t="str">
        <f t="shared" si="605"/>
        <v>0824</v>
      </c>
      <c r="H3616" s="237" t="s">
        <v>15613</v>
      </c>
      <c r="I3616" s="237" t="str">
        <f t="shared" si="606"/>
        <v>仙台市宮城野区鶴ケ谷３丁目３番地の５</v>
      </c>
      <c r="J3616" s="237" t="s">
        <v>15614</v>
      </c>
      <c r="K3616" s="237" t="s">
        <v>15615</v>
      </c>
      <c r="L3616" s="237" t="s">
        <v>248</v>
      </c>
      <c r="M3616" s="237" t="s">
        <v>15616</v>
      </c>
      <c r="N3616" s="237" t="s">
        <v>15617</v>
      </c>
      <c r="O3616" s="237" t="s">
        <v>15618</v>
      </c>
      <c r="P3616" s="237" t="s">
        <v>7832</v>
      </c>
      <c r="Q3616" s="237" t="s">
        <v>9168</v>
      </c>
      <c r="R3616" s="237" t="s">
        <v>15619</v>
      </c>
      <c r="S3616" s="237" t="s">
        <v>15614</v>
      </c>
      <c r="T3616" s="237" t="s">
        <v>15615</v>
      </c>
      <c r="U3616" s="237" t="s">
        <v>15620</v>
      </c>
      <c r="V3616" s="237" t="s">
        <v>14625</v>
      </c>
      <c r="W3616" s="237"/>
      <c r="X3616" s="237"/>
      <c r="Y3616" s="237" t="s">
        <v>15617</v>
      </c>
      <c r="Z3616" s="237" t="s">
        <v>15618</v>
      </c>
      <c r="AA3616" s="237" t="str">
        <f t="shared" si="607"/>
        <v>ショウガイシャツダンシエンジギョウショ　ツルガヤチイキセイカツシエンセンター</v>
      </c>
      <c r="AB3616" s="237" t="s">
        <v>7832</v>
      </c>
      <c r="AC3616" s="237" t="str">
        <f t="shared" si="608"/>
        <v>983</v>
      </c>
      <c r="AD3616" s="237" t="str">
        <f t="shared" si="609"/>
        <v>0824</v>
      </c>
      <c r="AE3616" s="237" t="s">
        <v>9168</v>
      </c>
      <c r="AF3616" s="237" t="s">
        <v>15619</v>
      </c>
      <c r="AG3616" s="237" t="str">
        <f t="shared" si="610"/>
        <v>仙台市宮城野区鶴ケ谷３丁目３－５</v>
      </c>
      <c r="AH3616" s="237" t="s">
        <v>15614</v>
      </c>
      <c r="AI3616" s="237" t="s">
        <v>15615</v>
      </c>
      <c r="AJ3616" s="237" t="s">
        <v>260</v>
      </c>
    </row>
    <row r="3617" spans="1:36">
      <c r="A3617" s="237" t="str">
        <f t="shared" si="602"/>
        <v>0435200977計画相談支援</v>
      </c>
      <c r="B3617" s="237" t="s">
        <v>7961</v>
      </c>
      <c r="C3617" s="237" t="s">
        <v>7962</v>
      </c>
      <c r="D3617" s="237" t="str">
        <f t="shared" si="603"/>
        <v>シャカイフクシホウジンセンダイシショウガイシャフクシキョウカイ</v>
      </c>
      <c r="E3617" s="237" t="s">
        <v>6983</v>
      </c>
      <c r="F3617" s="237" t="str">
        <f t="shared" si="604"/>
        <v>980</v>
      </c>
      <c r="G3617" s="237" t="str">
        <f t="shared" si="605"/>
        <v>0022</v>
      </c>
      <c r="H3617" s="237" t="s">
        <v>6984</v>
      </c>
      <c r="I3617" s="237" t="str">
        <f t="shared" si="606"/>
        <v>仙台市青葉区五橋二丁目１２番２号</v>
      </c>
      <c r="J3617" s="237" t="s">
        <v>7963</v>
      </c>
      <c r="K3617" s="237" t="s">
        <v>7964</v>
      </c>
      <c r="L3617" s="237" t="s">
        <v>353</v>
      </c>
      <c r="M3617" s="237" t="s">
        <v>7965</v>
      </c>
      <c r="N3617" s="237" t="s">
        <v>15624</v>
      </c>
      <c r="O3617" s="237" t="s">
        <v>15625</v>
      </c>
      <c r="P3617" s="237" t="s">
        <v>9167</v>
      </c>
      <c r="Q3617" s="237" t="s">
        <v>9168</v>
      </c>
      <c r="R3617" s="237" t="s">
        <v>15626</v>
      </c>
      <c r="S3617" s="237" t="s">
        <v>15627</v>
      </c>
      <c r="T3617" s="237" t="s">
        <v>15627</v>
      </c>
      <c r="U3617" s="237" t="s">
        <v>15628</v>
      </c>
      <c r="V3617" s="237" t="s">
        <v>14641</v>
      </c>
      <c r="W3617" s="237"/>
      <c r="X3617" s="237"/>
      <c r="Y3617" s="237" t="s">
        <v>15624</v>
      </c>
      <c r="Z3617" s="237" t="s">
        <v>15625</v>
      </c>
      <c r="AA3617" s="237" t="str">
        <f t="shared" si="607"/>
        <v>ショウガイシャソウダンシエンジギョウショハンズミヤギノ</v>
      </c>
      <c r="AB3617" s="237" t="s">
        <v>9167</v>
      </c>
      <c r="AC3617" s="237" t="str">
        <f t="shared" si="608"/>
        <v>983</v>
      </c>
      <c r="AD3617" s="237" t="str">
        <f t="shared" si="609"/>
        <v>0835</v>
      </c>
      <c r="AE3617" s="237" t="s">
        <v>9168</v>
      </c>
      <c r="AF3617" s="237" t="s">
        <v>15626</v>
      </c>
      <c r="AG3617" s="237" t="str">
        <f t="shared" si="610"/>
        <v>仙台市宮城野区大梶16-2　宮城野障害者福祉センター内</v>
      </c>
      <c r="AH3617" s="237" t="s">
        <v>15627</v>
      </c>
      <c r="AI3617" s="237" t="s">
        <v>15627</v>
      </c>
      <c r="AJ3617" s="237" t="s">
        <v>260</v>
      </c>
    </row>
    <row r="3618" spans="1:36">
      <c r="A3618" s="237" t="str">
        <f t="shared" si="602"/>
        <v>0435200977地域移行支援</v>
      </c>
      <c r="B3618" s="237" t="s">
        <v>7961</v>
      </c>
      <c r="C3618" s="237" t="s">
        <v>7962</v>
      </c>
      <c r="D3618" s="237" t="str">
        <f t="shared" si="603"/>
        <v>シャカイフクシホウジンセンダイシショウガイシャフクシキョウカイ</v>
      </c>
      <c r="E3618" s="237" t="s">
        <v>6983</v>
      </c>
      <c r="F3618" s="237" t="str">
        <f t="shared" si="604"/>
        <v>980</v>
      </c>
      <c r="G3618" s="237" t="str">
        <f t="shared" si="605"/>
        <v>0022</v>
      </c>
      <c r="H3618" s="237" t="s">
        <v>6984</v>
      </c>
      <c r="I3618" s="237" t="str">
        <f t="shared" si="606"/>
        <v>仙台市青葉区五橋二丁目１２番２号</v>
      </c>
      <c r="J3618" s="237" t="s">
        <v>7963</v>
      </c>
      <c r="K3618" s="237" t="s">
        <v>7964</v>
      </c>
      <c r="L3618" s="237" t="s">
        <v>353</v>
      </c>
      <c r="M3618" s="237" t="s">
        <v>7965</v>
      </c>
      <c r="N3618" s="237" t="s">
        <v>15624</v>
      </c>
      <c r="O3618" s="237" t="s">
        <v>15625</v>
      </c>
      <c r="P3618" s="237" t="s">
        <v>9167</v>
      </c>
      <c r="Q3618" s="237" t="s">
        <v>9168</v>
      </c>
      <c r="R3618" s="237" t="s">
        <v>15626</v>
      </c>
      <c r="S3618" s="237" t="s">
        <v>15627</v>
      </c>
      <c r="T3618" s="237" t="s">
        <v>15627</v>
      </c>
      <c r="U3618" s="237" t="s">
        <v>15628</v>
      </c>
      <c r="V3618" s="237" t="s">
        <v>14623</v>
      </c>
      <c r="W3618" s="237"/>
      <c r="X3618" s="237"/>
      <c r="Y3618" s="237" t="s">
        <v>15624</v>
      </c>
      <c r="Z3618" s="237" t="s">
        <v>15625</v>
      </c>
      <c r="AA3618" s="237" t="str">
        <f t="shared" si="607"/>
        <v>ショウガイシャソウダンシエンジギョウショハンズミヤギノ</v>
      </c>
      <c r="AB3618" s="237" t="s">
        <v>9167</v>
      </c>
      <c r="AC3618" s="237" t="str">
        <f t="shared" si="608"/>
        <v>983</v>
      </c>
      <c r="AD3618" s="237" t="str">
        <f t="shared" si="609"/>
        <v>0835</v>
      </c>
      <c r="AE3618" s="237" t="s">
        <v>9168</v>
      </c>
      <c r="AF3618" s="237" t="s">
        <v>15626</v>
      </c>
      <c r="AG3618" s="237" t="str">
        <f t="shared" si="610"/>
        <v>仙台市宮城野区大梶16-2　宮城野障害者福祉センター内</v>
      </c>
      <c r="AH3618" s="237" t="s">
        <v>15627</v>
      </c>
      <c r="AI3618" s="237" t="s">
        <v>15627</v>
      </c>
      <c r="AJ3618" s="237" t="s">
        <v>260</v>
      </c>
    </row>
    <row r="3619" spans="1:36">
      <c r="A3619" s="237" t="str">
        <f t="shared" si="602"/>
        <v>0435200977地域定着支援</v>
      </c>
      <c r="B3619" s="237" t="s">
        <v>7961</v>
      </c>
      <c r="C3619" s="237" t="s">
        <v>7962</v>
      </c>
      <c r="D3619" s="237" t="str">
        <f t="shared" si="603"/>
        <v>シャカイフクシホウジンセンダイシショウガイシャフクシキョウカイ</v>
      </c>
      <c r="E3619" s="237" t="s">
        <v>6983</v>
      </c>
      <c r="F3619" s="237" t="str">
        <f t="shared" si="604"/>
        <v>980</v>
      </c>
      <c r="G3619" s="237" t="str">
        <f t="shared" si="605"/>
        <v>0022</v>
      </c>
      <c r="H3619" s="237" t="s">
        <v>6984</v>
      </c>
      <c r="I3619" s="237" t="str">
        <f t="shared" si="606"/>
        <v>仙台市青葉区五橋二丁目１２番２号</v>
      </c>
      <c r="J3619" s="237" t="s">
        <v>7963</v>
      </c>
      <c r="K3619" s="237" t="s">
        <v>7964</v>
      </c>
      <c r="L3619" s="237" t="s">
        <v>353</v>
      </c>
      <c r="M3619" s="237" t="s">
        <v>7965</v>
      </c>
      <c r="N3619" s="237" t="s">
        <v>15624</v>
      </c>
      <c r="O3619" s="237" t="s">
        <v>15625</v>
      </c>
      <c r="P3619" s="237" t="s">
        <v>9167</v>
      </c>
      <c r="Q3619" s="237" t="s">
        <v>9168</v>
      </c>
      <c r="R3619" s="237" t="s">
        <v>15626</v>
      </c>
      <c r="S3619" s="237" t="s">
        <v>15627</v>
      </c>
      <c r="T3619" s="237" t="s">
        <v>15627</v>
      </c>
      <c r="U3619" s="237" t="s">
        <v>15628</v>
      </c>
      <c r="V3619" s="237" t="s">
        <v>14625</v>
      </c>
      <c r="W3619" s="237"/>
      <c r="X3619" s="237"/>
      <c r="Y3619" s="237" t="s">
        <v>15624</v>
      </c>
      <c r="Z3619" s="237" t="s">
        <v>15625</v>
      </c>
      <c r="AA3619" s="237" t="str">
        <f t="shared" si="607"/>
        <v>ショウガイシャソウダンシエンジギョウショハンズミヤギノ</v>
      </c>
      <c r="AB3619" s="237" t="s">
        <v>9167</v>
      </c>
      <c r="AC3619" s="237" t="str">
        <f t="shared" si="608"/>
        <v>983</v>
      </c>
      <c r="AD3619" s="237" t="str">
        <f t="shared" si="609"/>
        <v>0835</v>
      </c>
      <c r="AE3619" s="237" t="s">
        <v>9168</v>
      </c>
      <c r="AF3619" s="237" t="s">
        <v>15626</v>
      </c>
      <c r="AG3619" s="237" t="str">
        <f t="shared" si="610"/>
        <v>仙台市宮城野区大梶16-2　宮城野障害者福祉センター内</v>
      </c>
      <c r="AH3619" s="237" t="s">
        <v>15627</v>
      </c>
      <c r="AI3619" s="237" t="s">
        <v>15627</v>
      </c>
      <c r="AJ3619" s="237" t="s">
        <v>260</v>
      </c>
    </row>
    <row r="3620" spans="1:36">
      <c r="A3620" s="237" t="str">
        <f t="shared" si="602"/>
        <v>0435201058計画相談支援</v>
      </c>
      <c r="B3620" s="237" t="s">
        <v>8629</v>
      </c>
      <c r="C3620" s="237" t="s">
        <v>8630</v>
      </c>
      <c r="D3620" s="237" t="str">
        <f t="shared" si="603"/>
        <v>シャカイフクシホウジンセンダイツルガヤフクシカイ</v>
      </c>
      <c r="E3620" s="237" t="s">
        <v>7832</v>
      </c>
      <c r="F3620" s="237" t="str">
        <f t="shared" si="604"/>
        <v>983</v>
      </c>
      <c r="G3620" s="237" t="str">
        <f t="shared" si="605"/>
        <v>0824</v>
      </c>
      <c r="H3620" s="237" t="s">
        <v>8631</v>
      </c>
      <c r="I3620" s="237" t="str">
        <f t="shared" si="606"/>
        <v>仙台市宮城野区鶴ケ谷五丁目22番地の１</v>
      </c>
      <c r="J3620" s="237" t="s">
        <v>8632</v>
      </c>
      <c r="K3620" s="237" t="s">
        <v>8633</v>
      </c>
      <c r="L3620" s="237" t="s">
        <v>248</v>
      </c>
      <c r="M3620" s="237" t="s">
        <v>8634</v>
      </c>
      <c r="N3620" s="237" t="s">
        <v>15629</v>
      </c>
      <c r="O3620" s="237" t="s">
        <v>15630</v>
      </c>
      <c r="P3620" s="237" t="s">
        <v>7832</v>
      </c>
      <c r="Q3620" s="237" t="s">
        <v>9168</v>
      </c>
      <c r="R3620" s="237" t="s">
        <v>10228</v>
      </c>
      <c r="S3620" s="237" t="s">
        <v>15631</v>
      </c>
      <c r="T3620" s="237" t="s">
        <v>10233</v>
      </c>
      <c r="U3620" s="237" t="s">
        <v>15632</v>
      </c>
      <c r="V3620" s="237" t="s">
        <v>14641</v>
      </c>
      <c r="W3620" s="237"/>
      <c r="X3620" s="237"/>
      <c r="Y3620" s="237" t="s">
        <v>15629</v>
      </c>
      <c r="Z3620" s="237" t="s">
        <v>15630</v>
      </c>
      <c r="AA3620" s="237" t="str">
        <f t="shared" si="607"/>
        <v>プランツルガヤ</v>
      </c>
      <c r="AB3620" s="237" t="s">
        <v>7832</v>
      </c>
      <c r="AC3620" s="237" t="str">
        <f t="shared" si="608"/>
        <v>983</v>
      </c>
      <c r="AD3620" s="237" t="str">
        <f t="shared" si="609"/>
        <v>0824</v>
      </c>
      <c r="AE3620" s="237" t="s">
        <v>9168</v>
      </c>
      <c r="AF3620" s="237" t="s">
        <v>10228</v>
      </c>
      <c r="AG3620" s="237" t="str">
        <f t="shared" si="610"/>
        <v>仙台市宮城野区鶴ケ谷五丁目15番地の17</v>
      </c>
      <c r="AH3620" s="237" t="s">
        <v>15631</v>
      </c>
      <c r="AI3620" s="237" t="s">
        <v>10233</v>
      </c>
      <c r="AJ3620" s="237" t="s">
        <v>260</v>
      </c>
    </row>
    <row r="3621" spans="1:36">
      <c r="A3621" s="237" t="str">
        <f t="shared" si="602"/>
        <v>0435201066計画相談支援</v>
      </c>
      <c r="B3621" s="237" t="s">
        <v>7559</v>
      </c>
      <c r="C3621" s="237" t="s">
        <v>7560</v>
      </c>
      <c r="D3621" s="237" t="str">
        <f t="shared" si="603"/>
        <v>トクテイヒエイリカツドウホウジンセイカツシエンキョウドウシャ</v>
      </c>
      <c r="E3621" s="237" t="s">
        <v>1294</v>
      </c>
      <c r="F3621" s="237" t="str">
        <f t="shared" si="604"/>
        <v>983</v>
      </c>
      <c r="G3621" s="237" t="str">
        <f t="shared" si="605"/>
        <v>0836</v>
      </c>
      <c r="H3621" s="237" t="s">
        <v>7561</v>
      </c>
      <c r="I3621" s="237" t="str">
        <f t="shared" si="606"/>
        <v>仙台市宮城野区幸町３－４－１５サンライフ高嶺T105号室</v>
      </c>
      <c r="J3621" s="237" t="s">
        <v>7562</v>
      </c>
      <c r="K3621" s="237" t="s">
        <v>7563</v>
      </c>
      <c r="L3621" s="237" t="s">
        <v>901</v>
      </c>
      <c r="M3621" s="237" t="s">
        <v>7564</v>
      </c>
      <c r="N3621" s="237" t="s">
        <v>15633</v>
      </c>
      <c r="O3621" s="237" t="s">
        <v>15634</v>
      </c>
      <c r="P3621" s="237" t="s">
        <v>1294</v>
      </c>
      <c r="Q3621" s="237" t="s">
        <v>9168</v>
      </c>
      <c r="R3621" s="237" t="s">
        <v>14144</v>
      </c>
      <c r="S3621" s="237" t="s">
        <v>7562</v>
      </c>
      <c r="T3621" s="237" t="s">
        <v>7563</v>
      </c>
      <c r="U3621" s="237" t="s">
        <v>15635</v>
      </c>
      <c r="V3621" s="237" t="s">
        <v>14641</v>
      </c>
      <c r="W3621" s="237"/>
      <c r="X3621" s="237"/>
      <c r="Y3621" s="237" t="s">
        <v>15633</v>
      </c>
      <c r="Z3621" s="237" t="s">
        <v>15634</v>
      </c>
      <c r="AA3621" s="237" t="str">
        <f t="shared" si="607"/>
        <v>キョウドウシャソウダンシエンセンター</v>
      </c>
      <c r="AB3621" s="237" t="s">
        <v>1294</v>
      </c>
      <c r="AC3621" s="237" t="str">
        <f t="shared" si="608"/>
        <v>983</v>
      </c>
      <c r="AD3621" s="237" t="str">
        <f t="shared" si="609"/>
        <v>0836</v>
      </c>
      <c r="AE3621" s="237" t="s">
        <v>9168</v>
      </c>
      <c r="AF3621" s="237" t="s">
        <v>14144</v>
      </c>
      <c r="AG3621" s="237" t="str">
        <f t="shared" si="610"/>
        <v>仙台市宮城野区幸町三丁目４番15号サンライフ高嶺T105号室</v>
      </c>
      <c r="AH3621" s="237" t="s">
        <v>7562</v>
      </c>
      <c r="AI3621" s="237" t="s">
        <v>7563</v>
      </c>
      <c r="AJ3621" s="237" t="s">
        <v>260</v>
      </c>
    </row>
    <row r="3622" spans="1:36">
      <c r="A3622" s="237" t="str">
        <f t="shared" si="602"/>
        <v>0435201066地域移行支援</v>
      </c>
      <c r="B3622" s="237" t="s">
        <v>7559</v>
      </c>
      <c r="C3622" s="237" t="s">
        <v>7560</v>
      </c>
      <c r="D3622" s="237" t="str">
        <f t="shared" si="603"/>
        <v>トクテイヒエイリカツドウホウジンセイカツシエンキョウドウシャ</v>
      </c>
      <c r="E3622" s="237" t="s">
        <v>1294</v>
      </c>
      <c r="F3622" s="237" t="str">
        <f t="shared" si="604"/>
        <v>983</v>
      </c>
      <c r="G3622" s="237" t="str">
        <f t="shared" si="605"/>
        <v>0836</v>
      </c>
      <c r="H3622" s="237" t="s">
        <v>7561</v>
      </c>
      <c r="I3622" s="237" t="str">
        <f t="shared" si="606"/>
        <v>仙台市宮城野区幸町３－４－１５サンライフ高嶺T105号室</v>
      </c>
      <c r="J3622" s="237" t="s">
        <v>7562</v>
      </c>
      <c r="K3622" s="237" t="s">
        <v>7563</v>
      </c>
      <c r="L3622" s="237" t="s">
        <v>901</v>
      </c>
      <c r="M3622" s="237" t="s">
        <v>7564</v>
      </c>
      <c r="N3622" s="237" t="s">
        <v>15633</v>
      </c>
      <c r="O3622" s="237" t="s">
        <v>15634</v>
      </c>
      <c r="P3622" s="237" t="s">
        <v>1294</v>
      </c>
      <c r="Q3622" s="237" t="s">
        <v>9168</v>
      </c>
      <c r="R3622" s="237" t="s">
        <v>14144</v>
      </c>
      <c r="S3622" s="237" t="s">
        <v>7562</v>
      </c>
      <c r="T3622" s="237" t="s">
        <v>7563</v>
      </c>
      <c r="U3622" s="237" t="s">
        <v>15635</v>
      </c>
      <c r="V3622" s="237" t="s">
        <v>14623</v>
      </c>
      <c r="W3622" s="237"/>
      <c r="X3622" s="237"/>
      <c r="Y3622" s="237" t="s">
        <v>15633</v>
      </c>
      <c r="Z3622" s="237" t="s">
        <v>15634</v>
      </c>
      <c r="AA3622" s="237" t="str">
        <f t="shared" si="607"/>
        <v>キョウドウシャソウダンシエンセンター</v>
      </c>
      <c r="AB3622" s="237" t="s">
        <v>1294</v>
      </c>
      <c r="AC3622" s="237" t="str">
        <f t="shared" si="608"/>
        <v>983</v>
      </c>
      <c r="AD3622" s="237" t="str">
        <f t="shared" si="609"/>
        <v>0836</v>
      </c>
      <c r="AE3622" s="237" t="s">
        <v>9168</v>
      </c>
      <c r="AF3622" s="237" t="s">
        <v>14144</v>
      </c>
      <c r="AG3622" s="237" t="str">
        <f t="shared" si="610"/>
        <v>仙台市宮城野区幸町三丁目４番15号サンライフ高嶺T105号室</v>
      </c>
      <c r="AH3622" s="237" t="s">
        <v>7562</v>
      </c>
      <c r="AI3622" s="237" t="s">
        <v>7563</v>
      </c>
      <c r="AJ3622" s="237" t="s">
        <v>260</v>
      </c>
    </row>
    <row r="3623" spans="1:36">
      <c r="A3623" s="237" t="str">
        <f t="shared" si="602"/>
        <v>0435201066地域定着支援</v>
      </c>
      <c r="B3623" s="237" t="s">
        <v>7559</v>
      </c>
      <c r="C3623" s="237" t="s">
        <v>7560</v>
      </c>
      <c r="D3623" s="237" t="str">
        <f t="shared" si="603"/>
        <v>トクテイヒエイリカツドウホウジンセイカツシエンキョウドウシャ</v>
      </c>
      <c r="E3623" s="237" t="s">
        <v>1294</v>
      </c>
      <c r="F3623" s="237" t="str">
        <f t="shared" si="604"/>
        <v>983</v>
      </c>
      <c r="G3623" s="237" t="str">
        <f t="shared" si="605"/>
        <v>0836</v>
      </c>
      <c r="H3623" s="237" t="s">
        <v>7561</v>
      </c>
      <c r="I3623" s="237" t="str">
        <f t="shared" si="606"/>
        <v>仙台市宮城野区幸町３－４－１５サンライフ高嶺T105号室</v>
      </c>
      <c r="J3623" s="237" t="s">
        <v>7562</v>
      </c>
      <c r="K3623" s="237" t="s">
        <v>7563</v>
      </c>
      <c r="L3623" s="237" t="s">
        <v>901</v>
      </c>
      <c r="M3623" s="237" t="s">
        <v>7564</v>
      </c>
      <c r="N3623" s="237" t="s">
        <v>15633</v>
      </c>
      <c r="O3623" s="237" t="s">
        <v>15634</v>
      </c>
      <c r="P3623" s="237" t="s">
        <v>1294</v>
      </c>
      <c r="Q3623" s="237" t="s">
        <v>9168</v>
      </c>
      <c r="R3623" s="237" t="s">
        <v>14144</v>
      </c>
      <c r="S3623" s="237" t="s">
        <v>7562</v>
      </c>
      <c r="T3623" s="237" t="s">
        <v>7563</v>
      </c>
      <c r="U3623" s="237" t="s">
        <v>15635</v>
      </c>
      <c r="V3623" s="237" t="s">
        <v>14625</v>
      </c>
      <c r="W3623" s="237"/>
      <c r="X3623" s="237"/>
      <c r="Y3623" s="237" t="s">
        <v>15633</v>
      </c>
      <c r="Z3623" s="237" t="s">
        <v>15634</v>
      </c>
      <c r="AA3623" s="237" t="str">
        <f t="shared" si="607"/>
        <v>キョウドウシャソウダンシエンセンター</v>
      </c>
      <c r="AB3623" s="237" t="s">
        <v>1294</v>
      </c>
      <c r="AC3623" s="237" t="str">
        <f t="shared" si="608"/>
        <v>983</v>
      </c>
      <c r="AD3623" s="237" t="str">
        <f t="shared" si="609"/>
        <v>0836</v>
      </c>
      <c r="AE3623" s="237" t="s">
        <v>9168</v>
      </c>
      <c r="AF3623" s="237" t="s">
        <v>14144</v>
      </c>
      <c r="AG3623" s="237" t="str">
        <f t="shared" si="610"/>
        <v>仙台市宮城野区幸町三丁目４番15号サンライフ高嶺T105号室</v>
      </c>
      <c r="AH3623" s="237" t="s">
        <v>7562</v>
      </c>
      <c r="AI3623" s="237" t="s">
        <v>7563</v>
      </c>
      <c r="AJ3623" s="237" t="s">
        <v>260</v>
      </c>
    </row>
    <row r="3624" spans="1:36">
      <c r="A3624" s="237" t="str">
        <f t="shared" si="602"/>
        <v>0435201124計画相談支援</v>
      </c>
      <c r="B3624" s="237" t="s">
        <v>9493</v>
      </c>
      <c r="C3624" s="237" t="s">
        <v>9494</v>
      </c>
      <c r="D3624" s="237" t="str">
        <f t="shared" si="603"/>
        <v>ユウゲンカイシャスズメプランニング</v>
      </c>
      <c r="E3624" s="237" t="s">
        <v>9495</v>
      </c>
      <c r="F3624" s="237" t="str">
        <f t="shared" si="604"/>
        <v>178</v>
      </c>
      <c r="G3624" s="237" t="str">
        <f t="shared" si="605"/>
        <v>0063</v>
      </c>
      <c r="H3624" s="237" t="s">
        <v>9496</v>
      </c>
      <c r="I3624" s="237" t="str">
        <f t="shared" si="606"/>
        <v>東京都練馬区東大泉六丁目42番28号　スカイハイツ105</v>
      </c>
      <c r="J3624" s="237" t="s">
        <v>9497</v>
      </c>
      <c r="K3624" s="237" t="s">
        <v>9498</v>
      </c>
      <c r="L3624" s="237" t="s">
        <v>339</v>
      </c>
      <c r="M3624" s="237" t="s">
        <v>9499</v>
      </c>
      <c r="N3624" s="237" t="s">
        <v>9500</v>
      </c>
      <c r="O3624" s="237" t="s">
        <v>9501</v>
      </c>
      <c r="P3624" s="237" t="s">
        <v>9242</v>
      </c>
      <c r="Q3624" s="237" t="s">
        <v>9168</v>
      </c>
      <c r="R3624" s="237" t="s">
        <v>9502</v>
      </c>
      <c r="S3624" s="237" t="s">
        <v>9503</v>
      </c>
      <c r="T3624" s="237" t="s">
        <v>9504</v>
      </c>
      <c r="U3624" s="237" t="s">
        <v>15636</v>
      </c>
      <c r="V3624" s="237" t="s">
        <v>14641</v>
      </c>
      <c r="W3624" s="237"/>
      <c r="X3624" s="237"/>
      <c r="Y3624" s="237" t="s">
        <v>9500</v>
      </c>
      <c r="Z3624" s="237" t="s">
        <v>9501</v>
      </c>
      <c r="AA3624" s="237" t="str">
        <f t="shared" si="607"/>
        <v>アンシンセイカツサービスセンダイ</v>
      </c>
      <c r="AB3624" s="237" t="s">
        <v>9242</v>
      </c>
      <c r="AC3624" s="237" t="str">
        <f t="shared" si="608"/>
        <v>983</v>
      </c>
      <c r="AD3624" s="237" t="str">
        <f t="shared" si="609"/>
        <v>0826</v>
      </c>
      <c r="AE3624" s="237" t="s">
        <v>9168</v>
      </c>
      <c r="AF3624" s="237" t="s">
        <v>9502</v>
      </c>
      <c r="AG3624" s="237" t="str">
        <f t="shared" si="610"/>
        <v>仙台市宮城野区鶴ケ谷東二丁目２５番２７号グリーンハイム１０１</v>
      </c>
      <c r="AH3624" s="237" t="s">
        <v>9503</v>
      </c>
      <c r="AI3624" s="237" t="s">
        <v>9504</v>
      </c>
      <c r="AJ3624" s="237" t="s">
        <v>260</v>
      </c>
    </row>
    <row r="3625" spans="1:36">
      <c r="A3625" s="237" t="str">
        <f t="shared" si="602"/>
        <v>0435201231計画相談支援</v>
      </c>
      <c r="B3625" s="237" t="s">
        <v>9866</v>
      </c>
      <c r="C3625" s="237" t="s">
        <v>9867</v>
      </c>
      <c r="D3625" s="237" t="str">
        <f t="shared" si="603"/>
        <v>カブシキガイシャクオレコーポレーション</v>
      </c>
      <c r="E3625" s="237" t="s">
        <v>7492</v>
      </c>
      <c r="F3625" s="237" t="str">
        <f t="shared" si="604"/>
        <v>983</v>
      </c>
      <c r="G3625" s="237" t="str">
        <f t="shared" si="605"/>
        <v>0005</v>
      </c>
      <c r="H3625" s="237" t="s">
        <v>9868</v>
      </c>
      <c r="I3625" s="237" t="str">
        <f t="shared" si="606"/>
        <v>仙台市宮城野区福室五丁目９番22号</v>
      </c>
      <c r="J3625" s="237" t="s">
        <v>9869</v>
      </c>
      <c r="K3625" s="237" t="s">
        <v>9870</v>
      </c>
      <c r="L3625" s="237" t="s">
        <v>339</v>
      </c>
      <c r="M3625" s="237" t="s">
        <v>9871</v>
      </c>
      <c r="N3625" s="237" t="s">
        <v>15637</v>
      </c>
      <c r="O3625" s="237" t="s">
        <v>15638</v>
      </c>
      <c r="P3625" s="237" t="s">
        <v>9754</v>
      </c>
      <c r="Q3625" s="237" t="s">
        <v>9168</v>
      </c>
      <c r="R3625" s="237" t="s">
        <v>9874</v>
      </c>
      <c r="S3625" s="237" t="s">
        <v>9869</v>
      </c>
      <c r="T3625" s="237" t="s">
        <v>9870</v>
      </c>
      <c r="U3625" s="237" t="s">
        <v>15639</v>
      </c>
      <c r="V3625" s="237" t="s">
        <v>14641</v>
      </c>
      <c r="W3625" s="237"/>
      <c r="X3625" s="237"/>
      <c r="Y3625" s="237" t="s">
        <v>15637</v>
      </c>
      <c r="Z3625" s="237" t="s">
        <v>15638</v>
      </c>
      <c r="AA3625" s="237" t="str">
        <f t="shared" si="607"/>
        <v>ソウダンシエンジギョウショクオレ</v>
      </c>
      <c r="AB3625" s="237" t="s">
        <v>9754</v>
      </c>
      <c r="AC3625" s="237" t="str">
        <f t="shared" si="608"/>
        <v>983</v>
      </c>
      <c r="AD3625" s="237" t="str">
        <f t="shared" si="609"/>
        <v>0024</v>
      </c>
      <c r="AE3625" s="237" t="s">
        <v>9168</v>
      </c>
      <c r="AF3625" s="237" t="s">
        <v>9874</v>
      </c>
      <c r="AG3625" s="237" t="str">
        <f t="shared" si="610"/>
        <v>仙台市宮城野区鶴巻一丁目14番18号</v>
      </c>
      <c r="AH3625" s="237" t="s">
        <v>9869</v>
      </c>
      <c r="AI3625" s="237" t="s">
        <v>9870</v>
      </c>
      <c r="AJ3625" s="237" t="s">
        <v>332</v>
      </c>
    </row>
    <row r="3626" spans="1:36">
      <c r="A3626" s="237" t="str">
        <f t="shared" si="602"/>
        <v>0435201264計画相談支援</v>
      </c>
      <c r="B3626" s="237" t="s">
        <v>11935</v>
      </c>
      <c r="C3626" s="237" t="s">
        <v>11936</v>
      </c>
      <c r="D3626" s="237" t="str">
        <f t="shared" si="603"/>
        <v>トクテイヒエイリカツドウホウジンバザールタイハクシャカイジギョウセンター</v>
      </c>
      <c r="E3626" s="237" t="s">
        <v>923</v>
      </c>
      <c r="F3626" s="237" t="str">
        <f t="shared" si="604"/>
        <v>983</v>
      </c>
      <c r="G3626" s="237" t="str">
        <f t="shared" si="605"/>
        <v>0852</v>
      </c>
      <c r="H3626" s="237" t="s">
        <v>11937</v>
      </c>
      <c r="I3626" s="237" t="str">
        <f t="shared" si="606"/>
        <v>仙台市宮城野区榴岡一丁目７番15号サニービル1002</v>
      </c>
      <c r="J3626" s="237" t="s">
        <v>11938</v>
      </c>
      <c r="K3626" s="237" t="s">
        <v>11939</v>
      </c>
      <c r="L3626" s="237" t="s">
        <v>901</v>
      </c>
      <c r="M3626" s="237" t="s">
        <v>11940</v>
      </c>
      <c r="N3626" s="237" t="s">
        <v>15640</v>
      </c>
      <c r="O3626" s="237" t="s">
        <v>15641</v>
      </c>
      <c r="P3626" s="237" t="s">
        <v>923</v>
      </c>
      <c r="Q3626" s="237" t="s">
        <v>9168</v>
      </c>
      <c r="R3626" s="237" t="s">
        <v>11937</v>
      </c>
      <c r="S3626" s="237" t="s">
        <v>11938</v>
      </c>
      <c r="T3626" s="237" t="s">
        <v>11939</v>
      </c>
      <c r="U3626" s="237" t="s">
        <v>15642</v>
      </c>
      <c r="V3626" s="237" t="s">
        <v>14641</v>
      </c>
      <c r="W3626" s="237"/>
      <c r="X3626" s="237"/>
      <c r="Y3626" s="237" t="s">
        <v>15640</v>
      </c>
      <c r="Z3626" s="237" t="s">
        <v>15641</v>
      </c>
      <c r="AA3626" s="237" t="str">
        <f t="shared" si="607"/>
        <v>ラ・ビジョン</v>
      </c>
      <c r="AB3626" s="237" t="s">
        <v>923</v>
      </c>
      <c r="AC3626" s="237" t="str">
        <f t="shared" si="608"/>
        <v>983</v>
      </c>
      <c r="AD3626" s="237" t="str">
        <f t="shared" si="609"/>
        <v>0852</v>
      </c>
      <c r="AE3626" s="237" t="s">
        <v>9168</v>
      </c>
      <c r="AF3626" s="237" t="s">
        <v>11937</v>
      </c>
      <c r="AG3626" s="237" t="str">
        <f t="shared" si="610"/>
        <v>仙台市宮城野区榴岡一丁目７番15号サニービル1002</v>
      </c>
      <c r="AH3626" s="237" t="s">
        <v>15643</v>
      </c>
      <c r="AI3626" s="237" t="s">
        <v>11939</v>
      </c>
      <c r="AJ3626" s="237" t="s">
        <v>260</v>
      </c>
    </row>
    <row r="3627" spans="1:36">
      <c r="A3627" s="237" t="str">
        <f t="shared" si="602"/>
        <v>0435201363計画相談支援</v>
      </c>
      <c r="B3627" s="237" t="s">
        <v>7668</v>
      </c>
      <c r="C3627" s="237" t="s">
        <v>7669</v>
      </c>
      <c r="D3627" s="237" t="str">
        <f t="shared" si="603"/>
        <v>シャカイフクシホウジンセンダイハゲミノカイ</v>
      </c>
      <c r="E3627" s="237" t="s">
        <v>6965</v>
      </c>
      <c r="F3627" s="237" t="str">
        <f t="shared" si="604"/>
        <v>980</v>
      </c>
      <c r="G3627" s="237" t="str">
        <f t="shared" si="605"/>
        <v>0822</v>
      </c>
      <c r="H3627" s="237" t="s">
        <v>7670</v>
      </c>
      <c r="I3627" s="237" t="str">
        <f t="shared" si="606"/>
        <v>仙台市青葉区立町１８番３号</v>
      </c>
      <c r="J3627" s="237" t="s">
        <v>7671</v>
      </c>
      <c r="K3627" s="237" t="s">
        <v>7671</v>
      </c>
      <c r="L3627" s="237" t="s">
        <v>248</v>
      </c>
      <c r="M3627" s="237" t="s">
        <v>7672</v>
      </c>
      <c r="N3627" s="237" t="s">
        <v>15644</v>
      </c>
      <c r="O3627" s="237" t="s">
        <v>15645</v>
      </c>
      <c r="P3627" s="237" t="s">
        <v>10024</v>
      </c>
      <c r="Q3627" s="237" t="s">
        <v>9168</v>
      </c>
      <c r="R3627" s="237" t="s">
        <v>10037</v>
      </c>
      <c r="S3627" s="237" t="s">
        <v>15646</v>
      </c>
      <c r="T3627" s="237" t="s">
        <v>10027</v>
      </c>
      <c r="U3627" s="237" t="s">
        <v>15647</v>
      </c>
      <c r="V3627" s="237" t="s">
        <v>14641</v>
      </c>
      <c r="W3627" s="237"/>
      <c r="X3627" s="237"/>
      <c r="Y3627" s="237" t="s">
        <v>15644</v>
      </c>
      <c r="Z3627" s="237" t="s">
        <v>15645</v>
      </c>
      <c r="AA3627" s="237" t="str">
        <f t="shared" si="607"/>
        <v>Ｔａｇｏｍａｒｕネクスト</v>
      </c>
      <c r="AB3627" s="237" t="s">
        <v>10024</v>
      </c>
      <c r="AC3627" s="237" t="str">
        <f t="shared" si="608"/>
        <v>983</v>
      </c>
      <c r="AD3627" s="237" t="str">
        <f t="shared" si="609"/>
        <v>0026</v>
      </c>
      <c r="AE3627" s="237" t="s">
        <v>9168</v>
      </c>
      <c r="AF3627" s="237" t="s">
        <v>10037</v>
      </c>
      <c r="AG3627" s="237" t="str">
        <f t="shared" si="610"/>
        <v>仙台市宮城野区田子西一丁目12番地の３</v>
      </c>
      <c r="AH3627" s="237" t="s">
        <v>15646</v>
      </c>
      <c r="AI3627" s="237" t="s">
        <v>10027</v>
      </c>
      <c r="AJ3627" s="237" t="s">
        <v>260</v>
      </c>
    </row>
    <row r="3628" spans="1:36">
      <c r="A3628" s="237" t="str">
        <f t="shared" si="602"/>
        <v>0435201371計画相談支援</v>
      </c>
      <c r="B3628" s="237" t="s">
        <v>15648</v>
      </c>
      <c r="C3628" s="237" t="s">
        <v>15649</v>
      </c>
      <c r="D3628" s="237" t="str">
        <f t="shared" si="603"/>
        <v>イッパンシャダンホウジンＩＧＵＮＡＬ</v>
      </c>
      <c r="E3628" s="237" t="s">
        <v>7832</v>
      </c>
      <c r="F3628" s="237" t="str">
        <f t="shared" si="604"/>
        <v>983</v>
      </c>
      <c r="G3628" s="237" t="str">
        <f t="shared" si="605"/>
        <v>0824</v>
      </c>
      <c r="H3628" s="237" t="s">
        <v>15650</v>
      </c>
      <c r="I3628" s="237" t="str">
        <f t="shared" si="606"/>
        <v>仙台市宮城野区鶴ケ谷一丁目11番地８の２</v>
      </c>
      <c r="J3628" s="237" t="s">
        <v>15651</v>
      </c>
      <c r="K3628" s="237" t="s">
        <v>15652</v>
      </c>
      <c r="L3628" s="237" t="s">
        <v>901</v>
      </c>
      <c r="M3628" s="237" t="s">
        <v>15653</v>
      </c>
      <c r="N3628" s="237" t="s">
        <v>15654</v>
      </c>
      <c r="O3628" s="237" t="s">
        <v>15655</v>
      </c>
      <c r="P3628" s="237" t="s">
        <v>7832</v>
      </c>
      <c r="Q3628" s="237" t="s">
        <v>9168</v>
      </c>
      <c r="R3628" s="237" t="s">
        <v>15650</v>
      </c>
      <c r="S3628" s="237" t="s">
        <v>15651</v>
      </c>
      <c r="T3628" s="237" t="s">
        <v>15652</v>
      </c>
      <c r="U3628" s="237" t="s">
        <v>15656</v>
      </c>
      <c r="V3628" s="237" t="s">
        <v>14641</v>
      </c>
      <c r="W3628" s="237"/>
      <c r="X3628" s="237"/>
      <c r="Y3628" s="237" t="s">
        <v>15654</v>
      </c>
      <c r="Z3628" s="237" t="s">
        <v>15655</v>
      </c>
      <c r="AA3628" s="237" t="str">
        <f t="shared" si="607"/>
        <v>ショウガイシャソウダンシエンセンターユアライフ</v>
      </c>
      <c r="AB3628" s="237" t="s">
        <v>7832</v>
      </c>
      <c r="AC3628" s="237" t="str">
        <f t="shared" si="608"/>
        <v>983</v>
      </c>
      <c r="AD3628" s="237" t="str">
        <f t="shared" si="609"/>
        <v>0824</v>
      </c>
      <c r="AE3628" s="237" t="s">
        <v>9168</v>
      </c>
      <c r="AF3628" s="237" t="s">
        <v>15650</v>
      </c>
      <c r="AG3628" s="237" t="str">
        <f t="shared" si="610"/>
        <v>仙台市宮城野区鶴ケ谷一丁目11番地８の２</v>
      </c>
      <c r="AH3628" s="237" t="s">
        <v>15651</v>
      </c>
      <c r="AI3628" s="237" t="s">
        <v>15652</v>
      </c>
      <c r="AJ3628" s="237" t="s">
        <v>260</v>
      </c>
    </row>
    <row r="3629" spans="1:36">
      <c r="A3629" s="237" t="str">
        <f t="shared" si="602"/>
        <v>0435201371地域移行支援</v>
      </c>
      <c r="B3629" s="237" t="s">
        <v>15648</v>
      </c>
      <c r="C3629" s="237" t="s">
        <v>15649</v>
      </c>
      <c r="D3629" s="237" t="str">
        <f t="shared" si="603"/>
        <v>イッパンシャダンホウジンＩＧＵＮＡＬ</v>
      </c>
      <c r="E3629" s="237" t="s">
        <v>7832</v>
      </c>
      <c r="F3629" s="237" t="str">
        <f t="shared" si="604"/>
        <v>983</v>
      </c>
      <c r="G3629" s="237" t="str">
        <f t="shared" si="605"/>
        <v>0824</v>
      </c>
      <c r="H3629" s="237" t="s">
        <v>15650</v>
      </c>
      <c r="I3629" s="237" t="str">
        <f t="shared" si="606"/>
        <v>仙台市宮城野区鶴ケ谷一丁目11番地８の２</v>
      </c>
      <c r="J3629" s="237" t="s">
        <v>15651</v>
      </c>
      <c r="K3629" s="237" t="s">
        <v>15652</v>
      </c>
      <c r="L3629" s="237" t="s">
        <v>901</v>
      </c>
      <c r="M3629" s="237" t="s">
        <v>15653</v>
      </c>
      <c r="N3629" s="237" t="s">
        <v>15654</v>
      </c>
      <c r="O3629" s="237" t="s">
        <v>15655</v>
      </c>
      <c r="P3629" s="237" t="s">
        <v>7832</v>
      </c>
      <c r="Q3629" s="237" t="s">
        <v>9168</v>
      </c>
      <c r="R3629" s="237" t="s">
        <v>15650</v>
      </c>
      <c r="S3629" s="237" t="s">
        <v>15651</v>
      </c>
      <c r="T3629" s="237" t="s">
        <v>15652</v>
      </c>
      <c r="U3629" s="237" t="s">
        <v>15656</v>
      </c>
      <c r="V3629" s="237" t="s">
        <v>14623</v>
      </c>
      <c r="W3629" s="237"/>
      <c r="X3629" s="237"/>
      <c r="Y3629" s="237" t="s">
        <v>15654</v>
      </c>
      <c r="Z3629" s="237" t="s">
        <v>15655</v>
      </c>
      <c r="AA3629" s="237" t="str">
        <f t="shared" si="607"/>
        <v>ショウガイシャソウダンシエンセンターユアライフ</v>
      </c>
      <c r="AB3629" s="237" t="s">
        <v>7832</v>
      </c>
      <c r="AC3629" s="237" t="str">
        <f t="shared" si="608"/>
        <v>983</v>
      </c>
      <c r="AD3629" s="237" t="str">
        <f t="shared" si="609"/>
        <v>0824</v>
      </c>
      <c r="AE3629" s="237" t="s">
        <v>9168</v>
      </c>
      <c r="AF3629" s="237" t="s">
        <v>15650</v>
      </c>
      <c r="AG3629" s="237" t="str">
        <f t="shared" si="610"/>
        <v>仙台市宮城野区鶴ケ谷一丁目11番地８の２</v>
      </c>
      <c r="AH3629" s="237" t="s">
        <v>15651</v>
      </c>
      <c r="AI3629" s="237" t="s">
        <v>15652</v>
      </c>
      <c r="AJ3629" s="237" t="s">
        <v>260</v>
      </c>
    </row>
    <row r="3630" spans="1:36">
      <c r="A3630" s="237" t="str">
        <f t="shared" si="602"/>
        <v>0435201371地域定着支援</v>
      </c>
      <c r="B3630" s="237" t="s">
        <v>15648</v>
      </c>
      <c r="C3630" s="237" t="s">
        <v>15649</v>
      </c>
      <c r="D3630" s="237" t="str">
        <f t="shared" si="603"/>
        <v>イッパンシャダンホウジンＩＧＵＮＡＬ</v>
      </c>
      <c r="E3630" s="237" t="s">
        <v>7832</v>
      </c>
      <c r="F3630" s="237" t="str">
        <f t="shared" si="604"/>
        <v>983</v>
      </c>
      <c r="G3630" s="237" t="str">
        <f t="shared" si="605"/>
        <v>0824</v>
      </c>
      <c r="H3630" s="237" t="s">
        <v>15650</v>
      </c>
      <c r="I3630" s="237" t="str">
        <f t="shared" si="606"/>
        <v>仙台市宮城野区鶴ケ谷一丁目11番地８の２</v>
      </c>
      <c r="J3630" s="237" t="s">
        <v>15651</v>
      </c>
      <c r="K3630" s="237" t="s">
        <v>15652</v>
      </c>
      <c r="L3630" s="237" t="s">
        <v>901</v>
      </c>
      <c r="M3630" s="237" t="s">
        <v>15653</v>
      </c>
      <c r="N3630" s="237" t="s">
        <v>15654</v>
      </c>
      <c r="O3630" s="237" t="s">
        <v>15655</v>
      </c>
      <c r="P3630" s="237" t="s">
        <v>7832</v>
      </c>
      <c r="Q3630" s="237" t="s">
        <v>9168</v>
      </c>
      <c r="R3630" s="237" t="s">
        <v>15650</v>
      </c>
      <c r="S3630" s="237" t="s">
        <v>15651</v>
      </c>
      <c r="T3630" s="237" t="s">
        <v>15652</v>
      </c>
      <c r="U3630" s="237" t="s">
        <v>15656</v>
      </c>
      <c r="V3630" s="237" t="s">
        <v>14625</v>
      </c>
      <c r="W3630" s="237"/>
      <c r="X3630" s="237"/>
      <c r="Y3630" s="237" t="s">
        <v>15654</v>
      </c>
      <c r="Z3630" s="237" t="s">
        <v>15655</v>
      </c>
      <c r="AA3630" s="237" t="str">
        <f t="shared" si="607"/>
        <v>ショウガイシャソウダンシエンセンターユアライフ</v>
      </c>
      <c r="AB3630" s="237" t="s">
        <v>7832</v>
      </c>
      <c r="AC3630" s="237" t="str">
        <f t="shared" si="608"/>
        <v>983</v>
      </c>
      <c r="AD3630" s="237" t="str">
        <f t="shared" si="609"/>
        <v>0824</v>
      </c>
      <c r="AE3630" s="237" t="s">
        <v>9168</v>
      </c>
      <c r="AF3630" s="237" t="s">
        <v>15650</v>
      </c>
      <c r="AG3630" s="237" t="str">
        <f t="shared" si="610"/>
        <v>仙台市宮城野区鶴ケ谷一丁目11番地８の２</v>
      </c>
      <c r="AH3630" s="237" t="s">
        <v>15651</v>
      </c>
      <c r="AI3630" s="237" t="s">
        <v>15652</v>
      </c>
      <c r="AJ3630" s="237" t="s">
        <v>260</v>
      </c>
    </row>
    <row r="3631" spans="1:36">
      <c r="A3631" s="237" t="str">
        <f t="shared" si="602"/>
        <v>0435201389計画相談支援</v>
      </c>
      <c r="B3631" s="237" t="s">
        <v>10152</v>
      </c>
      <c r="C3631" s="237" t="s">
        <v>10153</v>
      </c>
      <c r="D3631" s="237" t="str">
        <f t="shared" si="603"/>
        <v>カブシキカイシャソーシャルライズ</v>
      </c>
      <c r="E3631" s="237" t="s">
        <v>923</v>
      </c>
      <c r="F3631" s="237" t="str">
        <f t="shared" si="604"/>
        <v>983</v>
      </c>
      <c r="G3631" s="237" t="str">
        <f t="shared" si="605"/>
        <v>0852</v>
      </c>
      <c r="H3631" s="237" t="s">
        <v>10154</v>
      </c>
      <c r="I3631" s="237" t="str">
        <f t="shared" si="606"/>
        <v>仙台市宮城野区榴岡五丁目10番20－２号</v>
      </c>
      <c r="J3631" s="237" t="s">
        <v>10155</v>
      </c>
      <c r="K3631" s="237" t="s">
        <v>10156</v>
      </c>
      <c r="L3631" s="237" t="s">
        <v>339</v>
      </c>
      <c r="M3631" s="237" t="s">
        <v>10157</v>
      </c>
      <c r="N3631" s="237" t="s">
        <v>15657</v>
      </c>
      <c r="O3631" s="237" t="s">
        <v>15658</v>
      </c>
      <c r="P3631" s="237" t="s">
        <v>9205</v>
      </c>
      <c r="Q3631" s="237" t="s">
        <v>9168</v>
      </c>
      <c r="R3631" s="237" t="s">
        <v>15659</v>
      </c>
      <c r="S3631" s="237" t="s">
        <v>10161</v>
      </c>
      <c r="T3631" s="237" t="s">
        <v>10162</v>
      </c>
      <c r="U3631" s="237" t="s">
        <v>15660</v>
      </c>
      <c r="V3631" s="237" t="s">
        <v>14641</v>
      </c>
      <c r="W3631" s="237"/>
      <c r="X3631" s="237"/>
      <c r="Y3631" s="237" t="s">
        <v>15657</v>
      </c>
      <c r="Z3631" s="237" t="s">
        <v>15658</v>
      </c>
      <c r="AA3631" s="237" t="str">
        <f t="shared" si="607"/>
        <v>ショウガイシャソウダンシエンセンター　ライズミヤギノ</v>
      </c>
      <c r="AB3631" s="237" t="s">
        <v>9205</v>
      </c>
      <c r="AC3631" s="237" t="str">
        <f t="shared" si="608"/>
        <v>983</v>
      </c>
      <c r="AD3631" s="237" t="str">
        <f t="shared" si="609"/>
        <v>0047</v>
      </c>
      <c r="AE3631" s="237" t="s">
        <v>9168</v>
      </c>
      <c r="AF3631" s="237" t="s">
        <v>15659</v>
      </c>
      <c r="AG3631" s="237" t="str">
        <f t="shared" si="610"/>
        <v>仙台市宮城野区銀杏町13番８号</v>
      </c>
      <c r="AH3631" s="237" t="s">
        <v>10161</v>
      </c>
      <c r="AI3631" s="237" t="s">
        <v>10162</v>
      </c>
      <c r="AJ3631" s="237" t="s">
        <v>260</v>
      </c>
    </row>
    <row r="3632" spans="1:36">
      <c r="A3632" s="237" t="str">
        <f t="shared" si="602"/>
        <v>0435201389地域移行支援</v>
      </c>
      <c r="B3632" s="237" t="s">
        <v>10152</v>
      </c>
      <c r="C3632" s="237" t="s">
        <v>10153</v>
      </c>
      <c r="D3632" s="237" t="str">
        <f t="shared" si="603"/>
        <v>カブシキカイシャソーシャルライズ</v>
      </c>
      <c r="E3632" s="237" t="s">
        <v>923</v>
      </c>
      <c r="F3632" s="237" t="str">
        <f t="shared" si="604"/>
        <v>983</v>
      </c>
      <c r="G3632" s="237" t="str">
        <f t="shared" si="605"/>
        <v>0852</v>
      </c>
      <c r="H3632" s="237" t="s">
        <v>10154</v>
      </c>
      <c r="I3632" s="237" t="str">
        <f t="shared" si="606"/>
        <v>仙台市宮城野区榴岡五丁目10番20－２号</v>
      </c>
      <c r="J3632" s="237" t="s">
        <v>10155</v>
      </c>
      <c r="K3632" s="237" t="s">
        <v>10156</v>
      </c>
      <c r="L3632" s="237" t="s">
        <v>339</v>
      </c>
      <c r="M3632" s="237" t="s">
        <v>10157</v>
      </c>
      <c r="N3632" s="237" t="s">
        <v>15657</v>
      </c>
      <c r="O3632" s="237" t="s">
        <v>15658</v>
      </c>
      <c r="P3632" s="237" t="s">
        <v>9205</v>
      </c>
      <c r="Q3632" s="237" t="s">
        <v>9168</v>
      </c>
      <c r="R3632" s="237" t="s">
        <v>15659</v>
      </c>
      <c r="S3632" s="237" t="s">
        <v>10161</v>
      </c>
      <c r="T3632" s="237" t="s">
        <v>10162</v>
      </c>
      <c r="U3632" s="237" t="s">
        <v>15660</v>
      </c>
      <c r="V3632" s="237" t="s">
        <v>14623</v>
      </c>
      <c r="W3632" s="237"/>
      <c r="X3632" s="237"/>
      <c r="Y3632" s="237" t="s">
        <v>15657</v>
      </c>
      <c r="Z3632" s="237" t="s">
        <v>15658</v>
      </c>
      <c r="AA3632" s="237" t="str">
        <f t="shared" si="607"/>
        <v>ショウガイシャソウダンシエンセンター　ライズミヤギノ</v>
      </c>
      <c r="AB3632" s="237" t="s">
        <v>9205</v>
      </c>
      <c r="AC3632" s="237" t="str">
        <f t="shared" si="608"/>
        <v>983</v>
      </c>
      <c r="AD3632" s="237" t="str">
        <f t="shared" si="609"/>
        <v>0047</v>
      </c>
      <c r="AE3632" s="237" t="s">
        <v>9168</v>
      </c>
      <c r="AF3632" s="237" t="s">
        <v>15659</v>
      </c>
      <c r="AG3632" s="237" t="str">
        <f t="shared" si="610"/>
        <v>仙台市宮城野区銀杏町13番８号</v>
      </c>
      <c r="AH3632" s="237" t="s">
        <v>10161</v>
      </c>
      <c r="AI3632" s="237" t="s">
        <v>10162</v>
      </c>
      <c r="AJ3632" s="237" t="s">
        <v>260</v>
      </c>
    </row>
    <row r="3633" spans="1:36">
      <c r="A3633" s="237" t="str">
        <f t="shared" si="602"/>
        <v>0435201389地域定着支援</v>
      </c>
      <c r="B3633" s="237" t="s">
        <v>10152</v>
      </c>
      <c r="C3633" s="237" t="s">
        <v>10153</v>
      </c>
      <c r="D3633" s="237" t="str">
        <f t="shared" si="603"/>
        <v>カブシキカイシャソーシャルライズ</v>
      </c>
      <c r="E3633" s="237" t="s">
        <v>923</v>
      </c>
      <c r="F3633" s="237" t="str">
        <f t="shared" si="604"/>
        <v>983</v>
      </c>
      <c r="G3633" s="237" t="str">
        <f t="shared" si="605"/>
        <v>0852</v>
      </c>
      <c r="H3633" s="237" t="s">
        <v>10154</v>
      </c>
      <c r="I3633" s="237" t="str">
        <f t="shared" si="606"/>
        <v>仙台市宮城野区榴岡五丁目10番20－２号</v>
      </c>
      <c r="J3633" s="237" t="s">
        <v>10155</v>
      </c>
      <c r="K3633" s="237" t="s">
        <v>10156</v>
      </c>
      <c r="L3633" s="237" t="s">
        <v>339</v>
      </c>
      <c r="M3633" s="237" t="s">
        <v>10157</v>
      </c>
      <c r="N3633" s="237" t="s">
        <v>15657</v>
      </c>
      <c r="O3633" s="237" t="s">
        <v>15658</v>
      </c>
      <c r="P3633" s="237" t="s">
        <v>9205</v>
      </c>
      <c r="Q3633" s="237" t="s">
        <v>9168</v>
      </c>
      <c r="R3633" s="237" t="s">
        <v>15659</v>
      </c>
      <c r="S3633" s="237" t="s">
        <v>10161</v>
      </c>
      <c r="T3633" s="237" t="s">
        <v>10162</v>
      </c>
      <c r="U3633" s="237" t="s">
        <v>15660</v>
      </c>
      <c r="V3633" s="237" t="s">
        <v>14625</v>
      </c>
      <c r="W3633" s="237"/>
      <c r="X3633" s="237"/>
      <c r="Y3633" s="237" t="s">
        <v>15657</v>
      </c>
      <c r="Z3633" s="237" t="s">
        <v>15658</v>
      </c>
      <c r="AA3633" s="237" t="str">
        <f t="shared" si="607"/>
        <v>ショウガイシャソウダンシエンセンター　ライズミヤギノ</v>
      </c>
      <c r="AB3633" s="237" t="s">
        <v>9205</v>
      </c>
      <c r="AC3633" s="237" t="str">
        <f t="shared" si="608"/>
        <v>983</v>
      </c>
      <c r="AD3633" s="237" t="str">
        <f t="shared" si="609"/>
        <v>0047</v>
      </c>
      <c r="AE3633" s="237" t="s">
        <v>9168</v>
      </c>
      <c r="AF3633" s="237" t="s">
        <v>15659</v>
      </c>
      <c r="AG3633" s="237" t="str">
        <f t="shared" si="610"/>
        <v>仙台市宮城野区銀杏町13番８号</v>
      </c>
      <c r="AH3633" s="237" t="s">
        <v>10161</v>
      </c>
      <c r="AI3633" s="237" t="s">
        <v>10162</v>
      </c>
      <c r="AJ3633" s="237" t="s">
        <v>260</v>
      </c>
    </row>
    <row r="3634" spans="1:36">
      <c r="A3634" s="237" t="str">
        <f t="shared" si="602"/>
        <v>0435300025相談支援事業</v>
      </c>
      <c r="B3634" s="237" t="s">
        <v>10411</v>
      </c>
      <c r="C3634" s="237" t="s">
        <v>10412</v>
      </c>
      <c r="D3634" s="237" t="str">
        <f t="shared" si="603"/>
        <v>シャカイフクシホウジンワタゲフクシカイ</v>
      </c>
      <c r="E3634" s="237" t="s">
        <v>8250</v>
      </c>
      <c r="F3634" s="237" t="str">
        <f t="shared" si="604"/>
        <v>984</v>
      </c>
      <c r="G3634" s="237" t="str">
        <f t="shared" si="605"/>
        <v>0823</v>
      </c>
      <c r="H3634" s="237" t="s">
        <v>10413</v>
      </c>
      <c r="I3634" s="237" t="str">
        <f t="shared" si="606"/>
        <v>仙台市若林区遠見塚一丁目１８番４８号</v>
      </c>
      <c r="J3634" s="237" t="s">
        <v>7023</v>
      </c>
      <c r="K3634" s="237" t="s">
        <v>7024</v>
      </c>
      <c r="L3634" s="237" t="s">
        <v>248</v>
      </c>
      <c r="M3634" s="237" t="s">
        <v>7025</v>
      </c>
      <c r="N3634" s="237" t="s">
        <v>15661</v>
      </c>
      <c r="O3634" s="237" t="s">
        <v>15662</v>
      </c>
      <c r="P3634" s="237" t="s">
        <v>8250</v>
      </c>
      <c r="Q3634" s="237" t="s">
        <v>9428</v>
      </c>
      <c r="R3634" s="237" t="s">
        <v>15663</v>
      </c>
      <c r="S3634" s="237" t="s">
        <v>7023</v>
      </c>
      <c r="T3634" s="237" t="s">
        <v>7024</v>
      </c>
      <c r="U3634" s="237" t="s">
        <v>15664</v>
      </c>
      <c r="V3634" s="237" t="s">
        <v>14621</v>
      </c>
      <c r="W3634" s="237"/>
      <c r="X3634" s="237"/>
      <c r="Y3634" s="237" t="s">
        <v>15661</v>
      </c>
      <c r="Z3634" s="237" t="s">
        <v>15662</v>
      </c>
      <c r="AA3634" s="237" t="str">
        <f t="shared" si="607"/>
        <v>ホワット・ワタゲ</v>
      </c>
      <c r="AB3634" s="237" t="s">
        <v>8250</v>
      </c>
      <c r="AC3634" s="237" t="str">
        <f t="shared" si="608"/>
        <v>984</v>
      </c>
      <c r="AD3634" s="237" t="str">
        <f t="shared" si="609"/>
        <v>0823</v>
      </c>
      <c r="AE3634" s="237" t="s">
        <v>9428</v>
      </c>
      <c r="AF3634" s="237" t="s">
        <v>15663</v>
      </c>
      <c r="AG3634" s="237" t="str">
        <f t="shared" si="610"/>
        <v>仙台市若林区遠見塚一丁目18-48</v>
      </c>
      <c r="AH3634" s="237" t="s">
        <v>7023</v>
      </c>
      <c r="AI3634" s="237" t="s">
        <v>7024</v>
      </c>
      <c r="AJ3634" s="237" t="s">
        <v>260</v>
      </c>
    </row>
    <row r="3635" spans="1:36">
      <c r="A3635" s="237" t="str">
        <f t="shared" si="602"/>
        <v>0435300025地域移行支援</v>
      </c>
      <c r="B3635" s="237" t="s">
        <v>10411</v>
      </c>
      <c r="C3635" s="237" t="s">
        <v>10412</v>
      </c>
      <c r="D3635" s="237" t="str">
        <f t="shared" si="603"/>
        <v>シャカイフクシホウジンワタゲフクシカイ</v>
      </c>
      <c r="E3635" s="237" t="s">
        <v>8250</v>
      </c>
      <c r="F3635" s="237" t="str">
        <f t="shared" si="604"/>
        <v>984</v>
      </c>
      <c r="G3635" s="237" t="str">
        <f t="shared" si="605"/>
        <v>0823</v>
      </c>
      <c r="H3635" s="237" t="s">
        <v>10413</v>
      </c>
      <c r="I3635" s="237" t="str">
        <f t="shared" si="606"/>
        <v>仙台市若林区遠見塚一丁目１８番４８号</v>
      </c>
      <c r="J3635" s="237" t="s">
        <v>7023</v>
      </c>
      <c r="K3635" s="237" t="s">
        <v>7024</v>
      </c>
      <c r="L3635" s="237" t="s">
        <v>248</v>
      </c>
      <c r="M3635" s="237" t="s">
        <v>7025</v>
      </c>
      <c r="N3635" s="237" t="s">
        <v>15661</v>
      </c>
      <c r="O3635" s="237" t="s">
        <v>15662</v>
      </c>
      <c r="P3635" s="237" t="s">
        <v>8250</v>
      </c>
      <c r="Q3635" s="237" t="s">
        <v>9428</v>
      </c>
      <c r="R3635" s="237" t="s">
        <v>15663</v>
      </c>
      <c r="S3635" s="237" t="s">
        <v>7023</v>
      </c>
      <c r="T3635" s="237" t="s">
        <v>7024</v>
      </c>
      <c r="U3635" s="237" t="s">
        <v>15664</v>
      </c>
      <c r="V3635" s="237" t="s">
        <v>14623</v>
      </c>
      <c r="W3635" s="237"/>
      <c r="X3635" s="237"/>
      <c r="Y3635" s="237" t="s">
        <v>15661</v>
      </c>
      <c r="Z3635" s="237" t="s">
        <v>15662</v>
      </c>
      <c r="AA3635" s="237" t="str">
        <f t="shared" si="607"/>
        <v>ホワット・ワタゲ</v>
      </c>
      <c r="AB3635" s="237" t="s">
        <v>8250</v>
      </c>
      <c r="AC3635" s="237" t="str">
        <f t="shared" si="608"/>
        <v>984</v>
      </c>
      <c r="AD3635" s="237" t="str">
        <f t="shared" si="609"/>
        <v>0823</v>
      </c>
      <c r="AE3635" s="237" t="s">
        <v>9428</v>
      </c>
      <c r="AF3635" s="237" t="s">
        <v>15663</v>
      </c>
      <c r="AG3635" s="237" t="str">
        <f t="shared" si="610"/>
        <v>仙台市若林区遠見塚一丁目18-48</v>
      </c>
      <c r="AH3635" s="237" t="s">
        <v>7023</v>
      </c>
      <c r="AI3635" s="237" t="s">
        <v>7024</v>
      </c>
      <c r="AJ3635" s="237" t="s">
        <v>332</v>
      </c>
    </row>
    <row r="3636" spans="1:36">
      <c r="A3636" s="237" t="str">
        <f t="shared" si="602"/>
        <v>0435300025地域定着支援</v>
      </c>
      <c r="B3636" s="237" t="s">
        <v>10411</v>
      </c>
      <c r="C3636" s="237" t="s">
        <v>10412</v>
      </c>
      <c r="D3636" s="237" t="str">
        <f t="shared" si="603"/>
        <v>シャカイフクシホウジンワタゲフクシカイ</v>
      </c>
      <c r="E3636" s="237" t="s">
        <v>8250</v>
      </c>
      <c r="F3636" s="237" t="str">
        <f t="shared" si="604"/>
        <v>984</v>
      </c>
      <c r="G3636" s="237" t="str">
        <f t="shared" si="605"/>
        <v>0823</v>
      </c>
      <c r="H3636" s="237" t="s">
        <v>10413</v>
      </c>
      <c r="I3636" s="237" t="str">
        <f t="shared" si="606"/>
        <v>仙台市若林区遠見塚一丁目１８番４８号</v>
      </c>
      <c r="J3636" s="237" t="s">
        <v>7023</v>
      </c>
      <c r="K3636" s="237" t="s">
        <v>7024</v>
      </c>
      <c r="L3636" s="237" t="s">
        <v>248</v>
      </c>
      <c r="M3636" s="237" t="s">
        <v>7025</v>
      </c>
      <c r="N3636" s="237" t="s">
        <v>15661</v>
      </c>
      <c r="O3636" s="237" t="s">
        <v>15662</v>
      </c>
      <c r="P3636" s="237" t="s">
        <v>8250</v>
      </c>
      <c r="Q3636" s="237" t="s">
        <v>9428</v>
      </c>
      <c r="R3636" s="237" t="s">
        <v>15663</v>
      </c>
      <c r="S3636" s="237" t="s">
        <v>7023</v>
      </c>
      <c r="T3636" s="237" t="s">
        <v>7024</v>
      </c>
      <c r="U3636" s="237" t="s">
        <v>15664</v>
      </c>
      <c r="V3636" s="237" t="s">
        <v>14625</v>
      </c>
      <c r="W3636" s="237"/>
      <c r="X3636" s="237"/>
      <c r="Y3636" s="237" t="s">
        <v>15661</v>
      </c>
      <c r="Z3636" s="237" t="s">
        <v>15662</v>
      </c>
      <c r="AA3636" s="237" t="str">
        <f t="shared" si="607"/>
        <v>ホワット・ワタゲ</v>
      </c>
      <c r="AB3636" s="237" t="s">
        <v>8250</v>
      </c>
      <c r="AC3636" s="237" t="str">
        <f t="shared" si="608"/>
        <v>984</v>
      </c>
      <c r="AD3636" s="237" t="str">
        <f t="shared" si="609"/>
        <v>0823</v>
      </c>
      <c r="AE3636" s="237" t="s">
        <v>9428</v>
      </c>
      <c r="AF3636" s="237" t="s">
        <v>15663</v>
      </c>
      <c r="AG3636" s="237" t="str">
        <f t="shared" si="610"/>
        <v>仙台市若林区遠見塚一丁目18-48</v>
      </c>
      <c r="AH3636" s="237" t="s">
        <v>7023</v>
      </c>
      <c r="AI3636" s="237" t="s">
        <v>7024</v>
      </c>
      <c r="AJ3636" s="237" t="s">
        <v>332</v>
      </c>
    </row>
    <row r="3637" spans="1:36">
      <c r="A3637" s="237" t="str">
        <f t="shared" si="602"/>
        <v>0435300033相談支援事業</v>
      </c>
      <c r="B3637" s="237" t="s">
        <v>7277</v>
      </c>
      <c r="C3637" s="237" t="s">
        <v>7278</v>
      </c>
      <c r="D3637" s="237" t="str">
        <f t="shared" si="603"/>
        <v>シャカイフクシホウジンツドイノイエ</v>
      </c>
      <c r="E3637" s="237" t="s">
        <v>7279</v>
      </c>
      <c r="F3637" s="237" t="str">
        <f t="shared" si="604"/>
        <v>984</v>
      </c>
      <c r="G3637" s="237" t="str">
        <f t="shared" si="605"/>
        <v>0838</v>
      </c>
      <c r="H3637" s="237" t="s">
        <v>7280</v>
      </c>
      <c r="I3637" s="237" t="str">
        <f t="shared" si="606"/>
        <v>仙台市若林区上飯田一丁目１７番５８号</v>
      </c>
      <c r="J3637" s="237" t="s">
        <v>7281</v>
      </c>
      <c r="K3637" s="237" t="s">
        <v>7282</v>
      </c>
      <c r="L3637" s="237" t="s">
        <v>248</v>
      </c>
      <c r="M3637" s="237" t="s">
        <v>7283</v>
      </c>
      <c r="N3637" s="237" t="s">
        <v>15665</v>
      </c>
      <c r="O3637" s="237" t="s">
        <v>15666</v>
      </c>
      <c r="P3637" s="237" t="s">
        <v>8250</v>
      </c>
      <c r="Q3637" s="237" t="s">
        <v>9428</v>
      </c>
      <c r="R3637" s="237" t="s">
        <v>15667</v>
      </c>
      <c r="S3637" s="237" t="s">
        <v>10353</v>
      </c>
      <c r="T3637" s="237" t="s">
        <v>10354</v>
      </c>
      <c r="U3637" s="237" t="s">
        <v>15668</v>
      </c>
      <c r="V3637" s="237" t="s">
        <v>14621</v>
      </c>
      <c r="W3637" s="237"/>
      <c r="X3637" s="237"/>
      <c r="Y3637" s="237" t="s">
        <v>15669</v>
      </c>
      <c r="Z3637" s="237" t="s">
        <v>15670</v>
      </c>
      <c r="AA3637" s="237" t="str">
        <f t="shared" si="607"/>
        <v>クレヨン</v>
      </c>
      <c r="AB3637" s="237" t="s">
        <v>8250</v>
      </c>
      <c r="AC3637" s="237" t="str">
        <f t="shared" si="608"/>
        <v>984</v>
      </c>
      <c r="AD3637" s="237" t="str">
        <f t="shared" si="609"/>
        <v>0823</v>
      </c>
      <c r="AE3637" s="237" t="s">
        <v>9428</v>
      </c>
      <c r="AF3637" s="237" t="s">
        <v>15667</v>
      </c>
      <c r="AG3637" s="237" t="str">
        <f t="shared" si="610"/>
        <v>仙台市若林区遠見塚二丁目１６－１５</v>
      </c>
      <c r="AH3637" s="237" t="s">
        <v>10353</v>
      </c>
      <c r="AI3637" s="237" t="s">
        <v>10354</v>
      </c>
      <c r="AJ3637" s="237" t="s">
        <v>260</v>
      </c>
    </row>
    <row r="3638" spans="1:36">
      <c r="A3638" s="237" t="str">
        <f t="shared" si="602"/>
        <v>0435300033計画相談支援</v>
      </c>
      <c r="B3638" s="237" t="s">
        <v>7277</v>
      </c>
      <c r="C3638" s="237" t="s">
        <v>7278</v>
      </c>
      <c r="D3638" s="237" t="str">
        <f t="shared" si="603"/>
        <v>シャカイフクシホウジンツドイノイエ</v>
      </c>
      <c r="E3638" s="237" t="s">
        <v>7279</v>
      </c>
      <c r="F3638" s="237" t="str">
        <f t="shared" si="604"/>
        <v>984</v>
      </c>
      <c r="G3638" s="237" t="str">
        <f t="shared" si="605"/>
        <v>0838</v>
      </c>
      <c r="H3638" s="237" t="s">
        <v>7280</v>
      </c>
      <c r="I3638" s="237" t="str">
        <f t="shared" si="606"/>
        <v>仙台市若林区上飯田一丁目１７番５８号</v>
      </c>
      <c r="J3638" s="237" t="s">
        <v>7281</v>
      </c>
      <c r="K3638" s="237" t="s">
        <v>7282</v>
      </c>
      <c r="L3638" s="237" t="s">
        <v>248</v>
      </c>
      <c r="M3638" s="237" t="s">
        <v>7283</v>
      </c>
      <c r="N3638" s="237" t="s">
        <v>15665</v>
      </c>
      <c r="O3638" s="237" t="s">
        <v>15666</v>
      </c>
      <c r="P3638" s="237" t="s">
        <v>8250</v>
      </c>
      <c r="Q3638" s="237" t="s">
        <v>9428</v>
      </c>
      <c r="R3638" s="237" t="s">
        <v>15667</v>
      </c>
      <c r="S3638" s="237" t="s">
        <v>10353</v>
      </c>
      <c r="T3638" s="237" t="s">
        <v>10354</v>
      </c>
      <c r="U3638" s="237" t="s">
        <v>15668</v>
      </c>
      <c r="V3638" s="237" t="s">
        <v>14641</v>
      </c>
      <c r="W3638" s="237"/>
      <c r="X3638" s="237"/>
      <c r="Y3638" s="237" t="s">
        <v>15665</v>
      </c>
      <c r="Z3638" s="237" t="s">
        <v>15671</v>
      </c>
      <c r="AA3638" s="237" t="str">
        <f t="shared" si="607"/>
        <v>ショウガイシャクダンシエンジギョウショ　クレヨン</v>
      </c>
      <c r="AB3638" s="237" t="s">
        <v>8250</v>
      </c>
      <c r="AC3638" s="237" t="str">
        <f t="shared" si="608"/>
        <v>984</v>
      </c>
      <c r="AD3638" s="237" t="str">
        <f t="shared" si="609"/>
        <v>0823</v>
      </c>
      <c r="AE3638" s="237" t="s">
        <v>9428</v>
      </c>
      <c r="AF3638" s="237" t="s">
        <v>15667</v>
      </c>
      <c r="AG3638" s="237" t="str">
        <f t="shared" si="610"/>
        <v>仙台市若林区遠見塚二丁目１６－１５</v>
      </c>
      <c r="AH3638" s="237" t="s">
        <v>10353</v>
      </c>
      <c r="AI3638" s="237" t="s">
        <v>10354</v>
      </c>
      <c r="AJ3638" s="237" t="s">
        <v>260</v>
      </c>
    </row>
    <row r="3639" spans="1:36">
      <c r="A3639" s="237" t="str">
        <f t="shared" si="602"/>
        <v>0435300033地域移行支援</v>
      </c>
      <c r="B3639" s="237" t="s">
        <v>7277</v>
      </c>
      <c r="C3639" s="237" t="s">
        <v>7278</v>
      </c>
      <c r="D3639" s="237" t="str">
        <f t="shared" si="603"/>
        <v>シャカイフクシホウジンツドイノイエ</v>
      </c>
      <c r="E3639" s="237" t="s">
        <v>7279</v>
      </c>
      <c r="F3639" s="237" t="str">
        <f t="shared" si="604"/>
        <v>984</v>
      </c>
      <c r="G3639" s="237" t="str">
        <f t="shared" si="605"/>
        <v>0838</v>
      </c>
      <c r="H3639" s="237" t="s">
        <v>7280</v>
      </c>
      <c r="I3639" s="237" t="str">
        <f t="shared" si="606"/>
        <v>仙台市若林区上飯田一丁目１７番５８号</v>
      </c>
      <c r="J3639" s="237" t="s">
        <v>7281</v>
      </c>
      <c r="K3639" s="237" t="s">
        <v>7282</v>
      </c>
      <c r="L3639" s="237" t="s">
        <v>248</v>
      </c>
      <c r="M3639" s="237" t="s">
        <v>7283</v>
      </c>
      <c r="N3639" s="237" t="s">
        <v>15665</v>
      </c>
      <c r="O3639" s="237" t="s">
        <v>15666</v>
      </c>
      <c r="P3639" s="237" t="s">
        <v>8250</v>
      </c>
      <c r="Q3639" s="237" t="s">
        <v>9428</v>
      </c>
      <c r="R3639" s="237" t="s">
        <v>15667</v>
      </c>
      <c r="S3639" s="237" t="s">
        <v>10353</v>
      </c>
      <c r="T3639" s="237" t="s">
        <v>10354</v>
      </c>
      <c r="U3639" s="237" t="s">
        <v>15668</v>
      </c>
      <c r="V3639" s="237" t="s">
        <v>14623</v>
      </c>
      <c r="W3639" s="237"/>
      <c r="X3639" s="237"/>
      <c r="Y3639" s="237" t="s">
        <v>15665</v>
      </c>
      <c r="Z3639" s="237" t="s">
        <v>15671</v>
      </c>
      <c r="AA3639" s="237" t="str">
        <f t="shared" si="607"/>
        <v>ショウガイシャクダンシエンジギョウショ　クレヨン</v>
      </c>
      <c r="AB3639" s="237" t="s">
        <v>8250</v>
      </c>
      <c r="AC3639" s="237" t="str">
        <f t="shared" si="608"/>
        <v>984</v>
      </c>
      <c r="AD3639" s="237" t="str">
        <f t="shared" si="609"/>
        <v>0823</v>
      </c>
      <c r="AE3639" s="237" t="s">
        <v>9428</v>
      </c>
      <c r="AF3639" s="237" t="s">
        <v>15667</v>
      </c>
      <c r="AG3639" s="237" t="str">
        <f t="shared" si="610"/>
        <v>仙台市若林区遠見塚二丁目１６－１５</v>
      </c>
      <c r="AH3639" s="237" t="s">
        <v>10353</v>
      </c>
      <c r="AI3639" s="237" t="s">
        <v>10354</v>
      </c>
      <c r="AJ3639" s="237" t="s">
        <v>260</v>
      </c>
    </row>
    <row r="3640" spans="1:36">
      <c r="A3640" s="237" t="str">
        <f t="shared" si="602"/>
        <v>0435300033地域定着支援</v>
      </c>
      <c r="B3640" s="237" t="s">
        <v>7277</v>
      </c>
      <c r="C3640" s="237" t="s">
        <v>7278</v>
      </c>
      <c r="D3640" s="237" t="str">
        <f t="shared" si="603"/>
        <v>シャカイフクシホウジンツドイノイエ</v>
      </c>
      <c r="E3640" s="237" t="s">
        <v>7279</v>
      </c>
      <c r="F3640" s="237" t="str">
        <f t="shared" si="604"/>
        <v>984</v>
      </c>
      <c r="G3640" s="237" t="str">
        <f t="shared" si="605"/>
        <v>0838</v>
      </c>
      <c r="H3640" s="237" t="s">
        <v>7280</v>
      </c>
      <c r="I3640" s="237" t="str">
        <f t="shared" si="606"/>
        <v>仙台市若林区上飯田一丁目１７番５８号</v>
      </c>
      <c r="J3640" s="237" t="s">
        <v>7281</v>
      </c>
      <c r="K3640" s="237" t="s">
        <v>7282</v>
      </c>
      <c r="L3640" s="237" t="s">
        <v>248</v>
      </c>
      <c r="M3640" s="237" t="s">
        <v>7283</v>
      </c>
      <c r="N3640" s="237" t="s">
        <v>15665</v>
      </c>
      <c r="O3640" s="237" t="s">
        <v>15666</v>
      </c>
      <c r="P3640" s="237" t="s">
        <v>8250</v>
      </c>
      <c r="Q3640" s="237" t="s">
        <v>9428</v>
      </c>
      <c r="R3640" s="237" t="s">
        <v>15667</v>
      </c>
      <c r="S3640" s="237" t="s">
        <v>10353</v>
      </c>
      <c r="T3640" s="237" t="s">
        <v>10354</v>
      </c>
      <c r="U3640" s="237" t="s">
        <v>15668</v>
      </c>
      <c r="V3640" s="237" t="s">
        <v>14625</v>
      </c>
      <c r="W3640" s="237"/>
      <c r="X3640" s="237"/>
      <c r="Y3640" s="237" t="s">
        <v>15665</v>
      </c>
      <c r="Z3640" s="237" t="s">
        <v>15672</v>
      </c>
      <c r="AA3640" s="237" t="str">
        <f t="shared" si="607"/>
        <v>ショウガイシャクソウダンエンジギョウショ　クレヨン</v>
      </c>
      <c r="AB3640" s="237" t="s">
        <v>8250</v>
      </c>
      <c r="AC3640" s="237" t="str">
        <f t="shared" si="608"/>
        <v>984</v>
      </c>
      <c r="AD3640" s="237" t="str">
        <f t="shared" si="609"/>
        <v>0823</v>
      </c>
      <c r="AE3640" s="237" t="s">
        <v>9428</v>
      </c>
      <c r="AF3640" s="237" t="s">
        <v>15667</v>
      </c>
      <c r="AG3640" s="237" t="str">
        <f t="shared" si="610"/>
        <v>仙台市若林区遠見塚二丁目１６－１５</v>
      </c>
      <c r="AH3640" s="237" t="s">
        <v>10353</v>
      </c>
      <c r="AI3640" s="237" t="s">
        <v>10354</v>
      </c>
      <c r="AJ3640" s="237" t="s">
        <v>260</v>
      </c>
    </row>
    <row r="3641" spans="1:36">
      <c r="A3641" s="237" t="str">
        <f t="shared" si="602"/>
        <v>0435300041相談支援事業</v>
      </c>
      <c r="B3641" s="237" t="s">
        <v>10676</v>
      </c>
      <c r="C3641" s="237" t="s">
        <v>10677</v>
      </c>
      <c r="D3641" s="237" t="str">
        <f t="shared" si="603"/>
        <v>シャカイフクシホウジンアオゾラ</v>
      </c>
      <c r="E3641" s="237" t="s">
        <v>6342</v>
      </c>
      <c r="F3641" s="237" t="str">
        <f t="shared" si="604"/>
        <v>984</v>
      </c>
      <c r="G3641" s="237" t="str">
        <f t="shared" si="605"/>
        <v>0063</v>
      </c>
      <c r="H3641" s="237" t="s">
        <v>10678</v>
      </c>
      <c r="I3641" s="237" t="str">
        <f t="shared" si="606"/>
        <v>仙台市若林区石名坂70番地</v>
      </c>
      <c r="J3641" s="237" t="s">
        <v>10679</v>
      </c>
      <c r="K3641" s="237" t="s">
        <v>10680</v>
      </c>
      <c r="L3641" s="237" t="s">
        <v>248</v>
      </c>
      <c r="M3641" s="237" t="s">
        <v>10681</v>
      </c>
      <c r="N3641" s="237" t="s">
        <v>15673</v>
      </c>
      <c r="O3641" s="237" t="s">
        <v>15674</v>
      </c>
      <c r="P3641" s="237" t="s">
        <v>6342</v>
      </c>
      <c r="Q3641" s="237" t="s">
        <v>9428</v>
      </c>
      <c r="R3641" s="237" t="s">
        <v>15675</v>
      </c>
      <c r="S3641" s="237" t="s">
        <v>10679</v>
      </c>
      <c r="T3641" s="237" t="s">
        <v>10680</v>
      </c>
      <c r="U3641" s="237" t="s">
        <v>15676</v>
      </c>
      <c r="V3641" s="237" t="s">
        <v>14621</v>
      </c>
      <c r="W3641" s="237"/>
      <c r="X3641" s="237"/>
      <c r="Y3641" s="237" t="s">
        <v>15677</v>
      </c>
      <c r="Z3641" s="237" t="s">
        <v>15678</v>
      </c>
      <c r="AA3641" s="237" t="str">
        <f t="shared" si="607"/>
        <v>チイキセイカツシエンセンターテレンコ</v>
      </c>
      <c r="AB3641" s="237" t="s">
        <v>6342</v>
      </c>
      <c r="AC3641" s="237" t="str">
        <f t="shared" si="608"/>
        <v>984</v>
      </c>
      <c r="AD3641" s="237" t="str">
        <f t="shared" si="609"/>
        <v>0063</v>
      </c>
      <c r="AE3641" s="237" t="s">
        <v>9428</v>
      </c>
      <c r="AF3641" s="237" t="s">
        <v>15675</v>
      </c>
      <c r="AG3641" s="237" t="str">
        <f t="shared" si="610"/>
        <v>仙台市若林区石名坂70</v>
      </c>
      <c r="AH3641" s="237" t="s">
        <v>10679</v>
      </c>
      <c r="AI3641" s="237" t="s">
        <v>10680</v>
      </c>
      <c r="AJ3641" s="237" t="s">
        <v>260</v>
      </c>
    </row>
    <row r="3642" spans="1:36">
      <c r="A3642" s="237" t="str">
        <f t="shared" si="602"/>
        <v>0435300041計画相談支援</v>
      </c>
      <c r="B3642" s="237" t="s">
        <v>10676</v>
      </c>
      <c r="C3642" s="237" t="s">
        <v>10677</v>
      </c>
      <c r="D3642" s="237" t="str">
        <f t="shared" si="603"/>
        <v>シャカイフクシホウジンアオゾラ</v>
      </c>
      <c r="E3642" s="237" t="s">
        <v>6342</v>
      </c>
      <c r="F3642" s="237" t="str">
        <f t="shared" si="604"/>
        <v>984</v>
      </c>
      <c r="G3642" s="237" t="str">
        <f t="shared" si="605"/>
        <v>0063</v>
      </c>
      <c r="H3642" s="237" t="s">
        <v>10678</v>
      </c>
      <c r="I3642" s="237" t="str">
        <f t="shared" si="606"/>
        <v>仙台市若林区石名坂70番地</v>
      </c>
      <c r="J3642" s="237" t="s">
        <v>10679</v>
      </c>
      <c r="K3642" s="237" t="s">
        <v>10680</v>
      </c>
      <c r="L3642" s="237" t="s">
        <v>248</v>
      </c>
      <c r="M3642" s="237" t="s">
        <v>10681</v>
      </c>
      <c r="N3642" s="237" t="s">
        <v>15673</v>
      </c>
      <c r="O3642" s="237" t="s">
        <v>15674</v>
      </c>
      <c r="P3642" s="237" t="s">
        <v>6342</v>
      </c>
      <c r="Q3642" s="237" t="s">
        <v>9428</v>
      </c>
      <c r="R3642" s="237" t="s">
        <v>15675</v>
      </c>
      <c r="S3642" s="237" t="s">
        <v>10679</v>
      </c>
      <c r="T3642" s="237" t="s">
        <v>10680</v>
      </c>
      <c r="U3642" s="237" t="s">
        <v>15676</v>
      </c>
      <c r="V3642" s="237" t="s">
        <v>14641</v>
      </c>
      <c r="W3642" s="237"/>
      <c r="X3642" s="237"/>
      <c r="Y3642" s="237" t="s">
        <v>15673</v>
      </c>
      <c r="Z3642" s="237" t="s">
        <v>15674</v>
      </c>
      <c r="AA3642" s="237" t="str">
        <f t="shared" si="607"/>
        <v>ショウガイシャソウダンシエンジギョウショテレンコ</v>
      </c>
      <c r="AB3642" s="237" t="s">
        <v>6342</v>
      </c>
      <c r="AC3642" s="237" t="str">
        <f t="shared" si="608"/>
        <v>984</v>
      </c>
      <c r="AD3642" s="237" t="str">
        <f t="shared" si="609"/>
        <v>0063</v>
      </c>
      <c r="AE3642" s="237" t="s">
        <v>9428</v>
      </c>
      <c r="AF3642" s="237" t="s">
        <v>15675</v>
      </c>
      <c r="AG3642" s="237" t="str">
        <f t="shared" si="610"/>
        <v>仙台市若林区石名坂70</v>
      </c>
      <c r="AH3642" s="237" t="s">
        <v>10679</v>
      </c>
      <c r="AI3642" s="237" t="s">
        <v>10680</v>
      </c>
      <c r="AJ3642" s="237" t="s">
        <v>260</v>
      </c>
    </row>
    <row r="3643" spans="1:36">
      <c r="A3643" s="237" t="str">
        <f t="shared" si="602"/>
        <v>0435300041地域移行支援</v>
      </c>
      <c r="B3643" s="237" t="s">
        <v>10676</v>
      </c>
      <c r="C3643" s="237" t="s">
        <v>10677</v>
      </c>
      <c r="D3643" s="237" t="str">
        <f t="shared" si="603"/>
        <v>シャカイフクシホウジンアオゾラ</v>
      </c>
      <c r="E3643" s="237" t="s">
        <v>6342</v>
      </c>
      <c r="F3643" s="237" t="str">
        <f t="shared" si="604"/>
        <v>984</v>
      </c>
      <c r="G3643" s="237" t="str">
        <f t="shared" si="605"/>
        <v>0063</v>
      </c>
      <c r="H3643" s="237" t="s">
        <v>10678</v>
      </c>
      <c r="I3643" s="237" t="str">
        <f t="shared" si="606"/>
        <v>仙台市若林区石名坂70番地</v>
      </c>
      <c r="J3643" s="237" t="s">
        <v>10679</v>
      </c>
      <c r="K3643" s="237" t="s">
        <v>10680</v>
      </c>
      <c r="L3643" s="237" t="s">
        <v>248</v>
      </c>
      <c r="M3643" s="237" t="s">
        <v>10681</v>
      </c>
      <c r="N3643" s="237" t="s">
        <v>15673</v>
      </c>
      <c r="O3643" s="237" t="s">
        <v>15674</v>
      </c>
      <c r="P3643" s="237" t="s">
        <v>6342</v>
      </c>
      <c r="Q3643" s="237" t="s">
        <v>9428</v>
      </c>
      <c r="R3643" s="237" t="s">
        <v>15675</v>
      </c>
      <c r="S3643" s="237" t="s">
        <v>10679</v>
      </c>
      <c r="T3643" s="237" t="s">
        <v>10680</v>
      </c>
      <c r="U3643" s="237" t="s">
        <v>15676</v>
      </c>
      <c r="V3643" s="237" t="s">
        <v>14623</v>
      </c>
      <c r="W3643" s="237"/>
      <c r="X3643" s="237"/>
      <c r="Y3643" s="237" t="s">
        <v>15673</v>
      </c>
      <c r="Z3643" s="237" t="s">
        <v>15674</v>
      </c>
      <c r="AA3643" s="237" t="str">
        <f t="shared" si="607"/>
        <v>ショウガイシャソウダンシエンジギョウショテレンコ</v>
      </c>
      <c r="AB3643" s="237" t="s">
        <v>6342</v>
      </c>
      <c r="AC3643" s="237" t="str">
        <f t="shared" si="608"/>
        <v>984</v>
      </c>
      <c r="AD3643" s="237" t="str">
        <f t="shared" si="609"/>
        <v>0063</v>
      </c>
      <c r="AE3643" s="237" t="s">
        <v>9428</v>
      </c>
      <c r="AF3643" s="237" t="s">
        <v>15675</v>
      </c>
      <c r="AG3643" s="237" t="str">
        <f t="shared" si="610"/>
        <v>仙台市若林区石名坂70</v>
      </c>
      <c r="AH3643" s="237" t="s">
        <v>10679</v>
      </c>
      <c r="AI3643" s="237" t="s">
        <v>10680</v>
      </c>
      <c r="AJ3643" s="237" t="s">
        <v>260</v>
      </c>
    </row>
    <row r="3644" spans="1:36">
      <c r="A3644" s="237" t="str">
        <f t="shared" si="602"/>
        <v>0435300041地域定着支援</v>
      </c>
      <c r="B3644" s="237" t="s">
        <v>10676</v>
      </c>
      <c r="C3644" s="237" t="s">
        <v>10677</v>
      </c>
      <c r="D3644" s="237" t="str">
        <f t="shared" si="603"/>
        <v>シャカイフクシホウジンアオゾラ</v>
      </c>
      <c r="E3644" s="237" t="s">
        <v>6342</v>
      </c>
      <c r="F3644" s="237" t="str">
        <f t="shared" si="604"/>
        <v>984</v>
      </c>
      <c r="G3644" s="237" t="str">
        <f t="shared" si="605"/>
        <v>0063</v>
      </c>
      <c r="H3644" s="237" t="s">
        <v>10678</v>
      </c>
      <c r="I3644" s="237" t="str">
        <f t="shared" si="606"/>
        <v>仙台市若林区石名坂70番地</v>
      </c>
      <c r="J3644" s="237" t="s">
        <v>10679</v>
      </c>
      <c r="K3644" s="237" t="s">
        <v>10680</v>
      </c>
      <c r="L3644" s="237" t="s">
        <v>248</v>
      </c>
      <c r="M3644" s="237" t="s">
        <v>10681</v>
      </c>
      <c r="N3644" s="237" t="s">
        <v>15673</v>
      </c>
      <c r="O3644" s="237" t="s">
        <v>15674</v>
      </c>
      <c r="P3644" s="237" t="s">
        <v>6342</v>
      </c>
      <c r="Q3644" s="237" t="s">
        <v>9428</v>
      </c>
      <c r="R3644" s="237" t="s">
        <v>15675</v>
      </c>
      <c r="S3644" s="237" t="s">
        <v>10679</v>
      </c>
      <c r="T3644" s="237" t="s">
        <v>10680</v>
      </c>
      <c r="U3644" s="237" t="s">
        <v>15676</v>
      </c>
      <c r="V3644" s="237" t="s">
        <v>14625</v>
      </c>
      <c r="W3644" s="237"/>
      <c r="X3644" s="237"/>
      <c r="Y3644" s="237" t="s">
        <v>15673</v>
      </c>
      <c r="Z3644" s="237" t="s">
        <v>15674</v>
      </c>
      <c r="AA3644" s="237" t="str">
        <f t="shared" si="607"/>
        <v>ショウガイシャソウダンシエンジギョウショテレンコ</v>
      </c>
      <c r="AB3644" s="237" t="s">
        <v>6342</v>
      </c>
      <c r="AC3644" s="237" t="str">
        <f t="shared" si="608"/>
        <v>984</v>
      </c>
      <c r="AD3644" s="237" t="str">
        <f t="shared" si="609"/>
        <v>0063</v>
      </c>
      <c r="AE3644" s="237" t="s">
        <v>9428</v>
      </c>
      <c r="AF3644" s="237" t="s">
        <v>15675</v>
      </c>
      <c r="AG3644" s="237" t="str">
        <f t="shared" si="610"/>
        <v>仙台市若林区石名坂70</v>
      </c>
      <c r="AH3644" s="237" t="s">
        <v>10679</v>
      </c>
      <c r="AI3644" s="237" t="s">
        <v>10680</v>
      </c>
      <c r="AJ3644" s="237" t="s">
        <v>260</v>
      </c>
    </row>
    <row r="3645" spans="1:36">
      <c r="A3645" s="237" t="str">
        <f t="shared" si="602"/>
        <v>0435300363相談支援事業</v>
      </c>
      <c r="B3645" s="237" t="s">
        <v>11108</v>
      </c>
      <c r="C3645" s="237" t="s">
        <v>11109</v>
      </c>
      <c r="D3645" s="237" t="str">
        <f t="shared" si="603"/>
        <v>シャカイフクシホウジンキョウセイフクシカイ</v>
      </c>
      <c r="E3645" s="237" t="s">
        <v>2317</v>
      </c>
      <c r="F3645" s="237" t="str">
        <f t="shared" si="604"/>
        <v>981</v>
      </c>
      <c r="G3645" s="237" t="str">
        <f t="shared" si="605"/>
        <v>1102</v>
      </c>
      <c r="H3645" s="237" t="s">
        <v>11110</v>
      </c>
      <c r="I3645" s="237" t="str">
        <f t="shared" si="606"/>
        <v>仙台市太白区袋原五丁目12番1号</v>
      </c>
      <c r="J3645" s="237" t="s">
        <v>11111</v>
      </c>
      <c r="K3645" s="237" t="s">
        <v>11112</v>
      </c>
      <c r="L3645" s="237" t="s">
        <v>353</v>
      </c>
      <c r="M3645" s="237" t="s">
        <v>11113</v>
      </c>
      <c r="N3645" s="237" t="s">
        <v>15679</v>
      </c>
      <c r="O3645" s="237" t="s">
        <v>15680</v>
      </c>
      <c r="P3645" s="237" t="s">
        <v>10482</v>
      </c>
      <c r="Q3645" s="237" t="s">
        <v>9428</v>
      </c>
      <c r="R3645" s="237" t="s">
        <v>10483</v>
      </c>
      <c r="S3645" s="237" t="s">
        <v>15681</v>
      </c>
      <c r="T3645" s="237" t="s">
        <v>15681</v>
      </c>
      <c r="U3645" s="237" t="s">
        <v>15682</v>
      </c>
      <c r="V3645" s="237" t="s">
        <v>14621</v>
      </c>
      <c r="W3645" s="237"/>
      <c r="X3645" s="237"/>
      <c r="Y3645" s="237" t="s">
        <v>15683</v>
      </c>
      <c r="Z3645" s="237" t="s">
        <v>15684</v>
      </c>
      <c r="AA3645" s="237" t="str">
        <f t="shared" si="607"/>
        <v>センダイシワカバヤシショウガイシャセイカツシエンセンター</v>
      </c>
      <c r="AB3645" s="237" t="s">
        <v>10482</v>
      </c>
      <c r="AC3645" s="237" t="str">
        <f t="shared" si="608"/>
        <v>984</v>
      </c>
      <c r="AD3645" s="237" t="str">
        <f t="shared" si="609"/>
        <v>0824</v>
      </c>
      <c r="AE3645" s="237" t="s">
        <v>9428</v>
      </c>
      <c r="AF3645" s="237" t="s">
        <v>10483</v>
      </c>
      <c r="AG3645" s="237" t="str">
        <f t="shared" si="610"/>
        <v>仙台市若林区遠見塚東８－１</v>
      </c>
      <c r="AH3645" s="237" t="s">
        <v>15681</v>
      </c>
      <c r="AI3645" s="237" t="s">
        <v>15681</v>
      </c>
      <c r="AJ3645" s="237" t="s">
        <v>260</v>
      </c>
    </row>
    <row r="3646" spans="1:36">
      <c r="A3646" s="237" t="str">
        <f t="shared" si="602"/>
        <v>0435300363計画相談支援</v>
      </c>
      <c r="B3646" s="237" t="s">
        <v>11108</v>
      </c>
      <c r="C3646" s="237" t="s">
        <v>11109</v>
      </c>
      <c r="D3646" s="237" t="str">
        <f t="shared" si="603"/>
        <v>シャカイフクシホウジンキョウセイフクシカイ</v>
      </c>
      <c r="E3646" s="237" t="s">
        <v>2317</v>
      </c>
      <c r="F3646" s="237" t="str">
        <f t="shared" si="604"/>
        <v>981</v>
      </c>
      <c r="G3646" s="237" t="str">
        <f t="shared" si="605"/>
        <v>1102</v>
      </c>
      <c r="H3646" s="237" t="s">
        <v>11110</v>
      </c>
      <c r="I3646" s="237" t="str">
        <f t="shared" si="606"/>
        <v>仙台市太白区袋原五丁目12番1号</v>
      </c>
      <c r="J3646" s="237" t="s">
        <v>11111</v>
      </c>
      <c r="K3646" s="237" t="s">
        <v>11112</v>
      </c>
      <c r="L3646" s="237" t="s">
        <v>353</v>
      </c>
      <c r="M3646" s="237" t="s">
        <v>11113</v>
      </c>
      <c r="N3646" s="237" t="s">
        <v>15679</v>
      </c>
      <c r="O3646" s="237" t="s">
        <v>15680</v>
      </c>
      <c r="P3646" s="237" t="s">
        <v>10482</v>
      </c>
      <c r="Q3646" s="237" t="s">
        <v>9428</v>
      </c>
      <c r="R3646" s="237" t="s">
        <v>10483</v>
      </c>
      <c r="S3646" s="237" t="s">
        <v>15681</v>
      </c>
      <c r="T3646" s="237" t="s">
        <v>15681</v>
      </c>
      <c r="U3646" s="237" t="s">
        <v>15682</v>
      </c>
      <c r="V3646" s="237" t="s">
        <v>14641</v>
      </c>
      <c r="W3646" s="237"/>
      <c r="X3646" s="237"/>
      <c r="Y3646" s="237" t="s">
        <v>15679</v>
      </c>
      <c r="Z3646" s="237" t="s">
        <v>15680</v>
      </c>
      <c r="AA3646" s="237" t="str">
        <f t="shared" si="607"/>
        <v>ショウガイシャソウダンシエンジギョウショ　ピアラワカバヤシ</v>
      </c>
      <c r="AB3646" s="237" t="s">
        <v>10482</v>
      </c>
      <c r="AC3646" s="237" t="str">
        <f t="shared" si="608"/>
        <v>984</v>
      </c>
      <c r="AD3646" s="237" t="str">
        <f t="shared" si="609"/>
        <v>0824</v>
      </c>
      <c r="AE3646" s="237" t="s">
        <v>9428</v>
      </c>
      <c r="AF3646" s="237" t="s">
        <v>10483</v>
      </c>
      <c r="AG3646" s="237" t="str">
        <f t="shared" si="610"/>
        <v>仙台市若林区遠見塚東８－１</v>
      </c>
      <c r="AH3646" s="237" t="s">
        <v>15681</v>
      </c>
      <c r="AI3646" s="237" t="s">
        <v>15681</v>
      </c>
      <c r="AJ3646" s="237" t="s">
        <v>260</v>
      </c>
    </row>
    <row r="3647" spans="1:36">
      <c r="A3647" s="237" t="str">
        <f t="shared" si="602"/>
        <v>0435300363地域移行支援</v>
      </c>
      <c r="B3647" s="237" t="s">
        <v>11108</v>
      </c>
      <c r="C3647" s="237" t="s">
        <v>11109</v>
      </c>
      <c r="D3647" s="237" t="str">
        <f t="shared" si="603"/>
        <v>シャカイフクシホウジンキョウセイフクシカイ</v>
      </c>
      <c r="E3647" s="237" t="s">
        <v>2317</v>
      </c>
      <c r="F3647" s="237" t="str">
        <f t="shared" si="604"/>
        <v>981</v>
      </c>
      <c r="G3647" s="237" t="str">
        <f t="shared" si="605"/>
        <v>1102</v>
      </c>
      <c r="H3647" s="237" t="s">
        <v>11110</v>
      </c>
      <c r="I3647" s="237" t="str">
        <f t="shared" si="606"/>
        <v>仙台市太白区袋原五丁目12番1号</v>
      </c>
      <c r="J3647" s="237" t="s">
        <v>11111</v>
      </c>
      <c r="K3647" s="237" t="s">
        <v>11112</v>
      </c>
      <c r="L3647" s="237" t="s">
        <v>353</v>
      </c>
      <c r="M3647" s="237" t="s">
        <v>11113</v>
      </c>
      <c r="N3647" s="237" t="s">
        <v>15679</v>
      </c>
      <c r="O3647" s="237" t="s">
        <v>15680</v>
      </c>
      <c r="P3647" s="237" t="s">
        <v>10482</v>
      </c>
      <c r="Q3647" s="237" t="s">
        <v>9428</v>
      </c>
      <c r="R3647" s="237" t="s">
        <v>10483</v>
      </c>
      <c r="S3647" s="237" t="s">
        <v>15681</v>
      </c>
      <c r="T3647" s="237" t="s">
        <v>15681</v>
      </c>
      <c r="U3647" s="237" t="s">
        <v>15682</v>
      </c>
      <c r="V3647" s="237" t="s">
        <v>14623</v>
      </c>
      <c r="W3647" s="237"/>
      <c r="X3647" s="237"/>
      <c r="Y3647" s="237" t="s">
        <v>15679</v>
      </c>
      <c r="Z3647" s="237" t="s">
        <v>15680</v>
      </c>
      <c r="AA3647" s="237" t="str">
        <f t="shared" si="607"/>
        <v>ショウガイシャソウダンシエンジギョウショ　ピアラワカバヤシ</v>
      </c>
      <c r="AB3647" s="237" t="s">
        <v>10482</v>
      </c>
      <c r="AC3647" s="237" t="str">
        <f t="shared" si="608"/>
        <v>984</v>
      </c>
      <c r="AD3647" s="237" t="str">
        <f t="shared" si="609"/>
        <v>0824</v>
      </c>
      <c r="AE3647" s="237" t="s">
        <v>9428</v>
      </c>
      <c r="AF3647" s="237" t="s">
        <v>10483</v>
      </c>
      <c r="AG3647" s="237" t="str">
        <f t="shared" si="610"/>
        <v>仙台市若林区遠見塚東８－１</v>
      </c>
      <c r="AH3647" s="237" t="s">
        <v>15681</v>
      </c>
      <c r="AI3647" s="237" t="s">
        <v>15681</v>
      </c>
      <c r="AJ3647" s="237" t="s">
        <v>260</v>
      </c>
    </row>
    <row r="3648" spans="1:36">
      <c r="A3648" s="237" t="str">
        <f t="shared" si="602"/>
        <v>0435300363地域定着支援</v>
      </c>
      <c r="B3648" s="237" t="s">
        <v>11108</v>
      </c>
      <c r="C3648" s="237" t="s">
        <v>11109</v>
      </c>
      <c r="D3648" s="237" t="str">
        <f t="shared" si="603"/>
        <v>シャカイフクシホウジンキョウセイフクシカイ</v>
      </c>
      <c r="E3648" s="237" t="s">
        <v>2317</v>
      </c>
      <c r="F3648" s="237" t="str">
        <f t="shared" si="604"/>
        <v>981</v>
      </c>
      <c r="G3648" s="237" t="str">
        <f t="shared" si="605"/>
        <v>1102</v>
      </c>
      <c r="H3648" s="237" t="s">
        <v>11110</v>
      </c>
      <c r="I3648" s="237" t="str">
        <f t="shared" si="606"/>
        <v>仙台市太白区袋原五丁目12番1号</v>
      </c>
      <c r="J3648" s="237" t="s">
        <v>11111</v>
      </c>
      <c r="K3648" s="237" t="s">
        <v>11112</v>
      </c>
      <c r="L3648" s="237" t="s">
        <v>353</v>
      </c>
      <c r="M3648" s="237" t="s">
        <v>11113</v>
      </c>
      <c r="N3648" s="237" t="s">
        <v>15679</v>
      </c>
      <c r="O3648" s="237" t="s">
        <v>15680</v>
      </c>
      <c r="P3648" s="237" t="s">
        <v>10482</v>
      </c>
      <c r="Q3648" s="237" t="s">
        <v>9428</v>
      </c>
      <c r="R3648" s="237" t="s">
        <v>10483</v>
      </c>
      <c r="S3648" s="237" t="s">
        <v>15681</v>
      </c>
      <c r="T3648" s="237" t="s">
        <v>15681</v>
      </c>
      <c r="U3648" s="237" t="s">
        <v>15682</v>
      </c>
      <c r="V3648" s="237" t="s">
        <v>14625</v>
      </c>
      <c r="W3648" s="237"/>
      <c r="X3648" s="237"/>
      <c r="Y3648" s="237" t="s">
        <v>15679</v>
      </c>
      <c r="Z3648" s="237" t="s">
        <v>15680</v>
      </c>
      <c r="AA3648" s="237" t="str">
        <f t="shared" si="607"/>
        <v>ショウガイシャソウダンシエンジギョウショ　ピアラワカバヤシ</v>
      </c>
      <c r="AB3648" s="237" t="s">
        <v>10482</v>
      </c>
      <c r="AC3648" s="237" t="str">
        <f t="shared" si="608"/>
        <v>984</v>
      </c>
      <c r="AD3648" s="237" t="str">
        <f t="shared" si="609"/>
        <v>0824</v>
      </c>
      <c r="AE3648" s="237" t="s">
        <v>9428</v>
      </c>
      <c r="AF3648" s="237" t="s">
        <v>10483</v>
      </c>
      <c r="AG3648" s="237" t="str">
        <f t="shared" si="610"/>
        <v>仙台市若林区遠見塚東８－１</v>
      </c>
      <c r="AH3648" s="237" t="s">
        <v>15681</v>
      </c>
      <c r="AI3648" s="237" t="s">
        <v>15681</v>
      </c>
      <c r="AJ3648" s="237" t="s">
        <v>260</v>
      </c>
    </row>
    <row r="3649" spans="1:36">
      <c r="A3649" s="237" t="str">
        <f t="shared" si="602"/>
        <v>0435300751計画相談支援</v>
      </c>
      <c r="B3649" s="237" t="s">
        <v>10429</v>
      </c>
      <c r="C3649" s="237" t="s">
        <v>10430</v>
      </c>
      <c r="D3649" s="237" t="str">
        <f t="shared" si="603"/>
        <v>トクテイヒエイリカツドウホウジンジヘイショウピアリンクセンターココネット</v>
      </c>
      <c r="E3649" s="237" t="s">
        <v>6342</v>
      </c>
      <c r="F3649" s="237" t="str">
        <f t="shared" si="604"/>
        <v>984</v>
      </c>
      <c r="G3649" s="237" t="str">
        <f t="shared" si="605"/>
        <v>0063</v>
      </c>
      <c r="H3649" s="237" t="s">
        <v>10431</v>
      </c>
      <c r="I3649" s="237" t="str">
        <f t="shared" si="606"/>
        <v>仙台市若林区石名坂57番</v>
      </c>
      <c r="J3649" s="237" t="s">
        <v>6344</v>
      </c>
      <c r="K3649" s="237" t="s">
        <v>10432</v>
      </c>
      <c r="L3649" s="237" t="s">
        <v>248</v>
      </c>
      <c r="M3649" s="237" t="s">
        <v>10433</v>
      </c>
      <c r="N3649" s="237" t="s">
        <v>15685</v>
      </c>
      <c r="O3649" s="237" t="s">
        <v>15686</v>
      </c>
      <c r="P3649" s="237" t="s">
        <v>10482</v>
      </c>
      <c r="Q3649" s="237" t="s">
        <v>9428</v>
      </c>
      <c r="R3649" s="237" t="s">
        <v>15687</v>
      </c>
      <c r="S3649" s="237" t="s">
        <v>15688</v>
      </c>
      <c r="T3649" s="237" t="s">
        <v>10485</v>
      </c>
      <c r="U3649" s="237" t="s">
        <v>15689</v>
      </c>
      <c r="V3649" s="237" t="s">
        <v>14641</v>
      </c>
      <c r="W3649" s="237"/>
      <c r="X3649" s="237"/>
      <c r="Y3649" s="237" t="s">
        <v>15685</v>
      </c>
      <c r="Z3649" s="237" t="s">
        <v>15686</v>
      </c>
      <c r="AA3649" s="237" t="str">
        <f t="shared" si="607"/>
        <v>センダイシジヘイショウソウダンセンター</v>
      </c>
      <c r="AB3649" s="237" t="s">
        <v>10482</v>
      </c>
      <c r="AC3649" s="237" t="str">
        <f t="shared" si="608"/>
        <v>984</v>
      </c>
      <c r="AD3649" s="237" t="str">
        <f t="shared" si="609"/>
        <v>0824</v>
      </c>
      <c r="AE3649" s="237" t="s">
        <v>9428</v>
      </c>
      <c r="AF3649" s="237" t="s">
        <v>15687</v>
      </c>
      <c r="AG3649" s="237" t="str">
        <f t="shared" si="610"/>
        <v>仙台市若林区遠見塚東８番１号　仙台市若林障害福祉センター内</v>
      </c>
      <c r="AH3649" s="237" t="s">
        <v>15688</v>
      </c>
      <c r="AI3649" s="237" t="s">
        <v>10485</v>
      </c>
      <c r="AJ3649" s="237" t="s">
        <v>260</v>
      </c>
    </row>
    <row r="3650" spans="1:36">
      <c r="A3650" s="237" t="str">
        <f t="shared" si="602"/>
        <v>0435300769計画相談支援</v>
      </c>
      <c r="B3650" s="237" t="s">
        <v>8248</v>
      </c>
      <c r="C3650" s="237" t="s">
        <v>8249</v>
      </c>
      <c r="D3650" s="237" t="str">
        <f t="shared" si="603"/>
        <v>トクテイヒエイリカツドウホウジンフクシネットエーＢＣ</v>
      </c>
      <c r="E3650" s="237" t="s">
        <v>8250</v>
      </c>
      <c r="F3650" s="237" t="str">
        <f t="shared" si="604"/>
        <v>984</v>
      </c>
      <c r="G3650" s="237" t="str">
        <f t="shared" si="605"/>
        <v>0823</v>
      </c>
      <c r="H3650" s="237" t="s">
        <v>8251</v>
      </c>
      <c r="I3650" s="237" t="str">
        <f t="shared" si="606"/>
        <v>仙台市若林区遠見塚２－４１－５</v>
      </c>
      <c r="J3650" s="237" t="s">
        <v>8252</v>
      </c>
      <c r="K3650" s="237" t="s">
        <v>8253</v>
      </c>
      <c r="L3650" s="237" t="s">
        <v>901</v>
      </c>
      <c r="M3650" s="237" t="s">
        <v>8254</v>
      </c>
      <c r="N3650" s="237" t="s">
        <v>15690</v>
      </c>
      <c r="O3650" s="237" t="s">
        <v>15691</v>
      </c>
      <c r="P3650" s="237" t="s">
        <v>8250</v>
      </c>
      <c r="Q3650" s="237" t="s">
        <v>9428</v>
      </c>
      <c r="R3650" s="237" t="s">
        <v>14217</v>
      </c>
      <c r="S3650" s="237" t="s">
        <v>15692</v>
      </c>
      <c r="T3650" s="237" t="s">
        <v>8253</v>
      </c>
      <c r="U3650" s="237" t="s">
        <v>15693</v>
      </c>
      <c r="V3650" s="237" t="s">
        <v>14641</v>
      </c>
      <c r="W3650" s="237"/>
      <c r="X3650" s="237"/>
      <c r="Y3650" s="237" t="s">
        <v>15690</v>
      </c>
      <c r="Z3650" s="237" t="s">
        <v>15691</v>
      </c>
      <c r="AA3650" s="237" t="str">
        <f t="shared" si="607"/>
        <v>アシスト　ピァ</v>
      </c>
      <c r="AB3650" s="237" t="s">
        <v>8250</v>
      </c>
      <c r="AC3650" s="237" t="str">
        <f t="shared" si="608"/>
        <v>984</v>
      </c>
      <c r="AD3650" s="237" t="str">
        <f t="shared" si="609"/>
        <v>0823</v>
      </c>
      <c r="AE3650" s="237" t="s">
        <v>9428</v>
      </c>
      <c r="AF3650" s="237" t="s">
        <v>14217</v>
      </c>
      <c r="AG3650" s="237" t="str">
        <f t="shared" si="610"/>
        <v>仙台市若林区遠見塚二丁目41番15号</v>
      </c>
      <c r="AH3650" s="237" t="s">
        <v>15692</v>
      </c>
      <c r="AI3650" s="237" t="s">
        <v>8253</v>
      </c>
      <c r="AJ3650" s="237" t="s">
        <v>332</v>
      </c>
    </row>
    <row r="3651" spans="1:36">
      <c r="A3651" s="237" t="str">
        <f t="shared" si="602"/>
        <v>0435300785計画相談支援</v>
      </c>
      <c r="B3651" s="237" t="s">
        <v>10387</v>
      </c>
      <c r="C3651" s="237" t="s">
        <v>10388</v>
      </c>
      <c r="D3651" s="237" t="str">
        <f t="shared" si="603"/>
        <v>ユウゲンガイシャティー・シー・エム</v>
      </c>
      <c r="E3651" s="237" t="s">
        <v>7099</v>
      </c>
      <c r="F3651" s="237" t="str">
        <f t="shared" si="604"/>
        <v>984</v>
      </c>
      <c r="G3651" s="237" t="str">
        <f t="shared" si="605"/>
        <v>0042</v>
      </c>
      <c r="H3651" s="237" t="s">
        <v>10389</v>
      </c>
      <c r="I3651" s="237" t="str">
        <f t="shared" si="606"/>
        <v>仙台市若林区大和町四丁目１３番２７号</v>
      </c>
      <c r="J3651" s="237" t="s">
        <v>10390</v>
      </c>
      <c r="K3651" s="237" t="s">
        <v>10391</v>
      </c>
      <c r="L3651" s="237" t="s">
        <v>339</v>
      </c>
      <c r="M3651" s="237" t="s">
        <v>10392</v>
      </c>
      <c r="N3651" s="237" t="s">
        <v>15694</v>
      </c>
      <c r="O3651" s="237" t="s">
        <v>15695</v>
      </c>
      <c r="P3651" s="237" t="s">
        <v>7099</v>
      </c>
      <c r="Q3651" s="237" t="s">
        <v>9428</v>
      </c>
      <c r="R3651" s="237" t="s">
        <v>10389</v>
      </c>
      <c r="S3651" s="237" t="s">
        <v>10390</v>
      </c>
      <c r="T3651" s="237" t="s">
        <v>10391</v>
      </c>
      <c r="U3651" s="237" t="s">
        <v>15696</v>
      </c>
      <c r="V3651" s="237" t="s">
        <v>14641</v>
      </c>
      <c r="W3651" s="237"/>
      <c r="X3651" s="237"/>
      <c r="Y3651" s="237" t="s">
        <v>15694</v>
      </c>
      <c r="Z3651" s="237" t="s">
        <v>15695</v>
      </c>
      <c r="AA3651" s="237" t="str">
        <f t="shared" si="607"/>
        <v>ソウダンシエンジギョウショ　ナデシコ</v>
      </c>
      <c r="AB3651" s="237" t="s">
        <v>7099</v>
      </c>
      <c r="AC3651" s="237" t="str">
        <f t="shared" si="608"/>
        <v>984</v>
      </c>
      <c r="AD3651" s="237" t="str">
        <f t="shared" si="609"/>
        <v>0042</v>
      </c>
      <c r="AE3651" s="237" t="s">
        <v>9428</v>
      </c>
      <c r="AF3651" s="237" t="s">
        <v>10389</v>
      </c>
      <c r="AG3651" s="237" t="str">
        <f t="shared" si="610"/>
        <v>仙台市若林区大和町四丁目１３番２７号</v>
      </c>
      <c r="AH3651" s="237" t="s">
        <v>10390</v>
      </c>
      <c r="AI3651" s="237" t="s">
        <v>10391</v>
      </c>
      <c r="AJ3651" s="237" t="s">
        <v>260</v>
      </c>
    </row>
    <row r="3652" spans="1:36">
      <c r="A3652" s="237" t="str">
        <f t="shared" si="602"/>
        <v>0435300785地域移行支援</v>
      </c>
      <c r="B3652" s="237" t="s">
        <v>10387</v>
      </c>
      <c r="C3652" s="237" t="s">
        <v>10388</v>
      </c>
      <c r="D3652" s="237" t="str">
        <f t="shared" si="603"/>
        <v>ユウゲンガイシャティー・シー・エム</v>
      </c>
      <c r="E3652" s="237" t="s">
        <v>7099</v>
      </c>
      <c r="F3652" s="237" t="str">
        <f t="shared" si="604"/>
        <v>984</v>
      </c>
      <c r="G3652" s="237" t="str">
        <f t="shared" si="605"/>
        <v>0042</v>
      </c>
      <c r="H3652" s="237" t="s">
        <v>10389</v>
      </c>
      <c r="I3652" s="237" t="str">
        <f t="shared" si="606"/>
        <v>仙台市若林区大和町四丁目１３番２７号</v>
      </c>
      <c r="J3652" s="237" t="s">
        <v>10390</v>
      </c>
      <c r="K3652" s="237" t="s">
        <v>10391</v>
      </c>
      <c r="L3652" s="237" t="s">
        <v>339</v>
      </c>
      <c r="M3652" s="237" t="s">
        <v>10392</v>
      </c>
      <c r="N3652" s="237" t="s">
        <v>15694</v>
      </c>
      <c r="O3652" s="237" t="s">
        <v>15695</v>
      </c>
      <c r="P3652" s="237" t="s">
        <v>7099</v>
      </c>
      <c r="Q3652" s="237" t="s">
        <v>9428</v>
      </c>
      <c r="R3652" s="237" t="s">
        <v>10389</v>
      </c>
      <c r="S3652" s="237" t="s">
        <v>10390</v>
      </c>
      <c r="T3652" s="237" t="s">
        <v>10391</v>
      </c>
      <c r="U3652" s="237" t="s">
        <v>15696</v>
      </c>
      <c r="V3652" s="237" t="s">
        <v>14623</v>
      </c>
      <c r="W3652" s="237"/>
      <c r="X3652" s="237"/>
      <c r="Y3652" s="237" t="s">
        <v>15694</v>
      </c>
      <c r="Z3652" s="237" t="s">
        <v>15695</v>
      </c>
      <c r="AA3652" s="237" t="str">
        <f t="shared" si="607"/>
        <v>ソウダンシエンジギョウショ　ナデシコ</v>
      </c>
      <c r="AB3652" s="237" t="s">
        <v>7099</v>
      </c>
      <c r="AC3652" s="237" t="str">
        <f t="shared" si="608"/>
        <v>984</v>
      </c>
      <c r="AD3652" s="237" t="str">
        <f t="shared" si="609"/>
        <v>0042</v>
      </c>
      <c r="AE3652" s="237" t="s">
        <v>9428</v>
      </c>
      <c r="AF3652" s="237" t="s">
        <v>10389</v>
      </c>
      <c r="AG3652" s="237" t="str">
        <f t="shared" si="610"/>
        <v>仙台市若林区大和町四丁目１３番２７号</v>
      </c>
      <c r="AH3652" s="237" t="s">
        <v>10390</v>
      </c>
      <c r="AI3652" s="237" t="s">
        <v>10391</v>
      </c>
      <c r="AJ3652" s="237" t="s">
        <v>260</v>
      </c>
    </row>
    <row r="3653" spans="1:36">
      <c r="A3653" s="237" t="str">
        <f t="shared" si="602"/>
        <v>0435300785地域定着支援</v>
      </c>
      <c r="B3653" s="237" t="s">
        <v>10387</v>
      </c>
      <c r="C3653" s="237" t="s">
        <v>10388</v>
      </c>
      <c r="D3653" s="237" t="str">
        <f t="shared" si="603"/>
        <v>ユウゲンガイシャティー・シー・エム</v>
      </c>
      <c r="E3653" s="237" t="s">
        <v>7099</v>
      </c>
      <c r="F3653" s="237" t="str">
        <f t="shared" si="604"/>
        <v>984</v>
      </c>
      <c r="G3653" s="237" t="str">
        <f t="shared" si="605"/>
        <v>0042</v>
      </c>
      <c r="H3653" s="237" t="s">
        <v>10389</v>
      </c>
      <c r="I3653" s="237" t="str">
        <f t="shared" si="606"/>
        <v>仙台市若林区大和町四丁目１３番２７号</v>
      </c>
      <c r="J3653" s="237" t="s">
        <v>10390</v>
      </c>
      <c r="K3653" s="237" t="s">
        <v>10391</v>
      </c>
      <c r="L3653" s="237" t="s">
        <v>339</v>
      </c>
      <c r="M3653" s="237" t="s">
        <v>10392</v>
      </c>
      <c r="N3653" s="237" t="s">
        <v>15694</v>
      </c>
      <c r="O3653" s="237" t="s">
        <v>15695</v>
      </c>
      <c r="P3653" s="237" t="s">
        <v>7099</v>
      </c>
      <c r="Q3653" s="237" t="s">
        <v>9428</v>
      </c>
      <c r="R3653" s="237" t="s">
        <v>10389</v>
      </c>
      <c r="S3653" s="237" t="s">
        <v>10390</v>
      </c>
      <c r="T3653" s="237" t="s">
        <v>10391</v>
      </c>
      <c r="U3653" s="237" t="s">
        <v>15696</v>
      </c>
      <c r="V3653" s="237" t="s">
        <v>14625</v>
      </c>
      <c r="W3653" s="237"/>
      <c r="X3653" s="237"/>
      <c r="Y3653" s="237" t="s">
        <v>15694</v>
      </c>
      <c r="Z3653" s="237" t="s">
        <v>15695</v>
      </c>
      <c r="AA3653" s="237" t="str">
        <f t="shared" si="607"/>
        <v>ソウダンシエンジギョウショ　ナデシコ</v>
      </c>
      <c r="AB3653" s="237" t="s">
        <v>7099</v>
      </c>
      <c r="AC3653" s="237" t="str">
        <f t="shared" si="608"/>
        <v>984</v>
      </c>
      <c r="AD3653" s="237" t="str">
        <f t="shared" si="609"/>
        <v>0042</v>
      </c>
      <c r="AE3653" s="237" t="s">
        <v>9428</v>
      </c>
      <c r="AF3653" s="237" t="s">
        <v>10389</v>
      </c>
      <c r="AG3653" s="237" t="str">
        <f t="shared" si="610"/>
        <v>仙台市若林区大和町四丁目１３番２７号</v>
      </c>
      <c r="AH3653" s="237" t="s">
        <v>10390</v>
      </c>
      <c r="AI3653" s="237" t="s">
        <v>10391</v>
      </c>
      <c r="AJ3653" s="237" t="s">
        <v>260</v>
      </c>
    </row>
    <row r="3654" spans="1:36">
      <c r="A3654" s="237" t="str">
        <f t="shared" si="602"/>
        <v>0435300801計画相談支援</v>
      </c>
      <c r="B3654" s="237" t="s">
        <v>10767</v>
      </c>
      <c r="C3654" s="237" t="s">
        <v>10768</v>
      </c>
      <c r="D3654" s="237" t="str">
        <f t="shared" si="603"/>
        <v>カブシキガイシャウイズダム</v>
      </c>
      <c r="E3654" s="237" t="s">
        <v>10769</v>
      </c>
      <c r="F3654" s="237" t="str">
        <f t="shared" si="604"/>
        <v>221</v>
      </c>
      <c r="G3654" s="237" t="str">
        <f t="shared" si="605"/>
        <v>0052</v>
      </c>
      <c r="H3654" s="237" t="s">
        <v>10770</v>
      </c>
      <c r="I3654" s="237" t="str">
        <f t="shared" si="606"/>
        <v>神奈川県横浜市神奈川区栄町6-1</v>
      </c>
      <c r="J3654" s="237" t="s">
        <v>10771</v>
      </c>
      <c r="K3654" s="237" t="s">
        <v>10772</v>
      </c>
      <c r="L3654" s="237" t="s">
        <v>339</v>
      </c>
      <c r="M3654" s="237" t="s">
        <v>10773</v>
      </c>
      <c r="N3654" s="237" t="s">
        <v>10774</v>
      </c>
      <c r="O3654" s="237" t="s">
        <v>10775</v>
      </c>
      <c r="P3654" s="237" t="s">
        <v>7279</v>
      </c>
      <c r="Q3654" s="237" t="s">
        <v>9428</v>
      </c>
      <c r="R3654" s="237" t="s">
        <v>10776</v>
      </c>
      <c r="S3654" s="237" t="s">
        <v>10777</v>
      </c>
      <c r="T3654" s="237" t="s">
        <v>10778</v>
      </c>
      <c r="U3654" s="237" t="s">
        <v>15697</v>
      </c>
      <c r="V3654" s="237" t="s">
        <v>14641</v>
      </c>
      <c r="W3654" s="237"/>
      <c r="X3654" s="237"/>
      <c r="Y3654" s="237" t="s">
        <v>10774</v>
      </c>
      <c r="Z3654" s="237" t="s">
        <v>10775</v>
      </c>
      <c r="AA3654" s="237" t="str">
        <f t="shared" si="607"/>
        <v>ニジムスビセンダイ</v>
      </c>
      <c r="AB3654" s="237" t="s">
        <v>7279</v>
      </c>
      <c r="AC3654" s="237" t="str">
        <f t="shared" si="608"/>
        <v>984</v>
      </c>
      <c r="AD3654" s="237" t="str">
        <f t="shared" si="609"/>
        <v>0838</v>
      </c>
      <c r="AE3654" s="237" t="s">
        <v>9428</v>
      </c>
      <c r="AF3654" s="237" t="s">
        <v>10776</v>
      </c>
      <c r="AG3654" s="237" t="str">
        <f t="shared" si="610"/>
        <v>仙台市若林区上飯田二丁目19番12号</v>
      </c>
      <c r="AH3654" s="237" t="s">
        <v>10777</v>
      </c>
      <c r="AI3654" s="237" t="s">
        <v>10778</v>
      </c>
      <c r="AJ3654" s="237" t="s">
        <v>332</v>
      </c>
    </row>
    <row r="3655" spans="1:36">
      <c r="A3655" s="237" t="str">
        <f t="shared" si="602"/>
        <v>0435300801地域移行支援</v>
      </c>
      <c r="B3655" s="237" t="s">
        <v>10767</v>
      </c>
      <c r="C3655" s="237" t="s">
        <v>10768</v>
      </c>
      <c r="D3655" s="237" t="str">
        <f t="shared" si="603"/>
        <v>カブシキガイシャウイズダム</v>
      </c>
      <c r="E3655" s="237" t="s">
        <v>10769</v>
      </c>
      <c r="F3655" s="237" t="str">
        <f t="shared" si="604"/>
        <v>221</v>
      </c>
      <c r="G3655" s="237" t="str">
        <f t="shared" si="605"/>
        <v>0052</v>
      </c>
      <c r="H3655" s="237" t="s">
        <v>10770</v>
      </c>
      <c r="I3655" s="237" t="str">
        <f t="shared" si="606"/>
        <v>神奈川県横浜市神奈川区栄町6-1</v>
      </c>
      <c r="J3655" s="237" t="s">
        <v>10771</v>
      </c>
      <c r="K3655" s="237" t="s">
        <v>10772</v>
      </c>
      <c r="L3655" s="237" t="s">
        <v>339</v>
      </c>
      <c r="M3655" s="237" t="s">
        <v>10773</v>
      </c>
      <c r="N3655" s="237" t="s">
        <v>10774</v>
      </c>
      <c r="O3655" s="237" t="s">
        <v>10775</v>
      </c>
      <c r="P3655" s="237" t="s">
        <v>7279</v>
      </c>
      <c r="Q3655" s="237" t="s">
        <v>9428</v>
      </c>
      <c r="R3655" s="237" t="s">
        <v>10776</v>
      </c>
      <c r="S3655" s="237" t="s">
        <v>10777</v>
      </c>
      <c r="T3655" s="237" t="s">
        <v>10778</v>
      </c>
      <c r="U3655" s="237" t="s">
        <v>15697</v>
      </c>
      <c r="V3655" s="237" t="s">
        <v>14623</v>
      </c>
      <c r="W3655" s="237"/>
      <c r="X3655" s="237"/>
      <c r="Y3655" s="237" t="s">
        <v>10774</v>
      </c>
      <c r="Z3655" s="237" t="s">
        <v>10775</v>
      </c>
      <c r="AA3655" s="237" t="str">
        <f t="shared" si="607"/>
        <v>ニジムスビセンダイ</v>
      </c>
      <c r="AB3655" s="237" t="s">
        <v>7279</v>
      </c>
      <c r="AC3655" s="237" t="str">
        <f t="shared" si="608"/>
        <v>984</v>
      </c>
      <c r="AD3655" s="237" t="str">
        <f t="shared" si="609"/>
        <v>0838</v>
      </c>
      <c r="AE3655" s="237" t="s">
        <v>9428</v>
      </c>
      <c r="AF3655" s="237" t="s">
        <v>10776</v>
      </c>
      <c r="AG3655" s="237" t="str">
        <f t="shared" si="610"/>
        <v>仙台市若林区上飯田二丁目19番12号</v>
      </c>
      <c r="AH3655" s="237" t="s">
        <v>10777</v>
      </c>
      <c r="AI3655" s="237" t="s">
        <v>10778</v>
      </c>
      <c r="AJ3655" s="237" t="s">
        <v>332</v>
      </c>
    </row>
    <row r="3656" spans="1:36">
      <c r="A3656" s="237" t="str">
        <f t="shared" si="602"/>
        <v>0435300801地域定着支援</v>
      </c>
      <c r="B3656" s="237" t="s">
        <v>10767</v>
      </c>
      <c r="C3656" s="237" t="s">
        <v>10768</v>
      </c>
      <c r="D3656" s="237" t="str">
        <f t="shared" si="603"/>
        <v>カブシキガイシャウイズダム</v>
      </c>
      <c r="E3656" s="237" t="s">
        <v>10769</v>
      </c>
      <c r="F3656" s="237" t="str">
        <f t="shared" si="604"/>
        <v>221</v>
      </c>
      <c r="G3656" s="237" t="str">
        <f t="shared" si="605"/>
        <v>0052</v>
      </c>
      <c r="H3656" s="237" t="s">
        <v>10770</v>
      </c>
      <c r="I3656" s="237" t="str">
        <f t="shared" si="606"/>
        <v>神奈川県横浜市神奈川区栄町6-1</v>
      </c>
      <c r="J3656" s="237" t="s">
        <v>10771</v>
      </c>
      <c r="K3656" s="237" t="s">
        <v>10772</v>
      </c>
      <c r="L3656" s="237" t="s">
        <v>339</v>
      </c>
      <c r="M3656" s="237" t="s">
        <v>10773</v>
      </c>
      <c r="N3656" s="237" t="s">
        <v>10774</v>
      </c>
      <c r="O3656" s="237" t="s">
        <v>10775</v>
      </c>
      <c r="P3656" s="237" t="s">
        <v>7279</v>
      </c>
      <c r="Q3656" s="237" t="s">
        <v>9428</v>
      </c>
      <c r="R3656" s="237" t="s">
        <v>10776</v>
      </c>
      <c r="S3656" s="237" t="s">
        <v>10777</v>
      </c>
      <c r="T3656" s="237" t="s">
        <v>10778</v>
      </c>
      <c r="U3656" s="237" t="s">
        <v>15697</v>
      </c>
      <c r="V3656" s="237" t="s">
        <v>14625</v>
      </c>
      <c r="W3656" s="237"/>
      <c r="X3656" s="237"/>
      <c r="Y3656" s="237" t="s">
        <v>10774</v>
      </c>
      <c r="Z3656" s="237" t="s">
        <v>10775</v>
      </c>
      <c r="AA3656" s="237" t="str">
        <f t="shared" si="607"/>
        <v>ニジムスビセンダイ</v>
      </c>
      <c r="AB3656" s="237" t="s">
        <v>7279</v>
      </c>
      <c r="AC3656" s="237" t="str">
        <f t="shared" si="608"/>
        <v>984</v>
      </c>
      <c r="AD3656" s="237" t="str">
        <f t="shared" si="609"/>
        <v>0838</v>
      </c>
      <c r="AE3656" s="237" t="s">
        <v>9428</v>
      </c>
      <c r="AF3656" s="237" t="s">
        <v>10776</v>
      </c>
      <c r="AG3656" s="237" t="str">
        <f t="shared" si="610"/>
        <v>仙台市若林区上飯田二丁目19番12号</v>
      </c>
      <c r="AH3656" s="237" t="s">
        <v>10777</v>
      </c>
      <c r="AI3656" s="237" t="s">
        <v>10778</v>
      </c>
      <c r="AJ3656" s="237" t="s">
        <v>332</v>
      </c>
    </row>
    <row r="3657" spans="1:36">
      <c r="A3657" s="237" t="str">
        <f t="shared" si="602"/>
        <v>0435300819計画相談支援</v>
      </c>
      <c r="B3657" s="237" t="s">
        <v>10471</v>
      </c>
      <c r="C3657" s="237" t="s">
        <v>10472</v>
      </c>
      <c r="D3657" s="237" t="str">
        <f t="shared" si="603"/>
        <v>ゴウシカイシャ　カイゴヤ</v>
      </c>
      <c r="E3657" s="237" t="s">
        <v>10401</v>
      </c>
      <c r="F3657" s="237" t="str">
        <f t="shared" si="604"/>
        <v>984</v>
      </c>
      <c r="G3657" s="237" t="str">
        <f t="shared" si="605"/>
        <v>0831</v>
      </c>
      <c r="H3657" s="237" t="s">
        <v>10473</v>
      </c>
      <c r="I3657" s="237" t="str">
        <f t="shared" si="606"/>
        <v>仙台市若林区沖野三丁目３０番７号</v>
      </c>
      <c r="J3657" s="237" t="s">
        <v>10474</v>
      </c>
      <c r="K3657" s="237" t="s">
        <v>10475</v>
      </c>
      <c r="L3657" s="237" t="s">
        <v>821</v>
      </c>
      <c r="M3657" s="237" t="s">
        <v>10476</v>
      </c>
      <c r="N3657" s="237" t="s">
        <v>10477</v>
      </c>
      <c r="O3657" s="237" t="s">
        <v>10478</v>
      </c>
      <c r="P3657" s="237" t="s">
        <v>10401</v>
      </c>
      <c r="Q3657" s="237" t="s">
        <v>9428</v>
      </c>
      <c r="R3657" s="237" t="s">
        <v>15698</v>
      </c>
      <c r="S3657" s="237" t="s">
        <v>10474</v>
      </c>
      <c r="T3657" s="237" t="s">
        <v>10475</v>
      </c>
      <c r="U3657" s="237" t="s">
        <v>15699</v>
      </c>
      <c r="V3657" s="237" t="s">
        <v>14641</v>
      </c>
      <c r="W3657" s="237"/>
      <c r="X3657" s="237"/>
      <c r="Y3657" s="237" t="s">
        <v>10477</v>
      </c>
      <c r="Z3657" s="237" t="s">
        <v>10478</v>
      </c>
      <c r="AA3657" s="237" t="str">
        <f t="shared" si="607"/>
        <v>カイゴヤ</v>
      </c>
      <c r="AB3657" s="237" t="s">
        <v>10401</v>
      </c>
      <c r="AC3657" s="237" t="str">
        <f t="shared" si="608"/>
        <v>984</v>
      </c>
      <c r="AD3657" s="237" t="str">
        <f t="shared" si="609"/>
        <v>0831</v>
      </c>
      <c r="AE3657" s="237" t="s">
        <v>9428</v>
      </c>
      <c r="AF3657" s="237" t="s">
        <v>15698</v>
      </c>
      <c r="AG3657" s="237" t="str">
        <f t="shared" si="610"/>
        <v>仙台市若林区沖野三丁目30番７号</v>
      </c>
      <c r="AH3657" s="237" t="s">
        <v>10474</v>
      </c>
      <c r="AI3657" s="237" t="s">
        <v>10475</v>
      </c>
      <c r="AJ3657" s="237" t="s">
        <v>260</v>
      </c>
    </row>
    <row r="3658" spans="1:36">
      <c r="A3658" s="237" t="str">
        <f t="shared" si="602"/>
        <v>0435300819地域移行支援</v>
      </c>
      <c r="B3658" s="237" t="s">
        <v>10471</v>
      </c>
      <c r="C3658" s="237" t="s">
        <v>10472</v>
      </c>
      <c r="D3658" s="237" t="str">
        <f t="shared" si="603"/>
        <v>ゴウシカイシャ　カイゴヤ</v>
      </c>
      <c r="E3658" s="237" t="s">
        <v>10401</v>
      </c>
      <c r="F3658" s="237" t="str">
        <f t="shared" si="604"/>
        <v>984</v>
      </c>
      <c r="G3658" s="237" t="str">
        <f t="shared" si="605"/>
        <v>0831</v>
      </c>
      <c r="H3658" s="237" t="s">
        <v>10473</v>
      </c>
      <c r="I3658" s="237" t="str">
        <f t="shared" si="606"/>
        <v>仙台市若林区沖野三丁目３０番７号</v>
      </c>
      <c r="J3658" s="237" t="s">
        <v>10474</v>
      </c>
      <c r="K3658" s="237" t="s">
        <v>10475</v>
      </c>
      <c r="L3658" s="237" t="s">
        <v>821</v>
      </c>
      <c r="M3658" s="237" t="s">
        <v>10476</v>
      </c>
      <c r="N3658" s="237" t="s">
        <v>10477</v>
      </c>
      <c r="O3658" s="237" t="s">
        <v>10478</v>
      </c>
      <c r="P3658" s="237" t="s">
        <v>10401</v>
      </c>
      <c r="Q3658" s="237" t="s">
        <v>9428</v>
      </c>
      <c r="R3658" s="237" t="s">
        <v>15698</v>
      </c>
      <c r="S3658" s="237" t="s">
        <v>10474</v>
      </c>
      <c r="T3658" s="237" t="s">
        <v>10475</v>
      </c>
      <c r="U3658" s="237" t="s">
        <v>15699</v>
      </c>
      <c r="V3658" s="237" t="s">
        <v>14623</v>
      </c>
      <c r="W3658" s="237"/>
      <c r="X3658" s="237"/>
      <c r="Y3658" s="237" t="s">
        <v>10477</v>
      </c>
      <c r="Z3658" s="237" t="s">
        <v>10478</v>
      </c>
      <c r="AA3658" s="237" t="str">
        <f t="shared" si="607"/>
        <v>カイゴヤ</v>
      </c>
      <c r="AB3658" s="237" t="s">
        <v>10401</v>
      </c>
      <c r="AC3658" s="237" t="str">
        <f t="shared" si="608"/>
        <v>984</v>
      </c>
      <c r="AD3658" s="237" t="str">
        <f t="shared" si="609"/>
        <v>0831</v>
      </c>
      <c r="AE3658" s="237" t="s">
        <v>9428</v>
      </c>
      <c r="AF3658" s="237" t="s">
        <v>15698</v>
      </c>
      <c r="AG3658" s="237" t="str">
        <f t="shared" si="610"/>
        <v>仙台市若林区沖野三丁目30番７号</v>
      </c>
      <c r="AH3658" s="237" t="s">
        <v>10474</v>
      </c>
      <c r="AI3658" s="237" t="s">
        <v>10475</v>
      </c>
      <c r="AJ3658" s="237" t="s">
        <v>260</v>
      </c>
    </row>
    <row r="3659" spans="1:36">
      <c r="A3659" s="237" t="str">
        <f t="shared" si="602"/>
        <v>0435300819地域定着支援</v>
      </c>
      <c r="B3659" s="237" t="s">
        <v>10471</v>
      </c>
      <c r="C3659" s="237" t="s">
        <v>10472</v>
      </c>
      <c r="D3659" s="237" t="str">
        <f t="shared" si="603"/>
        <v>ゴウシカイシャ　カイゴヤ</v>
      </c>
      <c r="E3659" s="237" t="s">
        <v>10401</v>
      </c>
      <c r="F3659" s="237" t="str">
        <f t="shared" si="604"/>
        <v>984</v>
      </c>
      <c r="G3659" s="237" t="str">
        <f t="shared" si="605"/>
        <v>0831</v>
      </c>
      <c r="H3659" s="237" t="s">
        <v>10473</v>
      </c>
      <c r="I3659" s="237" t="str">
        <f t="shared" si="606"/>
        <v>仙台市若林区沖野三丁目３０番７号</v>
      </c>
      <c r="J3659" s="237" t="s">
        <v>10474</v>
      </c>
      <c r="K3659" s="237" t="s">
        <v>10475</v>
      </c>
      <c r="L3659" s="237" t="s">
        <v>821</v>
      </c>
      <c r="M3659" s="237" t="s">
        <v>10476</v>
      </c>
      <c r="N3659" s="237" t="s">
        <v>10477</v>
      </c>
      <c r="O3659" s="237" t="s">
        <v>10478</v>
      </c>
      <c r="P3659" s="237" t="s">
        <v>10401</v>
      </c>
      <c r="Q3659" s="237" t="s">
        <v>9428</v>
      </c>
      <c r="R3659" s="237" t="s">
        <v>15698</v>
      </c>
      <c r="S3659" s="237" t="s">
        <v>10474</v>
      </c>
      <c r="T3659" s="237" t="s">
        <v>10475</v>
      </c>
      <c r="U3659" s="237" t="s">
        <v>15699</v>
      </c>
      <c r="V3659" s="237" t="s">
        <v>14625</v>
      </c>
      <c r="W3659" s="237"/>
      <c r="X3659" s="237"/>
      <c r="Y3659" s="237" t="s">
        <v>10477</v>
      </c>
      <c r="Z3659" s="237" t="s">
        <v>10478</v>
      </c>
      <c r="AA3659" s="237" t="str">
        <f t="shared" si="607"/>
        <v>カイゴヤ</v>
      </c>
      <c r="AB3659" s="237" t="s">
        <v>10401</v>
      </c>
      <c r="AC3659" s="237" t="str">
        <f t="shared" si="608"/>
        <v>984</v>
      </c>
      <c r="AD3659" s="237" t="str">
        <f t="shared" si="609"/>
        <v>0831</v>
      </c>
      <c r="AE3659" s="237" t="s">
        <v>9428</v>
      </c>
      <c r="AF3659" s="237" t="s">
        <v>15698</v>
      </c>
      <c r="AG3659" s="237" t="str">
        <f t="shared" si="610"/>
        <v>仙台市若林区沖野三丁目30番７号</v>
      </c>
      <c r="AH3659" s="237" t="s">
        <v>10474</v>
      </c>
      <c r="AI3659" s="237" t="s">
        <v>10475</v>
      </c>
      <c r="AJ3659" s="237" t="s">
        <v>260</v>
      </c>
    </row>
    <row r="3660" spans="1:36">
      <c r="A3660" s="237" t="str">
        <f t="shared" si="602"/>
        <v>0435300827計画相談支援</v>
      </c>
      <c r="B3660" s="237" t="s">
        <v>9677</v>
      </c>
      <c r="C3660" s="237" t="s">
        <v>9678</v>
      </c>
      <c r="D3660" s="237" t="str">
        <f t="shared" si="603"/>
        <v>トクテイヒエイリカツドウホウジンアンシンドウフクシカイ</v>
      </c>
      <c r="E3660" s="237" t="s">
        <v>3150</v>
      </c>
      <c r="F3660" s="237" t="str">
        <f t="shared" si="604"/>
        <v>984</v>
      </c>
      <c r="G3660" s="237" t="str">
        <f t="shared" si="605"/>
        <v>0821</v>
      </c>
      <c r="H3660" s="237" t="s">
        <v>15700</v>
      </c>
      <c r="I3660" s="237" t="str">
        <f t="shared" si="606"/>
        <v>仙台市若林区中倉一丁目15番１号</v>
      </c>
      <c r="J3660" s="237" t="s">
        <v>15701</v>
      </c>
      <c r="K3660" s="237" t="s">
        <v>9681</v>
      </c>
      <c r="L3660" s="237" t="s">
        <v>248</v>
      </c>
      <c r="M3660" s="237" t="s">
        <v>15702</v>
      </c>
      <c r="N3660" s="237" t="s">
        <v>15703</v>
      </c>
      <c r="O3660" s="237" t="s">
        <v>15704</v>
      </c>
      <c r="P3660" s="237" t="s">
        <v>3150</v>
      </c>
      <c r="Q3660" s="237" t="s">
        <v>9428</v>
      </c>
      <c r="R3660" s="237" t="s">
        <v>15700</v>
      </c>
      <c r="S3660" s="237" t="s">
        <v>15701</v>
      </c>
      <c r="T3660" s="237" t="s">
        <v>9681</v>
      </c>
      <c r="U3660" s="237" t="s">
        <v>15705</v>
      </c>
      <c r="V3660" s="237" t="s">
        <v>14641</v>
      </c>
      <c r="W3660" s="237"/>
      <c r="X3660" s="237"/>
      <c r="Y3660" s="237" t="s">
        <v>15703</v>
      </c>
      <c r="Z3660" s="237" t="s">
        <v>15704</v>
      </c>
      <c r="AA3660" s="237" t="str">
        <f t="shared" si="607"/>
        <v>ソウダンシエンジギョウショ　オヒサマ</v>
      </c>
      <c r="AB3660" s="237" t="s">
        <v>3150</v>
      </c>
      <c r="AC3660" s="237" t="str">
        <f t="shared" si="608"/>
        <v>984</v>
      </c>
      <c r="AD3660" s="237" t="str">
        <f t="shared" si="609"/>
        <v>0821</v>
      </c>
      <c r="AE3660" s="237" t="s">
        <v>9428</v>
      </c>
      <c r="AF3660" s="237" t="s">
        <v>15700</v>
      </c>
      <c r="AG3660" s="237" t="str">
        <f t="shared" si="610"/>
        <v>仙台市若林区中倉一丁目15番１号</v>
      </c>
      <c r="AH3660" s="237" t="s">
        <v>15701</v>
      </c>
      <c r="AI3660" s="237" t="s">
        <v>9681</v>
      </c>
      <c r="AJ3660" s="237" t="s">
        <v>332</v>
      </c>
    </row>
    <row r="3661" spans="1:36">
      <c r="A3661" s="237" t="str">
        <f t="shared" si="602"/>
        <v>0435300835計画相談支援</v>
      </c>
      <c r="B3661" s="237" t="s">
        <v>4812</v>
      </c>
      <c r="C3661" s="237" t="s">
        <v>4813</v>
      </c>
      <c r="D3661" s="237" t="str">
        <f t="shared" si="603"/>
        <v>イッパンシャダンホウジンハピカム</v>
      </c>
      <c r="E3661" s="237" t="s">
        <v>4814</v>
      </c>
      <c r="F3661" s="237" t="str">
        <f t="shared" si="604"/>
        <v>984</v>
      </c>
      <c r="G3661" s="237" t="str">
        <f t="shared" si="605"/>
        <v>0047</v>
      </c>
      <c r="H3661" s="237" t="s">
        <v>10780</v>
      </c>
      <c r="I3661" s="237" t="str">
        <f t="shared" si="606"/>
        <v>仙台市若林区木ノ下五丁目２番17号　パステルコーポ103</v>
      </c>
      <c r="J3661" s="237" t="s">
        <v>4816</v>
      </c>
      <c r="K3661" s="237" t="s">
        <v>10781</v>
      </c>
      <c r="L3661" s="237" t="s">
        <v>901</v>
      </c>
      <c r="M3661" s="237" t="s">
        <v>4817</v>
      </c>
      <c r="N3661" s="237" t="s">
        <v>15706</v>
      </c>
      <c r="O3661" s="237" t="s">
        <v>15707</v>
      </c>
      <c r="P3661" s="237" t="s">
        <v>4814</v>
      </c>
      <c r="Q3661" s="237" t="s">
        <v>9428</v>
      </c>
      <c r="R3661" s="237" t="s">
        <v>10780</v>
      </c>
      <c r="S3661" s="237" t="s">
        <v>4816</v>
      </c>
      <c r="T3661" s="237" t="s">
        <v>10781</v>
      </c>
      <c r="U3661" s="237" t="s">
        <v>15708</v>
      </c>
      <c r="V3661" s="237" t="s">
        <v>14641</v>
      </c>
      <c r="W3661" s="237"/>
      <c r="X3661" s="237"/>
      <c r="Y3661" s="237" t="s">
        <v>15706</v>
      </c>
      <c r="Z3661" s="237" t="s">
        <v>15707</v>
      </c>
      <c r="AA3661" s="237" t="str">
        <f t="shared" si="607"/>
        <v>ショウガイシャソウダンシエンジギョウショ　ハピサポ</v>
      </c>
      <c r="AB3661" s="237" t="s">
        <v>4814</v>
      </c>
      <c r="AC3661" s="237" t="str">
        <f t="shared" si="608"/>
        <v>984</v>
      </c>
      <c r="AD3661" s="237" t="str">
        <f t="shared" si="609"/>
        <v>0047</v>
      </c>
      <c r="AE3661" s="237" t="s">
        <v>9428</v>
      </c>
      <c r="AF3661" s="237" t="s">
        <v>10780</v>
      </c>
      <c r="AG3661" s="237" t="str">
        <f t="shared" si="610"/>
        <v>仙台市若林区木ノ下五丁目２番17号　パステルコーポ103</v>
      </c>
      <c r="AH3661" s="237" t="s">
        <v>4816</v>
      </c>
      <c r="AI3661" s="237" t="s">
        <v>10781</v>
      </c>
      <c r="AJ3661" s="237" t="s">
        <v>332</v>
      </c>
    </row>
    <row r="3662" spans="1:36">
      <c r="A3662" s="237" t="str">
        <f t="shared" si="602"/>
        <v>0435300876計画相談支援</v>
      </c>
      <c r="B3662" s="237" t="s">
        <v>4646</v>
      </c>
      <c r="C3662" s="237" t="s">
        <v>4647</v>
      </c>
      <c r="D3662" s="237" t="str">
        <f t="shared" si="603"/>
        <v>シャカイフクシホウジンチャレンジドライフ</v>
      </c>
      <c r="E3662" s="237" t="s">
        <v>4648</v>
      </c>
      <c r="F3662" s="237" t="str">
        <f t="shared" si="604"/>
        <v>981</v>
      </c>
      <c r="G3662" s="237" t="str">
        <f t="shared" si="605"/>
        <v>3203</v>
      </c>
      <c r="H3662" s="237" t="s">
        <v>10796</v>
      </c>
      <c r="I3662" s="237" t="str">
        <f t="shared" si="606"/>
        <v>仙台市泉区高森７丁目１番地の４</v>
      </c>
      <c r="J3662" s="237" t="s">
        <v>10797</v>
      </c>
      <c r="K3662" s="237" t="s">
        <v>7598</v>
      </c>
      <c r="L3662" s="237" t="s">
        <v>248</v>
      </c>
      <c r="M3662" s="237" t="s">
        <v>4652</v>
      </c>
      <c r="N3662" s="237" t="s">
        <v>15709</v>
      </c>
      <c r="O3662" s="237" t="s">
        <v>15710</v>
      </c>
      <c r="P3662" s="237" t="s">
        <v>10800</v>
      </c>
      <c r="Q3662" s="237" t="s">
        <v>9428</v>
      </c>
      <c r="R3662" s="237" t="s">
        <v>15711</v>
      </c>
      <c r="S3662" s="237" t="s">
        <v>15468</v>
      </c>
      <c r="T3662" s="237" t="s">
        <v>7598</v>
      </c>
      <c r="U3662" s="237" t="s">
        <v>15712</v>
      </c>
      <c r="V3662" s="237" t="s">
        <v>14641</v>
      </c>
      <c r="W3662" s="237"/>
      <c r="X3662" s="237"/>
      <c r="Y3662" s="237" t="s">
        <v>15709</v>
      </c>
      <c r="Z3662" s="237" t="s">
        <v>15710</v>
      </c>
      <c r="AA3662" s="237" t="str">
        <f t="shared" si="607"/>
        <v>ソウダンシエンジギョウショマリアージュワカバヤシ</v>
      </c>
      <c r="AB3662" s="237" t="s">
        <v>10800</v>
      </c>
      <c r="AC3662" s="237" t="str">
        <f t="shared" si="608"/>
        <v>984</v>
      </c>
      <c r="AD3662" s="237" t="str">
        <f t="shared" si="609"/>
        <v>0002</v>
      </c>
      <c r="AE3662" s="237" t="s">
        <v>9428</v>
      </c>
      <c r="AF3662" s="237" t="s">
        <v>15711</v>
      </c>
      <c r="AG3662" s="237" t="str">
        <f t="shared" si="610"/>
        <v>仙台市若林区卸町東二丁目５番16号　フォレスターナ若林内</v>
      </c>
      <c r="AH3662" s="237" t="s">
        <v>15468</v>
      </c>
      <c r="AI3662" s="237" t="s">
        <v>7598</v>
      </c>
      <c r="AJ3662" s="237" t="s">
        <v>260</v>
      </c>
    </row>
    <row r="3663" spans="1:36">
      <c r="A3663" s="237" t="str">
        <f t="shared" ref="A3663:A3726" si="611">U3663&amp;V3663</f>
        <v>0435300942計画相談支援</v>
      </c>
      <c r="B3663" s="237" t="s">
        <v>8193</v>
      </c>
      <c r="C3663" s="237" t="s">
        <v>8194</v>
      </c>
      <c r="D3663" s="237" t="str">
        <f t="shared" ref="D3663:D3726" si="612">DBCS(C3663)</f>
        <v>カブシキガイシャ　アイエスエフネットライフ</v>
      </c>
      <c r="E3663" s="237" t="s">
        <v>5935</v>
      </c>
      <c r="F3663" s="237" t="str">
        <f t="shared" ref="F3663:F3726" si="613">LEFT(E3663,3)</f>
        <v>107</v>
      </c>
      <c r="G3663" s="237" t="str">
        <f t="shared" ref="G3663:G3726" si="614">RIGHT(E3663,4)</f>
        <v>0052</v>
      </c>
      <c r="H3663" s="237" t="s">
        <v>8195</v>
      </c>
      <c r="I3663" s="237" t="str">
        <f t="shared" ref="I3663:I3726" si="615">SUBSTITUTE(H3663,"宮城県","")</f>
        <v>東京都港区赤坂七丁目１番16号オーク赤坂ビル２階</v>
      </c>
      <c r="J3663" s="237" t="s">
        <v>5937</v>
      </c>
      <c r="K3663" s="237" t="s">
        <v>5938</v>
      </c>
      <c r="L3663" s="237" t="s">
        <v>339</v>
      </c>
      <c r="M3663" s="237" t="s">
        <v>5939</v>
      </c>
      <c r="N3663" s="237" t="s">
        <v>15713</v>
      </c>
      <c r="O3663" s="237" t="s">
        <v>15714</v>
      </c>
      <c r="P3663" s="237" t="s">
        <v>8581</v>
      </c>
      <c r="Q3663" s="237" t="s">
        <v>9428</v>
      </c>
      <c r="R3663" s="237" t="s">
        <v>15715</v>
      </c>
      <c r="S3663" s="237" t="s">
        <v>9712</v>
      </c>
      <c r="T3663" s="237" t="s">
        <v>9713</v>
      </c>
      <c r="U3663" s="237" t="s">
        <v>15716</v>
      </c>
      <c r="V3663" s="237" t="s">
        <v>14641</v>
      </c>
      <c r="W3663" s="237"/>
      <c r="X3663" s="237"/>
      <c r="Y3663" s="237" t="s">
        <v>15713</v>
      </c>
      <c r="Z3663" s="237" t="s">
        <v>15714</v>
      </c>
      <c r="AA3663" s="237" t="str">
        <f t="shared" ref="AA3663:AA3726" si="616">DBCS(Z3663)</f>
        <v>ソウダンシエンジギョウショアイエスエフネットライフセンダイ</v>
      </c>
      <c r="AB3663" s="237" t="s">
        <v>8581</v>
      </c>
      <c r="AC3663" s="237" t="str">
        <f t="shared" ref="AC3663:AC3726" si="617">LEFT(AB3663,3)</f>
        <v>984</v>
      </c>
      <c r="AD3663" s="237" t="str">
        <f t="shared" ref="AD3663:AD3726" si="618">RIGHT(AB3663,4)</f>
        <v>0051</v>
      </c>
      <c r="AE3663" s="237" t="s">
        <v>9428</v>
      </c>
      <c r="AF3663" s="237" t="s">
        <v>15715</v>
      </c>
      <c r="AG3663" s="237" t="str">
        <f t="shared" ref="AG3663:AG3726" si="619">SUBSTITUTE(AF3663,"宮城県","")</f>
        <v>仙台市若林区新寺一丁目４番５号ノースピアビル８階</v>
      </c>
      <c r="AH3663" s="237" t="s">
        <v>9712</v>
      </c>
      <c r="AI3663" s="237" t="s">
        <v>9713</v>
      </c>
      <c r="AJ3663" s="237" t="s">
        <v>332</v>
      </c>
    </row>
    <row r="3664" spans="1:36">
      <c r="A3664" s="237" t="str">
        <f t="shared" si="611"/>
        <v>0435300959計画相談支援</v>
      </c>
      <c r="B3664" s="237" t="s">
        <v>8280</v>
      </c>
      <c r="C3664" s="237" t="s">
        <v>8281</v>
      </c>
      <c r="D3664" s="237" t="str">
        <f t="shared" si="612"/>
        <v>シャカイフクシホウジンセンハギノモリ</v>
      </c>
      <c r="E3664" s="237" t="s">
        <v>8282</v>
      </c>
      <c r="F3664" s="237" t="str">
        <f t="shared" si="613"/>
        <v>983</v>
      </c>
      <c r="G3664" s="237" t="str">
        <f t="shared" si="614"/>
        <v>0035</v>
      </c>
      <c r="H3664" s="237" t="s">
        <v>8283</v>
      </c>
      <c r="I3664" s="237" t="str">
        <f t="shared" si="615"/>
        <v>仙台市宮城野区日の出町一丁目５番３０号</v>
      </c>
      <c r="J3664" s="237" t="s">
        <v>8284</v>
      </c>
      <c r="K3664" s="237" t="s">
        <v>8285</v>
      </c>
      <c r="L3664" s="237" t="s">
        <v>248</v>
      </c>
      <c r="M3664" s="237" t="s">
        <v>8286</v>
      </c>
      <c r="N3664" s="237" t="s">
        <v>15717</v>
      </c>
      <c r="O3664" s="237" t="s">
        <v>15691</v>
      </c>
      <c r="P3664" s="237" t="s">
        <v>8282</v>
      </c>
      <c r="Q3664" s="237" t="s">
        <v>9168</v>
      </c>
      <c r="R3664" s="237" t="s">
        <v>8283</v>
      </c>
      <c r="S3664" s="237" t="s">
        <v>8284</v>
      </c>
      <c r="T3664" s="237" t="s">
        <v>8285</v>
      </c>
      <c r="U3664" s="237" t="s">
        <v>15718</v>
      </c>
      <c r="V3664" s="237" t="s">
        <v>14641</v>
      </c>
      <c r="W3664" s="237"/>
      <c r="X3664" s="237"/>
      <c r="Y3664" s="237" t="s">
        <v>15717</v>
      </c>
      <c r="Z3664" s="237" t="s">
        <v>15691</v>
      </c>
      <c r="AA3664" s="237" t="str">
        <f t="shared" si="616"/>
        <v>アシスト　ピァ</v>
      </c>
      <c r="AB3664" s="237" t="s">
        <v>8282</v>
      </c>
      <c r="AC3664" s="237" t="str">
        <f t="shared" si="617"/>
        <v>983</v>
      </c>
      <c r="AD3664" s="237" t="str">
        <f t="shared" si="618"/>
        <v>0035</v>
      </c>
      <c r="AE3664" s="237" t="s">
        <v>9168</v>
      </c>
      <c r="AF3664" s="237" t="s">
        <v>15719</v>
      </c>
      <c r="AG3664" s="237" t="str">
        <f t="shared" si="619"/>
        <v>仙台市宮城野区日の出町一丁目５番30号</v>
      </c>
      <c r="AH3664" s="237" t="s">
        <v>14223</v>
      </c>
      <c r="AI3664" s="237" t="s">
        <v>14219</v>
      </c>
      <c r="AJ3664" s="237" t="s">
        <v>260</v>
      </c>
    </row>
    <row r="3665" spans="1:36">
      <c r="A3665" s="237" t="str">
        <f t="shared" si="611"/>
        <v>0435301015計画相談支援</v>
      </c>
      <c r="B3665" s="237" t="s">
        <v>10411</v>
      </c>
      <c r="C3665" s="237" t="s">
        <v>10412</v>
      </c>
      <c r="D3665" s="237" t="str">
        <f t="shared" si="612"/>
        <v>シャカイフクシホウジンワタゲフクシカイ</v>
      </c>
      <c r="E3665" s="237" t="s">
        <v>8250</v>
      </c>
      <c r="F3665" s="237" t="str">
        <f t="shared" si="613"/>
        <v>984</v>
      </c>
      <c r="G3665" s="237" t="str">
        <f t="shared" si="614"/>
        <v>0823</v>
      </c>
      <c r="H3665" s="237" t="s">
        <v>14213</v>
      </c>
      <c r="I3665" s="237" t="str">
        <f t="shared" si="615"/>
        <v>仙台市若林区遠見塚一丁目18番48号</v>
      </c>
      <c r="J3665" s="237" t="s">
        <v>7023</v>
      </c>
      <c r="K3665" s="237" t="s">
        <v>7024</v>
      </c>
      <c r="L3665" s="237" t="s">
        <v>248</v>
      </c>
      <c r="M3665" s="237" t="s">
        <v>14133</v>
      </c>
      <c r="N3665" s="237" t="s">
        <v>15720</v>
      </c>
      <c r="O3665" s="237" t="s">
        <v>15721</v>
      </c>
      <c r="P3665" s="237" t="s">
        <v>8250</v>
      </c>
      <c r="Q3665" s="237" t="s">
        <v>9428</v>
      </c>
      <c r="R3665" s="237" t="s">
        <v>14213</v>
      </c>
      <c r="S3665" s="237" t="s">
        <v>7023</v>
      </c>
      <c r="T3665" s="237" t="s">
        <v>7024</v>
      </c>
      <c r="U3665" s="237" t="s">
        <v>15722</v>
      </c>
      <c r="V3665" s="237" t="s">
        <v>14641</v>
      </c>
      <c r="W3665" s="237"/>
      <c r="X3665" s="237"/>
      <c r="Y3665" s="237" t="s">
        <v>15720</v>
      </c>
      <c r="Z3665" s="237" t="s">
        <v>15721</v>
      </c>
      <c r="AA3665" s="237" t="str">
        <f t="shared" si="616"/>
        <v>ショウガイシャソウダンシエンジギョウショホライズン</v>
      </c>
      <c r="AB3665" s="237" t="s">
        <v>8250</v>
      </c>
      <c r="AC3665" s="237" t="str">
        <f t="shared" si="617"/>
        <v>984</v>
      </c>
      <c r="AD3665" s="237" t="str">
        <f t="shared" si="618"/>
        <v>0823</v>
      </c>
      <c r="AE3665" s="237" t="s">
        <v>9428</v>
      </c>
      <c r="AF3665" s="237" t="s">
        <v>10417</v>
      </c>
      <c r="AG3665" s="237" t="str">
        <f t="shared" si="619"/>
        <v>仙台市若林区遠見塚１－１８－４８</v>
      </c>
      <c r="AH3665" s="237" t="s">
        <v>7023</v>
      </c>
      <c r="AI3665" s="237" t="s">
        <v>7024</v>
      </c>
      <c r="AJ3665" s="237" t="s">
        <v>260</v>
      </c>
    </row>
    <row r="3666" spans="1:36">
      <c r="A3666" s="237" t="str">
        <f t="shared" si="611"/>
        <v>0435301130計画相談支援</v>
      </c>
      <c r="B3666" s="237" t="s">
        <v>10958</v>
      </c>
      <c r="C3666" s="237" t="s">
        <v>10959</v>
      </c>
      <c r="D3666" s="237" t="str">
        <f t="shared" si="612"/>
        <v>イッパンシャダンホウジンオモイヤ</v>
      </c>
      <c r="E3666" s="237" t="s">
        <v>8581</v>
      </c>
      <c r="F3666" s="237" t="str">
        <f t="shared" si="613"/>
        <v>984</v>
      </c>
      <c r="G3666" s="237" t="str">
        <f t="shared" si="614"/>
        <v>0051</v>
      </c>
      <c r="H3666" s="237" t="s">
        <v>10960</v>
      </c>
      <c r="I3666" s="237" t="str">
        <f t="shared" si="615"/>
        <v>仙台市若林区新寺1丁目５番26号レインボー仙台310</v>
      </c>
      <c r="J3666" s="237" t="s">
        <v>10961</v>
      </c>
      <c r="K3666" s="237"/>
      <c r="L3666" s="237" t="s">
        <v>901</v>
      </c>
      <c r="M3666" s="237" t="s">
        <v>10962</v>
      </c>
      <c r="N3666" s="237" t="s">
        <v>10963</v>
      </c>
      <c r="O3666" s="237" t="s">
        <v>10964</v>
      </c>
      <c r="P3666" s="237" t="s">
        <v>8581</v>
      </c>
      <c r="Q3666" s="237" t="s">
        <v>9428</v>
      </c>
      <c r="R3666" s="237" t="s">
        <v>15723</v>
      </c>
      <c r="S3666" s="237" t="s">
        <v>10966</v>
      </c>
      <c r="T3666" s="237" t="s">
        <v>10967</v>
      </c>
      <c r="U3666" s="237" t="s">
        <v>15724</v>
      </c>
      <c r="V3666" s="237" t="s">
        <v>14641</v>
      </c>
      <c r="W3666" s="237"/>
      <c r="X3666" s="237"/>
      <c r="Y3666" s="237" t="s">
        <v>10963</v>
      </c>
      <c r="Z3666" s="237" t="s">
        <v>10964</v>
      </c>
      <c r="AA3666" s="237" t="str">
        <f t="shared" si="616"/>
        <v>オモイヤライフ</v>
      </c>
      <c r="AB3666" s="237" t="s">
        <v>8581</v>
      </c>
      <c r="AC3666" s="237" t="str">
        <f t="shared" si="617"/>
        <v>984</v>
      </c>
      <c r="AD3666" s="237" t="str">
        <f t="shared" si="618"/>
        <v>0051</v>
      </c>
      <c r="AE3666" s="237" t="s">
        <v>9428</v>
      </c>
      <c r="AF3666" s="237" t="s">
        <v>15723</v>
      </c>
      <c r="AG3666" s="237" t="str">
        <f t="shared" si="619"/>
        <v>仙台市若林区新寺一丁目５番26号レインボー仙台310号</v>
      </c>
      <c r="AH3666" s="237" t="s">
        <v>10966</v>
      </c>
      <c r="AI3666" s="237" t="s">
        <v>10967</v>
      </c>
      <c r="AJ3666" s="237" t="s">
        <v>260</v>
      </c>
    </row>
    <row r="3667" spans="1:36">
      <c r="A3667" s="237" t="str">
        <f t="shared" si="611"/>
        <v>0435301130地域移行支援</v>
      </c>
      <c r="B3667" s="237" t="s">
        <v>10958</v>
      </c>
      <c r="C3667" s="237" t="s">
        <v>10959</v>
      </c>
      <c r="D3667" s="237" t="str">
        <f t="shared" si="612"/>
        <v>イッパンシャダンホウジンオモイヤ</v>
      </c>
      <c r="E3667" s="237" t="s">
        <v>8581</v>
      </c>
      <c r="F3667" s="237" t="str">
        <f t="shared" si="613"/>
        <v>984</v>
      </c>
      <c r="G3667" s="237" t="str">
        <f t="shared" si="614"/>
        <v>0051</v>
      </c>
      <c r="H3667" s="237" t="s">
        <v>10960</v>
      </c>
      <c r="I3667" s="237" t="str">
        <f t="shared" si="615"/>
        <v>仙台市若林区新寺1丁目５番26号レインボー仙台310</v>
      </c>
      <c r="J3667" s="237" t="s">
        <v>10961</v>
      </c>
      <c r="K3667" s="237"/>
      <c r="L3667" s="237" t="s">
        <v>901</v>
      </c>
      <c r="M3667" s="237" t="s">
        <v>10962</v>
      </c>
      <c r="N3667" s="237" t="s">
        <v>10963</v>
      </c>
      <c r="O3667" s="237" t="s">
        <v>10964</v>
      </c>
      <c r="P3667" s="237" t="s">
        <v>8581</v>
      </c>
      <c r="Q3667" s="237" t="s">
        <v>9428</v>
      </c>
      <c r="R3667" s="237" t="s">
        <v>15723</v>
      </c>
      <c r="S3667" s="237" t="s">
        <v>10966</v>
      </c>
      <c r="T3667" s="237" t="s">
        <v>10967</v>
      </c>
      <c r="U3667" s="237" t="s">
        <v>15724</v>
      </c>
      <c r="V3667" s="237" t="s">
        <v>14623</v>
      </c>
      <c r="W3667" s="237"/>
      <c r="X3667" s="237"/>
      <c r="Y3667" s="237" t="s">
        <v>10963</v>
      </c>
      <c r="Z3667" s="237" t="s">
        <v>10964</v>
      </c>
      <c r="AA3667" s="237" t="str">
        <f t="shared" si="616"/>
        <v>オモイヤライフ</v>
      </c>
      <c r="AB3667" s="237" t="s">
        <v>8581</v>
      </c>
      <c r="AC3667" s="237" t="str">
        <f t="shared" si="617"/>
        <v>984</v>
      </c>
      <c r="AD3667" s="237" t="str">
        <f t="shared" si="618"/>
        <v>0051</v>
      </c>
      <c r="AE3667" s="237" t="s">
        <v>9428</v>
      </c>
      <c r="AF3667" s="237" t="s">
        <v>15723</v>
      </c>
      <c r="AG3667" s="237" t="str">
        <f t="shared" si="619"/>
        <v>仙台市若林区新寺一丁目５番26号レインボー仙台310号</v>
      </c>
      <c r="AH3667" s="237" t="s">
        <v>10966</v>
      </c>
      <c r="AI3667" s="237" t="s">
        <v>10967</v>
      </c>
      <c r="AJ3667" s="237" t="s">
        <v>260</v>
      </c>
    </row>
    <row r="3668" spans="1:36">
      <c r="A3668" s="237" t="str">
        <f t="shared" si="611"/>
        <v>0435301130地域定着支援</v>
      </c>
      <c r="B3668" s="237" t="s">
        <v>10958</v>
      </c>
      <c r="C3668" s="237" t="s">
        <v>10959</v>
      </c>
      <c r="D3668" s="237" t="str">
        <f t="shared" si="612"/>
        <v>イッパンシャダンホウジンオモイヤ</v>
      </c>
      <c r="E3668" s="237" t="s">
        <v>8581</v>
      </c>
      <c r="F3668" s="237" t="str">
        <f t="shared" si="613"/>
        <v>984</v>
      </c>
      <c r="G3668" s="237" t="str">
        <f t="shared" si="614"/>
        <v>0051</v>
      </c>
      <c r="H3668" s="237" t="s">
        <v>10960</v>
      </c>
      <c r="I3668" s="237" t="str">
        <f t="shared" si="615"/>
        <v>仙台市若林区新寺1丁目５番26号レインボー仙台310</v>
      </c>
      <c r="J3668" s="237" t="s">
        <v>10961</v>
      </c>
      <c r="K3668" s="237"/>
      <c r="L3668" s="237" t="s">
        <v>901</v>
      </c>
      <c r="M3668" s="237" t="s">
        <v>10962</v>
      </c>
      <c r="N3668" s="237" t="s">
        <v>10963</v>
      </c>
      <c r="O3668" s="237" t="s">
        <v>10964</v>
      </c>
      <c r="P3668" s="237" t="s">
        <v>8581</v>
      </c>
      <c r="Q3668" s="237" t="s">
        <v>9428</v>
      </c>
      <c r="R3668" s="237" t="s">
        <v>15723</v>
      </c>
      <c r="S3668" s="237" t="s">
        <v>10966</v>
      </c>
      <c r="T3668" s="237" t="s">
        <v>10967</v>
      </c>
      <c r="U3668" s="237" t="s">
        <v>15724</v>
      </c>
      <c r="V3668" s="237" t="s">
        <v>14625</v>
      </c>
      <c r="W3668" s="237"/>
      <c r="X3668" s="237"/>
      <c r="Y3668" s="237" t="s">
        <v>10963</v>
      </c>
      <c r="Z3668" s="237" t="s">
        <v>10964</v>
      </c>
      <c r="AA3668" s="237" t="str">
        <f t="shared" si="616"/>
        <v>オモイヤライフ</v>
      </c>
      <c r="AB3668" s="237" t="s">
        <v>8581</v>
      </c>
      <c r="AC3668" s="237" t="str">
        <f t="shared" si="617"/>
        <v>984</v>
      </c>
      <c r="AD3668" s="237" t="str">
        <f t="shared" si="618"/>
        <v>0051</v>
      </c>
      <c r="AE3668" s="237" t="s">
        <v>9428</v>
      </c>
      <c r="AF3668" s="237" t="s">
        <v>15723</v>
      </c>
      <c r="AG3668" s="237" t="str">
        <f t="shared" si="619"/>
        <v>仙台市若林区新寺一丁目５番26号レインボー仙台310号</v>
      </c>
      <c r="AH3668" s="237" t="s">
        <v>10966</v>
      </c>
      <c r="AI3668" s="237" t="s">
        <v>10967</v>
      </c>
      <c r="AJ3668" s="237" t="s">
        <v>260</v>
      </c>
    </row>
    <row r="3669" spans="1:36">
      <c r="A3669" s="237" t="str">
        <f t="shared" si="611"/>
        <v>0435301148計画相談支援</v>
      </c>
      <c r="B3669" s="237" t="s">
        <v>15725</v>
      </c>
      <c r="C3669" s="237" t="s">
        <v>15726</v>
      </c>
      <c r="D3669" s="237" t="str">
        <f t="shared" si="612"/>
        <v>ゴウドウガイシャミルハアト</v>
      </c>
      <c r="E3669" s="237" t="s">
        <v>4814</v>
      </c>
      <c r="F3669" s="237" t="str">
        <f t="shared" si="613"/>
        <v>984</v>
      </c>
      <c r="G3669" s="237" t="str">
        <f t="shared" si="614"/>
        <v>0047</v>
      </c>
      <c r="H3669" s="237" t="s">
        <v>15727</v>
      </c>
      <c r="I3669" s="237" t="str">
        <f t="shared" si="615"/>
        <v>仙台市若林区木ノ下一丁目21番18号</v>
      </c>
      <c r="J3669" s="237" t="s">
        <v>15728</v>
      </c>
      <c r="K3669" s="237" t="s">
        <v>15729</v>
      </c>
      <c r="L3669" s="237" t="s">
        <v>821</v>
      </c>
      <c r="M3669" s="237" t="s">
        <v>15730</v>
      </c>
      <c r="N3669" s="237" t="s">
        <v>15731</v>
      </c>
      <c r="O3669" s="237" t="s">
        <v>15732</v>
      </c>
      <c r="P3669" s="237" t="s">
        <v>9216</v>
      </c>
      <c r="Q3669" s="237" t="s">
        <v>9168</v>
      </c>
      <c r="R3669" s="237" t="s">
        <v>15733</v>
      </c>
      <c r="S3669" s="237" t="s">
        <v>15728</v>
      </c>
      <c r="T3669" s="237" t="s">
        <v>15729</v>
      </c>
      <c r="U3669" s="237" t="s">
        <v>15734</v>
      </c>
      <c r="V3669" s="237" t="s">
        <v>14641</v>
      </c>
      <c r="W3669" s="237"/>
      <c r="X3669" s="237"/>
      <c r="Y3669" s="237" t="s">
        <v>15731</v>
      </c>
      <c r="Z3669" s="237" t="s">
        <v>15732</v>
      </c>
      <c r="AA3669" s="237" t="str">
        <f t="shared" si="616"/>
        <v>ソウダンジギョウショタヌキサンチ</v>
      </c>
      <c r="AB3669" s="237" t="s">
        <v>9216</v>
      </c>
      <c r="AC3669" s="237" t="str">
        <f t="shared" si="617"/>
        <v>983</v>
      </c>
      <c r="AD3669" s="237" t="str">
        <f t="shared" si="618"/>
        <v>0803</v>
      </c>
      <c r="AE3669" s="237" t="s">
        <v>9168</v>
      </c>
      <c r="AF3669" s="237" t="s">
        <v>15733</v>
      </c>
      <c r="AG3669" s="237" t="str">
        <f t="shared" si="619"/>
        <v>仙台市宮城野区小田原二丁目２番25号第二飯田コーポ305号室</v>
      </c>
      <c r="AH3669" s="237" t="s">
        <v>15728</v>
      </c>
      <c r="AI3669" s="237" t="s">
        <v>15729</v>
      </c>
      <c r="AJ3669" s="237" t="s">
        <v>260</v>
      </c>
    </row>
    <row r="3670" spans="1:36">
      <c r="A3670" s="237" t="str">
        <f t="shared" si="611"/>
        <v>0435301148地域移行支援</v>
      </c>
      <c r="B3670" s="237" t="s">
        <v>15725</v>
      </c>
      <c r="C3670" s="237" t="s">
        <v>15726</v>
      </c>
      <c r="D3670" s="237" t="str">
        <f t="shared" si="612"/>
        <v>ゴウドウガイシャミルハアト</v>
      </c>
      <c r="E3670" s="237" t="s">
        <v>4814</v>
      </c>
      <c r="F3670" s="237" t="str">
        <f t="shared" si="613"/>
        <v>984</v>
      </c>
      <c r="G3670" s="237" t="str">
        <f t="shared" si="614"/>
        <v>0047</v>
      </c>
      <c r="H3670" s="237" t="s">
        <v>15727</v>
      </c>
      <c r="I3670" s="237" t="str">
        <f t="shared" si="615"/>
        <v>仙台市若林区木ノ下一丁目21番18号</v>
      </c>
      <c r="J3670" s="237" t="s">
        <v>15728</v>
      </c>
      <c r="K3670" s="237" t="s">
        <v>15729</v>
      </c>
      <c r="L3670" s="237" t="s">
        <v>821</v>
      </c>
      <c r="M3670" s="237" t="s">
        <v>15730</v>
      </c>
      <c r="N3670" s="237" t="s">
        <v>15731</v>
      </c>
      <c r="O3670" s="237" t="s">
        <v>15732</v>
      </c>
      <c r="P3670" s="237" t="s">
        <v>9216</v>
      </c>
      <c r="Q3670" s="237" t="s">
        <v>9168</v>
      </c>
      <c r="R3670" s="237" t="s">
        <v>15733</v>
      </c>
      <c r="S3670" s="237" t="s">
        <v>15728</v>
      </c>
      <c r="T3670" s="237" t="s">
        <v>15729</v>
      </c>
      <c r="U3670" s="237" t="s">
        <v>15734</v>
      </c>
      <c r="V3670" s="237" t="s">
        <v>14623</v>
      </c>
      <c r="W3670" s="237"/>
      <c r="X3670" s="237"/>
      <c r="Y3670" s="237" t="s">
        <v>15731</v>
      </c>
      <c r="Z3670" s="237" t="s">
        <v>15732</v>
      </c>
      <c r="AA3670" s="237" t="str">
        <f t="shared" si="616"/>
        <v>ソウダンジギョウショタヌキサンチ</v>
      </c>
      <c r="AB3670" s="237" t="s">
        <v>9216</v>
      </c>
      <c r="AC3670" s="237" t="str">
        <f t="shared" si="617"/>
        <v>983</v>
      </c>
      <c r="AD3670" s="237" t="str">
        <f t="shared" si="618"/>
        <v>0803</v>
      </c>
      <c r="AE3670" s="237" t="s">
        <v>9168</v>
      </c>
      <c r="AF3670" s="237" t="s">
        <v>15733</v>
      </c>
      <c r="AG3670" s="237" t="str">
        <f t="shared" si="619"/>
        <v>仙台市宮城野区小田原二丁目２番25号第二飯田コーポ305号室</v>
      </c>
      <c r="AH3670" s="237" t="s">
        <v>15728</v>
      </c>
      <c r="AI3670" s="237" t="s">
        <v>15729</v>
      </c>
      <c r="AJ3670" s="237" t="s">
        <v>260</v>
      </c>
    </row>
    <row r="3671" spans="1:36">
      <c r="A3671" s="237" t="str">
        <f t="shared" si="611"/>
        <v>0435301148地域定着支援</v>
      </c>
      <c r="B3671" s="237" t="s">
        <v>15725</v>
      </c>
      <c r="C3671" s="237" t="s">
        <v>15726</v>
      </c>
      <c r="D3671" s="237" t="str">
        <f t="shared" si="612"/>
        <v>ゴウドウガイシャミルハアト</v>
      </c>
      <c r="E3671" s="237" t="s">
        <v>4814</v>
      </c>
      <c r="F3671" s="237" t="str">
        <f t="shared" si="613"/>
        <v>984</v>
      </c>
      <c r="G3671" s="237" t="str">
        <f t="shared" si="614"/>
        <v>0047</v>
      </c>
      <c r="H3671" s="237" t="s">
        <v>15727</v>
      </c>
      <c r="I3671" s="237" t="str">
        <f t="shared" si="615"/>
        <v>仙台市若林区木ノ下一丁目21番18号</v>
      </c>
      <c r="J3671" s="237" t="s">
        <v>15728</v>
      </c>
      <c r="K3671" s="237" t="s">
        <v>15729</v>
      </c>
      <c r="L3671" s="237" t="s">
        <v>821</v>
      </c>
      <c r="M3671" s="237" t="s">
        <v>15730</v>
      </c>
      <c r="N3671" s="237" t="s">
        <v>15731</v>
      </c>
      <c r="O3671" s="237" t="s">
        <v>15732</v>
      </c>
      <c r="P3671" s="237" t="s">
        <v>9216</v>
      </c>
      <c r="Q3671" s="237" t="s">
        <v>9168</v>
      </c>
      <c r="R3671" s="237" t="s">
        <v>15733</v>
      </c>
      <c r="S3671" s="237" t="s">
        <v>15728</v>
      </c>
      <c r="T3671" s="237" t="s">
        <v>15729</v>
      </c>
      <c r="U3671" s="237" t="s">
        <v>15734</v>
      </c>
      <c r="V3671" s="237" t="s">
        <v>14625</v>
      </c>
      <c r="W3671" s="237"/>
      <c r="X3671" s="237"/>
      <c r="Y3671" s="237" t="s">
        <v>15731</v>
      </c>
      <c r="Z3671" s="237" t="s">
        <v>15732</v>
      </c>
      <c r="AA3671" s="237" t="str">
        <f t="shared" si="616"/>
        <v>ソウダンジギョウショタヌキサンチ</v>
      </c>
      <c r="AB3671" s="237" t="s">
        <v>9216</v>
      </c>
      <c r="AC3671" s="237" t="str">
        <f t="shared" si="617"/>
        <v>983</v>
      </c>
      <c r="AD3671" s="237" t="str">
        <f t="shared" si="618"/>
        <v>0803</v>
      </c>
      <c r="AE3671" s="237" t="s">
        <v>9168</v>
      </c>
      <c r="AF3671" s="237" t="s">
        <v>15733</v>
      </c>
      <c r="AG3671" s="237" t="str">
        <f t="shared" si="619"/>
        <v>仙台市宮城野区小田原二丁目２番25号第二飯田コーポ305号室</v>
      </c>
      <c r="AH3671" s="237" t="s">
        <v>15728</v>
      </c>
      <c r="AI3671" s="237" t="s">
        <v>15729</v>
      </c>
      <c r="AJ3671" s="237" t="s">
        <v>260</v>
      </c>
    </row>
    <row r="3672" spans="1:36">
      <c r="A3672" s="237" t="str">
        <f t="shared" si="611"/>
        <v>0435301155計画相談支援</v>
      </c>
      <c r="B3672" s="237" t="s">
        <v>10969</v>
      </c>
      <c r="C3672" s="237" t="s">
        <v>10970</v>
      </c>
      <c r="D3672" s="237" t="str">
        <f t="shared" si="612"/>
        <v>シャカイフクシホウジンライフノガッコウ</v>
      </c>
      <c r="E3672" s="237" t="s">
        <v>7279</v>
      </c>
      <c r="F3672" s="237" t="str">
        <f t="shared" si="613"/>
        <v>984</v>
      </c>
      <c r="G3672" s="237" t="str">
        <f t="shared" si="614"/>
        <v>0838</v>
      </c>
      <c r="H3672" s="237" t="s">
        <v>10971</v>
      </c>
      <c r="I3672" s="237" t="str">
        <f t="shared" si="615"/>
        <v>仙台市若林区上飯田字天神１番１</v>
      </c>
      <c r="J3672" s="237" t="s">
        <v>10972</v>
      </c>
      <c r="K3672" s="237" t="s">
        <v>10973</v>
      </c>
      <c r="L3672" s="237" t="s">
        <v>248</v>
      </c>
      <c r="M3672" s="237" t="s">
        <v>10974</v>
      </c>
      <c r="N3672" s="237" t="s">
        <v>15735</v>
      </c>
      <c r="O3672" s="237" t="s">
        <v>15736</v>
      </c>
      <c r="P3672" s="237" t="s">
        <v>7279</v>
      </c>
      <c r="Q3672" s="237" t="s">
        <v>9428</v>
      </c>
      <c r="R3672" s="237" t="s">
        <v>11006</v>
      </c>
      <c r="S3672" s="237" t="s">
        <v>15737</v>
      </c>
      <c r="T3672" s="237" t="s">
        <v>10973</v>
      </c>
      <c r="U3672" s="237" t="s">
        <v>15738</v>
      </c>
      <c r="V3672" s="237" t="s">
        <v>14641</v>
      </c>
      <c r="W3672" s="237"/>
      <c r="X3672" s="237"/>
      <c r="Y3672" s="237" t="s">
        <v>15735</v>
      </c>
      <c r="Z3672" s="237" t="s">
        <v>15736</v>
      </c>
      <c r="AA3672" s="237" t="str">
        <f t="shared" si="616"/>
        <v>ハギノカゼソウダンシエンセンター</v>
      </c>
      <c r="AB3672" s="237" t="s">
        <v>7279</v>
      </c>
      <c r="AC3672" s="237" t="str">
        <f t="shared" si="617"/>
        <v>984</v>
      </c>
      <c r="AD3672" s="237" t="str">
        <f t="shared" si="618"/>
        <v>0838</v>
      </c>
      <c r="AE3672" s="237" t="s">
        <v>9428</v>
      </c>
      <c r="AF3672" s="237" t="s">
        <v>11006</v>
      </c>
      <c r="AG3672" s="237" t="str">
        <f t="shared" si="619"/>
        <v>仙台市若林区上飯田字天神１番地の１</v>
      </c>
      <c r="AH3672" s="237" t="s">
        <v>15737</v>
      </c>
      <c r="AI3672" s="237" t="s">
        <v>10973</v>
      </c>
      <c r="AJ3672" s="237" t="s">
        <v>260</v>
      </c>
    </row>
    <row r="3673" spans="1:36">
      <c r="A3673" s="237" t="str">
        <f t="shared" si="611"/>
        <v>0435301155地域移行支援</v>
      </c>
      <c r="B3673" s="237" t="s">
        <v>10969</v>
      </c>
      <c r="C3673" s="237" t="s">
        <v>10970</v>
      </c>
      <c r="D3673" s="237" t="str">
        <f t="shared" si="612"/>
        <v>シャカイフクシホウジンライフノガッコウ</v>
      </c>
      <c r="E3673" s="237" t="s">
        <v>7279</v>
      </c>
      <c r="F3673" s="237" t="str">
        <f t="shared" si="613"/>
        <v>984</v>
      </c>
      <c r="G3673" s="237" t="str">
        <f t="shared" si="614"/>
        <v>0838</v>
      </c>
      <c r="H3673" s="237" t="s">
        <v>10971</v>
      </c>
      <c r="I3673" s="237" t="str">
        <f t="shared" si="615"/>
        <v>仙台市若林区上飯田字天神１番１</v>
      </c>
      <c r="J3673" s="237" t="s">
        <v>10972</v>
      </c>
      <c r="K3673" s="237" t="s">
        <v>10973</v>
      </c>
      <c r="L3673" s="237" t="s">
        <v>248</v>
      </c>
      <c r="M3673" s="237" t="s">
        <v>10974</v>
      </c>
      <c r="N3673" s="237" t="s">
        <v>15735</v>
      </c>
      <c r="O3673" s="237" t="s">
        <v>15736</v>
      </c>
      <c r="P3673" s="237" t="s">
        <v>7279</v>
      </c>
      <c r="Q3673" s="237" t="s">
        <v>9428</v>
      </c>
      <c r="R3673" s="237" t="s">
        <v>11006</v>
      </c>
      <c r="S3673" s="237" t="s">
        <v>15737</v>
      </c>
      <c r="T3673" s="237" t="s">
        <v>10973</v>
      </c>
      <c r="U3673" s="237" t="s">
        <v>15738</v>
      </c>
      <c r="V3673" s="237" t="s">
        <v>14623</v>
      </c>
      <c r="W3673" s="237"/>
      <c r="X3673" s="237"/>
      <c r="Y3673" s="237" t="s">
        <v>15735</v>
      </c>
      <c r="Z3673" s="237" t="s">
        <v>15736</v>
      </c>
      <c r="AA3673" s="237" t="str">
        <f t="shared" si="616"/>
        <v>ハギノカゼソウダンシエンセンター</v>
      </c>
      <c r="AB3673" s="237" t="s">
        <v>7279</v>
      </c>
      <c r="AC3673" s="237" t="str">
        <f t="shared" si="617"/>
        <v>984</v>
      </c>
      <c r="AD3673" s="237" t="str">
        <f t="shared" si="618"/>
        <v>0838</v>
      </c>
      <c r="AE3673" s="237" t="s">
        <v>9428</v>
      </c>
      <c r="AF3673" s="237" t="s">
        <v>11006</v>
      </c>
      <c r="AG3673" s="237" t="str">
        <f t="shared" si="619"/>
        <v>仙台市若林区上飯田字天神１番地の１</v>
      </c>
      <c r="AH3673" s="237" t="s">
        <v>15737</v>
      </c>
      <c r="AI3673" s="237" t="s">
        <v>10973</v>
      </c>
      <c r="AJ3673" s="237" t="s">
        <v>260</v>
      </c>
    </row>
    <row r="3674" spans="1:36">
      <c r="A3674" s="237" t="str">
        <f t="shared" si="611"/>
        <v>0435301155地域定着支援</v>
      </c>
      <c r="B3674" s="237" t="s">
        <v>10969</v>
      </c>
      <c r="C3674" s="237" t="s">
        <v>10970</v>
      </c>
      <c r="D3674" s="237" t="str">
        <f t="shared" si="612"/>
        <v>シャカイフクシホウジンライフノガッコウ</v>
      </c>
      <c r="E3674" s="237" t="s">
        <v>7279</v>
      </c>
      <c r="F3674" s="237" t="str">
        <f t="shared" si="613"/>
        <v>984</v>
      </c>
      <c r="G3674" s="237" t="str">
        <f t="shared" si="614"/>
        <v>0838</v>
      </c>
      <c r="H3674" s="237" t="s">
        <v>10971</v>
      </c>
      <c r="I3674" s="237" t="str">
        <f t="shared" si="615"/>
        <v>仙台市若林区上飯田字天神１番１</v>
      </c>
      <c r="J3674" s="237" t="s">
        <v>10972</v>
      </c>
      <c r="K3674" s="237" t="s">
        <v>10973</v>
      </c>
      <c r="L3674" s="237" t="s">
        <v>248</v>
      </c>
      <c r="M3674" s="237" t="s">
        <v>10974</v>
      </c>
      <c r="N3674" s="237" t="s">
        <v>15735</v>
      </c>
      <c r="O3674" s="237" t="s">
        <v>15736</v>
      </c>
      <c r="P3674" s="237" t="s">
        <v>7279</v>
      </c>
      <c r="Q3674" s="237" t="s">
        <v>9428</v>
      </c>
      <c r="R3674" s="237" t="s">
        <v>11006</v>
      </c>
      <c r="S3674" s="237" t="s">
        <v>15737</v>
      </c>
      <c r="T3674" s="237" t="s">
        <v>10973</v>
      </c>
      <c r="U3674" s="237" t="s">
        <v>15738</v>
      </c>
      <c r="V3674" s="237" t="s">
        <v>14625</v>
      </c>
      <c r="W3674" s="237"/>
      <c r="X3674" s="237"/>
      <c r="Y3674" s="237" t="s">
        <v>15735</v>
      </c>
      <c r="Z3674" s="237" t="s">
        <v>15736</v>
      </c>
      <c r="AA3674" s="237" t="str">
        <f t="shared" si="616"/>
        <v>ハギノカゼソウダンシエンセンター</v>
      </c>
      <c r="AB3674" s="237" t="s">
        <v>7279</v>
      </c>
      <c r="AC3674" s="237" t="str">
        <f t="shared" si="617"/>
        <v>984</v>
      </c>
      <c r="AD3674" s="237" t="str">
        <f t="shared" si="618"/>
        <v>0838</v>
      </c>
      <c r="AE3674" s="237" t="s">
        <v>9428</v>
      </c>
      <c r="AF3674" s="237" t="s">
        <v>11006</v>
      </c>
      <c r="AG3674" s="237" t="str">
        <f t="shared" si="619"/>
        <v>仙台市若林区上飯田字天神１番地の１</v>
      </c>
      <c r="AH3674" s="237" t="s">
        <v>15737</v>
      </c>
      <c r="AI3674" s="237" t="s">
        <v>10973</v>
      </c>
      <c r="AJ3674" s="237" t="s">
        <v>260</v>
      </c>
    </row>
    <row r="3675" spans="1:36">
      <c r="A3675" s="237" t="str">
        <f t="shared" si="611"/>
        <v>0435301163計画相談支援</v>
      </c>
      <c r="B3675" s="237" t="s">
        <v>15739</v>
      </c>
      <c r="C3675" s="237" t="s">
        <v>15740</v>
      </c>
      <c r="D3675" s="237" t="str">
        <f t="shared" si="612"/>
        <v>カブシキガイシャプリサート</v>
      </c>
      <c r="E3675" s="237" t="s">
        <v>10885</v>
      </c>
      <c r="F3675" s="237" t="str">
        <f t="shared" si="613"/>
        <v>984</v>
      </c>
      <c r="G3675" s="237" t="str">
        <f t="shared" si="614"/>
        <v>0835</v>
      </c>
      <c r="H3675" s="237" t="s">
        <v>15741</v>
      </c>
      <c r="I3675" s="237" t="str">
        <f t="shared" si="615"/>
        <v>仙台市若林区今泉一丁目６番２号</v>
      </c>
      <c r="J3675" s="237" t="s">
        <v>8158</v>
      </c>
      <c r="K3675" s="237" t="s">
        <v>15742</v>
      </c>
      <c r="L3675" s="237" t="s">
        <v>339</v>
      </c>
      <c r="M3675" s="237" t="s">
        <v>15743</v>
      </c>
      <c r="N3675" s="237" t="s">
        <v>15744</v>
      </c>
      <c r="O3675" s="237" t="s">
        <v>15745</v>
      </c>
      <c r="P3675" s="237" t="s">
        <v>11064</v>
      </c>
      <c r="Q3675" s="237" t="s">
        <v>9428</v>
      </c>
      <c r="R3675" s="237" t="s">
        <v>15746</v>
      </c>
      <c r="S3675" s="237" t="s">
        <v>15747</v>
      </c>
      <c r="T3675" s="237" t="s">
        <v>15748</v>
      </c>
      <c r="U3675" s="237" t="s">
        <v>15749</v>
      </c>
      <c r="V3675" s="237" t="s">
        <v>14641</v>
      </c>
      <c r="W3675" s="237"/>
      <c r="X3675" s="237"/>
      <c r="Y3675" s="237" t="s">
        <v>15744</v>
      </c>
      <c r="Z3675" s="237" t="s">
        <v>15745</v>
      </c>
      <c r="AA3675" s="237" t="str">
        <f t="shared" si="616"/>
        <v>プリサートソウダンシエンジギョウショ</v>
      </c>
      <c r="AB3675" s="237" t="s">
        <v>11064</v>
      </c>
      <c r="AC3675" s="237" t="str">
        <f t="shared" si="617"/>
        <v>984</v>
      </c>
      <c r="AD3675" s="237" t="str">
        <f t="shared" si="618"/>
        <v>0030</v>
      </c>
      <c r="AE3675" s="237" t="s">
        <v>9428</v>
      </c>
      <c r="AF3675" s="237" t="s">
        <v>15746</v>
      </c>
      <c r="AG3675" s="237" t="str">
        <f t="shared" si="619"/>
        <v>仙台市若林区荒井東一丁目６番地の１　アクロスプラザ荒井東２階</v>
      </c>
      <c r="AH3675" s="237" t="s">
        <v>15747</v>
      </c>
      <c r="AI3675" s="237" t="s">
        <v>15748</v>
      </c>
      <c r="AJ3675" s="237" t="s">
        <v>261</v>
      </c>
    </row>
    <row r="3676" spans="1:36">
      <c r="A3676" s="237" t="str">
        <f t="shared" si="611"/>
        <v>0435400031相談支援事業</v>
      </c>
      <c r="B3676" s="237" t="s">
        <v>11108</v>
      </c>
      <c r="C3676" s="237" t="s">
        <v>11109</v>
      </c>
      <c r="D3676" s="237" t="str">
        <f t="shared" si="612"/>
        <v>シャカイフクシホウジンキョウセイフクシカイ</v>
      </c>
      <c r="E3676" s="237" t="s">
        <v>2317</v>
      </c>
      <c r="F3676" s="237" t="str">
        <f t="shared" si="613"/>
        <v>981</v>
      </c>
      <c r="G3676" s="237" t="str">
        <f t="shared" si="614"/>
        <v>1102</v>
      </c>
      <c r="H3676" s="237" t="s">
        <v>11110</v>
      </c>
      <c r="I3676" s="237" t="str">
        <f t="shared" si="615"/>
        <v>仙台市太白区袋原五丁目12番1号</v>
      </c>
      <c r="J3676" s="237" t="s">
        <v>11111</v>
      </c>
      <c r="K3676" s="237" t="s">
        <v>11112</v>
      </c>
      <c r="L3676" s="237" t="s">
        <v>353</v>
      </c>
      <c r="M3676" s="237" t="s">
        <v>11113</v>
      </c>
      <c r="N3676" s="237" t="s">
        <v>15750</v>
      </c>
      <c r="O3676" s="237" t="s">
        <v>15751</v>
      </c>
      <c r="P3676" s="237" t="s">
        <v>9527</v>
      </c>
      <c r="Q3676" s="237" t="s">
        <v>7382</v>
      </c>
      <c r="R3676" s="237" t="s">
        <v>15752</v>
      </c>
      <c r="S3676" s="237" t="s">
        <v>15753</v>
      </c>
      <c r="T3676" s="237" t="s">
        <v>15753</v>
      </c>
      <c r="U3676" s="237" t="s">
        <v>15754</v>
      </c>
      <c r="V3676" s="237" t="s">
        <v>14621</v>
      </c>
      <c r="W3676" s="237"/>
      <c r="X3676" s="237"/>
      <c r="Y3676" s="237" t="s">
        <v>15750</v>
      </c>
      <c r="Z3676" s="237" t="s">
        <v>15751</v>
      </c>
      <c r="AA3676" s="237" t="str">
        <f t="shared" si="616"/>
        <v>センダイシシロウマルショウガイシャセイカツシエンセンター</v>
      </c>
      <c r="AB3676" s="237" t="s">
        <v>9527</v>
      </c>
      <c r="AC3676" s="237" t="str">
        <f t="shared" si="617"/>
        <v>981</v>
      </c>
      <c r="AD3676" s="237" t="str">
        <f t="shared" si="618"/>
        <v>1101</v>
      </c>
      <c r="AE3676" s="237" t="s">
        <v>7382</v>
      </c>
      <c r="AF3676" s="237" t="s">
        <v>15752</v>
      </c>
      <c r="AG3676" s="237" t="str">
        <f t="shared" si="619"/>
        <v>仙台市太白区四郎丸字大宮２６－１四郎丸市営住宅10－111号</v>
      </c>
      <c r="AH3676" s="237" t="s">
        <v>15753</v>
      </c>
      <c r="AI3676" s="237" t="s">
        <v>15753</v>
      </c>
      <c r="AJ3676" s="237" t="s">
        <v>332</v>
      </c>
    </row>
    <row r="3677" spans="1:36">
      <c r="A3677" s="237" t="str">
        <f t="shared" si="611"/>
        <v>0435400049相談支援事業</v>
      </c>
      <c r="B3677" s="237" t="s">
        <v>11708</v>
      </c>
      <c r="C3677" s="237" t="s">
        <v>11709</v>
      </c>
      <c r="D3677" s="237" t="str">
        <f t="shared" si="612"/>
        <v>シャカイフクシホウジンフレアイノモリ</v>
      </c>
      <c r="E3677" s="237" t="s">
        <v>2317</v>
      </c>
      <c r="F3677" s="237" t="str">
        <f t="shared" si="613"/>
        <v>981</v>
      </c>
      <c r="G3677" s="237" t="str">
        <f t="shared" si="614"/>
        <v>1102</v>
      </c>
      <c r="H3677" s="237" t="s">
        <v>11710</v>
      </c>
      <c r="I3677" s="237" t="str">
        <f t="shared" si="615"/>
        <v>仙台市太白区袋原5丁目１７－３３</v>
      </c>
      <c r="J3677" s="237" t="s">
        <v>11711</v>
      </c>
      <c r="K3677" s="237" t="s">
        <v>11712</v>
      </c>
      <c r="L3677" s="237" t="s">
        <v>248</v>
      </c>
      <c r="M3677" s="237" t="s">
        <v>11713</v>
      </c>
      <c r="N3677" s="237" t="s">
        <v>15755</v>
      </c>
      <c r="O3677" s="237" t="s">
        <v>15756</v>
      </c>
      <c r="P3677" s="237" t="s">
        <v>2317</v>
      </c>
      <c r="Q3677" s="237" t="s">
        <v>7382</v>
      </c>
      <c r="R3677" s="237" t="s">
        <v>11710</v>
      </c>
      <c r="S3677" s="237" t="s">
        <v>15757</v>
      </c>
      <c r="T3677" s="237" t="s">
        <v>15758</v>
      </c>
      <c r="U3677" s="237" t="s">
        <v>15759</v>
      </c>
      <c r="V3677" s="237" t="s">
        <v>14621</v>
      </c>
      <c r="W3677" s="237"/>
      <c r="X3677" s="237"/>
      <c r="Y3677" s="237" t="s">
        <v>15760</v>
      </c>
      <c r="Z3677" s="237" t="s">
        <v>15761</v>
      </c>
      <c r="AA3677" s="237" t="str">
        <f t="shared" si="616"/>
        <v>ヒマワリライフサポートセンター</v>
      </c>
      <c r="AB3677" s="237" t="s">
        <v>2317</v>
      </c>
      <c r="AC3677" s="237" t="str">
        <f t="shared" si="617"/>
        <v>981</v>
      </c>
      <c r="AD3677" s="237" t="str">
        <f t="shared" si="618"/>
        <v>1102</v>
      </c>
      <c r="AE3677" s="237" t="s">
        <v>7382</v>
      </c>
      <c r="AF3677" s="237" t="s">
        <v>11710</v>
      </c>
      <c r="AG3677" s="237" t="str">
        <f t="shared" si="619"/>
        <v>仙台市太白区袋原5丁目１７－３３</v>
      </c>
      <c r="AH3677" s="237" t="s">
        <v>15757</v>
      </c>
      <c r="AI3677" s="237" t="s">
        <v>15758</v>
      </c>
      <c r="AJ3677" s="237" t="s">
        <v>260</v>
      </c>
    </row>
    <row r="3678" spans="1:36">
      <c r="A3678" s="237" t="str">
        <f t="shared" si="611"/>
        <v>0435400049計画相談支援</v>
      </c>
      <c r="B3678" s="237" t="s">
        <v>11708</v>
      </c>
      <c r="C3678" s="237" t="s">
        <v>11709</v>
      </c>
      <c r="D3678" s="237" t="str">
        <f t="shared" si="612"/>
        <v>シャカイフクシホウジンフレアイノモリ</v>
      </c>
      <c r="E3678" s="237" t="s">
        <v>2317</v>
      </c>
      <c r="F3678" s="237" t="str">
        <f t="shared" si="613"/>
        <v>981</v>
      </c>
      <c r="G3678" s="237" t="str">
        <f t="shared" si="614"/>
        <v>1102</v>
      </c>
      <c r="H3678" s="237" t="s">
        <v>11710</v>
      </c>
      <c r="I3678" s="237" t="str">
        <f t="shared" si="615"/>
        <v>仙台市太白区袋原5丁目１７－３３</v>
      </c>
      <c r="J3678" s="237" t="s">
        <v>11711</v>
      </c>
      <c r="K3678" s="237" t="s">
        <v>11712</v>
      </c>
      <c r="L3678" s="237" t="s">
        <v>248</v>
      </c>
      <c r="M3678" s="237" t="s">
        <v>11713</v>
      </c>
      <c r="N3678" s="237" t="s">
        <v>15755</v>
      </c>
      <c r="O3678" s="237" t="s">
        <v>15756</v>
      </c>
      <c r="P3678" s="237" t="s">
        <v>2317</v>
      </c>
      <c r="Q3678" s="237" t="s">
        <v>7382</v>
      </c>
      <c r="R3678" s="237" t="s">
        <v>11710</v>
      </c>
      <c r="S3678" s="237" t="s">
        <v>15757</v>
      </c>
      <c r="T3678" s="237" t="s">
        <v>15758</v>
      </c>
      <c r="U3678" s="237" t="s">
        <v>15759</v>
      </c>
      <c r="V3678" s="237" t="s">
        <v>14641</v>
      </c>
      <c r="W3678" s="237"/>
      <c r="X3678" s="237"/>
      <c r="Y3678" s="237" t="s">
        <v>15755</v>
      </c>
      <c r="Z3678" s="237" t="s">
        <v>15756</v>
      </c>
      <c r="AA3678" s="237" t="str">
        <f t="shared" si="616"/>
        <v>ショウガイシャソウダンシエンジギョウショヒマワリライフサポートセンター</v>
      </c>
      <c r="AB3678" s="237" t="s">
        <v>2317</v>
      </c>
      <c r="AC3678" s="237" t="str">
        <f t="shared" si="617"/>
        <v>981</v>
      </c>
      <c r="AD3678" s="237" t="str">
        <f t="shared" si="618"/>
        <v>1102</v>
      </c>
      <c r="AE3678" s="237" t="s">
        <v>7382</v>
      </c>
      <c r="AF3678" s="237" t="s">
        <v>11710</v>
      </c>
      <c r="AG3678" s="237" t="str">
        <f t="shared" si="619"/>
        <v>仙台市太白区袋原5丁目１７－３３</v>
      </c>
      <c r="AH3678" s="237" t="s">
        <v>15757</v>
      </c>
      <c r="AI3678" s="237" t="s">
        <v>15758</v>
      </c>
      <c r="AJ3678" s="237" t="s">
        <v>260</v>
      </c>
    </row>
    <row r="3679" spans="1:36">
      <c r="A3679" s="237" t="str">
        <f t="shared" si="611"/>
        <v>0435400049地域移行支援</v>
      </c>
      <c r="B3679" s="237" t="s">
        <v>11708</v>
      </c>
      <c r="C3679" s="237" t="s">
        <v>11709</v>
      </c>
      <c r="D3679" s="237" t="str">
        <f t="shared" si="612"/>
        <v>シャカイフクシホウジンフレアイノモリ</v>
      </c>
      <c r="E3679" s="237" t="s">
        <v>2317</v>
      </c>
      <c r="F3679" s="237" t="str">
        <f t="shared" si="613"/>
        <v>981</v>
      </c>
      <c r="G3679" s="237" t="str">
        <f t="shared" si="614"/>
        <v>1102</v>
      </c>
      <c r="H3679" s="237" t="s">
        <v>11710</v>
      </c>
      <c r="I3679" s="237" t="str">
        <f t="shared" si="615"/>
        <v>仙台市太白区袋原5丁目１７－３３</v>
      </c>
      <c r="J3679" s="237" t="s">
        <v>11711</v>
      </c>
      <c r="K3679" s="237" t="s">
        <v>11712</v>
      </c>
      <c r="L3679" s="237" t="s">
        <v>248</v>
      </c>
      <c r="M3679" s="237" t="s">
        <v>11713</v>
      </c>
      <c r="N3679" s="237" t="s">
        <v>15755</v>
      </c>
      <c r="O3679" s="237" t="s">
        <v>15756</v>
      </c>
      <c r="P3679" s="237" t="s">
        <v>2317</v>
      </c>
      <c r="Q3679" s="237" t="s">
        <v>7382</v>
      </c>
      <c r="R3679" s="237" t="s">
        <v>11710</v>
      </c>
      <c r="S3679" s="237" t="s">
        <v>15757</v>
      </c>
      <c r="T3679" s="237" t="s">
        <v>15758</v>
      </c>
      <c r="U3679" s="237" t="s">
        <v>15759</v>
      </c>
      <c r="V3679" s="237" t="s">
        <v>14623</v>
      </c>
      <c r="W3679" s="237"/>
      <c r="X3679" s="237"/>
      <c r="Y3679" s="237" t="s">
        <v>15755</v>
      </c>
      <c r="Z3679" s="237" t="s">
        <v>15756</v>
      </c>
      <c r="AA3679" s="237" t="str">
        <f t="shared" si="616"/>
        <v>ショウガイシャソウダンシエンジギョウショヒマワリライフサポートセンター</v>
      </c>
      <c r="AB3679" s="237" t="s">
        <v>2317</v>
      </c>
      <c r="AC3679" s="237" t="str">
        <f t="shared" si="617"/>
        <v>981</v>
      </c>
      <c r="AD3679" s="237" t="str">
        <f t="shared" si="618"/>
        <v>1102</v>
      </c>
      <c r="AE3679" s="237" t="s">
        <v>7382</v>
      </c>
      <c r="AF3679" s="237" t="s">
        <v>11710</v>
      </c>
      <c r="AG3679" s="237" t="str">
        <f t="shared" si="619"/>
        <v>仙台市太白区袋原5丁目１７－３３</v>
      </c>
      <c r="AH3679" s="237" t="s">
        <v>15757</v>
      </c>
      <c r="AI3679" s="237" t="s">
        <v>15758</v>
      </c>
      <c r="AJ3679" s="237" t="s">
        <v>260</v>
      </c>
    </row>
    <row r="3680" spans="1:36">
      <c r="A3680" s="237" t="str">
        <f t="shared" si="611"/>
        <v>0435400049地域定着支援</v>
      </c>
      <c r="B3680" s="237" t="s">
        <v>11708</v>
      </c>
      <c r="C3680" s="237" t="s">
        <v>11709</v>
      </c>
      <c r="D3680" s="237" t="str">
        <f t="shared" si="612"/>
        <v>シャカイフクシホウジンフレアイノモリ</v>
      </c>
      <c r="E3680" s="237" t="s">
        <v>2317</v>
      </c>
      <c r="F3680" s="237" t="str">
        <f t="shared" si="613"/>
        <v>981</v>
      </c>
      <c r="G3680" s="237" t="str">
        <f t="shared" si="614"/>
        <v>1102</v>
      </c>
      <c r="H3680" s="237" t="s">
        <v>11710</v>
      </c>
      <c r="I3680" s="237" t="str">
        <f t="shared" si="615"/>
        <v>仙台市太白区袋原5丁目１７－３３</v>
      </c>
      <c r="J3680" s="237" t="s">
        <v>11711</v>
      </c>
      <c r="K3680" s="237" t="s">
        <v>11712</v>
      </c>
      <c r="L3680" s="237" t="s">
        <v>248</v>
      </c>
      <c r="M3680" s="237" t="s">
        <v>11713</v>
      </c>
      <c r="N3680" s="237" t="s">
        <v>15755</v>
      </c>
      <c r="O3680" s="237" t="s">
        <v>15756</v>
      </c>
      <c r="P3680" s="237" t="s">
        <v>2317</v>
      </c>
      <c r="Q3680" s="237" t="s">
        <v>7382</v>
      </c>
      <c r="R3680" s="237" t="s">
        <v>11710</v>
      </c>
      <c r="S3680" s="237" t="s">
        <v>15757</v>
      </c>
      <c r="T3680" s="237" t="s">
        <v>15758</v>
      </c>
      <c r="U3680" s="237" t="s">
        <v>15759</v>
      </c>
      <c r="V3680" s="237" t="s">
        <v>14625</v>
      </c>
      <c r="W3680" s="237"/>
      <c r="X3680" s="237"/>
      <c r="Y3680" s="237" t="s">
        <v>15755</v>
      </c>
      <c r="Z3680" s="237" t="s">
        <v>15756</v>
      </c>
      <c r="AA3680" s="237" t="str">
        <f t="shared" si="616"/>
        <v>ショウガイシャソウダンシエンジギョウショヒマワリライフサポートセンター</v>
      </c>
      <c r="AB3680" s="237" t="s">
        <v>2317</v>
      </c>
      <c r="AC3680" s="237" t="str">
        <f t="shared" si="617"/>
        <v>981</v>
      </c>
      <c r="AD3680" s="237" t="str">
        <f t="shared" si="618"/>
        <v>1102</v>
      </c>
      <c r="AE3680" s="237" t="s">
        <v>7382</v>
      </c>
      <c r="AF3680" s="237" t="s">
        <v>11710</v>
      </c>
      <c r="AG3680" s="237" t="str">
        <f t="shared" si="619"/>
        <v>仙台市太白区袋原5丁目１７－３３</v>
      </c>
      <c r="AH3680" s="237" t="s">
        <v>15757</v>
      </c>
      <c r="AI3680" s="237" t="s">
        <v>15758</v>
      </c>
      <c r="AJ3680" s="237" t="s">
        <v>260</v>
      </c>
    </row>
    <row r="3681" spans="1:36">
      <c r="A3681" s="237" t="str">
        <f t="shared" si="611"/>
        <v>0435400056相談支援事業</v>
      </c>
      <c r="B3681" s="237" t="s">
        <v>6981</v>
      </c>
      <c r="C3681" s="237" t="s">
        <v>6982</v>
      </c>
      <c r="D3681" s="237" t="str">
        <f t="shared" si="612"/>
        <v>シャカイフクシホウジンセンダイシテヲツナグイクセイカイ</v>
      </c>
      <c r="E3681" s="237" t="s">
        <v>6983</v>
      </c>
      <c r="F3681" s="237" t="str">
        <f t="shared" si="613"/>
        <v>980</v>
      </c>
      <c r="G3681" s="237" t="str">
        <f t="shared" si="614"/>
        <v>0022</v>
      </c>
      <c r="H3681" s="237" t="s">
        <v>6984</v>
      </c>
      <c r="I3681" s="237" t="str">
        <f t="shared" si="615"/>
        <v>仙台市青葉区五橋二丁目１２番２号</v>
      </c>
      <c r="J3681" s="237" t="s">
        <v>6985</v>
      </c>
      <c r="K3681" s="237" t="s">
        <v>6986</v>
      </c>
      <c r="L3681" s="237" t="s">
        <v>248</v>
      </c>
      <c r="M3681" s="237" t="s">
        <v>6987</v>
      </c>
      <c r="N3681" s="237" t="s">
        <v>15762</v>
      </c>
      <c r="O3681" s="237" t="s">
        <v>15763</v>
      </c>
      <c r="P3681" s="237" t="s">
        <v>11147</v>
      </c>
      <c r="Q3681" s="237" t="s">
        <v>7382</v>
      </c>
      <c r="R3681" s="237" t="s">
        <v>11296</v>
      </c>
      <c r="S3681" s="237" t="s">
        <v>15764</v>
      </c>
      <c r="T3681" s="237" t="s">
        <v>11298</v>
      </c>
      <c r="U3681" s="237" t="s">
        <v>15765</v>
      </c>
      <c r="V3681" s="237" t="s">
        <v>14621</v>
      </c>
      <c r="W3681" s="237"/>
      <c r="X3681" s="237"/>
      <c r="Y3681" s="237" t="s">
        <v>15766</v>
      </c>
      <c r="Z3681" s="237" t="s">
        <v>15767</v>
      </c>
      <c r="AA3681" s="237" t="str">
        <f t="shared" si="616"/>
        <v>チイキセイカツ・リョウイクトウシエンセンター　サポートハギ</v>
      </c>
      <c r="AB3681" s="237" t="s">
        <v>11147</v>
      </c>
      <c r="AC3681" s="237" t="str">
        <f t="shared" si="617"/>
        <v>982</v>
      </c>
      <c r="AD3681" s="237" t="str">
        <f t="shared" si="618"/>
        <v>0014</v>
      </c>
      <c r="AE3681" s="237" t="s">
        <v>7382</v>
      </c>
      <c r="AF3681" s="237" t="s">
        <v>15768</v>
      </c>
      <c r="AG3681" s="237" t="str">
        <f t="shared" si="619"/>
        <v>仙台市太白区大野田字宮脇１０-１</v>
      </c>
      <c r="AH3681" s="237" t="s">
        <v>11881</v>
      </c>
      <c r="AI3681" s="237" t="s">
        <v>11298</v>
      </c>
      <c r="AJ3681" s="237" t="s">
        <v>260</v>
      </c>
    </row>
    <row r="3682" spans="1:36">
      <c r="A3682" s="237" t="str">
        <f t="shared" si="611"/>
        <v>0435400056計画相談支援</v>
      </c>
      <c r="B3682" s="237" t="s">
        <v>6981</v>
      </c>
      <c r="C3682" s="237" t="s">
        <v>6982</v>
      </c>
      <c r="D3682" s="237" t="str">
        <f t="shared" si="612"/>
        <v>シャカイフクシホウジンセンダイシテヲツナグイクセイカイ</v>
      </c>
      <c r="E3682" s="237" t="s">
        <v>6983</v>
      </c>
      <c r="F3682" s="237" t="str">
        <f t="shared" si="613"/>
        <v>980</v>
      </c>
      <c r="G3682" s="237" t="str">
        <f t="shared" si="614"/>
        <v>0022</v>
      </c>
      <c r="H3682" s="237" t="s">
        <v>6984</v>
      </c>
      <c r="I3682" s="237" t="str">
        <f t="shared" si="615"/>
        <v>仙台市青葉区五橋二丁目１２番２号</v>
      </c>
      <c r="J3682" s="237" t="s">
        <v>6985</v>
      </c>
      <c r="K3682" s="237" t="s">
        <v>6986</v>
      </c>
      <c r="L3682" s="237" t="s">
        <v>248</v>
      </c>
      <c r="M3682" s="237" t="s">
        <v>6987</v>
      </c>
      <c r="N3682" s="237" t="s">
        <v>15762</v>
      </c>
      <c r="O3682" s="237" t="s">
        <v>15763</v>
      </c>
      <c r="P3682" s="237" t="s">
        <v>11147</v>
      </c>
      <c r="Q3682" s="237" t="s">
        <v>7382</v>
      </c>
      <c r="R3682" s="237" t="s">
        <v>11296</v>
      </c>
      <c r="S3682" s="237" t="s">
        <v>15764</v>
      </c>
      <c r="T3682" s="237" t="s">
        <v>11298</v>
      </c>
      <c r="U3682" s="237" t="s">
        <v>15765</v>
      </c>
      <c r="V3682" s="237" t="s">
        <v>14641</v>
      </c>
      <c r="W3682" s="237"/>
      <c r="X3682" s="237"/>
      <c r="Y3682" s="237" t="s">
        <v>15762</v>
      </c>
      <c r="Z3682" s="237" t="s">
        <v>15763</v>
      </c>
      <c r="AA3682" s="237" t="str">
        <f t="shared" si="616"/>
        <v>ショウガイシャソウダンシエンジギョウショサポートハギ</v>
      </c>
      <c r="AB3682" s="237" t="s">
        <v>11147</v>
      </c>
      <c r="AC3682" s="237" t="str">
        <f t="shared" si="617"/>
        <v>982</v>
      </c>
      <c r="AD3682" s="237" t="str">
        <f t="shared" si="618"/>
        <v>0014</v>
      </c>
      <c r="AE3682" s="237" t="s">
        <v>7382</v>
      </c>
      <c r="AF3682" s="237" t="s">
        <v>11296</v>
      </c>
      <c r="AG3682" s="237" t="str">
        <f t="shared" si="619"/>
        <v>仙台市太白区大野田五丁目23番地の３</v>
      </c>
      <c r="AH3682" s="237" t="s">
        <v>15764</v>
      </c>
      <c r="AI3682" s="237" t="s">
        <v>11298</v>
      </c>
      <c r="AJ3682" s="237" t="s">
        <v>260</v>
      </c>
    </row>
    <row r="3683" spans="1:36">
      <c r="A3683" s="237" t="str">
        <f t="shared" si="611"/>
        <v>0435400056地域移行支援</v>
      </c>
      <c r="B3683" s="237" t="s">
        <v>6981</v>
      </c>
      <c r="C3683" s="237" t="s">
        <v>6982</v>
      </c>
      <c r="D3683" s="237" t="str">
        <f t="shared" si="612"/>
        <v>シャカイフクシホウジンセンダイシテヲツナグイクセイカイ</v>
      </c>
      <c r="E3683" s="237" t="s">
        <v>6983</v>
      </c>
      <c r="F3683" s="237" t="str">
        <f t="shared" si="613"/>
        <v>980</v>
      </c>
      <c r="G3683" s="237" t="str">
        <f t="shared" si="614"/>
        <v>0022</v>
      </c>
      <c r="H3683" s="237" t="s">
        <v>6984</v>
      </c>
      <c r="I3683" s="237" t="str">
        <f t="shared" si="615"/>
        <v>仙台市青葉区五橋二丁目１２番２号</v>
      </c>
      <c r="J3683" s="237" t="s">
        <v>6985</v>
      </c>
      <c r="K3683" s="237" t="s">
        <v>6986</v>
      </c>
      <c r="L3683" s="237" t="s">
        <v>248</v>
      </c>
      <c r="M3683" s="237" t="s">
        <v>6987</v>
      </c>
      <c r="N3683" s="237" t="s">
        <v>15762</v>
      </c>
      <c r="O3683" s="237" t="s">
        <v>15763</v>
      </c>
      <c r="P3683" s="237" t="s">
        <v>11147</v>
      </c>
      <c r="Q3683" s="237" t="s">
        <v>7382</v>
      </c>
      <c r="R3683" s="237" t="s">
        <v>11296</v>
      </c>
      <c r="S3683" s="237" t="s">
        <v>15764</v>
      </c>
      <c r="T3683" s="237" t="s">
        <v>11298</v>
      </c>
      <c r="U3683" s="237" t="s">
        <v>15765</v>
      </c>
      <c r="V3683" s="237" t="s">
        <v>14623</v>
      </c>
      <c r="W3683" s="237"/>
      <c r="X3683" s="237"/>
      <c r="Y3683" s="237" t="s">
        <v>15762</v>
      </c>
      <c r="Z3683" s="237" t="s">
        <v>15763</v>
      </c>
      <c r="AA3683" s="237" t="str">
        <f t="shared" si="616"/>
        <v>ショウガイシャソウダンシエンジギョウショサポートハギ</v>
      </c>
      <c r="AB3683" s="237" t="s">
        <v>11147</v>
      </c>
      <c r="AC3683" s="237" t="str">
        <f t="shared" si="617"/>
        <v>982</v>
      </c>
      <c r="AD3683" s="237" t="str">
        <f t="shared" si="618"/>
        <v>0014</v>
      </c>
      <c r="AE3683" s="237" t="s">
        <v>7382</v>
      </c>
      <c r="AF3683" s="237" t="s">
        <v>11296</v>
      </c>
      <c r="AG3683" s="237" t="str">
        <f t="shared" si="619"/>
        <v>仙台市太白区大野田五丁目23番地の３</v>
      </c>
      <c r="AH3683" s="237" t="s">
        <v>15764</v>
      </c>
      <c r="AI3683" s="237" t="s">
        <v>11298</v>
      </c>
      <c r="AJ3683" s="237" t="s">
        <v>260</v>
      </c>
    </row>
    <row r="3684" spans="1:36">
      <c r="A3684" s="237" t="str">
        <f t="shared" si="611"/>
        <v>0435400056地域定着支援</v>
      </c>
      <c r="B3684" s="237" t="s">
        <v>6981</v>
      </c>
      <c r="C3684" s="237" t="s">
        <v>6982</v>
      </c>
      <c r="D3684" s="237" t="str">
        <f t="shared" si="612"/>
        <v>シャカイフクシホウジンセンダイシテヲツナグイクセイカイ</v>
      </c>
      <c r="E3684" s="237" t="s">
        <v>6983</v>
      </c>
      <c r="F3684" s="237" t="str">
        <f t="shared" si="613"/>
        <v>980</v>
      </c>
      <c r="G3684" s="237" t="str">
        <f t="shared" si="614"/>
        <v>0022</v>
      </c>
      <c r="H3684" s="237" t="s">
        <v>6984</v>
      </c>
      <c r="I3684" s="237" t="str">
        <f t="shared" si="615"/>
        <v>仙台市青葉区五橋二丁目１２番２号</v>
      </c>
      <c r="J3684" s="237" t="s">
        <v>6985</v>
      </c>
      <c r="K3684" s="237" t="s">
        <v>6986</v>
      </c>
      <c r="L3684" s="237" t="s">
        <v>248</v>
      </c>
      <c r="M3684" s="237" t="s">
        <v>6987</v>
      </c>
      <c r="N3684" s="237" t="s">
        <v>15762</v>
      </c>
      <c r="O3684" s="237" t="s">
        <v>15763</v>
      </c>
      <c r="P3684" s="237" t="s">
        <v>11147</v>
      </c>
      <c r="Q3684" s="237" t="s">
        <v>7382</v>
      </c>
      <c r="R3684" s="237" t="s">
        <v>11296</v>
      </c>
      <c r="S3684" s="237" t="s">
        <v>15764</v>
      </c>
      <c r="T3684" s="237" t="s">
        <v>11298</v>
      </c>
      <c r="U3684" s="237" t="s">
        <v>15765</v>
      </c>
      <c r="V3684" s="237" t="s">
        <v>14625</v>
      </c>
      <c r="W3684" s="237"/>
      <c r="X3684" s="237"/>
      <c r="Y3684" s="237" t="s">
        <v>15762</v>
      </c>
      <c r="Z3684" s="237" t="s">
        <v>15763</v>
      </c>
      <c r="AA3684" s="237" t="str">
        <f t="shared" si="616"/>
        <v>ショウガイシャソウダンシエンジギョウショサポートハギ</v>
      </c>
      <c r="AB3684" s="237" t="s">
        <v>11147</v>
      </c>
      <c r="AC3684" s="237" t="str">
        <f t="shared" si="617"/>
        <v>982</v>
      </c>
      <c r="AD3684" s="237" t="str">
        <f t="shared" si="618"/>
        <v>0014</v>
      </c>
      <c r="AE3684" s="237" t="s">
        <v>7382</v>
      </c>
      <c r="AF3684" s="237" t="s">
        <v>11296</v>
      </c>
      <c r="AG3684" s="237" t="str">
        <f t="shared" si="619"/>
        <v>仙台市太白区大野田五丁目23番地の３</v>
      </c>
      <c r="AH3684" s="237" t="s">
        <v>15764</v>
      </c>
      <c r="AI3684" s="237" t="s">
        <v>11298</v>
      </c>
      <c r="AJ3684" s="237" t="s">
        <v>260</v>
      </c>
    </row>
    <row r="3685" spans="1:36">
      <c r="A3685" s="237" t="str">
        <f t="shared" si="611"/>
        <v>0435400064相談支援事業</v>
      </c>
      <c r="B3685" s="237" t="s">
        <v>15590</v>
      </c>
      <c r="C3685" s="237" t="s">
        <v>15591</v>
      </c>
      <c r="D3685" s="237" t="str">
        <f t="shared" si="612"/>
        <v>ザイダンホウジンセンダイシショウガイシャフクシキョウカイ</v>
      </c>
      <c r="E3685" s="237" t="s">
        <v>6983</v>
      </c>
      <c r="F3685" s="237" t="str">
        <f t="shared" si="613"/>
        <v>980</v>
      </c>
      <c r="G3685" s="237" t="str">
        <f t="shared" si="614"/>
        <v>0022</v>
      </c>
      <c r="H3685" s="237" t="s">
        <v>15592</v>
      </c>
      <c r="I3685" s="237" t="str">
        <f t="shared" si="615"/>
        <v>仙台市青葉区五橋二丁目１２－２福祉プラザ８階</v>
      </c>
      <c r="J3685" s="237" t="s">
        <v>7963</v>
      </c>
      <c r="K3685" s="237" t="s">
        <v>15593</v>
      </c>
      <c r="L3685" s="237" t="s">
        <v>353</v>
      </c>
      <c r="M3685" s="237" t="s">
        <v>7965</v>
      </c>
      <c r="N3685" s="237" t="s">
        <v>15769</v>
      </c>
      <c r="O3685" s="237" t="s">
        <v>15770</v>
      </c>
      <c r="P3685" s="237" t="s">
        <v>11091</v>
      </c>
      <c r="Q3685" s="237" t="s">
        <v>7382</v>
      </c>
      <c r="R3685" s="237" t="s">
        <v>15771</v>
      </c>
      <c r="S3685" s="237" t="s">
        <v>15772</v>
      </c>
      <c r="T3685" s="237" t="s">
        <v>15772</v>
      </c>
      <c r="U3685" s="237" t="s">
        <v>15773</v>
      </c>
      <c r="V3685" s="237" t="s">
        <v>14621</v>
      </c>
      <c r="W3685" s="237"/>
      <c r="X3685" s="237"/>
      <c r="Y3685" s="237" t="s">
        <v>15774</v>
      </c>
      <c r="Z3685" s="237" t="s">
        <v>15775</v>
      </c>
      <c r="AA3685" s="237" t="str">
        <f t="shared" si="616"/>
        <v>センダイシタイハクショウガイシャセイカツシエンセンター</v>
      </c>
      <c r="AB3685" s="237" t="s">
        <v>11091</v>
      </c>
      <c r="AC3685" s="237" t="str">
        <f t="shared" si="617"/>
        <v>982</v>
      </c>
      <c r="AD3685" s="237" t="str">
        <f t="shared" si="618"/>
        <v>0012</v>
      </c>
      <c r="AE3685" s="237" t="s">
        <v>7382</v>
      </c>
      <c r="AF3685" s="237" t="s">
        <v>15771</v>
      </c>
      <c r="AG3685" s="237" t="str">
        <f t="shared" si="619"/>
        <v>仙台市太白区長町南１丁目６－１０</v>
      </c>
      <c r="AH3685" s="237" t="s">
        <v>15772</v>
      </c>
      <c r="AI3685" s="237" t="s">
        <v>15772</v>
      </c>
      <c r="AJ3685" s="237" t="s">
        <v>260</v>
      </c>
    </row>
    <row r="3686" spans="1:36">
      <c r="A3686" s="237" t="str">
        <f t="shared" si="611"/>
        <v>0435400064計画相談支援</v>
      </c>
      <c r="B3686" s="237" t="s">
        <v>15590</v>
      </c>
      <c r="C3686" s="237" t="s">
        <v>15591</v>
      </c>
      <c r="D3686" s="237" t="str">
        <f t="shared" si="612"/>
        <v>ザイダンホウジンセンダイシショウガイシャフクシキョウカイ</v>
      </c>
      <c r="E3686" s="237" t="s">
        <v>6983</v>
      </c>
      <c r="F3686" s="237" t="str">
        <f t="shared" si="613"/>
        <v>980</v>
      </c>
      <c r="G3686" s="237" t="str">
        <f t="shared" si="614"/>
        <v>0022</v>
      </c>
      <c r="H3686" s="237" t="s">
        <v>15592</v>
      </c>
      <c r="I3686" s="237" t="str">
        <f t="shared" si="615"/>
        <v>仙台市青葉区五橋二丁目１２－２福祉プラザ８階</v>
      </c>
      <c r="J3686" s="237" t="s">
        <v>7963</v>
      </c>
      <c r="K3686" s="237" t="s">
        <v>15593</v>
      </c>
      <c r="L3686" s="237" t="s">
        <v>353</v>
      </c>
      <c r="M3686" s="237" t="s">
        <v>7965</v>
      </c>
      <c r="N3686" s="237" t="s">
        <v>15769</v>
      </c>
      <c r="O3686" s="237" t="s">
        <v>15770</v>
      </c>
      <c r="P3686" s="237" t="s">
        <v>11091</v>
      </c>
      <c r="Q3686" s="237" t="s">
        <v>7382</v>
      </c>
      <c r="R3686" s="237" t="s">
        <v>15771</v>
      </c>
      <c r="S3686" s="237" t="s">
        <v>15772</v>
      </c>
      <c r="T3686" s="237" t="s">
        <v>15772</v>
      </c>
      <c r="U3686" s="237" t="s">
        <v>15773</v>
      </c>
      <c r="V3686" s="237" t="s">
        <v>14641</v>
      </c>
      <c r="W3686" s="237"/>
      <c r="X3686" s="237"/>
      <c r="Y3686" s="237" t="s">
        <v>15769</v>
      </c>
      <c r="Z3686" s="237" t="s">
        <v>15770</v>
      </c>
      <c r="AA3686" s="237" t="str">
        <f t="shared" si="616"/>
        <v>ショウガイシャソウダンシエンジギョウショ　ハンズタイハク</v>
      </c>
      <c r="AB3686" s="237" t="s">
        <v>11091</v>
      </c>
      <c r="AC3686" s="237" t="str">
        <f t="shared" si="617"/>
        <v>982</v>
      </c>
      <c r="AD3686" s="237" t="str">
        <f t="shared" si="618"/>
        <v>0012</v>
      </c>
      <c r="AE3686" s="237" t="s">
        <v>7382</v>
      </c>
      <c r="AF3686" s="237" t="s">
        <v>15771</v>
      </c>
      <c r="AG3686" s="237" t="str">
        <f t="shared" si="619"/>
        <v>仙台市太白区長町南１丁目６－１０</v>
      </c>
      <c r="AH3686" s="237" t="s">
        <v>15772</v>
      </c>
      <c r="AI3686" s="237" t="s">
        <v>15772</v>
      </c>
      <c r="AJ3686" s="237" t="s">
        <v>332</v>
      </c>
    </row>
    <row r="3687" spans="1:36">
      <c r="A3687" s="237" t="str">
        <f t="shared" si="611"/>
        <v>0435400064地域移行支援</v>
      </c>
      <c r="B3687" s="237" t="s">
        <v>15590</v>
      </c>
      <c r="C3687" s="237" t="s">
        <v>15591</v>
      </c>
      <c r="D3687" s="237" t="str">
        <f t="shared" si="612"/>
        <v>ザイダンホウジンセンダイシショウガイシャフクシキョウカイ</v>
      </c>
      <c r="E3687" s="237" t="s">
        <v>6983</v>
      </c>
      <c r="F3687" s="237" t="str">
        <f t="shared" si="613"/>
        <v>980</v>
      </c>
      <c r="G3687" s="237" t="str">
        <f t="shared" si="614"/>
        <v>0022</v>
      </c>
      <c r="H3687" s="237" t="s">
        <v>15592</v>
      </c>
      <c r="I3687" s="237" t="str">
        <f t="shared" si="615"/>
        <v>仙台市青葉区五橋二丁目１２－２福祉プラザ８階</v>
      </c>
      <c r="J3687" s="237" t="s">
        <v>7963</v>
      </c>
      <c r="K3687" s="237" t="s">
        <v>15593</v>
      </c>
      <c r="L3687" s="237" t="s">
        <v>353</v>
      </c>
      <c r="M3687" s="237" t="s">
        <v>7965</v>
      </c>
      <c r="N3687" s="237" t="s">
        <v>15769</v>
      </c>
      <c r="O3687" s="237" t="s">
        <v>15770</v>
      </c>
      <c r="P3687" s="237" t="s">
        <v>11091</v>
      </c>
      <c r="Q3687" s="237" t="s">
        <v>7382</v>
      </c>
      <c r="R3687" s="237" t="s">
        <v>15771</v>
      </c>
      <c r="S3687" s="237" t="s">
        <v>15772</v>
      </c>
      <c r="T3687" s="237" t="s">
        <v>15772</v>
      </c>
      <c r="U3687" s="237" t="s">
        <v>15773</v>
      </c>
      <c r="V3687" s="237" t="s">
        <v>14623</v>
      </c>
      <c r="W3687" s="237"/>
      <c r="X3687" s="237"/>
      <c r="Y3687" s="237" t="s">
        <v>15769</v>
      </c>
      <c r="Z3687" s="237" t="s">
        <v>15770</v>
      </c>
      <c r="AA3687" s="237" t="str">
        <f t="shared" si="616"/>
        <v>ショウガイシャソウダンシエンジギョウショ　ハンズタイハク</v>
      </c>
      <c r="AB3687" s="237" t="s">
        <v>11091</v>
      </c>
      <c r="AC3687" s="237" t="str">
        <f t="shared" si="617"/>
        <v>982</v>
      </c>
      <c r="AD3687" s="237" t="str">
        <f t="shared" si="618"/>
        <v>0012</v>
      </c>
      <c r="AE3687" s="237" t="s">
        <v>7382</v>
      </c>
      <c r="AF3687" s="237" t="s">
        <v>15771</v>
      </c>
      <c r="AG3687" s="237" t="str">
        <f t="shared" si="619"/>
        <v>仙台市太白区長町南１丁目６－１０</v>
      </c>
      <c r="AH3687" s="237" t="s">
        <v>15772</v>
      </c>
      <c r="AI3687" s="237" t="s">
        <v>15772</v>
      </c>
      <c r="AJ3687" s="237" t="s">
        <v>332</v>
      </c>
    </row>
    <row r="3688" spans="1:36">
      <c r="A3688" s="237" t="str">
        <f t="shared" si="611"/>
        <v>0435400064地域定着支援</v>
      </c>
      <c r="B3688" s="237" t="s">
        <v>15590</v>
      </c>
      <c r="C3688" s="237" t="s">
        <v>15591</v>
      </c>
      <c r="D3688" s="237" t="str">
        <f t="shared" si="612"/>
        <v>ザイダンホウジンセンダイシショウガイシャフクシキョウカイ</v>
      </c>
      <c r="E3688" s="237" t="s">
        <v>6983</v>
      </c>
      <c r="F3688" s="237" t="str">
        <f t="shared" si="613"/>
        <v>980</v>
      </c>
      <c r="G3688" s="237" t="str">
        <f t="shared" si="614"/>
        <v>0022</v>
      </c>
      <c r="H3688" s="237" t="s">
        <v>15592</v>
      </c>
      <c r="I3688" s="237" t="str">
        <f t="shared" si="615"/>
        <v>仙台市青葉区五橋二丁目１２－２福祉プラザ８階</v>
      </c>
      <c r="J3688" s="237" t="s">
        <v>7963</v>
      </c>
      <c r="K3688" s="237" t="s">
        <v>15593</v>
      </c>
      <c r="L3688" s="237" t="s">
        <v>353</v>
      </c>
      <c r="M3688" s="237" t="s">
        <v>7965</v>
      </c>
      <c r="N3688" s="237" t="s">
        <v>15769</v>
      </c>
      <c r="O3688" s="237" t="s">
        <v>15770</v>
      </c>
      <c r="P3688" s="237" t="s">
        <v>11091</v>
      </c>
      <c r="Q3688" s="237" t="s">
        <v>7382</v>
      </c>
      <c r="R3688" s="237" t="s">
        <v>15771</v>
      </c>
      <c r="S3688" s="237" t="s">
        <v>15772</v>
      </c>
      <c r="T3688" s="237" t="s">
        <v>15772</v>
      </c>
      <c r="U3688" s="237" t="s">
        <v>15773</v>
      </c>
      <c r="V3688" s="237" t="s">
        <v>14625</v>
      </c>
      <c r="W3688" s="237"/>
      <c r="X3688" s="237"/>
      <c r="Y3688" s="237" t="s">
        <v>15769</v>
      </c>
      <c r="Z3688" s="237" t="s">
        <v>15770</v>
      </c>
      <c r="AA3688" s="237" t="str">
        <f t="shared" si="616"/>
        <v>ショウガイシャソウダンシエンジギョウショ　ハンズタイハク</v>
      </c>
      <c r="AB3688" s="237" t="s">
        <v>11091</v>
      </c>
      <c r="AC3688" s="237" t="str">
        <f t="shared" si="617"/>
        <v>982</v>
      </c>
      <c r="AD3688" s="237" t="str">
        <f t="shared" si="618"/>
        <v>0012</v>
      </c>
      <c r="AE3688" s="237" t="s">
        <v>7382</v>
      </c>
      <c r="AF3688" s="237" t="s">
        <v>15771</v>
      </c>
      <c r="AG3688" s="237" t="str">
        <f t="shared" si="619"/>
        <v>仙台市太白区長町南１丁目６－１０</v>
      </c>
      <c r="AH3688" s="237" t="s">
        <v>15772</v>
      </c>
      <c r="AI3688" s="237" t="s">
        <v>15772</v>
      </c>
      <c r="AJ3688" s="237" t="s">
        <v>332</v>
      </c>
    </row>
    <row r="3689" spans="1:36">
      <c r="A3689" s="237" t="str">
        <f t="shared" si="611"/>
        <v>0435401195計画相談支援</v>
      </c>
      <c r="B3689" s="237" t="s">
        <v>7961</v>
      </c>
      <c r="C3689" s="237" t="s">
        <v>7962</v>
      </c>
      <c r="D3689" s="237" t="str">
        <f t="shared" si="612"/>
        <v>シャカイフクシホウジンセンダイシショウガイシャフクシキョウカイ</v>
      </c>
      <c r="E3689" s="237" t="s">
        <v>6983</v>
      </c>
      <c r="F3689" s="237" t="str">
        <f t="shared" si="613"/>
        <v>980</v>
      </c>
      <c r="G3689" s="237" t="str">
        <f t="shared" si="614"/>
        <v>0022</v>
      </c>
      <c r="H3689" s="237" t="s">
        <v>6984</v>
      </c>
      <c r="I3689" s="237" t="str">
        <f t="shared" si="615"/>
        <v>仙台市青葉区五橋二丁目１２番２号</v>
      </c>
      <c r="J3689" s="237" t="s">
        <v>7963</v>
      </c>
      <c r="K3689" s="237" t="s">
        <v>7964</v>
      </c>
      <c r="L3689" s="237" t="s">
        <v>353</v>
      </c>
      <c r="M3689" s="237" t="s">
        <v>7965</v>
      </c>
      <c r="N3689" s="237" t="s">
        <v>15776</v>
      </c>
      <c r="O3689" s="237" t="s">
        <v>15777</v>
      </c>
      <c r="P3689" s="237" t="s">
        <v>11091</v>
      </c>
      <c r="Q3689" s="237" t="s">
        <v>7382</v>
      </c>
      <c r="R3689" s="237" t="s">
        <v>15778</v>
      </c>
      <c r="S3689" s="237" t="s">
        <v>15779</v>
      </c>
      <c r="T3689" s="237" t="s">
        <v>15779</v>
      </c>
      <c r="U3689" s="237" t="s">
        <v>15780</v>
      </c>
      <c r="V3689" s="237" t="s">
        <v>14641</v>
      </c>
      <c r="W3689" s="237"/>
      <c r="X3689" s="237"/>
      <c r="Y3689" s="237" t="s">
        <v>15776</v>
      </c>
      <c r="Z3689" s="237" t="s">
        <v>15777</v>
      </c>
      <c r="AA3689" s="237" t="str">
        <f t="shared" si="616"/>
        <v>ショウガイシャソウダンシエンジギョウショハンズタイハク</v>
      </c>
      <c r="AB3689" s="237" t="s">
        <v>11091</v>
      </c>
      <c r="AC3689" s="237" t="str">
        <f t="shared" si="617"/>
        <v>982</v>
      </c>
      <c r="AD3689" s="237" t="str">
        <f t="shared" si="618"/>
        <v>0012</v>
      </c>
      <c r="AE3689" s="237" t="s">
        <v>7382</v>
      </c>
      <c r="AF3689" s="237" t="s">
        <v>15778</v>
      </c>
      <c r="AG3689" s="237" t="str">
        <f t="shared" si="619"/>
        <v>仙台市太白区長町南1丁目6-10　仙台市太白障害者福祉センター内</v>
      </c>
      <c r="AH3689" s="237" t="s">
        <v>15779</v>
      </c>
      <c r="AI3689" s="237" t="s">
        <v>15779</v>
      </c>
      <c r="AJ3689" s="237" t="s">
        <v>260</v>
      </c>
    </row>
    <row r="3690" spans="1:36">
      <c r="A3690" s="237" t="str">
        <f t="shared" si="611"/>
        <v>0435401195地域移行支援</v>
      </c>
      <c r="B3690" s="237" t="s">
        <v>7961</v>
      </c>
      <c r="C3690" s="237" t="s">
        <v>7962</v>
      </c>
      <c r="D3690" s="237" t="str">
        <f t="shared" si="612"/>
        <v>シャカイフクシホウジンセンダイシショウガイシャフクシキョウカイ</v>
      </c>
      <c r="E3690" s="237" t="s">
        <v>6983</v>
      </c>
      <c r="F3690" s="237" t="str">
        <f t="shared" si="613"/>
        <v>980</v>
      </c>
      <c r="G3690" s="237" t="str">
        <f t="shared" si="614"/>
        <v>0022</v>
      </c>
      <c r="H3690" s="237" t="s">
        <v>6984</v>
      </c>
      <c r="I3690" s="237" t="str">
        <f t="shared" si="615"/>
        <v>仙台市青葉区五橋二丁目１２番２号</v>
      </c>
      <c r="J3690" s="237" t="s">
        <v>7963</v>
      </c>
      <c r="K3690" s="237" t="s">
        <v>7964</v>
      </c>
      <c r="L3690" s="237" t="s">
        <v>353</v>
      </c>
      <c r="M3690" s="237" t="s">
        <v>7965</v>
      </c>
      <c r="N3690" s="237" t="s">
        <v>15776</v>
      </c>
      <c r="O3690" s="237" t="s">
        <v>15777</v>
      </c>
      <c r="P3690" s="237" t="s">
        <v>11091</v>
      </c>
      <c r="Q3690" s="237" t="s">
        <v>7382</v>
      </c>
      <c r="R3690" s="237" t="s">
        <v>15778</v>
      </c>
      <c r="S3690" s="237" t="s">
        <v>15779</v>
      </c>
      <c r="T3690" s="237" t="s">
        <v>15779</v>
      </c>
      <c r="U3690" s="237" t="s">
        <v>15780</v>
      </c>
      <c r="V3690" s="237" t="s">
        <v>14623</v>
      </c>
      <c r="W3690" s="237"/>
      <c r="X3690" s="237"/>
      <c r="Y3690" s="237" t="s">
        <v>15776</v>
      </c>
      <c r="Z3690" s="237" t="s">
        <v>15777</v>
      </c>
      <c r="AA3690" s="237" t="str">
        <f t="shared" si="616"/>
        <v>ショウガイシャソウダンシエンジギョウショハンズタイハク</v>
      </c>
      <c r="AB3690" s="237" t="s">
        <v>11091</v>
      </c>
      <c r="AC3690" s="237" t="str">
        <f t="shared" si="617"/>
        <v>982</v>
      </c>
      <c r="AD3690" s="237" t="str">
        <f t="shared" si="618"/>
        <v>0012</v>
      </c>
      <c r="AE3690" s="237" t="s">
        <v>7382</v>
      </c>
      <c r="AF3690" s="237" t="s">
        <v>15778</v>
      </c>
      <c r="AG3690" s="237" t="str">
        <f t="shared" si="619"/>
        <v>仙台市太白区長町南1丁目6-10　仙台市太白障害者福祉センター内</v>
      </c>
      <c r="AH3690" s="237" t="s">
        <v>15779</v>
      </c>
      <c r="AI3690" s="237" t="s">
        <v>15779</v>
      </c>
      <c r="AJ3690" s="237" t="s">
        <v>260</v>
      </c>
    </row>
    <row r="3691" spans="1:36">
      <c r="A3691" s="237" t="str">
        <f t="shared" si="611"/>
        <v>0435401195地域定着支援</v>
      </c>
      <c r="B3691" s="237" t="s">
        <v>7961</v>
      </c>
      <c r="C3691" s="237" t="s">
        <v>7962</v>
      </c>
      <c r="D3691" s="237" t="str">
        <f t="shared" si="612"/>
        <v>シャカイフクシホウジンセンダイシショウガイシャフクシキョウカイ</v>
      </c>
      <c r="E3691" s="237" t="s">
        <v>6983</v>
      </c>
      <c r="F3691" s="237" t="str">
        <f t="shared" si="613"/>
        <v>980</v>
      </c>
      <c r="G3691" s="237" t="str">
        <f t="shared" si="614"/>
        <v>0022</v>
      </c>
      <c r="H3691" s="237" t="s">
        <v>6984</v>
      </c>
      <c r="I3691" s="237" t="str">
        <f t="shared" si="615"/>
        <v>仙台市青葉区五橋二丁目１２番２号</v>
      </c>
      <c r="J3691" s="237" t="s">
        <v>7963</v>
      </c>
      <c r="K3691" s="237" t="s">
        <v>7964</v>
      </c>
      <c r="L3691" s="237" t="s">
        <v>353</v>
      </c>
      <c r="M3691" s="237" t="s">
        <v>7965</v>
      </c>
      <c r="N3691" s="237" t="s">
        <v>15776</v>
      </c>
      <c r="O3691" s="237" t="s">
        <v>15777</v>
      </c>
      <c r="P3691" s="237" t="s">
        <v>11091</v>
      </c>
      <c r="Q3691" s="237" t="s">
        <v>7382</v>
      </c>
      <c r="R3691" s="237" t="s">
        <v>15778</v>
      </c>
      <c r="S3691" s="237" t="s">
        <v>15779</v>
      </c>
      <c r="T3691" s="237" t="s">
        <v>15779</v>
      </c>
      <c r="U3691" s="237" t="s">
        <v>15780</v>
      </c>
      <c r="V3691" s="237" t="s">
        <v>14625</v>
      </c>
      <c r="W3691" s="237"/>
      <c r="X3691" s="237"/>
      <c r="Y3691" s="237" t="s">
        <v>15776</v>
      </c>
      <c r="Z3691" s="237" t="s">
        <v>15777</v>
      </c>
      <c r="AA3691" s="237" t="str">
        <f t="shared" si="616"/>
        <v>ショウガイシャソウダンシエンジギョウショハンズタイハク</v>
      </c>
      <c r="AB3691" s="237" t="s">
        <v>11091</v>
      </c>
      <c r="AC3691" s="237" t="str">
        <f t="shared" si="617"/>
        <v>982</v>
      </c>
      <c r="AD3691" s="237" t="str">
        <f t="shared" si="618"/>
        <v>0012</v>
      </c>
      <c r="AE3691" s="237" t="s">
        <v>7382</v>
      </c>
      <c r="AF3691" s="237" t="s">
        <v>15778</v>
      </c>
      <c r="AG3691" s="237" t="str">
        <f t="shared" si="619"/>
        <v>仙台市太白区長町南1丁目6-10　仙台市太白障害者福祉センター内</v>
      </c>
      <c r="AH3691" s="237" t="s">
        <v>15779</v>
      </c>
      <c r="AI3691" s="237" t="s">
        <v>15779</v>
      </c>
      <c r="AJ3691" s="237" t="s">
        <v>260</v>
      </c>
    </row>
    <row r="3692" spans="1:36">
      <c r="A3692" s="237" t="str">
        <f t="shared" si="611"/>
        <v>0435401245計画相談支援</v>
      </c>
      <c r="B3692" s="237" t="s">
        <v>7893</v>
      </c>
      <c r="C3692" s="237" t="s">
        <v>7894</v>
      </c>
      <c r="D3692" s="237" t="str">
        <f t="shared" si="612"/>
        <v>シャカイフクシホウジンポッケコミュニティネットワーク</v>
      </c>
      <c r="E3692" s="237" t="s">
        <v>7895</v>
      </c>
      <c r="F3692" s="237" t="str">
        <f t="shared" si="613"/>
        <v>982</v>
      </c>
      <c r="G3692" s="237" t="str">
        <f t="shared" si="614"/>
        <v>0222</v>
      </c>
      <c r="H3692" s="237" t="s">
        <v>7896</v>
      </c>
      <c r="I3692" s="237" t="str">
        <f t="shared" si="615"/>
        <v>仙台市太白区人来田二丁目２番１号</v>
      </c>
      <c r="J3692" s="237" t="s">
        <v>7897</v>
      </c>
      <c r="K3692" s="237" t="s">
        <v>7898</v>
      </c>
      <c r="L3692" s="237" t="s">
        <v>248</v>
      </c>
      <c r="M3692" s="237" t="s">
        <v>7899</v>
      </c>
      <c r="N3692" s="237" t="s">
        <v>15781</v>
      </c>
      <c r="O3692" s="237" t="s">
        <v>15782</v>
      </c>
      <c r="P3692" s="237" t="s">
        <v>7895</v>
      </c>
      <c r="Q3692" s="237" t="s">
        <v>7382</v>
      </c>
      <c r="R3692" s="237" t="s">
        <v>7896</v>
      </c>
      <c r="S3692" s="237" t="s">
        <v>7897</v>
      </c>
      <c r="T3692" s="237" t="s">
        <v>7898</v>
      </c>
      <c r="U3692" s="237" t="s">
        <v>15783</v>
      </c>
      <c r="V3692" s="237" t="s">
        <v>14641</v>
      </c>
      <c r="W3692" s="237"/>
      <c r="X3692" s="237"/>
      <c r="Y3692" s="237" t="s">
        <v>15781</v>
      </c>
      <c r="Z3692" s="237" t="s">
        <v>15782</v>
      </c>
      <c r="AA3692" s="237" t="str">
        <f t="shared" si="616"/>
        <v>グッディ　ポッケ</v>
      </c>
      <c r="AB3692" s="237" t="s">
        <v>7895</v>
      </c>
      <c r="AC3692" s="237" t="str">
        <f t="shared" si="617"/>
        <v>982</v>
      </c>
      <c r="AD3692" s="237" t="str">
        <f t="shared" si="618"/>
        <v>0222</v>
      </c>
      <c r="AE3692" s="237" t="s">
        <v>7382</v>
      </c>
      <c r="AF3692" s="237" t="s">
        <v>7896</v>
      </c>
      <c r="AG3692" s="237" t="str">
        <f t="shared" si="619"/>
        <v>仙台市太白区人来田二丁目２番１号</v>
      </c>
      <c r="AH3692" s="237" t="s">
        <v>7897</v>
      </c>
      <c r="AI3692" s="237" t="s">
        <v>7898</v>
      </c>
      <c r="AJ3692" s="237" t="s">
        <v>260</v>
      </c>
    </row>
    <row r="3693" spans="1:36">
      <c r="A3693" s="237" t="str">
        <f t="shared" si="611"/>
        <v>0435401252計画相談支援</v>
      </c>
      <c r="B3693" s="237" t="s">
        <v>11171</v>
      </c>
      <c r="C3693" s="237" t="s">
        <v>11172</v>
      </c>
      <c r="D3693" s="237" t="str">
        <f t="shared" si="612"/>
        <v>トクテイヒエイリカツドウホウジンチイキセイカツオウエンダンセンダイ</v>
      </c>
      <c r="E3693" s="237" t="s">
        <v>11173</v>
      </c>
      <c r="F3693" s="237" t="str">
        <f t="shared" si="613"/>
        <v>982</v>
      </c>
      <c r="G3693" s="237" t="str">
        <f t="shared" si="614"/>
        <v>0036</v>
      </c>
      <c r="H3693" s="237" t="s">
        <v>11174</v>
      </c>
      <c r="I3693" s="237" t="str">
        <f t="shared" si="615"/>
        <v>仙台市太白区富沢南一丁目３番地の１　第５小島ビル102</v>
      </c>
      <c r="J3693" s="237" t="s">
        <v>11175</v>
      </c>
      <c r="K3693" s="237" t="s">
        <v>11176</v>
      </c>
      <c r="L3693" s="237" t="s">
        <v>248</v>
      </c>
      <c r="M3693" s="237" t="s">
        <v>11177</v>
      </c>
      <c r="N3693" s="237" t="s">
        <v>15784</v>
      </c>
      <c r="O3693" s="237" t="s">
        <v>2097</v>
      </c>
      <c r="P3693" s="237" t="s">
        <v>7381</v>
      </c>
      <c r="Q3693" s="237" t="s">
        <v>7382</v>
      </c>
      <c r="R3693" s="237" t="s">
        <v>15785</v>
      </c>
      <c r="S3693" s="237" t="s">
        <v>11181</v>
      </c>
      <c r="T3693" s="237" t="s">
        <v>11176</v>
      </c>
      <c r="U3693" s="237" t="s">
        <v>15786</v>
      </c>
      <c r="V3693" s="237" t="s">
        <v>14641</v>
      </c>
      <c r="W3693" s="237"/>
      <c r="X3693" s="237"/>
      <c r="Y3693" s="237" t="s">
        <v>15784</v>
      </c>
      <c r="Z3693" s="237" t="s">
        <v>2097</v>
      </c>
      <c r="AA3693" s="237" t="str">
        <f t="shared" si="616"/>
        <v>アバイン</v>
      </c>
      <c r="AB3693" s="237" t="s">
        <v>7381</v>
      </c>
      <c r="AC3693" s="237" t="str">
        <f t="shared" si="617"/>
        <v>982</v>
      </c>
      <c r="AD3693" s="237" t="str">
        <f t="shared" si="618"/>
        <v>0011</v>
      </c>
      <c r="AE3693" s="237" t="s">
        <v>7382</v>
      </c>
      <c r="AF3693" s="237" t="s">
        <v>15785</v>
      </c>
      <c r="AG3693" s="237" t="str">
        <f t="shared" si="619"/>
        <v>仙台市太白区長町一丁目６番１号</v>
      </c>
      <c r="AH3693" s="237" t="s">
        <v>11181</v>
      </c>
      <c r="AI3693" s="237" t="s">
        <v>11176</v>
      </c>
      <c r="AJ3693" s="237" t="s">
        <v>332</v>
      </c>
    </row>
    <row r="3694" spans="1:36">
      <c r="A3694" s="237" t="str">
        <f t="shared" si="611"/>
        <v>0435401252地域移行支援</v>
      </c>
      <c r="B3694" s="237" t="s">
        <v>11171</v>
      </c>
      <c r="C3694" s="237" t="s">
        <v>11172</v>
      </c>
      <c r="D3694" s="237" t="str">
        <f t="shared" si="612"/>
        <v>トクテイヒエイリカツドウホウジンチイキセイカツオウエンダンセンダイ</v>
      </c>
      <c r="E3694" s="237" t="s">
        <v>11173</v>
      </c>
      <c r="F3694" s="237" t="str">
        <f t="shared" si="613"/>
        <v>982</v>
      </c>
      <c r="G3694" s="237" t="str">
        <f t="shared" si="614"/>
        <v>0036</v>
      </c>
      <c r="H3694" s="237" t="s">
        <v>11174</v>
      </c>
      <c r="I3694" s="237" t="str">
        <f t="shared" si="615"/>
        <v>仙台市太白区富沢南一丁目３番地の１　第５小島ビル102</v>
      </c>
      <c r="J3694" s="237" t="s">
        <v>11175</v>
      </c>
      <c r="K3694" s="237" t="s">
        <v>11176</v>
      </c>
      <c r="L3694" s="237" t="s">
        <v>248</v>
      </c>
      <c r="M3694" s="237" t="s">
        <v>11177</v>
      </c>
      <c r="N3694" s="237" t="s">
        <v>15784</v>
      </c>
      <c r="O3694" s="237" t="s">
        <v>2097</v>
      </c>
      <c r="P3694" s="237" t="s">
        <v>7381</v>
      </c>
      <c r="Q3694" s="237" t="s">
        <v>7382</v>
      </c>
      <c r="R3694" s="237" t="s">
        <v>15785</v>
      </c>
      <c r="S3694" s="237" t="s">
        <v>11181</v>
      </c>
      <c r="T3694" s="237" t="s">
        <v>11176</v>
      </c>
      <c r="U3694" s="237" t="s">
        <v>15786</v>
      </c>
      <c r="V3694" s="237" t="s">
        <v>14623</v>
      </c>
      <c r="W3694" s="237"/>
      <c r="X3694" s="237"/>
      <c r="Y3694" s="237" t="s">
        <v>15784</v>
      </c>
      <c r="Z3694" s="237" t="s">
        <v>2097</v>
      </c>
      <c r="AA3694" s="237" t="str">
        <f t="shared" si="616"/>
        <v>アバイン</v>
      </c>
      <c r="AB3694" s="237" t="s">
        <v>7381</v>
      </c>
      <c r="AC3694" s="237" t="str">
        <f t="shared" si="617"/>
        <v>982</v>
      </c>
      <c r="AD3694" s="237" t="str">
        <f t="shared" si="618"/>
        <v>0011</v>
      </c>
      <c r="AE3694" s="237" t="s">
        <v>7382</v>
      </c>
      <c r="AF3694" s="237" t="s">
        <v>15785</v>
      </c>
      <c r="AG3694" s="237" t="str">
        <f t="shared" si="619"/>
        <v>仙台市太白区長町一丁目６番１号</v>
      </c>
      <c r="AH3694" s="237" t="s">
        <v>11181</v>
      </c>
      <c r="AI3694" s="237" t="s">
        <v>11176</v>
      </c>
      <c r="AJ3694" s="237" t="s">
        <v>332</v>
      </c>
    </row>
    <row r="3695" spans="1:36">
      <c r="A3695" s="237" t="str">
        <f t="shared" si="611"/>
        <v>0435401252地域定着支援</v>
      </c>
      <c r="B3695" s="237" t="s">
        <v>11171</v>
      </c>
      <c r="C3695" s="237" t="s">
        <v>11172</v>
      </c>
      <c r="D3695" s="237" t="str">
        <f t="shared" si="612"/>
        <v>トクテイヒエイリカツドウホウジンチイキセイカツオウエンダンセンダイ</v>
      </c>
      <c r="E3695" s="237" t="s">
        <v>11173</v>
      </c>
      <c r="F3695" s="237" t="str">
        <f t="shared" si="613"/>
        <v>982</v>
      </c>
      <c r="G3695" s="237" t="str">
        <f t="shared" si="614"/>
        <v>0036</v>
      </c>
      <c r="H3695" s="237" t="s">
        <v>11174</v>
      </c>
      <c r="I3695" s="237" t="str">
        <f t="shared" si="615"/>
        <v>仙台市太白区富沢南一丁目３番地の１　第５小島ビル102</v>
      </c>
      <c r="J3695" s="237" t="s">
        <v>11175</v>
      </c>
      <c r="K3695" s="237" t="s">
        <v>11176</v>
      </c>
      <c r="L3695" s="237" t="s">
        <v>248</v>
      </c>
      <c r="M3695" s="237" t="s">
        <v>11177</v>
      </c>
      <c r="N3695" s="237" t="s">
        <v>15784</v>
      </c>
      <c r="O3695" s="237" t="s">
        <v>2097</v>
      </c>
      <c r="P3695" s="237" t="s">
        <v>7381</v>
      </c>
      <c r="Q3695" s="237" t="s">
        <v>7382</v>
      </c>
      <c r="R3695" s="237" t="s">
        <v>15785</v>
      </c>
      <c r="S3695" s="237" t="s">
        <v>11181</v>
      </c>
      <c r="T3695" s="237" t="s">
        <v>11176</v>
      </c>
      <c r="U3695" s="237" t="s">
        <v>15786</v>
      </c>
      <c r="V3695" s="237" t="s">
        <v>14625</v>
      </c>
      <c r="W3695" s="237"/>
      <c r="X3695" s="237"/>
      <c r="Y3695" s="237" t="s">
        <v>15784</v>
      </c>
      <c r="Z3695" s="237" t="s">
        <v>2097</v>
      </c>
      <c r="AA3695" s="237" t="str">
        <f t="shared" si="616"/>
        <v>アバイン</v>
      </c>
      <c r="AB3695" s="237" t="s">
        <v>7381</v>
      </c>
      <c r="AC3695" s="237" t="str">
        <f t="shared" si="617"/>
        <v>982</v>
      </c>
      <c r="AD3695" s="237" t="str">
        <f t="shared" si="618"/>
        <v>0011</v>
      </c>
      <c r="AE3695" s="237" t="s">
        <v>7382</v>
      </c>
      <c r="AF3695" s="237" t="s">
        <v>15785</v>
      </c>
      <c r="AG3695" s="237" t="str">
        <f t="shared" si="619"/>
        <v>仙台市太白区長町一丁目６番１号</v>
      </c>
      <c r="AH3695" s="237" t="s">
        <v>11181</v>
      </c>
      <c r="AI3695" s="237" t="s">
        <v>11176</v>
      </c>
      <c r="AJ3695" s="237" t="s">
        <v>332</v>
      </c>
    </row>
    <row r="3696" spans="1:36">
      <c r="A3696" s="237" t="str">
        <f t="shared" si="611"/>
        <v>0435401294計画相談支援</v>
      </c>
      <c r="B3696" s="237" t="s">
        <v>5691</v>
      </c>
      <c r="C3696" s="237" t="s">
        <v>5692</v>
      </c>
      <c r="D3696" s="237" t="str">
        <f t="shared" si="612"/>
        <v>シャカイフクシホウジンアリノママシャ</v>
      </c>
      <c r="E3696" s="237" t="s">
        <v>11321</v>
      </c>
      <c r="F3696" s="237" t="str">
        <f t="shared" si="613"/>
        <v>982</v>
      </c>
      <c r="G3696" s="237" t="str">
        <f t="shared" si="614"/>
        <v>0034</v>
      </c>
      <c r="H3696" s="237" t="s">
        <v>11442</v>
      </c>
      <c r="I3696" s="237" t="str">
        <f t="shared" si="615"/>
        <v>仙台市太白区西多賀四丁目19番１号</v>
      </c>
      <c r="J3696" s="237" t="s">
        <v>5695</v>
      </c>
      <c r="K3696" s="237" t="s">
        <v>5696</v>
      </c>
      <c r="L3696" s="237" t="s">
        <v>248</v>
      </c>
      <c r="M3696" s="237" t="s">
        <v>11443</v>
      </c>
      <c r="N3696" s="237" t="s">
        <v>15787</v>
      </c>
      <c r="O3696" s="237" t="s">
        <v>15788</v>
      </c>
      <c r="P3696" s="237" t="s">
        <v>5693</v>
      </c>
      <c r="Q3696" s="237" t="s">
        <v>7382</v>
      </c>
      <c r="R3696" s="237" t="s">
        <v>5694</v>
      </c>
      <c r="S3696" s="237" t="s">
        <v>15789</v>
      </c>
      <c r="T3696" s="237" t="s">
        <v>5696</v>
      </c>
      <c r="U3696" s="237" t="s">
        <v>15790</v>
      </c>
      <c r="V3696" s="237" t="s">
        <v>14641</v>
      </c>
      <c r="W3696" s="237"/>
      <c r="X3696" s="237"/>
      <c r="Y3696" s="237" t="s">
        <v>15787</v>
      </c>
      <c r="Z3696" s="237" t="s">
        <v>15788</v>
      </c>
      <c r="AA3696" s="237" t="str">
        <f t="shared" si="616"/>
        <v>サポートケアセンダイアリノママシャ　ナンビョウ・ショウガイシャソウダンシエンセンター</v>
      </c>
      <c r="AB3696" s="237" t="s">
        <v>5693</v>
      </c>
      <c r="AC3696" s="237" t="str">
        <f t="shared" si="617"/>
        <v>982</v>
      </c>
      <c r="AD3696" s="237" t="str">
        <f t="shared" si="618"/>
        <v>8544</v>
      </c>
      <c r="AE3696" s="237" t="s">
        <v>7382</v>
      </c>
      <c r="AF3696" s="237" t="s">
        <v>5694</v>
      </c>
      <c r="AG3696" s="237" t="str">
        <f t="shared" si="619"/>
        <v>仙台市太白区西多賀４丁目１９番１号</v>
      </c>
      <c r="AH3696" s="237" t="s">
        <v>15789</v>
      </c>
      <c r="AI3696" s="237" t="s">
        <v>5696</v>
      </c>
      <c r="AJ3696" s="237" t="s">
        <v>260</v>
      </c>
    </row>
    <row r="3697" spans="1:36">
      <c r="A3697" s="237" t="str">
        <f t="shared" si="611"/>
        <v>0435401294地域移行支援</v>
      </c>
      <c r="B3697" s="237" t="s">
        <v>5691</v>
      </c>
      <c r="C3697" s="237" t="s">
        <v>5692</v>
      </c>
      <c r="D3697" s="237" t="str">
        <f t="shared" si="612"/>
        <v>シャカイフクシホウジンアリノママシャ</v>
      </c>
      <c r="E3697" s="237" t="s">
        <v>11321</v>
      </c>
      <c r="F3697" s="237" t="str">
        <f t="shared" si="613"/>
        <v>982</v>
      </c>
      <c r="G3697" s="237" t="str">
        <f t="shared" si="614"/>
        <v>0034</v>
      </c>
      <c r="H3697" s="237" t="s">
        <v>11442</v>
      </c>
      <c r="I3697" s="237" t="str">
        <f t="shared" si="615"/>
        <v>仙台市太白区西多賀四丁目19番１号</v>
      </c>
      <c r="J3697" s="237" t="s">
        <v>5695</v>
      </c>
      <c r="K3697" s="237" t="s">
        <v>5696</v>
      </c>
      <c r="L3697" s="237" t="s">
        <v>248</v>
      </c>
      <c r="M3697" s="237" t="s">
        <v>11443</v>
      </c>
      <c r="N3697" s="237" t="s">
        <v>15787</v>
      </c>
      <c r="O3697" s="237" t="s">
        <v>15788</v>
      </c>
      <c r="P3697" s="237" t="s">
        <v>5693</v>
      </c>
      <c r="Q3697" s="237" t="s">
        <v>7382</v>
      </c>
      <c r="R3697" s="237" t="s">
        <v>5694</v>
      </c>
      <c r="S3697" s="237" t="s">
        <v>15789</v>
      </c>
      <c r="T3697" s="237" t="s">
        <v>5696</v>
      </c>
      <c r="U3697" s="237" t="s">
        <v>15790</v>
      </c>
      <c r="V3697" s="237" t="s">
        <v>14623</v>
      </c>
      <c r="W3697" s="237"/>
      <c r="X3697" s="237"/>
      <c r="Y3697" s="237" t="s">
        <v>15787</v>
      </c>
      <c r="Z3697" s="237" t="s">
        <v>15788</v>
      </c>
      <c r="AA3697" s="237" t="str">
        <f t="shared" si="616"/>
        <v>サポートケアセンダイアリノママシャ　ナンビョウ・ショウガイシャソウダンシエンセンター</v>
      </c>
      <c r="AB3697" s="237" t="s">
        <v>5693</v>
      </c>
      <c r="AC3697" s="237" t="str">
        <f t="shared" si="617"/>
        <v>982</v>
      </c>
      <c r="AD3697" s="237" t="str">
        <f t="shared" si="618"/>
        <v>8544</v>
      </c>
      <c r="AE3697" s="237" t="s">
        <v>7382</v>
      </c>
      <c r="AF3697" s="237" t="s">
        <v>5694</v>
      </c>
      <c r="AG3697" s="237" t="str">
        <f t="shared" si="619"/>
        <v>仙台市太白区西多賀４丁目１９番１号</v>
      </c>
      <c r="AH3697" s="237" t="s">
        <v>15789</v>
      </c>
      <c r="AI3697" s="237" t="s">
        <v>5696</v>
      </c>
      <c r="AJ3697" s="237" t="s">
        <v>260</v>
      </c>
    </row>
    <row r="3698" spans="1:36">
      <c r="A3698" s="237" t="str">
        <f t="shared" si="611"/>
        <v>0435401294地域定着支援</v>
      </c>
      <c r="B3698" s="237" t="s">
        <v>5691</v>
      </c>
      <c r="C3698" s="237" t="s">
        <v>5692</v>
      </c>
      <c r="D3698" s="237" t="str">
        <f t="shared" si="612"/>
        <v>シャカイフクシホウジンアリノママシャ</v>
      </c>
      <c r="E3698" s="237" t="s">
        <v>11321</v>
      </c>
      <c r="F3698" s="237" t="str">
        <f t="shared" si="613"/>
        <v>982</v>
      </c>
      <c r="G3698" s="237" t="str">
        <f t="shared" si="614"/>
        <v>0034</v>
      </c>
      <c r="H3698" s="237" t="s">
        <v>11442</v>
      </c>
      <c r="I3698" s="237" t="str">
        <f t="shared" si="615"/>
        <v>仙台市太白区西多賀四丁目19番１号</v>
      </c>
      <c r="J3698" s="237" t="s">
        <v>5695</v>
      </c>
      <c r="K3698" s="237" t="s">
        <v>5696</v>
      </c>
      <c r="L3698" s="237" t="s">
        <v>248</v>
      </c>
      <c r="M3698" s="237" t="s">
        <v>11443</v>
      </c>
      <c r="N3698" s="237" t="s">
        <v>15787</v>
      </c>
      <c r="O3698" s="237" t="s">
        <v>15788</v>
      </c>
      <c r="P3698" s="237" t="s">
        <v>5693</v>
      </c>
      <c r="Q3698" s="237" t="s">
        <v>7382</v>
      </c>
      <c r="R3698" s="237" t="s">
        <v>5694</v>
      </c>
      <c r="S3698" s="237" t="s">
        <v>15789</v>
      </c>
      <c r="T3698" s="237" t="s">
        <v>5696</v>
      </c>
      <c r="U3698" s="237" t="s">
        <v>15790</v>
      </c>
      <c r="V3698" s="237" t="s">
        <v>14625</v>
      </c>
      <c r="W3698" s="237"/>
      <c r="X3698" s="237"/>
      <c r="Y3698" s="237" t="s">
        <v>15787</v>
      </c>
      <c r="Z3698" s="237" t="s">
        <v>15788</v>
      </c>
      <c r="AA3698" s="237" t="str">
        <f t="shared" si="616"/>
        <v>サポートケアセンダイアリノママシャ　ナンビョウ・ショウガイシャソウダンシエンセンター</v>
      </c>
      <c r="AB3698" s="237" t="s">
        <v>5693</v>
      </c>
      <c r="AC3698" s="237" t="str">
        <f t="shared" si="617"/>
        <v>982</v>
      </c>
      <c r="AD3698" s="237" t="str">
        <f t="shared" si="618"/>
        <v>8544</v>
      </c>
      <c r="AE3698" s="237" t="s">
        <v>7382</v>
      </c>
      <c r="AF3698" s="237" t="s">
        <v>5694</v>
      </c>
      <c r="AG3698" s="237" t="str">
        <f t="shared" si="619"/>
        <v>仙台市太白区西多賀４丁目１９番１号</v>
      </c>
      <c r="AH3698" s="237" t="s">
        <v>15789</v>
      </c>
      <c r="AI3698" s="237" t="s">
        <v>5696</v>
      </c>
      <c r="AJ3698" s="237" t="s">
        <v>260</v>
      </c>
    </row>
    <row r="3699" spans="1:36">
      <c r="A3699" s="237" t="str">
        <f t="shared" si="611"/>
        <v>0435401302計画相談支援</v>
      </c>
      <c r="B3699" s="237" t="s">
        <v>11650</v>
      </c>
      <c r="C3699" s="237" t="s">
        <v>11651</v>
      </c>
      <c r="D3699" s="237" t="str">
        <f t="shared" si="612"/>
        <v>トクテイヒエイリカツドウホウジンダンデライオン</v>
      </c>
      <c r="E3699" s="237" t="s">
        <v>9527</v>
      </c>
      <c r="F3699" s="237" t="str">
        <f t="shared" si="613"/>
        <v>981</v>
      </c>
      <c r="G3699" s="237" t="str">
        <f t="shared" si="614"/>
        <v>1101</v>
      </c>
      <c r="H3699" s="237" t="s">
        <v>11652</v>
      </c>
      <c r="I3699" s="237" t="str">
        <f t="shared" si="615"/>
        <v>仙台市太白区四郎丸字前89-1</v>
      </c>
      <c r="J3699" s="237" t="s">
        <v>11653</v>
      </c>
      <c r="K3699" s="237" t="s">
        <v>11654</v>
      </c>
      <c r="L3699" s="237" t="s">
        <v>248</v>
      </c>
      <c r="M3699" s="237" t="s">
        <v>11655</v>
      </c>
      <c r="N3699" s="237" t="s">
        <v>15791</v>
      </c>
      <c r="O3699" s="237" t="s">
        <v>15792</v>
      </c>
      <c r="P3699" s="237" t="s">
        <v>9527</v>
      </c>
      <c r="Q3699" s="237" t="s">
        <v>7382</v>
      </c>
      <c r="R3699" s="237" t="s">
        <v>11652</v>
      </c>
      <c r="S3699" s="237" t="s">
        <v>11653</v>
      </c>
      <c r="T3699" s="237" t="s">
        <v>11654</v>
      </c>
      <c r="U3699" s="237" t="s">
        <v>15793</v>
      </c>
      <c r="V3699" s="237" t="s">
        <v>14641</v>
      </c>
      <c r="W3699" s="237"/>
      <c r="X3699" s="237"/>
      <c r="Y3699" s="237" t="s">
        <v>15791</v>
      </c>
      <c r="Z3699" s="237" t="s">
        <v>15792</v>
      </c>
      <c r="AA3699" s="237" t="str">
        <f t="shared" si="616"/>
        <v>ソウダンシエンジギョウショ　ダンデライオン</v>
      </c>
      <c r="AB3699" s="237" t="s">
        <v>9527</v>
      </c>
      <c r="AC3699" s="237" t="str">
        <f t="shared" si="617"/>
        <v>981</v>
      </c>
      <c r="AD3699" s="237" t="str">
        <f t="shared" si="618"/>
        <v>1101</v>
      </c>
      <c r="AE3699" s="237" t="s">
        <v>7382</v>
      </c>
      <c r="AF3699" s="237" t="s">
        <v>11652</v>
      </c>
      <c r="AG3699" s="237" t="str">
        <f t="shared" si="619"/>
        <v>仙台市太白区四郎丸字前89-1</v>
      </c>
      <c r="AH3699" s="237" t="s">
        <v>11653</v>
      </c>
      <c r="AI3699" s="237" t="s">
        <v>11654</v>
      </c>
      <c r="AJ3699" s="237" t="s">
        <v>260</v>
      </c>
    </row>
    <row r="3700" spans="1:36">
      <c r="A3700" s="237" t="str">
        <f t="shared" si="611"/>
        <v>0435401302地域移行支援</v>
      </c>
      <c r="B3700" s="237" t="s">
        <v>11650</v>
      </c>
      <c r="C3700" s="237" t="s">
        <v>11651</v>
      </c>
      <c r="D3700" s="237" t="str">
        <f t="shared" si="612"/>
        <v>トクテイヒエイリカツドウホウジンダンデライオン</v>
      </c>
      <c r="E3700" s="237" t="s">
        <v>9527</v>
      </c>
      <c r="F3700" s="237" t="str">
        <f t="shared" si="613"/>
        <v>981</v>
      </c>
      <c r="G3700" s="237" t="str">
        <f t="shared" si="614"/>
        <v>1101</v>
      </c>
      <c r="H3700" s="237" t="s">
        <v>11652</v>
      </c>
      <c r="I3700" s="237" t="str">
        <f t="shared" si="615"/>
        <v>仙台市太白区四郎丸字前89-1</v>
      </c>
      <c r="J3700" s="237" t="s">
        <v>11653</v>
      </c>
      <c r="K3700" s="237" t="s">
        <v>11654</v>
      </c>
      <c r="L3700" s="237" t="s">
        <v>248</v>
      </c>
      <c r="M3700" s="237" t="s">
        <v>11655</v>
      </c>
      <c r="N3700" s="237" t="s">
        <v>15791</v>
      </c>
      <c r="O3700" s="237" t="s">
        <v>15792</v>
      </c>
      <c r="P3700" s="237" t="s">
        <v>9527</v>
      </c>
      <c r="Q3700" s="237" t="s">
        <v>7382</v>
      </c>
      <c r="R3700" s="237" t="s">
        <v>11652</v>
      </c>
      <c r="S3700" s="237" t="s">
        <v>11653</v>
      </c>
      <c r="T3700" s="237" t="s">
        <v>11654</v>
      </c>
      <c r="U3700" s="237" t="s">
        <v>15793</v>
      </c>
      <c r="V3700" s="237" t="s">
        <v>14623</v>
      </c>
      <c r="W3700" s="237"/>
      <c r="X3700" s="237"/>
      <c r="Y3700" s="237" t="s">
        <v>15791</v>
      </c>
      <c r="Z3700" s="237" t="s">
        <v>15792</v>
      </c>
      <c r="AA3700" s="237" t="str">
        <f t="shared" si="616"/>
        <v>ソウダンシエンジギョウショ　ダンデライオン</v>
      </c>
      <c r="AB3700" s="237" t="s">
        <v>9527</v>
      </c>
      <c r="AC3700" s="237" t="str">
        <f t="shared" si="617"/>
        <v>981</v>
      </c>
      <c r="AD3700" s="237" t="str">
        <f t="shared" si="618"/>
        <v>1101</v>
      </c>
      <c r="AE3700" s="237" t="s">
        <v>7382</v>
      </c>
      <c r="AF3700" s="237" t="s">
        <v>11652</v>
      </c>
      <c r="AG3700" s="237" t="str">
        <f t="shared" si="619"/>
        <v>仙台市太白区四郎丸字前89-1</v>
      </c>
      <c r="AH3700" s="237" t="s">
        <v>11653</v>
      </c>
      <c r="AI3700" s="237" t="s">
        <v>11654</v>
      </c>
      <c r="AJ3700" s="237" t="s">
        <v>260</v>
      </c>
    </row>
    <row r="3701" spans="1:36">
      <c r="A3701" s="237" t="str">
        <f t="shared" si="611"/>
        <v>0435401302地域定着支援</v>
      </c>
      <c r="B3701" s="237" t="s">
        <v>11650</v>
      </c>
      <c r="C3701" s="237" t="s">
        <v>11651</v>
      </c>
      <c r="D3701" s="237" t="str">
        <f t="shared" si="612"/>
        <v>トクテイヒエイリカツドウホウジンダンデライオン</v>
      </c>
      <c r="E3701" s="237" t="s">
        <v>9527</v>
      </c>
      <c r="F3701" s="237" t="str">
        <f t="shared" si="613"/>
        <v>981</v>
      </c>
      <c r="G3701" s="237" t="str">
        <f t="shared" si="614"/>
        <v>1101</v>
      </c>
      <c r="H3701" s="237" t="s">
        <v>11652</v>
      </c>
      <c r="I3701" s="237" t="str">
        <f t="shared" si="615"/>
        <v>仙台市太白区四郎丸字前89-1</v>
      </c>
      <c r="J3701" s="237" t="s">
        <v>11653</v>
      </c>
      <c r="K3701" s="237" t="s">
        <v>11654</v>
      </c>
      <c r="L3701" s="237" t="s">
        <v>248</v>
      </c>
      <c r="M3701" s="237" t="s">
        <v>11655</v>
      </c>
      <c r="N3701" s="237" t="s">
        <v>15791</v>
      </c>
      <c r="O3701" s="237" t="s">
        <v>15792</v>
      </c>
      <c r="P3701" s="237" t="s">
        <v>9527</v>
      </c>
      <c r="Q3701" s="237" t="s">
        <v>7382</v>
      </c>
      <c r="R3701" s="237" t="s">
        <v>11652</v>
      </c>
      <c r="S3701" s="237" t="s">
        <v>11653</v>
      </c>
      <c r="T3701" s="237" t="s">
        <v>11654</v>
      </c>
      <c r="U3701" s="237" t="s">
        <v>15793</v>
      </c>
      <c r="V3701" s="237" t="s">
        <v>14625</v>
      </c>
      <c r="W3701" s="237"/>
      <c r="X3701" s="237"/>
      <c r="Y3701" s="237" t="s">
        <v>15791</v>
      </c>
      <c r="Z3701" s="237" t="s">
        <v>15792</v>
      </c>
      <c r="AA3701" s="237" t="str">
        <f t="shared" si="616"/>
        <v>ソウダンシエンジギョウショ　ダンデライオン</v>
      </c>
      <c r="AB3701" s="237" t="s">
        <v>9527</v>
      </c>
      <c r="AC3701" s="237" t="str">
        <f t="shared" si="617"/>
        <v>981</v>
      </c>
      <c r="AD3701" s="237" t="str">
        <f t="shared" si="618"/>
        <v>1101</v>
      </c>
      <c r="AE3701" s="237" t="s">
        <v>7382</v>
      </c>
      <c r="AF3701" s="237" t="s">
        <v>11652</v>
      </c>
      <c r="AG3701" s="237" t="str">
        <f t="shared" si="619"/>
        <v>仙台市太白区四郎丸字前89-1</v>
      </c>
      <c r="AH3701" s="237" t="s">
        <v>11653</v>
      </c>
      <c r="AI3701" s="237" t="s">
        <v>11654</v>
      </c>
      <c r="AJ3701" s="237" t="s">
        <v>260</v>
      </c>
    </row>
    <row r="3702" spans="1:36">
      <c r="A3702" s="237" t="str">
        <f t="shared" si="611"/>
        <v>0435401310計画相談支援</v>
      </c>
      <c r="B3702" s="237" t="s">
        <v>15794</v>
      </c>
      <c r="C3702" s="237" t="s">
        <v>15795</v>
      </c>
      <c r="D3702" s="237" t="str">
        <f t="shared" si="612"/>
        <v>イッパンシャダンホウジンルオミネン</v>
      </c>
      <c r="E3702" s="237" t="s">
        <v>15796</v>
      </c>
      <c r="F3702" s="237" t="str">
        <f t="shared" si="613"/>
        <v>982</v>
      </c>
      <c r="G3702" s="237" t="str">
        <f t="shared" si="614"/>
        <v>0822</v>
      </c>
      <c r="H3702" s="237" t="s">
        <v>15797</v>
      </c>
      <c r="I3702" s="237" t="str">
        <f t="shared" si="615"/>
        <v>仙台市太白区若葉町28番10号プロヴァンス若葉202号</v>
      </c>
      <c r="J3702" s="237" t="s">
        <v>15798</v>
      </c>
      <c r="K3702" s="237" t="s">
        <v>15798</v>
      </c>
      <c r="L3702" s="237" t="s">
        <v>901</v>
      </c>
      <c r="M3702" s="237" t="s">
        <v>15799</v>
      </c>
      <c r="N3702" s="237" t="s">
        <v>15800</v>
      </c>
      <c r="O3702" s="237" t="s">
        <v>15801</v>
      </c>
      <c r="P3702" s="237" t="s">
        <v>15796</v>
      </c>
      <c r="Q3702" s="237" t="s">
        <v>7382</v>
      </c>
      <c r="R3702" s="237" t="s">
        <v>15797</v>
      </c>
      <c r="S3702" s="237" t="s">
        <v>15798</v>
      </c>
      <c r="T3702" s="237" t="s">
        <v>15798</v>
      </c>
      <c r="U3702" s="237" t="s">
        <v>15802</v>
      </c>
      <c r="V3702" s="237" t="s">
        <v>14641</v>
      </c>
      <c r="W3702" s="237"/>
      <c r="X3702" s="237"/>
      <c r="Y3702" s="237" t="s">
        <v>15800</v>
      </c>
      <c r="Z3702" s="237" t="s">
        <v>15801</v>
      </c>
      <c r="AA3702" s="237" t="str">
        <f t="shared" si="616"/>
        <v>ソウダンシエンセンタールオミネン</v>
      </c>
      <c r="AB3702" s="237" t="s">
        <v>15796</v>
      </c>
      <c r="AC3702" s="237" t="str">
        <f t="shared" si="617"/>
        <v>982</v>
      </c>
      <c r="AD3702" s="237" t="str">
        <f t="shared" si="618"/>
        <v>0822</v>
      </c>
      <c r="AE3702" s="237" t="s">
        <v>7382</v>
      </c>
      <c r="AF3702" s="237" t="s">
        <v>15803</v>
      </c>
      <c r="AG3702" s="237" t="str">
        <f t="shared" si="619"/>
        <v>仙台市太白区若葉町28番10号　プロヴァンス若葉202号</v>
      </c>
      <c r="AH3702" s="237" t="s">
        <v>15798</v>
      </c>
      <c r="AI3702" s="237" t="s">
        <v>15798</v>
      </c>
      <c r="AJ3702" s="237" t="s">
        <v>260</v>
      </c>
    </row>
    <row r="3703" spans="1:36">
      <c r="A3703" s="237" t="str">
        <f t="shared" si="611"/>
        <v>0435401310地域移行支援</v>
      </c>
      <c r="B3703" s="237" t="s">
        <v>15794</v>
      </c>
      <c r="C3703" s="237" t="s">
        <v>15795</v>
      </c>
      <c r="D3703" s="237" t="str">
        <f t="shared" si="612"/>
        <v>イッパンシャダンホウジンルオミネン</v>
      </c>
      <c r="E3703" s="237" t="s">
        <v>15796</v>
      </c>
      <c r="F3703" s="237" t="str">
        <f t="shared" si="613"/>
        <v>982</v>
      </c>
      <c r="G3703" s="237" t="str">
        <f t="shared" si="614"/>
        <v>0822</v>
      </c>
      <c r="H3703" s="237" t="s">
        <v>15797</v>
      </c>
      <c r="I3703" s="237" t="str">
        <f t="shared" si="615"/>
        <v>仙台市太白区若葉町28番10号プロヴァンス若葉202号</v>
      </c>
      <c r="J3703" s="237" t="s">
        <v>15798</v>
      </c>
      <c r="K3703" s="237" t="s">
        <v>15798</v>
      </c>
      <c r="L3703" s="237" t="s">
        <v>901</v>
      </c>
      <c r="M3703" s="237" t="s">
        <v>15799</v>
      </c>
      <c r="N3703" s="237" t="s">
        <v>15800</v>
      </c>
      <c r="O3703" s="237" t="s">
        <v>15801</v>
      </c>
      <c r="P3703" s="237" t="s">
        <v>15796</v>
      </c>
      <c r="Q3703" s="237" t="s">
        <v>7382</v>
      </c>
      <c r="R3703" s="237" t="s">
        <v>15797</v>
      </c>
      <c r="S3703" s="237" t="s">
        <v>15798</v>
      </c>
      <c r="T3703" s="237" t="s">
        <v>15798</v>
      </c>
      <c r="U3703" s="237" t="s">
        <v>15802</v>
      </c>
      <c r="V3703" s="237" t="s">
        <v>14623</v>
      </c>
      <c r="W3703" s="237"/>
      <c r="X3703" s="237"/>
      <c r="Y3703" s="237" t="s">
        <v>15800</v>
      </c>
      <c r="Z3703" s="237" t="s">
        <v>15801</v>
      </c>
      <c r="AA3703" s="237" t="str">
        <f t="shared" si="616"/>
        <v>ソウダンシエンセンタールオミネン</v>
      </c>
      <c r="AB3703" s="237" t="s">
        <v>15796</v>
      </c>
      <c r="AC3703" s="237" t="str">
        <f t="shared" si="617"/>
        <v>982</v>
      </c>
      <c r="AD3703" s="237" t="str">
        <f t="shared" si="618"/>
        <v>0822</v>
      </c>
      <c r="AE3703" s="237" t="s">
        <v>7382</v>
      </c>
      <c r="AF3703" s="237" t="s">
        <v>15803</v>
      </c>
      <c r="AG3703" s="237" t="str">
        <f t="shared" si="619"/>
        <v>仙台市太白区若葉町28番10号　プロヴァンス若葉202号</v>
      </c>
      <c r="AH3703" s="237" t="s">
        <v>15798</v>
      </c>
      <c r="AI3703" s="237" t="s">
        <v>15798</v>
      </c>
      <c r="AJ3703" s="237" t="s">
        <v>260</v>
      </c>
    </row>
    <row r="3704" spans="1:36">
      <c r="A3704" s="237" t="str">
        <f t="shared" si="611"/>
        <v>0435401310地域定着支援</v>
      </c>
      <c r="B3704" s="237" t="s">
        <v>15794</v>
      </c>
      <c r="C3704" s="237" t="s">
        <v>15795</v>
      </c>
      <c r="D3704" s="237" t="str">
        <f t="shared" si="612"/>
        <v>イッパンシャダンホウジンルオミネン</v>
      </c>
      <c r="E3704" s="237" t="s">
        <v>15796</v>
      </c>
      <c r="F3704" s="237" t="str">
        <f t="shared" si="613"/>
        <v>982</v>
      </c>
      <c r="G3704" s="237" t="str">
        <f t="shared" si="614"/>
        <v>0822</v>
      </c>
      <c r="H3704" s="237" t="s">
        <v>15797</v>
      </c>
      <c r="I3704" s="237" t="str">
        <f t="shared" si="615"/>
        <v>仙台市太白区若葉町28番10号プロヴァンス若葉202号</v>
      </c>
      <c r="J3704" s="237" t="s">
        <v>15798</v>
      </c>
      <c r="K3704" s="237" t="s">
        <v>15798</v>
      </c>
      <c r="L3704" s="237" t="s">
        <v>901</v>
      </c>
      <c r="M3704" s="237" t="s">
        <v>15799</v>
      </c>
      <c r="N3704" s="237" t="s">
        <v>15800</v>
      </c>
      <c r="O3704" s="237" t="s">
        <v>15801</v>
      </c>
      <c r="P3704" s="237" t="s">
        <v>15796</v>
      </c>
      <c r="Q3704" s="237" t="s">
        <v>7382</v>
      </c>
      <c r="R3704" s="237" t="s">
        <v>15797</v>
      </c>
      <c r="S3704" s="237" t="s">
        <v>15798</v>
      </c>
      <c r="T3704" s="237" t="s">
        <v>15798</v>
      </c>
      <c r="U3704" s="237" t="s">
        <v>15802</v>
      </c>
      <c r="V3704" s="237" t="s">
        <v>14625</v>
      </c>
      <c r="W3704" s="237"/>
      <c r="X3704" s="237"/>
      <c r="Y3704" s="237" t="s">
        <v>15800</v>
      </c>
      <c r="Z3704" s="237" t="s">
        <v>15801</v>
      </c>
      <c r="AA3704" s="237" t="str">
        <f t="shared" si="616"/>
        <v>ソウダンシエンセンタールオミネン</v>
      </c>
      <c r="AB3704" s="237" t="s">
        <v>15796</v>
      </c>
      <c r="AC3704" s="237" t="str">
        <f t="shared" si="617"/>
        <v>982</v>
      </c>
      <c r="AD3704" s="237" t="str">
        <f t="shared" si="618"/>
        <v>0822</v>
      </c>
      <c r="AE3704" s="237" t="s">
        <v>7382</v>
      </c>
      <c r="AF3704" s="237" t="s">
        <v>15803</v>
      </c>
      <c r="AG3704" s="237" t="str">
        <f t="shared" si="619"/>
        <v>仙台市太白区若葉町28番10号　プロヴァンス若葉202号</v>
      </c>
      <c r="AH3704" s="237" t="s">
        <v>15798</v>
      </c>
      <c r="AI3704" s="237" t="s">
        <v>15798</v>
      </c>
      <c r="AJ3704" s="237" t="s">
        <v>260</v>
      </c>
    </row>
    <row r="3705" spans="1:36">
      <c r="A3705" s="237" t="str">
        <f t="shared" si="611"/>
        <v>0435401328計画相談支援</v>
      </c>
      <c r="B3705" s="237" t="s">
        <v>10371</v>
      </c>
      <c r="C3705" s="237" t="s">
        <v>10372</v>
      </c>
      <c r="D3705" s="237" t="str">
        <f t="shared" si="612"/>
        <v>シャカイフクシホウジンマドカ</v>
      </c>
      <c r="E3705" s="237" t="s">
        <v>2317</v>
      </c>
      <c r="F3705" s="237" t="str">
        <f t="shared" si="613"/>
        <v>981</v>
      </c>
      <c r="G3705" s="237" t="str">
        <f t="shared" si="614"/>
        <v>1102</v>
      </c>
      <c r="H3705" s="237" t="s">
        <v>10373</v>
      </c>
      <c r="I3705" s="237" t="str">
        <f t="shared" si="615"/>
        <v>仙台市太白区袋原四丁目37番１号</v>
      </c>
      <c r="J3705" s="237" t="s">
        <v>10374</v>
      </c>
      <c r="K3705" s="237" t="s">
        <v>10375</v>
      </c>
      <c r="L3705" s="237" t="s">
        <v>248</v>
      </c>
      <c r="M3705" s="237" t="s">
        <v>10376</v>
      </c>
      <c r="N3705" s="237" t="s">
        <v>15804</v>
      </c>
      <c r="O3705" s="237" t="s">
        <v>15805</v>
      </c>
      <c r="P3705" s="237" t="s">
        <v>2317</v>
      </c>
      <c r="Q3705" s="237" t="s">
        <v>7382</v>
      </c>
      <c r="R3705" s="237" t="s">
        <v>10373</v>
      </c>
      <c r="S3705" s="237" t="s">
        <v>10374</v>
      </c>
      <c r="T3705" s="237" t="s">
        <v>10375</v>
      </c>
      <c r="U3705" s="237" t="s">
        <v>15806</v>
      </c>
      <c r="V3705" s="237" t="s">
        <v>14641</v>
      </c>
      <c r="W3705" s="237"/>
      <c r="X3705" s="237"/>
      <c r="Y3705" s="237" t="s">
        <v>15804</v>
      </c>
      <c r="Z3705" s="237" t="s">
        <v>15805</v>
      </c>
      <c r="AA3705" s="237" t="str">
        <f t="shared" si="616"/>
        <v>ショウガイシャソウダンシエンジギョウショ　マドカ</v>
      </c>
      <c r="AB3705" s="237" t="s">
        <v>2317</v>
      </c>
      <c r="AC3705" s="237" t="str">
        <f t="shared" si="617"/>
        <v>981</v>
      </c>
      <c r="AD3705" s="237" t="str">
        <f t="shared" si="618"/>
        <v>1102</v>
      </c>
      <c r="AE3705" s="237" t="s">
        <v>7382</v>
      </c>
      <c r="AF3705" s="237" t="s">
        <v>10373</v>
      </c>
      <c r="AG3705" s="237" t="str">
        <f t="shared" si="619"/>
        <v>仙台市太白区袋原四丁目37番１号</v>
      </c>
      <c r="AH3705" s="237" t="s">
        <v>10374</v>
      </c>
      <c r="AI3705" s="237" t="s">
        <v>10375</v>
      </c>
      <c r="AJ3705" s="237" t="s">
        <v>332</v>
      </c>
    </row>
    <row r="3706" spans="1:36">
      <c r="A3706" s="237" t="str">
        <f t="shared" si="611"/>
        <v>0435401328地域移行支援</v>
      </c>
      <c r="B3706" s="237" t="s">
        <v>10371</v>
      </c>
      <c r="C3706" s="237" t="s">
        <v>10372</v>
      </c>
      <c r="D3706" s="237" t="str">
        <f t="shared" si="612"/>
        <v>シャカイフクシホウジンマドカ</v>
      </c>
      <c r="E3706" s="237" t="s">
        <v>2317</v>
      </c>
      <c r="F3706" s="237" t="str">
        <f t="shared" si="613"/>
        <v>981</v>
      </c>
      <c r="G3706" s="237" t="str">
        <f t="shared" si="614"/>
        <v>1102</v>
      </c>
      <c r="H3706" s="237" t="s">
        <v>10373</v>
      </c>
      <c r="I3706" s="237" t="str">
        <f t="shared" si="615"/>
        <v>仙台市太白区袋原四丁目37番１号</v>
      </c>
      <c r="J3706" s="237" t="s">
        <v>10374</v>
      </c>
      <c r="K3706" s="237" t="s">
        <v>10375</v>
      </c>
      <c r="L3706" s="237" t="s">
        <v>248</v>
      </c>
      <c r="M3706" s="237" t="s">
        <v>10376</v>
      </c>
      <c r="N3706" s="237" t="s">
        <v>15804</v>
      </c>
      <c r="O3706" s="237" t="s">
        <v>15805</v>
      </c>
      <c r="P3706" s="237" t="s">
        <v>2317</v>
      </c>
      <c r="Q3706" s="237" t="s">
        <v>7382</v>
      </c>
      <c r="R3706" s="237" t="s">
        <v>10373</v>
      </c>
      <c r="S3706" s="237" t="s">
        <v>10374</v>
      </c>
      <c r="T3706" s="237" t="s">
        <v>10375</v>
      </c>
      <c r="U3706" s="237" t="s">
        <v>15806</v>
      </c>
      <c r="V3706" s="237" t="s">
        <v>14623</v>
      </c>
      <c r="W3706" s="237"/>
      <c r="X3706" s="237"/>
      <c r="Y3706" s="237" t="s">
        <v>15804</v>
      </c>
      <c r="Z3706" s="237" t="s">
        <v>15805</v>
      </c>
      <c r="AA3706" s="237" t="str">
        <f t="shared" si="616"/>
        <v>ショウガイシャソウダンシエンジギョウショ　マドカ</v>
      </c>
      <c r="AB3706" s="237" t="s">
        <v>2317</v>
      </c>
      <c r="AC3706" s="237" t="str">
        <f t="shared" si="617"/>
        <v>981</v>
      </c>
      <c r="AD3706" s="237" t="str">
        <f t="shared" si="618"/>
        <v>1102</v>
      </c>
      <c r="AE3706" s="237" t="s">
        <v>7382</v>
      </c>
      <c r="AF3706" s="237" t="s">
        <v>10373</v>
      </c>
      <c r="AG3706" s="237" t="str">
        <f t="shared" si="619"/>
        <v>仙台市太白区袋原四丁目37番１号</v>
      </c>
      <c r="AH3706" s="237" t="s">
        <v>10374</v>
      </c>
      <c r="AI3706" s="237" t="s">
        <v>10375</v>
      </c>
      <c r="AJ3706" s="237" t="s">
        <v>332</v>
      </c>
    </row>
    <row r="3707" spans="1:36">
      <c r="A3707" s="237" t="str">
        <f t="shared" si="611"/>
        <v>0435401328地域定着支援</v>
      </c>
      <c r="B3707" s="237" t="s">
        <v>10371</v>
      </c>
      <c r="C3707" s="237" t="s">
        <v>10372</v>
      </c>
      <c r="D3707" s="237" t="str">
        <f t="shared" si="612"/>
        <v>シャカイフクシホウジンマドカ</v>
      </c>
      <c r="E3707" s="237" t="s">
        <v>2317</v>
      </c>
      <c r="F3707" s="237" t="str">
        <f t="shared" si="613"/>
        <v>981</v>
      </c>
      <c r="G3707" s="237" t="str">
        <f t="shared" si="614"/>
        <v>1102</v>
      </c>
      <c r="H3707" s="237" t="s">
        <v>10373</v>
      </c>
      <c r="I3707" s="237" t="str">
        <f t="shared" si="615"/>
        <v>仙台市太白区袋原四丁目37番１号</v>
      </c>
      <c r="J3707" s="237" t="s">
        <v>10374</v>
      </c>
      <c r="K3707" s="237" t="s">
        <v>10375</v>
      </c>
      <c r="L3707" s="237" t="s">
        <v>248</v>
      </c>
      <c r="M3707" s="237" t="s">
        <v>10376</v>
      </c>
      <c r="N3707" s="237" t="s">
        <v>15804</v>
      </c>
      <c r="O3707" s="237" t="s">
        <v>15805</v>
      </c>
      <c r="P3707" s="237" t="s">
        <v>2317</v>
      </c>
      <c r="Q3707" s="237" t="s">
        <v>7382</v>
      </c>
      <c r="R3707" s="237" t="s">
        <v>10373</v>
      </c>
      <c r="S3707" s="237" t="s">
        <v>10374</v>
      </c>
      <c r="T3707" s="237" t="s">
        <v>10375</v>
      </c>
      <c r="U3707" s="237" t="s">
        <v>15806</v>
      </c>
      <c r="V3707" s="237" t="s">
        <v>14625</v>
      </c>
      <c r="W3707" s="237"/>
      <c r="X3707" s="237"/>
      <c r="Y3707" s="237" t="s">
        <v>15804</v>
      </c>
      <c r="Z3707" s="237" t="s">
        <v>15805</v>
      </c>
      <c r="AA3707" s="237" t="str">
        <f t="shared" si="616"/>
        <v>ショウガイシャソウダンシエンジギョウショ　マドカ</v>
      </c>
      <c r="AB3707" s="237" t="s">
        <v>2317</v>
      </c>
      <c r="AC3707" s="237" t="str">
        <f t="shared" si="617"/>
        <v>981</v>
      </c>
      <c r="AD3707" s="237" t="str">
        <f t="shared" si="618"/>
        <v>1102</v>
      </c>
      <c r="AE3707" s="237" t="s">
        <v>7382</v>
      </c>
      <c r="AF3707" s="237" t="s">
        <v>10373</v>
      </c>
      <c r="AG3707" s="237" t="str">
        <f t="shared" si="619"/>
        <v>仙台市太白区袋原四丁目37番１号</v>
      </c>
      <c r="AH3707" s="237" t="s">
        <v>10374</v>
      </c>
      <c r="AI3707" s="237" t="s">
        <v>10375</v>
      </c>
      <c r="AJ3707" s="237" t="s">
        <v>332</v>
      </c>
    </row>
    <row r="3708" spans="1:36">
      <c r="A3708" s="237" t="str">
        <f t="shared" si="611"/>
        <v>0435401377計画相談支援</v>
      </c>
      <c r="B3708" s="237" t="s">
        <v>11080</v>
      </c>
      <c r="C3708" s="237" t="s">
        <v>11081</v>
      </c>
      <c r="D3708" s="237" t="str">
        <f t="shared" si="612"/>
        <v>ドクリツギョウセイホウジンコクリツビョウインキコウセンダイニシタガビョウイン</v>
      </c>
      <c r="E3708" s="237" t="s">
        <v>11082</v>
      </c>
      <c r="F3708" s="237" t="str">
        <f t="shared" si="613"/>
        <v>982</v>
      </c>
      <c r="G3708" s="237" t="str">
        <f t="shared" si="614"/>
        <v>8555</v>
      </c>
      <c r="H3708" s="237" t="s">
        <v>11083</v>
      </c>
      <c r="I3708" s="237" t="str">
        <f t="shared" si="615"/>
        <v>仙台市太白区鈎取本町２丁目１１－１１</v>
      </c>
      <c r="J3708" s="237" t="s">
        <v>11084</v>
      </c>
      <c r="K3708" s="237" t="s">
        <v>11085</v>
      </c>
      <c r="L3708" s="237" t="s">
        <v>11086</v>
      </c>
      <c r="M3708" s="237" t="s">
        <v>11087</v>
      </c>
      <c r="N3708" s="237" t="s">
        <v>11080</v>
      </c>
      <c r="O3708" s="237" t="s">
        <v>11081</v>
      </c>
      <c r="P3708" s="237" t="s">
        <v>11082</v>
      </c>
      <c r="Q3708" s="237" t="s">
        <v>7382</v>
      </c>
      <c r="R3708" s="237" t="s">
        <v>15807</v>
      </c>
      <c r="S3708" s="237" t="s">
        <v>11084</v>
      </c>
      <c r="T3708" s="237" t="s">
        <v>11085</v>
      </c>
      <c r="U3708" s="237" t="s">
        <v>15808</v>
      </c>
      <c r="V3708" s="237" t="s">
        <v>14641</v>
      </c>
      <c r="W3708" s="237"/>
      <c r="X3708" s="237"/>
      <c r="Y3708" s="237" t="s">
        <v>11080</v>
      </c>
      <c r="Z3708" s="237" t="s">
        <v>11081</v>
      </c>
      <c r="AA3708" s="237" t="str">
        <f t="shared" si="616"/>
        <v>ドクリツギョウセイホウジンコクリツビョウインキコウセンダイニシタガビョウイン</v>
      </c>
      <c r="AB3708" s="237" t="s">
        <v>11082</v>
      </c>
      <c r="AC3708" s="237" t="str">
        <f t="shared" si="617"/>
        <v>982</v>
      </c>
      <c r="AD3708" s="237" t="str">
        <f t="shared" si="618"/>
        <v>8555</v>
      </c>
      <c r="AE3708" s="237" t="s">
        <v>7382</v>
      </c>
      <c r="AF3708" s="237" t="s">
        <v>15807</v>
      </c>
      <c r="AG3708" s="237" t="str">
        <f t="shared" si="619"/>
        <v>仙台市太白区鈎取本町２丁目１１番１１号</v>
      </c>
      <c r="AH3708" s="237" t="s">
        <v>11084</v>
      </c>
      <c r="AI3708" s="237" t="s">
        <v>11085</v>
      </c>
      <c r="AJ3708" s="237" t="s">
        <v>260</v>
      </c>
    </row>
    <row r="3709" spans="1:36">
      <c r="A3709" s="237" t="str">
        <f t="shared" si="611"/>
        <v>0435401385計画相談支援</v>
      </c>
      <c r="B3709" s="237" t="s">
        <v>11108</v>
      </c>
      <c r="C3709" s="237" t="s">
        <v>11109</v>
      </c>
      <c r="D3709" s="237" t="str">
        <f t="shared" si="612"/>
        <v>シャカイフクシホウジンキョウセイフクシカイ</v>
      </c>
      <c r="E3709" s="237" t="s">
        <v>2317</v>
      </c>
      <c r="F3709" s="237" t="str">
        <f t="shared" si="613"/>
        <v>981</v>
      </c>
      <c r="G3709" s="237" t="str">
        <f t="shared" si="614"/>
        <v>1102</v>
      </c>
      <c r="H3709" s="237" t="s">
        <v>11110</v>
      </c>
      <c r="I3709" s="237" t="str">
        <f t="shared" si="615"/>
        <v>仙台市太白区袋原五丁目12番1号</v>
      </c>
      <c r="J3709" s="237" t="s">
        <v>11111</v>
      </c>
      <c r="K3709" s="237" t="s">
        <v>11112</v>
      </c>
      <c r="L3709" s="237" t="s">
        <v>353</v>
      </c>
      <c r="M3709" s="237" t="s">
        <v>11113</v>
      </c>
      <c r="N3709" s="237" t="s">
        <v>15809</v>
      </c>
      <c r="O3709" s="237" t="s">
        <v>15810</v>
      </c>
      <c r="P3709" s="237" t="s">
        <v>2317</v>
      </c>
      <c r="Q3709" s="237" t="s">
        <v>7382</v>
      </c>
      <c r="R3709" s="237" t="s">
        <v>14333</v>
      </c>
      <c r="S3709" s="237" t="s">
        <v>15811</v>
      </c>
      <c r="T3709" s="237" t="s">
        <v>11112</v>
      </c>
      <c r="U3709" s="237" t="s">
        <v>15812</v>
      </c>
      <c r="V3709" s="237" t="s">
        <v>14641</v>
      </c>
      <c r="W3709" s="237"/>
      <c r="X3709" s="237"/>
      <c r="Y3709" s="237" t="s">
        <v>15809</v>
      </c>
      <c r="Z3709" s="237" t="s">
        <v>15810</v>
      </c>
      <c r="AA3709" s="237" t="str">
        <f t="shared" si="616"/>
        <v>キョウセイフクシカイショウガイシャソウダンシエンセンター</v>
      </c>
      <c r="AB3709" s="237" t="s">
        <v>2317</v>
      </c>
      <c r="AC3709" s="237" t="str">
        <f t="shared" si="617"/>
        <v>981</v>
      </c>
      <c r="AD3709" s="237" t="str">
        <f t="shared" si="618"/>
        <v>1102</v>
      </c>
      <c r="AE3709" s="237" t="s">
        <v>7382</v>
      </c>
      <c r="AF3709" s="237" t="s">
        <v>14333</v>
      </c>
      <c r="AG3709" s="237" t="str">
        <f t="shared" si="619"/>
        <v>仙台市太白区袋原五丁目12番１号</v>
      </c>
      <c r="AH3709" s="237" t="s">
        <v>15811</v>
      </c>
      <c r="AI3709" s="237" t="s">
        <v>11112</v>
      </c>
      <c r="AJ3709" s="237" t="s">
        <v>260</v>
      </c>
    </row>
    <row r="3710" spans="1:36">
      <c r="A3710" s="237" t="str">
        <f t="shared" si="611"/>
        <v>0435401401計画相談支援</v>
      </c>
      <c r="B3710" s="237" t="s">
        <v>11608</v>
      </c>
      <c r="C3710" s="237" t="s">
        <v>11609</v>
      </c>
      <c r="D3710" s="237" t="str">
        <f t="shared" si="612"/>
        <v>カブシキガイシャコウケン</v>
      </c>
      <c r="E3710" s="237" t="s">
        <v>11244</v>
      </c>
      <c r="F3710" s="237" t="str">
        <f t="shared" si="613"/>
        <v>982</v>
      </c>
      <c r="G3710" s="237" t="str">
        <f t="shared" si="614"/>
        <v>0003</v>
      </c>
      <c r="H3710" s="237" t="s">
        <v>11610</v>
      </c>
      <c r="I3710" s="237" t="str">
        <f t="shared" si="615"/>
        <v>仙台市太白区郡山八丁目２番28号</v>
      </c>
      <c r="J3710" s="237" t="s">
        <v>11611</v>
      </c>
      <c r="K3710" s="237" t="s">
        <v>11612</v>
      </c>
      <c r="L3710" s="237" t="s">
        <v>635</v>
      </c>
      <c r="M3710" s="237" t="s">
        <v>11613</v>
      </c>
      <c r="N3710" s="237" t="s">
        <v>15813</v>
      </c>
      <c r="O3710" s="237" t="s">
        <v>15814</v>
      </c>
      <c r="P3710" s="237" t="s">
        <v>11244</v>
      </c>
      <c r="Q3710" s="237" t="s">
        <v>7382</v>
      </c>
      <c r="R3710" s="237" t="s">
        <v>11610</v>
      </c>
      <c r="S3710" s="237" t="s">
        <v>11617</v>
      </c>
      <c r="T3710" s="237" t="s">
        <v>11618</v>
      </c>
      <c r="U3710" s="237" t="s">
        <v>15815</v>
      </c>
      <c r="V3710" s="237" t="s">
        <v>14641</v>
      </c>
      <c r="W3710" s="237"/>
      <c r="X3710" s="237"/>
      <c r="Y3710" s="237" t="s">
        <v>15813</v>
      </c>
      <c r="Z3710" s="237" t="s">
        <v>15814</v>
      </c>
      <c r="AA3710" s="237" t="str">
        <f t="shared" si="616"/>
        <v>ソウダンシエンジギョウショ　ユイ</v>
      </c>
      <c r="AB3710" s="237" t="s">
        <v>11244</v>
      </c>
      <c r="AC3710" s="237" t="str">
        <f t="shared" si="617"/>
        <v>982</v>
      </c>
      <c r="AD3710" s="237" t="str">
        <f t="shared" si="618"/>
        <v>0003</v>
      </c>
      <c r="AE3710" s="237" t="s">
        <v>7382</v>
      </c>
      <c r="AF3710" s="237" t="s">
        <v>11610</v>
      </c>
      <c r="AG3710" s="237" t="str">
        <f t="shared" si="619"/>
        <v>仙台市太白区郡山八丁目２番28号</v>
      </c>
      <c r="AH3710" s="237" t="s">
        <v>11617</v>
      </c>
      <c r="AI3710" s="237" t="s">
        <v>11618</v>
      </c>
      <c r="AJ3710" s="237" t="s">
        <v>332</v>
      </c>
    </row>
    <row r="3711" spans="1:36">
      <c r="A3711" s="237" t="str">
        <f t="shared" si="611"/>
        <v>0435401500計画相談支援</v>
      </c>
      <c r="B3711" s="237" t="s">
        <v>11231</v>
      </c>
      <c r="C3711" s="237" t="s">
        <v>11232</v>
      </c>
      <c r="D3711" s="237" t="str">
        <f t="shared" si="612"/>
        <v>ユウゲンカイシャケヤキ</v>
      </c>
      <c r="E3711" s="237" t="s">
        <v>11233</v>
      </c>
      <c r="F3711" s="237" t="str">
        <f t="shared" si="613"/>
        <v>982</v>
      </c>
      <c r="G3711" s="237" t="str">
        <f t="shared" si="614"/>
        <v>0803</v>
      </c>
      <c r="H3711" s="237" t="s">
        <v>11234</v>
      </c>
      <c r="I3711" s="237" t="str">
        <f t="shared" si="615"/>
        <v>仙台市太白区金剛沢三丁目１８番２号</v>
      </c>
      <c r="J3711" s="237" t="s">
        <v>11235</v>
      </c>
      <c r="K3711" s="237" t="s">
        <v>11236</v>
      </c>
      <c r="L3711" s="237" t="s">
        <v>552</v>
      </c>
      <c r="M3711" s="237" t="s">
        <v>11237</v>
      </c>
      <c r="N3711" s="237" t="s">
        <v>15816</v>
      </c>
      <c r="O3711" s="237" t="s">
        <v>15817</v>
      </c>
      <c r="P3711" s="237" t="s">
        <v>11091</v>
      </c>
      <c r="Q3711" s="237" t="s">
        <v>7382</v>
      </c>
      <c r="R3711" s="237" t="s">
        <v>15818</v>
      </c>
      <c r="S3711" s="237" t="s">
        <v>11235</v>
      </c>
      <c r="T3711" s="237" t="s">
        <v>11236</v>
      </c>
      <c r="U3711" s="237" t="s">
        <v>15819</v>
      </c>
      <c r="V3711" s="237" t="s">
        <v>14641</v>
      </c>
      <c r="W3711" s="237"/>
      <c r="X3711" s="237"/>
      <c r="Y3711" s="237" t="s">
        <v>15816</v>
      </c>
      <c r="Z3711" s="237" t="s">
        <v>15817</v>
      </c>
      <c r="AA3711" s="237" t="str">
        <f t="shared" si="616"/>
        <v>ヘルパーステーション・スミレソウダンシエンガカリ</v>
      </c>
      <c r="AB3711" s="237" t="s">
        <v>11091</v>
      </c>
      <c r="AC3711" s="237" t="str">
        <f t="shared" si="617"/>
        <v>982</v>
      </c>
      <c r="AD3711" s="237" t="str">
        <f t="shared" si="618"/>
        <v>0012</v>
      </c>
      <c r="AE3711" s="237" t="s">
        <v>7382</v>
      </c>
      <c r="AF3711" s="237" t="s">
        <v>15818</v>
      </c>
      <c r="AG3711" s="237" t="str">
        <f t="shared" si="619"/>
        <v>仙台市太白区長町南四丁目８番16号　庄子マンションＣ棟４号室</v>
      </c>
      <c r="AH3711" s="237" t="s">
        <v>11235</v>
      </c>
      <c r="AI3711" s="237" t="s">
        <v>11236</v>
      </c>
      <c r="AJ3711" s="237" t="s">
        <v>332</v>
      </c>
    </row>
    <row r="3712" spans="1:36">
      <c r="A3712" s="237" t="str">
        <f t="shared" si="611"/>
        <v>0435401518計画相談支援</v>
      </c>
      <c r="B3712" s="237" t="s">
        <v>10411</v>
      </c>
      <c r="C3712" s="237" t="s">
        <v>10412</v>
      </c>
      <c r="D3712" s="237" t="str">
        <f t="shared" si="612"/>
        <v>シャカイフクシホウジンワタゲフクシカイ</v>
      </c>
      <c r="E3712" s="237" t="s">
        <v>8250</v>
      </c>
      <c r="F3712" s="237" t="str">
        <f t="shared" si="613"/>
        <v>984</v>
      </c>
      <c r="G3712" s="237" t="str">
        <f t="shared" si="614"/>
        <v>0823</v>
      </c>
      <c r="H3712" s="237" t="s">
        <v>14213</v>
      </c>
      <c r="I3712" s="237" t="str">
        <f t="shared" si="615"/>
        <v>仙台市若林区遠見塚一丁目18番48号</v>
      </c>
      <c r="J3712" s="237" t="s">
        <v>7023</v>
      </c>
      <c r="K3712" s="237" t="s">
        <v>7024</v>
      </c>
      <c r="L3712" s="237" t="s">
        <v>248</v>
      </c>
      <c r="M3712" s="237" t="s">
        <v>14133</v>
      </c>
      <c r="N3712" s="237" t="s">
        <v>15820</v>
      </c>
      <c r="O3712" s="237" t="s">
        <v>15821</v>
      </c>
      <c r="P3712" s="237" t="s">
        <v>7021</v>
      </c>
      <c r="Q3712" s="237" t="s">
        <v>7382</v>
      </c>
      <c r="R3712" s="237" t="s">
        <v>14131</v>
      </c>
      <c r="S3712" s="237" t="s">
        <v>15822</v>
      </c>
      <c r="T3712" s="237" t="s">
        <v>14132</v>
      </c>
      <c r="U3712" s="237" t="s">
        <v>15823</v>
      </c>
      <c r="V3712" s="237" t="s">
        <v>14641</v>
      </c>
      <c r="W3712" s="237"/>
      <c r="X3712" s="237"/>
      <c r="Y3712" s="237" t="s">
        <v>15820</v>
      </c>
      <c r="Z3712" s="237" t="s">
        <v>15821</v>
      </c>
      <c r="AA3712" s="237" t="str">
        <f t="shared" si="616"/>
        <v>ホライズン</v>
      </c>
      <c r="AB3712" s="237" t="s">
        <v>7021</v>
      </c>
      <c r="AC3712" s="237" t="str">
        <f t="shared" si="617"/>
        <v>982</v>
      </c>
      <c r="AD3712" s="237" t="str">
        <f t="shared" si="618"/>
        <v>0001</v>
      </c>
      <c r="AE3712" s="237" t="s">
        <v>7382</v>
      </c>
      <c r="AF3712" s="237" t="s">
        <v>14131</v>
      </c>
      <c r="AG3712" s="237" t="str">
        <f t="shared" si="619"/>
        <v>仙台市太白区八本松一丁目12番12号</v>
      </c>
      <c r="AH3712" s="237" t="s">
        <v>15822</v>
      </c>
      <c r="AI3712" s="237" t="s">
        <v>14132</v>
      </c>
      <c r="AJ3712" s="237" t="s">
        <v>332</v>
      </c>
    </row>
    <row r="3713" spans="1:36">
      <c r="A3713" s="237" t="str">
        <f t="shared" si="611"/>
        <v>0435401799計画相談支援</v>
      </c>
      <c r="B3713" s="237" t="s">
        <v>8057</v>
      </c>
      <c r="C3713" s="237" t="s">
        <v>8058</v>
      </c>
      <c r="D3713" s="237" t="str">
        <f t="shared" si="612"/>
        <v>カブシキガイシャナカガワ</v>
      </c>
      <c r="E3713" s="237" t="s">
        <v>608</v>
      </c>
      <c r="F3713" s="237" t="str">
        <f t="shared" si="613"/>
        <v>980</v>
      </c>
      <c r="G3713" s="237" t="str">
        <f t="shared" si="614"/>
        <v>0003</v>
      </c>
      <c r="H3713" s="237" t="s">
        <v>8059</v>
      </c>
      <c r="I3713" s="237" t="str">
        <f t="shared" si="615"/>
        <v>仙台市青葉区小田原四丁目２番18号</v>
      </c>
      <c r="J3713" s="237" t="s">
        <v>8060</v>
      </c>
      <c r="K3713" s="237" t="s">
        <v>8061</v>
      </c>
      <c r="L3713" s="237" t="s">
        <v>339</v>
      </c>
      <c r="M3713" s="237" t="s">
        <v>8062</v>
      </c>
      <c r="N3713" s="237" t="s">
        <v>15824</v>
      </c>
      <c r="O3713" s="237" t="s">
        <v>15825</v>
      </c>
      <c r="P3713" s="237" t="s">
        <v>2572</v>
      </c>
      <c r="Q3713" s="237" t="s">
        <v>7382</v>
      </c>
      <c r="R3713" s="237" t="s">
        <v>15826</v>
      </c>
      <c r="S3713" s="237" t="s">
        <v>15827</v>
      </c>
      <c r="T3713" s="237" t="s">
        <v>15828</v>
      </c>
      <c r="U3713" s="237" t="s">
        <v>15829</v>
      </c>
      <c r="V3713" s="237" t="s">
        <v>14641</v>
      </c>
      <c r="W3713" s="237"/>
      <c r="X3713" s="237"/>
      <c r="Y3713" s="237" t="s">
        <v>15824</v>
      </c>
      <c r="Z3713" s="237" t="s">
        <v>15825</v>
      </c>
      <c r="AA3713" s="237" t="str">
        <f t="shared" si="616"/>
        <v>センダイタイハクソウダンシエンセンター（ナズキ）</v>
      </c>
      <c r="AB3713" s="237" t="s">
        <v>2572</v>
      </c>
      <c r="AC3713" s="237" t="str">
        <f t="shared" si="617"/>
        <v>981</v>
      </c>
      <c r="AD3713" s="237" t="str">
        <f t="shared" si="618"/>
        <v>1104</v>
      </c>
      <c r="AE3713" s="237" t="s">
        <v>7382</v>
      </c>
      <c r="AF3713" s="237" t="s">
        <v>15826</v>
      </c>
      <c r="AG3713" s="237" t="str">
        <f t="shared" si="619"/>
        <v>仙台市太白区中田三丁目11番32号　メゾン太田202</v>
      </c>
      <c r="AH3713" s="237" t="s">
        <v>15827</v>
      </c>
      <c r="AI3713" s="237" t="s">
        <v>15828</v>
      </c>
      <c r="AJ3713" s="237" t="s">
        <v>260</v>
      </c>
    </row>
    <row r="3714" spans="1:36">
      <c r="A3714" s="237" t="str">
        <f t="shared" si="611"/>
        <v>0435401799地域移行支援</v>
      </c>
      <c r="B3714" s="237" t="s">
        <v>8057</v>
      </c>
      <c r="C3714" s="237" t="s">
        <v>8058</v>
      </c>
      <c r="D3714" s="237" t="str">
        <f t="shared" si="612"/>
        <v>カブシキガイシャナカガワ</v>
      </c>
      <c r="E3714" s="237" t="s">
        <v>608</v>
      </c>
      <c r="F3714" s="237" t="str">
        <f t="shared" si="613"/>
        <v>980</v>
      </c>
      <c r="G3714" s="237" t="str">
        <f t="shared" si="614"/>
        <v>0003</v>
      </c>
      <c r="H3714" s="237" t="s">
        <v>8059</v>
      </c>
      <c r="I3714" s="237" t="str">
        <f t="shared" si="615"/>
        <v>仙台市青葉区小田原四丁目２番18号</v>
      </c>
      <c r="J3714" s="237" t="s">
        <v>8060</v>
      </c>
      <c r="K3714" s="237" t="s">
        <v>8061</v>
      </c>
      <c r="L3714" s="237" t="s">
        <v>339</v>
      </c>
      <c r="M3714" s="237" t="s">
        <v>8062</v>
      </c>
      <c r="N3714" s="237" t="s">
        <v>15824</v>
      </c>
      <c r="O3714" s="237" t="s">
        <v>15825</v>
      </c>
      <c r="P3714" s="237" t="s">
        <v>2572</v>
      </c>
      <c r="Q3714" s="237" t="s">
        <v>7382</v>
      </c>
      <c r="R3714" s="237" t="s">
        <v>15826</v>
      </c>
      <c r="S3714" s="237" t="s">
        <v>15827</v>
      </c>
      <c r="T3714" s="237" t="s">
        <v>15828</v>
      </c>
      <c r="U3714" s="237" t="s">
        <v>15829</v>
      </c>
      <c r="V3714" s="237" t="s">
        <v>14623</v>
      </c>
      <c r="W3714" s="237"/>
      <c r="X3714" s="237"/>
      <c r="Y3714" s="237" t="s">
        <v>15824</v>
      </c>
      <c r="Z3714" s="237" t="s">
        <v>15825</v>
      </c>
      <c r="AA3714" s="237" t="str">
        <f t="shared" si="616"/>
        <v>センダイタイハクソウダンシエンセンター（ナズキ）</v>
      </c>
      <c r="AB3714" s="237" t="s">
        <v>2572</v>
      </c>
      <c r="AC3714" s="237" t="str">
        <f t="shared" si="617"/>
        <v>981</v>
      </c>
      <c r="AD3714" s="237" t="str">
        <f t="shared" si="618"/>
        <v>1104</v>
      </c>
      <c r="AE3714" s="237" t="s">
        <v>7382</v>
      </c>
      <c r="AF3714" s="237" t="s">
        <v>15826</v>
      </c>
      <c r="AG3714" s="237" t="str">
        <f t="shared" si="619"/>
        <v>仙台市太白区中田三丁目11番32号　メゾン太田202</v>
      </c>
      <c r="AH3714" s="237" t="s">
        <v>15827</v>
      </c>
      <c r="AI3714" s="237" t="s">
        <v>15828</v>
      </c>
      <c r="AJ3714" s="237" t="s">
        <v>260</v>
      </c>
    </row>
    <row r="3715" spans="1:36">
      <c r="A3715" s="237" t="str">
        <f t="shared" si="611"/>
        <v>0435401799地域定着支援</v>
      </c>
      <c r="B3715" s="237" t="s">
        <v>8057</v>
      </c>
      <c r="C3715" s="237" t="s">
        <v>8058</v>
      </c>
      <c r="D3715" s="237" t="str">
        <f t="shared" si="612"/>
        <v>カブシキガイシャナカガワ</v>
      </c>
      <c r="E3715" s="237" t="s">
        <v>608</v>
      </c>
      <c r="F3715" s="237" t="str">
        <f t="shared" si="613"/>
        <v>980</v>
      </c>
      <c r="G3715" s="237" t="str">
        <f t="shared" si="614"/>
        <v>0003</v>
      </c>
      <c r="H3715" s="237" t="s">
        <v>8059</v>
      </c>
      <c r="I3715" s="237" t="str">
        <f t="shared" si="615"/>
        <v>仙台市青葉区小田原四丁目２番18号</v>
      </c>
      <c r="J3715" s="237" t="s">
        <v>8060</v>
      </c>
      <c r="K3715" s="237" t="s">
        <v>8061</v>
      </c>
      <c r="L3715" s="237" t="s">
        <v>339</v>
      </c>
      <c r="M3715" s="237" t="s">
        <v>8062</v>
      </c>
      <c r="N3715" s="237" t="s">
        <v>15824</v>
      </c>
      <c r="O3715" s="237" t="s">
        <v>15825</v>
      </c>
      <c r="P3715" s="237" t="s">
        <v>2572</v>
      </c>
      <c r="Q3715" s="237" t="s">
        <v>7382</v>
      </c>
      <c r="R3715" s="237" t="s">
        <v>15826</v>
      </c>
      <c r="S3715" s="237" t="s">
        <v>15827</v>
      </c>
      <c r="T3715" s="237" t="s">
        <v>15828</v>
      </c>
      <c r="U3715" s="237" t="s">
        <v>15829</v>
      </c>
      <c r="V3715" s="237" t="s">
        <v>14625</v>
      </c>
      <c r="W3715" s="237"/>
      <c r="X3715" s="237"/>
      <c r="Y3715" s="237" t="s">
        <v>15824</v>
      </c>
      <c r="Z3715" s="237" t="s">
        <v>15825</v>
      </c>
      <c r="AA3715" s="237" t="str">
        <f t="shared" si="616"/>
        <v>センダイタイハクソウダンシエンセンター（ナズキ）</v>
      </c>
      <c r="AB3715" s="237" t="s">
        <v>2572</v>
      </c>
      <c r="AC3715" s="237" t="str">
        <f t="shared" si="617"/>
        <v>981</v>
      </c>
      <c r="AD3715" s="237" t="str">
        <f t="shared" si="618"/>
        <v>1104</v>
      </c>
      <c r="AE3715" s="237" t="s">
        <v>7382</v>
      </c>
      <c r="AF3715" s="237" t="s">
        <v>15826</v>
      </c>
      <c r="AG3715" s="237" t="str">
        <f t="shared" si="619"/>
        <v>仙台市太白区中田三丁目11番32号　メゾン太田202</v>
      </c>
      <c r="AH3715" s="237" t="s">
        <v>15827</v>
      </c>
      <c r="AI3715" s="237" t="s">
        <v>15828</v>
      </c>
      <c r="AJ3715" s="237" t="s">
        <v>260</v>
      </c>
    </row>
    <row r="3716" spans="1:36">
      <c r="A3716" s="237" t="str">
        <f t="shared" si="611"/>
        <v>0435401807計画相談支援</v>
      </c>
      <c r="B3716" s="237" t="s">
        <v>2744</v>
      </c>
      <c r="C3716" s="237" t="s">
        <v>8369</v>
      </c>
      <c r="D3716" s="237" t="str">
        <f t="shared" si="612"/>
        <v>カブシキガイシャミツイ</v>
      </c>
      <c r="E3716" s="237" t="s">
        <v>7381</v>
      </c>
      <c r="F3716" s="237" t="str">
        <f t="shared" si="613"/>
        <v>982</v>
      </c>
      <c r="G3716" s="237" t="str">
        <f t="shared" si="614"/>
        <v>0011</v>
      </c>
      <c r="H3716" s="237" t="s">
        <v>8370</v>
      </c>
      <c r="I3716" s="237" t="str">
        <f t="shared" si="615"/>
        <v>仙台市太白区長町７-19-39　COMビル101</v>
      </c>
      <c r="J3716" s="237" t="s">
        <v>2748</v>
      </c>
      <c r="K3716" s="237" t="s">
        <v>2749</v>
      </c>
      <c r="L3716" s="237" t="s">
        <v>339</v>
      </c>
      <c r="M3716" s="237" t="s">
        <v>2750</v>
      </c>
      <c r="N3716" s="237" t="s">
        <v>15830</v>
      </c>
      <c r="O3716" s="237" t="s">
        <v>15831</v>
      </c>
      <c r="P3716" s="237" t="s">
        <v>7381</v>
      </c>
      <c r="Q3716" s="237" t="s">
        <v>7382</v>
      </c>
      <c r="R3716" s="237" t="s">
        <v>15832</v>
      </c>
      <c r="S3716" s="237" t="s">
        <v>2748</v>
      </c>
      <c r="T3716" s="237" t="s">
        <v>2749</v>
      </c>
      <c r="U3716" s="237" t="s">
        <v>15833</v>
      </c>
      <c r="V3716" s="237" t="s">
        <v>14641</v>
      </c>
      <c r="W3716" s="237"/>
      <c r="X3716" s="237"/>
      <c r="Y3716" s="237" t="s">
        <v>15830</v>
      </c>
      <c r="Z3716" s="237" t="s">
        <v>15831</v>
      </c>
      <c r="AA3716" s="237" t="str">
        <f t="shared" si="616"/>
        <v>Ｒｉｃｋｅｙハーバーセンダイナガマチ</v>
      </c>
      <c r="AB3716" s="237" t="s">
        <v>7381</v>
      </c>
      <c r="AC3716" s="237" t="str">
        <f t="shared" si="617"/>
        <v>982</v>
      </c>
      <c r="AD3716" s="237" t="str">
        <f t="shared" si="618"/>
        <v>0011</v>
      </c>
      <c r="AE3716" s="237" t="s">
        <v>7382</v>
      </c>
      <c r="AF3716" s="237" t="s">
        <v>15832</v>
      </c>
      <c r="AG3716" s="237" t="str">
        <f t="shared" si="619"/>
        <v>仙台市太白区長町七丁目19番39号　COMビル101</v>
      </c>
      <c r="AH3716" s="237" t="s">
        <v>15834</v>
      </c>
      <c r="AI3716" s="237" t="s">
        <v>12062</v>
      </c>
      <c r="AJ3716" s="237" t="s">
        <v>260</v>
      </c>
    </row>
    <row r="3717" spans="1:36">
      <c r="A3717" s="237" t="str">
        <f t="shared" si="611"/>
        <v>0435401815計画相談支援</v>
      </c>
      <c r="B3717" s="237" t="s">
        <v>947</v>
      </c>
      <c r="C3717" s="237" t="s">
        <v>948</v>
      </c>
      <c r="D3717" s="237" t="str">
        <f t="shared" si="612"/>
        <v>トクテイヒエイリカツドウホウジンワーカーズコープ</v>
      </c>
      <c r="E3717" s="237" t="s">
        <v>4758</v>
      </c>
      <c r="F3717" s="237" t="str">
        <f t="shared" si="613"/>
        <v>171</v>
      </c>
      <c r="G3717" s="237" t="str">
        <f t="shared" si="614"/>
        <v>0013</v>
      </c>
      <c r="H3717" s="237" t="s">
        <v>11559</v>
      </c>
      <c r="I3717" s="237" t="str">
        <f t="shared" si="615"/>
        <v>東京都豊島区東池袋1-44-3池袋ＩＳＰタマビル</v>
      </c>
      <c r="J3717" s="237" t="s">
        <v>951</v>
      </c>
      <c r="K3717" s="237" t="s">
        <v>952</v>
      </c>
      <c r="L3717" s="237" t="s">
        <v>901</v>
      </c>
      <c r="M3717" s="237" t="s">
        <v>953</v>
      </c>
      <c r="N3717" s="237" t="s">
        <v>15835</v>
      </c>
      <c r="O3717" s="237" t="s">
        <v>15836</v>
      </c>
      <c r="P3717" s="237" t="s">
        <v>11091</v>
      </c>
      <c r="Q3717" s="237" t="s">
        <v>7382</v>
      </c>
      <c r="R3717" s="237" t="s">
        <v>15837</v>
      </c>
      <c r="S3717" s="237" t="s">
        <v>11567</v>
      </c>
      <c r="T3717" s="237" t="s">
        <v>11568</v>
      </c>
      <c r="U3717" s="237" t="s">
        <v>15838</v>
      </c>
      <c r="V3717" s="237" t="s">
        <v>14641</v>
      </c>
      <c r="W3717" s="237"/>
      <c r="X3717" s="237"/>
      <c r="Y3717" s="237" t="s">
        <v>15835</v>
      </c>
      <c r="Z3717" s="237" t="s">
        <v>15836</v>
      </c>
      <c r="AA3717" s="237" t="str">
        <f t="shared" si="616"/>
        <v>ナガマチミナミマメイトソウダンシエンジギョウショ</v>
      </c>
      <c r="AB3717" s="237" t="s">
        <v>11091</v>
      </c>
      <c r="AC3717" s="237" t="str">
        <f t="shared" si="617"/>
        <v>982</v>
      </c>
      <c r="AD3717" s="237" t="str">
        <f t="shared" si="618"/>
        <v>0012</v>
      </c>
      <c r="AE3717" s="237" t="s">
        <v>7382</v>
      </c>
      <c r="AF3717" s="237" t="s">
        <v>15837</v>
      </c>
      <c r="AG3717" s="237" t="str">
        <f t="shared" si="619"/>
        <v>仙台市太白区長町南三丁目13番19号パーシモン長町1階</v>
      </c>
      <c r="AH3717" s="237" t="s">
        <v>11567</v>
      </c>
      <c r="AI3717" s="237" t="s">
        <v>11568</v>
      </c>
      <c r="AJ3717" s="237" t="s">
        <v>260</v>
      </c>
    </row>
    <row r="3718" spans="1:36">
      <c r="A3718" s="237" t="str">
        <f t="shared" si="611"/>
        <v>0435401815地域移行支援</v>
      </c>
      <c r="B3718" s="237" t="s">
        <v>947</v>
      </c>
      <c r="C3718" s="237" t="s">
        <v>948</v>
      </c>
      <c r="D3718" s="237" t="str">
        <f t="shared" si="612"/>
        <v>トクテイヒエイリカツドウホウジンワーカーズコープ</v>
      </c>
      <c r="E3718" s="237" t="s">
        <v>4758</v>
      </c>
      <c r="F3718" s="237" t="str">
        <f t="shared" si="613"/>
        <v>171</v>
      </c>
      <c r="G3718" s="237" t="str">
        <f t="shared" si="614"/>
        <v>0013</v>
      </c>
      <c r="H3718" s="237" t="s">
        <v>11559</v>
      </c>
      <c r="I3718" s="237" t="str">
        <f t="shared" si="615"/>
        <v>東京都豊島区東池袋1-44-3池袋ＩＳＰタマビル</v>
      </c>
      <c r="J3718" s="237" t="s">
        <v>951</v>
      </c>
      <c r="K3718" s="237" t="s">
        <v>952</v>
      </c>
      <c r="L3718" s="237" t="s">
        <v>901</v>
      </c>
      <c r="M3718" s="237" t="s">
        <v>953</v>
      </c>
      <c r="N3718" s="237" t="s">
        <v>15835</v>
      </c>
      <c r="O3718" s="237" t="s">
        <v>15836</v>
      </c>
      <c r="P3718" s="237" t="s">
        <v>11091</v>
      </c>
      <c r="Q3718" s="237" t="s">
        <v>7382</v>
      </c>
      <c r="R3718" s="237" t="s">
        <v>15837</v>
      </c>
      <c r="S3718" s="237" t="s">
        <v>11567</v>
      </c>
      <c r="T3718" s="237" t="s">
        <v>11568</v>
      </c>
      <c r="U3718" s="237" t="s">
        <v>15838</v>
      </c>
      <c r="V3718" s="237" t="s">
        <v>14623</v>
      </c>
      <c r="W3718" s="237"/>
      <c r="X3718" s="237"/>
      <c r="Y3718" s="237" t="s">
        <v>15835</v>
      </c>
      <c r="Z3718" s="237" t="s">
        <v>15836</v>
      </c>
      <c r="AA3718" s="237" t="str">
        <f t="shared" si="616"/>
        <v>ナガマチミナミマメイトソウダンシエンジギョウショ</v>
      </c>
      <c r="AB3718" s="237" t="s">
        <v>11091</v>
      </c>
      <c r="AC3718" s="237" t="str">
        <f t="shared" si="617"/>
        <v>982</v>
      </c>
      <c r="AD3718" s="237" t="str">
        <f t="shared" si="618"/>
        <v>0012</v>
      </c>
      <c r="AE3718" s="237" t="s">
        <v>7382</v>
      </c>
      <c r="AF3718" s="237" t="s">
        <v>15837</v>
      </c>
      <c r="AG3718" s="237" t="str">
        <f t="shared" si="619"/>
        <v>仙台市太白区長町南三丁目13番19号パーシモン長町1階</v>
      </c>
      <c r="AH3718" s="237" t="s">
        <v>11567</v>
      </c>
      <c r="AI3718" s="237" t="s">
        <v>11568</v>
      </c>
      <c r="AJ3718" s="237" t="s">
        <v>260</v>
      </c>
    </row>
    <row r="3719" spans="1:36">
      <c r="A3719" s="237" t="str">
        <f t="shared" si="611"/>
        <v>0435401815地域定着支援</v>
      </c>
      <c r="B3719" s="237" t="s">
        <v>947</v>
      </c>
      <c r="C3719" s="237" t="s">
        <v>948</v>
      </c>
      <c r="D3719" s="237" t="str">
        <f t="shared" si="612"/>
        <v>トクテイヒエイリカツドウホウジンワーカーズコープ</v>
      </c>
      <c r="E3719" s="237" t="s">
        <v>4758</v>
      </c>
      <c r="F3719" s="237" t="str">
        <f t="shared" si="613"/>
        <v>171</v>
      </c>
      <c r="G3719" s="237" t="str">
        <f t="shared" si="614"/>
        <v>0013</v>
      </c>
      <c r="H3719" s="237" t="s">
        <v>11559</v>
      </c>
      <c r="I3719" s="237" t="str">
        <f t="shared" si="615"/>
        <v>東京都豊島区東池袋1-44-3池袋ＩＳＰタマビル</v>
      </c>
      <c r="J3719" s="237" t="s">
        <v>951</v>
      </c>
      <c r="K3719" s="237" t="s">
        <v>952</v>
      </c>
      <c r="L3719" s="237" t="s">
        <v>901</v>
      </c>
      <c r="M3719" s="237" t="s">
        <v>953</v>
      </c>
      <c r="N3719" s="237" t="s">
        <v>15835</v>
      </c>
      <c r="O3719" s="237" t="s">
        <v>15836</v>
      </c>
      <c r="P3719" s="237" t="s">
        <v>11091</v>
      </c>
      <c r="Q3719" s="237" t="s">
        <v>7382</v>
      </c>
      <c r="R3719" s="237" t="s">
        <v>15837</v>
      </c>
      <c r="S3719" s="237" t="s">
        <v>11567</v>
      </c>
      <c r="T3719" s="237" t="s">
        <v>11568</v>
      </c>
      <c r="U3719" s="237" t="s">
        <v>15838</v>
      </c>
      <c r="V3719" s="237" t="s">
        <v>14625</v>
      </c>
      <c r="W3719" s="237"/>
      <c r="X3719" s="237"/>
      <c r="Y3719" s="237" t="s">
        <v>15835</v>
      </c>
      <c r="Z3719" s="237" t="s">
        <v>15836</v>
      </c>
      <c r="AA3719" s="237" t="str">
        <f t="shared" si="616"/>
        <v>ナガマチミナミマメイトソウダンシエンジギョウショ</v>
      </c>
      <c r="AB3719" s="237" t="s">
        <v>11091</v>
      </c>
      <c r="AC3719" s="237" t="str">
        <f t="shared" si="617"/>
        <v>982</v>
      </c>
      <c r="AD3719" s="237" t="str">
        <f t="shared" si="618"/>
        <v>0012</v>
      </c>
      <c r="AE3719" s="237" t="s">
        <v>7382</v>
      </c>
      <c r="AF3719" s="237" t="s">
        <v>15837</v>
      </c>
      <c r="AG3719" s="237" t="str">
        <f t="shared" si="619"/>
        <v>仙台市太白区長町南三丁目13番19号パーシモン長町1階</v>
      </c>
      <c r="AH3719" s="237" t="s">
        <v>11567</v>
      </c>
      <c r="AI3719" s="237" t="s">
        <v>11568</v>
      </c>
      <c r="AJ3719" s="237" t="s">
        <v>260</v>
      </c>
    </row>
    <row r="3720" spans="1:36">
      <c r="A3720" s="237" t="str">
        <f t="shared" si="611"/>
        <v>0435401823計画相談支援</v>
      </c>
      <c r="B3720" s="237" t="s">
        <v>11479</v>
      </c>
      <c r="C3720" s="237" t="s">
        <v>11480</v>
      </c>
      <c r="D3720" s="237" t="str">
        <f t="shared" si="612"/>
        <v>ユウゲンカイシャアスト</v>
      </c>
      <c r="E3720" s="237" t="s">
        <v>7279</v>
      </c>
      <c r="F3720" s="237" t="str">
        <f t="shared" si="613"/>
        <v>984</v>
      </c>
      <c r="G3720" s="237" t="str">
        <f t="shared" si="614"/>
        <v>0838</v>
      </c>
      <c r="H3720" s="237" t="s">
        <v>11481</v>
      </c>
      <c r="I3720" s="237" t="str">
        <f t="shared" si="615"/>
        <v>仙台市若林区上飯田二丁目２番37号201</v>
      </c>
      <c r="J3720" s="237" t="s">
        <v>11482</v>
      </c>
      <c r="K3720" s="237" t="s">
        <v>11483</v>
      </c>
      <c r="L3720" s="237" t="s">
        <v>552</v>
      </c>
      <c r="M3720" s="237" t="s">
        <v>11484</v>
      </c>
      <c r="N3720" s="237" t="s">
        <v>11485</v>
      </c>
      <c r="O3720" s="237" t="s">
        <v>11486</v>
      </c>
      <c r="P3720" s="237" t="s">
        <v>11244</v>
      </c>
      <c r="Q3720" s="237" t="s">
        <v>7382</v>
      </c>
      <c r="R3720" s="237" t="s">
        <v>15839</v>
      </c>
      <c r="S3720" s="237" t="s">
        <v>11482</v>
      </c>
      <c r="T3720" s="237" t="s">
        <v>11483</v>
      </c>
      <c r="U3720" s="237" t="s">
        <v>15840</v>
      </c>
      <c r="V3720" s="237" t="s">
        <v>14641</v>
      </c>
      <c r="W3720" s="237"/>
      <c r="X3720" s="237"/>
      <c r="Y3720" s="237" t="s">
        <v>11485</v>
      </c>
      <c r="Z3720" s="237" t="s">
        <v>11486</v>
      </c>
      <c r="AA3720" s="237" t="str">
        <f t="shared" si="616"/>
        <v>ケアセンターアスト</v>
      </c>
      <c r="AB3720" s="237" t="s">
        <v>11244</v>
      </c>
      <c r="AC3720" s="237" t="str">
        <f t="shared" si="617"/>
        <v>982</v>
      </c>
      <c r="AD3720" s="237" t="str">
        <f t="shared" si="618"/>
        <v>0003</v>
      </c>
      <c r="AE3720" s="237" t="s">
        <v>7382</v>
      </c>
      <c r="AF3720" s="237" t="s">
        <v>15839</v>
      </c>
      <c r="AG3720" s="237" t="str">
        <f t="shared" si="619"/>
        <v>仙台市太白区郡山四丁目15番24号201</v>
      </c>
      <c r="AH3720" s="237" t="s">
        <v>11482</v>
      </c>
      <c r="AI3720" s="237" t="s">
        <v>11483</v>
      </c>
      <c r="AJ3720" s="237" t="s">
        <v>260</v>
      </c>
    </row>
    <row r="3721" spans="1:36">
      <c r="A3721" s="237" t="str">
        <f t="shared" si="611"/>
        <v>0435401823地域移行支援</v>
      </c>
      <c r="B3721" s="237" t="s">
        <v>11479</v>
      </c>
      <c r="C3721" s="237" t="s">
        <v>11480</v>
      </c>
      <c r="D3721" s="237" t="str">
        <f t="shared" si="612"/>
        <v>ユウゲンカイシャアスト</v>
      </c>
      <c r="E3721" s="237" t="s">
        <v>7279</v>
      </c>
      <c r="F3721" s="237" t="str">
        <f t="shared" si="613"/>
        <v>984</v>
      </c>
      <c r="G3721" s="237" t="str">
        <f t="shared" si="614"/>
        <v>0838</v>
      </c>
      <c r="H3721" s="237" t="s">
        <v>11481</v>
      </c>
      <c r="I3721" s="237" t="str">
        <f t="shared" si="615"/>
        <v>仙台市若林区上飯田二丁目２番37号201</v>
      </c>
      <c r="J3721" s="237" t="s">
        <v>11482</v>
      </c>
      <c r="K3721" s="237" t="s">
        <v>11483</v>
      </c>
      <c r="L3721" s="237" t="s">
        <v>552</v>
      </c>
      <c r="M3721" s="237" t="s">
        <v>11484</v>
      </c>
      <c r="N3721" s="237" t="s">
        <v>11485</v>
      </c>
      <c r="O3721" s="237" t="s">
        <v>11486</v>
      </c>
      <c r="P3721" s="237" t="s">
        <v>11244</v>
      </c>
      <c r="Q3721" s="237" t="s">
        <v>7382</v>
      </c>
      <c r="R3721" s="237" t="s">
        <v>15839</v>
      </c>
      <c r="S3721" s="237" t="s">
        <v>11482</v>
      </c>
      <c r="T3721" s="237" t="s">
        <v>11483</v>
      </c>
      <c r="U3721" s="237" t="s">
        <v>15840</v>
      </c>
      <c r="V3721" s="237" t="s">
        <v>14623</v>
      </c>
      <c r="W3721" s="237"/>
      <c r="X3721" s="237"/>
      <c r="Y3721" s="237" t="s">
        <v>11485</v>
      </c>
      <c r="Z3721" s="237" t="s">
        <v>11486</v>
      </c>
      <c r="AA3721" s="237" t="str">
        <f t="shared" si="616"/>
        <v>ケアセンターアスト</v>
      </c>
      <c r="AB3721" s="237" t="s">
        <v>11244</v>
      </c>
      <c r="AC3721" s="237" t="str">
        <f t="shared" si="617"/>
        <v>982</v>
      </c>
      <c r="AD3721" s="237" t="str">
        <f t="shared" si="618"/>
        <v>0003</v>
      </c>
      <c r="AE3721" s="237" t="s">
        <v>7382</v>
      </c>
      <c r="AF3721" s="237" t="s">
        <v>15839</v>
      </c>
      <c r="AG3721" s="237" t="str">
        <f t="shared" si="619"/>
        <v>仙台市太白区郡山四丁目15番24号201</v>
      </c>
      <c r="AH3721" s="237" t="s">
        <v>11482</v>
      </c>
      <c r="AI3721" s="237" t="s">
        <v>11483</v>
      </c>
      <c r="AJ3721" s="237" t="s">
        <v>260</v>
      </c>
    </row>
    <row r="3722" spans="1:36">
      <c r="A3722" s="237" t="str">
        <f t="shared" si="611"/>
        <v>0435401823地域定着支援</v>
      </c>
      <c r="B3722" s="237" t="s">
        <v>11479</v>
      </c>
      <c r="C3722" s="237" t="s">
        <v>11480</v>
      </c>
      <c r="D3722" s="237" t="str">
        <f t="shared" si="612"/>
        <v>ユウゲンカイシャアスト</v>
      </c>
      <c r="E3722" s="237" t="s">
        <v>7279</v>
      </c>
      <c r="F3722" s="237" t="str">
        <f t="shared" si="613"/>
        <v>984</v>
      </c>
      <c r="G3722" s="237" t="str">
        <f t="shared" si="614"/>
        <v>0838</v>
      </c>
      <c r="H3722" s="237" t="s">
        <v>11481</v>
      </c>
      <c r="I3722" s="237" t="str">
        <f t="shared" si="615"/>
        <v>仙台市若林区上飯田二丁目２番37号201</v>
      </c>
      <c r="J3722" s="237" t="s">
        <v>11482</v>
      </c>
      <c r="K3722" s="237" t="s">
        <v>11483</v>
      </c>
      <c r="L3722" s="237" t="s">
        <v>552</v>
      </c>
      <c r="M3722" s="237" t="s">
        <v>11484</v>
      </c>
      <c r="N3722" s="237" t="s">
        <v>11485</v>
      </c>
      <c r="O3722" s="237" t="s">
        <v>11486</v>
      </c>
      <c r="P3722" s="237" t="s">
        <v>11244</v>
      </c>
      <c r="Q3722" s="237" t="s">
        <v>7382</v>
      </c>
      <c r="R3722" s="237" t="s">
        <v>15839</v>
      </c>
      <c r="S3722" s="237" t="s">
        <v>11482</v>
      </c>
      <c r="T3722" s="237" t="s">
        <v>11483</v>
      </c>
      <c r="U3722" s="237" t="s">
        <v>15840</v>
      </c>
      <c r="V3722" s="237" t="s">
        <v>14625</v>
      </c>
      <c r="W3722" s="237"/>
      <c r="X3722" s="237"/>
      <c r="Y3722" s="237" t="s">
        <v>11485</v>
      </c>
      <c r="Z3722" s="237" t="s">
        <v>11486</v>
      </c>
      <c r="AA3722" s="237" t="str">
        <f t="shared" si="616"/>
        <v>ケアセンターアスト</v>
      </c>
      <c r="AB3722" s="237" t="s">
        <v>11244</v>
      </c>
      <c r="AC3722" s="237" t="str">
        <f t="shared" si="617"/>
        <v>982</v>
      </c>
      <c r="AD3722" s="237" t="str">
        <f t="shared" si="618"/>
        <v>0003</v>
      </c>
      <c r="AE3722" s="237" t="s">
        <v>7382</v>
      </c>
      <c r="AF3722" s="237" t="s">
        <v>15839</v>
      </c>
      <c r="AG3722" s="237" t="str">
        <f t="shared" si="619"/>
        <v>仙台市太白区郡山四丁目15番24号201</v>
      </c>
      <c r="AH3722" s="237" t="s">
        <v>11482</v>
      </c>
      <c r="AI3722" s="237" t="s">
        <v>11483</v>
      </c>
      <c r="AJ3722" s="237" t="s">
        <v>260</v>
      </c>
    </row>
    <row r="3723" spans="1:36">
      <c r="A3723" s="237" t="str">
        <f t="shared" si="611"/>
        <v>0435401831計画相談支援</v>
      </c>
      <c r="B3723" s="237" t="s">
        <v>11848</v>
      </c>
      <c r="C3723" s="237" t="s">
        <v>11849</v>
      </c>
      <c r="D3723" s="237" t="str">
        <f t="shared" si="612"/>
        <v>カブシキカイシャキャットウォーク</v>
      </c>
      <c r="E3723" s="237" t="s">
        <v>2317</v>
      </c>
      <c r="F3723" s="237" t="str">
        <f t="shared" si="613"/>
        <v>981</v>
      </c>
      <c r="G3723" s="237" t="str">
        <f t="shared" si="614"/>
        <v>1102</v>
      </c>
      <c r="H3723" s="237" t="s">
        <v>11850</v>
      </c>
      <c r="I3723" s="237" t="str">
        <f t="shared" si="615"/>
        <v>仙台市太白区袋原字内手10番地の18</v>
      </c>
      <c r="J3723" s="237" t="s">
        <v>11851</v>
      </c>
      <c r="K3723" s="237" t="s">
        <v>11851</v>
      </c>
      <c r="L3723" s="237" t="s">
        <v>339</v>
      </c>
      <c r="M3723" s="237" t="s">
        <v>11852</v>
      </c>
      <c r="N3723" s="237" t="s">
        <v>15841</v>
      </c>
      <c r="O3723" s="237" t="s">
        <v>15842</v>
      </c>
      <c r="P3723" s="237" t="s">
        <v>2317</v>
      </c>
      <c r="Q3723" s="237" t="s">
        <v>7382</v>
      </c>
      <c r="R3723" s="237" t="s">
        <v>11850</v>
      </c>
      <c r="S3723" s="237" t="s">
        <v>11851</v>
      </c>
      <c r="T3723" s="237" t="s">
        <v>11851</v>
      </c>
      <c r="U3723" s="237" t="s">
        <v>15843</v>
      </c>
      <c r="V3723" s="237" t="s">
        <v>14641</v>
      </c>
      <c r="W3723" s="237"/>
      <c r="X3723" s="237"/>
      <c r="Y3723" s="237" t="s">
        <v>15841</v>
      </c>
      <c r="Z3723" s="237" t="s">
        <v>15842</v>
      </c>
      <c r="AA3723" s="237" t="str">
        <f t="shared" si="616"/>
        <v>ソウダンシエンジギョウショ　キャットウォーク</v>
      </c>
      <c r="AB3723" s="237" t="s">
        <v>2317</v>
      </c>
      <c r="AC3723" s="237" t="str">
        <f t="shared" si="617"/>
        <v>981</v>
      </c>
      <c r="AD3723" s="237" t="str">
        <f t="shared" si="618"/>
        <v>1102</v>
      </c>
      <c r="AE3723" s="237" t="s">
        <v>7382</v>
      </c>
      <c r="AF3723" s="237" t="s">
        <v>11850</v>
      </c>
      <c r="AG3723" s="237" t="str">
        <f t="shared" si="619"/>
        <v>仙台市太白区袋原字内手10番地の18</v>
      </c>
      <c r="AH3723" s="237" t="s">
        <v>11851</v>
      </c>
      <c r="AI3723" s="237" t="s">
        <v>11851</v>
      </c>
      <c r="AJ3723" s="237" t="s">
        <v>260</v>
      </c>
    </row>
    <row r="3724" spans="1:36">
      <c r="A3724" s="237" t="str">
        <f t="shared" si="611"/>
        <v>0435500020相談支援事業</v>
      </c>
      <c r="B3724" s="237" t="s">
        <v>7323</v>
      </c>
      <c r="C3724" s="237" t="s">
        <v>7324</v>
      </c>
      <c r="D3724" s="237" t="str">
        <f t="shared" si="612"/>
        <v>シャカイフクシホウジンナノハナカイ</v>
      </c>
      <c r="E3724" s="237" t="s">
        <v>7325</v>
      </c>
      <c r="F3724" s="237" t="str">
        <f t="shared" si="613"/>
        <v>981</v>
      </c>
      <c r="G3724" s="237" t="str">
        <f t="shared" si="614"/>
        <v>0965</v>
      </c>
      <c r="H3724" s="237" t="s">
        <v>7326</v>
      </c>
      <c r="I3724" s="237" t="str">
        <f t="shared" si="615"/>
        <v>仙台市青葉区荒巻神明町２番１０号</v>
      </c>
      <c r="J3724" s="237" t="s">
        <v>7327</v>
      </c>
      <c r="K3724" s="237" t="s">
        <v>7328</v>
      </c>
      <c r="L3724" s="237" t="s">
        <v>248</v>
      </c>
      <c r="M3724" s="237" t="s">
        <v>7329</v>
      </c>
      <c r="N3724" s="237" t="s">
        <v>15844</v>
      </c>
      <c r="O3724" s="237" t="s">
        <v>15845</v>
      </c>
      <c r="P3724" s="237" t="s">
        <v>1561</v>
      </c>
      <c r="Q3724" s="237" t="s">
        <v>8511</v>
      </c>
      <c r="R3724" s="237" t="s">
        <v>12352</v>
      </c>
      <c r="S3724" s="237" t="s">
        <v>15846</v>
      </c>
      <c r="T3724" s="237" t="s">
        <v>15846</v>
      </c>
      <c r="U3724" s="237" t="s">
        <v>15847</v>
      </c>
      <c r="V3724" s="237" t="s">
        <v>14621</v>
      </c>
      <c r="W3724" s="237"/>
      <c r="X3724" s="237"/>
      <c r="Y3724" s="237" t="s">
        <v>15848</v>
      </c>
      <c r="Z3724" s="237" t="s">
        <v>15849</v>
      </c>
      <c r="AA3724" s="237" t="str">
        <f t="shared" si="616"/>
        <v>ショウガイジ（シャ）チイキリョウイクトウシエンジギョウピース・スマイルナノハナ</v>
      </c>
      <c r="AB3724" s="237" t="s">
        <v>8359</v>
      </c>
      <c r="AC3724" s="237" t="str">
        <f t="shared" si="617"/>
        <v>981</v>
      </c>
      <c r="AD3724" s="237" t="str">
        <f t="shared" si="618"/>
        <v>3122</v>
      </c>
      <c r="AE3724" s="237" t="s">
        <v>8511</v>
      </c>
      <c r="AF3724" s="237" t="s">
        <v>15850</v>
      </c>
      <c r="AG3724" s="237" t="str">
        <f t="shared" si="619"/>
        <v>仙台市泉区加茂１丁目１３－１</v>
      </c>
      <c r="AH3724" s="237" t="s">
        <v>15846</v>
      </c>
      <c r="AI3724" s="237" t="s">
        <v>15846</v>
      </c>
      <c r="AJ3724" s="237" t="s">
        <v>260</v>
      </c>
    </row>
    <row r="3725" spans="1:36">
      <c r="A3725" s="237" t="str">
        <f t="shared" si="611"/>
        <v>0435500020計画相談支援</v>
      </c>
      <c r="B3725" s="237" t="s">
        <v>7323</v>
      </c>
      <c r="C3725" s="237" t="s">
        <v>7324</v>
      </c>
      <c r="D3725" s="237" t="str">
        <f t="shared" si="612"/>
        <v>シャカイフクシホウジンナノハナカイ</v>
      </c>
      <c r="E3725" s="237" t="s">
        <v>7325</v>
      </c>
      <c r="F3725" s="237" t="str">
        <f t="shared" si="613"/>
        <v>981</v>
      </c>
      <c r="G3725" s="237" t="str">
        <f t="shared" si="614"/>
        <v>0965</v>
      </c>
      <c r="H3725" s="237" t="s">
        <v>7326</v>
      </c>
      <c r="I3725" s="237" t="str">
        <f t="shared" si="615"/>
        <v>仙台市青葉区荒巻神明町２番１０号</v>
      </c>
      <c r="J3725" s="237" t="s">
        <v>7327</v>
      </c>
      <c r="K3725" s="237" t="s">
        <v>7328</v>
      </c>
      <c r="L3725" s="237" t="s">
        <v>248</v>
      </c>
      <c r="M3725" s="237" t="s">
        <v>7329</v>
      </c>
      <c r="N3725" s="237" t="s">
        <v>15844</v>
      </c>
      <c r="O3725" s="237" t="s">
        <v>15845</v>
      </c>
      <c r="P3725" s="237" t="s">
        <v>1561</v>
      </c>
      <c r="Q3725" s="237" t="s">
        <v>8511</v>
      </c>
      <c r="R3725" s="237" t="s">
        <v>12352</v>
      </c>
      <c r="S3725" s="237" t="s">
        <v>15846</v>
      </c>
      <c r="T3725" s="237" t="s">
        <v>15846</v>
      </c>
      <c r="U3725" s="237" t="s">
        <v>15847</v>
      </c>
      <c r="V3725" s="237" t="s">
        <v>14641</v>
      </c>
      <c r="W3725" s="237"/>
      <c r="X3725" s="237"/>
      <c r="Y3725" s="237" t="s">
        <v>15844</v>
      </c>
      <c r="Z3725" s="237" t="s">
        <v>15845</v>
      </c>
      <c r="AA3725" s="237" t="str">
        <f t="shared" si="616"/>
        <v>ショウガイシャソウダンシエンジギョウショピース・スマイル</v>
      </c>
      <c r="AB3725" s="237" t="s">
        <v>1561</v>
      </c>
      <c r="AC3725" s="237" t="str">
        <f t="shared" si="617"/>
        <v>981</v>
      </c>
      <c r="AD3725" s="237" t="str">
        <f t="shared" si="618"/>
        <v>3121</v>
      </c>
      <c r="AE3725" s="237" t="s">
        <v>8511</v>
      </c>
      <c r="AF3725" s="237" t="s">
        <v>12352</v>
      </c>
      <c r="AG3725" s="237" t="str">
        <f t="shared" si="619"/>
        <v>仙台市泉区上谷刈字長命３番地の２</v>
      </c>
      <c r="AH3725" s="237" t="s">
        <v>15846</v>
      </c>
      <c r="AI3725" s="237" t="s">
        <v>15846</v>
      </c>
      <c r="AJ3725" s="237" t="s">
        <v>260</v>
      </c>
    </row>
    <row r="3726" spans="1:36">
      <c r="A3726" s="237" t="str">
        <f t="shared" si="611"/>
        <v>0435500020地域移行支援</v>
      </c>
      <c r="B3726" s="237" t="s">
        <v>7323</v>
      </c>
      <c r="C3726" s="237" t="s">
        <v>7324</v>
      </c>
      <c r="D3726" s="237" t="str">
        <f t="shared" si="612"/>
        <v>シャカイフクシホウジンナノハナカイ</v>
      </c>
      <c r="E3726" s="237" t="s">
        <v>7325</v>
      </c>
      <c r="F3726" s="237" t="str">
        <f t="shared" si="613"/>
        <v>981</v>
      </c>
      <c r="G3726" s="237" t="str">
        <f t="shared" si="614"/>
        <v>0965</v>
      </c>
      <c r="H3726" s="237" t="s">
        <v>7326</v>
      </c>
      <c r="I3726" s="237" t="str">
        <f t="shared" si="615"/>
        <v>仙台市青葉区荒巻神明町２番１０号</v>
      </c>
      <c r="J3726" s="237" t="s">
        <v>7327</v>
      </c>
      <c r="K3726" s="237" t="s">
        <v>7328</v>
      </c>
      <c r="L3726" s="237" t="s">
        <v>248</v>
      </c>
      <c r="M3726" s="237" t="s">
        <v>7329</v>
      </c>
      <c r="N3726" s="237" t="s">
        <v>15844</v>
      </c>
      <c r="O3726" s="237" t="s">
        <v>15845</v>
      </c>
      <c r="P3726" s="237" t="s">
        <v>1561</v>
      </c>
      <c r="Q3726" s="237" t="s">
        <v>8511</v>
      </c>
      <c r="R3726" s="237" t="s">
        <v>12352</v>
      </c>
      <c r="S3726" s="237" t="s">
        <v>15846</v>
      </c>
      <c r="T3726" s="237" t="s">
        <v>15846</v>
      </c>
      <c r="U3726" s="237" t="s">
        <v>15847</v>
      </c>
      <c r="V3726" s="237" t="s">
        <v>14623</v>
      </c>
      <c r="W3726" s="237"/>
      <c r="X3726" s="237"/>
      <c r="Y3726" s="237" t="s">
        <v>15844</v>
      </c>
      <c r="Z3726" s="237" t="s">
        <v>15845</v>
      </c>
      <c r="AA3726" s="237" t="str">
        <f t="shared" si="616"/>
        <v>ショウガイシャソウダンシエンジギョウショピース・スマイル</v>
      </c>
      <c r="AB3726" s="237" t="s">
        <v>1561</v>
      </c>
      <c r="AC3726" s="237" t="str">
        <f t="shared" si="617"/>
        <v>981</v>
      </c>
      <c r="AD3726" s="237" t="str">
        <f t="shared" si="618"/>
        <v>3121</v>
      </c>
      <c r="AE3726" s="237" t="s">
        <v>8511</v>
      </c>
      <c r="AF3726" s="237" t="s">
        <v>12352</v>
      </c>
      <c r="AG3726" s="237" t="str">
        <f t="shared" si="619"/>
        <v>仙台市泉区上谷刈字長命３番地の２</v>
      </c>
      <c r="AH3726" s="237" t="s">
        <v>15846</v>
      </c>
      <c r="AI3726" s="237" t="s">
        <v>15846</v>
      </c>
      <c r="AJ3726" s="237" t="s">
        <v>260</v>
      </c>
    </row>
    <row r="3727" spans="1:36">
      <c r="A3727" s="237" t="str">
        <f t="shared" ref="A3727:A3751" si="620">U3727&amp;V3727</f>
        <v>0435500020地域定着支援</v>
      </c>
      <c r="B3727" s="237" t="s">
        <v>7323</v>
      </c>
      <c r="C3727" s="237" t="s">
        <v>7324</v>
      </c>
      <c r="D3727" s="237" t="str">
        <f t="shared" ref="D3727:D3751" si="621">DBCS(C3727)</f>
        <v>シャカイフクシホウジンナノハナカイ</v>
      </c>
      <c r="E3727" s="237" t="s">
        <v>7325</v>
      </c>
      <c r="F3727" s="237" t="str">
        <f t="shared" ref="F3727:F3751" si="622">LEFT(E3727,3)</f>
        <v>981</v>
      </c>
      <c r="G3727" s="237" t="str">
        <f t="shared" ref="G3727:G3751" si="623">RIGHT(E3727,4)</f>
        <v>0965</v>
      </c>
      <c r="H3727" s="237" t="s">
        <v>7326</v>
      </c>
      <c r="I3727" s="237" t="str">
        <f t="shared" ref="I3727:I3751" si="624">SUBSTITUTE(H3727,"宮城県","")</f>
        <v>仙台市青葉区荒巻神明町２番１０号</v>
      </c>
      <c r="J3727" s="237" t="s">
        <v>7327</v>
      </c>
      <c r="K3727" s="237" t="s">
        <v>7328</v>
      </c>
      <c r="L3727" s="237" t="s">
        <v>248</v>
      </c>
      <c r="M3727" s="237" t="s">
        <v>7329</v>
      </c>
      <c r="N3727" s="237" t="s">
        <v>15844</v>
      </c>
      <c r="O3727" s="237" t="s">
        <v>15845</v>
      </c>
      <c r="P3727" s="237" t="s">
        <v>1561</v>
      </c>
      <c r="Q3727" s="237" t="s">
        <v>8511</v>
      </c>
      <c r="R3727" s="237" t="s">
        <v>12352</v>
      </c>
      <c r="S3727" s="237" t="s">
        <v>15846</v>
      </c>
      <c r="T3727" s="237" t="s">
        <v>15846</v>
      </c>
      <c r="U3727" s="237" t="s">
        <v>15847</v>
      </c>
      <c r="V3727" s="237" t="s">
        <v>14625</v>
      </c>
      <c r="W3727" s="237"/>
      <c r="X3727" s="237"/>
      <c r="Y3727" s="237" t="s">
        <v>15844</v>
      </c>
      <c r="Z3727" s="237" t="s">
        <v>15845</v>
      </c>
      <c r="AA3727" s="237" t="str">
        <f t="shared" ref="AA3727:AA3751" si="625">DBCS(Z3727)</f>
        <v>ショウガイシャソウダンシエンジギョウショピース・スマイル</v>
      </c>
      <c r="AB3727" s="237" t="s">
        <v>1561</v>
      </c>
      <c r="AC3727" s="237" t="str">
        <f t="shared" ref="AC3727:AC3751" si="626">LEFT(AB3727,3)</f>
        <v>981</v>
      </c>
      <c r="AD3727" s="237" t="str">
        <f t="shared" ref="AD3727:AD3751" si="627">RIGHT(AB3727,4)</f>
        <v>3121</v>
      </c>
      <c r="AE3727" s="237" t="s">
        <v>8511</v>
      </c>
      <c r="AF3727" s="237" t="s">
        <v>12352</v>
      </c>
      <c r="AG3727" s="237" t="str">
        <f t="shared" ref="AG3727:AG3751" si="628">SUBSTITUTE(AF3727,"宮城県","")</f>
        <v>仙台市泉区上谷刈字長命３番地の２</v>
      </c>
      <c r="AH3727" s="237" t="s">
        <v>15846</v>
      </c>
      <c r="AI3727" s="237" t="s">
        <v>15846</v>
      </c>
      <c r="AJ3727" s="237" t="s">
        <v>260</v>
      </c>
    </row>
    <row r="3728" spans="1:36">
      <c r="A3728" s="237" t="str">
        <f t="shared" si="620"/>
        <v>0435500038相談支援事業</v>
      </c>
      <c r="B3728" s="237" t="s">
        <v>13091</v>
      </c>
      <c r="C3728" s="237" t="s">
        <v>13092</v>
      </c>
      <c r="D3728" s="237" t="str">
        <f t="shared" si="621"/>
        <v>トクテイヒエイリカツドウホウジンソキウスセンダイ</v>
      </c>
      <c r="E3728" s="237" t="s">
        <v>7360</v>
      </c>
      <c r="F3728" s="237" t="str">
        <f t="shared" si="622"/>
        <v>981</v>
      </c>
      <c r="G3728" s="237" t="str">
        <f t="shared" si="623"/>
        <v>8006</v>
      </c>
      <c r="H3728" s="237" t="s">
        <v>13093</v>
      </c>
      <c r="I3728" s="237" t="str">
        <f t="shared" si="624"/>
        <v>仙台市泉区黒松一丁目26番15号105</v>
      </c>
      <c r="J3728" s="237" t="s">
        <v>13094</v>
      </c>
      <c r="K3728" s="237" t="s">
        <v>13094</v>
      </c>
      <c r="L3728" s="237" t="s">
        <v>248</v>
      </c>
      <c r="M3728" s="237" t="s">
        <v>13095</v>
      </c>
      <c r="N3728" s="237" t="s">
        <v>15851</v>
      </c>
      <c r="O3728" s="237" t="s">
        <v>15852</v>
      </c>
      <c r="P3728" s="237" t="s">
        <v>9006</v>
      </c>
      <c r="Q3728" s="237" t="s">
        <v>8511</v>
      </c>
      <c r="R3728" s="237" t="s">
        <v>15853</v>
      </c>
      <c r="S3728" s="237" t="s">
        <v>15854</v>
      </c>
      <c r="T3728" s="237" t="s">
        <v>15855</v>
      </c>
      <c r="U3728" s="237" t="s">
        <v>15856</v>
      </c>
      <c r="V3728" s="237" t="s">
        <v>14621</v>
      </c>
      <c r="W3728" s="237"/>
      <c r="X3728" s="237"/>
      <c r="Y3728" s="237" t="s">
        <v>15857</v>
      </c>
      <c r="Z3728" s="237" t="s">
        <v>15858</v>
      </c>
      <c r="AA3728" s="237" t="str">
        <f t="shared" si="625"/>
        <v>チイキセイカツシエンセンターソキウス</v>
      </c>
      <c r="AB3728" s="237" t="s">
        <v>9006</v>
      </c>
      <c r="AC3728" s="237" t="str">
        <f t="shared" si="626"/>
        <v>981</v>
      </c>
      <c r="AD3728" s="237" t="str">
        <f t="shared" si="627"/>
        <v>8003</v>
      </c>
      <c r="AE3728" s="237" t="s">
        <v>8511</v>
      </c>
      <c r="AF3728" s="237" t="s">
        <v>15859</v>
      </c>
      <c r="AG3728" s="237" t="str">
        <f t="shared" si="628"/>
        <v>仙台市泉区南光台５丁目６－３</v>
      </c>
      <c r="AH3728" s="237" t="s">
        <v>15854</v>
      </c>
      <c r="AI3728" s="237" t="s">
        <v>15855</v>
      </c>
      <c r="AJ3728" s="237" t="s">
        <v>260</v>
      </c>
    </row>
    <row r="3729" spans="1:36">
      <c r="A3729" s="237" t="str">
        <f t="shared" si="620"/>
        <v>0435500038計画相談支援</v>
      </c>
      <c r="B3729" s="237" t="s">
        <v>13091</v>
      </c>
      <c r="C3729" s="237" t="s">
        <v>13092</v>
      </c>
      <c r="D3729" s="237" t="str">
        <f t="shared" si="621"/>
        <v>トクテイヒエイリカツドウホウジンソキウスセンダイ</v>
      </c>
      <c r="E3729" s="237" t="s">
        <v>7360</v>
      </c>
      <c r="F3729" s="237" t="str">
        <f t="shared" si="622"/>
        <v>981</v>
      </c>
      <c r="G3729" s="237" t="str">
        <f t="shared" si="623"/>
        <v>8006</v>
      </c>
      <c r="H3729" s="237" t="s">
        <v>13093</v>
      </c>
      <c r="I3729" s="237" t="str">
        <f t="shared" si="624"/>
        <v>仙台市泉区黒松一丁目26番15号105</v>
      </c>
      <c r="J3729" s="237" t="s">
        <v>13094</v>
      </c>
      <c r="K3729" s="237" t="s">
        <v>13094</v>
      </c>
      <c r="L3729" s="237" t="s">
        <v>248</v>
      </c>
      <c r="M3729" s="237" t="s">
        <v>13095</v>
      </c>
      <c r="N3729" s="237" t="s">
        <v>15851</v>
      </c>
      <c r="O3729" s="237" t="s">
        <v>15852</v>
      </c>
      <c r="P3729" s="237" t="s">
        <v>9006</v>
      </c>
      <c r="Q3729" s="237" t="s">
        <v>8511</v>
      </c>
      <c r="R3729" s="237" t="s">
        <v>15853</v>
      </c>
      <c r="S3729" s="237" t="s">
        <v>15854</v>
      </c>
      <c r="T3729" s="237" t="s">
        <v>15855</v>
      </c>
      <c r="U3729" s="237" t="s">
        <v>15856</v>
      </c>
      <c r="V3729" s="237" t="s">
        <v>14641</v>
      </c>
      <c r="W3729" s="237"/>
      <c r="X3729" s="237"/>
      <c r="Y3729" s="237" t="s">
        <v>15851</v>
      </c>
      <c r="Z3729" s="237" t="s">
        <v>15852</v>
      </c>
      <c r="AA3729" s="237" t="str">
        <f t="shared" si="625"/>
        <v>ショウガイシャソウダンシエンジギョウショ　ソキウス</v>
      </c>
      <c r="AB3729" s="237" t="s">
        <v>9006</v>
      </c>
      <c r="AC3729" s="237" t="str">
        <f t="shared" si="626"/>
        <v>981</v>
      </c>
      <c r="AD3729" s="237" t="str">
        <f t="shared" si="627"/>
        <v>8003</v>
      </c>
      <c r="AE3729" s="237" t="s">
        <v>8511</v>
      </c>
      <c r="AF3729" s="237" t="s">
        <v>15853</v>
      </c>
      <c r="AG3729" s="237" t="str">
        <f t="shared" si="628"/>
        <v>仙台市泉区南光台二丁目14番55号２階</v>
      </c>
      <c r="AH3729" s="237" t="s">
        <v>15854</v>
      </c>
      <c r="AI3729" s="237" t="s">
        <v>15855</v>
      </c>
      <c r="AJ3729" s="237" t="s">
        <v>260</v>
      </c>
    </row>
    <row r="3730" spans="1:36">
      <c r="A3730" s="237" t="str">
        <f t="shared" si="620"/>
        <v>0435500038地域移行支援</v>
      </c>
      <c r="B3730" s="237" t="s">
        <v>13091</v>
      </c>
      <c r="C3730" s="237" t="s">
        <v>13092</v>
      </c>
      <c r="D3730" s="237" t="str">
        <f t="shared" si="621"/>
        <v>トクテイヒエイリカツドウホウジンソキウスセンダイ</v>
      </c>
      <c r="E3730" s="237" t="s">
        <v>7360</v>
      </c>
      <c r="F3730" s="237" t="str">
        <f t="shared" si="622"/>
        <v>981</v>
      </c>
      <c r="G3730" s="237" t="str">
        <f t="shared" si="623"/>
        <v>8006</v>
      </c>
      <c r="H3730" s="237" t="s">
        <v>13093</v>
      </c>
      <c r="I3730" s="237" t="str">
        <f t="shared" si="624"/>
        <v>仙台市泉区黒松一丁目26番15号105</v>
      </c>
      <c r="J3730" s="237" t="s">
        <v>13094</v>
      </c>
      <c r="K3730" s="237" t="s">
        <v>13094</v>
      </c>
      <c r="L3730" s="237" t="s">
        <v>248</v>
      </c>
      <c r="M3730" s="237" t="s">
        <v>13095</v>
      </c>
      <c r="N3730" s="237" t="s">
        <v>15851</v>
      </c>
      <c r="O3730" s="237" t="s">
        <v>15852</v>
      </c>
      <c r="P3730" s="237" t="s">
        <v>9006</v>
      </c>
      <c r="Q3730" s="237" t="s">
        <v>8511</v>
      </c>
      <c r="R3730" s="237" t="s">
        <v>15853</v>
      </c>
      <c r="S3730" s="237" t="s">
        <v>15854</v>
      </c>
      <c r="T3730" s="237" t="s">
        <v>15855</v>
      </c>
      <c r="U3730" s="237" t="s">
        <v>15856</v>
      </c>
      <c r="V3730" s="237" t="s">
        <v>14623</v>
      </c>
      <c r="W3730" s="237"/>
      <c r="X3730" s="237"/>
      <c r="Y3730" s="237" t="s">
        <v>15851</v>
      </c>
      <c r="Z3730" s="237" t="s">
        <v>15852</v>
      </c>
      <c r="AA3730" s="237" t="str">
        <f t="shared" si="625"/>
        <v>ショウガイシャソウダンシエンジギョウショ　ソキウス</v>
      </c>
      <c r="AB3730" s="237" t="s">
        <v>9006</v>
      </c>
      <c r="AC3730" s="237" t="str">
        <f t="shared" si="626"/>
        <v>981</v>
      </c>
      <c r="AD3730" s="237" t="str">
        <f t="shared" si="627"/>
        <v>8003</v>
      </c>
      <c r="AE3730" s="237" t="s">
        <v>8511</v>
      </c>
      <c r="AF3730" s="237" t="s">
        <v>15853</v>
      </c>
      <c r="AG3730" s="237" t="str">
        <f t="shared" si="628"/>
        <v>仙台市泉区南光台二丁目14番55号２階</v>
      </c>
      <c r="AH3730" s="237" t="s">
        <v>15854</v>
      </c>
      <c r="AI3730" s="237" t="s">
        <v>15855</v>
      </c>
      <c r="AJ3730" s="237" t="s">
        <v>260</v>
      </c>
    </row>
    <row r="3731" spans="1:36">
      <c r="A3731" s="237" t="str">
        <f t="shared" si="620"/>
        <v>0435500038地域定着支援</v>
      </c>
      <c r="B3731" s="237" t="s">
        <v>13091</v>
      </c>
      <c r="C3731" s="237" t="s">
        <v>13092</v>
      </c>
      <c r="D3731" s="237" t="str">
        <f t="shared" si="621"/>
        <v>トクテイヒエイリカツドウホウジンソキウスセンダイ</v>
      </c>
      <c r="E3731" s="237" t="s">
        <v>7360</v>
      </c>
      <c r="F3731" s="237" t="str">
        <f t="shared" si="622"/>
        <v>981</v>
      </c>
      <c r="G3731" s="237" t="str">
        <f t="shared" si="623"/>
        <v>8006</v>
      </c>
      <c r="H3731" s="237" t="s">
        <v>13093</v>
      </c>
      <c r="I3731" s="237" t="str">
        <f t="shared" si="624"/>
        <v>仙台市泉区黒松一丁目26番15号105</v>
      </c>
      <c r="J3731" s="237" t="s">
        <v>13094</v>
      </c>
      <c r="K3731" s="237" t="s">
        <v>13094</v>
      </c>
      <c r="L3731" s="237" t="s">
        <v>248</v>
      </c>
      <c r="M3731" s="237" t="s">
        <v>13095</v>
      </c>
      <c r="N3731" s="237" t="s">
        <v>15851</v>
      </c>
      <c r="O3731" s="237" t="s">
        <v>15852</v>
      </c>
      <c r="P3731" s="237" t="s">
        <v>9006</v>
      </c>
      <c r="Q3731" s="237" t="s">
        <v>8511</v>
      </c>
      <c r="R3731" s="237" t="s">
        <v>15853</v>
      </c>
      <c r="S3731" s="237" t="s">
        <v>15854</v>
      </c>
      <c r="T3731" s="237" t="s">
        <v>15855</v>
      </c>
      <c r="U3731" s="237" t="s">
        <v>15856</v>
      </c>
      <c r="V3731" s="237" t="s">
        <v>14625</v>
      </c>
      <c r="W3731" s="237"/>
      <c r="X3731" s="237"/>
      <c r="Y3731" s="237" t="s">
        <v>15851</v>
      </c>
      <c r="Z3731" s="237" t="s">
        <v>15852</v>
      </c>
      <c r="AA3731" s="237" t="str">
        <f t="shared" si="625"/>
        <v>ショウガイシャソウダンシエンジギョウショ　ソキウス</v>
      </c>
      <c r="AB3731" s="237" t="s">
        <v>9006</v>
      </c>
      <c r="AC3731" s="237" t="str">
        <f t="shared" si="626"/>
        <v>981</v>
      </c>
      <c r="AD3731" s="237" t="str">
        <f t="shared" si="627"/>
        <v>8003</v>
      </c>
      <c r="AE3731" s="237" t="s">
        <v>8511</v>
      </c>
      <c r="AF3731" s="237" t="s">
        <v>15853</v>
      </c>
      <c r="AG3731" s="237" t="str">
        <f t="shared" si="628"/>
        <v>仙台市泉区南光台二丁目14番55号２階</v>
      </c>
      <c r="AH3731" s="237" t="s">
        <v>15854</v>
      </c>
      <c r="AI3731" s="237" t="s">
        <v>15855</v>
      </c>
      <c r="AJ3731" s="237" t="s">
        <v>260</v>
      </c>
    </row>
    <row r="3732" spans="1:36">
      <c r="A3732" s="237" t="str">
        <f t="shared" si="620"/>
        <v>0435500129相談支援事業</v>
      </c>
      <c r="B3732" s="237" t="s">
        <v>15440</v>
      </c>
      <c r="C3732" s="237" t="s">
        <v>15441</v>
      </c>
      <c r="D3732" s="237" t="str">
        <f t="shared" si="621"/>
        <v>シャカイフクシホウジンセンダイシシャカイフクシキョウギカイ</v>
      </c>
      <c r="E3732" s="237" t="s">
        <v>6983</v>
      </c>
      <c r="F3732" s="237" t="str">
        <f t="shared" si="622"/>
        <v>980</v>
      </c>
      <c r="G3732" s="237" t="str">
        <f t="shared" si="623"/>
        <v>0022</v>
      </c>
      <c r="H3732" s="237" t="s">
        <v>6984</v>
      </c>
      <c r="I3732" s="237" t="str">
        <f t="shared" si="624"/>
        <v>仙台市青葉区五橋二丁目１２番２号</v>
      </c>
      <c r="J3732" s="237" t="s">
        <v>15442</v>
      </c>
      <c r="K3732" s="237" t="s">
        <v>15443</v>
      </c>
      <c r="L3732" s="237" t="s">
        <v>353</v>
      </c>
      <c r="M3732" s="237" t="s">
        <v>15444</v>
      </c>
      <c r="N3732" s="237" t="s">
        <v>15860</v>
      </c>
      <c r="O3732" s="237" t="s">
        <v>15861</v>
      </c>
      <c r="P3732" s="237" t="s">
        <v>9558</v>
      </c>
      <c r="Q3732" s="237" t="s">
        <v>8511</v>
      </c>
      <c r="R3732" s="237" t="s">
        <v>15862</v>
      </c>
      <c r="S3732" s="237" t="s">
        <v>15863</v>
      </c>
      <c r="T3732" s="237" t="s">
        <v>15863</v>
      </c>
      <c r="U3732" s="237" t="s">
        <v>15864</v>
      </c>
      <c r="V3732" s="237" t="s">
        <v>14621</v>
      </c>
      <c r="W3732" s="237"/>
      <c r="X3732" s="237"/>
      <c r="Y3732" s="237" t="s">
        <v>15865</v>
      </c>
      <c r="Z3732" s="237" t="s">
        <v>15866</v>
      </c>
      <c r="AA3732" s="237" t="str">
        <f t="shared" si="625"/>
        <v>センダイシイズミショウガイシャセイカツシエンセンター</v>
      </c>
      <c r="AB3732" s="237" t="s">
        <v>9558</v>
      </c>
      <c r="AC3732" s="237" t="str">
        <f t="shared" si="626"/>
        <v>981</v>
      </c>
      <c r="AD3732" s="237" t="str">
        <f t="shared" si="627"/>
        <v>3131</v>
      </c>
      <c r="AE3732" s="237" t="s">
        <v>8511</v>
      </c>
      <c r="AF3732" s="237" t="s">
        <v>15862</v>
      </c>
      <c r="AG3732" s="237" t="str">
        <f t="shared" si="628"/>
        <v>仙台市泉区七北田字道４８番１２号</v>
      </c>
      <c r="AH3732" s="237" t="s">
        <v>15863</v>
      </c>
      <c r="AI3732" s="237" t="s">
        <v>15863</v>
      </c>
      <c r="AJ3732" s="237" t="s">
        <v>260</v>
      </c>
    </row>
    <row r="3733" spans="1:36">
      <c r="A3733" s="237" t="str">
        <f t="shared" si="620"/>
        <v>0435500129計画相談支援</v>
      </c>
      <c r="B3733" s="237" t="s">
        <v>15440</v>
      </c>
      <c r="C3733" s="237" t="s">
        <v>15441</v>
      </c>
      <c r="D3733" s="237" t="str">
        <f t="shared" si="621"/>
        <v>シャカイフクシホウジンセンダイシシャカイフクシキョウギカイ</v>
      </c>
      <c r="E3733" s="237" t="s">
        <v>6983</v>
      </c>
      <c r="F3733" s="237" t="str">
        <f t="shared" si="622"/>
        <v>980</v>
      </c>
      <c r="G3733" s="237" t="str">
        <f t="shared" si="623"/>
        <v>0022</v>
      </c>
      <c r="H3733" s="237" t="s">
        <v>6984</v>
      </c>
      <c r="I3733" s="237" t="str">
        <f t="shared" si="624"/>
        <v>仙台市青葉区五橋二丁目１２番２号</v>
      </c>
      <c r="J3733" s="237" t="s">
        <v>15442</v>
      </c>
      <c r="K3733" s="237" t="s">
        <v>15443</v>
      </c>
      <c r="L3733" s="237" t="s">
        <v>353</v>
      </c>
      <c r="M3733" s="237" t="s">
        <v>15444</v>
      </c>
      <c r="N3733" s="237" t="s">
        <v>15860</v>
      </c>
      <c r="O3733" s="237" t="s">
        <v>15861</v>
      </c>
      <c r="P3733" s="237" t="s">
        <v>9558</v>
      </c>
      <c r="Q3733" s="237" t="s">
        <v>8511</v>
      </c>
      <c r="R3733" s="237" t="s">
        <v>15862</v>
      </c>
      <c r="S3733" s="237" t="s">
        <v>15863</v>
      </c>
      <c r="T3733" s="237" t="s">
        <v>15863</v>
      </c>
      <c r="U3733" s="237" t="s">
        <v>15864</v>
      </c>
      <c r="V3733" s="237" t="s">
        <v>14641</v>
      </c>
      <c r="W3733" s="237"/>
      <c r="X3733" s="237"/>
      <c r="Y3733" s="237" t="s">
        <v>15860</v>
      </c>
      <c r="Z3733" s="237" t="s">
        <v>15861</v>
      </c>
      <c r="AA3733" s="237" t="str">
        <f t="shared" si="625"/>
        <v>ショウガイシャソウダンシエンジギョウショ　フラットイズミ</v>
      </c>
      <c r="AB3733" s="237" t="s">
        <v>9558</v>
      </c>
      <c r="AC3733" s="237" t="str">
        <f t="shared" si="626"/>
        <v>981</v>
      </c>
      <c r="AD3733" s="237" t="str">
        <f t="shared" si="627"/>
        <v>3131</v>
      </c>
      <c r="AE3733" s="237" t="s">
        <v>8511</v>
      </c>
      <c r="AF3733" s="237" t="s">
        <v>15862</v>
      </c>
      <c r="AG3733" s="237" t="str">
        <f t="shared" si="628"/>
        <v>仙台市泉区七北田字道４８番１２号</v>
      </c>
      <c r="AH3733" s="237" t="s">
        <v>15863</v>
      </c>
      <c r="AI3733" s="237" t="s">
        <v>15863</v>
      </c>
      <c r="AJ3733" s="237" t="s">
        <v>260</v>
      </c>
    </row>
    <row r="3734" spans="1:36">
      <c r="A3734" s="237" t="str">
        <f t="shared" si="620"/>
        <v>0435500129地域移行支援</v>
      </c>
      <c r="B3734" s="237" t="s">
        <v>15440</v>
      </c>
      <c r="C3734" s="237" t="s">
        <v>15441</v>
      </c>
      <c r="D3734" s="237" t="str">
        <f t="shared" si="621"/>
        <v>シャカイフクシホウジンセンダイシシャカイフクシキョウギカイ</v>
      </c>
      <c r="E3734" s="237" t="s">
        <v>6983</v>
      </c>
      <c r="F3734" s="237" t="str">
        <f t="shared" si="622"/>
        <v>980</v>
      </c>
      <c r="G3734" s="237" t="str">
        <f t="shared" si="623"/>
        <v>0022</v>
      </c>
      <c r="H3734" s="237" t="s">
        <v>6984</v>
      </c>
      <c r="I3734" s="237" t="str">
        <f t="shared" si="624"/>
        <v>仙台市青葉区五橋二丁目１２番２号</v>
      </c>
      <c r="J3734" s="237" t="s">
        <v>15442</v>
      </c>
      <c r="K3734" s="237" t="s">
        <v>15443</v>
      </c>
      <c r="L3734" s="237" t="s">
        <v>353</v>
      </c>
      <c r="M3734" s="237" t="s">
        <v>15444</v>
      </c>
      <c r="N3734" s="237" t="s">
        <v>15860</v>
      </c>
      <c r="O3734" s="237" t="s">
        <v>15861</v>
      </c>
      <c r="P3734" s="237" t="s">
        <v>9558</v>
      </c>
      <c r="Q3734" s="237" t="s">
        <v>8511</v>
      </c>
      <c r="R3734" s="237" t="s">
        <v>15862</v>
      </c>
      <c r="S3734" s="237" t="s">
        <v>15863</v>
      </c>
      <c r="T3734" s="237" t="s">
        <v>15863</v>
      </c>
      <c r="U3734" s="237" t="s">
        <v>15864</v>
      </c>
      <c r="V3734" s="237" t="s">
        <v>14623</v>
      </c>
      <c r="W3734" s="237"/>
      <c r="X3734" s="237"/>
      <c r="Y3734" s="237" t="s">
        <v>15860</v>
      </c>
      <c r="Z3734" s="237" t="s">
        <v>15861</v>
      </c>
      <c r="AA3734" s="237" t="str">
        <f t="shared" si="625"/>
        <v>ショウガイシャソウダンシエンジギョウショ　フラットイズミ</v>
      </c>
      <c r="AB3734" s="237" t="s">
        <v>9558</v>
      </c>
      <c r="AC3734" s="237" t="str">
        <f t="shared" si="626"/>
        <v>981</v>
      </c>
      <c r="AD3734" s="237" t="str">
        <f t="shared" si="627"/>
        <v>3131</v>
      </c>
      <c r="AE3734" s="237" t="s">
        <v>8511</v>
      </c>
      <c r="AF3734" s="237" t="s">
        <v>15862</v>
      </c>
      <c r="AG3734" s="237" t="str">
        <f t="shared" si="628"/>
        <v>仙台市泉区七北田字道４８番１２号</v>
      </c>
      <c r="AH3734" s="237" t="s">
        <v>15863</v>
      </c>
      <c r="AI3734" s="237" t="s">
        <v>15863</v>
      </c>
      <c r="AJ3734" s="237" t="s">
        <v>260</v>
      </c>
    </row>
    <row r="3735" spans="1:36">
      <c r="A3735" s="237" t="str">
        <f t="shared" si="620"/>
        <v>0435500129地域定着支援</v>
      </c>
      <c r="B3735" s="237" t="s">
        <v>15440</v>
      </c>
      <c r="C3735" s="237" t="s">
        <v>15441</v>
      </c>
      <c r="D3735" s="237" t="str">
        <f t="shared" si="621"/>
        <v>シャカイフクシホウジンセンダイシシャカイフクシキョウギカイ</v>
      </c>
      <c r="E3735" s="237" t="s">
        <v>6983</v>
      </c>
      <c r="F3735" s="237" t="str">
        <f t="shared" si="622"/>
        <v>980</v>
      </c>
      <c r="G3735" s="237" t="str">
        <f t="shared" si="623"/>
        <v>0022</v>
      </c>
      <c r="H3735" s="237" t="s">
        <v>6984</v>
      </c>
      <c r="I3735" s="237" t="str">
        <f t="shared" si="624"/>
        <v>仙台市青葉区五橋二丁目１２番２号</v>
      </c>
      <c r="J3735" s="237" t="s">
        <v>15442</v>
      </c>
      <c r="K3735" s="237" t="s">
        <v>15443</v>
      </c>
      <c r="L3735" s="237" t="s">
        <v>353</v>
      </c>
      <c r="M3735" s="237" t="s">
        <v>15444</v>
      </c>
      <c r="N3735" s="237" t="s">
        <v>15860</v>
      </c>
      <c r="O3735" s="237" t="s">
        <v>15861</v>
      </c>
      <c r="P3735" s="237" t="s">
        <v>9558</v>
      </c>
      <c r="Q3735" s="237" t="s">
        <v>8511</v>
      </c>
      <c r="R3735" s="237" t="s">
        <v>15862</v>
      </c>
      <c r="S3735" s="237" t="s">
        <v>15863</v>
      </c>
      <c r="T3735" s="237" t="s">
        <v>15863</v>
      </c>
      <c r="U3735" s="237" t="s">
        <v>15864</v>
      </c>
      <c r="V3735" s="237" t="s">
        <v>14625</v>
      </c>
      <c r="W3735" s="237"/>
      <c r="X3735" s="237"/>
      <c r="Y3735" s="237" t="s">
        <v>15860</v>
      </c>
      <c r="Z3735" s="237" t="s">
        <v>15861</v>
      </c>
      <c r="AA3735" s="237" t="str">
        <f t="shared" si="625"/>
        <v>ショウガイシャソウダンシエンジギョウショ　フラットイズミ</v>
      </c>
      <c r="AB3735" s="237" t="s">
        <v>9558</v>
      </c>
      <c r="AC3735" s="237" t="str">
        <f t="shared" si="626"/>
        <v>981</v>
      </c>
      <c r="AD3735" s="237" t="str">
        <f t="shared" si="627"/>
        <v>3131</v>
      </c>
      <c r="AE3735" s="237" t="s">
        <v>8511</v>
      </c>
      <c r="AF3735" s="237" t="s">
        <v>15862</v>
      </c>
      <c r="AG3735" s="237" t="str">
        <f t="shared" si="628"/>
        <v>仙台市泉区七北田字道４８番１２号</v>
      </c>
      <c r="AH3735" s="237" t="s">
        <v>15863</v>
      </c>
      <c r="AI3735" s="237" t="s">
        <v>15863</v>
      </c>
      <c r="AJ3735" s="237" t="s">
        <v>260</v>
      </c>
    </row>
    <row r="3736" spans="1:36">
      <c r="A3736" s="237" t="str">
        <f t="shared" si="620"/>
        <v>0435501036計画相談支援</v>
      </c>
      <c r="B3736" s="237" t="s">
        <v>12321</v>
      </c>
      <c r="C3736" s="237" t="s">
        <v>12322</v>
      </c>
      <c r="D3736" s="237" t="str">
        <f t="shared" si="621"/>
        <v>トクテイヒエイリカツドウホウジングループユウ</v>
      </c>
      <c r="E3736" s="237" t="s">
        <v>12284</v>
      </c>
      <c r="F3736" s="237" t="str">
        <f t="shared" si="622"/>
        <v>981</v>
      </c>
      <c r="G3736" s="237" t="str">
        <f t="shared" si="623"/>
        <v>3213</v>
      </c>
      <c r="H3736" s="237" t="s">
        <v>12323</v>
      </c>
      <c r="I3736" s="237" t="str">
        <f t="shared" si="624"/>
        <v>仙台市泉区南中山二丁目２番地の３南中山プラザ内</v>
      </c>
      <c r="J3736" s="237" t="s">
        <v>12324</v>
      </c>
      <c r="K3736" s="237" t="s">
        <v>12325</v>
      </c>
      <c r="L3736" s="237" t="s">
        <v>901</v>
      </c>
      <c r="M3736" s="237" t="s">
        <v>12326</v>
      </c>
      <c r="N3736" s="237" t="s">
        <v>15867</v>
      </c>
      <c r="O3736" s="237" t="s">
        <v>15868</v>
      </c>
      <c r="P3736" s="237" t="s">
        <v>12284</v>
      </c>
      <c r="Q3736" s="237" t="s">
        <v>8511</v>
      </c>
      <c r="R3736" s="237" t="s">
        <v>15869</v>
      </c>
      <c r="S3736" s="237" t="s">
        <v>15870</v>
      </c>
      <c r="T3736" s="237" t="s">
        <v>15870</v>
      </c>
      <c r="U3736" s="237" t="s">
        <v>15871</v>
      </c>
      <c r="V3736" s="237" t="s">
        <v>14641</v>
      </c>
      <c r="W3736" s="237"/>
      <c r="X3736" s="237"/>
      <c r="Y3736" s="237" t="s">
        <v>15867</v>
      </c>
      <c r="Z3736" s="237" t="s">
        <v>15868</v>
      </c>
      <c r="AA3736" s="237" t="str">
        <f t="shared" si="625"/>
        <v>トータルサポートセンター　ユウ</v>
      </c>
      <c r="AB3736" s="237" t="s">
        <v>12284</v>
      </c>
      <c r="AC3736" s="237" t="str">
        <f t="shared" si="626"/>
        <v>981</v>
      </c>
      <c r="AD3736" s="237" t="str">
        <f t="shared" si="627"/>
        <v>3213</v>
      </c>
      <c r="AE3736" s="237" t="s">
        <v>8511</v>
      </c>
      <c r="AF3736" s="237" t="s">
        <v>15869</v>
      </c>
      <c r="AG3736" s="237" t="str">
        <f t="shared" si="628"/>
        <v>仙台市泉区南中山二丁目２番地の３南中山プラザ202</v>
      </c>
      <c r="AH3736" s="237" t="s">
        <v>15870</v>
      </c>
      <c r="AI3736" s="237" t="s">
        <v>15870</v>
      </c>
      <c r="AJ3736" s="237" t="s">
        <v>260</v>
      </c>
    </row>
    <row r="3737" spans="1:36">
      <c r="A3737" s="237" t="str">
        <f t="shared" si="620"/>
        <v>0435501051計画相談支援</v>
      </c>
      <c r="B3737" s="237" t="s">
        <v>7277</v>
      </c>
      <c r="C3737" s="237" t="s">
        <v>7278</v>
      </c>
      <c r="D3737" s="237" t="str">
        <f t="shared" si="621"/>
        <v>シャカイフクシホウジンツドイノイエ</v>
      </c>
      <c r="E3737" s="237" t="s">
        <v>7279</v>
      </c>
      <c r="F3737" s="237" t="str">
        <f t="shared" si="622"/>
        <v>984</v>
      </c>
      <c r="G3737" s="237" t="str">
        <f t="shared" si="623"/>
        <v>0838</v>
      </c>
      <c r="H3737" s="237" t="s">
        <v>7280</v>
      </c>
      <c r="I3737" s="237" t="str">
        <f t="shared" si="624"/>
        <v>仙台市若林区上飯田一丁目１７番５８号</v>
      </c>
      <c r="J3737" s="237" t="s">
        <v>7281</v>
      </c>
      <c r="K3737" s="237" t="s">
        <v>7282</v>
      </c>
      <c r="L3737" s="237" t="s">
        <v>248</v>
      </c>
      <c r="M3737" s="237" t="s">
        <v>7283</v>
      </c>
      <c r="N3737" s="237" t="s">
        <v>15872</v>
      </c>
      <c r="O3737" s="237" t="s">
        <v>15873</v>
      </c>
      <c r="P3737" s="237" t="s">
        <v>9006</v>
      </c>
      <c r="Q3737" s="237" t="s">
        <v>8511</v>
      </c>
      <c r="R3737" s="237" t="s">
        <v>12831</v>
      </c>
      <c r="S3737" s="237" t="s">
        <v>15874</v>
      </c>
      <c r="T3737" s="237" t="s">
        <v>12487</v>
      </c>
      <c r="U3737" s="237" t="s">
        <v>15875</v>
      </c>
      <c r="V3737" s="237" t="s">
        <v>14641</v>
      </c>
      <c r="W3737" s="237"/>
      <c r="X3737" s="237"/>
      <c r="Y3737" s="237" t="s">
        <v>15872</v>
      </c>
      <c r="Z3737" s="237" t="s">
        <v>15873</v>
      </c>
      <c r="AA3737" s="237" t="str">
        <f t="shared" si="625"/>
        <v>ユアライフ</v>
      </c>
      <c r="AB3737" s="237" t="s">
        <v>9006</v>
      </c>
      <c r="AC3737" s="237" t="str">
        <f t="shared" si="626"/>
        <v>981</v>
      </c>
      <c r="AD3737" s="237" t="str">
        <f t="shared" si="627"/>
        <v>8003</v>
      </c>
      <c r="AE3737" s="237" t="s">
        <v>8511</v>
      </c>
      <c r="AF3737" s="237" t="s">
        <v>12831</v>
      </c>
      <c r="AG3737" s="237" t="str">
        <f t="shared" si="628"/>
        <v>仙台市泉区南光台三丁目１番24号</v>
      </c>
      <c r="AH3737" s="237" t="s">
        <v>15874</v>
      </c>
      <c r="AI3737" s="237" t="s">
        <v>12487</v>
      </c>
      <c r="AJ3737" s="237" t="s">
        <v>332</v>
      </c>
    </row>
    <row r="3738" spans="1:36">
      <c r="A3738" s="237" t="str">
        <f t="shared" si="620"/>
        <v>0435501069計画相談支援</v>
      </c>
      <c r="B3738" s="237" t="s">
        <v>9377</v>
      </c>
      <c r="C3738" s="237" t="s">
        <v>9378</v>
      </c>
      <c r="D3738" s="237" t="str">
        <f t="shared" si="621"/>
        <v>シャカイフクシホウジンアイセンカイ</v>
      </c>
      <c r="E3738" s="237" t="s">
        <v>9379</v>
      </c>
      <c r="F3738" s="237" t="str">
        <f t="shared" si="622"/>
        <v>981</v>
      </c>
      <c r="G3738" s="237" t="str">
        <f t="shared" si="623"/>
        <v>3126</v>
      </c>
      <c r="H3738" s="237" t="s">
        <v>9380</v>
      </c>
      <c r="I3738" s="237" t="str">
        <f t="shared" si="624"/>
        <v>仙台市泉区泉中央南１５番地</v>
      </c>
      <c r="J3738" s="237" t="s">
        <v>9381</v>
      </c>
      <c r="K3738" s="237" t="s">
        <v>9382</v>
      </c>
      <c r="L3738" s="237" t="s">
        <v>248</v>
      </c>
      <c r="M3738" s="237" t="s">
        <v>9383</v>
      </c>
      <c r="N3738" s="237" t="s">
        <v>15876</v>
      </c>
      <c r="O3738" s="237" t="s">
        <v>15877</v>
      </c>
      <c r="P3738" s="237" t="s">
        <v>9558</v>
      </c>
      <c r="Q3738" s="237" t="s">
        <v>8511</v>
      </c>
      <c r="R3738" s="237" t="s">
        <v>15878</v>
      </c>
      <c r="S3738" s="237" t="s">
        <v>15879</v>
      </c>
      <c r="T3738" s="237" t="s">
        <v>15880</v>
      </c>
      <c r="U3738" s="237" t="s">
        <v>15881</v>
      </c>
      <c r="V3738" s="237" t="s">
        <v>14641</v>
      </c>
      <c r="W3738" s="237"/>
      <c r="X3738" s="237"/>
      <c r="Y3738" s="237" t="s">
        <v>15876</v>
      </c>
      <c r="Z3738" s="237" t="s">
        <v>15877</v>
      </c>
      <c r="AA3738" s="237" t="str">
        <f t="shared" si="625"/>
        <v>ショウガイシャソウダンシエンジギョウショ　フレンズアイ</v>
      </c>
      <c r="AB3738" s="237" t="s">
        <v>9558</v>
      </c>
      <c r="AC3738" s="237" t="str">
        <f t="shared" si="626"/>
        <v>981</v>
      </c>
      <c r="AD3738" s="237" t="str">
        <f t="shared" si="627"/>
        <v>3131</v>
      </c>
      <c r="AE3738" s="237" t="s">
        <v>8511</v>
      </c>
      <c r="AF3738" s="237" t="s">
        <v>15878</v>
      </c>
      <c r="AG3738" s="237" t="str">
        <f t="shared" si="628"/>
        <v>仙台市泉区七北田字道27番地</v>
      </c>
      <c r="AH3738" s="237" t="s">
        <v>15879</v>
      </c>
      <c r="AI3738" s="237" t="s">
        <v>15880</v>
      </c>
      <c r="AJ3738" s="237" t="s">
        <v>260</v>
      </c>
    </row>
    <row r="3739" spans="1:36">
      <c r="A3739" s="237" t="str">
        <f t="shared" si="620"/>
        <v>0435501077計画相談支援</v>
      </c>
      <c r="B3739" s="237" t="s">
        <v>7061</v>
      </c>
      <c r="C3739" s="237" t="s">
        <v>7062</v>
      </c>
      <c r="D3739" s="237" t="str">
        <f t="shared" si="621"/>
        <v>ユウゲンカイシャヒダマリカイゴ</v>
      </c>
      <c r="E3739" s="237" t="s">
        <v>7063</v>
      </c>
      <c r="F3739" s="237" t="str">
        <f t="shared" si="622"/>
        <v>981</v>
      </c>
      <c r="G3739" s="237" t="str">
        <f t="shared" si="623"/>
        <v>3222</v>
      </c>
      <c r="H3739" s="237" t="s">
        <v>7064</v>
      </c>
      <c r="I3739" s="237" t="str">
        <f t="shared" si="624"/>
        <v>仙台市泉区住吉台東五丁目５番地の８</v>
      </c>
      <c r="J3739" s="237" t="s">
        <v>7065</v>
      </c>
      <c r="K3739" s="237" t="s">
        <v>7066</v>
      </c>
      <c r="L3739" s="237" t="s">
        <v>339</v>
      </c>
      <c r="M3739" s="237" t="s">
        <v>7067</v>
      </c>
      <c r="N3739" s="237" t="s">
        <v>7068</v>
      </c>
      <c r="O3739" s="237" t="s">
        <v>7069</v>
      </c>
      <c r="P3739" s="237" t="s">
        <v>7063</v>
      </c>
      <c r="Q3739" s="237" t="s">
        <v>8511</v>
      </c>
      <c r="R3739" s="237" t="s">
        <v>12825</v>
      </c>
      <c r="S3739" s="237" t="s">
        <v>12826</v>
      </c>
      <c r="T3739" s="237" t="s">
        <v>12827</v>
      </c>
      <c r="U3739" s="237" t="s">
        <v>15882</v>
      </c>
      <c r="V3739" s="237" t="s">
        <v>14641</v>
      </c>
      <c r="W3739" s="237"/>
      <c r="X3739" s="237"/>
      <c r="Y3739" s="237" t="s">
        <v>7068</v>
      </c>
      <c r="Z3739" s="237" t="s">
        <v>7069</v>
      </c>
      <c r="AA3739" s="237" t="str">
        <f t="shared" si="625"/>
        <v>ヒダマリカイゴ</v>
      </c>
      <c r="AB3739" s="237" t="s">
        <v>7063</v>
      </c>
      <c r="AC3739" s="237" t="str">
        <f t="shared" si="626"/>
        <v>981</v>
      </c>
      <c r="AD3739" s="237" t="str">
        <f t="shared" si="627"/>
        <v>3222</v>
      </c>
      <c r="AE3739" s="237" t="s">
        <v>8511</v>
      </c>
      <c r="AF3739" s="237" t="s">
        <v>12825</v>
      </c>
      <c r="AG3739" s="237" t="str">
        <f t="shared" si="628"/>
        <v>仙台市泉区住吉台東三丁目２番地の４</v>
      </c>
      <c r="AH3739" s="237" t="s">
        <v>12826</v>
      </c>
      <c r="AI3739" s="237" t="s">
        <v>12827</v>
      </c>
      <c r="AJ3739" s="237" t="s">
        <v>260</v>
      </c>
    </row>
    <row r="3740" spans="1:36">
      <c r="A3740" s="237" t="str">
        <f t="shared" si="620"/>
        <v>0435501127計画相談支援</v>
      </c>
      <c r="B3740" s="237" t="s">
        <v>5958</v>
      </c>
      <c r="C3740" s="237" t="s">
        <v>15883</v>
      </c>
      <c r="D3740" s="237" t="str">
        <f t="shared" si="621"/>
        <v>カブシキガイシャシュンコウカイ</v>
      </c>
      <c r="E3740" s="237" t="s">
        <v>12329</v>
      </c>
      <c r="F3740" s="237" t="str">
        <f t="shared" si="622"/>
        <v>981</v>
      </c>
      <c r="G3740" s="237" t="str">
        <f t="shared" si="623"/>
        <v>3204</v>
      </c>
      <c r="H3740" s="237" t="s">
        <v>15884</v>
      </c>
      <c r="I3740" s="237" t="str">
        <f t="shared" si="624"/>
        <v>仙台市泉区寺岡五丁目12番地の23</v>
      </c>
      <c r="J3740" s="237" t="s">
        <v>5962</v>
      </c>
      <c r="K3740" s="237" t="s">
        <v>5963</v>
      </c>
      <c r="L3740" s="237" t="s">
        <v>635</v>
      </c>
      <c r="M3740" s="237" t="s">
        <v>15885</v>
      </c>
      <c r="N3740" s="237" t="s">
        <v>15886</v>
      </c>
      <c r="O3740" s="237" t="s">
        <v>15887</v>
      </c>
      <c r="P3740" s="237" t="s">
        <v>12329</v>
      </c>
      <c r="Q3740" s="237" t="s">
        <v>8511</v>
      </c>
      <c r="R3740" s="237" t="s">
        <v>15884</v>
      </c>
      <c r="S3740" s="237" t="s">
        <v>5962</v>
      </c>
      <c r="T3740" s="237" t="s">
        <v>5963</v>
      </c>
      <c r="U3740" s="237" t="s">
        <v>15888</v>
      </c>
      <c r="V3740" s="237" t="s">
        <v>14641</v>
      </c>
      <c r="W3740" s="237"/>
      <c r="X3740" s="237"/>
      <c r="Y3740" s="237" t="s">
        <v>15886</v>
      </c>
      <c r="Z3740" s="237" t="s">
        <v>15887</v>
      </c>
      <c r="AA3740" s="237" t="str">
        <f t="shared" si="625"/>
        <v>ソウダンシエンジギョウショ　ツナグ</v>
      </c>
      <c r="AB3740" s="237" t="s">
        <v>12329</v>
      </c>
      <c r="AC3740" s="237" t="str">
        <f t="shared" si="626"/>
        <v>981</v>
      </c>
      <c r="AD3740" s="237" t="str">
        <f t="shared" si="627"/>
        <v>3204</v>
      </c>
      <c r="AE3740" s="237" t="s">
        <v>8511</v>
      </c>
      <c r="AF3740" s="237" t="s">
        <v>15884</v>
      </c>
      <c r="AG3740" s="237" t="str">
        <f t="shared" si="628"/>
        <v>仙台市泉区寺岡五丁目12番地の23</v>
      </c>
      <c r="AH3740" s="237" t="s">
        <v>5962</v>
      </c>
      <c r="AI3740" s="237" t="s">
        <v>5963</v>
      </c>
      <c r="AJ3740" s="237" t="s">
        <v>332</v>
      </c>
    </row>
    <row r="3741" spans="1:36">
      <c r="A3741" s="237" t="str">
        <f t="shared" si="620"/>
        <v>0435501135計画相談支援</v>
      </c>
      <c r="B3741" s="237" t="s">
        <v>12454</v>
      </c>
      <c r="C3741" s="237" t="s">
        <v>12455</v>
      </c>
      <c r="D3741" s="237" t="str">
        <f t="shared" si="621"/>
        <v>シャカイフクシホウジンタイヨウノオカフクシカイ</v>
      </c>
      <c r="E3741" s="237" t="s">
        <v>12456</v>
      </c>
      <c r="F3741" s="237" t="str">
        <f t="shared" si="622"/>
        <v>981</v>
      </c>
      <c r="G3741" s="237" t="str">
        <f t="shared" si="623"/>
        <v>3215</v>
      </c>
      <c r="H3741" s="237" t="s">
        <v>12457</v>
      </c>
      <c r="I3741" s="237" t="str">
        <f t="shared" si="624"/>
        <v>仙台市泉区北中山四丁目26番地の18</v>
      </c>
      <c r="J3741" s="237" t="s">
        <v>12458</v>
      </c>
      <c r="K3741" s="237" t="s">
        <v>12459</v>
      </c>
      <c r="L3741" s="237" t="s">
        <v>248</v>
      </c>
      <c r="M3741" s="237" t="s">
        <v>12460</v>
      </c>
      <c r="N3741" s="237" t="s">
        <v>15889</v>
      </c>
      <c r="O3741" s="237" t="s">
        <v>15890</v>
      </c>
      <c r="P3741" s="237" t="s">
        <v>12456</v>
      </c>
      <c r="Q3741" s="237" t="s">
        <v>8511</v>
      </c>
      <c r="R3741" s="237" t="s">
        <v>12457</v>
      </c>
      <c r="S3741" s="237" t="s">
        <v>15891</v>
      </c>
      <c r="T3741" s="237" t="s">
        <v>12459</v>
      </c>
      <c r="U3741" s="237" t="s">
        <v>15892</v>
      </c>
      <c r="V3741" s="237" t="s">
        <v>14641</v>
      </c>
      <c r="W3741" s="237"/>
      <c r="X3741" s="237"/>
      <c r="Y3741" s="237" t="s">
        <v>15889</v>
      </c>
      <c r="Z3741" s="237" t="s">
        <v>15890</v>
      </c>
      <c r="AA3741" s="237" t="str">
        <f t="shared" si="625"/>
        <v>タイヨウノオカソウダンシエンジギョウショ</v>
      </c>
      <c r="AB3741" s="237" t="s">
        <v>12456</v>
      </c>
      <c r="AC3741" s="237" t="str">
        <f t="shared" si="626"/>
        <v>981</v>
      </c>
      <c r="AD3741" s="237" t="str">
        <f t="shared" si="627"/>
        <v>3215</v>
      </c>
      <c r="AE3741" s="237" t="s">
        <v>8511</v>
      </c>
      <c r="AF3741" s="237" t="s">
        <v>12457</v>
      </c>
      <c r="AG3741" s="237" t="str">
        <f t="shared" si="628"/>
        <v>仙台市泉区北中山四丁目26番地の18</v>
      </c>
      <c r="AH3741" s="237" t="s">
        <v>15891</v>
      </c>
      <c r="AI3741" s="237" t="s">
        <v>12459</v>
      </c>
      <c r="AJ3741" s="237" t="s">
        <v>260</v>
      </c>
    </row>
    <row r="3742" spans="1:36">
      <c r="A3742" s="237" t="str">
        <f t="shared" si="620"/>
        <v>0435501192計画相談支援</v>
      </c>
      <c r="B3742" s="237" t="s">
        <v>11954</v>
      </c>
      <c r="C3742" s="237" t="s">
        <v>11955</v>
      </c>
      <c r="D3742" s="237" t="str">
        <f t="shared" si="621"/>
        <v>カブシキガイシャジーピー　リミテッド</v>
      </c>
      <c r="E3742" s="237" t="s">
        <v>9242</v>
      </c>
      <c r="F3742" s="237" t="str">
        <f t="shared" si="622"/>
        <v>983</v>
      </c>
      <c r="G3742" s="237" t="str">
        <f t="shared" si="623"/>
        <v>0826</v>
      </c>
      <c r="H3742" s="237" t="s">
        <v>11956</v>
      </c>
      <c r="I3742" s="237" t="str">
        <f t="shared" si="624"/>
        <v>仙台市宮城野区鶴ケ谷東四丁目21番１号</v>
      </c>
      <c r="J3742" s="237" t="s">
        <v>11957</v>
      </c>
      <c r="K3742" s="237" t="s">
        <v>11958</v>
      </c>
      <c r="L3742" s="237" t="s">
        <v>339</v>
      </c>
      <c r="M3742" s="237" t="s">
        <v>11959</v>
      </c>
      <c r="N3742" s="237" t="s">
        <v>15893</v>
      </c>
      <c r="O3742" s="237" t="s">
        <v>15894</v>
      </c>
      <c r="P3742" s="237" t="s">
        <v>9539</v>
      </c>
      <c r="Q3742" s="237" t="s">
        <v>8511</v>
      </c>
      <c r="R3742" s="237" t="s">
        <v>15895</v>
      </c>
      <c r="S3742" s="237" t="s">
        <v>15896</v>
      </c>
      <c r="T3742" s="237" t="s">
        <v>11958</v>
      </c>
      <c r="U3742" s="237" t="s">
        <v>15897</v>
      </c>
      <c r="V3742" s="237" t="s">
        <v>14641</v>
      </c>
      <c r="W3742" s="237"/>
      <c r="X3742" s="237"/>
      <c r="Y3742" s="237" t="s">
        <v>15893</v>
      </c>
      <c r="Z3742" s="237" t="s">
        <v>15894</v>
      </c>
      <c r="AA3742" s="237" t="str">
        <f t="shared" si="625"/>
        <v>ソウダンシエンジギョウショエガオ</v>
      </c>
      <c r="AB3742" s="237" t="s">
        <v>9539</v>
      </c>
      <c r="AC3742" s="237" t="str">
        <f t="shared" si="626"/>
        <v>981</v>
      </c>
      <c r="AD3742" s="237" t="str">
        <f t="shared" si="627"/>
        <v>8001</v>
      </c>
      <c r="AE3742" s="237" t="s">
        <v>8511</v>
      </c>
      <c r="AF3742" s="237" t="s">
        <v>15895</v>
      </c>
      <c r="AG3742" s="237" t="str">
        <f t="shared" si="628"/>
        <v>仙台市泉区南光台東一丁目１番24号アルファ201　201号室</v>
      </c>
      <c r="AH3742" s="237" t="s">
        <v>15896</v>
      </c>
      <c r="AI3742" s="237" t="s">
        <v>11958</v>
      </c>
      <c r="AJ3742" s="237" t="s">
        <v>332</v>
      </c>
    </row>
    <row r="3743" spans="1:36">
      <c r="A3743" s="237" t="str">
        <f t="shared" si="620"/>
        <v>0435501192地域移行支援</v>
      </c>
      <c r="B3743" s="237" t="s">
        <v>11954</v>
      </c>
      <c r="C3743" s="237" t="s">
        <v>11955</v>
      </c>
      <c r="D3743" s="237" t="str">
        <f t="shared" si="621"/>
        <v>カブシキガイシャジーピー　リミテッド</v>
      </c>
      <c r="E3743" s="237" t="s">
        <v>9242</v>
      </c>
      <c r="F3743" s="237" t="str">
        <f t="shared" si="622"/>
        <v>983</v>
      </c>
      <c r="G3743" s="237" t="str">
        <f t="shared" si="623"/>
        <v>0826</v>
      </c>
      <c r="H3743" s="237" t="s">
        <v>11956</v>
      </c>
      <c r="I3743" s="237" t="str">
        <f t="shared" si="624"/>
        <v>仙台市宮城野区鶴ケ谷東四丁目21番１号</v>
      </c>
      <c r="J3743" s="237" t="s">
        <v>11957</v>
      </c>
      <c r="K3743" s="237" t="s">
        <v>11958</v>
      </c>
      <c r="L3743" s="237" t="s">
        <v>339</v>
      </c>
      <c r="M3743" s="237" t="s">
        <v>11959</v>
      </c>
      <c r="N3743" s="237" t="s">
        <v>15893</v>
      </c>
      <c r="O3743" s="237" t="s">
        <v>15894</v>
      </c>
      <c r="P3743" s="237" t="s">
        <v>9539</v>
      </c>
      <c r="Q3743" s="237" t="s">
        <v>8511</v>
      </c>
      <c r="R3743" s="237" t="s">
        <v>15895</v>
      </c>
      <c r="S3743" s="237" t="s">
        <v>15896</v>
      </c>
      <c r="T3743" s="237" t="s">
        <v>11958</v>
      </c>
      <c r="U3743" s="237" t="s">
        <v>15897</v>
      </c>
      <c r="V3743" s="237" t="s">
        <v>14623</v>
      </c>
      <c r="W3743" s="237"/>
      <c r="X3743" s="237"/>
      <c r="Y3743" s="237" t="s">
        <v>15893</v>
      </c>
      <c r="Z3743" s="237" t="s">
        <v>15894</v>
      </c>
      <c r="AA3743" s="237" t="str">
        <f t="shared" si="625"/>
        <v>ソウダンシエンジギョウショエガオ</v>
      </c>
      <c r="AB3743" s="237" t="s">
        <v>9539</v>
      </c>
      <c r="AC3743" s="237" t="str">
        <f t="shared" si="626"/>
        <v>981</v>
      </c>
      <c r="AD3743" s="237" t="str">
        <f t="shared" si="627"/>
        <v>8001</v>
      </c>
      <c r="AE3743" s="237" t="s">
        <v>8511</v>
      </c>
      <c r="AF3743" s="237" t="s">
        <v>15895</v>
      </c>
      <c r="AG3743" s="237" t="str">
        <f t="shared" si="628"/>
        <v>仙台市泉区南光台東一丁目１番24号アルファ201　201号室</v>
      </c>
      <c r="AH3743" s="237" t="s">
        <v>15896</v>
      </c>
      <c r="AI3743" s="237" t="s">
        <v>11958</v>
      </c>
      <c r="AJ3743" s="237" t="s">
        <v>332</v>
      </c>
    </row>
    <row r="3744" spans="1:36">
      <c r="A3744" s="237" t="str">
        <f t="shared" si="620"/>
        <v>0435501192地域定着支援</v>
      </c>
      <c r="B3744" s="237" t="s">
        <v>11954</v>
      </c>
      <c r="C3744" s="237" t="s">
        <v>11955</v>
      </c>
      <c r="D3744" s="237" t="str">
        <f t="shared" si="621"/>
        <v>カブシキガイシャジーピー　リミテッド</v>
      </c>
      <c r="E3744" s="237" t="s">
        <v>9242</v>
      </c>
      <c r="F3744" s="237" t="str">
        <f t="shared" si="622"/>
        <v>983</v>
      </c>
      <c r="G3744" s="237" t="str">
        <f t="shared" si="623"/>
        <v>0826</v>
      </c>
      <c r="H3744" s="237" t="s">
        <v>11956</v>
      </c>
      <c r="I3744" s="237" t="str">
        <f t="shared" si="624"/>
        <v>仙台市宮城野区鶴ケ谷東四丁目21番１号</v>
      </c>
      <c r="J3744" s="237" t="s">
        <v>11957</v>
      </c>
      <c r="K3744" s="237" t="s">
        <v>11958</v>
      </c>
      <c r="L3744" s="237" t="s">
        <v>339</v>
      </c>
      <c r="M3744" s="237" t="s">
        <v>11959</v>
      </c>
      <c r="N3744" s="237" t="s">
        <v>15893</v>
      </c>
      <c r="O3744" s="237" t="s">
        <v>15894</v>
      </c>
      <c r="P3744" s="237" t="s">
        <v>9539</v>
      </c>
      <c r="Q3744" s="237" t="s">
        <v>8511</v>
      </c>
      <c r="R3744" s="237" t="s">
        <v>15895</v>
      </c>
      <c r="S3744" s="237" t="s">
        <v>15896</v>
      </c>
      <c r="T3744" s="237" t="s">
        <v>11958</v>
      </c>
      <c r="U3744" s="237" t="s">
        <v>15897</v>
      </c>
      <c r="V3744" s="237" t="s">
        <v>14625</v>
      </c>
      <c r="W3744" s="237"/>
      <c r="X3744" s="237"/>
      <c r="Y3744" s="237" t="s">
        <v>15893</v>
      </c>
      <c r="Z3744" s="237" t="s">
        <v>15894</v>
      </c>
      <c r="AA3744" s="237" t="str">
        <f t="shared" si="625"/>
        <v>ソウダンシエンジギョウショエガオ</v>
      </c>
      <c r="AB3744" s="237" t="s">
        <v>9539</v>
      </c>
      <c r="AC3744" s="237" t="str">
        <f t="shared" si="626"/>
        <v>981</v>
      </c>
      <c r="AD3744" s="237" t="str">
        <f t="shared" si="627"/>
        <v>8001</v>
      </c>
      <c r="AE3744" s="237" t="s">
        <v>8511</v>
      </c>
      <c r="AF3744" s="237" t="s">
        <v>15895</v>
      </c>
      <c r="AG3744" s="237" t="str">
        <f t="shared" si="628"/>
        <v>仙台市泉区南光台東一丁目１番24号アルファ201　201号室</v>
      </c>
      <c r="AH3744" s="237" t="s">
        <v>15896</v>
      </c>
      <c r="AI3744" s="237" t="s">
        <v>11958</v>
      </c>
      <c r="AJ3744" s="237" t="s">
        <v>332</v>
      </c>
    </row>
    <row r="3745" spans="1:36">
      <c r="A3745" s="237" t="str">
        <f t="shared" si="620"/>
        <v>0435501218計画相談支援</v>
      </c>
      <c r="B3745" s="237" t="s">
        <v>9556</v>
      </c>
      <c r="C3745" s="237" t="s">
        <v>9557</v>
      </c>
      <c r="D3745" s="237" t="str">
        <f t="shared" si="621"/>
        <v>トクテイヒエイリカツドウホウジンツバメッコ</v>
      </c>
      <c r="E3745" s="237" t="s">
        <v>9558</v>
      </c>
      <c r="F3745" s="237" t="str">
        <f t="shared" si="622"/>
        <v>981</v>
      </c>
      <c r="G3745" s="237" t="str">
        <f t="shared" si="623"/>
        <v>3131</v>
      </c>
      <c r="H3745" s="237" t="s">
        <v>9559</v>
      </c>
      <c r="I3745" s="237" t="str">
        <f t="shared" si="624"/>
        <v>仙台市泉区七北田字日野123番地の９</v>
      </c>
      <c r="J3745" s="237" t="s">
        <v>9560</v>
      </c>
      <c r="K3745" s="237" t="s">
        <v>9561</v>
      </c>
      <c r="L3745" s="237" t="s">
        <v>7444</v>
      </c>
      <c r="M3745" s="237" t="s">
        <v>9562</v>
      </c>
      <c r="N3745" s="237" t="s">
        <v>15898</v>
      </c>
      <c r="O3745" s="237" t="s">
        <v>15899</v>
      </c>
      <c r="P3745" s="237" t="s">
        <v>9558</v>
      </c>
      <c r="Q3745" s="237" t="s">
        <v>8511</v>
      </c>
      <c r="R3745" s="237" t="s">
        <v>9559</v>
      </c>
      <c r="S3745" s="237" t="s">
        <v>9560</v>
      </c>
      <c r="T3745" s="237" t="s">
        <v>9561</v>
      </c>
      <c r="U3745" s="237" t="s">
        <v>15900</v>
      </c>
      <c r="V3745" s="237" t="s">
        <v>14641</v>
      </c>
      <c r="W3745" s="237"/>
      <c r="X3745" s="237"/>
      <c r="Y3745" s="237" t="s">
        <v>15898</v>
      </c>
      <c r="Z3745" s="237" t="s">
        <v>15899</v>
      </c>
      <c r="AA3745" s="237" t="str">
        <f t="shared" si="625"/>
        <v>ツバメッコセンター</v>
      </c>
      <c r="AB3745" s="237" t="s">
        <v>9558</v>
      </c>
      <c r="AC3745" s="237" t="str">
        <f t="shared" si="626"/>
        <v>981</v>
      </c>
      <c r="AD3745" s="237" t="str">
        <f t="shared" si="627"/>
        <v>3131</v>
      </c>
      <c r="AE3745" s="237" t="s">
        <v>8511</v>
      </c>
      <c r="AF3745" s="237" t="s">
        <v>9559</v>
      </c>
      <c r="AG3745" s="237" t="str">
        <f t="shared" si="628"/>
        <v>仙台市泉区七北田字日野123番地の９</v>
      </c>
      <c r="AH3745" s="237" t="s">
        <v>9560</v>
      </c>
      <c r="AI3745" s="237" t="s">
        <v>9561</v>
      </c>
      <c r="AJ3745" s="237" t="s">
        <v>332</v>
      </c>
    </row>
    <row r="3746" spans="1:36">
      <c r="A3746" s="237" t="str">
        <f t="shared" si="620"/>
        <v>0435501366計画相談支援</v>
      </c>
      <c r="B3746" s="237" t="s">
        <v>7830</v>
      </c>
      <c r="C3746" s="237" t="s">
        <v>7831</v>
      </c>
      <c r="D3746" s="237" t="str">
        <f t="shared" si="621"/>
        <v>トクテイヒエイリカツドウホウジンコスモスクラブ</v>
      </c>
      <c r="E3746" s="237" t="s">
        <v>7832</v>
      </c>
      <c r="F3746" s="237" t="str">
        <f t="shared" si="622"/>
        <v>983</v>
      </c>
      <c r="G3746" s="237" t="str">
        <f t="shared" si="623"/>
        <v>0824</v>
      </c>
      <c r="H3746" s="237" t="s">
        <v>7833</v>
      </c>
      <c r="I3746" s="237" t="str">
        <f t="shared" si="624"/>
        <v>仙台市宮城野区鶴ケ谷三丁目17番地</v>
      </c>
      <c r="J3746" s="237" t="s">
        <v>7834</v>
      </c>
      <c r="K3746" s="237" t="s">
        <v>7835</v>
      </c>
      <c r="L3746" s="237" t="s">
        <v>1466</v>
      </c>
      <c r="M3746" s="237" t="s">
        <v>7836</v>
      </c>
      <c r="N3746" s="237" t="s">
        <v>15901</v>
      </c>
      <c r="O3746" s="237" t="s">
        <v>15902</v>
      </c>
      <c r="P3746" s="237" t="s">
        <v>9539</v>
      </c>
      <c r="Q3746" s="237" t="s">
        <v>8511</v>
      </c>
      <c r="R3746" s="237" t="s">
        <v>15903</v>
      </c>
      <c r="S3746" s="237" t="s">
        <v>15904</v>
      </c>
      <c r="T3746" s="237" t="s">
        <v>15904</v>
      </c>
      <c r="U3746" s="237" t="s">
        <v>15905</v>
      </c>
      <c r="V3746" s="237" t="s">
        <v>14641</v>
      </c>
      <c r="W3746" s="237"/>
      <c r="X3746" s="237"/>
      <c r="Y3746" s="237" t="s">
        <v>15901</v>
      </c>
      <c r="Z3746" s="237" t="s">
        <v>15902</v>
      </c>
      <c r="AA3746" s="237" t="str">
        <f t="shared" si="625"/>
        <v>ソウダンシエンジギョウショハナタバ</v>
      </c>
      <c r="AB3746" s="237" t="s">
        <v>9539</v>
      </c>
      <c r="AC3746" s="237" t="str">
        <f t="shared" si="626"/>
        <v>981</v>
      </c>
      <c r="AD3746" s="237" t="str">
        <f t="shared" si="627"/>
        <v>8001</v>
      </c>
      <c r="AE3746" s="237" t="s">
        <v>8511</v>
      </c>
      <c r="AF3746" s="237" t="s">
        <v>15903</v>
      </c>
      <c r="AG3746" s="237" t="str">
        <f t="shared" si="628"/>
        <v>仙台市泉区南光台東三丁目11番35号２階</v>
      </c>
      <c r="AH3746" s="237" t="s">
        <v>15904</v>
      </c>
      <c r="AI3746" s="237" t="s">
        <v>15904</v>
      </c>
      <c r="AJ3746" s="237" t="s">
        <v>260</v>
      </c>
    </row>
    <row r="3747" spans="1:36">
      <c r="A3747" s="237" t="str">
        <f t="shared" si="620"/>
        <v>0435501473計画相談支援</v>
      </c>
      <c r="B3747" s="237" t="s">
        <v>9062</v>
      </c>
      <c r="C3747" s="237" t="s">
        <v>9063</v>
      </c>
      <c r="D3747" s="237" t="str">
        <f t="shared" si="621"/>
        <v>トウホクフクシビジネスカブシキガイシャ</v>
      </c>
      <c r="E3747" s="237" t="s">
        <v>2472</v>
      </c>
      <c r="F3747" s="237" t="str">
        <f t="shared" si="622"/>
        <v>981</v>
      </c>
      <c r="G3747" s="237" t="str">
        <f t="shared" si="623"/>
        <v>3133</v>
      </c>
      <c r="H3747" s="237" t="s">
        <v>9064</v>
      </c>
      <c r="I3747" s="237" t="str">
        <f t="shared" si="624"/>
        <v>仙台市泉区泉中央一丁目７番地１</v>
      </c>
      <c r="J3747" s="237" t="s">
        <v>9065</v>
      </c>
      <c r="K3747" s="237" t="s">
        <v>9066</v>
      </c>
      <c r="L3747" s="237" t="s">
        <v>339</v>
      </c>
      <c r="M3747" s="237" t="s">
        <v>9067</v>
      </c>
      <c r="N3747" s="237" t="s">
        <v>15906</v>
      </c>
      <c r="O3747" s="237" t="s">
        <v>15907</v>
      </c>
      <c r="P3747" s="237" t="s">
        <v>2472</v>
      </c>
      <c r="Q3747" s="237" t="s">
        <v>8511</v>
      </c>
      <c r="R3747" s="237" t="s">
        <v>15908</v>
      </c>
      <c r="S3747" s="237" t="s">
        <v>9065</v>
      </c>
      <c r="T3747" s="237" t="s">
        <v>9066</v>
      </c>
      <c r="U3747" s="237" t="s">
        <v>15909</v>
      </c>
      <c r="V3747" s="237" t="s">
        <v>14641</v>
      </c>
      <c r="W3747" s="237"/>
      <c r="X3747" s="237"/>
      <c r="Y3747" s="237" t="s">
        <v>15906</v>
      </c>
      <c r="Z3747" s="237" t="s">
        <v>15907</v>
      </c>
      <c r="AA3747" s="237" t="str">
        <f t="shared" si="625"/>
        <v>イズミチュウオウソウダンシエンジギョウショ</v>
      </c>
      <c r="AB3747" s="237" t="s">
        <v>2472</v>
      </c>
      <c r="AC3747" s="237" t="str">
        <f t="shared" si="626"/>
        <v>981</v>
      </c>
      <c r="AD3747" s="237" t="str">
        <f t="shared" si="627"/>
        <v>3133</v>
      </c>
      <c r="AE3747" s="237" t="s">
        <v>8511</v>
      </c>
      <c r="AF3747" s="237" t="s">
        <v>15908</v>
      </c>
      <c r="AG3747" s="237" t="str">
        <f t="shared" si="628"/>
        <v>仙台市泉区泉中央一丁目７番地の１　泉中央駅ビル３階</v>
      </c>
      <c r="AH3747" s="237" t="s">
        <v>9065</v>
      </c>
      <c r="AI3747" s="237" t="s">
        <v>9066</v>
      </c>
      <c r="AJ3747" s="237" t="s">
        <v>260</v>
      </c>
    </row>
    <row r="3748" spans="1:36">
      <c r="A3748" s="237" t="str">
        <f t="shared" si="620"/>
        <v>0435501473地域移行支援</v>
      </c>
      <c r="B3748" s="237" t="s">
        <v>9062</v>
      </c>
      <c r="C3748" s="237" t="s">
        <v>9063</v>
      </c>
      <c r="D3748" s="237" t="str">
        <f t="shared" si="621"/>
        <v>トウホクフクシビジネスカブシキガイシャ</v>
      </c>
      <c r="E3748" s="237" t="s">
        <v>2472</v>
      </c>
      <c r="F3748" s="237" t="str">
        <f t="shared" si="622"/>
        <v>981</v>
      </c>
      <c r="G3748" s="237" t="str">
        <f t="shared" si="623"/>
        <v>3133</v>
      </c>
      <c r="H3748" s="237" t="s">
        <v>9064</v>
      </c>
      <c r="I3748" s="237" t="str">
        <f t="shared" si="624"/>
        <v>仙台市泉区泉中央一丁目７番地１</v>
      </c>
      <c r="J3748" s="237" t="s">
        <v>9065</v>
      </c>
      <c r="K3748" s="237" t="s">
        <v>9066</v>
      </c>
      <c r="L3748" s="237" t="s">
        <v>339</v>
      </c>
      <c r="M3748" s="237" t="s">
        <v>9067</v>
      </c>
      <c r="N3748" s="237" t="s">
        <v>15906</v>
      </c>
      <c r="O3748" s="237" t="s">
        <v>15907</v>
      </c>
      <c r="P3748" s="237" t="s">
        <v>2472</v>
      </c>
      <c r="Q3748" s="237" t="s">
        <v>8511</v>
      </c>
      <c r="R3748" s="237" t="s">
        <v>15908</v>
      </c>
      <c r="S3748" s="237" t="s">
        <v>9065</v>
      </c>
      <c r="T3748" s="237" t="s">
        <v>9066</v>
      </c>
      <c r="U3748" s="237" t="s">
        <v>15909</v>
      </c>
      <c r="V3748" s="237" t="s">
        <v>14623</v>
      </c>
      <c r="W3748" s="237"/>
      <c r="X3748" s="237"/>
      <c r="Y3748" s="237" t="s">
        <v>15906</v>
      </c>
      <c r="Z3748" s="237" t="s">
        <v>15907</v>
      </c>
      <c r="AA3748" s="237" t="str">
        <f t="shared" si="625"/>
        <v>イズミチュウオウソウダンシエンジギョウショ</v>
      </c>
      <c r="AB3748" s="237" t="s">
        <v>2472</v>
      </c>
      <c r="AC3748" s="237" t="str">
        <f t="shared" si="626"/>
        <v>981</v>
      </c>
      <c r="AD3748" s="237" t="str">
        <f t="shared" si="627"/>
        <v>3133</v>
      </c>
      <c r="AE3748" s="237" t="s">
        <v>8511</v>
      </c>
      <c r="AF3748" s="237" t="s">
        <v>15908</v>
      </c>
      <c r="AG3748" s="237" t="str">
        <f t="shared" si="628"/>
        <v>仙台市泉区泉中央一丁目７番地の１　泉中央駅ビル３階</v>
      </c>
      <c r="AH3748" s="237" t="s">
        <v>9065</v>
      </c>
      <c r="AI3748" s="237" t="s">
        <v>9066</v>
      </c>
      <c r="AJ3748" s="237" t="s">
        <v>260</v>
      </c>
    </row>
    <row r="3749" spans="1:36">
      <c r="A3749" s="237" t="str">
        <f t="shared" si="620"/>
        <v>0435501473地域定着支援</v>
      </c>
      <c r="B3749" s="237" t="s">
        <v>9062</v>
      </c>
      <c r="C3749" s="237" t="s">
        <v>9063</v>
      </c>
      <c r="D3749" s="237" t="str">
        <f t="shared" si="621"/>
        <v>トウホクフクシビジネスカブシキガイシャ</v>
      </c>
      <c r="E3749" s="237" t="s">
        <v>2472</v>
      </c>
      <c r="F3749" s="237" t="str">
        <f t="shared" si="622"/>
        <v>981</v>
      </c>
      <c r="G3749" s="237" t="str">
        <f t="shared" si="623"/>
        <v>3133</v>
      </c>
      <c r="H3749" s="237" t="s">
        <v>9064</v>
      </c>
      <c r="I3749" s="237" t="str">
        <f t="shared" si="624"/>
        <v>仙台市泉区泉中央一丁目７番地１</v>
      </c>
      <c r="J3749" s="237" t="s">
        <v>9065</v>
      </c>
      <c r="K3749" s="237" t="s">
        <v>9066</v>
      </c>
      <c r="L3749" s="237" t="s">
        <v>339</v>
      </c>
      <c r="M3749" s="237" t="s">
        <v>9067</v>
      </c>
      <c r="N3749" s="237" t="s">
        <v>15906</v>
      </c>
      <c r="O3749" s="237" t="s">
        <v>15907</v>
      </c>
      <c r="P3749" s="237" t="s">
        <v>2472</v>
      </c>
      <c r="Q3749" s="237" t="s">
        <v>8511</v>
      </c>
      <c r="R3749" s="237" t="s">
        <v>15908</v>
      </c>
      <c r="S3749" s="237" t="s">
        <v>9065</v>
      </c>
      <c r="T3749" s="237" t="s">
        <v>9066</v>
      </c>
      <c r="U3749" s="237" t="s">
        <v>15909</v>
      </c>
      <c r="V3749" s="237" t="s">
        <v>14625</v>
      </c>
      <c r="W3749" s="237"/>
      <c r="X3749" s="237"/>
      <c r="Y3749" s="237" t="s">
        <v>15906</v>
      </c>
      <c r="Z3749" s="237" t="s">
        <v>15907</v>
      </c>
      <c r="AA3749" s="237" t="str">
        <f t="shared" si="625"/>
        <v>イズミチュウオウソウダンシエンジギョウショ</v>
      </c>
      <c r="AB3749" s="237" t="s">
        <v>2472</v>
      </c>
      <c r="AC3749" s="237" t="str">
        <f t="shared" si="626"/>
        <v>981</v>
      </c>
      <c r="AD3749" s="237" t="str">
        <f t="shared" si="627"/>
        <v>3133</v>
      </c>
      <c r="AE3749" s="237" t="s">
        <v>8511</v>
      </c>
      <c r="AF3749" s="237" t="s">
        <v>15908</v>
      </c>
      <c r="AG3749" s="237" t="str">
        <f t="shared" si="628"/>
        <v>仙台市泉区泉中央一丁目７番地の１　泉中央駅ビル３階</v>
      </c>
      <c r="AH3749" s="237" t="s">
        <v>9065</v>
      </c>
      <c r="AI3749" s="237" t="s">
        <v>9066</v>
      </c>
      <c r="AJ3749" s="237" t="s">
        <v>260</v>
      </c>
    </row>
    <row r="3750" spans="1:36">
      <c r="A3750" s="237" t="str">
        <f t="shared" si="620"/>
        <v>0435501481計画相談支援</v>
      </c>
      <c r="B3750" s="237" t="s">
        <v>15910</v>
      </c>
      <c r="C3750" s="237" t="s">
        <v>15911</v>
      </c>
      <c r="D3750" s="237" t="str">
        <f t="shared" si="621"/>
        <v>トクテイヒエイリカツドウホウジンアイサポートセンダイ</v>
      </c>
      <c r="E3750" s="237" t="s">
        <v>2472</v>
      </c>
      <c r="F3750" s="237" t="str">
        <f t="shared" si="622"/>
        <v>981</v>
      </c>
      <c r="G3750" s="237" t="str">
        <f t="shared" si="623"/>
        <v>3133</v>
      </c>
      <c r="H3750" s="237" t="s">
        <v>15912</v>
      </c>
      <c r="I3750" s="237" t="str">
        <f t="shared" si="624"/>
        <v>仙台市泉区泉中央二丁目24番地の１</v>
      </c>
      <c r="J3750" s="237" t="s">
        <v>15913</v>
      </c>
      <c r="K3750" s="237" t="s">
        <v>15914</v>
      </c>
      <c r="L3750" s="237" t="s">
        <v>248</v>
      </c>
      <c r="M3750" s="237" t="s">
        <v>15915</v>
      </c>
      <c r="N3750" s="237" t="s">
        <v>15916</v>
      </c>
      <c r="O3750" s="237" t="s">
        <v>15917</v>
      </c>
      <c r="P3750" s="237" t="s">
        <v>2472</v>
      </c>
      <c r="Q3750" s="237" t="s">
        <v>8511</v>
      </c>
      <c r="R3750" s="237" t="s">
        <v>15912</v>
      </c>
      <c r="S3750" s="237" t="s">
        <v>15913</v>
      </c>
      <c r="T3750" s="237" t="s">
        <v>15914</v>
      </c>
      <c r="U3750" s="237" t="s">
        <v>15918</v>
      </c>
      <c r="V3750" s="237" t="s">
        <v>14641</v>
      </c>
      <c r="W3750" s="237"/>
      <c r="X3750" s="237"/>
      <c r="Y3750" s="237" t="s">
        <v>15916</v>
      </c>
      <c r="Z3750" s="237" t="s">
        <v>15917</v>
      </c>
      <c r="AA3750" s="237" t="str">
        <f t="shared" si="625"/>
        <v>ソウダンシエンジギョウショサイポスセンダイ</v>
      </c>
      <c r="AB3750" s="237" t="s">
        <v>2472</v>
      </c>
      <c r="AC3750" s="237" t="str">
        <f t="shared" si="626"/>
        <v>981</v>
      </c>
      <c r="AD3750" s="237" t="str">
        <f t="shared" si="627"/>
        <v>3133</v>
      </c>
      <c r="AE3750" s="237" t="s">
        <v>8511</v>
      </c>
      <c r="AF3750" s="237" t="s">
        <v>15912</v>
      </c>
      <c r="AG3750" s="237" t="str">
        <f t="shared" si="628"/>
        <v>仙台市泉区泉中央二丁目24番地の１</v>
      </c>
      <c r="AH3750" s="237" t="s">
        <v>15913</v>
      </c>
      <c r="AI3750" s="237" t="s">
        <v>15914</v>
      </c>
      <c r="AJ3750" s="237" t="s">
        <v>260</v>
      </c>
    </row>
    <row r="3751" spans="1:36">
      <c r="A3751" s="237" t="str">
        <f t="shared" si="620"/>
        <v>0435501507計画相談支援</v>
      </c>
      <c r="B3751" s="237" t="s">
        <v>15919</v>
      </c>
      <c r="C3751" s="237" t="s">
        <v>15920</v>
      </c>
      <c r="D3751" s="237" t="str">
        <f t="shared" si="621"/>
        <v>カブシキガイシャケアラボ</v>
      </c>
      <c r="E3751" s="237" t="s">
        <v>15921</v>
      </c>
      <c r="F3751" s="237" t="str">
        <f t="shared" si="622"/>
        <v>173</v>
      </c>
      <c r="G3751" s="237" t="str">
        <f t="shared" si="623"/>
        <v>0004</v>
      </c>
      <c r="H3751" s="237" t="s">
        <v>15922</v>
      </c>
      <c r="I3751" s="237" t="str">
        <f t="shared" si="624"/>
        <v>東京都板橋区板橋一丁目47番13号　アメニティー新板橋1001号</v>
      </c>
      <c r="J3751" s="237" t="s">
        <v>15923</v>
      </c>
      <c r="K3751" s="237" t="s">
        <v>15923</v>
      </c>
      <c r="L3751" s="237" t="s">
        <v>339</v>
      </c>
      <c r="M3751" s="237" t="s">
        <v>15924</v>
      </c>
      <c r="N3751" s="237" t="s">
        <v>15925</v>
      </c>
      <c r="O3751" s="237" t="s">
        <v>15926</v>
      </c>
      <c r="P3751" s="237" t="s">
        <v>2882</v>
      </c>
      <c r="Q3751" s="237" t="s">
        <v>8511</v>
      </c>
      <c r="R3751" s="237" t="s">
        <v>15927</v>
      </c>
      <c r="S3751" s="237" t="s">
        <v>15928</v>
      </c>
      <c r="T3751" s="237" t="s">
        <v>14587</v>
      </c>
      <c r="U3751" s="237" t="s">
        <v>15929</v>
      </c>
      <c r="V3751" s="237" t="s">
        <v>14641</v>
      </c>
      <c r="W3751" s="237"/>
      <c r="X3751" s="237"/>
      <c r="Y3751" s="237" t="s">
        <v>15925</v>
      </c>
      <c r="Z3751" s="237" t="s">
        <v>15926</v>
      </c>
      <c r="AA3751" s="237" t="str">
        <f t="shared" si="625"/>
        <v>アウルソウダンシエンジギョウショセンダイ</v>
      </c>
      <c r="AB3751" s="237" t="s">
        <v>2882</v>
      </c>
      <c r="AC3751" s="237" t="str">
        <f t="shared" si="626"/>
        <v>981</v>
      </c>
      <c r="AD3751" s="237" t="str">
        <f t="shared" si="627"/>
        <v>3117</v>
      </c>
      <c r="AE3751" s="237" t="s">
        <v>8511</v>
      </c>
      <c r="AF3751" s="237" t="s">
        <v>15927</v>
      </c>
      <c r="AG3751" s="237" t="str">
        <f t="shared" si="628"/>
        <v>仙台市泉区市名坂字楢町170番地の６　サンクリスティ泉302号</v>
      </c>
      <c r="AH3751" s="237" t="s">
        <v>15928</v>
      </c>
      <c r="AI3751" s="237" t="s">
        <v>14587</v>
      </c>
      <c r="AJ3751" s="237" t="s">
        <v>260</v>
      </c>
    </row>
    <row r="3752" spans="1:36">
      <c r="A3752" s="237" t="str">
        <f t="shared" ref="A3752:A3815" si="629">U3752&amp;V3752</f>
        <v>0450200753児童発達支援</v>
      </c>
      <c r="B3752" s="237" t="s">
        <v>253</v>
      </c>
      <c r="C3752" s="237" t="s">
        <v>318</v>
      </c>
      <c r="D3752" s="240" t="str">
        <f>DBCS(C3752)</f>
        <v>イシノマキシ</v>
      </c>
      <c r="E3752" s="237" t="s">
        <v>15930</v>
      </c>
      <c r="F3752" s="237" t="str">
        <f>LEFT(E3752,3)</f>
        <v>986</v>
      </c>
      <c r="G3752" s="237" t="str">
        <f>RIGHT(E3752,4)</f>
        <v>8501</v>
      </c>
      <c r="H3752" s="237" t="s">
        <v>15931</v>
      </c>
      <c r="I3752" s="237" t="str">
        <f>SUBSTITUTE(H3752,"宮城県","")</f>
        <v>石巻市穀町１４番１号</v>
      </c>
      <c r="J3752" s="237" t="s">
        <v>321</v>
      </c>
      <c r="K3752" s="237" t="s">
        <v>267</v>
      </c>
      <c r="L3752" s="237" t="s">
        <v>323</v>
      </c>
      <c r="M3752" s="237" t="s">
        <v>324</v>
      </c>
      <c r="N3752" s="237" t="s">
        <v>325</v>
      </c>
      <c r="O3752" s="237" t="s">
        <v>326</v>
      </c>
      <c r="P3752" s="237" t="s">
        <v>327</v>
      </c>
      <c r="Q3752" s="237" t="s">
        <v>253</v>
      </c>
      <c r="R3752" s="237" t="s">
        <v>328</v>
      </c>
      <c r="S3752" s="237" t="s">
        <v>329</v>
      </c>
      <c r="T3752" s="237" t="s">
        <v>329</v>
      </c>
      <c r="U3752" s="237" t="s">
        <v>15932</v>
      </c>
      <c r="V3752" s="237" t="s">
        <v>112</v>
      </c>
      <c r="W3752" s="237" t="s">
        <v>15933</v>
      </c>
      <c r="X3752" s="237"/>
      <c r="Y3752" s="237" t="s">
        <v>325</v>
      </c>
      <c r="Z3752" s="237" t="s">
        <v>326</v>
      </c>
      <c r="AA3752" s="237" t="str">
        <f>DBCS(Z3752)</f>
        <v>イシノマキシカモメガクエン</v>
      </c>
      <c r="AB3752" s="237" t="s">
        <v>327</v>
      </c>
      <c r="AC3752" s="237" t="str">
        <f>LEFT(AB3752,3)</f>
        <v>986</v>
      </c>
      <c r="AD3752" s="237" t="str">
        <f>RIGHT(AB3752,4)</f>
        <v>0863</v>
      </c>
      <c r="AE3752" s="237" t="s">
        <v>253</v>
      </c>
      <c r="AF3752" s="237" t="s">
        <v>328</v>
      </c>
      <c r="AG3752" s="237" t="str">
        <f>SUBSTITUTE(AF3752,"宮城県","")</f>
        <v>石巻市向陽町三丁目10番7号</v>
      </c>
      <c r="AH3752" s="237" t="s">
        <v>329</v>
      </c>
      <c r="AI3752" s="237" t="s">
        <v>329</v>
      </c>
      <c r="AJ3752" s="237" t="s">
        <v>260</v>
      </c>
    </row>
    <row r="3753" spans="1:36">
      <c r="A3753" s="237" t="str">
        <f t="shared" si="629"/>
        <v>0450200753放課後等デイサービス</v>
      </c>
      <c r="B3753" s="237" t="s">
        <v>253</v>
      </c>
      <c r="C3753" s="237" t="s">
        <v>318</v>
      </c>
      <c r="D3753" s="240" t="str">
        <f t="shared" ref="D3753:D3816" si="630">DBCS(C3753)</f>
        <v>イシノマキシ</v>
      </c>
      <c r="E3753" s="237" t="s">
        <v>15930</v>
      </c>
      <c r="F3753" s="237" t="str">
        <f t="shared" ref="F3753:F3816" si="631">LEFT(E3753,3)</f>
        <v>986</v>
      </c>
      <c r="G3753" s="237" t="str">
        <f t="shared" ref="G3753:G3816" si="632">RIGHT(E3753,4)</f>
        <v>8501</v>
      </c>
      <c r="H3753" s="237" t="s">
        <v>15931</v>
      </c>
      <c r="I3753" s="237" t="str">
        <f t="shared" ref="I3753:I3816" si="633">SUBSTITUTE(H3753,"宮城県","")</f>
        <v>石巻市穀町１４番１号</v>
      </c>
      <c r="J3753" s="237" t="s">
        <v>321</v>
      </c>
      <c r="K3753" s="237" t="s">
        <v>267</v>
      </c>
      <c r="L3753" s="237" t="s">
        <v>323</v>
      </c>
      <c r="M3753" s="237" t="s">
        <v>324</v>
      </c>
      <c r="N3753" s="237" t="s">
        <v>325</v>
      </c>
      <c r="O3753" s="237" t="s">
        <v>326</v>
      </c>
      <c r="P3753" s="237" t="s">
        <v>327</v>
      </c>
      <c r="Q3753" s="237" t="s">
        <v>253</v>
      </c>
      <c r="R3753" s="237" t="s">
        <v>328</v>
      </c>
      <c r="S3753" s="237" t="s">
        <v>329</v>
      </c>
      <c r="T3753" s="237" t="s">
        <v>329</v>
      </c>
      <c r="U3753" s="237" t="s">
        <v>15932</v>
      </c>
      <c r="V3753" s="237" t="s">
        <v>114</v>
      </c>
      <c r="W3753" s="237"/>
      <c r="X3753" s="237"/>
      <c r="Y3753" s="237" t="s">
        <v>325</v>
      </c>
      <c r="Z3753" s="237" t="s">
        <v>326</v>
      </c>
      <c r="AA3753" s="237" t="str">
        <f t="shared" ref="AA3753:AA3816" si="634">DBCS(Z3753)</f>
        <v>イシノマキシカモメガクエン</v>
      </c>
      <c r="AB3753" s="237" t="s">
        <v>327</v>
      </c>
      <c r="AC3753" s="237" t="str">
        <f t="shared" ref="AC3753:AC3816" si="635">LEFT(AB3753,3)</f>
        <v>986</v>
      </c>
      <c r="AD3753" s="237" t="str">
        <f t="shared" ref="AD3753:AD3816" si="636">RIGHT(AB3753,4)</f>
        <v>0863</v>
      </c>
      <c r="AE3753" s="237" t="s">
        <v>253</v>
      </c>
      <c r="AF3753" s="237" t="s">
        <v>328</v>
      </c>
      <c r="AG3753" s="237" t="str">
        <f t="shared" ref="AG3753:AG3816" si="637">SUBSTITUTE(AF3753,"宮城県","")</f>
        <v>石巻市向陽町三丁目10番7号</v>
      </c>
      <c r="AH3753" s="237" t="s">
        <v>329</v>
      </c>
      <c r="AI3753" s="237" t="s">
        <v>329</v>
      </c>
      <c r="AJ3753" s="237" t="s">
        <v>260</v>
      </c>
    </row>
    <row r="3754" spans="1:36">
      <c r="A3754" s="237" t="str">
        <f t="shared" si="629"/>
        <v>0450200753保育所等訪問支援</v>
      </c>
      <c r="B3754" s="237" t="s">
        <v>253</v>
      </c>
      <c r="C3754" s="237" t="s">
        <v>318</v>
      </c>
      <c r="D3754" s="240" t="str">
        <f t="shared" si="630"/>
        <v>イシノマキシ</v>
      </c>
      <c r="E3754" s="237" t="s">
        <v>15930</v>
      </c>
      <c r="F3754" s="237" t="str">
        <f t="shared" si="631"/>
        <v>986</v>
      </c>
      <c r="G3754" s="237" t="str">
        <f t="shared" si="632"/>
        <v>8501</v>
      </c>
      <c r="H3754" s="237" t="s">
        <v>15931</v>
      </c>
      <c r="I3754" s="237" t="str">
        <f t="shared" si="633"/>
        <v>石巻市穀町１４番１号</v>
      </c>
      <c r="J3754" s="237" t="s">
        <v>321</v>
      </c>
      <c r="K3754" s="237" t="s">
        <v>267</v>
      </c>
      <c r="L3754" s="237" t="s">
        <v>15934</v>
      </c>
      <c r="M3754" s="237" t="s">
        <v>324</v>
      </c>
      <c r="N3754" s="237" t="s">
        <v>325</v>
      </c>
      <c r="O3754" s="237" t="s">
        <v>326</v>
      </c>
      <c r="P3754" s="237" t="s">
        <v>327</v>
      </c>
      <c r="Q3754" s="237" t="s">
        <v>253</v>
      </c>
      <c r="R3754" s="237" t="s">
        <v>328</v>
      </c>
      <c r="S3754" s="237" t="s">
        <v>329</v>
      </c>
      <c r="T3754" s="237" t="s">
        <v>329</v>
      </c>
      <c r="U3754" s="237" t="s">
        <v>15932</v>
      </c>
      <c r="V3754" s="237" t="s">
        <v>116</v>
      </c>
      <c r="W3754" s="237"/>
      <c r="X3754" s="237"/>
      <c r="Y3754" s="237" t="s">
        <v>325</v>
      </c>
      <c r="Z3754" s="237" t="s">
        <v>326</v>
      </c>
      <c r="AA3754" s="237" t="str">
        <f t="shared" si="634"/>
        <v>イシノマキシカモメガクエン</v>
      </c>
      <c r="AB3754" s="237" t="s">
        <v>327</v>
      </c>
      <c r="AC3754" s="237" t="str">
        <f t="shared" si="635"/>
        <v>986</v>
      </c>
      <c r="AD3754" s="237" t="str">
        <f t="shared" si="636"/>
        <v>0863</v>
      </c>
      <c r="AE3754" s="237" t="s">
        <v>253</v>
      </c>
      <c r="AF3754" s="237" t="s">
        <v>328</v>
      </c>
      <c r="AG3754" s="237" t="str">
        <f t="shared" si="637"/>
        <v>石巻市向陽町三丁目10番7号</v>
      </c>
      <c r="AH3754" s="237" t="s">
        <v>329</v>
      </c>
      <c r="AI3754" s="237" t="s">
        <v>329</v>
      </c>
      <c r="AJ3754" s="237" t="s">
        <v>260</v>
      </c>
    </row>
    <row r="3755" spans="1:36">
      <c r="A3755" s="237" t="str">
        <f t="shared" si="629"/>
        <v>0450200761放課後等デイサービス</v>
      </c>
      <c r="B3755" s="237" t="s">
        <v>253</v>
      </c>
      <c r="C3755" s="237" t="s">
        <v>318</v>
      </c>
      <c r="D3755" s="240" t="str">
        <f t="shared" si="630"/>
        <v>イシノマキシ</v>
      </c>
      <c r="E3755" s="237" t="s">
        <v>319</v>
      </c>
      <c r="F3755" s="237" t="str">
        <f t="shared" si="631"/>
        <v>986</v>
      </c>
      <c r="G3755" s="237" t="str">
        <f t="shared" si="632"/>
        <v>0833</v>
      </c>
      <c r="H3755" s="237" t="s">
        <v>320</v>
      </c>
      <c r="I3755" s="237" t="str">
        <f t="shared" si="633"/>
        <v>石巻市日和が丘一丁目1番1号</v>
      </c>
      <c r="J3755" s="237" t="s">
        <v>321</v>
      </c>
      <c r="K3755" s="237" t="s">
        <v>322</v>
      </c>
      <c r="L3755" s="237" t="s">
        <v>323</v>
      </c>
      <c r="M3755" s="237" t="s">
        <v>324</v>
      </c>
      <c r="N3755" s="237" t="s">
        <v>325</v>
      </c>
      <c r="O3755" s="237" t="s">
        <v>326</v>
      </c>
      <c r="P3755" s="237" t="s">
        <v>327</v>
      </c>
      <c r="Q3755" s="237" t="s">
        <v>253</v>
      </c>
      <c r="R3755" s="237" t="s">
        <v>15935</v>
      </c>
      <c r="S3755" s="237" t="s">
        <v>329</v>
      </c>
      <c r="T3755" s="237" t="s">
        <v>329</v>
      </c>
      <c r="U3755" s="237" t="s">
        <v>15936</v>
      </c>
      <c r="V3755" s="237" t="s">
        <v>114</v>
      </c>
      <c r="W3755" s="237"/>
      <c r="X3755" s="237"/>
      <c r="Y3755" s="237" t="s">
        <v>325</v>
      </c>
      <c r="Z3755" s="237" t="s">
        <v>326</v>
      </c>
      <c r="AA3755" s="237" t="str">
        <f t="shared" si="634"/>
        <v>イシノマキシカモメガクエン</v>
      </c>
      <c r="AB3755" s="237" t="s">
        <v>327</v>
      </c>
      <c r="AC3755" s="237" t="str">
        <f t="shared" si="635"/>
        <v>986</v>
      </c>
      <c r="AD3755" s="237" t="str">
        <f t="shared" si="636"/>
        <v>0863</v>
      </c>
      <c r="AE3755" s="237" t="s">
        <v>253</v>
      </c>
      <c r="AF3755" s="237" t="s">
        <v>15935</v>
      </c>
      <c r="AG3755" s="237" t="str">
        <f t="shared" si="637"/>
        <v>石巻市向陽町三丁目１０番７号</v>
      </c>
      <c r="AH3755" s="237" t="s">
        <v>329</v>
      </c>
      <c r="AI3755" s="237" t="s">
        <v>329</v>
      </c>
      <c r="AJ3755" s="237" t="s">
        <v>332</v>
      </c>
    </row>
    <row r="3756" spans="1:36">
      <c r="A3756" s="237" t="str">
        <f t="shared" si="629"/>
        <v>0450200779児童発達支援</v>
      </c>
      <c r="B3756" s="237" t="s">
        <v>580</v>
      </c>
      <c r="C3756" s="237" t="s">
        <v>581</v>
      </c>
      <c r="D3756" s="240" t="str">
        <f t="shared" si="630"/>
        <v>トクテイヒエイリカツドウホウジン　ユメミノサト</v>
      </c>
      <c r="E3756" s="237" t="s">
        <v>582</v>
      </c>
      <c r="F3756" s="237" t="str">
        <f t="shared" si="631"/>
        <v>986</v>
      </c>
      <c r="G3756" s="237" t="str">
        <f t="shared" si="632"/>
        <v>0805</v>
      </c>
      <c r="H3756" s="237" t="s">
        <v>15937</v>
      </c>
      <c r="I3756" s="237" t="str">
        <f t="shared" si="633"/>
        <v>石巻市大橋三丁目7番6号</v>
      </c>
      <c r="J3756" s="237" t="s">
        <v>584</v>
      </c>
      <c r="K3756" s="237" t="s">
        <v>584</v>
      </c>
      <c r="L3756" s="237" t="s">
        <v>248</v>
      </c>
      <c r="M3756" s="237" t="s">
        <v>585</v>
      </c>
      <c r="N3756" s="237" t="s">
        <v>759</v>
      </c>
      <c r="O3756" s="237" t="s">
        <v>760</v>
      </c>
      <c r="P3756" s="237" t="s">
        <v>582</v>
      </c>
      <c r="Q3756" s="237" t="s">
        <v>253</v>
      </c>
      <c r="R3756" s="237" t="s">
        <v>15937</v>
      </c>
      <c r="S3756" s="237" t="s">
        <v>584</v>
      </c>
      <c r="T3756" s="237" t="s">
        <v>584</v>
      </c>
      <c r="U3756" s="237" t="s">
        <v>15938</v>
      </c>
      <c r="V3756" s="237" t="s">
        <v>112</v>
      </c>
      <c r="W3756" s="237" t="s">
        <v>15933</v>
      </c>
      <c r="X3756" s="237"/>
      <c r="Y3756" s="237" t="s">
        <v>759</v>
      </c>
      <c r="Z3756" s="237" t="s">
        <v>760</v>
      </c>
      <c r="AA3756" s="237" t="str">
        <f t="shared" si="634"/>
        <v>ジドウデイサービス　ガクドウクラブピノッチオ</v>
      </c>
      <c r="AB3756" s="237" t="s">
        <v>582</v>
      </c>
      <c r="AC3756" s="237" t="str">
        <f t="shared" si="635"/>
        <v>986</v>
      </c>
      <c r="AD3756" s="237" t="str">
        <f t="shared" si="636"/>
        <v>0805</v>
      </c>
      <c r="AE3756" s="237" t="s">
        <v>253</v>
      </c>
      <c r="AF3756" s="237" t="s">
        <v>15937</v>
      </c>
      <c r="AG3756" s="237" t="str">
        <f t="shared" si="637"/>
        <v>石巻市大橋三丁目7番6号</v>
      </c>
      <c r="AH3756" s="237" t="s">
        <v>584</v>
      </c>
      <c r="AI3756" s="237" t="s">
        <v>584</v>
      </c>
      <c r="AJ3756" s="237" t="s">
        <v>332</v>
      </c>
    </row>
    <row r="3757" spans="1:36">
      <c r="A3757" s="237" t="str">
        <f t="shared" si="629"/>
        <v>0450200787放課後等デイサービス</v>
      </c>
      <c r="B3757" s="237" t="s">
        <v>580</v>
      </c>
      <c r="C3757" s="237" t="s">
        <v>581</v>
      </c>
      <c r="D3757" s="240" t="str">
        <f t="shared" si="630"/>
        <v>トクテイヒエイリカツドウホウジン　ユメミノサト</v>
      </c>
      <c r="E3757" s="237" t="s">
        <v>582</v>
      </c>
      <c r="F3757" s="237" t="str">
        <f t="shared" si="631"/>
        <v>986</v>
      </c>
      <c r="G3757" s="237" t="str">
        <f t="shared" si="632"/>
        <v>0805</v>
      </c>
      <c r="H3757" s="237" t="s">
        <v>583</v>
      </c>
      <c r="I3757" s="237" t="str">
        <f t="shared" si="633"/>
        <v>石巻市大橋３丁目７番６号</v>
      </c>
      <c r="J3757" s="237" t="s">
        <v>686</v>
      </c>
      <c r="K3757" s="237" t="s">
        <v>686</v>
      </c>
      <c r="L3757" s="237" t="s">
        <v>248</v>
      </c>
      <c r="M3757" s="237" t="s">
        <v>585</v>
      </c>
      <c r="N3757" s="237" t="s">
        <v>15939</v>
      </c>
      <c r="O3757" s="237" t="s">
        <v>15940</v>
      </c>
      <c r="P3757" s="237" t="s">
        <v>582</v>
      </c>
      <c r="Q3757" s="237" t="s">
        <v>253</v>
      </c>
      <c r="R3757" s="237" t="s">
        <v>583</v>
      </c>
      <c r="S3757" s="237" t="s">
        <v>15941</v>
      </c>
      <c r="T3757" s="237" t="s">
        <v>15941</v>
      </c>
      <c r="U3757" s="237" t="s">
        <v>15942</v>
      </c>
      <c r="V3757" s="237" t="s">
        <v>114</v>
      </c>
      <c r="W3757" s="237"/>
      <c r="X3757" s="237"/>
      <c r="Y3757" s="237" t="s">
        <v>15939</v>
      </c>
      <c r="Z3757" s="237" t="s">
        <v>15940</v>
      </c>
      <c r="AA3757" s="237" t="str">
        <f t="shared" si="634"/>
        <v>ピノッチオ</v>
      </c>
      <c r="AB3757" s="237" t="s">
        <v>582</v>
      </c>
      <c r="AC3757" s="237" t="str">
        <f t="shared" si="635"/>
        <v>986</v>
      </c>
      <c r="AD3757" s="237" t="str">
        <f t="shared" si="636"/>
        <v>0805</v>
      </c>
      <c r="AE3757" s="237" t="s">
        <v>253</v>
      </c>
      <c r="AF3757" s="237" t="s">
        <v>15943</v>
      </c>
      <c r="AG3757" s="237" t="str">
        <f t="shared" si="637"/>
        <v>石巻市大橋三丁目７－６</v>
      </c>
      <c r="AH3757" s="237" t="s">
        <v>15941</v>
      </c>
      <c r="AI3757" s="237" t="s">
        <v>15941</v>
      </c>
      <c r="AJ3757" s="237" t="s">
        <v>260</v>
      </c>
    </row>
    <row r="3758" spans="1:36">
      <c r="A3758" s="237" t="str">
        <f t="shared" si="629"/>
        <v>0450200795児童発達支援</v>
      </c>
      <c r="B3758" s="237" t="s">
        <v>762</v>
      </c>
      <c r="C3758" s="237" t="s">
        <v>763</v>
      </c>
      <c r="D3758" s="240" t="str">
        <f t="shared" si="630"/>
        <v>カブシキガイシャキタカミノサト</v>
      </c>
      <c r="E3758" s="237" t="s">
        <v>420</v>
      </c>
      <c r="F3758" s="237" t="str">
        <f t="shared" si="631"/>
        <v>986</v>
      </c>
      <c r="G3758" s="237" t="str">
        <f t="shared" si="632"/>
        <v>1111</v>
      </c>
      <c r="H3758" s="237" t="s">
        <v>15944</v>
      </c>
      <c r="I3758" s="237" t="str">
        <f t="shared" si="633"/>
        <v>石巻市鹿又字山下東51番</v>
      </c>
      <c r="J3758" s="237" t="s">
        <v>15945</v>
      </c>
      <c r="K3758" s="237" t="s">
        <v>15946</v>
      </c>
      <c r="L3758" s="237" t="s">
        <v>339</v>
      </c>
      <c r="M3758" s="237" t="s">
        <v>15947</v>
      </c>
      <c r="N3758" s="237" t="s">
        <v>826</v>
      </c>
      <c r="O3758" s="237" t="s">
        <v>827</v>
      </c>
      <c r="P3758" s="237" t="s">
        <v>392</v>
      </c>
      <c r="Q3758" s="237" t="s">
        <v>253</v>
      </c>
      <c r="R3758" s="237" t="s">
        <v>15948</v>
      </c>
      <c r="S3758" s="237" t="s">
        <v>829</v>
      </c>
      <c r="T3758" s="237" t="s">
        <v>830</v>
      </c>
      <c r="U3758" s="237" t="s">
        <v>15949</v>
      </c>
      <c r="V3758" s="237" t="s">
        <v>112</v>
      </c>
      <c r="W3758" s="237" t="s">
        <v>15933</v>
      </c>
      <c r="X3758" s="237"/>
      <c r="Y3758" s="237" t="s">
        <v>15950</v>
      </c>
      <c r="Z3758" s="237" t="s">
        <v>15951</v>
      </c>
      <c r="AA3758" s="237" t="str">
        <f t="shared" si="634"/>
        <v>ジドウデイサービス　ミライ</v>
      </c>
      <c r="AB3758" s="237" t="s">
        <v>392</v>
      </c>
      <c r="AC3758" s="237" t="str">
        <f t="shared" si="635"/>
        <v>986</v>
      </c>
      <c r="AD3758" s="237" t="str">
        <f t="shared" si="636"/>
        <v>0822</v>
      </c>
      <c r="AE3758" s="237" t="s">
        <v>253</v>
      </c>
      <c r="AF3758" s="237" t="s">
        <v>15948</v>
      </c>
      <c r="AG3758" s="237" t="str">
        <f t="shared" si="637"/>
        <v>石巻市中央2丁目9-6</v>
      </c>
      <c r="AH3758" s="237" t="s">
        <v>829</v>
      </c>
      <c r="AI3758" s="237" t="s">
        <v>830</v>
      </c>
      <c r="AJ3758" s="237" t="s">
        <v>332</v>
      </c>
    </row>
    <row r="3759" spans="1:36">
      <c r="A3759" s="237" t="str">
        <f t="shared" si="629"/>
        <v>0450200803児童発達支援</v>
      </c>
      <c r="B3759" s="237" t="s">
        <v>762</v>
      </c>
      <c r="C3759" s="237" t="s">
        <v>763</v>
      </c>
      <c r="D3759" s="240" t="str">
        <f t="shared" si="630"/>
        <v>カブシキガイシャキタカミノサト</v>
      </c>
      <c r="E3759" s="237" t="s">
        <v>420</v>
      </c>
      <c r="F3759" s="237" t="str">
        <f t="shared" si="631"/>
        <v>986</v>
      </c>
      <c r="G3759" s="237" t="str">
        <f t="shared" si="632"/>
        <v>1111</v>
      </c>
      <c r="H3759" s="237" t="s">
        <v>15944</v>
      </c>
      <c r="I3759" s="237" t="str">
        <f t="shared" si="633"/>
        <v>石巻市鹿又字山下東51番</v>
      </c>
      <c r="J3759" s="237" t="s">
        <v>15945</v>
      </c>
      <c r="K3759" s="237" t="s">
        <v>15946</v>
      </c>
      <c r="L3759" s="237" t="s">
        <v>339</v>
      </c>
      <c r="M3759" s="237" t="s">
        <v>15947</v>
      </c>
      <c r="N3759" s="237" t="s">
        <v>15952</v>
      </c>
      <c r="O3759" s="237" t="s">
        <v>15953</v>
      </c>
      <c r="P3759" s="237" t="s">
        <v>392</v>
      </c>
      <c r="Q3759" s="237" t="s">
        <v>253</v>
      </c>
      <c r="R3759" s="237" t="s">
        <v>15948</v>
      </c>
      <c r="S3759" s="237" t="s">
        <v>15954</v>
      </c>
      <c r="T3759" s="237" t="s">
        <v>15955</v>
      </c>
      <c r="U3759" s="237" t="s">
        <v>15956</v>
      </c>
      <c r="V3759" s="237" t="s">
        <v>112</v>
      </c>
      <c r="W3759" s="237" t="s">
        <v>15933</v>
      </c>
      <c r="X3759" s="237"/>
      <c r="Y3759" s="237" t="s">
        <v>15952</v>
      </c>
      <c r="Z3759" s="237" t="s">
        <v>15953</v>
      </c>
      <c r="AA3759" s="237" t="str">
        <f t="shared" si="634"/>
        <v>ジドウフクシサービス　ミライ</v>
      </c>
      <c r="AB3759" s="237" t="s">
        <v>392</v>
      </c>
      <c r="AC3759" s="237" t="str">
        <f t="shared" si="635"/>
        <v>986</v>
      </c>
      <c r="AD3759" s="237" t="str">
        <f t="shared" si="636"/>
        <v>0822</v>
      </c>
      <c r="AE3759" s="237" t="s">
        <v>253</v>
      </c>
      <c r="AF3759" s="237" t="s">
        <v>15948</v>
      </c>
      <c r="AG3759" s="237" t="str">
        <f t="shared" si="637"/>
        <v>石巻市中央2丁目9-6</v>
      </c>
      <c r="AH3759" s="237" t="s">
        <v>15954</v>
      </c>
      <c r="AI3759" s="237" t="s">
        <v>15955</v>
      </c>
      <c r="AJ3759" s="237" t="s">
        <v>260</v>
      </c>
    </row>
    <row r="3760" spans="1:36">
      <c r="A3760" s="237" t="str">
        <f t="shared" si="629"/>
        <v>0450200803放課後等デイサービス</v>
      </c>
      <c r="B3760" s="237" t="s">
        <v>762</v>
      </c>
      <c r="C3760" s="237" t="s">
        <v>763</v>
      </c>
      <c r="D3760" s="240" t="str">
        <f t="shared" si="630"/>
        <v>カブシキガイシャキタカミノサト</v>
      </c>
      <c r="E3760" s="237" t="s">
        <v>420</v>
      </c>
      <c r="F3760" s="237" t="str">
        <f t="shared" si="631"/>
        <v>986</v>
      </c>
      <c r="G3760" s="237" t="str">
        <f t="shared" si="632"/>
        <v>1111</v>
      </c>
      <c r="H3760" s="237" t="s">
        <v>15944</v>
      </c>
      <c r="I3760" s="237" t="str">
        <f t="shared" si="633"/>
        <v>石巻市鹿又字山下東51番</v>
      </c>
      <c r="J3760" s="237" t="s">
        <v>15945</v>
      </c>
      <c r="K3760" s="237" t="s">
        <v>15946</v>
      </c>
      <c r="L3760" s="237" t="s">
        <v>339</v>
      </c>
      <c r="M3760" s="237" t="s">
        <v>15947</v>
      </c>
      <c r="N3760" s="237" t="s">
        <v>15952</v>
      </c>
      <c r="O3760" s="237" t="s">
        <v>15953</v>
      </c>
      <c r="P3760" s="237" t="s">
        <v>392</v>
      </c>
      <c r="Q3760" s="237" t="s">
        <v>253</v>
      </c>
      <c r="R3760" s="237" t="s">
        <v>15948</v>
      </c>
      <c r="S3760" s="237" t="s">
        <v>15954</v>
      </c>
      <c r="T3760" s="237" t="s">
        <v>15955</v>
      </c>
      <c r="U3760" s="237" t="s">
        <v>15956</v>
      </c>
      <c r="V3760" s="237" t="s">
        <v>114</v>
      </c>
      <c r="W3760" s="237"/>
      <c r="X3760" s="237"/>
      <c r="Y3760" s="237" t="s">
        <v>15952</v>
      </c>
      <c r="Z3760" s="237" t="s">
        <v>15953</v>
      </c>
      <c r="AA3760" s="237" t="str">
        <f t="shared" si="634"/>
        <v>ジドウフクシサービス　ミライ</v>
      </c>
      <c r="AB3760" s="237" t="s">
        <v>392</v>
      </c>
      <c r="AC3760" s="237" t="str">
        <f t="shared" si="635"/>
        <v>986</v>
      </c>
      <c r="AD3760" s="237" t="str">
        <f t="shared" si="636"/>
        <v>0822</v>
      </c>
      <c r="AE3760" s="237" t="s">
        <v>253</v>
      </c>
      <c r="AF3760" s="237" t="s">
        <v>15948</v>
      </c>
      <c r="AG3760" s="237" t="str">
        <f t="shared" si="637"/>
        <v>石巻市中央2丁目9-6</v>
      </c>
      <c r="AH3760" s="237" t="s">
        <v>15954</v>
      </c>
      <c r="AI3760" s="237" t="s">
        <v>15955</v>
      </c>
      <c r="AJ3760" s="237" t="s">
        <v>260</v>
      </c>
    </row>
    <row r="3761" spans="1:36">
      <c r="A3761" s="237" t="str">
        <f t="shared" si="629"/>
        <v>0450210042放課後等デイサービス</v>
      </c>
      <c r="B3761" s="237" t="s">
        <v>262</v>
      </c>
      <c r="C3761" s="237" t="s">
        <v>1216</v>
      </c>
      <c r="D3761" s="240" t="str">
        <f t="shared" si="630"/>
        <v>シャカイフクシホウジンイシノマキショウシンカイ</v>
      </c>
      <c r="E3761" s="237" t="s">
        <v>264</v>
      </c>
      <c r="F3761" s="237" t="str">
        <f t="shared" si="631"/>
        <v>986</v>
      </c>
      <c r="G3761" s="237" t="str">
        <f t="shared" si="632"/>
        <v>0853</v>
      </c>
      <c r="H3761" s="237" t="s">
        <v>278</v>
      </c>
      <c r="I3761" s="237" t="str">
        <f t="shared" si="633"/>
        <v>石巻市門脇字元捨喰５－１</v>
      </c>
      <c r="J3761" s="237" t="s">
        <v>266</v>
      </c>
      <c r="K3761" s="237" t="s">
        <v>267</v>
      </c>
      <c r="L3761" s="237" t="s">
        <v>248</v>
      </c>
      <c r="M3761" s="237" t="s">
        <v>15957</v>
      </c>
      <c r="N3761" s="237" t="s">
        <v>281</v>
      </c>
      <c r="O3761" s="237" t="s">
        <v>15958</v>
      </c>
      <c r="P3761" s="237" t="s">
        <v>283</v>
      </c>
      <c r="Q3761" s="237" t="s">
        <v>253</v>
      </c>
      <c r="R3761" s="237" t="s">
        <v>15959</v>
      </c>
      <c r="S3761" s="237" t="s">
        <v>285</v>
      </c>
      <c r="T3761" s="237" t="s">
        <v>286</v>
      </c>
      <c r="U3761" s="237" t="s">
        <v>15960</v>
      </c>
      <c r="V3761" s="237" t="s">
        <v>114</v>
      </c>
      <c r="W3761" s="237"/>
      <c r="X3761" s="237"/>
      <c r="Y3761" s="237" t="s">
        <v>281</v>
      </c>
      <c r="Z3761" s="237" t="s">
        <v>15958</v>
      </c>
      <c r="AA3761" s="237" t="str">
        <f t="shared" si="634"/>
        <v>ダイニヒタカミエン</v>
      </c>
      <c r="AB3761" s="237" t="s">
        <v>283</v>
      </c>
      <c r="AC3761" s="237" t="str">
        <f t="shared" si="635"/>
        <v>986</v>
      </c>
      <c r="AD3761" s="237" t="str">
        <f t="shared" si="636"/>
        <v>0861</v>
      </c>
      <c r="AE3761" s="237" t="s">
        <v>253</v>
      </c>
      <c r="AF3761" s="237" t="s">
        <v>15959</v>
      </c>
      <c r="AG3761" s="237" t="str">
        <f t="shared" si="637"/>
        <v>石巻市蛇田字小斉３２－２</v>
      </c>
      <c r="AH3761" s="237" t="s">
        <v>285</v>
      </c>
      <c r="AI3761" s="237" t="s">
        <v>286</v>
      </c>
      <c r="AJ3761" s="237" t="s">
        <v>260</v>
      </c>
    </row>
    <row r="3762" spans="1:36">
      <c r="A3762" s="237" t="str">
        <f t="shared" si="629"/>
        <v>0450210067放課後等デイサービス</v>
      </c>
      <c r="B3762" s="237" t="s">
        <v>15961</v>
      </c>
      <c r="C3762" s="237" t="s">
        <v>15962</v>
      </c>
      <c r="D3762" s="240" t="str">
        <f t="shared" si="630"/>
        <v>ＮＰＯホウジンソクシン</v>
      </c>
      <c r="E3762" s="237" t="s">
        <v>420</v>
      </c>
      <c r="F3762" s="237" t="str">
        <f t="shared" si="631"/>
        <v>986</v>
      </c>
      <c r="G3762" s="237" t="str">
        <f t="shared" si="632"/>
        <v>1111</v>
      </c>
      <c r="H3762" s="237" t="s">
        <v>15963</v>
      </c>
      <c r="I3762" s="237" t="str">
        <f t="shared" si="633"/>
        <v>石巻市鹿又字山下西１１５－５</v>
      </c>
      <c r="J3762" s="237" t="s">
        <v>15964</v>
      </c>
      <c r="K3762" s="237" t="s">
        <v>15965</v>
      </c>
      <c r="L3762" s="237" t="s">
        <v>248</v>
      </c>
      <c r="M3762" s="237" t="s">
        <v>15966</v>
      </c>
      <c r="N3762" s="237" t="s">
        <v>15967</v>
      </c>
      <c r="O3762" s="237" t="s">
        <v>15968</v>
      </c>
      <c r="P3762" s="237" t="s">
        <v>501</v>
      </c>
      <c r="Q3762" s="237" t="s">
        <v>253</v>
      </c>
      <c r="R3762" s="237" t="s">
        <v>15969</v>
      </c>
      <c r="S3762" s="237" t="s">
        <v>15970</v>
      </c>
      <c r="T3762" s="237" t="s">
        <v>15970</v>
      </c>
      <c r="U3762" s="237" t="s">
        <v>15971</v>
      </c>
      <c r="V3762" s="237" t="s">
        <v>114</v>
      </c>
      <c r="W3762" s="237"/>
      <c r="X3762" s="237"/>
      <c r="Y3762" s="237" t="s">
        <v>15967</v>
      </c>
      <c r="Z3762" s="237" t="s">
        <v>15968</v>
      </c>
      <c r="AA3762" s="237" t="str">
        <f t="shared" si="634"/>
        <v>ソクシンワタノハ</v>
      </c>
      <c r="AB3762" s="237" t="s">
        <v>501</v>
      </c>
      <c r="AC3762" s="237" t="str">
        <f t="shared" si="635"/>
        <v>986</v>
      </c>
      <c r="AD3762" s="237" t="str">
        <f t="shared" si="636"/>
        <v>2135</v>
      </c>
      <c r="AE3762" s="237" t="s">
        <v>253</v>
      </c>
      <c r="AF3762" s="237" t="s">
        <v>15969</v>
      </c>
      <c r="AG3762" s="237" t="str">
        <f t="shared" si="637"/>
        <v>石巻市渡波字浜曽根の壱１２９－８４</v>
      </c>
      <c r="AH3762" s="237" t="s">
        <v>15970</v>
      </c>
      <c r="AI3762" s="237" t="s">
        <v>15970</v>
      </c>
      <c r="AJ3762" s="237" t="s">
        <v>260</v>
      </c>
    </row>
    <row r="3763" spans="1:36">
      <c r="A3763" s="237" t="str">
        <f t="shared" si="629"/>
        <v>0450210075放課後等デイサービス</v>
      </c>
      <c r="B3763" s="237" t="s">
        <v>15961</v>
      </c>
      <c r="C3763" s="237" t="s">
        <v>15962</v>
      </c>
      <c r="D3763" s="240" t="str">
        <f t="shared" si="630"/>
        <v>ＮＰＯホウジンソクシン</v>
      </c>
      <c r="E3763" s="237" t="s">
        <v>420</v>
      </c>
      <c r="F3763" s="237" t="str">
        <f t="shared" si="631"/>
        <v>986</v>
      </c>
      <c r="G3763" s="237" t="str">
        <f t="shared" si="632"/>
        <v>1111</v>
      </c>
      <c r="H3763" s="237" t="s">
        <v>15963</v>
      </c>
      <c r="I3763" s="237" t="str">
        <f t="shared" si="633"/>
        <v>石巻市鹿又字山下西１１５－５</v>
      </c>
      <c r="J3763" s="237" t="s">
        <v>15964</v>
      </c>
      <c r="K3763" s="237" t="s">
        <v>15965</v>
      </c>
      <c r="L3763" s="237" t="s">
        <v>248</v>
      </c>
      <c r="M3763" s="237" t="s">
        <v>15966</v>
      </c>
      <c r="N3763" s="237" t="s">
        <v>15972</v>
      </c>
      <c r="O3763" s="237" t="s">
        <v>15973</v>
      </c>
      <c r="P3763" s="237" t="s">
        <v>420</v>
      </c>
      <c r="Q3763" s="237" t="s">
        <v>253</v>
      </c>
      <c r="R3763" s="237" t="s">
        <v>15974</v>
      </c>
      <c r="S3763" s="237" t="s">
        <v>15965</v>
      </c>
      <c r="T3763" s="237" t="s">
        <v>15965</v>
      </c>
      <c r="U3763" s="237" t="s">
        <v>15975</v>
      </c>
      <c r="V3763" s="237" t="s">
        <v>114</v>
      </c>
      <c r="W3763" s="237"/>
      <c r="X3763" s="237"/>
      <c r="Y3763" s="237" t="s">
        <v>15972</v>
      </c>
      <c r="Z3763" s="237" t="s">
        <v>15973</v>
      </c>
      <c r="AA3763" s="237" t="str">
        <f t="shared" si="634"/>
        <v>ソクシンカナン</v>
      </c>
      <c r="AB3763" s="237" t="s">
        <v>420</v>
      </c>
      <c r="AC3763" s="237" t="str">
        <f t="shared" si="635"/>
        <v>986</v>
      </c>
      <c r="AD3763" s="237" t="str">
        <f t="shared" si="636"/>
        <v>1111</v>
      </c>
      <c r="AE3763" s="237" t="s">
        <v>253</v>
      </c>
      <c r="AF3763" s="237" t="s">
        <v>15974</v>
      </c>
      <c r="AG3763" s="237" t="str">
        <f t="shared" si="637"/>
        <v>石巻市鹿又字山下西115-5</v>
      </c>
      <c r="AH3763" s="237" t="s">
        <v>15965</v>
      </c>
      <c r="AI3763" s="237" t="s">
        <v>15965</v>
      </c>
      <c r="AJ3763" s="237" t="s">
        <v>260</v>
      </c>
    </row>
    <row r="3764" spans="1:36">
      <c r="A3764" s="237" t="str">
        <f t="shared" si="629"/>
        <v>0450210083児童発達支援</v>
      </c>
      <c r="B3764" s="237" t="s">
        <v>5958</v>
      </c>
      <c r="C3764" s="237" t="s">
        <v>5959</v>
      </c>
      <c r="D3764" s="240" t="str">
        <f t="shared" si="630"/>
        <v>カブシキカイシャシュンコウカイ</v>
      </c>
      <c r="E3764" s="237" t="s">
        <v>5967</v>
      </c>
      <c r="F3764" s="237" t="str">
        <f t="shared" si="631"/>
        <v>981</v>
      </c>
      <c r="G3764" s="237" t="str">
        <f t="shared" si="632"/>
        <v>0132</v>
      </c>
      <c r="H3764" s="237" t="s">
        <v>15976</v>
      </c>
      <c r="I3764" s="237" t="str">
        <f t="shared" si="633"/>
        <v>宮城郡利府町花園１丁目２１０－２</v>
      </c>
      <c r="J3764" s="237" t="s">
        <v>5962</v>
      </c>
      <c r="K3764" s="237" t="s">
        <v>5963</v>
      </c>
      <c r="L3764" s="237" t="s">
        <v>635</v>
      </c>
      <c r="M3764" s="237" t="s">
        <v>5964</v>
      </c>
      <c r="N3764" s="237" t="s">
        <v>15977</v>
      </c>
      <c r="O3764" s="237" t="s">
        <v>15978</v>
      </c>
      <c r="P3764" s="237" t="s">
        <v>420</v>
      </c>
      <c r="Q3764" s="237" t="s">
        <v>253</v>
      </c>
      <c r="R3764" s="237" t="s">
        <v>15979</v>
      </c>
      <c r="S3764" s="237" t="s">
        <v>15980</v>
      </c>
      <c r="T3764" s="237" t="s">
        <v>15980</v>
      </c>
      <c r="U3764" s="237" t="s">
        <v>15981</v>
      </c>
      <c r="V3764" s="237" t="s">
        <v>112</v>
      </c>
      <c r="W3764" s="237" t="s">
        <v>15933</v>
      </c>
      <c r="X3764" s="237"/>
      <c r="Y3764" s="237" t="s">
        <v>15977</v>
      </c>
      <c r="Z3764" s="237" t="s">
        <v>15978</v>
      </c>
      <c r="AA3764" s="237" t="str">
        <f t="shared" si="634"/>
        <v>ツナグイシノマキ</v>
      </c>
      <c r="AB3764" s="237" t="s">
        <v>420</v>
      </c>
      <c r="AC3764" s="237" t="str">
        <f t="shared" si="635"/>
        <v>986</v>
      </c>
      <c r="AD3764" s="237" t="str">
        <f t="shared" si="636"/>
        <v>1111</v>
      </c>
      <c r="AE3764" s="237" t="s">
        <v>253</v>
      </c>
      <c r="AF3764" s="237" t="s">
        <v>15979</v>
      </c>
      <c r="AG3764" s="237" t="str">
        <f t="shared" si="637"/>
        <v>石巻市鹿又扇平140‐3</v>
      </c>
      <c r="AH3764" s="237" t="s">
        <v>15980</v>
      </c>
      <c r="AI3764" s="237" t="s">
        <v>15980</v>
      </c>
      <c r="AJ3764" s="237" t="s">
        <v>261</v>
      </c>
    </row>
    <row r="3765" spans="1:36">
      <c r="A3765" s="237" t="str">
        <f t="shared" si="629"/>
        <v>0450210083放課後等デイサービス</v>
      </c>
      <c r="B3765" s="237" t="s">
        <v>5958</v>
      </c>
      <c r="C3765" s="237" t="s">
        <v>5959</v>
      </c>
      <c r="D3765" s="240" t="str">
        <f t="shared" si="630"/>
        <v>カブシキカイシャシュンコウカイ</v>
      </c>
      <c r="E3765" s="237" t="s">
        <v>5967</v>
      </c>
      <c r="F3765" s="237" t="str">
        <f t="shared" si="631"/>
        <v>981</v>
      </c>
      <c r="G3765" s="237" t="str">
        <f t="shared" si="632"/>
        <v>0132</v>
      </c>
      <c r="H3765" s="237" t="s">
        <v>15976</v>
      </c>
      <c r="I3765" s="237" t="str">
        <f t="shared" si="633"/>
        <v>宮城郡利府町花園１丁目２１０－２</v>
      </c>
      <c r="J3765" s="237" t="s">
        <v>5962</v>
      </c>
      <c r="K3765" s="237" t="s">
        <v>5963</v>
      </c>
      <c r="L3765" s="237" t="s">
        <v>635</v>
      </c>
      <c r="M3765" s="237" t="s">
        <v>5964</v>
      </c>
      <c r="N3765" s="237" t="s">
        <v>15977</v>
      </c>
      <c r="O3765" s="237" t="s">
        <v>15978</v>
      </c>
      <c r="P3765" s="237" t="s">
        <v>420</v>
      </c>
      <c r="Q3765" s="237" t="s">
        <v>253</v>
      </c>
      <c r="R3765" s="237" t="s">
        <v>15979</v>
      </c>
      <c r="S3765" s="237" t="s">
        <v>15980</v>
      </c>
      <c r="T3765" s="237" t="s">
        <v>15980</v>
      </c>
      <c r="U3765" s="237" t="s">
        <v>15981</v>
      </c>
      <c r="V3765" s="237" t="s">
        <v>114</v>
      </c>
      <c r="W3765" s="237"/>
      <c r="X3765" s="237"/>
      <c r="Y3765" s="237" t="s">
        <v>15977</v>
      </c>
      <c r="Z3765" s="237" t="s">
        <v>15978</v>
      </c>
      <c r="AA3765" s="237" t="str">
        <f t="shared" si="634"/>
        <v>ツナグイシノマキ</v>
      </c>
      <c r="AB3765" s="237" t="s">
        <v>420</v>
      </c>
      <c r="AC3765" s="237" t="str">
        <f t="shared" si="635"/>
        <v>986</v>
      </c>
      <c r="AD3765" s="237" t="str">
        <f t="shared" si="636"/>
        <v>1111</v>
      </c>
      <c r="AE3765" s="237" t="s">
        <v>253</v>
      </c>
      <c r="AF3765" s="237" t="s">
        <v>15979</v>
      </c>
      <c r="AG3765" s="237" t="str">
        <f t="shared" si="637"/>
        <v>石巻市鹿又扇平140‐3</v>
      </c>
      <c r="AH3765" s="237" t="s">
        <v>15980</v>
      </c>
      <c r="AI3765" s="237" t="s">
        <v>15980</v>
      </c>
      <c r="AJ3765" s="237" t="s">
        <v>260</v>
      </c>
    </row>
    <row r="3766" spans="1:36">
      <c r="A3766" s="237" t="str">
        <f t="shared" si="629"/>
        <v>0450210091児童発達支援</v>
      </c>
      <c r="B3766" s="237" t="s">
        <v>580</v>
      </c>
      <c r="C3766" s="237" t="s">
        <v>581</v>
      </c>
      <c r="D3766" s="240" t="str">
        <f t="shared" si="630"/>
        <v>トクテイヒエイリカツドウホウジン　ユメミノサト</v>
      </c>
      <c r="E3766" s="237" t="s">
        <v>582</v>
      </c>
      <c r="F3766" s="237" t="str">
        <f t="shared" si="631"/>
        <v>986</v>
      </c>
      <c r="G3766" s="237" t="str">
        <f t="shared" si="632"/>
        <v>0805</v>
      </c>
      <c r="H3766" s="237" t="s">
        <v>583</v>
      </c>
      <c r="I3766" s="237" t="str">
        <f t="shared" si="633"/>
        <v>石巻市大橋３丁目７番６号</v>
      </c>
      <c r="J3766" s="237" t="s">
        <v>686</v>
      </c>
      <c r="K3766" s="237" t="s">
        <v>686</v>
      </c>
      <c r="L3766" s="237" t="s">
        <v>248</v>
      </c>
      <c r="M3766" s="237" t="s">
        <v>585</v>
      </c>
      <c r="N3766" s="237" t="s">
        <v>15982</v>
      </c>
      <c r="O3766" s="237" t="s">
        <v>15983</v>
      </c>
      <c r="P3766" s="237" t="s">
        <v>283</v>
      </c>
      <c r="Q3766" s="237" t="s">
        <v>253</v>
      </c>
      <c r="R3766" s="237" t="s">
        <v>14694</v>
      </c>
      <c r="S3766" s="237" t="s">
        <v>15984</v>
      </c>
      <c r="T3766" s="237" t="s">
        <v>15984</v>
      </c>
      <c r="U3766" s="237" t="s">
        <v>15985</v>
      </c>
      <c r="V3766" s="237" t="s">
        <v>112</v>
      </c>
      <c r="W3766" s="237" t="s">
        <v>15933</v>
      </c>
      <c r="X3766" s="237"/>
      <c r="Y3766" s="237" t="s">
        <v>15982</v>
      </c>
      <c r="Z3766" s="237" t="s">
        <v>15983</v>
      </c>
      <c r="AA3766" s="237" t="str">
        <f t="shared" si="634"/>
        <v>アオイトリジドウカン</v>
      </c>
      <c r="AB3766" s="237" t="s">
        <v>283</v>
      </c>
      <c r="AC3766" s="237" t="str">
        <f t="shared" si="635"/>
        <v>986</v>
      </c>
      <c r="AD3766" s="237" t="str">
        <f t="shared" si="636"/>
        <v>0861</v>
      </c>
      <c r="AE3766" s="237" t="s">
        <v>253</v>
      </c>
      <c r="AF3766" s="237" t="s">
        <v>14694</v>
      </c>
      <c r="AG3766" s="237" t="str">
        <f t="shared" si="637"/>
        <v>石巻市蛇田字北経塚18番地10</v>
      </c>
      <c r="AH3766" s="237" t="s">
        <v>15984</v>
      </c>
      <c r="AI3766" s="237" t="s">
        <v>15984</v>
      </c>
      <c r="AJ3766" s="237" t="s">
        <v>332</v>
      </c>
    </row>
    <row r="3767" spans="1:36">
      <c r="A3767" s="237" t="str">
        <f t="shared" si="629"/>
        <v>0450210091放課後等デイサービス</v>
      </c>
      <c r="B3767" s="237" t="s">
        <v>580</v>
      </c>
      <c r="C3767" s="237" t="s">
        <v>581</v>
      </c>
      <c r="D3767" s="240" t="str">
        <f t="shared" si="630"/>
        <v>トクテイヒエイリカツドウホウジン　ユメミノサト</v>
      </c>
      <c r="E3767" s="237" t="s">
        <v>582</v>
      </c>
      <c r="F3767" s="237" t="str">
        <f t="shared" si="631"/>
        <v>986</v>
      </c>
      <c r="G3767" s="237" t="str">
        <f t="shared" si="632"/>
        <v>0805</v>
      </c>
      <c r="H3767" s="237" t="s">
        <v>583</v>
      </c>
      <c r="I3767" s="237" t="str">
        <f t="shared" si="633"/>
        <v>石巻市大橋３丁目７番６号</v>
      </c>
      <c r="J3767" s="237" t="s">
        <v>686</v>
      </c>
      <c r="K3767" s="237" t="s">
        <v>686</v>
      </c>
      <c r="L3767" s="237" t="s">
        <v>248</v>
      </c>
      <c r="M3767" s="237" t="s">
        <v>585</v>
      </c>
      <c r="N3767" s="237" t="s">
        <v>15982</v>
      </c>
      <c r="O3767" s="237" t="s">
        <v>15983</v>
      </c>
      <c r="P3767" s="237" t="s">
        <v>283</v>
      </c>
      <c r="Q3767" s="237" t="s">
        <v>253</v>
      </c>
      <c r="R3767" s="237" t="s">
        <v>14694</v>
      </c>
      <c r="S3767" s="237" t="s">
        <v>15984</v>
      </c>
      <c r="T3767" s="237" t="s">
        <v>15984</v>
      </c>
      <c r="U3767" s="237" t="s">
        <v>15985</v>
      </c>
      <c r="V3767" s="237" t="s">
        <v>114</v>
      </c>
      <c r="W3767" s="237"/>
      <c r="X3767" s="237"/>
      <c r="Y3767" s="237" t="s">
        <v>15982</v>
      </c>
      <c r="Z3767" s="237" t="s">
        <v>15983</v>
      </c>
      <c r="AA3767" s="237" t="str">
        <f t="shared" si="634"/>
        <v>アオイトリジドウカン</v>
      </c>
      <c r="AB3767" s="237" t="s">
        <v>283</v>
      </c>
      <c r="AC3767" s="237" t="str">
        <f t="shared" si="635"/>
        <v>986</v>
      </c>
      <c r="AD3767" s="237" t="str">
        <f t="shared" si="636"/>
        <v>0861</v>
      </c>
      <c r="AE3767" s="237" t="s">
        <v>253</v>
      </c>
      <c r="AF3767" s="237" t="s">
        <v>14694</v>
      </c>
      <c r="AG3767" s="237" t="str">
        <f t="shared" si="637"/>
        <v>石巻市蛇田字北経塚18番地10</v>
      </c>
      <c r="AH3767" s="237" t="s">
        <v>15984</v>
      </c>
      <c r="AI3767" s="237" t="s">
        <v>15984</v>
      </c>
      <c r="AJ3767" s="237" t="s">
        <v>260</v>
      </c>
    </row>
    <row r="3768" spans="1:36">
      <c r="A3768" s="237" t="str">
        <f t="shared" si="629"/>
        <v>0450210117児童発達支援</v>
      </c>
      <c r="B3768" s="237" t="s">
        <v>15986</v>
      </c>
      <c r="C3768" s="237" t="s">
        <v>15987</v>
      </c>
      <c r="D3768" s="240" t="str">
        <f t="shared" si="630"/>
        <v>カブシキカイシャココステップ</v>
      </c>
      <c r="E3768" s="237" t="s">
        <v>283</v>
      </c>
      <c r="F3768" s="237" t="str">
        <f t="shared" si="631"/>
        <v>986</v>
      </c>
      <c r="G3768" s="237" t="str">
        <f t="shared" si="632"/>
        <v>0861</v>
      </c>
      <c r="H3768" s="237" t="s">
        <v>15988</v>
      </c>
      <c r="I3768" s="237" t="str">
        <f t="shared" si="633"/>
        <v>石巻市蛇田字新谷地前126-1</v>
      </c>
      <c r="J3768" s="237" t="s">
        <v>15989</v>
      </c>
      <c r="K3768" s="237" t="s">
        <v>15989</v>
      </c>
      <c r="L3768" s="237" t="s">
        <v>339</v>
      </c>
      <c r="M3768" s="237" t="s">
        <v>15990</v>
      </c>
      <c r="N3768" s="237" t="s">
        <v>15991</v>
      </c>
      <c r="O3768" s="237" t="s">
        <v>15992</v>
      </c>
      <c r="P3768" s="237" t="s">
        <v>283</v>
      </c>
      <c r="Q3768" s="237" t="s">
        <v>253</v>
      </c>
      <c r="R3768" s="237" t="s">
        <v>15988</v>
      </c>
      <c r="S3768" s="237" t="s">
        <v>15989</v>
      </c>
      <c r="T3768" s="237" t="s">
        <v>15989</v>
      </c>
      <c r="U3768" s="237" t="s">
        <v>15993</v>
      </c>
      <c r="V3768" s="237" t="s">
        <v>112</v>
      </c>
      <c r="W3768" s="237" t="s">
        <v>15933</v>
      </c>
      <c r="X3768" s="237"/>
      <c r="Y3768" s="237" t="s">
        <v>15991</v>
      </c>
      <c r="Z3768" s="237" t="s">
        <v>15992</v>
      </c>
      <c r="AA3768" s="237" t="str">
        <f t="shared" si="634"/>
        <v>ジドウデイサービス　ステップメイトヘビタ</v>
      </c>
      <c r="AB3768" s="237" t="s">
        <v>283</v>
      </c>
      <c r="AC3768" s="237" t="str">
        <f t="shared" si="635"/>
        <v>986</v>
      </c>
      <c r="AD3768" s="237" t="str">
        <f t="shared" si="636"/>
        <v>0861</v>
      </c>
      <c r="AE3768" s="237" t="s">
        <v>253</v>
      </c>
      <c r="AF3768" s="237" t="s">
        <v>15988</v>
      </c>
      <c r="AG3768" s="237" t="str">
        <f t="shared" si="637"/>
        <v>石巻市蛇田字新谷地前126-1</v>
      </c>
      <c r="AH3768" s="237" t="s">
        <v>15989</v>
      </c>
      <c r="AI3768" s="237" t="s">
        <v>15989</v>
      </c>
      <c r="AJ3768" s="237" t="s">
        <v>260</v>
      </c>
    </row>
    <row r="3769" spans="1:36">
      <c r="A3769" s="237" t="str">
        <f t="shared" si="629"/>
        <v>0450210117放課後等デイサービス</v>
      </c>
      <c r="B3769" s="237" t="s">
        <v>15986</v>
      </c>
      <c r="C3769" s="237" t="s">
        <v>15987</v>
      </c>
      <c r="D3769" s="240" t="str">
        <f t="shared" si="630"/>
        <v>カブシキカイシャココステップ</v>
      </c>
      <c r="E3769" s="237" t="s">
        <v>283</v>
      </c>
      <c r="F3769" s="237" t="str">
        <f t="shared" si="631"/>
        <v>986</v>
      </c>
      <c r="G3769" s="237" t="str">
        <f t="shared" si="632"/>
        <v>0861</v>
      </c>
      <c r="H3769" s="237" t="s">
        <v>15988</v>
      </c>
      <c r="I3769" s="237" t="str">
        <f t="shared" si="633"/>
        <v>石巻市蛇田字新谷地前126-1</v>
      </c>
      <c r="J3769" s="237" t="s">
        <v>15989</v>
      </c>
      <c r="K3769" s="237" t="s">
        <v>15989</v>
      </c>
      <c r="L3769" s="237" t="s">
        <v>339</v>
      </c>
      <c r="M3769" s="237" t="s">
        <v>15990</v>
      </c>
      <c r="N3769" s="237" t="s">
        <v>15991</v>
      </c>
      <c r="O3769" s="237" t="s">
        <v>15992</v>
      </c>
      <c r="P3769" s="237" t="s">
        <v>283</v>
      </c>
      <c r="Q3769" s="237" t="s">
        <v>253</v>
      </c>
      <c r="R3769" s="237" t="s">
        <v>15988</v>
      </c>
      <c r="S3769" s="237" t="s">
        <v>15989</v>
      </c>
      <c r="T3769" s="237" t="s">
        <v>15989</v>
      </c>
      <c r="U3769" s="237" t="s">
        <v>15993</v>
      </c>
      <c r="V3769" s="237" t="s">
        <v>114</v>
      </c>
      <c r="W3769" s="237"/>
      <c r="X3769" s="237"/>
      <c r="Y3769" s="237" t="s">
        <v>15991</v>
      </c>
      <c r="Z3769" s="237" t="s">
        <v>15992</v>
      </c>
      <c r="AA3769" s="237" t="str">
        <f t="shared" si="634"/>
        <v>ジドウデイサービス　ステップメイトヘビタ</v>
      </c>
      <c r="AB3769" s="237" t="s">
        <v>283</v>
      </c>
      <c r="AC3769" s="237" t="str">
        <f t="shared" si="635"/>
        <v>986</v>
      </c>
      <c r="AD3769" s="237" t="str">
        <f t="shared" si="636"/>
        <v>0861</v>
      </c>
      <c r="AE3769" s="237" t="s">
        <v>253</v>
      </c>
      <c r="AF3769" s="237" t="s">
        <v>15988</v>
      </c>
      <c r="AG3769" s="237" t="str">
        <f t="shared" si="637"/>
        <v>石巻市蛇田字新谷地前126-1</v>
      </c>
      <c r="AH3769" s="237" t="s">
        <v>15989</v>
      </c>
      <c r="AI3769" s="237" t="s">
        <v>15989</v>
      </c>
      <c r="AJ3769" s="237" t="s">
        <v>260</v>
      </c>
    </row>
    <row r="3770" spans="1:36">
      <c r="A3770" s="237" t="str">
        <f t="shared" si="629"/>
        <v>0450210133放課後等デイサービス</v>
      </c>
      <c r="B3770" s="237" t="s">
        <v>1197</v>
      </c>
      <c r="C3770" s="237" t="s">
        <v>1198</v>
      </c>
      <c r="D3770" s="240" t="str">
        <f t="shared" si="630"/>
        <v>カブシキカイシャアップルファーム</v>
      </c>
      <c r="E3770" s="237" t="s">
        <v>1199</v>
      </c>
      <c r="F3770" s="237" t="str">
        <f t="shared" si="631"/>
        <v>984</v>
      </c>
      <c r="G3770" s="237" t="str">
        <f t="shared" si="632"/>
        <v>0031</v>
      </c>
      <c r="H3770" s="237" t="s">
        <v>1200</v>
      </c>
      <c r="I3770" s="237" t="str">
        <f t="shared" si="633"/>
        <v>仙台市若林区六丁目字南97-3</v>
      </c>
      <c r="J3770" s="237" t="s">
        <v>1201</v>
      </c>
      <c r="K3770" s="237" t="s">
        <v>1202</v>
      </c>
      <c r="L3770" s="237" t="s">
        <v>339</v>
      </c>
      <c r="M3770" s="237" t="s">
        <v>2310</v>
      </c>
      <c r="N3770" s="237" t="s">
        <v>15994</v>
      </c>
      <c r="O3770" s="237" t="s">
        <v>15995</v>
      </c>
      <c r="P3770" s="237" t="s">
        <v>1206</v>
      </c>
      <c r="Q3770" s="237" t="s">
        <v>253</v>
      </c>
      <c r="R3770" s="237" t="s">
        <v>15996</v>
      </c>
      <c r="S3770" s="237" t="s">
        <v>15997</v>
      </c>
      <c r="T3770" s="237" t="s">
        <v>15997</v>
      </c>
      <c r="U3770" s="237" t="s">
        <v>15998</v>
      </c>
      <c r="V3770" s="237" t="s">
        <v>114</v>
      </c>
      <c r="W3770" s="237"/>
      <c r="X3770" s="237"/>
      <c r="Y3770" s="237" t="s">
        <v>15994</v>
      </c>
      <c r="Z3770" s="237" t="s">
        <v>15995</v>
      </c>
      <c r="AA3770" s="237" t="str">
        <f t="shared" si="634"/>
        <v>アップルジャンプイシノマキ</v>
      </c>
      <c r="AB3770" s="237" t="s">
        <v>1206</v>
      </c>
      <c r="AC3770" s="237" t="str">
        <f t="shared" si="635"/>
        <v>986</v>
      </c>
      <c r="AD3770" s="237" t="str">
        <f t="shared" si="636"/>
        <v>0813</v>
      </c>
      <c r="AE3770" s="237" t="s">
        <v>253</v>
      </c>
      <c r="AF3770" s="237" t="s">
        <v>15996</v>
      </c>
      <c r="AG3770" s="237" t="str">
        <f t="shared" si="637"/>
        <v>石巻市駅前北通り1-5-6</v>
      </c>
      <c r="AH3770" s="237" t="s">
        <v>15997</v>
      </c>
      <c r="AI3770" s="237" t="s">
        <v>15997</v>
      </c>
      <c r="AJ3770" s="237" t="s">
        <v>260</v>
      </c>
    </row>
    <row r="3771" spans="1:36">
      <c r="A3771" s="237" t="str">
        <f t="shared" si="629"/>
        <v>0450210141放課後等デイサービス</v>
      </c>
      <c r="B3771" s="237" t="s">
        <v>15999</v>
      </c>
      <c r="C3771" s="237" t="s">
        <v>16000</v>
      </c>
      <c r="D3771" s="240" t="str">
        <f t="shared" si="630"/>
        <v>カブシキガイシャハナマル</v>
      </c>
      <c r="E3771" s="237" t="s">
        <v>455</v>
      </c>
      <c r="F3771" s="237" t="str">
        <f t="shared" si="631"/>
        <v>986</v>
      </c>
      <c r="G3771" s="237" t="str">
        <f t="shared" si="632"/>
        <v>0859</v>
      </c>
      <c r="H3771" s="237" t="s">
        <v>16001</v>
      </c>
      <c r="I3771" s="237" t="str">
        <f t="shared" si="633"/>
        <v>石巻市大街道西三丁目１番地２</v>
      </c>
      <c r="J3771" s="237" t="s">
        <v>16002</v>
      </c>
      <c r="K3771" s="237" t="s">
        <v>16002</v>
      </c>
      <c r="L3771" s="237" t="s">
        <v>339</v>
      </c>
      <c r="M3771" s="237" t="s">
        <v>16003</v>
      </c>
      <c r="N3771" s="237" t="s">
        <v>16004</v>
      </c>
      <c r="O3771" s="237" t="s">
        <v>16005</v>
      </c>
      <c r="P3771" s="237" t="s">
        <v>455</v>
      </c>
      <c r="Q3771" s="237" t="s">
        <v>253</v>
      </c>
      <c r="R3771" s="237" t="s">
        <v>16006</v>
      </c>
      <c r="S3771" s="237" t="s">
        <v>16007</v>
      </c>
      <c r="T3771" s="237" t="s">
        <v>16008</v>
      </c>
      <c r="U3771" s="237" t="s">
        <v>16009</v>
      </c>
      <c r="V3771" s="237" t="s">
        <v>114</v>
      </c>
      <c r="W3771" s="237"/>
      <c r="X3771" s="237"/>
      <c r="Y3771" s="237" t="s">
        <v>16004</v>
      </c>
      <c r="Z3771" s="237" t="s">
        <v>16005</v>
      </c>
      <c r="AA3771" s="237" t="str">
        <f t="shared" si="634"/>
        <v>ハッピーテラスイシノマキキョウシツ</v>
      </c>
      <c r="AB3771" s="237" t="s">
        <v>455</v>
      </c>
      <c r="AC3771" s="237" t="str">
        <f t="shared" si="635"/>
        <v>986</v>
      </c>
      <c r="AD3771" s="237" t="str">
        <f t="shared" si="636"/>
        <v>0859</v>
      </c>
      <c r="AE3771" s="237" t="s">
        <v>253</v>
      </c>
      <c r="AF3771" s="237" t="s">
        <v>16006</v>
      </c>
      <c r="AG3771" s="237" t="str">
        <f t="shared" si="637"/>
        <v>石巻市大街道西三丁目1-2</v>
      </c>
      <c r="AH3771" s="237" t="s">
        <v>16007</v>
      </c>
      <c r="AI3771" s="237" t="s">
        <v>16008</v>
      </c>
      <c r="AJ3771" s="237" t="s">
        <v>260</v>
      </c>
    </row>
    <row r="3772" spans="1:36">
      <c r="A3772" s="237" t="str">
        <f t="shared" si="629"/>
        <v>0450210158放課後等デイサービス</v>
      </c>
      <c r="B3772" s="237" t="s">
        <v>16010</v>
      </c>
      <c r="C3772" s="237" t="s">
        <v>16011</v>
      </c>
      <c r="D3772" s="240" t="str">
        <f t="shared" si="630"/>
        <v>カズライフサポートコンサルタントカブシキカイシャ</v>
      </c>
      <c r="E3772" s="237" t="s">
        <v>1211</v>
      </c>
      <c r="F3772" s="237" t="str">
        <f t="shared" si="631"/>
        <v>986</v>
      </c>
      <c r="G3772" s="237" t="str">
        <f t="shared" si="632"/>
        <v>0011</v>
      </c>
      <c r="H3772" s="237" t="s">
        <v>16012</v>
      </c>
      <c r="I3772" s="237" t="str">
        <f t="shared" si="633"/>
        <v>石巻市湊字立石152番地</v>
      </c>
      <c r="J3772" s="237" t="s">
        <v>16013</v>
      </c>
      <c r="K3772" s="237" t="s">
        <v>16014</v>
      </c>
      <c r="L3772" s="237" t="s">
        <v>339</v>
      </c>
      <c r="M3772" s="237" t="s">
        <v>16015</v>
      </c>
      <c r="N3772" s="237" t="s">
        <v>16016</v>
      </c>
      <c r="O3772" s="237" t="s">
        <v>16017</v>
      </c>
      <c r="P3772" s="237" t="s">
        <v>1211</v>
      </c>
      <c r="Q3772" s="237" t="s">
        <v>253</v>
      </c>
      <c r="R3772" s="237" t="s">
        <v>16012</v>
      </c>
      <c r="S3772" s="237" t="s">
        <v>16013</v>
      </c>
      <c r="T3772" s="237" t="s">
        <v>16014</v>
      </c>
      <c r="U3772" s="237" t="s">
        <v>16018</v>
      </c>
      <c r="V3772" s="237" t="s">
        <v>114</v>
      </c>
      <c r="W3772" s="237"/>
      <c r="X3772" s="237"/>
      <c r="Y3772" s="237" t="s">
        <v>16016</v>
      </c>
      <c r="Z3772" s="237" t="s">
        <v>16017</v>
      </c>
      <c r="AA3772" s="237" t="str">
        <f t="shared" si="634"/>
        <v>カズライフサポートホウカゴトウデイサービス</v>
      </c>
      <c r="AB3772" s="237" t="s">
        <v>1211</v>
      </c>
      <c r="AC3772" s="237" t="str">
        <f t="shared" si="635"/>
        <v>986</v>
      </c>
      <c r="AD3772" s="237" t="str">
        <f t="shared" si="636"/>
        <v>0011</v>
      </c>
      <c r="AE3772" s="237" t="s">
        <v>253</v>
      </c>
      <c r="AF3772" s="237" t="s">
        <v>16012</v>
      </c>
      <c r="AG3772" s="237" t="str">
        <f t="shared" si="637"/>
        <v>石巻市湊字立石152番地</v>
      </c>
      <c r="AH3772" s="237" t="s">
        <v>16013</v>
      </c>
      <c r="AI3772" s="237" t="s">
        <v>16014</v>
      </c>
      <c r="AJ3772" s="237" t="s">
        <v>260</v>
      </c>
    </row>
    <row r="3773" spans="1:36">
      <c r="A3773" s="237" t="str">
        <f t="shared" si="629"/>
        <v>0450210166児童発達支援</v>
      </c>
      <c r="B3773" s="237" t="s">
        <v>16019</v>
      </c>
      <c r="C3773" s="237" t="s">
        <v>16020</v>
      </c>
      <c r="D3773" s="240" t="str">
        <f t="shared" si="630"/>
        <v>シャカイフクシホウジンマキビトカイ</v>
      </c>
      <c r="E3773" s="237" t="s">
        <v>16021</v>
      </c>
      <c r="F3773" s="237" t="str">
        <f t="shared" si="631"/>
        <v>961</v>
      </c>
      <c r="G3773" s="237" t="str">
        <f t="shared" si="632"/>
        <v>8061</v>
      </c>
      <c r="H3773" s="237" t="s">
        <v>16022</v>
      </c>
      <c r="I3773" s="237" t="str">
        <f t="shared" si="633"/>
        <v>福島県西白河郡西郷村小田倉字上上野原158番地1</v>
      </c>
      <c r="J3773" s="237" t="s">
        <v>16023</v>
      </c>
      <c r="K3773" s="237" t="s">
        <v>16024</v>
      </c>
      <c r="L3773" s="237" t="s">
        <v>248</v>
      </c>
      <c r="M3773" s="237" t="s">
        <v>16025</v>
      </c>
      <c r="N3773" s="237" t="s">
        <v>16026</v>
      </c>
      <c r="O3773" s="237" t="s">
        <v>16027</v>
      </c>
      <c r="P3773" s="237" t="s">
        <v>1085</v>
      </c>
      <c r="Q3773" s="237" t="s">
        <v>253</v>
      </c>
      <c r="R3773" s="237" t="s">
        <v>16028</v>
      </c>
      <c r="S3773" s="237" t="s">
        <v>16029</v>
      </c>
      <c r="T3773" s="237" t="s">
        <v>16030</v>
      </c>
      <c r="U3773" s="237" t="s">
        <v>16031</v>
      </c>
      <c r="V3773" s="237" t="s">
        <v>112</v>
      </c>
      <c r="W3773" s="237" t="s">
        <v>15933</v>
      </c>
      <c r="X3773" s="237"/>
      <c r="Y3773" s="237" t="s">
        <v>16026</v>
      </c>
      <c r="Z3773" s="237" t="s">
        <v>16027</v>
      </c>
      <c r="AA3773" s="237" t="str">
        <f t="shared" si="634"/>
        <v>ハッタツシエンセンター　エイコウマキビトエン</v>
      </c>
      <c r="AB3773" s="237" t="s">
        <v>1085</v>
      </c>
      <c r="AC3773" s="237" t="str">
        <f t="shared" si="635"/>
        <v>986</v>
      </c>
      <c r="AD3773" s="237" t="str">
        <f t="shared" si="636"/>
        <v>0854</v>
      </c>
      <c r="AE3773" s="237" t="s">
        <v>253</v>
      </c>
      <c r="AF3773" s="237" t="s">
        <v>16028</v>
      </c>
      <c r="AG3773" s="237" t="str">
        <f t="shared" si="637"/>
        <v>石巻市大街道北2丁目12番3号</v>
      </c>
      <c r="AH3773" s="237" t="s">
        <v>16029</v>
      </c>
      <c r="AI3773" s="237" t="s">
        <v>16030</v>
      </c>
      <c r="AJ3773" s="237" t="s">
        <v>260</v>
      </c>
    </row>
    <row r="3774" spans="1:36">
      <c r="A3774" s="237" t="str">
        <f t="shared" si="629"/>
        <v>0450210166放課後等デイサービス</v>
      </c>
      <c r="B3774" s="237" t="s">
        <v>16019</v>
      </c>
      <c r="C3774" s="237" t="s">
        <v>16020</v>
      </c>
      <c r="D3774" s="240" t="str">
        <f t="shared" si="630"/>
        <v>シャカイフクシホウジンマキビトカイ</v>
      </c>
      <c r="E3774" s="237" t="s">
        <v>16021</v>
      </c>
      <c r="F3774" s="237" t="str">
        <f t="shared" si="631"/>
        <v>961</v>
      </c>
      <c r="G3774" s="237" t="str">
        <f t="shared" si="632"/>
        <v>8061</v>
      </c>
      <c r="H3774" s="237" t="s">
        <v>16022</v>
      </c>
      <c r="I3774" s="237" t="str">
        <f t="shared" si="633"/>
        <v>福島県西白河郡西郷村小田倉字上上野原158番地1</v>
      </c>
      <c r="J3774" s="237" t="s">
        <v>16023</v>
      </c>
      <c r="K3774" s="237" t="s">
        <v>16024</v>
      </c>
      <c r="L3774" s="237" t="s">
        <v>248</v>
      </c>
      <c r="M3774" s="237" t="s">
        <v>16025</v>
      </c>
      <c r="N3774" s="237" t="s">
        <v>16026</v>
      </c>
      <c r="O3774" s="237" t="s">
        <v>16027</v>
      </c>
      <c r="P3774" s="237" t="s">
        <v>1085</v>
      </c>
      <c r="Q3774" s="237" t="s">
        <v>253</v>
      </c>
      <c r="R3774" s="237" t="s">
        <v>16028</v>
      </c>
      <c r="S3774" s="237" t="s">
        <v>16029</v>
      </c>
      <c r="T3774" s="237" t="s">
        <v>16030</v>
      </c>
      <c r="U3774" s="237" t="s">
        <v>16031</v>
      </c>
      <c r="V3774" s="237" t="s">
        <v>114</v>
      </c>
      <c r="W3774" s="237"/>
      <c r="X3774" s="237"/>
      <c r="Y3774" s="237" t="s">
        <v>16026</v>
      </c>
      <c r="Z3774" s="237" t="s">
        <v>16027</v>
      </c>
      <c r="AA3774" s="237" t="str">
        <f t="shared" si="634"/>
        <v>ハッタツシエンセンター　エイコウマキビトエン</v>
      </c>
      <c r="AB3774" s="237" t="s">
        <v>1085</v>
      </c>
      <c r="AC3774" s="237" t="str">
        <f t="shared" si="635"/>
        <v>986</v>
      </c>
      <c r="AD3774" s="237" t="str">
        <f t="shared" si="636"/>
        <v>0854</v>
      </c>
      <c r="AE3774" s="237" t="s">
        <v>253</v>
      </c>
      <c r="AF3774" s="237" t="s">
        <v>16028</v>
      </c>
      <c r="AG3774" s="237" t="str">
        <f t="shared" si="637"/>
        <v>石巻市大街道北2丁目12番3号</v>
      </c>
      <c r="AH3774" s="237" t="s">
        <v>16029</v>
      </c>
      <c r="AI3774" s="237" t="s">
        <v>16030</v>
      </c>
      <c r="AJ3774" s="237" t="s">
        <v>261</v>
      </c>
    </row>
    <row r="3775" spans="1:36">
      <c r="A3775" s="237" t="str">
        <f t="shared" si="629"/>
        <v>0450210174児童発達支援</v>
      </c>
      <c r="B3775" s="237" t="s">
        <v>580</v>
      </c>
      <c r="C3775" s="237" t="s">
        <v>581</v>
      </c>
      <c r="D3775" s="240" t="str">
        <f t="shared" si="630"/>
        <v>トクテイヒエイリカツドウホウジン　ユメミノサト</v>
      </c>
      <c r="E3775" s="237" t="s">
        <v>582</v>
      </c>
      <c r="F3775" s="237" t="str">
        <f t="shared" si="631"/>
        <v>986</v>
      </c>
      <c r="G3775" s="237" t="str">
        <f t="shared" si="632"/>
        <v>0805</v>
      </c>
      <c r="H3775" s="237" t="s">
        <v>583</v>
      </c>
      <c r="I3775" s="237" t="str">
        <f t="shared" si="633"/>
        <v>石巻市大橋３丁目７番６号</v>
      </c>
      <c r="J3775" s="237" t="s">
        <v>686</v>
      </c>
      <c r="K3775" s="237" t="s">
        <v>686</v>
      </c>
      <c r="L3775" s="237" t="s">
        <v>248</v>
      </c>
      <c r="M3775" s="237" t="s">
        <v>585</v>
      </c>
      <c r="N3775" s="237" t="s">
        <v>16032</v>
      </c>
      <c r="O3775" s="237" t="s">
        <v>16033</v>
      </c>
      <c r="P3775" s="237" t="s">
        <v>283</v>
      </c>
      <c r="Q3775" s="237" t="s">
        <v>253</v>
      </c>
      <c r="R3775" s="237" t="s">
        <v>14694</v>
      </c>
      <c r="S3775" s="237" t="s">
        <v>16034</v>
      </c>
      <c r="T3775" s="237" t="s">
        <v>16034</v>
      </c>
      <c r="U3775" s="237" t="s">
        <v>16035</v>
      </c>
      <c r="V3775" s="237" t="s">
        <v>112</v>
      </c>
      <c r="W3775" s="237" t="s">
        <v>15933</v>
      </c>
      <c r="X3775" s="237"/>
      <c r="Y3775" s="237" t="s">
        <v>16032</v>
      </c>
      <c r="Z3775" s="237" t="s">
        <v>16033</v>
      </c>
      <c r="AA3775" s="237" t="str">
        <f t="shared" si="634"/>
        <v>アオイトリコトリ</v>
      </c>
      <c r="AB3775" s="237" t="s">
        <v>283</v>
      </c>
      <c r="AC3775" s="237" t="str">
        <f t="shared" si="635"/>
        <v>986</v>
      </c>
      <c r="AD3775" s="237" t="str">
        <f t="shared" si="636"/>
        <v>0861</v>
      </c>
      <c r="AE3775" s="237" t="s">
        <v>253</v>
      </c>
      <c r="AF3775" s="237" t="s">
        <v>14694</v>
      </c>
      <c r="AG3775" s="237" t="str">
        <f t="shared" si="637"/>
        <v>石巻市蛇田字北経塚18番地10</v>
      </c>
      <c r="AH3775" s="237" t="s">
        <v>16034</v>
      </c>
      <c r="AI3775" s="237" t="s">
        <v>16034</v>
      </c>
      <c r="AJ3775" s="237" t="s">
        <v>260</v>
      </c>
    </row>
    <row r="3776" spans="1:36">
      <c r="A3776" s="237" t="str">
        <f t="shared" si="629"/>
        <v>0450210182児童発達支援</v>
      </c>
      <c r="B3776" s="237" t="s">
        <v>16036</v>
      </c>
      <c r="C3776" s="237" t="s">
        <v>16037</v>
      </c>
      <c r="D3776" s="240" t="str">
        <f t="shared" si="630"/>
        <v>カブシキカイシャエヌ・イー・エス</v>
      </c>
      <c r="E3776" s="237" t="s">
        <v>264</v>
      </c>
      <c r="F3776" s="237" t="str">
        <f t="shared" si="631"/>
        <v>986</v>
      </c>
      <c r="G3776" s="237" t="str">
        <f t="shared" si="632"/>
        <v>0853</v>
      </c>
      <c r="H3776" s="237" t="s">
        <v>16038</v>
      </c>
      <c r="I3776" s="237" t="str">
        <f t="shared" si="633"/>
        <v>石巻市門脇字青葉東９２番地３</v>
      </c>
      <c r="J3776" s="237" t="s">
        <v>16039</v>
      </c>
      <c r="K3776" s="237" t="s">
        <v>16040</v>
      </c>
      <c r="L3776" s="237" t="s">
        <v>339</v>
      </c>
      <c r="M3776" s="237" t="s">
        <v>14668</v>
      </c>
      <c r="N3776" s="237" t="s">
        <v>16041</v>
      </c>
      <c r="O3776" s="237" t="s">
        <v>16042</v>
      </c>
      <c r="P3776" s="237" t="s">
        <v>14664</v>
      </c>
      <c r="Q3776" s="237" t="s">
        <v>253</v>
      </c>
      <c r="R3776" s="237" t="s">
        <v>16043</v>
      </c>
      <c r="S3776" s="237" t="s">
        <v>712</v>
      </c>
      <c r="T3776" s="237" t="s">
        <v>14672</v>
      </c>
      <c r="U3776" s="237" t="s">
        <v>16044</v>
      </c>
      <c r="V3776" s="237" t="s">
        <v>112</v>
      </c>
      <c r="W3776" s="237" t="s">
        <v>15933</v>
      </c>
      <c r="X3776" s="237"/>
      <c r="Y3776" s="237" t="s">
        <v>16041</v>
      </c>
      <c r="Z3776" s="237" t="s">
        <v>16042</v>
      </c>
      <c r="AA3776" s="237" t="str">
        <f t="shared" si="634"/>
        <v>ドリームハウス</v>
      </c>
      <c r="AB3776" s="237" t="s">
        <v>14664</v>
      </c>
      <c r="AC3776" s="237" t="str">
        <f t="shared" si="635"/>
        <v>986</v>
      </c>
      <c r="AD3776" s="237" t="str">
        <f t="shared" si="636"/>
        <v>0857</v>
      </c>
      <c r="AE3776" s="237" t="s">
        <v>253</v>
      </c>
      <c r="AF3776" s="237" t="s">
        <v>16043</v>
      </c>
      <c r="AG3776" s="237" t="str">
        <f t="shared" si="637"/>
        <v>石巻市築山１丁目１０－３４</v>
      </c>
      <c r="AH3776" s="237" t="s">
        <v>712</v>
      </c>
      <c r="AI3776" s="237" t="s">
        <v>14672</v>
      </c>
      <c r="AJ3776" s="237" t="s">
        <v>332</v>
      </c>
    </row>
    <row r="3777" spans="1:36">
      <c r="A3777" s="237" t="str">
        <f t="shared" si="629"/>
        <v>0450210182放課後等デイサービス</v>
      </c>
      <c r="B3777" s="237" t="s">
        <v>16036</v>
      </c>
      <c r="C3777" s="237" t="s">
        <v>16037</v>
      </c>
      <c r="D3777" s="240" t="str">
        <f t="shared" si="630"/>
        <v>カブシキカイシャエヌ・イー・エス</v>
      </c>
      <c r="E3777" s="237" t="s">
        <v>264</v>
      </c>
      <c r="F3777" s="237" t="str">
        <f t="shared" si="631"/>
        <v>986</v>
      </c>
      <c r="G3777" s="237" t="str">
        <f t="shared" si="632"/>
        <v>0853</v>
      </c>
      <c r="H3777" s="237" t="s">
        <v>16038</v>
      </c>
      <c r="I3777" s="237" t="str">
        <f t="shared" si="633"/>
        <v>石巻市門脇字青葉東９２番地３</v>
      </c>
      <c r="J3777" s="237" t="s">
        <v>16039</v>
      </c>
      <c r="K3777" s="237" t="s">
        <v>16040</v>
      </c>
      <c r="L3777" s="237" t="s">
        <v>339</v>
      </c>
      <c r="M3777" s="237" t="s">
        <v>14668</v>
      </c>
      <c r="N3777" s="237" t="s">
        <v>16041</v>
      </c>
      <c r="O3777" s="237" t="s">
        <v>16042</v>
      </c>
      <c r="P3777" s="237" t="s">
        <v>14664</v>
      </c>
      <c r="Q3777" s="237" t="s">
        <v>253</v>
      </c>
      <c r="R3777" s="237" t="s">
        <v>16043</v>
      </c>
      <c r="S3777" s="237" t="s">
        <v>712</v>
      </c>
      <c r="T3777" s="237" t="s">
        <v>14672</v>
      </c>
      <c r="U3777" s="237" t="s">
        <v>16044</v>
      </c>
      <c r="V3777" s="237" t="s">
        <v>114</v>
      </c>
      <c r="W3777" s="237"/>
      <c r="X3777" s="237"/>
      <c r="Y3777" s="237" t="s">
        <v>16041</v>
      </c>
      <c r="Z3777" s="237" t="s">
        <v>16042</v>
      </c>
      <c r="AA3777" s="237" t="str">
        <f t="shared" si="634"/>
        <v>ドリームハウス</v>
      </c>
      <c r="AB3777" s="237" t="s">
        <v>14664</v>
      </c>
      <c r="AC3777" s="237" t="str">
        <f t="shared" si="635"/>
        <v>986</v>
      </c>
      <c r="AD3777" s="237" t="str">
        <f t="shared" si="636"/>
        <v>0857</v>
      </c>
      <c r="AE3777" s="237" t="s">
        <v>253</v>
      </c>
      <c r="AF3777" s="237" t="s">
        <v>16043</v>
      </c>
      <c r="AG3777" s="237" t="str">
        <f t="shared" si="637"/>
        <v>石巻市築山１丁目１０－３４</v>
      </c>
      <c r="AH3777" s="237" t="s">
        <v>712</v>
      </c>
      <c r="AI3777" s="237" t="s">
        <v>14672</v>
      </c>
      <c r="AJ3777" s="237" t="s">
        <v>260</v>
      </c>
    </row>
    <row r="3778" spans="1:36">
      <c r="A3778" s="237" t="str">
        <f t="shared" si="629"/>
        <v>0450210182保育所等訪問支援</v>
      </c>
      <c r="B3778" s="237" t="s">
        <v>16036</v>
      </c>
      <c r="C3778" s="237" t="s">
        <v>16037</v>
      </c>
      <c r="D3778" s="240" t="str">
        <f t="shared" si="630"/>
        <v>カブシキカイシャエヌ・イー・エス</v>
      </c>
      <c r="E3778" s="237" t="s">
        <v>264</v>
      </c>
      <c r="F3778" s="237" t="str">
        <f t="shared" si="631"/>
        <v>986</v>
      </c>
      <c r="G3778" s="237" t="str">
        <f t="shared" si="632"/>
        <v>0853</v>
      </c>
      <c r="H3778" s="237" t="s">
        <v>16038</v>
      </c>
      <c r="I3778" s="237" t="str">
        <f t="shared" si="633"/>
        <v>石巻市門脇字青葉東９２番地３</v>
      </c>
      <c r="J3778" s="237" t="s">
        <v>16039</v>
      </c>
      <c r="K3778" s="237" t="s">
        <v>16040</v>
      </c>
      <c r="L3778" s="237" t="s">
        <v>339</v>
      </c>
      <c r="M3778" s="237" t="s">
        <v>14668</v>
      </c>
      <c r="N3778" s="237" t="s">
        <v>16041</v>
      </c>
      <c r="O3778" s="237" t="s">
        <v>16042</v>
      </c>
      <c r="P3778" s="237" t="s">
        <v>14664</v>
      </c>
      <c r="Q3778" s="237" t="s">
        <v>253</v>
      </c>
      <c r="R3778" s="237" t="s">
        <v>16043</v>
      </c>
      <c r="S3778" s="237" t="s">
        <v>712</v>
      </c>
      <c r="T3778" s="237" t="s">
        <v>14672</v>
      </c>
      <c r="U3778" s="237" t="s">
        <v>16044</v>
      </c>
      <c r="V3778" s="237" t="s">
        <v>116</v>
      </c>
      <c r="W3778" s="237"/>
      <c r="X3778" s="237"/>
      <c r="Y3778" s="237" t="s">
        <v>16041</v>
      </c>
      <c r="Z3778" s="237" t="s">
        <v>16042</v>
      </c>
      <c r="AA3778" s="237" t="str">
        <f t="shared" si="634"/>
        <v>ドリームハウス</v>
      </c>
      <c r="AB3778" s="237" t="s">
        <v>14664</v>
      </c>
      <c r="AC3778" s="237" t="str">
        <f t="shared" si="635"/>
        <v>986</v>
      </c>
      <c r="AD3778" s="237" t="str">
        <f t="shared" si="636"/>
        <v>0857</v>
      </c>
      <c r="AE3778" s="237" t="s">
        <v>253</v>
      </c>
      <c r="AF3778" s="237" t="s">
        <v>16043</v>
      </c>
      <c r="AG3778" s="237" t="str">
        <f t="shared" si="637"/>
        <v>石巻市築山１丁目１０－３４</v>
      </c>
      <c r="AH3778" s="237" t="s">
        <v>712</v>
      </c>
      <c r="AI3778" s="237" t="s">
        <v>14672</v>
      </c>
      <c r="AJ3778" s="237" t="s">
        <v>332</v>
      </c>
    </row>
    <row r="3779" spans="1:36">
      <c r="A3779" s="237" t="str">
        <f t="shared" si="629"/>
        <v>0450210190放課後等デイサービス</v>
      </c>
      <c r="B3779" s="237" t="s">
        <v>16036</v>
      </c>
      <c r="C3779" s="237" t="s">
        <v>16037</v>
      </c>
      <c r="D3779" s="240" t="str">
        <f t="shared" si="630"/>
        <v>カブシキカイシャエヌ・イー・エス</v>
      </c>
      <c r="E3779" s="237" t="s">
        <v>264</v>
      </c>
      <c r="F3779" s="237" t="str">
        <f t="shared" si="631"/>
        <v>986</v>
      </c>
      <c r="G3779" s="237" t="str">
        <f t="shared" si="632"/>
        <v>0853</v>
      </c>
      <c r="H3779" s="237" t="s">
        <v>16038</v>
      </c>
      <c r="I3779" s="237" t="str">
        <f t="shared" si="633"/>
        <v>石巻市門脇字青葉東９２番地３</v>
      </c>
      <c r="J3779" s="237" t="s">
        <v>16039</v>
      </c>
      <c r="K3779" s="237" t="s">
        <v>16040</v>
      </c>
      <c r="L3779" s="237" t="s">
        <v>339</v>
      </c>
      <c r="M3779" s="237" t="s">
        <v>14668</v>
      </c>
      <c r="N3779" s="237" t="s">
        <v>16045</v>
      </c>
      <c r="O3779" s="237" t="s">
        <v>16046</v>
      </c>
      <c r="P3779" s="237" t="s">
        <v>16047</v>
      </c>
      <c r="Q3779" s="237" t="s">
        <v>253</v>
      </c>
      <c r="R3779" s="237" t="s">
        <v>16048</v>
      </c>
      <c r="S3779" s="237" t="s">
        <v>16049</v>
      </c>
      <c r="T3779" s="237" t="s">
        <v>16049</v>
      </c>
      <c r="U3779" s="237" t="s">
        <v>16050</v>
      </c>
      <c r="V3779" s="237" t="s">
        <v>114</v>
      </c>
      <c r="W3779" s="237"/>
      <c r="X3779" s="237"/>
      <c r="Y3779" s="237" t="s">
        <v>16045</v>
      </c>
      <c r="Z3779" s="237" t="s">
        <v>16046</v>
      </c>
      <c r="AA3779" s="237" t="str">
        <f t="shared" si="634"/>
        <v>ドリームハウス　ナカサト</v>
      </c>
      <c r="AB3779" s="237" t="s">
        <v>16047</v>
      </c>
      <c r="AC3779" s="237" t="str">
        <f t="shared" si="635"/>
        <v>986</v>
      </c>
      <c r="AD3779" s="237" t="str">
        <f t="shared" si="636"/>
        <v>0815</v>
      </c>
      <c r="AE3779" s="237" t="s">
        <v>253</v>
      </c>
      <c r="AF3779" s="237" t="s">
        <v>16048</v>
      </c>
      <c r="AG3779" s="237" t="str">
        <f t="shared" si="637"/>
        <v>石巻市中里２丁目６―１９</v>
      </c>
      <c r="AH3779" s="237" t="s">
        <v>16049</v>
      </c>
      <c r="AI3779" s="237" t="s">
        <v>16049</v>
      </c>
      <c r="AJ3779" s="237" t="s">
        <v>260</v>
      </c>
    </row>
    <row r="3780" spans="1:36">
      <c r="A3780" s="237" t="str">
        <f t="shared" si="629"/>
        <v>0450210208放課後等デイサービス</v>
      </c>
      <c r="B3780" s="237" t="s">
        <v>16051</v>
      </c>
      <c r="C3780" s="237" t="s">
        <v>16052</v>
      </c>
      <c r="D3780" s="240" t="str">
        <f t="shared" si="630"/>
        <v>イッパンシャダンホウジンホユウエン</v>
      </c>
      <c r="E3780" s="237" t="s">
        <v>455</v>
      </c>
      <c r="F3780" s="237" t="str">
        <f t="shared" si="631"/>
        <v>986</v>
      </c>
      <c r="G3780" s="237" t="str">
        <f t="shared" si="632"/>
        <v>0859</v>
      </c>
      <c r="H3780" s="237" t="s">
        <v>16053</v>
      </c>
      <c r="I3780" s="237" t="str">
        <f t="shared" si="633"/>
        <v>石巻市大街道西三丁目４－５７</v>
      </c>
      <c r="J3780" s="237" t="s">
        <v>16054</v>
      </c>
      <c r="K3780" s="237" t="s">
        <v>16054</v>
      </c>
      <c r="L3780" s="237" t="s">
        <v>16055</v>
      </c>
      <c r="M3780" s="237" t="s">
        <v>16056</v>
      </c>
      <c r="N3780" s="237" t="s">
        <v>16057</v>
      </c>
      <c r="O3780" s="237" t="s">
        <v>16058</v>
      </c>
      <c r="P3780" s="237" t="s">
        <v>455</v>
      </c>
      <c r="Q3780" s="237" t="s">
        <v>253</v>
      </c>
      <c r="R3780" s="237" t="s">
        <v>16053</v>
      </c>
      <c r="S3780" s="237" t="s">
        <v>16054</v>
      </c>
      <c r="T3780" s="237" t="s">
        <v>16054</v>
      </c>
      <c r="U3780" s="237" t="s">
        <v>16059</v>
      </c>
      <c r="V3780" s="237" t="s">
        <v>114</v>
      </c>
      <c r="W3780" s="237"/>
      <c r="X3780" s="237"/>
      <c r="Y3780" s="237" t="s">
        <v>16057</v>
      </c>
      <c r="Z3780" s="237" t="s">
        <v>16058</v>
      </c>
      <c r="AA3780" s="237" t="str">
        <f t="shared" si="634"/>
        <v>ベリルランド</v>
      </c>
      <c r="AB3780" s="237" t="s">
        <v>455</v>
      </c>
      <c r="AC3780" s="237" t="str">
        <f t="shared" si="635"/>
        <v>986</v>
      </c>
      <c r="AD3780" s="237" t="str">
        <f t="shared" si="636"/>
        <v>0859</v>
      </c>
      <c r="AE3780" s="237" t="s">
        <v>253</v>
      </c>
      <c r="AF3780" s="237" t="s">
        <v>16053</v>
      </c>
      <c r="AG3780" s="237" t="str">
        <f t="shared" si="637"/>
        <v>石巻市大街道西三丁目４－５７</v>
      </c>
      <c r="AH3780" s="237" t="s">
        <v>16054</v>
      </c>
      <c r="AI3780" s="237" t="s">
        <v>16054</v>
      </c>
      <c r="AJ3780" s="237" t="s">
        <v>260</v>
      </c>
    </row>
    <row r="3781" spans="1:36">
      <c r="A3781" s="237" t="str">
        <f t="shared" si="629"/>
        <v>0450210216放課後等デイサービス</v>
      </c>
      <c r="B3781" s="237" t="s">
        <v>15999</v>
      </c>
      <c r="C3781" s="237" t="s">
        <v>16060</v>
      </c>
      <c r="D3781" s="240" t="str">
        <f t="shared" si="630"/>
        <v>カブシキカイシャハナマル</v>
      </c>
      <c r="E3781" s="237" t="s">
        <v>327</v>
      </c>
      <c r="F3781" s="237" t="str">
        <f t="shared" si="631"/>
        <v>986</v>
      </c>
      <c r="G3781" s="237" t="str">
        <f t="shared" si="632"/>
        <v>0863</v>
      </c>
      <c r="H3781" s="237" t="s">
        <v>16061</v>
      </c>
      <c r="I3781" s="237" t="str">
        <f t="shared" si="633"/>
        <v>石巻市向陽町４丁目１－３</v>
      </c>
      <c r="J3781" s="237" t="s">
        <v>16062</v>
      </c>
      <c r="K3781" s="237" t="s">
        <v>16063</v>
      </c>
      <c r="L3781" s="237" t="s">
        <v>339</v>
      </c>
      <c r="M3781" s="237" t="s">
        <v>16064</v>
      </c>
      <c r="N3781" s="237" t="s">
        <v>16065</v>
      </c>
      <c r="O3781" s="237" t="s">
        <v>16066</v>
      </c>
      <c r="P3781" s="237" t="s">
        <v>327</v>
      </c>
      <c r="Q3781" s="237" t="s">
        <v>253</v>
      </c>
      <c r="R3781" s="237" t="s">
        <v>16061</v>
      </c>
      <c r="S3781" s="237" t="s">
        <v>16062</v>
      </c>
      <c r="T3781" s="237" t="s">
        <v>16063</v>
      </c>
      <c r="U3781" s="237" t="s">
        <v>16067</v>
      </c>
      <c r="V3781" s="237" t="s">
        <v>114</v>
      </c>
      <c r="W3781" s="237"/>
      <c r="X3781" s="237"/>
      <c r="Y3781" s="237" t="s">
        <v>16065</v>
      </c>
      <c r="Z3781" s="237" t="s">
        <v>16066</v>
      </c>
      <c r="AA3781" s="237" t="str">
        <f t="shared" si="634"/>
        <v>ミンナハナマル</v>
      </c>
      <c r="AB3781" s="237" t="s">
        <v>327</v>
      </c>
      <c r="AC3781" s="237" t="str">
        <f t="shared" si="635"/>
        <v>986</v>
      </c>
      <c r="AD3781" s="237" t="str">
        <f t="shared" si="636"/>
        <v>0863</v>
      </c>
      <c r="AE3781" s="237" t="s">
        <v>253</v>
      </c>
      <c r="AF3781" s="237" t="s">
        <v>16061</v>
      </c>
      <c r="AG3781" s="237" t="str">
        <f t="shared" si="637"/>
        <v>石巻市向陽町４丁目１－３</v>
      </c>
      <c r="AH3781" s="237" t="s">
        <v>16062</v>
      </c>
      <c r="AI3781" s="237" t="s">
        <v>16063</v>
      </c>
      <c r="AJ3781" s="237" t="s">
        <v>260</v>
      </c>
    </row>
    <row r="3782" spans="1:36">
      <c r="A3782" s="237" t="str">
        <f t="shared" si="629"/>
        <v>0450210224児童発達支援</v>
      </c>
      <c r="B3782" s="237" t="s">
        <v>16068</v>
      </c>
      <c r="C3782" s="237" t="s">
        <v>16069</v>
      </c>
      <c r="D3782" s="240" t="str">
        <f t="shared" si="630"/>
        <v>カブシキカイシャグロウアップウィズ</v>
      </c>
      <c r="E3782" s="237" t="s">
        <v>1046</v>
      </c>
      <c r="F3782" s="237" t="str">
        <f t="shared" si="631"/>
        <v>986</v>
      </c>
      <c r="G3782" s="237" t="str">
        <f t="shared" si="632"/>
        <v>0812</v>
      </c>
      <c r="H3782" s="237" t="s">
        <v>16070</v>
      </c>
      <c r="I3782" s="237" t="str">
        <f t="shared" si="633"/>
        <v>石巻市東中里二丁目５番２－４号</v>
      </c>
      <c r="J3782" s="237" t="s">
        <v>16071</v>
      </c>
      <c r="K3782" s="237" t="s">
        <v>16072</v>
      </c>
      <c r="L3782" s="237" t="s">
        <v>339</v>
      </c>
      <c r="M3782" s="237" t="s">
        <v>16073</v>
      </c>
      <c r="N3782" s="237" t="s">
        <v>16074</v>
      </c>
      <c r="O3782" s="237" t="s">
        <v>16075</v>
      </c>
      <c r="P3782" s="237" t="s">
        <v>1046</v>
      </c>
      <c r="Q3782" s="237" t="s">
        <v>253</v>
      </c>
      <c r="R3782" s="237" t="s">
        <v>16070</v>
      </c>
      <c r="S3782" s="237" t="s">
        <v>16071</v>
      </c>
      <c r="T3782" s="237" t="s">
        <v>16072</v>
      </c>
      <c r="U3782" s="237" t="s">
        <v>16076</v>
      </c>
      <c r="V3782" s="237" t="s">
        <v>112</v>
      </c>
      <c r="W3782" s="237" t="s">
        <v>15933</v>
      </c>
      <c r="X3782" s="237"/>
      <c r="Y3782" s="237" t="s">
        <v>16074</v>
      </c>
      <c r="Z3782" s="237" t="s">
        <v>16075</v>
      </c>
      <c r="AA3782" s="237" t="str">
        <f t="shared" si="634"/>
        <v>ポップイシノマキナカサトキョウシツ</v>
      </c>
      <c r="AB3782" s="237" t="s">
        <v>1046</v>
      </c>
      <c r="AC3782" s="237" t="str">
        <f t="shared" si="635"/>
        <v>986</v>
      </c>
      <c r="AD3782" s="237" t="str">
        <f t="shared" si="636"/>
        <v>0812</v>
      </c>
      <c r="AE3782" s="237" t="s">
        <v>253</v>
      </c>
      <c r="AF3782" s="237" t="s">
        <v>16070</v>
      </c>
      <c r="AG3782" s="237" t="str">
        <f t="shared" si="637"/>
        <v>石巻市東中里二丁目５番２－４号</v>
      </c>
      <c r="AH3782" s="237" t="s">
        <v>16071</v>
      </c>
      <c r="AI3782" s="237" t="s">
        <v>16072</v>
      </c>
      <c r="AJ3782" s="237" t="s">
        <v>260</v>
      </c>
    </row>
    <row r="3783" spans="1:36">
      <c r="A3783" s="237" t="str">
        <f t="shared" si="629"/>
        <v>0450210224放課後等デイサービス</v>
      </c>
      <c r="B3783" s="237" t="s">
        <v>16068</v>
      </c>
      <c r="C3783" s="237" t="s">
        <v>16069</v>
      </c>
      <c r="D3783" s="240" t="str">
        <f t="shared" si="630"/>
        <v>カブシキカイシャグロウアップウィズ</v>
      </c>
      <c r="E3783" s="237" t="s">
        <v>1046</v>
      </c>
      <c r="F3783" s="237" t="str">
        <f t="shared" si="631"/>
        <v>986</v>
      </c>
      <c r="G3783" s="237" t="str">
        <f t="shared" si="632"/>
        <v>0812</v>
      </c>
      <c r="H3783" s="237" t="s">
        <v>16070</v>
      </c>
      <c r="I3783" s="237" t="str">
        <f t="shared" si="633"/>
        <v>石巻市東中里二丁目５番２－４号</v>
      </c>
      <c r="J3783" s="237" t="s">
        <v>16071</v>
      </c>
      <c r="K3783" s="237" t="s">
        <v>16072</v>
      </c>
      <c r="L3783" s="237" t="s">
        <v>339</v>
      </c>
      <c r="M3783" s="237" t="s">
        <v>16073</v>
      </c>
      <c r="N3783" s="237" t="s">
        <v>16074</v>
      </c>
      <c r="O3783" s="237" t="s">
        <v>16075</v>
      </c>
      <c r="P3783" s="237" t="s">
        <v>1046</v>
      </c>
      <c r="Q3783" s="237" t="s">
        <v>253</v>
      </c>
      <c r="R3783" s="237" t="s">
        <v>16070</v>
      </c>
      <c r="S3783" s="237" t="s">
        <v>16071</v>
      </c>
      <c r="T3783" s="237" t="s">
        <v>16072</v>
      </c>
      <c r="U3783" s="237" t="s">
        <v>16076</v>
      </c>
      <c r="V3783" s="237" t="s">
        <v>114</v>
      </c>
      <c r="W3783" s="237"/>
      <c r="X3783" s="237"/>
      <c r="Y3783" s="237" t="s">
        <v>16074</v>
      </c>
      <c r="Z3783" s="237" t="s">
        <v>16075</v>
      </c>
      <c r="AA3783" s="237" t="str">
        <f t="shared" si="634"/>
        <v>ポップイシノマキナカサトキョウシツ</v>
      </c>
      <c r="AB3783" s="237" t="s">
        <v>1046</v>
      </c>
      <c r="AC3783" s="237" t="str">
        <f t="shared" si="635"/>
        <v>986</v>
      </c>
      <c r="AD3783" s="237" t="str">
        <f t="shared" si="636"/>
        <v>0812</v>
      </c>
      <c r="AE3783" s="237" t="s">
        <v>253</v>
      </c>
      <c r="AF3783" s="237" t="s">
        <v>16070</v>
      </c>
      <c r="AG3783" s="237" t="str">
        <f t="shared" si="637"/>
        <v>石巻市東中里二丁目５番２－４号</v>
      </c>
      <c r="AH3783" s="237" t="s">
        <v>16071</v>
      </c>
      <c r="AI3783" s="237" t="s">
        <v>16072</v>
      </c>
      <c r="AJ3783" s="237" t="s">
        <v>260</v>
      </c>
    </row>
    <row r="3784" spans="1:36">
      <c r="A3784" s="237" t="str">
        <f t="shared" si="629"/>
        <v>0450210232放課後等デイサービス</v>
      </c>
      <c r="B3784" s="237" t="s">
        <v>1240</v>
      </c>
      <c r="C3784" s="237" t="s">
        <v>1241</v>
      </c>
      <c r="D3784" s="240" t="str">
        <f t="shared" si="630"/>
        <v>シャカイフクシホウジンユメミノサト</v>
      </c>
      <c r="E3784" s="237" t="s">
        <v>746</v>
      </c>
      <c r="F3784" s="237" t="str">
        <f t="shared" si="631"/>
        <v>986</v>
      </c>
      <c r="G3784" s="237" t="str">
        <f t="shared" si="632"/>
        <v>0834</v>
      </c>
      <c r="H3784" s="237" t="s">
        <v>747</v>
      </c>
      <c r="I3784" s="237" t="str">
        <f t="shared" si="633"/>
        <v>石巻市門脇町1丁目2－21</v>
      </c>
      <c r="J3784" s="237" t="s">
        <v>748</v>
      </c>
      <c r="K3784" s="237" t="s">
        <v>748</v>
      </c>
      <c r="L3784" s="237" t="s">
        <v>248</v>
      </c>
      <c r="M3784" s="237" t="s">
        <v>585</v>
      </c>
      <c r="N3784" s="237" t="s">
        <v>16077</v>
      </c>
      <c r="O3784" s="237" t="s">
        <v>16078</v>
      </c>
      <c r="P3784" s="237" t="s">
        <v>834</v>
      </c>
      <c r="Q3784" s="237" t="s">
        <v>253</v>
      </c>
      <c r="R3784" s="237" t="s">
        <v>16079</v>
      </c>
      <c r="S3784" s="237" t="s">
        <v>883</v>
      </c>
      <c r="T3784" s="237"/>
      <c r="U3784" s="237" t="s">
        <v>16080</v>
      </c>
      <c r="V3784" s="237" t="s">
        <v>114</v>
      </c>
      <c r="W3784" s="237"/>
      <c r="X3784" s="237"/>
      <c r="Y3784" s="237" t="s">
        <v>16077</v>
      </c>
      <c r="Z3784" s="237" t="s">
        <v>16078</v>
      </c>
      <c r="AA3784" s="237" t="str">
        <f t="shared" si="634"/>
        <v>キョウセイガタフクシシセツ　ハピネスプラザ　ハッピーキッズ</v>
      </c>
      <c r="AB3784" s="237" t="s">
        <v>834</v>
      </c>
      <c r="AC3784" s="237" t="str">
        <f t="shared" si="635"/>
        <v>986</v>
      </c>
      <c r="AD3784" s="237" t="str">
        <f t="shared" si="636"/>
        <v>0042</v>
      </c>
      <c r="AE3784" s="237" t="s">
        <v>253</v>
      </c>
      <c r="AF3784" s="237" t="s">
        <v>16079</v>
      </c>
      <c r="AG3784" s="237" t="str">
        <f t="shared" si="637"/>
        <v>石巻市鹿妻南２丁目２番８号</v>
      </c>
      <c r="AH3784" s="237" t="s">
        <v>883</v>
      </c>
      <c r="AI3784" s="237"/>
      <c r="AJ3784" s="237" t="s">
        <v>260</v>
      </c>
    </row>
    <row r="3785" spans="1:36">
      <c r="A3785" s="237" t="str">
        <f t="shared" si="629"/>
        <v>0450300256児童発達支援</v>
      </c>
      <c r="B3785" s="237" t="s">
        <v>16081</v>
      </c>
      <c r="C3785" s="237" t="s">
        <v>1447</v>
      </c>
      <c r="D3785" s="240" t="str">
        <f t="shared" si="630"/>
        <v>ニンテイＮＰＯホウジンサワオトノモリ</v>
      </c>
      <c r="E3785" s="237" t="s">
        <v>1448</v>
      </c>
      <c r="F3785" s="237" t="str">
        <f t="shared" si="631"/>
        <v>981</v>
      </c>
      <c r="G3785" s="237" t="str">
        <f t="shared" si="632"/>
        <v>0123</v>
      </c>
      <c r="H3785" s="237" t="s">
        <v>16082</v>
      </c>
      <c r="I3785" s="237" t="str">
        <f t="shared" si="633"/>
        <v>宮城郡利府町沢乙字欠下東１８番２</v>
      </c>
      <c r="J3785" s="237" t="s">
        <v>1450</v>
      </c>
      <c r="K3785" s="237" t="s">
        <v>5753</v>
      </c>
      <c r="L3785" s="237" t="s">
        <v>248</v>
      </c>
      <c r="M3785" s="237" t="s">
        <v>1451</v>
      </c>
      <c r="N3785" s="237" t="s">
        <v>1330</v>
      </c>
      <c r="O3785" s="237" t="s">
        <v>1452</v>
      </c>
      <c r="P3785" s="237" t="s">
        <v>1332</v>
      </c>
      <c r="Q3785" s="237" t="s">
        <v>1282</v>
      </c>
      <c r="R3785" s="237" t="s">
        <v>1453</v>
      </c>
      <c r="S3785" s="237" t="s">
        <v>1334</v>
      </c>
      <c r="T3785" s="237" t="s">
        <v>1334</v>
      </c>
      <c r="U3785" s="237" t="s">
        <v>16083</v>
      </c>
      <c r="V3785" s="237" t="s">
        <v>112</v>
      </c>
      <c r="W3785" s="237" t="s">
        <v>15933</v>
      </c>
      <c r="X3785" s="237"/>
      <c r="Y3785" s="237" t="s">
        <v>16084</v>
      </c>
      <c r="Z3785" s="237" t="s">
        <v>16085</v>
      </c>
      <c r="AA3785" s="237" t="str">
        <f t="shared" si="634"/>
        <v>シオガマシヒマワリエン　ジドウハッタツシエンヒマワリキッズ</v>
      </c>
      <c r="AB3785" s="237" t="s">
        <v>1332</v>
      </c>
      <c r="AC3785" s="237" t="str">
        <f t="shared" si="635"/>
        <v>985</v>
      </c>
      <c r="AD3785" s="237" t="str">
        <f t="shared" si="636"/>
        <v>0004</v>
      </c>
      <c r="AE3785" s="237" t="s">
        <v>1282</v>
      </c>
      <c r="AF3785" s="237" t="s">
        <v>1453</v>
      </c>
      <c r="AG3785" s="237" t="str">
        <f t="shared" si="637"/>
        <v>塩竈市藤倉二丁目２０番１</v>
      </c>
      <c r="AH3785" s="237" t="s">
        <v>1334</v>
      </c>
      <c r="AI3785" s="237" t="s">
        <v>1334</v>
      </c>
      <c r="AJ3785" s="237" t="s">
        <v>260</v>
      </c>
    </row>
    <row r="3786" spans="1:36">
      <c r="A3786" s="237" t="str">
        <f t="shared" si="629"/>
        <v>0450300256放課後等デイサービス</v>
      </c>
      <c r="B3786" s="237" t="s">
        <v>16081</v>
      </c>
      <c r="C3786" s="237" t="s">
        <v>1447</v>
      </c>
      <c r="D3786" s="240" t="str">
        <f t="shared" si="630"/>
        <v>ニンテイＮＰＯホウジンサワオトノモリ</v>
      </c>
      <c r="E3786" s="237" t="s">
        <v>1448</v>
      </c>
      <c r="F3786" s="237" t="str">
        <f t="shared" si="631"/>
        <v>981</v>
      </c>
      <c r="G3786" s="237" t="str">
        <f t="shared" si="632"/>
        <v>0123</v>
      </c>
      <c r="H3786" s="237" t="s">
        <v>16082</v>
      </c>
      <c r="I3786" s="237" t="str">
        <f t="shared" si="633"/>
        <v>宮城郡利府町沢乙字欠下東１８番２</v>
      </c>
      <c r="J3786" s="237" t="s">
        <v>1450</v>
      </c>
      <c r="K3786" s="237" t="s">
        <v>5753</v>
      </c>
      <c r="L3786" s="237" t="s">
        <v>248</v>
      </c>
      <c r="M3786" s="237" t="s">
        <v>1451</v>
      </c>
      <c r="N3786" s="237" t="s">
        <v>1330</v>
      </c>
      <c r="O3786" s="237" t="s">
        <v>1452</v>
      </c>
      <c r="P3786" s="237" t="s">
        <v>1332</v>
      </c>
      <c r="Q3786" s="237" t="s">
        <v>1282</v>
      </c>
      <c r="R3786" s="237" t="s">
        <v>1453</v>
      </c>
      <c r="S3786" s="237" t="s">
        <v>1334</v>
      </c>
      <c r="T3786" s="237" t="s">
        <v>1334</v>
      </c>
      <c r="U3786" s="237" t="s">
        <v>16083</v>
      </c>
      <c r="V3786" s="237" t="s">
        <v>114</v>
      </c>
      <c r="W3786" s="237"/>
      <c r="X3786" s="237"/>
      <c r="Y3786" s="237" t="s">
        <v>16086</v>
      </c>
      <c r="Z3786" s="237" t="s">
        <v>16087</v>
      </c>
      <c r="AA3786" s="237" t="str">
        <f t="shared" si="634"/>
        <v>シオガマシヒマワリエン　ホウカゴトウデイサービスヒマワリクラブ</v>
      </c>
      <c r="AB3786" s="237" t="s">
        <v>1332</v>
      </c>
      <c r="AC3786" s="237" t="str">
        <f t="shared" si="635"/>
        <v>985</v>
      </c>
      <c r="AD3786" s="237" t="str">
        <f t="shared" si="636"/>
        <v>0004</v>
      </c>
      <c r="AE3786" s="237" t="s">
        <v>1282</v>
      </c>
      <c r="AF3786" s="237" t="s">
        <v>1453</v>
      </c>
      <c r="AG3786" s="237" t="str">
        <f t="shared" si="637"/>
        <v>塩竈市藤倉二丁目２０番１</v>
      </c>
      <c r="AH3786" s="237" t="s">
        <v>1334</v>
      </c>
      <c r="AI3786" s="237" t="s">
        <v>1334</v>
      </c>
      <c r="AJ3786" s="237" t="s">
        <v>260</v>
      </c>
    </row>
    <row r="3787" spans="1:36">
      <c r="A3787" s="237" t="str">
        <f t="shared" si="629"/>
        <v>0450300264放課後等デイサービス</v>
      </c>
      <c r="B3787" s="237" t="s">
        <v>16081</v>
      </c>
      <c r="C3787" s="237" t="s">
        <v>1447</v>
      </c>
      <c r="D3787" s="240" t="str">
        <f t="shared" si="630"/>
        <v>ニンテイＮＰＯホウジンサワオトノモリ</v>
      </c>
      <c r="E3787" s="237" t="s">
        <v>1448</v>
      </c>
      <c r="F3787" s="237" t="str">
        <f t="shared" si="631"/>
        <v>981</v>
      </c>
      <c r="G3787" s="237" t="str">
        <f t="shared" si="632"/>
        <v>0123</v>
      </c>
      <c r="H3787" s="237" t="s">
        <v>16082</v>
      </c>
      <c r="I3787" s="237" t="str">
        <f t="shared" si="633"/>
        <v>宮城郡利府町沢乙字欠下東１８番２</v>
      </c>
      <c r="J3787" s="237" t="s">
        <v>1450</v>
      </c>
      <c r="K3787" s="237" t="s">
        <v>5753</v>
      </c>
      <c r="L3787" s="237" t="s">
        <v>248</v>
      </c>
      <c r="M3787" s="237" t="s">
        <v>1451</v>
      </c>
      <c r="N3787" s="237" t="s">
        <v>1330</v>
      </c>
      <c r="O3787" s="237" t="s">
        <v>1452</v>
      </c>
      <c r="P3787" s="237" t="s">
        <v>1332</v>
      </c>
      <c r="Q3787" s="237" t="s">
        <v>1282</v>
      </c>
      <c r="R3787" s="237" t="s">
        <v>1453</v>
      </c>
      <c r="S3787" s="237" t="s">
        <v>1334</v>
      </c>
      <c r="T3787" s="237" t="s">
        <v>1334</v>
      </c>
      <c r="U3787" s="237" t="s">
        <v>16088</v>
      </c>
      <c r="V3787" s="237" t="s">
        <v>114</v>
      </c>
      <c r="W3787" s="237"/>
      <c r="X3787" s="237"/>
      <c r="Y3787" s="237" t="s">
        <v>1330</v>
      </c>
      <c r="Z3787" s="237" t="s">
        <v>1452</v>
      </c>
      <c r="AA3787" s="237" t="str">
        <f t="shared" si="634"/>
        <v>シオガマシヒマワリエン</v>
      </c>
      <c r="AB3787" s="237" t="s">
        <v>1332</v>
      </c>
      <c r="AC3787" s="237" t="str">
        <f t="shared" si="635"/>
        <v>985</v>
      </c>
      <c r="AD3787" s="237" t="str">
        <f t="shared" si="636"/>
        <v>0004</v>
      </c>
      <c r="AE3787" s="237" t="s">
        <v>1282</v>
      </c>
      <c r="AF3787" s="237" t="s">
        <v>1453</v>
      </c>
      <c r="AG3787" s="237" t="str">
        <f t="shared" si="637"/>
        <v>塩竈市藤倉二丁目２０番１</v>
      </c>
      <c r="AH3787" s="237" t="s">
        <v>1334</v>
      </c>
      <c r="AI3787" s="237" t="s">
        <v>1334</v>
      </c>
      <c r="AJ3787" s="237" t="s">
        <v>332</v>
      </c>
    </row>
    <row r="3788" spans="1:36">
      <c r="A3788" s="237" t="str">
        <f t="shared" si="629"/>
        <v>0450300280放課後等デイサービス</v>
      </c>
      <c r="B3788" s="237" t="s">
        <v>16089</v>
      </c>
      <c r="C3788" s="237" t="s">
        <v>16090</v>
      </c>
      <c r="D3788" s="240" t="str">
        <f t="shared" si="630"/>
        <v>カブシキカイシャＪＩＮプロジェクト</v>
      </c>
      <c r="E3788" s="237" t="s">
        <v>16091</v>
      </c>
      <c r="F3788" s="237" t="str">
        <f t="shared" si="631"/>
        <v>984</v>
      </c>
      <c r="G3788" s="237" t="str">
        <f t="shared" si="632"/>
        <v>0828</v>
      </c>
      <c r="H3788" s="237" t="s">
        <v>16092</v>
      </c>
      <c r="I3788" s="237" t="str">
        <f t="shared" si="633"/>
        <v>仙台市若林区一本杉町４番２１号</v>
      </c>
      <c r="J3788" s="237" t="s">
        <v>16093</v>
      </c>
      <c r="K3788" s="237"/>
      <c r="L3788" s="237" t="s">
        <v>339</v>
      </c>
      <c r="M3788" s="237" t="s">
        <v>16094</v>
      </c>
      <c r="N3788" s="237" t="s">
        <v>16095</v>
      </c>
      <c r="O3788" s="237" t="s">
        <v>16096</v>
      </c>
      <c r="P3788" s="237" t="s">
        <v>1365</v>
      </c>
      <c r="Q3788" s="237" t="s">
        <v>1282</v>
      </c>
      <c r="R3788" s="237" t="s">
        <v>16097</v>
      </c>
      <c r="S3788" s="237" t="s">
        <v>16098</v>
      </c>
      <c r="T3788" s="237" t="s">
        <v>16099</v>
      </c>
      <c r="U3788" s="237" t="s">
        <v>16100</v>
      </c>
      <c r="V3788" s="237" t="s">
        <v>114</v>
      </c>
      <c r="W3788" s="237"/>
      <c r="X3788" s="237"/>
      <c r="Y3788" s="237" t="s">
        <v>16095</v>
      </c>
      <c r="Z3788" s="237" t="s">
        <v>16096</v>
      </c>
      <c r="AA3788" s="237" t="str">
        <f t="shared" si="634"/>
        <v>ウェル</v>
      </c>
      <c r="AB3788" s="237" t="s">
        <v>1365</v>
      </c>
      <c r="AC3788" s="237" t="str">
        <f t="shared" si="635"/>
        <v>985</v>
      </c>
      <c r="AD3788" s="237" t="str">
        <f t="shared" si="636"/>
        <v>0003</v>
      </c>
      <c r="AE3788" s="237" t="s">
        <v>1282</v>
      </c>
      <c r="AF3788" s="237" t="s">
        <v>16097</v>
      </c>
      <c r="AG3788" s="237" t="str">
        <f t="shared" si="637"/>
        <v>塩竈市北浜一丁目１３番３３号北浜マンション梵１０１号室</v>
      </c>
      <c r="AH3788" s="237" t="s">
        <v>16098</v>
      </c>
      <c r="AI3788" s="237" t="s">
        <v>16099</v>
      </c>
      <c r="AJ3788" s="237" t="s">
        <v>260</v>
      </c>
    </row>
    <row r="3789" spans="1:36">
      <c r="A3789" s="237" t="str">
        <f t="shared" si="629"/>
        <v>0450300298放課後等デイサービス</v>
      </c>
      <c r="B3789" s="237" t="s">
        <v>16101</v>
      </c>
      <c r="C3789" s="237" t="s">
        <v>16102</v>
      </c>
      <c r="D3789" s="240" t="str">
        <f t="shared" si="630"/>
        <v>トクテイヒエイリカツドウホウジンブレインハート</v>
      </c>
      <c r="E3789" s="237" t="s">
        <v>7775</v>
      </c>
      <c r="F3789" s="237" t="str">
        <f t="shared" si="631"/>
        <v>981</v>
      </c>
      <c r="G3789" s="237" t="str">
        <f t="shared" si="632"/>
        <v>0911</v>
      </c>
      <c r="H3789" s="237" t="s">
        <v>16103</v>
      </c>
      <c r="I3789" s="237" t="str">
        <f t="shared" si="633"/>
        <v>仙台市青葉区台原３丁目３８番２号ベルシティ森林公園４０５</v>
      </c>
      <c r="J3789" s="237" t="s">
        <v>16104</v>
      </c>
      <c r="K3789" s="237"/>
      <c r="L3789" s="237" t="s">
        <v>248</v>
      </c>
      <c r="M3789" s="237" t="s">
        <v>16105</v>
      </c>
      <c r="N3789" s="237" t="s">
        <v>16106</v>
      </c>
      <c r="O3789" s="237" t="s">
        <v>16107</v>
      </c>
      <c r="P3789" s="237" t="s">
        <v>1325</v>
      </c>
      <c r="Q3789" s="237" t="s">
        <v>1282</v>
      </c>
      <c r="R3789" s="237" t="s">
        <v>16108</v>
      </c>
      <c r="S3789" s="237" t="s">
        <v>16109</v>
      </c>
      <c r="T3789" s="237" t="s">
        <v>16110</v>
      </c>
      <c r="U3789" s="237" t="s">
        <v>16111</v>
      </c>
      <c r="V3789" s="237" t="s">
        <v>114</v>
      </c>
      <c r="W3789" s="237"/>
      <c r="X3789" s="237"/>
      <c r="Y3789" s="237" t="s">
        <v>16106</v>
      </c>
      <c r="Z3789" s="237" t="s">
        <v>16107</v>
      </c>
      <c r="AA3789" s="237" t="str">
        <f t="shared" si="634"/>
        <v>ホウカゴトウデイサービスブレインハート</v>
      </c>
      <c r="AB3789" s="237" t="s">
        <v>1325</v>
      </c>
      <c r="AC3789" s="237" t="str">
        <f t="shared" si="635"/>
        <v>985</v>
      </c>
      <c r="AD3789" s="237" t="str">
        <f t="shared" si="636"/>
        <v>0026</v>
      </c>
      <c r="AE3789" s="237" t="s">
        <v>1282</v>
      </c>
      <c r="AF3789" s="237" t="s">
        <v>16108</v>
      </c>
      <c r="AG3789" s="237" t="str">
        <f t="shared" si="637"/>
        <v>塩竈市旭町２０番１１号</v>
      </c>
      <c r="AH3789" s="237" t="s">
        <v>16109</v>
      </c>
      <c r="AI3789" s="237" t="s">
        <v>16110</v>
      </c>
      <c r="AJ3789" s="237" t="s">
        <v>260</v>
      </c>
    </row>
    <row r="3790" spans="1:36">
      <c r="A3790" s="237" t="str">
        <f t="shared" si="629"/>
        <v>0450300306放課後等デイサービス</v>
      </c>
      <c r="B3790" s="237" t="s">
        <v>16112</v>
      </c>
      <c r="C3790" s="237" t="s">
        <v>16113</v>
      </c>
      <c r="D3790" s="240" t="str">
        <f t="shared" si="630"/>
        <v>シャカイフクシホウジンシマフクシカイ</v>
      </c>
      <c r="E3790" s="237" t="s">
        <v>1310</v>
      </c>
      <c r="F3790" s="237" t="str">
        <f t="shared" si="631"/>
        <v>985</v>
      </c>
      <c r="G3790" s="237" t="str">
        <f t="shared" si="632"/>
        <v>0005</v>
      </c>
      <c r="H3790" s="237" t="s">
        <v>1311</v>
      </c>
      <c r="I3790" s="237" t="str">
        <f t="shared" si="633"/>
        <v>塩竈市杉の入４丁目３番１７号</v>
      </c>
      <c r="J3790" s="237" t="s">
        <v>1312</v>
      </c>
      <c r="K3790" s="237" t="s">
        <v>1313</v>
      </c>
      <c r="L3790" s="237" t="s">
        <v>248</v>
      </c>
      <c r="M3790" s="237" t="s">
        <v>16114</v>
      </c>
      <c r="N3790" s="237" t="s">
        <v>16115</v>
      </c>
      <c r="O3790" s="237" t="s">
        <v>16116</v>
      </c>
      <c r="P3790" s="237" t="s">
        <v>1512</v>
      </c>
      <c r="Q3790" s="237" t="s">
        <v>1282</v>
      </c>
      <c r="R3790" s="237" t="s">
        <v>16117</v>
      </c>
      <c r="S3790" s="237" t="s">
        <v>1537</v>
      </c>
      <c r="T3790" s="237" t="s">
        <v>1538</v>
      </c>
      <c r="U3790" s="237" t="s">
        <v>16118</v>
      </c>
      <c r="V3790" s="237" t="s">
        <v>114</v>
      </c>
      <c r="W3790" s="237"/>
      <c r="X3790" s="237"/>
      <c r="Y3790" s="237" t="s">
        <v>16115</v>
      </c>
      <c r="Z3790" s="237" t="s">
        <v>16116</v>
      </c>
      <c r="AA3790" s="237" t="str">
        <f t="shared" si="634"/>
        <v>ホウカゴトウデイサービスカリン</v>
      </c>
      <c r="AB3790" s="237" t="s">
        <v>1512</v>
      </c>
      <c r="AC3790" s="237" t="str">
        <f t="shared" si="635"/>
        <v>985</v>
      </c>
      <c r="AD3790" s="237" t="str">
        <f t="shared" si="636"/>
        <v>0061</v>
      </c>
      <c r="AE3790" s="237" t="s">
        <v>1282</v>
      </c>
      <c r="AF3790" s="237" t="s">
        <v>16117</v>
      </c>
      <c r="AG3790" s="237" t="str">
        <f t="shared" si="637"/>
        <v>塩竈市清水沢２丁目１１－１０</v>
      </c>
      <c r="AH3790" s="237" t="s">
        <v>1537</v>
      </c>
      <c r="AI3790" s="237" t="s">
        <v>1538</v>
      </c>
      <c r="AJ3790" s="237" t="s">
        <v>260</v>
      </c>
    </row>
    <row r="3791" spans="1:36">
      <c r="A3791" s="237" t="str">
        <f t="shared" si="629"/>
        <v>0450300314放課後等デイサービス</v>
      </c>
      <c r="B3791" s="237" t="s">
        <v>16119</v>
      </c>
      <c r="C3791" s="237" t="s">
        <v>16120</v>
      </c>
      <c r="D3791" s="240" t="str">
        <f t="shared" si="630"/>
        <v>ゴウドウガイシャココロ</v>
      </c>
      <c r="E3791" s="237" t="s">
        <v>2845</v>
      </c>
      <c r="F3791" s="237" t="str">
        <f t="shared" si="631"/>
        <v>985</v>
      </c>
      <c r="G3791" s="237" t="str">
        <f t="shared" si="632"/>
        <v>0841</v>
      </c>
      <c r="H3791" s="237" t="s">
        <v>16121</v>
      </c>
      <c r="I3791" s="237" t="str">
        <f t="shared" si="633"/>
        <v>多賀城市鶴ケ谷三丁目１番２－５０２号</v>
      </c>
      <c r="J3791" s="237" t="s">
        <v>16122</v>
      </c>
      <c r="K3791" s="237" t="s">
        <v>16123</v>
      </c>
      <c r="L3791" s="237" t="s">
        <v>821</v>
      </c>
      <c r="M3791" s="237" t="s">
        <v>16124</v>
      </c>
      <c r="N3791" s="237" t="s">
        <v>16125</v>
      </c>
      <c r="O3791" s="237" t="s">
        <v>16126</v>
      </c>
      <c r="P3791" s="237" t="s">
        <v>1457</v>
      </c>
      <c r="Q3791" s="237" t="s">
        <v>1282</v>
      </c>
      <c r="R3791" s="237" t="s">
        <v>16127</v>
      </c>
      <c r="S3791" s="237" t="s">
        <v>16122</v>
      </c>
      <c r="T3791" s="237" t="s">
        <v>16123</v>
      </c>
      <c r="U3791" s="237" t="s">
        <v>16128</v>
      </c>
      <c r="V3791" s="237" t="s">
        <v>114</v>
      </c>
      <c r="W3791" s="237"/>
      <c r="X3791" s="237"/>
      <c r="Y3791" s="237" t="s">
        <v>16125</v>
      </c>
      <c r="Z3791" s="237" t="s">
        <v>16126</v>
      </c>
      <c r="AA3791" s="237" t="str">
        <f t="shared" si="634"/>
        <v>ホウカゴトウデイサービス　ココロ</v>
      </c>
      <c r="AB3791" s="237" t="s">
        <v>1457</v>
      </c>
      <c r="AC3791" s="237" t="str">
        <f t="shared" si="635"/>
        <v>985</v>
      </c>
      <c r="AD3791" s="237" t="str">
        <f t="shared" si="636"/>
        <v>0042</v>
      </c>
      <c r="AE3791" s="237" t="s">
        <v>1282</v>
      </c>
      <c r="AF3791" s="237" t="s">
        <v>16127</v>
      </c>
      <c r="AG3791" s="237" t="str">
        <f t="shared" si="637"/>
        <v>塩竈市玉川１丁目５－１２</v>
      </c>
      <c r="AH3791" s="237" t="s">
        <v>16122</v>
      </c>
      <c r="AI3791" s="237" t="s">
        <v>16123</v>
      </c>
      <c r="AJ3791" s="237" t="s">
        <v>261</v>
      </c>
    </row>
    <row r="3792" spans="1:36">
      <c r="A3792" s="237" t="str">
        <f t="shared" si="629"/>
        <v>0450300322放課後等デイサービス</v>
      </c>
      <c r="B3792" s="237" t="s">
        <v>947</v>
      </c>
      <c r="C3792" s="237" t="s">
        <v>948</v>
      </c>
      <c r="D3792" s="240" t="str">
        <f t="shared" si="630"/>
        <v>トクテイヒエイリカツドウホウジンワーカーズコープ</v>
      </c>
      <c r="E3792" s="237" t="s">
        <v>949</v>
      </c>
      <c r="F3792" s="237" t="str">
        <f t="shared" si="631"/>
        <v>170</v>
      </c>
      <c r="G3792" s="237" t="str">
        <f t="shared" si="632"/>
        <v>0013</v>
      </c>
      <c r="H3792" s="237" t="s">
        <v>16129</v>
      </c>
      <c r="I3792" s="237" t="str">
        <f t="shared" si="633"/>
        <v>東京都豊島区東池袋1-44-3池袋ISPタマビル</v>
      </c>
      <c r="J3792" s="237" t="s">
        <v>951</v>
      </c>
      <c r="K3792" s="237" t="s">
        <v>952</v>
      </c>
      <c r="L3792" s="237" t="s">
        <v>901</v>
      </c>
      <c r="M3792" s="237" t="s">
        <v>953</v>
      </c>
      <c r="N3792" s="237" t="s">
        <v>16130</v>
      </c>
      <c r="O3792" s="237" t="s">
        <v>16131</v>
      </c>
      <c r="P3792" s="237" t="s">
        <v>1332</v>
      </c>
      <c r="Q3792" s="237" t="s">
        <v>1282</v>
      </c>
      <c r="R3792" s="237" t="s">
        <v>16132</v>
      </c>
      <c r="S3792" s="237" t="s">
        <v>16133</v>
      </c>
      <c r="T3792" s="237" t="s">
        <v>16133</v>
      </c>
      <c r="U3792" s="237" t="s">
        <v>16134</v>
      </c>
      <c r="V3792" s="237" t="s">
        <v>114</v>
      </c>
      <c r="W3792" s="237"/>
      <c r="X3792" s="237"/>
      <c r="Y3792" s="237" t="s">
        <v>16130</v>
      </c>
      <c r="Z3792" s="237" t="s">
        <v>16131</v>
      </c>
      <c r="AA3792" s="237" t="str">
        <f t="shared" si="634"/>
        <v>シオガマチイキフクシジギョウショ　ココット</v>
      </c>
      <c r="AB3792" s="237" t="s">
        <v>1332</v>
      </c>
      <c r="AC3792" s="237" t="str">
        <f t="shared" si="635"/>
        <v>985</v>
      </c>
      <c r="AD3792" s="237" t="str">
        <f t="shared" si="636"/>
        <v>0004</v>
      </c>
      <c r="AE3792" s="237" t="s">
        <v>1282</v>
      </c>
      <c r="AF3792" s="237" t="s">
        <v>16132</v>
      </c>
      <c r="AG3792" s="237" t="str">
        <f t="shared" si="637"/>
        <v>塩竈市藤倉３丁目７－５</v>
      </c>
      <c r="AH3792" s="237" t="s">
        <v>16133</v>
      </c>
      <c r="AI3792" s="237" t="s">
        <v>16133</v>
      </c>
      <c r="AJ3792" s="237" t="s">
        <v>332</v>
      </c>
    </row>
    <row r="3793" spans="1:36">
      <c r="A3793" s="237" t="str">
        <f t="shared" si="629"/>
        <v>0450500343児童発達支援</v>
      </c>
      <c r="B3793" s="237" t="s">
        <v>1768</v>
      </c>
      <c r="C3793" s="237" t="s">
        <v>1769</v>
      </c>
      <c r="D3793" s="240" t="str">
        <f t="shared" si="630"/>
        <v>トクテイヒエイリカツドウホウジンネットワークオレンジ</v>
      </c>
      <c r="E3793" s="237" t="s">
        <v>1770</v>
      </c>
      <c r="F3793" s="237" t="str">
        <f t="shared" si="631"/>
        <v>988</v>
      </c>
      <c r="G3793" s="237" t="str">
        <f t="shared" si="632"/>
        <v>0085</v>
      </c>
      <c r="H3793" s="237" t="s">
        <v>1771</v>
      </c>
      <c r="I3793" s="237" t="str">
        <f t="shared" si="633"/>
        <v>気仙沼市三日町２丁目２番１５号</v>
      </c>
      <c r="J3793" s="237" t="s">
        <v>16135</v>
      </c>
      <c r="K3793" s="237" t="s">
        <v>16136</v>
      </c>
      <c r="L3793" s="237" t="s">
        <v>901</v>
      </c>
      <c r="M3793" s="237" t="s">
        <v>1774</v>
      </c>
      <c r="N3793" s="237" t="s">
        <v>1775</v>
      </c>
      <c r="O3793" s="237" t="s">
        <v>1776</v>
      </c>
      <c r="P3793" s="237" t="s">
        <v>1777</v>
      </c>
      <c r="Q3793" s="237" t="s">
        <v>1645</v>
      </c>
      <c r="R3793" s="237" t="s">
        <v>1778</v>
      </c>
      <c r="S3793" s="237" t="s">
        <v>1779</v>
      </c>
      <c r="T3793" s="237" t="s">
        <v>1780</v>
      </c>
      <c r="U3793" s="237" t="s">
        <v>16137</v>
      </c>
      <c r="V3793" s="237" t="s">
        <v>112</v>
      </c>
      <c r="W3793" s="237" t="s">
        <v>15933</v>
      </c>
      <c r="X3793" s="237"/>
      <c r="Y3793" s="237" t="s">
        <v>1775</v>
      </c>
      <c r="Z3793" s="237" t="s">
        <v>1776</v>
      </c>
      <c r="AA3793" s="237" t="str">
        <f t="shared" si="634"/>
        <v>オレンジキッズ</v>
      </c>
      <c r="AB3793" s="237" t="s">
        <v>1777</v>
      </c>
      <c r="AC3793" s="237" t="str">
        <f t="shared" si="635"/>
        <v>988</v>
      </c>
      <c r="AD3793" s="237" t="str">
        <f t="shared" si="636"/>
        <v>0017</v>
      </c>
      <c r="AE3793" s="237" t="s">
        <v>1645</v>
      </c>
      <c r="AF3793" s="237" t="s">
        <v>1778</v>
      </c>
      <c r="AG3793" s="237" t="str">
        <f t="shared" si="637"/>
        <v>気仙沼市南町２－１－３２</v>
      </c>
      <c r="AH3793" s="237" t="s">
        <v>1779</v>
      </c>
      <c r="AI3793" s="237" t="s">
        <v>1780</v>
      </c>
      <c r="AJ3793" s="237" t="s">
        <v>332</v>
      </c>
    </row>
    <row r="3794" spans="1:36">
      <c r="A3794" s="237" t="str">
        <f t="shared" si="629"/>
        <v>0450500350放課後等デイサービス</v>
      </c>
      <c r="B3794" s="237" t="s">
        <v>1768</v>
      </c>
      <c r="C3794" s="237" t="s">
        <v>1769</v>
      </c>
      <c r="D3794" s="240" t="str">
        <f t="shared" si="630"/>
        <v>トクテイヒエイリカツドウホウジンネットワークオレンジ</v>
      </c>
      <c r="E3794" s="237" t="s">
        <v>1770</v>
      </c>
      <c r="F3794" s="237" t="str">
        <f t="shared" si="631"/>
        <v>988</v>
      </c>
      <c r="G3794" s="237" t="str">
        <f t="shared" si="632"/>
        <v>0085</v>
      </c>
      <c r="H3794" s="237" t="s">
        <v>1771</v>
      </c>
      <c r="I3794" s="237" t="str">
        <f t="shared" si="633"/>
        <v>気仙沼市三日町２丁目２番１５号</v>
      </c>
      <c r="J3794" s="237" t="s">
        <v>16135</v>
      </c>
      <c r="K3794" s="237" t="s">
        <v>16136</v>
      </c>
      <c r="L3794" s="237" t="s">
        <v>901</v>
      </c>
      <c r="M3794" s="237" t="s">
        <v>1774</v>
      </c>
      <c r="N3794" s="237" t="s">
        <v>1775</v>
      </c>
      <c r="O3794" s="237" t="s">
        <v>1776</v>
      </c>
      <c r="P3794" s="237" t="s">
        <v>1777</v>
      </c>
      <c r="Q3794" s="237" t="s">
        <v>1645</v>
      </c>
      <c r="R3794" s="237" t="s">
        <v>16138</v>
      </c>
      <c r="S3794" s="237" t="s">
        <v>1893</v>
      </c>
      <c r="T3794" s="237" t="s">
        <v>1894</v>
      </c>
      <c r="U3794" s="237" t="s">
        <v>16139</v>
      </c>
      <c r="V3794" s="237" t="s">
        <v>114</v>
      </c>
      <c r="W3794" s="237"/>
      <c r="X3794" s="237"/>
      <c r="Y3794" s="237" t="s">
        <v>1775</v>
      </c>
      <c r="Z3794" s="237" t="s">
        <v>1776</v>
      </c>
      <c r="AA3794" s="237" t="str">
        <f t="shared" si="634"/>
        <v>オレンジキッズ</v>
      </c>
      <c r="AB3794" s="237" t="s">
        <v>1784</v>
      </c>
      <c r="AC3794" s="237" t="str">
        <f t="shared" si="635"/>
        <v>988</v>
      </c>
      <c r="AD3794" s="237" t="str">
        <f t="shared" si="636"/>
        <v>0066</v>
      </c>
      <c r="AE3794" s="237" t="s">
        <v>1645</v>
      </c>
      <c r="AF3794" s="237" t="s">
        <v>16138</v>
      </c>
      <c r="AG3794" s="237" t="str">
        <f t="shared" si="637"/>
        <v>気仙沼市東新城２丁目５－４</v>
      </c>
      <c r="AH3794" s="237" t="s">
        <v>1779</v>
      </c>
      <c r="AI3794" s="237" t="s">
        <v>1780</v>
      </c>
      <c r="AJ3794" s="237" t="s">
        <v>260</v>
      </c>
    </row>
    <row r="3795" spans="1:36">
      <c r="A3795" s="237" t="str">
        <f t="shared" si="629"/>
        <v>0450500350保育所等訪問支援</v>
      </c>
      <c r="B3795" s="237" t="s">
        <v>1768</v>
      </c>
      <c r="C3795" s="237" t="s">
        <v>1769</v>
      </c>
      <c r="D3795" s="240" t="str">
        <f t="shared" si="630"/>
        <v>トクテイヒエイリカツドウホウジンネットワークオレンジ</v>
      </c>
      <c r="E3795" s="237" t="s">
        <v>1770</v>
      </c>
      <c r="F3795" s="237" t="str">
        <f t="shared" si="631"/>
        <v>988</v>
      </c>
      <c r="G3795" s="237" t="str">
        <f t="shared" si="632"/>
        <v>0085</v>
      </c>
      <c r="H3795" s="237" t="s">
        <v>1771</v>
      </c>
      <c r="I3795" s="237" t="str">
        <f t="shared" si="633"/>
        <v>気仙沼市三日町２丁目２番１５号</v>
      </c>
      <c r="J3795" s="237" t="s">
        <v>16135</v>
      </c>
      <c r="K3795" s="237" t="s">
        <v>16136</v>
      </c>
      <c r="L3795" s="237" t="s">
        <v>901</v>
      </c>
      <c r="M3795" s="237" t="s">
        <v>1774</v>
      </c>
      <c r="N3795" s="237" t="s">
        <v>1775</v>
      </c>
      <c r="O3795" s="237" t="s">
        <v>1776</v>
      </c>
      <c r="P3795" s="237" t="s">
        <v>1777</v>
      </c>
      <c r="Q3795" s="237" t="s">
        <v>1645</v>
      </c>
      <c r="R3795" s="237" t="s">
        <v>16138</v>
      </c>
      <c r="S3795" s="237" t="s">
        <v>1893</v>
      </c>
      <c r="T3795" s="237" t="s">
        <v>1894</v>
      </c>
      <c r="U3795" s="237" t="s">
        <v>16139</v>
      </c>
      <c r="V3795" s="237" t="s">
        <v>116</v>
      </c>
      <c r="W3795" s="237"/>
      <c r="X3795" s="237"/>
      <c r="Y3795" s="237" t="s">
        <v>16140</v>
      </c>
      <c r="Z3795" s="237" t="s">
        <v>16141</v>
      </c>
      <c r="AA3795" s="237" t="str">
        <f t="shared" si="634"/>
        <v>ホイクショトウホウモンシエン　オレンジ</v>
      </c>
      <c r="AB3795" s="237" t="s">
        <v>1784</v>
      </c>
      <c r="AC3795" s="237" t="str">
        <f t="shared" si="635"/>
        <v>988</v>
      </c>
      <c r="AD3795" s="237" t="str">
        <f t="shared" si="636"/>
        <v>0066</v>
      </c>
      <c r="AE3795" s="237" t="s">
        <v>1645</v>
      </c>
      <c r="AF3795" s="237" t="s">
        <v>16138</v>
      </c>
      <c r="AG3795" s="237" t="str">
        <f t="shared" si="637"/>
        <v>気仙沼市東新城２丁目５－４</v>
      </c>
      <c r="AH3795" s="237" t="s">
        <v>1779</v>
      </c>
      <c r="AI3795" s="237" t="s">
        <v>1780</v>
      </c>
      <c r="AJ3795" s="237" t="s">
        <v>261</v>
      </c>
    </row>
    <row r="3796" spans="1:36">
      <c r="A3796" s="237" t="str">
        <f t="shared" si="629"/>
        <v>0450500368児童発達支援</v>
      </c>
      <c r="B3796" s="237" t="s">
        <v>16142</v>
      </c>
      <c r="C3796" s="237" t="s">
        <v>16143</v>
      </c>
      <c r="D3796" s="240" t="str">
        <f t="shared" si="630"/>
        <v>シャカイフクシホウジン　ケセンヌマシャカイフクシキョウギカイ</v>
      </c>
      <c r="E3796" s="237" t="s">
        <v>1784</v>
      </c>
      <c r="F3796" s="237" t="str">
        <f t="shared" si="631"/>
        <v>988</v>
      </c>
      <c r="G3796" s="237" t="str">
        <f t="shared" si="632"/>
        <v>0066</v>
      </c>
      <c r="H3796" s="237" t="s">
        <v>16144</v>
      </c>
      <c r="I3796" s="237" t="str">
        <f t="shared" si="633"/>
        <v>気仙沼市東新城二丁目１番地２</v>
      </c>
      <c r="J3796" s="237" t="s">
        <v>1786</v>
      </c>
      <c r="K3796" s="237" t="s">
        <v>1787</v>
      </c>
      <c r="L3796" s="237" t="s">
        <v>353</v>
      </c>
      <c r="M3796" s="237" t="s">
        <v>1788</v>
      </c>
      <c r="N3796" s="237" t="s">
        <v>1699</v>
      </c>
      <c r="O3796" s="237" t="s">
        <v>1700</v>
      </c>
      <c r="P3796" s="237" t="s">
        <v>1733</v>
      </c>
      <c r="Q3796" s="237" t="s">
        <v>1645</v>
      </c>
      <c r="R3796" s="237" t="s">
        <v>16145</v>
      </c>
      <c r="S3796" s="237" t="s">
        <v>1703</v>
      </c>
      <c r="T3796" s="237" t="s">
        <v>1703</v>
      </c>
      <c r="U3796" s="237" t="s">
        <v>16146</v>
      </c>
      <c r="V3796" s="237" t="s">
        <v>112</v>
      </c>
      <c r="W3796" s="237" t="s">
        <v>15933</v>
      </c>
      <c r="X3796" s="237"/>
      <c r="Y3796" s="237" t="s">
        <v>1699</v>
      </c>
      <c r="Z3796" s="237" t="s">
        <v>1700</v>
      </c>
      <c r="AA3796" s="237" t="str">
        <f t="shared" si="634"/>
        <v>ケセンヌマシマザーズホーム</v>
      </c>
      <c r="AB3796" s="237" t="s">
        <v>1733</v>
      </c>
      <c r="AC3796" s="237" t="str">
        <f t="shared" si="635"/>
        <v>988</v>
      </c>
      <c r="AD3796" s="237" t="str">
        <f t="shared" si="636"/>
        <v>0141</v>
      </c>
      <c r="AE3796" s="237" t="s">
        <v>1645</v>
      </c>
      <c r="AF3796" s="237" t="s">
        <v>16145</v>
      </c>
      <c r="AG3796" s="237" t="str">
        <f t="shared" si="637"/>
        <v>気仙沼市松崎柳沢２１６番地８</v>
      </c>
      <c r="AH3796" s="237" t="s">
        <v>1703</v>
      </c>
      <c r="AI3796" s="237" t="s">
        <v>1703</v>
      </c>
      <c r="AJ3796" s="237" t="s">
        <v>260</v>
      </c>
    </row>
    <row r="3797" spans="1:36">
      <c r="A3797" s="237" t="str">
        <f t="shared" si="629"/>
        <v>0450500368放課後等デイサービス</v>
      </c>
      <c r="B3797" s="237" t="s">
        <v>16142</v>
      </c>
      <c r="C3797" s="237" t="s">
        <v>16143</v>
      </c>
      <c r="D3797" s="240" t="str">
        <f t="shared" si="630"/>
        <v>シャカイフクシホウジン　ケセンヌマシャカイフクシキョウギカイ</v>
      </c>
      <c r="E3797" s="237" t="s">
        <v>1784</v>
      </c>
      <c r="F3797" s="237" t="str">
        <f t="shared" si="631"/>
        <v>988</v>
      </c>
      <c r="G3797" s="237" t="str">
        <f t="shared" si="632"/>
        <v>0066</v>
      </c>
      <c r="H3797" s="237" t="s">
        <v>16144</v>
      </c>
      <c r="I3797" s="237" t="str">
        <f t="shared" si="633"/>
        <v>気仙沼市東新城二丁目１番地２</v>
      </c>
      <c r="J3797" s="237" t="s">
        <v>1786</v>
      </c>
      <c r="K3797" s="237" t="s">
        <v>1787</v>
      </c>
      <c r="L3797" s="237" t="s">
        <v>353</v>
      </c>
      <c r="M3797" s="237" t="s">
        <v>1788</v>
      </c>
      <c r="N3797" s="237" t="s">
        <v>1699</v>
      </c>
      <c r="O3797" s="237" t="s">
        <v>1700</v>
      </c>
      <c r="P3797" s="237" t="s">
        <v>1733</v>
      </c>
      <c r="Q3797" s="237" t="s">
        <v>1645</v>
      </c>
      <c r="R3797" s="237" t="s">
        <v>16145</v>
      </c>
      <c r="S3797" s="237" t="s">
        <v>1703</v>
      </c>
      <c r="T3797" s="237" t="s">
        <v>1703</v>
      </c>
      <c r="U3797" s="237" t="s">
        <v>16146</v>
      </c>
      <c r="V3797" s="237" t="s">
        <v>114</v>
      </c>
      <c r="W3797" s="237"/>
      <c r="X3797" s="237"/>
      <c r="Y3797" s="237" t="s">
        <v>1699</v>
      </c>
      <c r="Z3797" s="237" t="s">
        <v>1700</v>
      </c>
      <c r="AA3797" s="237" t="str">
        <f t="shared" si="634"/>
        <v>ケセンヌマシマザーズホーム</v>
      </c>
      <c r="AB3797" s="237" t="s">
        <v>1733</v>
      </c>
      <c r="AC3797" s="237" t="str">
        <f t="shared" si="635"/>
        <v>988</v>
      </c>
      <c r="AD3797" s="237" t="str">
        <f t="shared" si="636"/>
        <v>0141</v>
      </c>
      <c r="AE3797" s="237" t="s">
        <v>1645</v>
      </c>
      <c r="AF3797" s="237" t="s">
        <v>16145</v>
      </c>
      <c r="AG3797" s="237" t="str">
        <f t="shared" si="637"/>
        <v>気仙沼市松崎柳沢２１６番地８</v>
      </c>
      <c r="AH3797" s="237" t="s">
        <v>1703</v>
      </c>
      <c r="AI3797" s="237" t="s">
        <v>1703</v>
      </c>
      <c r="AJ3797" s="237" t="s">
        <v>260</v>
      </c>
    </row>
    <row r="3798" spans="1:36">
      <c r="A3798" s="237" t="str">
        <f t="shared" si="629"/>
        <v>0450500368保育所等訪問支援</v>
      </c>
      <c r="B3798" s="237" t="s">
        <v>16142</v>
      </c>
      <c r="C3798" s="237" t="s">
        <v>16143</v>
      </c>
      <c r="D3798" s="240" t="str">
        <f t="shared" si="630"/>
        <v>シャカイフクシホウジン　ケセンヌマシャカイフクシキョウギカイ</v>
      </c>
      <c r="E3798" s="237" t="s">
        <v>1784</v>
      </c>
      <c r="F3798" s="237" t="str">
        <f t="shared" si="631"/>
        <v>988</v>
      </c>
      <c r="G3798" s="237" t="str">
        <f t="shared" si="632"/>
        <v>0066</v>
      </c>
      <c r="H3798" s="237" t="s">
        <v>16144</v>
      </c>
      <c r="I3798" s="237" t="str">
        <f t="shared" si="633"/>
        <v>気仙沼市東新城二丁目１番地２</v>
      </c>
      <c r="J3798" s="237" t="s">
        <v>1786</v>
      </c>
      <c r="K3798" s="237" t="s">
        <v>1787</v>
      </c>
      <c r="L3798" s="237" t="s">
        <v>353</v>
      </c>
      <c r="M3798" s="237" t="s">
        <v>1788</v>
      </c>
      <c r="N3798" s="237" t="s">
        <v>1699</v>
      </c>
      <c r="O3798" s="237" t="s">
        <v>1700</v>
      </c>
      <c r="P3798" s="237" t="s">
        <v>1733</v>
      </c>
      <c r="Q3798" s="237" t="s">
        <v>1645</v>
      </c>
      <c r="R3798" s="237" t="s">
        <v>16145</v>
      </c>
      <c r="S3798" s="237" t="s">
        <v>1703</v>
      </c>
      <c r="T3798" s="237" t="s">
        <v>1703</v>
      </c>
      <c r="U3798" s="237" t="s">
        <v>16146</v>
      </c>
      <c r="V3798" s="237" t="s">
        <v>116</v>
      </c>
      <c r="W3798" s="237"/>
      <c r="X3798" s="237"/>
      <c r="Y3798" s="237" t="s">
        <v>1699</v>
      </c>
      <c r="Z3798" s="237" t="s">
        <v>1700</v>
      </c>
      <c r="AA3798" s="237" t="str">
        <f t="shared" si="634"/>
        <v>ケセンヌマシマザーズホーム</v>
      </c>
      <c r="AB3798" s="237" t="s">
        <v>1733</v>
      </c>
      <c r="AC3798" s="237" t="str">
        <f t="shared" si="635"/>
        <v>988</v>
      </c>
      <c r="AD3798" s="237" t="str">
        <f t="shared" si="636"/>
        <v>0141</v>
      </c>
      <c r="AE3798" s="237" t="s">
        <v>1645</v>
      </c>
      <c r="AF3798" s="237" t="s">
        <v>16145</v>
      </c>
      <c r="AG3798" s="237" t="str">
        <f t="shared" si="637"/>
        <v>気仙沼市松崎柳沢２１６番地８</v>
      </c>
      <c r="AH3798" s="237" t="s">
        <v>1703</v>
      </c>
      <c r="AI3798" s="237" t="s">
        <v>1703</v>
      </c>
      <c r="AJ3798" s="237" t="s">
        <v>260</v>
      </c>
    </row>
    <row r="3799" spans="1:36">
      <c r="A3799" s="237" t="str">
        <f t="shared" si="629"/>
        <v>0450500376放課後等デイサービス</v>
      </c>
      <c r="B3799" s="237" t="s">
        <v>16142</v>
      </c>
      <c r="C3799" s="237" t="s">
        <v>16143</v>
      </c>
      <c r="D3799" s="240" t="str">
        <f t="shared" si="630"/>
        <v>シャカイフクシホウジン　ケセンヌマシャカイフクシキョウギカイ</v>
      </c>
      <c r="E3799" s="237" t="s">
        <v>1784</v>
      </c>
      <c r="F3799" s="237" t="str">
        <f t="shared" si="631"/>
        <v>988</v>
      </c>
      <c r="G3799" s="237" t="str">
        <f t="shared" si="632"/>
        <v>0066</v>
      </c>
      <c r="H3799" s="237" t="s">
        <v>16144</v>
      </c>
      <c r="I3799" s="237" t="str">
        <f t="shared" si="633"/>
        <v>気仙沼市東新城二丁目１番地２</v>
      </c>
      <c r="J3799" s="237" t="s">
        <v>1786</v>
      </c>
      <c r="K3799" s="237" t="s">
        <v>1787</v>
      </c>
      <c r="L3799" s="237" t="s">
        <v>353</v>
      </c>
      <c r="M3799" s="237" t="s">
        <v>1788</v>
      </c>
      <c r="N3799" s="237" t="s">
        <v>1699</v>
      </c>
      <c r="O3799" s="237" t="s">
        <v>1700</v>
      </c>
      <c r="P3799" s="237" t="s">
        <v>1733</v>
      </c>
      <c r="Q3799" s="237" t="s">
        <v>1645</v>
      </c>
      <c r="R3799" s="237" t="s">
        <v>16145</v>
      </c>
      <c r="S3799" s="237" t="s">
        <v>1703</v>
      </c>
      <c r="T3799" s="237" t="s">
        <v>1703</v>
      </c>
      <c r="U3799" s="237" t="s">
        <v>16147</v>
      </c>
      <c r="V3799" s="237" t="s">
        <v>114</v>
      </c>
      <c r="W3799" s="237"/>
      <c r="X3799" s="237"/>
      <c r="Y3799" s="237" t="s">
        <v>1699</v>
      </c>
      <c r="Z3799" s="237" t="s">
        <v>1700</v>
      </c>
      <c r="AA3799" s="237" t="str">
        <f t="shared" si="634"/>
        <v>ケセンヌマシマザーズホーム</v>
      </c>
      <c r="AB3799" s="237" t="s">
        <v>1733</v>
      </c>
      <c r="AC3799" s="237" t="str">
        <f t="shared" si="635"/>
        <v>988</v>
      </c>
      <c r="AD3799" s="237" t="str">
        <f t="shared" si="636"/>
        <v>0141</v>
      </c>
      <c r="AE3799" s="237" t="s">
        <v>1645</v>
      </c>
      <c r="AF3799" s="237" t="s">
        <v>16145</v>
      </c>
      <c r="AG3799" s="237" t="str">
        <f t="shared" si="637"/>
        <v>気仙沼市松崎柳沢２１６番地８</v>
      </c>
      <c r="AH3799" s="237" t="s">
        <v>1703</v>
      </c>
      <c r="AI3799" s="237" t="s">
        <v>1703</v>
      </c>
      <c r="AJ3799" s="237" t="s">
        <v>332</v>
      </c>
    </row>
    <row r="3800" spans="1:36">
      <c r="A3800" s="237" t="str">
        <f t="shared" si="629"/>
        <v>0450500392放課後等デイサービス</v>
      </c>
      <c r="B3800" s="237" t="s">
        <v>14727</v>
      </c>
      <c r="C3800" s="237" t="s">
        <v>6840</v>
      </c>
      <c r="D3800" s="240" t="str">
        <f t="shared" si="630"/>
        <v>トクテイヒエイリカツドウホウジン　センリカイ</v>
      </c>
      <c r="E3800" s="237" t="s">
        <v>6841</v>
      </c>
      <c r="F3800" s="237" t="str">
        <f t="shared" si="631"/>
        <v>988</v>
      </c>
      <c r="G3800" s="237" t="str">
        <f t="shared" si="632"/>
        <v>0347</v>
      </c>
      <c r="H3800" s="237" t="s">
        <v>6842</v>
      </c>
      <c r="I3800" s="237" t="str">
        <f t="shared" si="633"/>
        <v>気仙沼市本吉町猪の鼻１８２番地の４</v>
      </c>
      <c r="J3800" s="237" t="s">
        <v>13869</v>
      </c>
      <c r="K3800" s="237" t="s">
        <v>6844</v>
      </c>
      <c r="L3800" s="237" t="s">
        <v>248</v>
      </c>
      <c r="M3800" s="237" t="s">
        <v>16148</v>
      </c>
      <c r="N3800" s="237" t="s">
        <v>16149</v>
      </c>
      <c r="O3800" s="237" t="s">
        <v>16150</v>
      </c>
      <c r="P3800" s="237" t="s">
        <v>6841</v>
      </c>
      <c r="Q3800" s="237" t="s">
        <v>1645</v>
      </c>
      <c r="R3800" s="237" t="s">
        <v>16151</v>
      </c>
      <c r="S3800" s="237" t="s">
        <v>6843</v>
      </c>
      <c r="T3800" s="237" t="s">
        <v>6844</v>
      </c>
      <c r="U3800" s="237" t="s">
        <v>16152</v>
      </c>
      <c r="V3800" s="237" t="s">
        <v>114</v>
      </c>
      <c r="W3800" s="237"/>
      <c r="X3800" s="237"/>
      <c r="Y3800" s="237" t="s">
        <v>16149</v>
      </c>
      <c r="Z3800" s="237" t="s">
        <v>16150</v>
      </c>
      <c r="AA3800" s="237" t="str">
        <f t="shared" si="634"/>
        <v>メグミ・キッズハウス</v>
      </c>
      <c r="AB3800" s="237" t="s">
        <v>6841</v>
      </c>
      <c r="AC3800" s="237" t="str">
        <f t="shared" si="635"/>
        <v>988</v>
      </c>
      <c r="AD3800" s="237" t="str">
        <f t="shared" si="636"/>
        <v>0347</v>
      </c>
      <c r="AE3800" s="237" t="s">
        <v>1645</v>
      </c>
      <c r="AF3800" s="237" t="s">
        <v>14758</v>
      </c>
      <c r="AG3800" s="237" t="str">
        <f t="shared" si="637"/>
        <v>気仙沼市本吉町猪の鼻182番地4</v>
      </c>
      <c r="AH3800" s="237" t="s">
        <v>6843</v>
      </c>
      <c r="AI3800" s="237"/>
      <c r="AJ3800" s="237" t="s">
        <v>261</v>
      </c>
    </row>
    <row r="3801" spans="1:36">
      <c r="A3801" s="237" t="str">
        <f t="shared" si="629"/>
        <v>0450500400放課後等デイサービス</v>
      </c>
      <c r="B3801" s="237" t="s">
        <v>1768</v>
      </c>
      <c r="C3801" s="237" t="s">
        <v>1769</v>
      </c>
      <c r="D3801" s="240" t="str">
        <f t="shared" si="630"/>
        <v>トクテイヒエイリカツドウホウジンネットワークオレンジ</v>
      </c>
      <c r="E3801" s="237" t="s">
        <v>1770</v>
      </c>
      <c r="F3801" s="237" t="str">
        <f t="shared" si="631"/>
        <v>988</v>
      </c>
      <c r="G3801" s="237" t="str">
        <f t="shared" si="632"/>
        <v>0085</v>
      </c>
      <c r="H3801" s="237" t="s">
        <v>1892</v>
      </c>
      <c r="I3801" s="237" t="str">
        <f t="shared" si="633"/>
        <v>気仙沼市三日町二丁目２番１５号</v>
      </c>
      <c r="J3801" s="237" t="s">
        <v>1772</v>
      </c>
      <c r="K3801" s="237" t="s">
        <v>14760</v>
      </c>
      <c r="L3801" s="237" t="s">
        <v>901</v>
      </c>
      <c r="M3801" s="237" t="s">
        <v>1774</v>
      </c>
      <c r="N3801" s="237" t="s">
        <v>16153</v>
      </c>
      <c r="O3801" s="237" t="s">
        <v>16154</v>
      </c>
      <c r="P3801" s="237" t="s">
        <v>1770</v>
      </c>
      <c r="Q3801" s="237" t="s">
        <v>1645</v>
      </c>
      <c r="R3801" s="237" t="s">
        <v>1892</v>
      </c>
      <c r="S3801" s="237" t="s">
        <v>1772</v>
      </c>
      <c r="T3801" s="237" t="s">
        <v>14760</v>
      </c>
      <c r="U3801" s="237" t="s">
        <v>16155</v>
      </c>
      <c r="V3801" s="237" t="s">
        <v>114</v>
      </c>
      <c r="W3801" s="237"/>
      <c r="X3801" s="237"/>
      <c r="Y3801" s="237" t="s">
        <v>16153</v>
      </c>
      <c r="Z3801" s="237" t="s">
        <v>16154</v>
      </c>
      <c r="AA3801" s="237" t="str">
        <f t="shared" si="634"/>
        <v>オレンジティーンズ</v>
      </c>
      <c r="AB3801" s="237" t="s">
        <v>1770</v>
      </c>
      <c r="AC3801" s="237" t="str">
        <f t="shared" si="635"/>
        <v>988</v>
      </c>
      <c r="AD3801" s="237" t="str">
        <f t="shared" si="636"/>
        <v>0085</v>
      </c>
      <c r="AE3801" s="237" t="s">
        <v>1645</v>
      </c>
      <c r="AF3801" s="237" t="s">
        <v>1892</v>
      </c>
      <c r="AG3801" s="237" t="str">
        <f t="shared" si="637"/>
        <v>気仙沼市三日町二丁目２番１５号</v>
      </c>
      <c r="AH3801" s="237" t="s">
        <v>1772</v>
      </c>
      <c r="AI3801" s="237" t="s">
        <v>14760</v>
      </c>
      <c r="AJ3801" s="237" t="s">
        <v>260</v>
      </c>
    </row>
    <row r="3802" spans="1:36">
      <c r="A3802" s="237" t="str">
        <f t="shared" si="629"/>
        <v>0450500459児童発達支援</v>
      </c>
      <c r="B3802" s="237" t="s">
        <v>1863</v>
      </c>
      <c r="C3802" s="237" t="s">
        <v>1864</v>
      </c>
      <c r="D3802" s="240" t="str">
        <f t="shared" si="630"/>
        <v>トクテイヒエイリカツドウホウジンセミナーレ</v>
      </c>
      <c r="E3802" s="237" t="s">
        <v>1865</v>
      </c>
      <c r="F3802" s="237" t="str">
        <f t="shared" si="631"/>
        <v>988</v>
      </c>
      <c r="G3802" s="237" t="str">
        <f t="shared" si="632"/>
        <v>0318</v>
      </c>
      <c r="H3802" s="237" t="s">
        <v>1875</v>
      </c>
      <c r="I3802" s="237" t="str">
        <f t="shared" si="633"/>
        <v>気仙沼市本吉町登米沢２４－１</v>
      </c>
      <c r="J3802" s="237" t="s">
        <v>1867</v>
      </c>
      <c r="K3802" s="237" t="s">
        <v>1867</v>
      </c>
      <c r="L3802" s="237" t="s">
        <v>248</v>
      </c>
      <c r="M3802" s="237" t="s">
        <v>1868</v>
      </c>
      <c r="N3802" s="237" t="s">
        <v>16156</v>
      </c>
      <c r="O3802" s="237" t="s">
        <v>16157</v>
      </c>
      <c r="P3802" s="237" t="s">
        <v>1865</v>
      </c>
      <c r="Q3802" s="237" t="s">
        <v>1645</v>
      </c>
      <c r="R3802" s="237" t="s">
        <v>1875</v>
      </c>
      <c r="S3802" s="237" t="s">
        <v>1867</v>
      </c>
      <c r="T3802" s="237" t="s">
        <v>1867</v>
      </c>
      <c r="U3802" s="237" t="s">
        <v>16158</v>
      </c>
      <c r="V3802" s="237" t="s">
        <v>112</v>
      </c>
      <c r="W3802" s="237" t="s">
        <v>15933</v>
      </c>
      <c r="X3802" s="237"/>
      <c r="Y3802" s="237" t="s">
        <v>16156</v>
      </c>
      <c r="Z3802" s="237" t="s">
        <v>16157</v>
      </c>
      <c r="AA3802" s="237" t="str">
        <f t="shared" si="634"/>
        <v>ホップ</v>
      </c>
      <c r="AB3802" s="237" t="s">
        <v>1865</v>
      </c>
      <c r="AC3802" s="237" t="str">
        <f t="shared" si="635"/>
        <v>988</v>
      </c>
      <c r="AD3802" s="237" t="str">
        <f t="shared" si="636"/>
        <v>0318</v>
      </c>
      <c r="AE3802" s="237" t="s">
        <v>1645</v>
      </c>
      <c r="AF3802" s="237" t="s">
        <v>1875</v>
      </c>
      <c r="AG3802" s="237" t="str">
        <f t="shared" si="637"/>
        <v>気仙沼市本吉町登米沢２４－１</v>
      </c>
      <c r="AH3802" s="237" t="s">
        <v>1867</v>
      </c>
      <c r="AI3802" s="237" t="s">
        <v>1867</v>
      </c>
      <c r="AJ3802" s="237" t="s">
        <v>260</v>
      </c>
    </row>
    <row r="3803" spans="1:36">
      <c r="A3803" s="237" t="str">
        <f t="shared" si="629"/>
        <v>0450500459放課後等デイサービス</v>
      </c>
      <c r="B3803" s="237" t="s">
        <v>1863</v>
      </c>
      <c r="C3803" s="237" t="s">
        <v>1864</v>
      </c>
      <c r="D3803" s="240" t="str">
        <f t="shared" si="630"/>
        <v>トクテイヒエイリカツドウホウジンセミナーレ</v>
      </c>
      <c r="E3803" s="237" t="s">
        <v>1865</v>
      </c>
      <c r="F3803" s="237" t="str">
        <f t="shared" si="631"/>
        <v>988</v>
      </c>
      <c r="G3803" s="237" t="str">
        <f t="shared" si="632"/>
        <v>0318</v>
      </c>
      <c r="H3803" s="237" t="s">
        <v>1875</v>
      </c>
      <c r="I3803" s="237" t="str">
        <f t="shared" si="633"/>
        <v>気仙沼市本吉町登米沢２４－１</v>
      </c>
      <c r="J3803" s="237" t="s">
        <v>1867</v>
      </c>
      <c r="K3803" s="237" t="s">
        <v>1867</v>
      </c>
      <c r="L3803" s="237" t="s">
        <v>248</v>
      </c>
      <c r="M3803" s="237" t="s">
        <v>1868</v>
      </c>
      <c r="N3803" s="237" t="s">
        <v>16156</v>
      </c>
      <c r="O3803" s="237" t="s">
        <v>16157</v>
      </c>
      <c r="P3803" s="237" t="s">
        <v>1865</v>
      </c>
      <c r="Q3803" s="237" t="s">
        <v>1645</v>
      </c>
      <c r="R3803" s="237" t="s">
        <v>1875</v>
      </c>
      <c r="S3803" s="237" t="s">
        <v>1867</v>
      </c>
      <c r="T3803" s="237" t="s">
        <v>1867</v>
      </c>
      <c r="U3803" s="237" t="s">
        <v>16158</v>
      </c>
      <c r="V3803" s="237" t="s">
        <v>114</v>
      </c>
      <c r="W3803" s="237"/>
      <c r="X3803" s="237"/>
      <c r="Y3803" s="237" t="s">
        <v>16156</v>
      </c>
      <c r="Z3803" s="237" t="s">
        <v>16157</v>
      </c>
      <c r="AA3803" s="237" t="str">
        <f t="shared" si="634"/>
        <v>ホップ</v>
      </c>
      <c r="AB3803" s="237" t="s">
        <v>1865</v>
      </c>
      <c r="AC3803" s="237" t="str">
        <f t="shared" si="635"/>
        <v>988</v>
      </c>
      <c r="AD3803" s="237" t="str">
        <f t="shared" si="636"/>
        <v>0318</v>
      </c>
      <c r="AE3803" s="237" t="s">
        <v>1645</v>
      </c>
      <c r="AF3803" s="237" t="s">
        <v>1875</v>
      </c>
      <c r="AG3803" s="237" t="str">
        <f t="shared" si="637"/>
        <v>気仙沼市本吉町登米沢２４－１</v>
      </c>
      <c r="AH3803" s="237" t="s">
        <v>1867</v>
      </c>
      <c r="AI3803" s="237" t="s">
        <v>1867</v>
      </c>
      <c r="AJ3803" s="237" t="s">
        <v>260</v>
      </c>
    </row>
    <row r="3804" spans="1:36">
      <c r="A3804" s="237" t="str">
        <f t="shared" si="629"/>
        <v>0450500475放課後等デイサービス</v>
      </c>
      <c r="B3804" s="237" t="s">
        <v>947</v>
      </c>
      <c r="C3804" s="237" t="s">
        <v>948</v>
      </c>
      <c r="D3804" s="240" t="str">
        <f t="shared" si="630"/>
        <v>トクテイヒエイリカツドウホウジンワーカーズコープ</v>
      </c>
      <c r="E3804" s="237" t="s">
        <v>949</v>
      </c>
      <c r="F3804" s="237" t="str">
        <f t="shared" si="631"/>
        <v>170</v>
      </c>
      <c r="G3804" s="237" t="str">
        <f t="shared" si="632"/>
        <v>0013</v>
      </c>
      <c r="H3804" s="237" t="s">
        <v>16129</v>
      </c>
      <c r="I3804" s="237" t="str">
        <f t="shared" si="633"/>
        <v>東京都豊島区東池袋1-44-3池袋ISPタマビル</v>
      </c>
      <c r="J3804" s="237" t="s">
        <v>951</v>
      </c>
      <c r="K3804" s="237" t="s">
        <v>952</v>
      </c>
      <c r="L3804" s="237" t="s">
        <v>901</v>
      </c>
      <c r="M3804" s="237" t="s">
        <v>953</v>
      </c>
      <c r="N3804" s="237" t="s">
        <v>16159</v>
      </c>
      <c r="O3804" s="237" t="s">
        <v>16160</v>
      </c>
      <c r="P3804" s="237" t="s">
        <v>1900</v>
      </c>
      <c r="Q3804" s="237" t="s">
        <v>1645</v>
      </c>
      <c r="R3804" s="237" t="s">
        <v>16161</v>
      </c>
      <c r="S3804" s="237" t="s">
        <v>1902</v>
      </c>
      <c r="T3804" s="237" t="s">
        <v>1903</v>
      </c>
      <c r="U3804" s="237" t="s">
        <v>16162</v>
      </c>
      <c r="V3804" s="237" t="s">
        <v>114</v>
      </c>
      <c r="W3804" s="237"/>
      <c r="X3804" s="237"/>
      <c r="Y3804" s="237" t="s">
        <v>16159</v>
      </c>
      <c r="Z3804" s="237" t="s">
        <v>16160</v>
      </c>
      <c r="AA3804" s="237" t="str">
        <f t="shared" si="634"/>
        <v>ホウカゴトウデイサービススローライフ</v>
      </c>
      <c r="AB3804" s="237" t="s">
        <v>1900</v>
      </c>
      <c r="AC3804" s="237" t="str">
        <f t="shared" si="635"/>
        <v>988</v>
      </c>
      <c r="AD3804" s="237" t="str">
        <f t="shared" si="636"/>
        <v>0867</v>
      </c>
      <c r="AE3804" s="237" t="s">
        <v>1645</v>
      </c>
      <c r="AF3804" s="237" t="s">
        <v>16161</v>
      </c>
      <c r="AG3804" s="237" t="str">
        <f t="shared" si="637"/>
        <v>気仙沼市台249番地3</v>
      </c>
      <c r="AH3804" s="237" t="s">
        <v>1902</v>
      </c>
      <c r="AI3804" s="237" t="s">
        <v>1903</v>
      </c>
      <c r="AJ3804" s="237" t="s">
        <v>332</v>
      </c>
    </row>
    <row r="3805" spans="1:36">
      <c r="A3805" s="237" t="str">
        <f t="shared" si="629"/>
        <v>0450500509放課後等デイサービス</v>
      </c>
      <c r="B3805" s="237" t="s">
        <v>1768</v>
      </c>
      <c r="C3805" s="237" t="s">
        <v>1769</v>
      </c>
      <c r="D3805" s="240" t="str">
        <f t="shared" si="630"/>
        <v>トクテイヒエイリカツドウホウジンネットワークオレンジ</v>
      </c>
      <c r="E3805" s="237" t="s">
        <v>1770</v>
      </c>
      <c r="F3805" s="237" t="str">
        <f t="shared" si="631"/>
        <v>988</v>
      </c>
      <c r="G3805" s="237" t="str">
        <f t="shared" si="632"/>
        <v>0085</v>
      </c>
      <c r="H3805" s="237" t="s">
        <v>1892</v>
      </c>
      <c r="I3805" s="237" t="str">
        <f t="shared" si="633"/>
        <v>気仙沼市三日町二丁目２番１５号</v>
      </c>
      <c r="J3805" s="237" t="s">
        <v>1772</v>
      </c>
      <c r="K3805" s="237" t="s">
        <v>14760</v>
      </c>
      <c r="L3805" s="237" t="s">
        <v>901</v>
      </c>
      <c r="M3805" s="237" t="s">
        <v>1774</v>
      </c>
      <c r="N3805" s="237" t="s">
        <v>16163</v>
      </c>
      <c r="O3805" s="237" t="s">
        <v>16164</v>
      </c>
      <c r="P3805" s="237" t="s">
        <v>1833</v>
      </c>
      <c r="Q3805" s="237" t="s">
        <v>1645</v>
      </c>
      <c r="R3805" s="237" t="s">
        <v>16165</v>
      </c>
      <c r="S3805" s="237" t="s">
        <v>16166</v>
      </c>
      <c r="T3805" s="237" t="s">
        <v>1894</v>
      </c>
      <c r="U3805" s="237" t="s">
        <v>16167</v>
      </c>
      <c r="V3805" s="237" t="s">
        <v>114</v>
      </c>
      <c r="W3805" s="237"/>
      <c r="X3805" s="237"/>
      <c r="Y3805" s="237" t="s">
        <v>16163</v>
      </c>
      <c r="Z3805" s="237" t="s">
        <v>16164</v>
      </c>
      <c r="AA3805" s="237" t="str">
        <f t="shared" si="634"/>
        <v>オレンジハイティーンズ</v>
      </c>
      <c r="AB3805" s="237" t="s">
        <v>1833</v>
      </c>
      <c r="AC3805" s="237" t="str">
        <f t="shared" si="635"/>
        <v>988</v>
      </c>
      <c r="AD3805" s="237" t="str">
        <f t="shared" si="636"/>
        <v>0042</v>
      </c>
      <c r="AE3805" s="237" t="s">
        <v>1645</v>
      </c>
      <c r="AF3805" s="237" t="s">
        <v>16165</v>
      </c>
      <c r="AG3805" s="237" t="str">
        <f t="shared" si="637"/>
        <v>気仙沼市本郷9-1</v>
      </c>
      <c r="AH3805" s="237" t="s">
        <v>16166</v>
      </c>
      <c r="AI3805" s="237" t="s">
        <v>1894</v>
      </c>
      <c r="AJ3805" s="237" t="s">
        <v>332</v>
      </c>
    </row>
    <row r="3806" spans="1:36">
      <c r="A3806" s="237" t="str">
        <f t="shared" si="629"/>
        <v>0450500517放課後等デイサービス</v>
      </c>
      <c r="B3806" s="237" t="s">
        <v>947</v>
      </c>
      <c r="C3806" s="237" t="s">
        <v>948</v>
      </c>
      <c r="D3806" s="240" t="str">
        <f t="shared" si="630"/>
        <v>トクテイヒエイリカツドウホウジンワーカーズコープ</v>
      </c>
      <c r="E3806" s="237" t="s">
        <v>949</v>
      </c>
      <c r="F3806" s="237" t="str">
        <f t="shared" si="631"/>
        <v>170</v>
      </c>
      <c r="G3806" s="237" t="str">
        <f t="shared" si="632"/>
        <v>0013</v>
      </c>
      <c r="H3806" s="237" t="s">
        <v>16168</v>
      </c>
      <c r="I3806" s="237" t="str">
        <f t="shared" si="633"/>
        <v>東京都豊島区池袋1-44-3 池袋ISPタマビル</v>
      </c>
      <c r="J3806" s="237" t="s">
        <v>951</v>
      </c>
      <c r="K3806" s="237" t="s">
        <v>952</v>
      </c>
      <c r="L3806" s="237" t="s">
        <v>901</v>
      </c>
      <c r="M3806" s="237" t="s">
        <v>953</v>
      </c>
      <c r="N3806" s="237" t="s">
        <v>16169</v>
      </c>
      <c r="O3806" s="237" t="s">
        <v>16170</v>
      </c>
      <c r="P3806" s="237" t="s">
        <v>1900</v>
      </c>
      <c r="Q3806" s="237" t="s">
        <v>1645</v>
      </c>
      <c r="R3806" s="237" t="s">
        <v>16161</v>
      </c>
      <c r="S3806" s="237" t="s">
        <v>1902</v>
      </c>
      <c r="T3806" s="237" t="s">
        <v>1903</v>
      </c>
      <c r="U3806" s="237" t="s">
        <v>16171</v>
      </c>
      <c r="V3806" s="237" t="s">
        <v>114</v>
      </c>
      <c r="W3806" s="237"/>
      <c r="X3806" s="237"/>
      <c r="Y3806" s="237" t="s">
        <v>16169</v>
      </c>
      <c r="Z3806" s="237" t="s">
        <v>16170</v>
      </c>
      <c r="AA3806" s="237" t="str">
        <f t="shared" si="634"/>
        <v>キョウセイガタホウカゴナドデイサービススローライフ</v>
      </c>
      <c r="AB3806" s="237" t="s">
        <v>1900</v>
      </c>
      <c r="AC3806" s="237" t="str">
        <f t="shared" si="635"/>
        <v>988</v>
      </c>
      <c r="AD3806" s="237" t="str">
        <f t="shared" si="636"/>
        <v>0867</v>
      </c>
      <c r="AE3806" s="237" t="s">
        <v>1645</v>
      </c>
      <c r="AF3806" s="237" t="s">
        <v>1901</v>
      </c>
      <c r="AG3806" s="237" t="str">
        <f t="shared" si="637"/>
        <v>気仙沼市台２４９番地３</v>
      </c>
      <c r="AH3806" s="237" t="s">
        <v>16172</v>
      </c>
      <c r="AI3806" s="237" t="s">
        <v>16173</v>
      </c>
      <c r="AJ3806" s="237" t="s">
        <v>261</v>
      </c>
    </row>
    <row r="3807" spans="1:36">
      <c r="A3807" s="237" t="str">
        <f t="shared" si="629"/>
        <v>0450500525児童発達支援</v>
      </c>
      <c r="B3807" s="237" t="s">
        <v>1919</v>
      </c>
      <c r="C3807" s="237" t="s">
        <v>1920</v>
      </c>
      <c r="D3807" s="240" t="str">
        <f t="shared" si="630"/>
        <v>トクテイヒエイリカツドウホウジンミズナシカフェ</v>
      </c>
      <c r="E3807" s="237" t="s">
        <v>16174</v>
      </c>
      <c r="F3807" s="237" t="str">
        <f t="shared" si="631"/>
        <v>988</v>
      </c>
      <c r="G3807" s="237" t="str">
        <f t="shared" si="632"/>
        <v>0164</v>
      </c>
      <c r="H3807" s="237" t="s">
        <v>16175</v>
      </c>
      <c r="I3807" s="237" t="str">
        <f t="shared" si="633"/>
        <v>気仙沼市赤岩四十二80番地28</v>
      </c>
      <c r="J3807" s="237" t="s">
        <v>1923</v>
      </c>
      <c r="K3807" s="237" t="s">
        <v>1924</v>
      </c>
      <c r="L3807" s="237" t="s">
        <v>248</v>
      </c>
      <c r="M3807" s="237" t="s">
        <v>1925</v>
      </c>
      <c r="N3807" s="237" t="s">
        <v>1926</v>
      </c>
      <c r="O3807" s="237" t="s">
        <v>1927</v>
      </c>
      <c r="P3807" s="237" t="s">
        <v>16174</v>
      </c>
      <c r="Q3807" s="237" t="s">
        <v>1645</v>
      </c>
      <c r="R3807" s="237" t="s">
        <v>16175</v>
      </c>
      <c r="S3807" s="237" t="s">
        <v>1923</v>
      </c>
      <c r="T3807" s="237" t="s">
        <v>1924</v>
      </c>
      <c r="U3807" s="237" t="s">
        <v>16176</v>
      </c>
      <c r="V3807" s="237" t="s">
        <v>112</v>
      </c>
      <c r="W3807" s="237" t="s">
        <v>15933</v>
      </c>
      <c r="X3807" s="237"/>
      <c r="Y3807" s="237" t="s">
        <v>1926</v>
      </c>
      <c r="Z3807" s="237" t="s">
        <v>1927</v>
      </c>
      <c r="AA3807" s="237" t="str">
        <f t="shared" si="634"/>
        <v>イッポ</v>
      </c>
      <c r="AB3807" s="237" t="s">
        <v>16174</v>
      </c>
      <c r="AC3807" s="237" t="str">
        <f t="shared" si="635"/>
        <v>988</v>
      </c>
      <c r="AD3807" s="237" t="str">
        <f t="shared" si="636"/>
        <v>0164</v>
      </c>
      <c r="AE3807" s="237" t="s">
        <v>1645</v>
      </c>
      <c r="AF3807" s="237" t="s">
        <v>16175</v>
      </c>
      <c r="AG3807" s="237" t="str">
        <f t="shared" si="637"/>
        <v>気仙沼市赤岩四十二80番地28</v>
      </c>
      <c r="AH3807" s="237" t="s">
        <v>1923</v>
      </c>
      <c r="AI3807" s="237" t="s">
        <v>1924</v>
      </c>
      <c r="AJ3807" s="237" t="s">
        <v>260</v>
      </c>
    </row>
    <row r="3808" spans="1:36">
      <c r="A3808" s="237" t="str">
        <f t="shared" si="629"/>
        <v>0450500525放課後等デイサービス</v>
      </c>
      <c r="B3808" s="237" t="s">
        <v>1919</v>
      </c>
      <c r="C3808" s="237" t="s">
        <v>1920</v>
      </c>
      <c r="D3808" s="240" t="str">
        <f t="shared" si="630"/>
        <v>トクテイヒエイリカツドウホウジンミズナシカフェ</v>
      </c>
      <c r="E3808" s="237" t="s">
        <v>16174</v>
      </c>
      <c r="F3808" s="237" t="str">
        <f t="shared" si="631"/>
        <v>988</v>
      </c>
      <c r="G3808" s="237" t="str">
        <f t="shared" si="632"/>
        <v>0164</v>
      </c>
      <c r="H3808" s="237" t="s">
        <v>16175</v>
      </c>
      <c r="I3808" s="237" t="str">
        <f t="shared" si="633"/>
        <v>気仙沼市赤岩四十二80番地28</v>
      </c>
      <c r="J3808" s="237" t="s">
        <v>1923</v>
      </c>
      <c r="K3808" s="237" t="s">
        <v>1924</v>
      </c>
      <c r="L3808" s="237" t="s">
        <v>248</v>
      </c>
      <c r="M3808" s="237" t="s">
        <v>1925</v>
      </c>
      <c r="N3808" s="237" t="s">
        <v>1926</v>
      </c>
      <c r="O3808" s="237" t="s">
        <v>1927</v>
      </c>
      <c r="P3808" s="237" t="s">
        <v>16174</v>
      </c>
      <c r="Q3808" s="237" t="s">
        <v>1645</v>
      </c>
      <c r="R3808" s="237" t="s">
        <v>16175</v>
      </c>
      <c r="S3808" s="237" t="s">
        <v>1923</v>
      </c>
      <c r="T3808" s="237" t="s">
        <v>1924</v>
      </c>
      <c r="U3808" s="237" t="s">
        <v>16176</v>
      </c>
      <c r="V3808" s="237" t="s">
        <v>114</v>
      </c>
      <c r="W3808" s="237"/>
      <c r="X3808" s="237"/>
      <c r="Y3808" s="237" t="s">
        <v>1926</v>
      </c>
      <c r="Z3808" s="237" t="s">
        <v>1927</v>
      </c>
      <c r="AA3808" s="237" t="str">
        <f t="shared" si="634"/>
        <v>イッポ</v>
      </c>
      <c r="AB3808" s="237" t="s">
        <v>16174</v>
      </c>
      <c r="AC3808" s="237" t="str">
        <f t="shared" si="635"/>
        <v>988</v>
      </c>
      <c r="AD3808" s="237" t="str">
        <f t="shared" si="636"/>
        <v>0164</v>
      </c>
      <c r="AE3808" s="237" t="s">
        <v>1645</v>
      </c>
      <c r="AF3808" s="237" t="s">
        <v>16175</v>
      </c>
      <c r="AG3808" s="237" t="str">
        <f t="shared" si="637"/>
        <v>気仙沼市赤岩四十二80番地28</v>
      </c>
      <c r="AH3808" s="237" t="s">
        <v>1923</v>
      </c>
      <c r="AI3808" s="237" t="s">
        <v>1924</v>
      </c>
      <c r="AJ3808" s="237" t="s">
        <v>260</v>
      </c>
    </row>
    <row r="3809" spans="1:36">
      <c r="A3809" s="237" t="str">
        <f t="shared" si="629"/>
        <v>0450500525居宅訪問型児童発達支援</v>
      </c>
      <c r="B3809" s="237" t="s">
        <v>1919</v>
      </c>
      <c r="C3809" s="237" t="s">
        <v>1920</v>
      </c>
      <c r="D3809" s="240" t="str">
        <f t="shared" si="630"/>
        <v>トクテイヒエイリカツドウホウジンミズナシカフェ</v>
      </c>
      <c r="E3809" s="237" t="s">
        <v>16174</v>
      </c>
      <c r="F3809" s="237" t="str">
        <f t="shared" si="631"/>
        <v>988</v>
      </c>
      <c r="G3809" s="237" t="str">
        <f t="shared" si="632"/>
        <v>0164</v>
      </c>
      <c r="H3809" s="237" t="s">
        <v>16175</v>
      </c>
      <c r="I3809" s="237" t="str">
        <f t="shared" si="633"/>
        <v>気仙沼市赤岩四十二80番地28</v>
      </c>
      <c r="J3809" s="237" t="s">
        <v>1923</v>
      </c>
      <c r="K3809" s="237" t="s">
        <v>1924</v>
      </c>
      <c r="L3809" s="237" t="s">
        <v>248</v>
      </c>
      <c r="M3809" s="237" t="s">
        <v>1925</v>
      </c>
      <c r="N3809" s="237" t="s">
        <v>1926</v>
      </c>
      <c r="O3809" s="237" t="s">
        <v>1927</v>
      </c>
      <c r="P3809" s="237" t="s">
        <v>16174</v>
      </c>
      <c r="Q3809" s="237" t="s">
        <v>1645</v>
      </c>
      <c r="R3809" s="237" t="s">
        <v>16175</v>
      </c>
      <c r="S3809" s="237" t="s">
        <v>1923</v>
      </c>
      <c r="T3809" s="237" t="s">
        <v>1924</v>
      </c>
      <c r="U3809" s="237" t="s">
        <v>16176</v>
      </c>
      <c r="V3809" s="237" t="s">
        <v>115</v>
      </c>
      <c r="W3809" s="237"/>
      <c r="X3809" s="237"/>
      <c r="Y3809" s="237" t="s">
        <v>1926</v>
      </c>
      <c r="Z3809" s="237" t="s">
        <v>1927</v>
      </c>
      <c r="AA3809" s="237" t="str">
        <f t="shared" si="634"/>
        <v>イッポ</v>
      </c>
      <c r="AB3809" s="237" t="s">
        <v>16174</v>
      </c>
      <c r="AC3809" s="237" t="str">
        <f t="shared" si="635"/>
        <v>988</v>
      </c>
      <c r="AD3809" s="237" t="str">
        <f t="shared" si="636"/>
        <v>0164</v>
      </c>
      <c r="AE3809" s="237" t="s">
        <v>1645</v>
      </c>
      <c r="AF3809" s="237" t="s">
        <v>16175</v>
      </c>
      <c r="AG3809" s="237" t="str">
        <f t="shared" si="637"/>
        <v>気仙沼市赤岩四十二80番地28</v>
      </c>
      <c r="AH3809" s="237" t="s">
        <v>1923</v>
      </c>
      <c r="AI3809" s="237" t="s">
        <v>1924</v>
      </c>
      <c r="AJ3809" s="237" t="s">
        <v>260</v>
      </c>
    </row>
    <row r="3810" spans="1:36">
      <c r="A3810" s="237" t="str">
        <f t="shared" si="629"/>
        <v>0450500533放課後等デイサービス</v>
      </c>
      <c r="B3810" s="237" t="s">
        <v>1768</v>
      </c>
      <c r="C3810" s="237" t="s">
        <v>1769</v>
      </c>
      <c r="D3810" s="240" t="str">
        <f t="shared" si="630"/>
        <v>トクテイヒエイリカツドウホウジンネットワークオレンジ</v>
      </c>
      <c r="E3810" s="237" t="s">
        <v>1770</v>
      </c>
      <c r="F3810" s="237" t="str">
        <f t="shared" si="631"/>
        <v>988</v>
      </c>
      <c r="G3810" s="237" t="str">
        <f t="shared" si="632"/>
        <v>0085</v>
      </c>
      <c r="H3810" s="237" t="s">
        <v>1892</v>
      </c>
      <c r="I3810" s="237" t="str">
        <f t="shared" si="633"/>
        <v>気仙沼市三日町二丁目２番１５号</v>
      </c>
      <c r="J3810" s="237" t="s">
        <v>1772</v>
      </c>
      <c r="K3810" s="237" t="s">
        <v>14760</v>
      </c>
      <c r="L3810" s="237" t="s">
        <v>901</v>
      </c>
      <c r="M3810" s="237" t="s">
        <v>1774</v>
      </c>
      <c r="N3810" s="237" t="s">
        <v>16153</v>
      </c>
      <c r="O3810" s="237" t="s">
        <v>16154</v>
      </c>
      <c r="P3810" s="237" t="s">
        <v>1907</v>
      </c>
      <c r="Q3810" s="237" t="s">
        <v>1645</v>
      </c>
      <c r="R3810" s="237" t="s">
        <v>16177</v>
      </c>
      <c r="S3810" s="237"/>
      <c r="T3810" s="237"/>
      <c r="U3810" s="237" t="s">
        <v>16178</v>
      </c>
      <c r="V3810" s="237" t="s">
        <v>114</v>
      </c>
      <c r="W3810" s="237"/>
      <c r="X3810" s="237"/>
      <c r="Y3810" s="237" t="s">
        <v>16153</v>
      </c>
      <c r="Z3810" s="237" t="s">
        <v>16154</v>
      </c>
      <c r="AA3810" s="237" t="str">
        <f t="shared" si="634"/>
        <v>オレンジティーンズ</v>
      </c>
      <c r="AB3810" s="237" t="s">
        <v>1907</v>
      </c>
      <c r="AC3810" s="237" t="str">
        <f t="shared" si="635"/>
        <v>988</v>
      </c>
      <c r="AD3810" s="237" t="str">
        <f t="shared" si="636"/>
        <v>0077</v>
      </c>
      <c r="AE3810" s="237" t="s">
        <v>1645</v>
      </c>
      <c r="AF3810" s="237" t="s">
        <v>16177</v>
      </c>
      <c r="AG3810" s="237" t="str">
        <f t="shared" si="637"/>
        <v>気仙沼市古町２丁目６番地３４</v>
      </c>
      <c r="AH3810" s="237" t="s">
        <v>16179</v>
      </c>
      <c r="AI3810" s="237"/>
      <c r="AJ3810" s="237" t="s">
        <v>260</v>
      </c>
    </row>
    <row r="3811" spans="1:36">
      <c r="A3811" s="237" t="str">
        <f t="shared" si="629"/>
        <v>0450600242児童発達支援</v>
      </c>
      <c r="B3811" s="237" t="s">
        <v>1947</v>
      </c>
      <c r="C3811" s="237" t="s">
        <v>1990</v>
      </c>
      <c r="D3811" s="240" t="str">
        <f t="shared" si="630"/>
        <v>シロイシシ</v>
      </c>
      <c r="E3811" s="237" t="s">
        <v>1991</v>
      </c>
      <c r="F3811" s="237" t="str">
        <f t="shared" si="631"/>
        <v>989</v>
      </c>
      <c r="G3811" s="237" t="str">
        <f t="shared" si="632"/>
        <v>0276</v>
      </c>
      <c r="H3811" s="237" t="s">
        <v>1992</v>
      </c>
      <c r="I3811" s="237" t="str">
        <f t="shared" si="633"/>
        <v>白石市大手町１－１</v>
      </c>
      <c r="J3811" s="237" t="s">
        <v>16180</v>
      </c>
      <c r="K3811" s="237"/>
      <c r="L3811" s="237" t="s">
        <v>323</v>
      </c>
      <c r="M3811" s="237" t="s">
        <v>16181</v>
      </c>
      <c r="N3811" s="237" t="s">
        <v>1995</v>
      </c>
      <c r="O3811" s="237" t="s">
        <v>1996</v>
      </c>
      <c r="P3811" s="237" t="s">
        <v>16182</v>
      </c>
      <c r="Q3811" s="237" t="s">
        <v>1947</v>
      </c>
      <c r="R3811" s="237" t="s">
        <v>16183</v>
      </c>
      <c r="S3811" s="237" t="s">
        <v>1999</v>
      </c>
      <c r="T3811" s="237" t="s">
        <v>1999</v>
      </c>
      <c r="U3811" s="237" t="s">
        <v>16184</v>
      </c>
      <c r="V3811" s="237" t="s">
        <v>112</v>
      </c>
      <c r="W3811" s="237" t="s">
        <v>15933</v>
      </c>
      <c r="X3811" s="237"/>
      <c r="Y3811" s="237" t="s">
        <v>1995</v>
      </c>
      <c r="Z3811" s="237" t="s">
        <v>1996</v>
      </c>
      <c r="AA3811" s="237" t="str">
        <f t="shared" si="634"/>
        <v>シロイシシヒコウセン</v>
      </c>
      <c r="AB3811" s="237" t="s">
        <v>16182</v>
      </c>
      <c r="AC3811" s="237" t="str">
        <f t="shared" si="635"/>
        <v>989</v>
      </c>
      <c r="AD3811" s="237" t="str">
        <f t="shared" si="636"/>
        <v>0275</v>
      </c>
      <c r="AE3811" s="237" t="s">
        <v>1947</v>
      </c>
      <c r="AF3811" s="237" t="s">
        <v>16185</v>
      </c>
      <c r="AG3811" s="237" t="str">
        <f t="shared" si="637"/>
        <v>白石市本町27番地</v>
      </c>
      <c r="AH3811" s="237" t="s">
        <v>1999</v>
      </c>
      <c r="AI3811" s="237" t="s">
        <v>1999</v>
      </c>
      <c r="AJ3811" s="237" t="s">
        <v>260</v>
      </c>
    </row>
    <row r="3812" spans="1:36">
      <c r="A3812" s="237" t="str">
        <f t="shared" si="629"/>
        <v>0450600242放課後等デイサービス</v>
      </c>
      <c r="B3812" s="237" t="s">
        <v>1947</v>
      </c>
      <c r="C3812" s="237" t="s">
        <v>1990</v>
      </c>
      <c r="D3812" s="240" t="str">
        <f t="shared" si="630"/>
        <v>シロイシシ</v>
      </c>
      <c r="E3812" s="237" t="s">
        <v>1991</v>
      </c>
      <c r="F3812" s="237" t="str">
        <f t="shared" si="631"/>
        <v>989</v>
      </c>
      <c r="G3812" s="237" t="str">
        <f t="shared" si="632"/>
        <v>0276</v>
      </c>
      <c r="H3812" s="237" t="s">
        <v>1992</v>
      </c>
      <c r="I3812" s="237" t="str">
        <f t="shared" si="633"/>
        <v>白石市大手町１－１</v>
      </c>
      <c r="J3812" s="237" t="s">
        <v>16180</v>
      </c>
      <c r="K3812" s="237"/>
      <c r="L3812" s="237" t="s">
        <v>323</v>
      </c>
      <c r="M3812" s="237" t="s">
        <v>16181</v>
      </c>
      <c r="N3812" s="237" t="s">
        <v>1995</v>
      </c>
      <c r="O3812" s="237" t="s">
        <v>1996</v>
      </c>
      <c r="P3812" s="237" t="s">
        <v>16182</v>
      </c>
      <c r="Q3812" s="237" t="s">
        <v>1947</v>
      </c>
      <c r="R3812" s="237" t="s">
        <v>16183</v>
      </c>
      <c r="S3812" s="237" t="s">
        <v>1999</v>
      </c>
      <c r="T3812" s="237" t="s">
        <v>1999</v>
      </c>
      <c r="U3812" s="237" t="s">
        <v>16184</v>
      </c>
      <c r="V3812" s="237" t="s">
        <v>114</v>
      </c>
      <c r="W3812" s="237"/>
      <c r="X3812" s="237"/>
      <c r="Y3812" s="237" t="s">
        <v>1995</v>
      </c>
      <c r="Z3812" s="237" t="s">
        <v>1996</v>
      </c>
      <c r="AA3812" s="237" t="str">
        <f t="shared" si="634"/>
        <v>シロイシシヒコウセン</v>
      </c>
      <c r="AB3812" s="237" t="s">
        <v>16182</v>
      </c>
      <c r="AC3812" s="237" t="str">
        <f t="shared" si="635"/>
        <v>989</v>
      </c>
      <c r="AD3812" s="237" t="str">
        <f t="shared" si="636"/>
        <v>0275</v>
      </c>
      <c r="AE3812" s="237" t="s">
        <v>1947</v>
      </c>
      <c r="AF3812" s="237" t="s">
        <v>16185</v>
      </c>
      <c r="AG3812" s="237" t="str">
        <f t="shared" si="637"/>
        <v>白石市本町27番地</v>
      </c>
      <c r="AH3812" s="237" t="s">
        <v>1999</v>
      </c>
      <c r="AI3812" s="237" t="s">
        <v>1999</v>
      </c>
      <c r="AJ3812" s="237" t="s">
        <v>260</v>
      </c>
    </row>
    <row r="3813" spans="1:36">
      <c r="A3813" s="237" t="str">
        <f t="shared" si="629"/>
        <v>0450600259放課後等デイサービス</v>
      </c>
      <c r="B3813" s="237" t="s">
        <v>1947</v>
      </c>
      <c r="C3813" s="237" t="s">
        <v>1990</v>
      </c>
      <c r="D3813" s="240" t="str">
        <f t="shared" si="630"/>
        <v>シロイシシ</v>
      </c>
      <c r="E3813" s="237" t="s">
        <v>1991</v>
      </c>
      <c r="F3813" s="237" t="str">
        <f t="shared" si="631"/>
        <v>989</v>
      </c>
      <c r="G3813" s="237" t="str">
        <f t="shared" si="632"/>
        <v>0276</v>
      </c>
      <c r="H3813" s="237" t="s">
        <v>1992</v>
      </c>
      <c r="I3813" s="237" t="str">
        <f t="shared" si="633"/>
        <v>白石市大手町１－１</v>
      </c>
      <c r="J3813" s="237" t="s">
        <v>16180</v>
      </c>
      <c r="K3813" s="237"/>
      <c r="L3813" s="237" t="s">
        <v>323</v>
      </c>
      <c r="M3813" s="237" t="s">
        <v>16181</v>
      </c>
      <c r="N3813" s="237" t="s">
        <v>1995</v>
      </c>
      <c r="O3813" s="237" t="s">
        <v>1996</v>
      </c>
      <c r="P3813" s="237" t="s">
        <v>1997</v>
      </c>
      <c r="Q3813" s="237" t="s">
        <v>1947</v>
      </c>
      <c r="R3813" s="237" t="s">
        <v>16186</v>
      </c>
      <c r="S3813" s="237" t="s">
        <v>1999</v>
      </c>
      <c r="T3813" s="237"/>
      <c r="U3813" s="237" t="s">
        <v>16187</v>
      </c>
      <c r="V3813" s="237" t="s">
        <v>114</v>
      </c>
      <c r="W3813" s="237"/>
      <c r="X3813" s="237"/>
      <c r="Y3813" s="237" t="s">
        <v>1995</v>
      </c>
      <c r="Z3813" s="237" t="s">
        <v>1996</v>
      </c>
      <c r="AA3813" s="237" t="str">
        <f t="shared" si="634"/>
        <v>シロイシシヒコウセン</v>
      </c>
      <c r="AB3813" s="237" t="s">
        <v>1997</v>
      </c>
      <c r="AC3813" s="237" t="str">
        <f t="shared" si="635"/>
        <v>989</v>
      </c>
      <c r="AD3813" s="237" t="str">
        <f t="shared" si="636"/>
        <v>0241</v>
      </c>
      <c r="AE3813" s="237" t="s">
        <v>1947</v>
      </c>
      <c r="AF3813" s="237" t="s">
        <v>16186</v>
      </c>
      <c r="AG3813" s="237" t="str">
        <f t="shared" si="637"/>
        <v>白石市寿山１５-８</v>
      </c>
      <c r="AH3813" s="237" t="s">
        <v>1999</v>
      </c>
      <c r="AI3813" s="237"/>
      <c r="AJ3813" s="237" t="s">
        <v>332</v>
      </c>
    </row>
    <row r="3814" spans="1:36">
      <c r="A3814" s="237" t="str">
        <f t="shared" si="629"/>
        <v>0450610027放課後等デイサービス</v>
      </c>
      <c r="B3814" s="237" t="s">
        <v>12146</v>
      </c>
      <c r="C3814" s="237" t="s">
        <v>12147</v>
      </c>
      <c r="D3814" s="240" t="str">
        <f t="shared" si="630"/>
        <v>トクテイヒエイリカツドウホウジンフルタイム</v>
      </c>
      <c r="E3814" s="237" t="s">
        <v>5133</v>
      </c>
      <c r="F3814" s="237" t="str">
        <f t="shared" si="631"/>
        <v>989</v>
      </c>
      <c r="G3814" s="237" t="str">
        <f t="shared" si="632"/>
        <v>1606</v>
      </c>
      <c r="H3814" s="237" t="s">
        <v>16188</v>
      </c>
      <c r="I3814" s="237" t="str">
        <f t="shared" si="633"/>
        <v>柴田郡柴田町船岡字清住町２９－３－２</v>
      </c>
      <c r="J3814" s="237" t="s">
        <v>12149</v>
      </c>
      <c r="K3814" s="237" t="s">
        <v>12149</v>
      </c>
      <c r="L3814" s="237" t="s">
        <v>248</v>
      </c>
      <c r="M3814" s="237" t="s">
        <v>12150</v>
      </c>
      <c r="N3814" s="237" t="s">
        <v>16189</v>
      </c>
      <c r="O3814" s="237" t="s">
        <v>16190</v>
      </c>
      <c r="P3814" s="237" t="s">
        <v>16191</v>
      </c>
      <c r="Q3814" s="237" t="s">
        <v>1947</v>
      </c>
      <c r="R3814" s="237" t="s">
        <v>16192</v>
      </c>
      <c r="S3814" s="237" t="s">
        <v>12149</v>
      </c>
      <c r="T3814" s="237" t="s">
        <v>12149</v>
      </c>
      <c r="U3814" s="237" t="s">
        <v>16193</v>
      </c>
      <c r="V3814" s="237" t="s">
        <v>114</v>
      </c>
      <c r="W3814" s="237"/>
      <c r="X3814" s="237"/>
      <c r="Y3814" s="237" t="s">
        <v>16189</v>
      </c>
      <c r="Z3814" s="237" t="s">
        <v>16190</v>
      </c>
      <c r="AA3814" s="237" t="str">
        <f t="shared" si="634"/>
        <v>ホウカゴトウデイサービス　フルタイム</v>
      </c>
      <c r="AB3814" s="237" t="s">
        <v>16191</v>
      </c>
      <c r="AC3814" s="237" t="str">
        <f t="shared" si="635"/>
        <v>989</v>
      </c>
      <c r="AD3814" s="237" t="str">
        <f t="shared" si="636"/>
        <v>0248</v>
      </c>
      <c r="AE3814" s="237" t="s">
        <v>1947</v>
      </c>
      <c r="AF3814" s="237" t="s">
        <v>16192</v>
      </c>
      <c r="AG3814" s="237" t="str">
        <f t="shared" si="637"/>
        <v>白石市南町一丁目２－６８</v>
      </c>
      <c r="AH3814" s="237" t="s">
        <v>12149</v>
      </c>
      <c r="AI3814" s="237" t="s">
        <v>12149</v>
      </c>
      <c r="AJ3814" s="237" t="s">
        <v>332</v>
      </c>
    </row>
    <row r="3815" spans="1:36">
      <c r="A3815" s="237" t="str">
        <f t="shared" si="629"/>
        <v>0450610035放課後等デイサービス</v>
      </c>
      <c r="B3815" s="237" t="s">
        <v>1949</v>
      </c>
      <c r="C3815" s="237" t="s">
        <v>16194</v>
      </c>
      <c r="D3815" s="240" t="str">
        <f t="shared" si="630"/>
        <v>シャカイフクシホウジンシロイシヨウコウエン</v>
      </c>
      <c r="E3815" s="237" t="s">
        <v>1951</v>
      </c>
      <c r="F3815" s="237" t="str">
        <f t="shared" si="631"/>
        <v>989</v>
      </c>
      <c r="G3815" s="237" t="str">
        <f t="shared" si="632"/>
        <v>0232</v>
      </c>
      <c r="H3815" s="237" t="s">
        <v>1952</v>
      </c>
      <c r="I3815" s="237" t="str">
        <f t="shared" si="633"/>
        <v>白石市福岡長袋字小倉山１４番地の２</v>
      </c>
      <c r="J3815" s="237" t="s">
        <v>1953</v>
      </c>
      <c r="K3815" s="237" t="s">
        <v>1954</v>
      </c>
      <c r="L3815" s="237" t="s">
        <v>248</v>
      </c>
      <c r="M3815" s="237" t="s">
        <v>1955</v>
      </c>
      <c r="N3815" s="237" t="s">
        <v>16195</v>
      </c>
      <c r="O3815" s="237" t="s">
        <v>16196</v>
      </c>
      <c r="P3815" s="237" t="s">
        <v>2030</v>
      </c>
      <c r="Q3815" s="237" t="s">
        <v>1947</v>
      </c>
      <c r="R3815" s="237" t="s">
        <v>16197</v>
      </c>
      <c r="S3815" s="237" t="s">
        <v>13388</v>
      </c>
      <c r="T3815" s="237" t="s">
        <v>13389</v>
      </c>
      <c r="U3815" s="237" t="s">
        <v>16198</v>
      </c>
      <c r="V3815" s="237" t="s">
        <v>114</v>
      </c>
      <c r="W3815" s="237"/>
      <c r="X3815" s="237"/>
      <c r="Y3815" s="237" t="s">
        <v>16195</v>
      </c>
      <c r="Z3815" s="237" t="s">
        <v>16196</v>
      </c>
      <c r="AA3815" s="237" t="str">
        <f t="shared" si="634"/>
        <v>ガンバ</v>
      </c>
      <c r="AB3815" s="237" t="s">
        <v>2030</v>
      </c>
      <c r="AC3815" s="237" t="str">
        <f t="shared" si="635"/>
        <v>989</v>
      </c>
      <c r="AD3815" s="237" t="str">
        <f t="shared" si="636"/>
        <v>0225</v>
      </c>
      <c r="AE3815" s="237" t="s">
        <v>1947</v>
      </c>
      <c r="AF3815" s="237" t="s">
        <v>16197</v>
      </c>
      <c r="AG3815" s="237" t="str">
        <f t="shared" si="637"/>
        <v>白石市東町二丁目2番地3</v>
      </c>
      <c r="AH3815" s="237" t="s">
        <v>13388</v>
      </c>
      <c r="AI3815" s="237" t="s">
        <v>13389</v>
      </c>
      <c r="AJ3815" s="237" t="s">
        <v>260</v>
      </c>
    </row>
    <row r="3816" spans="1:36">
      <c r="A3816" s="237" t="str">
        <f t="shared" ref="A3816:A3879" si="638">U3816&amp;V3816</f>
        <v>0450700240児童発達支援</v>
      </c>
      <c r="B3816" s="237" t="s">
        <v>2128</v>
      </c>
      <c r="C3816" s="237" t="s">
        <v>2132</v>
      </c>
      <c r="D3816" s="240" t="str">
        <f t="shared" si="630"/>
        <v>ナトリシ</v>
      </c>
      <c r="E3816" s="237" t="s">
        <v>2133</v>
      </c>
      <c r="F3816" s="237" t="str">
        <f t="shared" si="631"/>
        <v>981</v>
      </c>
      <c r="G3816" s="237" t="str">
        <f t="shared" si="632"/>
        <v>1292</v>
      </c>
      <c r="H3816" s="237" t="s">
        <v>16199</v>
      </c>
      <c r="I3816" s="237" t="str">
        <f t="shared" si="633"/>
        <v>名取市増田字柳田８０</v>
      </c>
      <c r="J3816" s="237" t="s">
        <v>16200</v>
      </c>
      <c r="K3816" s="237" t="s">
        <v>2136</v>
      </c>
      <c r="L3816" s="237" t="s">
        <v>323</v>
      </c>
      <c r="M3816" s="237" t="s">
        <v>16201</v>
      </c>
      <c r="N3816" s="237" t="s">
        <v>16202</v>
      </c>
      <c r="O3816" s="237" t="s">
        <v>16203</v>
      </c>
      <c r="P3816" s="237" t="s">
        <v>2130</v>
      </c>
      <c r="Q3816" s="237" t="s">
        <v>2128</v>
      </c>
      <c r="R3816" s="237" t="s">
        <v>2143</v>
      </c>
      <c r="S3816" s="237" t="s">
        <v>2141</v>
      </c>
      <c r="T3816" s="237" t="s">
        <v>2141</v>
      </c>
      <c r="U3816" s="237" t="s">
        <v>16204</v>
      </c>
      <c r="V3816" s="237" t="s">
        <v>112</v>
      </c>
      <c r="W3816" s="237" t="s">
        <v>15933</v>
      </c>
      <c r="X3816" s="237"/>
      <c r="Y3816" s="237" t="s">
        <v>16202</v>
      </c>
      <c r="Z3816" s="237" t="s">
        <v>16203</v>
      </c>
      <c r="AA3816" s="237" t="str">
        <f t="shared" si="634"/>
        <v>ナトリシワカタケエン</v>
      </c>
      <c r="AB3816" s="237" t="s">
        <v>2130</v>
      </c>
      <c r="AC3816" s="237" t="str">
        <f t="shared" si="635"/>
        <v>981</v>
      </c>
      <c r="AD3816" s="237" t="str">
        <f t="shared" si="636"/>
        <v>1224</v>
      </c>
      <c r="AE3816" s="237" t="s">
        <v>2128</v>
      </c>
      <c r="AF3816" s="237" t="s">
        <v>2143</v>
      </c>
      <c r="AG3816" s="237" t="str">
        <f t="shared" si="637"/>
        <v>名取市増田１丁目８－３２</v>
      </c>
      <c r="AH3816" s="237" t="s">
        <v>2141</v>
      </c>
      <c r="AI3816" s="237" t="s">
        <v>2141</v>
      </c>
      <c r="AJ3816" s="237" t="s">
        <v>260</v>
      </c>
    </row>
    <row r="3817" spans="1:36">
      <c r="A3817" s="237" t="str">
        <f t="shared" si="638"/>
        <v>0450700257放課後等デイサービス</v>
      </c>
      <c r="B3817" s="237" t="s">
        <v>2128</v>
      </c>
      <c r="C3817" s="237" t="s">
        <v>2132</v>
      </c>
      <c r="D3817" s="240" t="str">
        <f t="shared" ref="D3817:D3880" si="639">DBCS(C3817)</f>
        <v>ナトリシ</v>
      </c>
      <c r="E3817" s="237" t="s">
        <v>2133</v>
      </c>
      <c r="F3817" s="237" t="str">
        <f t="shared" ref="F3817:F3880" si="640">LEFT(E3817,3)</f>
        <v>981</v>
      </c>
      <c r="G3817" s="237" t="str">
        <f t="shared" ref="G3817:G3880" si="641">RIGHT(E3817,4)</f>
        <v>1292</v>
      </c>
      <c r="H3817" s="237" t="s">
        <v>16199</v>
      </c>
      <c r="I3817" s="237" t="str">
        <f t="shared" ref="I3817:I3880" si="642">SUBSTITUTE(H3817,"宮城県","")</f>
        <v>名取市増田字柳田８０</v>
      </c>
      <c r="J3817" s="237" t="s">
        <v>16200</v>
      </c>
      <c r="K3817" s="237" t="s">
        <v>2136</v>
      </c>
      <c r="L3817" s="237" t="s">
        <v>323</v>
      </c>
      <c r="M3817" s="237" t="s">
        <v>16201</v>
      </c>
      <c r="N3817" s="237" t="s">
        <v>2138</v>
      </c>
      <c r="O3817" s="237" t="s">
        <v>2139</v>
      </c>
      <c r="P3817" s="237" t="s">
        <v>2130</v>
      </c>
      <c r="Q3817" s="237" t="s">
        <v>2128</v>
      </c>
      <c r="R3817" s="237" t="s">
        <v>16205</v>
      </c>
      <c r="S3817" s="237" t="s">
        <v>2141</v>
      </c>
      <c r="T3817" s="237" t="s">
        <v>2141</v>
      </c>
      <c r="U3817" s="237" t="s">
        <v>16206</v>
      </c>
      <c r="V3817" s="237" t="s">
        <v>114</v>
      </c>
      <c r="W3817" s="237"/>
      <c r="X3817" s="237"/>
      <c r="Y3817" s="237" t="s">
        <v>2138</v>
      </c>
      <c r="Z3817" s="237" t="s">
        <v>2139</v>
      </c>
      <c r="AA3817" s="237" t="str">
        <f t="shared" ref="AA3817:AA3880" si="643">DBCS(Z3817)</f>
        <v>ワカタケエン</v>
      </c>
      <c r="AB3817" s="237" t="s">
        <v>2130</v>
      </c>
      <c r="AC3817" s="237" t="str">
        <f t="shared" ref="AC3817:AC3880" si="644">LEFT(AB3817,3)</f>
        <v>981</v>
      </c>
      <c r="AD3817" s="237" t="str">
        <f t="shared" ref="AD3817:AD3880" si="645">RIGHT(AB3817,4)</f>
        <v>1224</v>
      </c>
      <c r="AE3817" s="237" t="s">
        <v>2128</v>
      </c>
      <c r="AF3817" s="237" t="s">
        <v>16205</v>
      </c>
      <c r="AG3817" s="237" t="str">
        <f t="shared" ref="AG3817:AG3880" si="646">SUBSTITUTE(AF3817,"宮城県","")</f>
        <v>名取市増田一丁目８－３２</v>
      </c>
      <c r="AH3817" s="237" t="s">
        <v>2141</v>
      </c>
      <c r="AI3817" s="237" t="s">
        <v>2141</v>
      </c>
      <c r="AJ3817" s="237" t="s">
        <v>332</v>
      </c>
    </row>
    <row r="3818" spans="1:36">
      <c r="A3818" s="237" t="str">
        <f t="shared" si="638"/>
        <v>0450700265児童発達支援</v>
      </c>
      <c r="B3818" s="237" t="s">
        <v>2259</v>
      </c>
      <c r="C3818" s="237" t="s">
        <v>2260</v>
      </c>
      <c r="D3818" s="240" t="str">
        <f t="shared" si="639"/>
        <v>イッパンシャダンホウジン　ユウユウカイ</v>
      </c>
      <c r="E3818" s="237" t="s">
        <v>7473</v>
      </c>
      <c r="F3818" s="237" t="str">
        <f t="shared" si="640"/>
        <v>981</v>
      </c>
      <c r="G3818" s="237" t="str">
        <f t="shared" si="641"/>
        <v>0923</v>
      </c>
      <c r="H3818" s="237" t="s">
        <v>16207</v>
      </c>
      <c r="I3818" s="237" t="str">
        <f t="shared" si="642"/>
        <v>仙台市青葉区東勝山三丁目３２番１０号</v>
      </c>
      <c r="J3818" s="237" t="s">
        <v>16208</v>
      </c>
      <c r="K3818" s="237" t="s">
        <v>16209</v>
      </c>
      <c r="L3818" s="237" t="s">
        <v>901</v>
      </c>
      <c r="M3818" s="237" t="s">
        <v>7628</v>
      </c>
      <c r="N3818" s="237" t="s">
        <v>16210</v>
      </c>
      <c r="O3818" s="237" t="s">
        <v>16211</v>
      </c>
      <c r="P3818" s="237" t="s">
        <v>2157</v>
      </c>
      <c r="Q3818" s="237" t="s">
        <v>2128</v>
      </c>
      <c r="R3818" s="237" t="s">
        <v>2270</v>
      </c>
      <c r="S3818" s="237" t="s">
        <v>2268</v>
      </c>
      <c r="T3818" s="237" t="s">
        <v>2268</v>
      </c>
      <c r="U3818" s="237" t="s">
        <v>16212</v>
      </c>
      <c r="V3818" s="237" t="s">
        <v>112</v>
      </c>
      <c r="W3818" s="237" t="s">
        <v>15933</v>
      </c>
      <c r="X3818" s="237"/>
      <c r="Y3818" s="237" t="s">
        <v>16213</v>
      </c>
      <c r="Z3818" s="237" t="s">
        <v>16211</v>
      </c>
      <c r="AA3818" s="237" t="str">
        <f t="shared" si="643"/>
        <v>Ａｎｄ　Ｙｏｕ　ナトリ</v>
      </c>
      <c r="AB3818" s="237" t="s">
        <v>2157</v>
      </c>
      <c r="AC3818" s="237" t="str">
        <f t="shared" si="644"/>
        <v>981</v>
      </c>
      <c r="AD3818" s="237" t="str">
        <f t="shared" si="645"/>
        <v>1242</v>
      </c>
      <c r="AE3818" s="237" t="s">
        <v>2128</v>
      </c>
      <c r="AF3818" s="237" t="s">
        <v>2270</v>
      </c>
      <c r="AG3818" s="237" t="str">
        <f t="shared" si="646"/>
        <v>名取市那智が丘１－５－２１</v>
      </c>
      <c r="AH3818" s="237" t="s">
        <v>2268</v>
      </c>
      <c r="AI3818" s="237" t="s">
        <v>2268</v>
      </c>
      <c r="AJ3818" s="237" t="s">
        <v>332</v>
      </c>
    </row>
    <row r="3819" spans="1:36">
      <c r="A3819" s="237" t="str">
        <f t="shared" si="638"/>
        <v>0450700273放課後等デイサービス</v>
      </c>
      <c r="B3819" s="237" t="s">
        <v>2259</v>
      </c>
      <c r="C3819" s="237" t="s">
        <v>2260</v>
      </c>
      <c r="D3819" s="240" t="str">
        <f t="shared" si="639"/>
        <v>イッパンシャダンホウジン　ユウユウカイ</v>
      </c>
      <c r="E3819" s="237" t="s">
        <v>7473</v>
      </c>
      <c r="F3819" s="237" t="str">
        <f t="shared" si="640"/>
        <v>981</v>
      </c>
      <c r="G3819" s="237" t="str">
        <f t="shared" si="641"/>
        <v>0923</v>
      </c>
      <c r="H3819" s="237" t="s">
        <v>16207</v>
      </c>
      <c r="I3819" s="237" t="str">
        <f t="shared" si="642"/>
        <v>仙台市青葉区東勝山三丁目３２番１０号</v>
      </c>
      <c r="J3819" s="237" t="s">
        <v>16208</v>
      </c>
      <c r="K3819" s="237" t="s">
        <v>16209</v>
      </c>
      <c r="L3819" s="237" t="s">
        <v>901</v>
      </c>
      <c r="M3819" s="237" t="s">
        <v>7628</v>
      </c>
      <c r="N3819" s="237" t="s">
        <v>16213</v>
      </c>
      <c r="O3819" s="237" t="s">
        <v>16211</v>
      </c>
      <c r="P3819" s="237" t="s">
        <v>2497</v>
      </c>
      <c r="Q3819" s="237" t="s">
        <v>2128</v>
      </c>
      <c r="R3819" s="237" t="s">
        <v>16214</v>
      </c>
      <c r="S3819" s="237" t="s">
        <v>2268</v>
      </c>
      <c r="T3819" s="237" t="s">
        <v>7796</v>
      </c>
      <c r="U3819" s="237" t="s">
        <v>16215</v>
      </c>
      <c r="V3819" s="237" t="s">
        <v>114</v>
      </c>
      <c r="W3819" s="237"/>
      <c r="X3819" s="237"/>
      <c r="Y3819" s="237" t="s">
        <v>16213</v>
      </c>
      <c r="Z3819" s="237" t="s">
        <v>16211</v>
      </c>
      <c r="AA3819" s="237" t="str">
        <f t="shared" si="643"/>
        <v>Ａｎｄ　Ｙｏｕ　ナトリ</v>
      </c>
      <c r="AB3819" s="237" t="s">
        <v>2497</v>
      </c>
      <c r="AC3819" s="237" t="str">
        <f t="shared" si="644"/>
        <v>981</v>
      </c>
      <c r="AD3819" s="237" t="str">
        <f t="shared" si="645"/>
        <v>1231</v>
      </c>
      <c r="AE3819" s="237" t="s">
        <v>2128</v>
      </c>
      <c r="AF3819" s="237" t="s">
        <v>16216</v>
      </c>
      <c r="AG3819" s="237" t="str">
        <f t="shared" si="646"/>
        <v>名取市手倉田字八幡182-1</v>
      </c>
      <c r="AH3819" s="237" t="s">
        <v>16217</v>
      </c>
      <c r="AI3819" s="237" t="s">
        <v>16217</v>
      </c>
      <c r="AJ3819" s="237" t="s">
        <v>260</v>
      </c>
    </row>
    <row r="3820" spans="1:36">
      <c r="A3820" s="237" t="str">
        <f t="shared" si="638"/>
        <v>0450700281児童発達支援</v>
      </c>
      <c r="B3820" s="237" t="s">
        <v>2259</v>
      </c>
      <c r="C3820" s="237" t="s">
        <v>2260</v>
      </c>
      <c r="D3820" s="240" t="str">
        <f t="shared" si="639"/>
        <v>イッパンシャダンホウジン　ユウユウカイ</v>
      </c>
      <c r="E3820" s="237" t="s">
        <v>7473</v>
      </c>
      <c r="F3820" s="237" t="str">
        <f t="shared" si="640"/>
        <v>981</v>
      </c>
      <c r="G3820" s="237" t="str">
        <f t="shared" si="641"/>
        <v>0923</v>
      </c>
      <c r="H3820" s="237" t="s">
        <v>16207</v>
      </c>
      <c r="I3820" s="237" t="str">
        <f t="shared" si="642"/>
        <v>仙台市青葉区東勝山三丁目３２番１０号</v>
      </c>
      <c r="J3820" s="237" t="s">
        <v>16208</v>
      </c>
      <c r="K3820" s="237" t="s">
        <v>16209</v>
      </c>
      <c r="L3820" s="237" t="s">
        <v>901</v>
      </c>
      <c r="M3820" s="237" t="s">
        <v>7628</v>
      </c>
      <c r="N3820" s="237" t="s">
        <v>2271</v>
      </c>
      <c r="O3820" s="237" t="s">
        <v>16218</v>
      </c>
      <c r="P3820" s="237" t="s">
        <v>2273</v>
      </c>
      <c r="Q3820" s="237" t="s">
        <v>2128</v>
      </c>
      <c r="R3820" s="237" t="s">
        <v>16219</v>
      </c>
      <c r="S3820" s="237" t="s">
        <v>2268</v>
      </c>
      <c r="T3820" s="237" t="s">
        <v>16220</v>
      </c>
      <c r="U3820" s="237" t="s">
        <v>16221</v>
      </c>
      <c r="V3820" s="237" t="s">
        <v>112</v>
      </c>
      <c r="W3820" s="237" t="s">
        <v>15933</v>
      </c>
      <c r="X3820" s="237"/>
      <c r="Y3820" s="237" t="s">
        <v>2271</v>
      </c>
      <c r="Z3820" s="237" t="s">
        <v>16218</v>
      </c>
      <c r="AA3820" s="237" t="str">
        <f t="shared" si="643"/>
        <v>Ａｎｄ　Ｙｏｕノオカ</v>
      </c>
      <c r="AB3820" s="237" t="s">
        <v>2273</v>
      </c>
      <c r="AC3820" s="237" t="str">
        <f t="shared" si="644"/>
        <v>981</v>
      </c>
      <c r="AD3820" s="237" t="str">
        <f t="shared" si="645"/>
        <v>1244</v>
      </c>
      <c r="AE3820" s="237" t="s">
        <v>2128</v>
      </c>
      <c r="AF3820" s="237" t="s">
        <v>16219</v>
      </c>
      <c r="AG3820" s="237" t="str">
        <f t="shared" si="646"/>
        <v>名取市那智が丘１－５－２２</v>
      </c>
      <c r="AH3820" s="237" t="s">
        <v>2268</v>
      </c>
      <c r="AI3820" s="237" t="s">
        <v>16220</v>
      </c>
      <c r="AJ3820" s="237" t="s">
        <v>332</v>
      </c>
    </row>
    <row r="3821" spans="1:36">
      <c r="A3821" s="237" t="str">
        <f t="shared" si="638"/>
        <v>0450700299放課後等デイサービス</v>
      </c>
      <c r="B3821" s="237" t="s">
        <v>2259</v>
      </c>
      <c r="C3821" s="237" t="s">
        <v>2260</v>
      </c>
      <c r="D3821" s="240" t="str">
        <f t="shared" si="639"/>
        <v>イッパンシャダンホウジン　ユウユウカイ</v>
      </c>
      <c r="E3821" s="237" t="s">
        <v>7473</v>
      </c>
      <c r="F3821" s="237" t="str">
        <f t="shared" si="640"/>
        <v>981</v>
      </c>
      <c r="G3821" s="237" t="str">
        <f t="shared" si="641"/>
        <v>0923</v>
      </c>
      <c r="H3821" s="237" t="s">
        <v>16207</v>
      </c>
      <c r="I3821" s="237" t="str">
        <f t="shared" si="642"/>
        <v>仙台市青葉区東勝山三丁目３２番１０号</v>
      </c>
      <c r="J3821" s="237" t="s">
        <v>16208</v>
      </c>
      <c r="K3821" s="237" t="s">
        <v>16209</v>
      </c>
      <c r="L3821" s="237" t="s">
        <v>901</v>
      </c>
      <c r="M3821" s="237" t="s">
        <v>7628</v>
      </c>
      <c r="N3821" s="237" t="s">
        <v>2271</v>
      </c>
      <c r="O3821" s="237" t="s">
        <v>16218</v>
      </c>
      <c r="P3821" s="237" t="s">
        <v>2273</v>
      </c>
      <c r="Q3821" s="237" t="s">
        <v>2128</v>
      </c>
      <c r="R3821" s="237" t="s">
        <v>16219</v>
      </c>
      <c r="S3821" s="237" t="s">
        <v>2268</v>
      </c>
      <c r="T3821" s="237" t="s">
        <v>16220</v>
      </c>
      <c r="U3821" s="237" t="s">
        <v>16222</v>
      </c>
      <c r="V3821" s="237" t="s">
        <v>114</v>
      </c>
      <c r="W3821" s="237"/>
      <c r="X3821" s="237"/>
      <c r="Y3821" s="237" t="s">
        <v>2271</v>
      </c>
      <c r="Z3821" s="237" t="s">
        <v>16218</v>
      </c>
      <c r="AA3821" s="237" t="str">
        <f t="shared" si="643"/>
        <v>Ａｎｄ　Ｙｏｕノオカ</v>
      </c>
      <c r="AB3821" s="237" t="s">
        <v>2273</v>
      </c>
      <c r="AC3821" s="237" t="str">
        <f t="shared" si="644"/>
        <v>981</v>
      </c>
      <c r="AD3821" s="237" t="str">
        <f t="shared" si="645"/>
        <v>1244</v>
      </c>
      <c r="AE3821" s="237" t="s">
        <v>2128</v>
      </c>
      <c r="AF3821" s="237" t="s">
        <v>16219</v>
      </c>
      <c r="AG3821" s="237" t="str">
        <f t="shared" si="646"/>
        <v>名取市那智が丘１－５－２２</v>
      </c>
      <c r="AH3821" s="237" t="s">
        <v>2268</v>
      </c>
      <c r="AI3821" s="237" t="s">
        <v>16220</v>
      </c>
      <c r="AJ3821" s="237" t="s">
        <v>332</v>
      </c>
    </row>
    <row r="3822" spans="1:36">
      <c r="A3822" s="237" t="str">
        <f t="shared" si="638"/>
        <v>0450700307児童発達支援</v>
      </c>
      <c r="B3822" s="237" t="s">
        <v>2277</v>
      </c>
      <c r="C3822" s="237" t="s">
        <v>2278</v>
      </c>
      <c r="D3822" s="240" t="str">
        <f t="shared" si="639"/>
        <v>トクテイヒエイリカツドウホウジンヒヨコカイ</v>
      </c>
      <c r="E3822" s="237" t="s">
        <v>2279</v>
      </c>
      <c r="F3822" s="237" t="str">
        <f t="shared" si="640"/>
        <v>989</v>
      </c>
      <c r="G3822" s="237" t="str">
        <f t="shared" si="641"/>
        <v>2432</v>
      </c>
      <c r="H3822" s="237" t="s">
        <v>16223</v>
      </c>
      <c r="I3822" s="237" t="str">
        <f t="shared" si="642"/>
        <v>岩沼市中央3-2-3森川ビル3階</v>
      </c>
      <c r="J3822" s="237" t="s">
        <v>2281</v>
      </c>
      <c r="K3822" s="237" t="s">
        <v>2281</v>
      </c>
      <c r="L3822" s="237" t="s">
        <v>248</v>
      </c>
      <c r="M3822" s="237" t="s">
        <v>2283</v>
      </c>
      <c r="N3822" s="237" t="s">
        <v>2284</v>
      </c>
      <c r="O3822" s="237" t="s">
        <v>2285</v>
      </c>
      <c r="P3822" s="237" t="s">
        <v>2130</v>
      </c>
      <c r="Q3822" s="237" t="s">
        <v>2128</v>
      </c>
      <c r="R3822" s="237" t="s">
        <v>16224</v>
      </c>
      <c r="S3822" s="237" t="s">
        <v>2287</v>
      </c>
      <c r="T3822" s="237" t="s">
        <v>2287</v>
      </c>
      <c r="U3822" s="237" t="s">
        <v>16225</v>
      </c>
      <c r="V3822" s="237" t="s">
        <v>112</v>
      </c>
      <c r="W3822" s="237" t="s">
        <v>15933</v>
      </c>
      <c r="X3822" s="237"/>
      <c r="Y3822" s="237" t="s">
        <v>2284</v>
      </c>
      <c r="Z3822" s="237" t="s">
        <v>2285</v>
      </c>
      <c r="AA3822" s="237" t="str">
        <f t="shared" si="643"/>
        <v>ピッピナトリ</v>
      </c>
      <c r="AB3822" s="237" t="s">
        <v>2130</v>
      </c>
      <c r="AC3822" s="237" t="str">
        <f t="shared" si="644"/>
        <v>981</v>
      </c>
      <c r="AD3822" s="237" t="str">
        <f t="shared" si="645"/>
        <v>1224</v>
      </c>
      <c r="AE3822" s="237" t="s">
        <v>2128</v>
      </c>
      <c r="AF3822" s="237" t="s">
        <v>16224</v>
      </c>
      <c r="AG3822" s="237" t="str">
        <f t="shared" si="646"/>
        <v>名取市増田１－１３－１</v>
      </c>
      <c r="AH3822" s="237" t="s">
        <v>2287</v>
      </c>
      <c r="AI3822" s="237" t="s">
        <v>2287</v>
      </c>
      <c r="AJ3822" s="237" t="s">
        <v>332</v>
      </c>
    </row>
    <row r="3823" spans="1:36">
      <c r="A3823" s="237" t="str">
        <f t="shared" si="638"/>
        <v>0450700315児童発達支援</v>
      </c>
      <c r="B3823" s="237" t="s">
        <v>2277</v>
      </c>
      <c r="C3823" s="237" t="s">
        <v>2278</v>
      </c>
      <c r="D3823" s="240" t="str">
        <f t="shared" si="639"/>
        <v>トクテイヒエイリカツドウホウジンヒヨコカイ</v>
      </c>
      <c r="E3823" s="237" t="s">
        <v>2279</v>
      </c>
      <c r="F3823" s="237" t="str">
        <f t="shared" si="640"/>
        <v>989</v>
      </c>
      <c r="G3823" s="237" t="str">
        <f t="shared" si="641"/>
        <v>2432</v>
      </c>
      <c r="H3823" s="237" t="s">
        <v>16223</v>
      </c>
      <c r="I3823" s="237" t="str">
        <f t="shared" si="642"/>
        <v>岩沼市中央3-2-3森川ビル3階</v>
      </c>
      <c r="J3823" s="237" t="s">
        <v>2281</v>
      </c>
      <c r="K3823" s="237" t="s">
        <v>2281</v>
      </c>
      <c r="L3823" s="237" t="s">
        <v>248</v>
      </c>
      <c r="M3823" s="237" t="s">
        <v>2283</v>
      </c>
      <c r="N3823" s="237" t="s">
        <v>2284</v>
      </c>
      <c r="O3823" s="237" t="s">
        <v>2285</v>
      </c>
      <c r="P3823" s="237" t="s">
        <v>2130</v>
      </c>
      <c r="Q3823" s="237" t="s">
        <v>2128</v>
      </c>
      <c r="R3823" s="237" t="s">
        <v>16224</v>
      </c>
      <c r="S3823" s="237" t="s">
        <v>2287</v>
      </c>
      <c r="T3823" s="237" t="s">
        <v>2287</v>
      </c>
      <c r="U3823" s="237" t="s">
        <v>16226</v>
      </c>
      <c r="V3823" s="237" t="s">
        <v>112</v>
      </c>
      <c r="W3823" s="237" t="s">
        <v>15933</v>
      </c>
      <c r="X3823" s="237"/>
      <c r="Y3823" s="237" t="s">
        <v>2284</v>
      </c>
      <c r="Z3823" s="237" t="s">
        <v>2285</v>
      </c>
      <c r="AA3823" s="237" t="str">
        <f t="shared" si="643"/>
        <v>ピッピナトリ</v>
      </c>
      <c r="AB3823" s="237" t="s">
        <v>2130</v>
      </c>
      <c r="AC3823" s="237" t="str">
        <f t="shared" si="644"/>
        <v>981</v>
      </c>
      <c r="AD3823" s="237" t="str">
        <f t="shared" si="645"/>
        <v>1224</v>
      </c>
      <c r="AE3823" s="237" t="s">
        <v>2128</v>
      </c>
      <c r="AF3823" s="237" t="s">
        <v>16224</v>
      </c>
      <c r="AG3823" s="237" t="str">
        <f t="shared" si="646"/>
        <v>名取市増田１－１３－１</v>
      </c>
      <c r="AH3823" s="237" t="s">
        <v>2287</v>
      </c>
      <c r="AI3823" s="237" t="s">
        <v>2287</v>
      </c>
      <c r="AJ3823" s="237" t="s">
        <v>332</v>
      </c>
    </row>
    <row r="3824" spans="1:36">
      <c r="A3824" s="237" t="str">
        <f t="shared" si="638"/>
        <v>0450700315放課後等デイサービス</v>
      </c>
      <c r="B3824" s="237" t="s">
        <v>2277</v>
      </c>
      <c r="C3824" s="237" t="s">
        <v>2278</v>
      </c>
      <c r="D3824" s="240" t="str">
        <f t="shared" si="639"/>
        <v>トクテイヒエイリカツドウホウジンヒヨコカイ</v>
      </c>
      <c r="E3824" s="237" t="s">
        <v>2279</v>
      </c>
      <c r="F3824" s="237" t="str">
        <f t="shared" si="640"/>
        <v>989</v>
      </c>
      <c r="G3824" s="237" t="str">
        <f t="shared" si="641"/>
        <v>2432</v>
      </c>
      <c r="H3824" s="237" t="s">
        <v>16223</v>
      </c>
      <c r="I3824" s="237" t="str">
        <f t="shared" si="642"/>
        <v>岩沼市中央3-2-3森川ビル3階</v>
      </c>
      <c r="J3824" s="237" t="s">
        <v>2281</v>
      </c>
      <c r="K3824" s="237" t="s">
        <v>2281</v>
      </c>
      <c r="L3824" s="237" t="s">
        <v>248</v>
      </c>
      <c r="M3824" s="237" t="s">
        <v>2283</v>
      </c>
      <c r="N3824" s="237" t="s">
        <v>2284</v>
      </c>
      <c r="O3824" s="237" t="s">
        <v>2285</v>
      </c>
      <c r="P3824" s="237" t="s">
        <v>2130</v>
      </c>
      <c r="Q3824" s="237" t="s">
        <v>2128</v>
      </c>
      <c r="R3824" s="237" t="s">
        <v>16224</v>
      </c>
      <c r="S3824" s="237" t="s">
        <v>2287</v>
      </c>
      <c r="T3824" s="237" t="s">
        <v>2287</v>
      </c>
      <c r="U3824" s="237" t="s">
        <v>16226</v>
      </c>
      <c r="V3824" s="237" t="s">
        <v>114</v>
      </c>
      <c r="W3824" s="237"/>
      <c r="X3824" s="237"/>
      <c r="Y3824" s="237" t="s">
        <v>2284</v>
      </c>
      <c r="Z3824" s="237" t="s">
        <v>2285</v>
      </c>
      <c r="AA3824" s="237" t="str">
        <f t="shared" si="643"/>
        <v>ピッピナトリ</v>
      </c>
      <c r="AB3824" s="237" t="s">
        <v>2130</v>
      </c>
      <c r="AC3824" s="237" t="str">
        <f t="shared" si="644"/>
        <v>981</v>
      </c>
      <c r="AD3824" s="237" t="str">
        <f t="shared" si="645"/>
        <v>1224</v>
      </c>
      <c r="AE3824" s="237" t="s">
        <v>2128</v>
      </c>
      <c r="AF3824" s="237" t="s">
        <v>16224</v>
      </c>
      <c r="AG3824" s="237" t="str">
        <f t="shared" si="646"/>
        <v>名取市増田１－１３－１</v>
      </c>
      <c r="AH3824" s="237" t="s">
        <v>2287</v>
      </c>
      <c r="AI3824" s="237" t="s">
        <v>2287</v>
      </c>
      <c r="AJ3824" s="237" t="s">
        <v>332</v>
      </c>
    </row>
    <row r="3825" spans="1:36">
      <c r="A3825" s="237" t="str">
        <f t="shared" si="638"/>
        <v>0450700323保育所等訪問支援</v>
      </c>
      <c r="B3825" s="237" t="s">
        <v>2277</v>
      </c>
      <c r="C3825" s="237" t="s">
        <v>2278</v>
      </c>
      <c r="D3825" s="240" t="str">
        <f t="shared" si="639"/>
        <v>トクテイヒエイリカツドウホウジンヒヨコカイ</v>
      </c>
      <c r="E3825" s="237" t="s">
        <v>2279</v>
      </c>
      <c r="F3825" s="237" t="str">
        <f t="shared" si="640"/>
        <v>989</v>
      </c>
      <c r="G3825" s="237" t="str">
        <f t="shared" si="641"/>
        <v>2432</v>
      </c>
      <c r="H3825" s="237" t="s">
        <v>16223</v>
      </c>
      <c r="I3825" s="237" t="str">
        <f t="shared" si="642"/>
        <v>岩沼市中央3-2-3森川ビル3階</v>
      </c>
      <c r="J3825" s="237" t="s">
        <v>2281</v>
      </c>
      <c r="K3825" s="237" t="s">
        <v>2281</v>
      </c>
      <c r="L3825" s="237" t="s">
        <v>248</v>
      </c>
      <c r="M3825" s="237" t="s">
        <v>2283</v>
      </c>
      <c r="N3825" s="237" t="s">
        <v>2284</v>
      </c>
      <c r="O3825" s="237" t="s">
        <v>2285</v>
      </c>
      <c r="P3825" s="237" t="s">
        <v>2130</v>
      </c>
      <c r="Q3825" s="237" t="s">
        <v>2128</v>
      </c>
      <c r="R3825" s="237" t="s">
        <v>16224</v>
      </c>
      <c r="S3825" s="237" t="s">
        <v>2287</v>
      </c>
      <c r="T3825" s="237" t="s">
        <v>2287</v>
      </c>
      <c r="U3825" s="237" t="s">
        <v>16227</v>
      </c>
      <c r="V3825" s="237" t="s">
        <v>116</v>
      </c>
      <c r="W3825" s="237"/>
      <c r="X3825" s="237"/>
      <c r="Y3825" s="237" t="s">
        <v>16228</v>
      </c>
      <c r="Z3825" s="237" t="s">
        <v>16229</v>
      </c>
      <c r="AA3825" s="237" t="str">
        <f t="shared" si="643"/>
        <v>ピッピ　ナトリ</v>
      </c>
      <c r="AB3825" s="237" t="s">
        <v>2130</v>
      </c>
      <c r="AC3825" s="237" t="str">
        <f t="shared" si="644"/>
        <v>981</v>
      </c>
      <c r="AD3825" s="237" t="str">
        <f t="shared" si="645"/>
        <v>1224</v>
      </c>
      <c r="AE3825" s="237" t="s">
        <v>2128</v>
      </c>
      <c r="AF3825" s="237" t="s">
        <v>16224</v>
      </c>
      <c r="AG3825" s="237" t="str">
        <f t="shared" si="646"/>
        <v>名取市増田１－１３－１</v>
      </c>
      <c r="AH3825" s="237" t="s">
        <v>2287</v>
      </c>
      <c r="AI3825" s="237" t="s">
        <v>2287</v>
      </c>
      <c r="AJ3825" s="237" t="s">
        <v>332</v>
      </c>
    </row>
    <row r="3826" spans="1:36">
      <c r="A3826" s="237" t="str">
        <f t="shared" si="638"/>
        <v>0450700349放課後等デイサービス</v>
      </c>
      <c r="B3826" s="237" t="s">
        <v>2259</v>
      </c>
      <c r="C3826" s="237" t="s">
        <v>2260</v>
      </c>
      <c r="D3826" s="240" t="str">
        <f t="shared" si="639"/>
        <v>イッパンシャダンホウジン　ユウユウカイ</v>
      </c>
      <c r="E3826" s="237" t="s">
        <v>7473</v>
      </c>
      <c r="F3826" s="237" t="str">
        <f t="shared" si="640"/>
        <v>981</v>
      </c>
      <c r="G3826" s="237" t="str">
        <f t="shared" si="641"/>
        <v>0923</v>
      </c>
      <c r="H3826" s="237" t="s">
        <v>16207</v>
      </c>
      <c r="I3826" s="237" t="str">
        <f t="shared" si="642"/>
        <v>仙台市青葉区東勝山三丁目３２番１０号</v>
      </c>
      <c r="J3826" s="237" t="s">
        <v>16208</v>
      </c>
      <c r="K3826" s="237" t="s">
        <v>16209</v>
      </c>
      <c r="L3826" s="237" t="s">
        <v>901</v>
      </c>
      <c r="M3826" s="237" t="s">
        <v>7628</v>
      </c>
      <c r="N3826" s="237" t="s">
        <v>16230</v>
      </c>
      <c r="O3826" s="237" t="s">
        <v>16231</v>
      </c>
      <c r="P3826" s="237" t="s">
        <v>2497</v>
      </c>
      <c r="Q3826" s="237" t="s">
        <v>2128</v>
      </c>
      <c r="R3826" s="237" t="s">
        <v>16216</v>
      </c>
      <c r="S3826" s="237" t="s">
        <v>2268</v>
      </c>
      <c r="T3826" s="237" t="s">
        <v>16232</v>
      </c>
      <c r="U3826" s="237" t="s">
        <v>16233</v>
      </c>
      <c r="V3826" s="237" t="s">
        <v>114</v>
      </c>
      <c r="W3826" s="237"/>
      <c r="X3826" s="237"/>
      <c r="Y3826" s="237" t="s">
        <v>16230</v>
      </c>
      <c r="Z3826" s="237" t="s">
        <v>16231</v>
      </c>
      <c r="AA3826" s="237" t="str">
        <f t="shared" si="643"/>
        <v>ＡｎｄＹｏｕ　フレンドパーク　ナトリ</v>
      </c>
      <c r="AB3826" s="237" t="s">
        <v>2497</v>
      </c>
      <c r="AC3826" s="237" t="str">
        <f t="shared" si="644"/>
        <v>981</v>
      </c>
      <c r="AD3826" s="237" t="str">
        <f t="shared" si="645"/>
        <v>1231</v>
      </c>
      <c r="AE3826" s="237" t="s">
        <v>2128</v>
      </c>
      <c r="AF3826" s="237" t="s">
        <v>16216</v>
      </c>
      <c r="AG3826" s="237" t="str">
        <f t="shared" si="646"/>
        <v>名取市手倉田字八幡182-1</v>
      </c>
      <c r="AH3826" s="237" t="s">
        <v>2268</v>
      </c>
      <c r="AI3826" s="237" t="s">
        <v>16232</v>
      </c>
      <c r="AJ3826" s="237" t="s">
        <v>332</v>
      </c>
    </row>
    <row r="3827" spans="1:36">
      <c r="A3827" s="237" t="str">
        <f t="shared" si="638"/>
        <v>0450700356放課後等デイサービス</v>
      </c>
      <c r="B3827" s="237" t="s">
        <v>2277</v>
      </c>
      <c r="C3827" s="237" t="s">
        <v>2278</v>
      </c>
      <c r="D3827" s="240" t="str">
        <f t="shared" si="639"/>
        <v>トクテイヒエイリカツドウホウジンヒヨコカイ</v>
      </c>
      <c r="E3827" s="237" t="s">
        <v>2279</v>
      </c>
      <c r="F3827" s="237" t="str">
        <f t="shared" si="640"/>
        <v>989</v>
      </c>
      <c r="G3827" s="237" t="str">
        <f t="shared" si="641"/>
        <v>2432</v>
      </c>
      <c r="H3827" s="237" t="s">
        <v>16223</v>
      </c>
      <c r="I3827" s="237" t="str">
        <f t="shared" si="642"/>
        <v>岩沼市中央3-2-3森川ビル3階</v>
      </c>
      <c r="J3827" s="237" t="s">
        <v>2281</v>
      </c>
      <c r="K3827" s="237" t="s">
        <v>2281</v>
      </c>
      <c r="L3827" s="237" t="s">
        <v>248</v>
      </c>
      <c r="M3827" s="237" t="s">
        <v>2283</v>
      </c>
      <c r="N3827" s="237" t="s">
        <v>2284</v>
      </c>
      <c r="O3827" s="237" t="s">
        <v>2285</v>
      </c>
      <c r="P3827" s="237" t="s">
        <v>2130</v>
      </c>
      <c r="Q3827" s="237" t="s">
        <v>2128</v>
      </c>
      <c r="R3827" s="237" t="s">
        <v>16224</v>
      </c>
      <c r="S3827" s="237" t="s">
        <v>2287</v>
      </c>
      <c r="T3827" s="237" t="s">
        <v>2287</v>
      </c>
      <c r="U3827" s="237" t="s">
        <v>16234</v>
      </c>
      <c r="V3827" s="237" t="s">
        <v>114</v>
      </c>
      <c r="W3827" s="237"/>
      <c r="X3827" s="237"/>
      <c r="Y3827" s="237" t="s">
        <v>2284</v>
      </c>
      <c r="Z3827" s="237" t="s">
        <v>2285</v>
      </c>
      <c r="AA3827" s="237" t="str">
        <f t="shared" si="643"/>
        <v>ピッピナトリ</v>
      </c>
      <c r="AB3827" s="237" t="s">
        <v>2130</v>
      </c>
      <c r="AC3827" s="237" t="str">
        <f t="shared" si="644"/>
        <v>981</v>
      </c>
      <c r="AD3827" s="237" t="str">
        <f t="shared" si="645"/>
        <v>1224</v>
      </c>
      <c r="AE3827" s="237" t="s">
        <v>2128</v>
      </c>
      <c r="AF3827" s="237" t="s">
        <v>16224</v>
      </c>
      <c r="AG3827" s="237" t="str">
        <f t="shared" si="646"/>
        <v>名取市増田１－１３－１</v>
      </c>
      <c r="AH3827" s="237" t="s">
        <v>2287</v>
      </c>
      <c r="AI3827" s="237" t="s">
        <v>2287</v>
      </c>
      <c r="AJ3827" s="237" t="s">
        <v>332</v>
      </c>
    </row>
    <row r="3828" spans="1:36">
      <c r="A3828" s="237" t="str">
        <f t="shared" si="638"/>
        <v>0450700372放課後等デイサービス</v>
      </c>
      <c r="B3828" s="237" t="s">
        <v>2389</v>
      </c>
      <c r="C3828" s="237" t="s">
        <v>16235</v>
      </c>
      <c r="D3828" s="240" t="str">
        <f t="shared" si="639"/>
        <v>カブシキカイシャゼンシン</v>
      </c>
      <c r="E3828" s="237" t="s">
        <v>2157</v>
      </c>
      <c r="F3828" s="237" t="str">
        <f t="shared" si="640"/>
        <v>981</v>
      </c>
      <c r="G3828" s="237" t="str">
        <f t="shared" si="641"/>
        <v>1242</v>
      </c>
      <c r="H3828" s="237" t="s">
        <v>2391</v>
      </c>
      <c r="I3828" s="237" t="str">
        <f t="shared" si="642"/>
        <v>名取市高舘吉田字前沖７５－１８</v>
      </c>
      <c r="J3828" s="237" t="s">
        <v>2392</v>
      </c>
      <c r="K3828" s="237" t="s">
        <v>2393</v>
      </c>
      <c r="L3828" s="237" t="s">
        <v>552</v>
      </c>
      <c r="M3828" s="237" t="s">
        <v>16236</v>
      </c>
      <c r="N3828" s="237" t="s">
        <v>16237</v>
      </c>
      <c r="O3828" s="237" t="s">
        <v>16238</v>
      </c>
      <c r="P3828" s="237" t="s">
        <v>2157</v>
      </c>
      <c r="Q3828" s="237" t="s">
        <v>2128</v>
      </c>
      <c r="R3828" s="237" t="s">
        <v>2391</v>
      </c>
      <c r="S3828" s="237" t="s">
        <v>2392</v>
      </c>
      <c r="T3828" s="237" t="s">
        <v>2393</v>
      </c>
      <c r="U3828" s="237" t="s">
        <v>16239</v>
      </c>
      <c r="V3828" s="237" t="s">
        <v>114</v>
      </c>
      <c r="W3828" s="237"/>
      <c r="X3828" s="237"/>
      <c r="Y3828" s="237" t="s">
        <v>16237</v>
      </c>
      <c r="Z3828" s="237" t="s">
        <v>16238</v>
      </c>
      <c r="AA3828" s="237" t="str">
        <f t="shared" si="643"/>
        <v>アバンツァーレスポーツ</v>
      </c>
      <c r="AB3828" s="237" t="s">
        <v>2157</v>
      </c>
      <c r="AC3828" s="237" t="str">
        <f t="shared" si="644"/>
        <v>981</v>
      </c>
      <c r="AD3828" s="237" t="str">
        <f t="shared" si="645"/>
        <v>1242</v>
      </c>
      <c r="AE3828" s="237" t="s">
        <v>2128</v>
      </c>
      <c r="AF3828" s="237" t="s">
        <v>2391</v>
      </c>
      <c r="AG3828" s="237" t="str">
        <f t="shared" si="646"/>
        <v>名取市高舘吉田字前沖７５－１８</v>
      </c>
      <c r="AH3828" s="237" t="s">
        <v>2392</v>
      </c>
      <c r="AI3828" s="237" t="s">
        <v>2393</v>
      </c>
      <c r="AJ3828" s="237" t="s">
        <v>260</v>
      </c>
    </row>
    <row r="3829" spans="1:36">
      <c r="A3829" s="237" t="str">
        <f t="shared" si="638"/>
        <v>0450700380放課後等デイサービス</v>
      </c>
      <c r="B3829" s="237" t="s">
        <v>2259</v>
      </c>
      <c r="C3829" s="237" t="s">
        <v>2260</v>
      </c>
      <c r="D3829" s="240" t="str">
        <f t="shared" si="639"/>
        <v>イッパンシャダンホウジン　ユウユウカイ</v>
      </c>
      <c r="E3829" s="237" t="s">
        <v>7473</v>
      </c>
      <c r="F3829" s="237" t="str">
        <f t="shared" si="640"/>
        <v>981</v>
      </c>
      <c r="G3829" s="237" t="str">
        <f t="shared" si="641"/>
        <v>0923</v>
      </c>
      <c r="H3829" s="237" t="s">
        <v>16207</v>
      </c>
      <c r="I3829" s="237" t="str">
        <f t="shared" si="642"/>
        <v>仙台市青葉区東勝山三丁目３２番１０号</v>
      </c>
      <c r="J3829" s="237" t="s">
        <v>16208</v>
      </c>
      <c r="K3829" s="237" t="s">
        <v>16209</v>
      </c>
      <c r="L3829" s="237" t="s">
        <v>901</v>
      </c>
      <c r="M3829" s="237" t="s">
        <v>7628</v>
      </c>
      <c r="N3829" s="237" t="s">
        <v>16240</v>
      </c>
      <c r="O3829" s="237" t="s">
        <v>16241</v>
      </c>
      <c r="P3829" s="237" t="s">
        <v>2130</v>
      </c>
      <c r="Q3829" s="237" t="s">
        <v>2128</v>
      </c>
      <c r="R3829" s="237" t="s">
        <v>16242</v>
      </c>
      <c r="S3829" s="237" t="s">
        <v>2268</v>
      </c>
      <c r="T3829" s="237" t="s">
        <v>7796</v>
      </c>
      <c r="U3829" s="237" t="s">
        <v>16243</v>
      </c>
      <c r="V3829" s="237" t="s">
        <v>114</v>
      </c>
      <c r="W3829" s="237"/>
      <c r="X3829" s="237"/>
      <c r="Y3829" s="237" t="s">
        <v>16240</v>
      </c>
      <c r="Z3829" s="237" t="s">
        <v>16241</v>
      </c>
      <c r="AA3829" s="237" t="str">
        <f t="shared" si="643"/>
        <v>アンドユウ　ワクワクハウス</v>
      </c>
      <c r="AB3829" s="237" t="s">
        <v>2130</v>
      </c>
      <c r="AC3829" s="237" t="str">
        <f t="shared" si="644"/>
        <v>981</v>
      </c>
      <c r="AD3829" s="237" t="str">
        <f t="shared" si="645"/>
        <v>1224</v>
      </c>
      <c r="AE3829" s="237" t="s">
        <v>2128</v>
      </c>
      <c r="AF3829" s="237" t="s">
        <v>16242</v>
      </c>
      <c r="AG3829" s="237" t="str">
        <f t="shared" si="646"/>
        <v>名取市増田5丁目1-5</v>
      </c>
      <c r="AH3829" s="237" t="s">
        <v>2268</v>
      </c>
      <c r="AI3829" s="237" t="s">
        <v>7796</v>
      </c>
      <c r="AJ3829" s="237" t="s">
        <v>332</v>
      </c>
    </row>
    <row r="3830" spans="1:36">
      <c r="A3830" s="237" t="str">
        <f t="shared" si="638"/>
        <v>0450700398放課後等デイサービス</v>
      </c>
      <c r="B3830" s="237" t="s">
        <v>3245</v>
      </c>
      <c r="C3830" s="237" t="s">
        <v>3246</v>
      </c>
      <c r="D3830" s="240" t="str">
        <f t="shared" si="639"/>
        <v>カブシキガイシャヒヨコホールディングス</v>
      </c>
      <c r="E3830" s="237" t="s">
        <v>2279</v>
      </c>
      <c r="F3830" s="237" t="str">
        <f t="shared" si="640"/>
        <v>989</v>
      </c>
      <c r="G3830" s="237" t="str">
        <f t="shared" si="641"/>
        <v>2432</v>
      </c>
      <c r="H3830" s="237" t="s">
        <v>16244</v>
      </c>
      <c r="I3830" s="237" t="str">
        <f t="shared" si="642"/>
        <v>岩沼市中央3-2-3</v>
      </c>
      <c r="J3830" s="237" t="s">
        <v>3247</v>
      </c>
      <c r="K3830" s="237" t="s">
        <v>2282</v>
      </c>
      <c r="L3830" s="237" t="s">
        <v>339</v>
      </c>
      <c r="M3830" s="237" t="s">
        <v>2283</v>
      </c>
      <c r="N3830" s="237" t="s">
        <v>16245</v>
      </c>
      <c r="O3830" s="237" t="s">
        <v>16246</v>
      </c>
      <c r="P3830" s="237" t="s">
        <v>16247</v>
      </c>
      <c r="Q3830" s="237" t="s">
        <v>2128</v>
      </c>
      <c r="R3830" s="237" t="s">
        <v>16248</v>
      </c>
      <c r="S3830" s="237" t="s">
        <v>16249</v>
      </c>
      <c r="T3830" s="237" t="s">
        <v>16249</v>
      </c>
      <c r="U3830" s="237" t="s">
        <v>16250</v>
      </c>
      <c r="V3830" s="237" t="s">
        <v>114</v>
      </c>
      <c r="W3830" s="237"/>
      <c r="X3830" s="237"/>
      <c r="Y3830" s="237" t="s">
        <v>16245</v>
      </c>
      <c r="Z3830" s="237" t="s">
        <v>16246</v>
      </c>
      <c r="AA3830" s="237" t="str">
        <f t="shared" si="643"/>
        <v>ホウカゴトウデイサービス　エ～ル</v>
      </c>
      <c r="AB3830" s="237" t="s">
        <v>16247</v>
      </c>
      <c r="AC3830" s="237" t="str">
        <f t="shared" si="644"/>
        <v>981</v>
      </c>
      <c r="AD3830" s="237" t="str">
        <f t="shared" si="645"/>
        <v>1233</v>
      </c>
      <c r="AE3830" s="237" t="s">
        <v>2128</v>
      </c>
      <c r="AF3830" s="237" t="s">
        <v>16248</v>
      </c>
      <c r="AG3830" s="237" t="str">
        <f t="shared" si="646"/>
        <v>名取市小山2-10-19</v>
      </c>
      <c r="AH3830" s="237" t="s">
        <v>16249</v>
      </c>
      <c r="AI3830" s="237" t="s">
        <v>16249</v>
      </c>
      <c r="AJ3830" s="237" t="s">
        <v>332</v>
      </c>
    </row>
    <row r="3831" spans="1:36">
      <c r="A3831" s="237" t="str">
        <f t="shared" si="638"/>
        <v>0450700406児童発達支援</v>
      </c>
      <c r="B3831" s="237" t="s">
        <v>16251</v>
      </c>
      <c r="C3831" s="237" t="s">
        <v>16252</v>
      </c>
      <c r="D3831" s="240" t="str">
        <f t="shared" si="639"/>
        <v>キラキラヒカルカブシキガイシャ</v>
      </c>
      <c r="E3831" s="237" t="s">
        <v>11498</v>
      </c>
      <c r="F3831" s="237" t="str">
        <f t="shared" si="640"/>
        <v>981</v>
      </c>
      <c r="G3831" s="237" t="str">
        <f t="shared" si="641"/>
        <v>1107</v>
      </c>
      <c r="H3831" s="237" t="s">
        <v>16253</v>
      </c>
      <c r="I3831" s="237" t="str">
        <f t="shared" si="642"/>
        <v>仙台市太白区東中田５丁目１７番１９号</v>
      </c>
      <c r="J3831" s="237" t="s">
        <v>16254</v>
      </c>
      <c r="K3831" s="237" t="s">
        <v>16255</v>
      </c>
      <c r="L3831" s="237" t="s">
        <v>339</v>
      </c>
      <c r="M3831" s="237" t="s">
        <v>16256</v>
      </c>
      <c r="N3831" s="237" t="s">
        <v>16257</v>
      </c>
      <c r="O3831" s="237" t="s">
        <v>16258</v>
      </c>
      <c r="P3831" s="237" t="s">
        <v>2306</v>
      </c>
      <c r="Q3831" s="237" t="s">
        <v>2128</v>
      </c>
      <c r="R3831" s="237" t="s">
        <v>16259</v>
      </c>
      <c r="S3831" s="237" t="s">
        <v>16260</v>
      </c>
      <c r="T3831" s="237" t="s">
        <v>16261</v>
      </c>
      <c r="U3831" s="237" t="s">
        <v>16262</v>
      </c>
      <c r="V3831" s="237" t="s">
        <v>112</v>
      </c>
      <c r="W3831" s="237" t="s">
        <v>15933</v>
      </c>
      <c r="X3831" s="237"/>
      <c r="Y3831" s="237" t="s">
        <v>16257</v>
      </c>
      <c r="Z3831" s="237" t="s">
        <v>16258</v>
      </c>
      <c r="AA3831" s="237" t="str">
        <f t="shared" si="643"/>
        <v>ミインナナカヨシ　モリセキノシタ</v>
      </c>
      <c r="AB3831" s="237" t="s">
        <v>2306</v>
      </c>
      <c r="AC3831" s="237" t="str">
        <f t="shared" si="644"/>
        <v>981</v>
      </c>
      <c r="AD3831" s="237" t="str">
        <f t="shared" si="645"/>
        <v>1227</v>
      </c>
      <c r="AE3831" s="237" t="s">
        <v>2128</v>
      </c>
      <c r="AF3831" s="237" t="s">
        <v>16259</v>
      </c>
      <c r="AG3831" s="237" t="str">
        <f t="shared" si="646"/>
        <v>名取市杜せきのした５丁目３１番４号－Ｄ棟</v>
      </c>
      <c r="AH3831" s="237" t="s">
        <v>16260</v>
      </c>
      <c r="AI3831" s="237" t="s">
        <v>16261</v>
      </c>
      <c r="AJ3831" s="237" t="s">
        <v>260</v>
      </c>
    </row>
    <row r="3832" spans="1:36">
      <c r="A3832" s="237" t="str">
        <f t="shared" si="638"/>
        <v>0450700406放課後等デイサービス</v>
      </c>
      <c r="B3832" s="237" t="s">
        <v>16251</v>
      </c>
      <c r="C3832" s="237" t="s">
        <v>16252</v>
      </c>
      <c r="D3832" s="240" t="str">
        <f t="shared" si="639"/>
        <v>キラキラヒカルカブシキガイシャ</v>
      </c>
      <c r="E3832" s="237" t="s">
        <v>11498</v>
      </c>
      <c r="F3832" s="237" t="str">
        <f t="shared" si="640"/>
        <v>981</v>
      </c>
      <c r="G3832" s="237" t="str">
        <f t="shared" si="641"/>
        <v>1107</v>
      </c>
      <c r="H3832" s="237" t="s">
        <v>16253</v>
      </c>
      <c r="I3832" s="237" t="str">
        <f t="shared" si="642"/>
        <v>仙台市太白区東中田５丁目１７番１９号</v>
      </c>
      <c r="J3832" s="237" t="s">
        <v>16254</v>
      </c>
      <c r="K3832" s="237" t="s">
        <v>16255</v>
      </c>
      <c r="L3832" s="237" t="s">
        <v>339</v>
      </c>
      <c r="M3832" s="237" t="s">
        <v>16256</v>
      </c>
      <c r="N3832" s="237" t="s">
        <v>16257</v>
      </c>
      <c r="O3832" s="237" t="s">
        <v>16258</v>
      </c>
      <c r="P3832" s="237" t="s">
        <v>2306</v>
      </c>
      <c r="Q3832" s="237" t="s">
        <v>2128</v>
      </c>
      <c r="R3832" s="237" t="s">
        <v>16259</v>
      </c>
      <c r="S3832" s="237" t="s">
        <v>16260</v>
      </c>
      <c r="T3832" s="237" t="s">
        <v>16261</v>
      </c>
      <c r="U3832" s="237" t="s">
        <v>16262</v>
      </c>
      <c r="V3832" s="237" t="s">
        <v>114</v>
      </c>
      <c r="W3832" s="237"/>
      <c r="X3832" s="237"/>
      <c r="Y3832" s="237" t="s">
        <v>16257</v>
      </c>
      <c r="Z3832" s="237" t="s">
        <v>16258</v>
      </c>
      <c r="AA3832" s="237" t="str">
        <f t="shared" si="643"/>
        <v>ミインナナカヨシ　モリセキノシタ</v>
      </c>
      <c r="AB3832" s="237" t="s">
        <v>2306</v>
      </c>
      <c r="AC3832" s="237" t="str">
        <f t="shared" si="644"/>
        <v>981</v>
      </c>
      <c r="AD3832" s="237" t="str">
        <f t="shared" si="645"/>
        <v>1227</v>
      </c>
      <c r="AE3832" s="237" t="s">
        <v>2128</v>
      </c>
      <c r="AF3832" s="237" t="s">
        <v>16259</v>
      </c>
      <c r="AG3832" s="237" t="str">
        <f t="shared" si="646"/>
        <v>名取市杜せきのした５丁目３１番４号－Ｄ棟</v>
      </c>
      <c r="AH3832" s="237" t="s">
        <v>16260</v>
      </c>
      <c r="AI3832" s="237" t="s">
        <v>16261</v>
      </c>
      <c r="AJ3832" s="237" t="s">
        <v>260</v>
      </c>
    </row>
    <row r="3833" spans="1:36">
      <c r="A3833" s="237" t="str">
        <f t="shared" si="638"/>
        <v>0450700422児童発達支援</v>
      </c>
      <c r="B3833" s="237" t="s">
        <v>16263</v>
      </c>
      <c r="C3833" s="237" t="s">
        <v>16264</v>
      </c>
      <c r="D3833" s="240" t="str">
        <f t="shared" si="639"/>
        <v>イッパンシャダンホウジンライトハウス</v>
      </c>
      <c r="E3833" s="237" t="s">
        <v>2130</v>
      </c>
      <c r="F3833" s="237" t="str">
        <f t="shared" si="640"/>
        <v>981</v>
      </c>
      <c r="G3833" s="237" t="str">
        <f t="shared" si="641"/>
        <v>1224</v>
      </c>
      <c r="H3833" s="237" t="s">
        <v>16265</v>
      </c>
      <c r="I3833" s="237" t="str">
        <f t="shared" si="642"/>
        <v>名取市増田三丁目１０－２６－１０１</v>
      </c>
      <c r="J3833" s="237" t="s">
        <v>16266</v>
      </c>
      <c r="K3833" s="237" t="s">
        <v>16267</v>
      </c>
      <c r="L3833" s="237" t="s">
        <v>901</v>
      </c>
      <c r="M3833" s="237" t="s">
        <v>16268</v>
      </c>
      <c r="N3833" s="237" t="s">
        <v>16269</v>
      </c>
      <c r="O3833" s="237" t="s">
        <v>16270</v>
      </c>
      <c r="P3833" s="237" t="s">
        <v>2130</v>
      </c>
      <c r="Q3833" s="237" t="s">
        <v>2128</v>
      </c>
      <c r="R3833" s="237" t="s">
        <v>16265</v>
      </c>
      <c r="S3833" s="237" t="s">
        <v>16271</v>
      </c>
      <c r="T3833" s="237" t="s">
        <v>16267</v>
      </c>
      <c r="U3833" s="237" t="s">
        <v>16272</v>
      </c>
      <c r="V3833" s="237" t="s">
        <v>112</v>
      </c>
      <c r="W3833" s="237" t="s">
        <v>15933</v>
      </c>
      <c r="X3833" s="237"/>
      <c r="Y3833" s="237" t="s">
        <v>16269</v>
      </c>
      <c r="Z3833" s="237" t="s">
        <v>16270</v>
      </c>
      <c r="AA3833" s="237" t="str">
        <f t="shared" si="643"/>
        <v>ライトハウスナトリ</v>
      </c>
      <c r="AB3833" s="237" t="s">
        <v>2130</v>
      </c>
      <c r="AC3833" s="237" t="str">
        <f t="shared" si="644"/>
        <v>981</v>
      </c>
      <c r="AD3833" s="237" t="str">
        <f t="shared" si="645"/>
        <v>1224</v>
      </c>
      <c r="AE3833" s="237" t="s">
        <v>2128</v>
      </c>
      <c r="AF3833" s="237" t="s">
        <v>16265</v>
      </c>
      <c r="AG3833" s="237" t="str">
        <f t="shared" si="646"/>
        <v>名取市増田三丁目１０－２６－１０１</v>
      </c>
      <c r="AH3833" s="237" t="s">
        <v>16271</v>
      </c>
      <c r="AI3833" s="237" t="s">
        <v>16267</v>
      </c>
      <c r="AJ3833" s="237" t="s">
        <v>260</v>
      </c>
    </row>
    <row r="3834" spans="1:36">
      <c r="A3834" s="237" t="str">
        <f t="shared" si="638"/>
        <v>0450700422放課後等デイサービス</v>
      </c>
      <c r="B3834" s="237" t="s">
        <v>16263</v>
      </c>
      <c r="C3834" s="237" t="s">
        <v>16264</v>
      </c>
      <c r="D3834" s="240" t="str">
        <f t="shared" si="639"/>
        <v>イッパンシャダンホウジンライトハウス</v>
      </c>
      <c r="E3834" s="237" t="s">
        <v>2130</v>
      </c>
      <c r="F3834" s="237" t="str">
        <f t="shared" si="640"/>
        <v>981</v>
      </c>
      <c r="G3834" s="237" t="str">
        <f t="shared" si="641"/>
        <v>1224</v>
      </c>
      <c r="H3834" s="237" t="s">
        <v>16265</v>
      </c>
      <c r="I3834" s="237" t="str">
        <f t="shared" si="642"/>
        <v>名取市増田三丁目１０－２６－１０１</v>
      </c>
      <c r="J3834" s="237" t="s">
        <v>16266</v>
      </c>
      <c r="K3834" s="237" t="s">
        <v>16267</v>
      </c>
      <c r="L3834" s="237" t="s">
        <v>901</v>
      </c>
      <c r="M3834" s="237" t="s">
        <v>16268</v>
      </c>
      <c r="N3834" s="237" t="s">
        <v>16269</v>
      </c>
      <c r="O3834" s="237" t="s">
        <v>16270</v>
      </c>
      <c r="P3834" s="237" t="s">
        <v>2130</v>
      </c>
      <c r="Q3834" s="237" t="s">
        <v>2128</v>
      </c>
      <c r="R3834" s="237" t="s">
        <v>16265</v>
      </c>
      <c r="S3834" s="237" t="s">
        <v>16271</v>
      </c>
      <c r="T3834" s="237" t="s">
        <v>16267</v>
      </c>
      <c r="U3834" s="237" t="s">
        <v>16272</v>
      </c>
      <c r="V3834" s="237" t="s">
        <v>114</v>
      </c>
      <c r="W3834" s="237"/>
      <c r="X3834" s="237"/>
      <c r="Y3834" s="237" t="s">
        <v>16269</v>
      </c>
      <c r="Z3834" s="237" t="s">
        <v>16270</v>
      </c>
      <c r="AA3834" s="237" t="str">
        <f t="shared" si="643"/>
        <v>ライトハウスナトリ</v>
      </c>
      <c r="AB3834" s="237" t="s">
        <v>2130</v>
      </c>
      <c r="AC3834" s="237" t="str">
        <f t="shared" si="644"/>
        <v>981</v>
      </c>
      <c r="AD3834" s="237" t="str">
        <f t="shared" si="645"/>
        <v>1224</v>
      </c>
      <c r="AE3834" s="237" t="s">
        <v>2128</v>
      </c>
      <c r="AF3834" s="237" t="s">
        <v>16265</v>
      </c>
      <c r="AG3834" s="237" t="str">
        <f t="shared" si="646"/>
        <v>名取市増田三丁目１０－２６－１０１</v>
      </c>
      <c r="AH3834" s="237" t="s">
        <v>16271</v>
      </c>
      <c r="AI3834" s="237" t="s">
        <v>16267</v>
      </c>
      <c r="AJ3834" s="237" t="s">
        <v>260</v>
      </c>
    </row>
    <row r="3835" spans="1:36">
      <c r="A3835" s="237" t="str">
        <f t="shared" si="638"/>
        <v>0450700422保育所等訪問支援</v>
      </c>
      <c r="B3835" s="237" t="s">
        <v>16263</v>
      </c>
      <c r="C3835" s="237" t="s">
        <v>16264</v>
      </c>
      <c r="D3835" s="240" t="str">
        <f t="shared" si="639"/>
        <v>イッパンシャダンホウジンライトハウス</v>
      </c>
      <c r="E3835" s="237" t="s">
        <v>2130</v>
      </c>
      <c r="F3835" s="237" t="str">
        <f t="shared" si="640"/>
        <v>981</v>
      </c>
      <c r="G3835" s="237" t="str">
        <f t="shared" si="641"/>
        <v>1224</v>
      </c>
      <c r="H3835" s="237" t="s">
        <v>16265</v>
      </c>
      <c r="I3835" s="237" t="str">
        <f t="shared" si="642"/>
        <v>名取市増田三丁目１０－２６－１０１</v>
      </c>
      <c r="J3835" s="237" t="s">
        <v>16266</v>
      </c>
      <c r="K3835" s="237" t="s">
        <v>16267</v>
      </c>
      <c r="L3835" s="237" t="s">
        <v>901</v>
      </c>
      <c r="M3835" s="237" t="s">
        <v>16268</v>
      </c>
      <c r="N3835" s="237" t="s">
        <v>16269</v>
      </c>
      <c r="O3835" s="237" t="s">
        <v>16270</v>
      </c>
      <c r="P3835" s="237" t="s">
        <v>2130</v>
      </c>
      <c r="Q3835" s="237" t="s">
        <v>2128</v>
      </c>
      <c r="R3835" s="237" t="s">
        <v>16265</v>
      </c>
      <c r="S3835" s="237" t="s">
        <v>16271</v>
      </c>
      <c r="T3835" s="237" t="s">
        <v>16267</v>
      </c>
      <c r="U3835" s="237" t="s">
        <v>16272</v>
      </c>
      <c r="V3835" s="237" t="s">
        <v>116</v>
      </c>
      <c r="W3835" s="237"/>
      <c r="X3835" s="237"/>
      <c r="Y3835" s="237" t="s">
        <v>16269</v>
      </c>
      <c r="Z3835" s="237" t="s">
        <v>16270</v>
      </c>
      <c r="AA3835" s="237" t="str">
        <f t="shared" si="643"/>
        <v>ライトハウスナトリ</v>
      </c>
      <c r="AB3835" s="237" t="s">
        <v>2130</v>
      </c>
      <c r="AC3835" s="237" t="str">
        <f t="shared" si="644"/>
        <v>981</v>
      </c>
      <c r="AD3835" s="237" t="str">
        <f t="shared" si="645"/>
        <v>1224</v>
      </c>
      <c r="AE3835" s="237" t="s">
        <v>2128</v>
      </c>
      <c r="AF3835" s="237" t="s">
        <v>16265</v>
      </c>
      <c r="AG3835" s="237" t="str">
        <f t="shared" si="646"/>
        <v>名取市増田三丁目１０－２６－１０１</v>
      </c>
      <c r="AH3835" s="237" t="s">
        <v>16273</v>
      </c>
      <c r="AI3835" s="237" t="s">
        <v>16274</v>
      </c>
      <c r="AJ3835" s="237" t="s">
        <v>260</v>
      </c>
    </row>
    <row r="3836" spans="1:36">
      <c r="A3836" s="237" t="str">
        <f t="shared" si="638"/>
        <v>0450700430児童発達支援</v>
      </c>
      <c r="B3836" s="237" t="s">
        <v>3245</v>
      </c>
      <c r="C3836" s="237" t="s">
        <v>3246</v>
      </c>
      <c r="D3836" s="240" t="str">
        <f t="shared" si="639"/>
        <v>カブシキガイシャヒヨコホールディングス</v>
      </c>
      <c r="E3836" s="237" t="s">
        <v>2279</v>
      </c>
      <c r="F3836" s="237" t="str">
        <f t="shared" si="640"/>
        <v>989</v>
      </c>
      <c r="G3836" s="237" t="str">
        <f t="shared" si="641"/>
        <v>2432</v>
      </c>
      <c r="H3836" s="237" t="s">
        <v>16244</v>
      </c>
      <c r="I3836" s="237" t="str">
        <f t="shared" si="642"/>
        <v>岩沼市中央3-2-3</v>
      </c>
      <c r="J3836" s="237" t="s">
        <v>3247</v>
      </c>
      <c r="K3836" s="237" t="s">
        <v>2282</v>
      </c>
      <c r="L3836" s="237" t="s">
        <v>339</v>
      </c>
      <c r="M3836" s="237" t="s">
        <v>2283</v>
      </c>
      <c r="N3836" s="237" t="s">
        <v>16275</v>
      </c>
      <c r="O3836" s="237" t="s">
        <v>16276</v>
      </c>
      <c r="P3836" s="237" t="s">
        <v>2130</v>
      </c>
      <c r="Q3836" s="237" t="s">
        <v>2128</v>
      </c>
      <c r="R3836" s="237" t="s">
        <v>16277</v>
      </c>
      <c r="S3836" s="237" t="s">
        <v>16278</v>
      </c>
      <c r="T3836" s="237" t="s">
        <v>16279</v>
      </c>
      <c r="U3836" s="237" t="s">
        <v>16280</v>
      </c>
      <c r="V3836" s="237" t="s">
        <v>112</v>
      </c>
      <c r="W3836" s="237" t="s">
        <v>15933</v>
      </c>
      <c r="X3836" s="237"/>
      <c r="Y3836" s="237" t="s">
        <v>16275</v>
      </c>
      <c r="Z3836" s="237" t="s">
        <v>16276</v>
      </c>
      <c r="AA3836" s="237" t="str">
        <f t="shared" si="643"/>
        <v>ヒヨコノオンプ</v>
      </c>
      <c r="AB3836" s="237" t="s">
        <v>2130</v>
      </c>
      <c r="AC3836" s="237" t="str">
        <f t="shared" si="644"/>
        <v>981</v>
      </c>
      <c r="AD3836" s="237" t="str">
        <f t="shared" si="645"/>
        <v>1224</v>
      </c>
      <c r="AE3836" s="237" t="s">
        <v>2128</v>
      </c>
      <c r="AF3836" s="237" t="s">
        <v>16277</v>
      </c>
      <c r="AG3836" s="237" t="str">
        <f t="shared" si="646"/>
        <v>名取市増田二丁目１－１１　グレースハイツ１０１号室</v>
      </c>
      <c r="AH3836" s="237" t="s">
        <v>16278</v>
      </c>
      <c r="AI3836" s="237" t="s">
        <v>16281</v>
      </c>
      <c r="AJ3836" s="237" t="s">
        <v>332</v>
      </c>
    </row>
    <row r="3837" spans="1:36">
      <c r="A3837" s="237" t="str">
        <f t="shared" si="638"/>
        <v>0450700430放課後等デイサービス</v>
      </c>
      <c r="B3837" s="237" t="s">
        <v>3245</v>
      </c>
      <c r="C3837" s="237" t="s">
        <v>3246</v>
      </c>
      <c r="D3837" s="240" t="str">
        <f t="shared" si="639"/>
        <v>カブシキガイシャヒヨコホールディングス</v>
      </c>
      <c r="E3837" s="237" t="s">
        <v>2279</v>
      </c>
      <c r="F3837" s="237" t="str">
        <f t="shared" si="640"/>
        <v>989</v>
      </c>
      <c r="G3837" s="237" t="str">
        <f t="shared" si="641"/>
        <v>2432</v>
      </c>
      <c r="H3837" s="237" t="s">
        <v>16244</v>
      </c>
      <c r="I3837" s="237" t="str">
        <f t="shared" si="642"/>
        <v>岩沼市中央3-2-3</v>
      </c>
      <c r="J3837" s="237" t="s">
        <v>3247</v>
      </c>
      <c r="K3837" s="237" t="s">
        <v>2282</v>
      </c>
      <c r="L3837" s="237" t="s">
        <v>339</v>
      </c>
      <c r="M3837" s="237" t="s">
        <v>2283</v>
      </c>
      <c r="N3837" s="237" t="s">
        <v>16275</v>
      </c>
      <c r="O3837" s="237" t="s">
        <v>16276</v>
      </c>
      <c r="P3837" s="237" t="s">
        <v>2130</v>
      </c>
      <c r="Q3837" s="237" t="s">
        <v>2128</v>
      </c>
      <c r="R3837" s="237" t="s">
        <v>16277</v>
      </c>
      <c r="S3837" s="237" t="s">
        <v>16278</v>
      </c>
      <c r="T3837" s="237" t="s">
        <v>16279</v>
      </c>
      <c r="U3837" s="237" t="s">
        <v>16280</v>
      </c>
      <c r="V3837" s="237" t="s">
        <v>114</v>
      </c>
      <c r="W3837" s="237"/>
      <c r="X3837" s="237"/>
      <c r="Y3837" s="237" t="s">
        <v>16275</v>
      </c>
      <c r="Z3837" s="237" t="s">
        <v>16276</v>
      </c>
      <c r="AA3837" s="237" t="str">
        <f t="shared" si="643"/>
        <v>ヒヨコノオンプ</v>
      </c>
      <c r="AB3837" s="237" t="s">
        <v>2130</v>
      </c>
      <c r="AC3837" s="237" t="str">
        <f t="shared" si="644"/>
        <v>981</v>
      </c>
      <c r="AD3837" s="237" t="str">
        <f t="shared" si="645"/>
        <v>1224</v>
      </c>
      <c r="AE3837" s="237" t="s">
        <v>2128</v>
      </c>
      <c r="AF3837" s="237" t="s">
        <v>16277</v>
      </c>
      <c r="AG3837" s="237" t="str">
        <f t="shared" si="646"/>
        <v>名取市増田二丁目１－１１　グレースハイツ１０１号室</v>
      </c>
      <c r="AH3837" s="237" t="s">
        <v>16278</v>
      </c>
      <c r="AI3837" s="237" t="s">
        <v>16281</v>
      </c>
      <c r="AJ3837" s="237" t="s">
        <v>332</v>
      </c>
    </row>
    <row r="3838" spans="1:36">
      <c r="A3838" s="237" t="str">
        <f t="shared" si="638"/>
        <v>0450700448児童発達支援</v>
      </c>
      <c r="B3838" s="237" t="s">
        <v>16282</v>
      </c>
      <c r="C3838" s="237" t="s">
        <v>16283</v>
      </c>
      <c r="D3838" s="240" t="str">
        <f t="shared" si="639"/>
        <v>モリサービスカブシキガイシャ</v>
      </c>
      <c r="E3838" s="237" t="s">
        <v>16284</v>
      </c>
      <c r="F3838" s="237" t="str">
        <f t="shared" si="640"/>
        <v>020</v>
      </c>
      <c r="G3838" s="237" t="str">
        <f t="shared" si="641"/>
        <v>0107</v>
      </c>
      <c r="H3838" s="237" t="s">
        <v>16285</v>
      </c>
      <c r="I3838" s="237" t="str">
        <f t="shared" si="642"/>
        <v>岩手県盛岡市松園三丁目５番１号</v>
      </c>
      <c r="J3838" s="237" t="s">
        <v>16286</v>
      </c>
      <c r="K3838" s="237" t="s">
        <v>16287</v>
      </c>
      <c r="L3838" s="237" t="s">
        <v>339</v>
      </c>
      <c r="M3838" s="237" t="s">
        <v>16288</v>
      </c>
      <c r="N3838" s="237" t="s">
        <v>16289</v>
      </c>
      <c r="O3838" s="237" t="s">
        <v>16290</v>
      </c>
      <c r="P3838" s="237" t="s">
        <v>2306</v>
      </c>
      <c r="Q3838" s="237" t="s">
        <v>2128</v>
      </c>
      <c r="R3838" s="237" t="s">
        <v>16291</v>
      </c>
      <c r="S3838" s="237" t="s">
        <v>16292</v>
      </c>
      <c r="T3838" s="237" t="s">
        <v>16293</v>
      </c>
      <c r="U3838" s="237" t="s">
        <v>16294</v>
      </c>
      <c r="V3838" s="237" t="s">
        <v>112</v>
      </c>
      <c r="W3838" s="237" t="s">
        <v>15933</v>
      </c>
      <c r="X3838" s="237"/>
      <c r="Y3838" s="237" t="s">
        <v>16289</v>
      </c>
      <c r="Z3838" s="237" t="s">
        <v>16290</v>
      </c>
      <c r="AA3838" s="237" t="str">
        <f t="shared" si="643"/>
        <v>コペルプラス　ナトリキョウシツ</v>
      </c>
      <c r="AB3838" s="237" t="s">
        <v>2306</v>
      </c>
      <c r="AC3838" s="237" t="str">
        <f t="shared" si="644"/>
        <v>981</v>
      </c>
      <c r="AD3838" s="237" t="str">
        <f t="shared" si="645"/>
        <v>1227</v>
      </c>
      <c r="AE3838" s="237" t="s">
        <v>2128</v>
      </c>
      <c r="AF3838" s="237" t="s">
        <v>16291</v>
      </c>
      <c r="AG3838" s="237" t="str">
        <f t="shared" si="646"/>
        <v>名取市杜せきのした２丁目２－１　べレオＭＳＳ１０２号室</v>
      </c>
      <c r="AH3838" s="237" t="s">
        <v>16292</v>
      </c>
      <c r="AI3838" s="237" t="s">
        <v>16293</v>
      </c>
      <c r="AJ3838" s="237" t="s">
        <v>260</v>
      </c>
    </row>
    <row r="3839" spans="1:36">
      <c r="A3839" s="237" t="str">
        <f t="shared" si="638"/>
        <v>0450700455放課後等デイサービス</v>
      </c>
      <c r="B3839" s="237" t="s">
        <v>2510</v>
      </c>
      <c r="C3839" s="237" t="s">
        <v>2511</v>
      </c>
      <c r="D3839" s="240" t="str">
        <f t="shared" si="639"/>
        <v>トクテイヒエイリカツドウホウジンスマイル・ワン</v>
      </c>
      <c r="E3839" s="237" t="s">
        <v>2512</v>
      </c>
      <c r="F3839" s="237" t="str">
        <f t="shared" si="640"/>
        <v>989</v>
      </c>
      <c r="G3839" s="237" t="str">
        <f t="shared" si="641"/>
        <v>3123</v>
      </c>
      <c r="H3839" s="237" t="s">
        <v>16295</v>
      </c>
      <c r="I3839" s="237" t="str">
        <f t="shared" si="642"/>
        <v>仙台市青葉区錦ケ丘７丁目１３番地１０</v>
      </c>
      <c r="J3839" s="237" t="s">
        <v>16296</v>
      </c>
      <c r="K3839" s="237" t="s">
        <v>2514</v>
      </c>
      <c r="L3839" s="237" t="s">
        <v>1466</v>
      </c>
      <c r="M3839" s="237" t="s">
        <v>16297</v>
      </c>
      <c r="N3839" s="237" t="s">
        <v>16298</v>
      </c>
      <c r="O3839" s="237" t="s">
        <v>16299</v>
      </c>
      <c r="P3839" s="237" t="s">
        <v>2146</v>
      </c>
      <c r="Q3839" s="237" t="s">
        <v>2128</v>
      </c>
      <c r="R3839" s="237" t="s">
        <v>16300</v>
      </c>
      <c r="S3839" s="237" t="s">
        <v>2519</v>
      </c>
      <c r="T3839" s="237" t="s">
        <v>2519</v>
      </c>
      <c r="U3839" s="237" t="s">
        <v>16301</v>
      </c>
      <c r="V3839" s="237" t="s">
        <v>114</v>
      </c>
      <c r="W3839" s="237"/>
      <c r="X3839" s="237"/>
      <c r="Y3839" s="237" t="s">
        <v>16298</v>
      </c>
      <c r="Z3839" s="237" t="s">
        <v>16299</v>
      </c>
      <c r="AA3839" s="237" t="str">
        <f t="shared" si="643"/>
        <v>シュウロウジュンビガタホウカゴトウデイサービス　ピノキオハウス</v>
      </c>
      <c r="AB3839" s="237" t="s">
        <v>2146</v>
      </c>
      <c r="AC3839" s="237" t="str">
        <f t="shared" si="644"/>
        <v>981</v>
      </c>
      <c r="AD3839" s="237" t="str">
        <f t="shared" si="645"/>
        <v>1226</v>
      </c>
      <c r="AE3839" s="237" t="s">
        <v>2128</v>
      </c>
      <c r="AF3839" s="237" t="s">
        <v>16300</v>
      </c>
      <c r="AG3839" s="237" t="str">
        <f t="shared" si="646"/>
        <v>名取市植松３丁目９－２３</v>
      </c>
      <c r="AH3839" s="237" t="s">
        <v>2519</v>
      </c>
      <c r="AI3839" s="237" t="s">
        <v>2519</v>
      </c>
      <c r="AJ3839" s="237" t="s">
        <v>260</v>
      </c>
    </row>
    <row r="3840" spans="1:36">
      <c r="A3840" s="237" t="str">
        <f t="shared" si="638"/>
        <v>0450700455保育所等訪問支援</v>
      </c>
      <c r="B3840" s="237" t="s">
        <v>2510</v>
      </c>
      <c r="C3840" s="237" t="s">
        <v>2511</v>
      </c>
      <c r="D3840" s="240" t="str">
        <f t="shared" si="639"/>
        <v>トクテイヒエイリカツドウホウジンスマイル・ワン</v>
      </c>
      <c r="E3840" s="237" t="s">
        <v>2512</v>
      </c>
      <c r="F3840" s="237" t="str">
        <f t="shared" si="640"/>
        <v>989</v>
      </c>
      <c r="G3840" s="237" t="str">
        <f t="shared" si="641"/>
        <v>3123</v>
      </c>
      <c r="H3840" s="237" t="s">
        <v>16295</v>
      </c>
      <c r="I3840" s="237" t="str">
        <f t="shared" si="642"/>
        <v>仙台市青葉区錦ケ丘７丁目１３番地１０</v>
      </c>
      <c r="J3840" s="237" t="s">
        <v>16296</v>
      </c>
      <c r="K3840" s="237" t="s">
        <v>2514</v>
      </c>
      <c r="L3840" s="237" t="s">
        <v>1466</v>
      </c>
      <c r="M3840" s="237" t="s">
        <v>16297</v>
      </c>
      <c r="N3840" s="237" t="s">
        <v>16298</v>
      </c>
      <c r="O3840" s="237" t="s">
        <v>16299</v>
      </c>
      <c r="P3840" s="237" t="s">
        <v>2146</v>
      </c>
      <c r="Q3840" s="237" t="s">
        <v>2128</v>
      </c>
      <c r="R3840" s="237" t="s">
        <v>16300</v>
      </c>
      <c r="S3840" s="237" t="s">
        <v>2519</v>
      </c>
      <c r="T3840" s="237" t="s">
        <v>2519</v>
      </c>
      <c r="U3840" s="237" t="s">
        <v>16301</v>
      </c>
      <c r="V3840" s="237" t="s">
        <v>116</v>
      </c>
      <c r="W3840" s="237"/>
      <c r="X3840" s="237"/>
      <c r="Y3840" s="237" t="s">
        <v>16302</v>
      </c>
      <c r="Z3840" s="237" t="s">
        <v>16303</v>
      </c>
      <c r="AA3840" s="237" t="str">
        <f t="shared" si="643"/>
        <v>ホイクショトウホウモンシエンピノキオハウス</v>
      </c>
      <c r="AB3840" s="237" t="s">
        <v>2146</v>
      </c>
      <c r="AC3840" s="237" t="str">
        <f t="shared" si="644"/>
        <v>981</v>
      </c>
      <c r="AD3840" s="237" t="str">
        <f t="shared" si="645"/>
        <v>1226</v>
      </c>
      <c r="AE3840" s="237" t="s">
        <v>2128</v>
      </c>
      <c r="AF3840" s="237" t="s">
        <v>16300</v>
      </c>
      <c r="AG3840" s="237" t="str">
        <f t="shared" si="646"/>
        <v>名取市植松３丁目９－２３</v>
      </c>
      <c r="AH3840" s="237" t="s">
        <v>2519</v>
      </c>
      <c r="AI3840" s="237" t="s">
        <v>2519</v>
      </c>
      <c r="AJ3840" s="237" t="s">
        <v>332</v>
      </c>
    </row>
    <row r="3841" spans="1:36">
      <c r="A3841" s="237" t="str">
        <f t="shared" si="638"/>
        <v>0450700471児童発達支援</v>
      </c>
      <c r="B3841" s="237" t="s">
        <v>3332</v>
      </c>
      <c r="C3841" s="237" t="s">
        <v>3333</v>
      </c>
      <c r="D3841" s="240" t="str">
        <f t="shared" si="639"/>
        <v>カブシキガイシャヒヨコノミライ</v>
      </c>
      <c r="E3841" s="237" t="s">
        <v>2279</v>
      </c>
      <c r="F3841" s="237" t="str">
        <f t="shared" si="640"/>
        <v>989</v>
      </c>
      <c r="G3841" s="237" t="str">
        <f t="shared" si="641"/>
        <v>2432</v>
      </c>
      <c r="H3841" s="237" t="s">
        <v>16304</v>
      </c>
      <c r="I3841" s="237" t="str">
        <f t="shared" si="642"/>
        <v>岩沼市中央３丁目２番３号</v>
      </c>
      <c r="J3841" s="237" t="s">
        <v>16278</v>
      </c>
      <c r="K3841" s="237"/>
      <c r="L3841" s="237" t="s">
        <v>339</v>
      </c>
      <c r="M3841" s="237" t="s">
        <v>3337</v>
      </c>
      <c r="N3841" s="237" t="s">
        <v>16305</v>
      </c>
      <c r="O3841" s="237" t="s">
        <v>16306</v>
      </c>
      <c r="P3841" s="237" t="s">
        <v>2130</v>
      </c>
      <c r="Q3841" s="237" t="s">
        <v>2128</v>
      </c>
      <c r="R3841" s="237" t="s">
        <v>16307</v>
      </c>
      <c r="S3841" s="237" t="s">
        <v>16278</v>
      </c>
      <c r="T3841" s="237" t="s">
        <v>16281</v>
      </c>
      <c r="U3841" s="237" t="s">
        <v>16308</v>
      </c>
      <c r="V3841" s="237" t="s">
        <v>112</v>
      </c>
      <c r="W3841" s="237" t="s">
        <v>15933</v>
      </c>
      <c r="X3841" s="237"/>
      <c r="Y3841" s="237" t="s">
        <v>16305</v>
      </c>
      <c r="Z3841" s="237" t="s">
        <v>16306</v>
      </c>
      <c r="AA3841" s="237" t="str">
        <f t="shared" si="643"/>
        <v>ジドウハッタツシエン・ホウカゴトウデイサービス　ヒヨコノオンプ</v>
      </c>
      <c r="AB3841" s="237" t="s">
        <v>2130</v>
      </c>
      <c r="AC3841" s="237" t="str">
        <f t="shared" si="644"/>
        <v>981</v>
      </c>
      <c r="AD3841" s="237" t="str">
        <f t="shared" si="645"/>
        <v>1224</v>
      </c>
      <c r="AE3841" s="237" t="s">
        <v>2128</v>
      </c>
      <c r="AF3841" s="237" t="s">
        <v>16307</v>
      </c>
      <c r="AG3841" s="237" t="str">
        <f t="shared" si="646"/>
        <v>名取市増田２丁目１－１１グレースハイツ　１０１号室</v>
      </c>
      <c r="AH3841" s="237" t="s">
        <v>16278</v>
      </c>
      <c r="AI3841" s="237" t="s">
        <v>16281</v>
      </c>
      <c r="AJ3841" s="237" t="s">
        <v>260</v>
      </c>
    </row>
    <row r="3842" spans="1:36">
      <c r="A3842" s="237" t="str">
        <f t="shared" si="638"/>
        <v>0450700471放課後等デイサービス</v>
      </c>
      <c r="B3842" s="237" t="s">
        <v>3332</v>
      </c>
      <c r="C3842" s="237" t="s">
        <v>3333</v>
      </c>
      <c r="D3842" s="240" t="str">
        <f t="shared" si="639"/>
        <v>カブシキガイシャヒヨコノミライ</v>
      </c>
      <c r="E3842" s="237" t="s">
        <v>2279</v>
      </c>
      <c r="F3842" s="237" t="str">
        <f t="shared" si="640"/>
        <v>989</v>
      </c>
      <c r="G3842" s="237" t="str">
        <f t="shared" si="641"/>
        <v>2432</v>
      </c>
      <c r="H3842" s="237" t="s">
        <v>16304</v>
      </c>
      <c r="I3842" s="237" t="str">
        <f t="shared" si="642"/>
        <v>岩沼市中央３丁目２番３号</v>
      </c>
      <c r="J3842" s="237" t="s">
        <v>16278</v>
      </c>
      <c r="K3842" s="237"/>
      <c r="L3842" s="237" t="s">
        <v>339</v>
      </c>
      <c r="M3842" s="237" t="s">
        <v>3337</v>
      </c>
      <c r="N3842" s="237" t="s">
        <v>16305</v>
      </c>
      <c r="O3842" s="237" t="s">
        <v>16306</v>
      </c>
      <c r="P3842" s="237" t="s">
        <v>2130</v>
      </c>
      <c r="Q3842" s="237" t="s">
        <v>2128</v>
      </c>
      <c r="R3842" s="237" t="s">
        <v>16307</v>
      </c>
      <c r="S3842" s="237" t="s">
        <v>16278</v>
      </c>
      <c r="T3842" s="237" t="s">
        <v>16281</v>
      </c>
      <c r="U3842" s="237" t="s">
        <v>16308</v>
      </c>
      <c r="V3842" s="237" t="s">
        <v>114</v>
      </c>
      <c r="W3842" s="237"/>
      <c r="X3842" s="237"/>
      <c r="Y3842" s="237" t="s">
        <v>16305</v>
      </c>
      <c r="Z3842" s="237" t="s">
        <v>16306</v>
      </c>
      <c r="AA3842" s="237" t="str">
        <f t="shared" si="643"/>
        <v>ジドウハッタツシエン・ホウカゴトウデイサービス　ヒヨコノオンプ</v>
      </c>
      <c r="AB3842" s="237" t="s">
        <v>2130</v>
      </c>
      <c r="AC3842" s="237" t="str">
        <f t="shared" si="644"/>
        <v>981</v>
      </c>
      <c r="AD3842" s="237" t="str">
        <f t="shared" si="645"/>
        <v>1224</v>
      </c>
      <c r="AE3842" s="237" t="s">
        <v>2128</v>
      </c>
      <c r="AF3842" s="237" t="s">
        <v>16307</v>
      </c>
      <c r="AG3842" s="237" t="str">
        <f t="shared" si="646"/>
        <v>名取市増田２丁目１－１１グレースハイツ　１０１号室</v>
      </c>
      <c r="AH3842" s="237" t="s">
        <v>16278</v>
      </c>
      <c r="AI3842" s="237" t="s">
        <v>16281</v>
      </c>
      <c r="AJ3842" s="237" t="s">
        <v>260</v>
      </c>
    </row>
    <row r="3843" spans="1:36">
      <c r="A3843" s="237" t="str">
        <f t="shared" si="638"/>
        <v>0450700489放課後等デイサービス</v>
      </c>
      <c r="B3843" s="237" t="s">
        <v>16309</v>
      </c>
      <c r="C3843" s="237" t="s">
        <v>16310</v>
      </c>
      <c r="D3843" s="240" t="str">
        <f t="shared" si="639"/>
        <v>カブシキガイシャヒヨコフォレスト</v>
      </c>
      <c r="E3843" s="237" t="s">
        <v>2279</v>
      </c>
      <c r="F3843" s="237" t="str">
        <f t="shared" si="640"/>
        <v>989</v>
      </c>
      <c r="G3843" s="237" t="str">
        <f t="shared" si="641"/>
        <v>2432</v>
      </c>
      <c r="H3843" s="237" t="s">
        <v>16304</v>
      </c>
      <c r="I3843" s="237" t="str">
        <f t="shared" si="642"/>
        <v>岩沼市中央３丁目２番３号</v>
      </c>
      <c r="J3843" s="237" t="s">
        <v>16311</v>
      </c>
      <c r="K3843" s="237" t="s">
        <v>16311</v>
      </c>
      <c r="L3843" s="237" t="s">
        <v>339</v>
      </c>
      <c r="M3843" s="237" t="s">
        <v>16312</v>
      </c>
      <c r="N3843" s="237" t="s">
        <v>16313</v>
      </c>
      <c r="O3843" s="237" t="s">
        <v>16314</v>
      </c>
      <c r="P3843" s="237" t="s">
        <v>2130</v>
      </c>
      <c r="Q3843" s="237" t="s">
        <v>2128</v>
      </c>
      <c r="R3843" s="237" t="s">
        <v>16315</v>
      </c>
      <c r="S3843" s="237" t="s">
        <v>2287</v>
      </c>
      <c r="T3843" s="237" t="s">
        <v>2287</v>
      </c>
      <c r="U3843" s="237" t="s">
        <v>16316</v>
      </c>
      <c r="V3843" s="237" t="s">
        <v>114</v>
      </c>
      <c r="W3843" s="237"/>
      <c r="X3843" s="237"/>
      <c r="Y3843" s="237" t="s">
        <v>16313</v>
      </c>
      <c r="Z3843" s="237" t="s">
        <v>16314</v>
      </c>
      <c r="AA3843" s="237" t="str">
        <f t="shared" si="643"/>
        <v>ホウカゴトウデイサービス　ピッピナトリ</v>
      </c>
      <c r="AB3843" s="237" t="s">
        <v>2130</v>
      </c>
      <c r="AC3843" s="237" t="str">
        <f t="shared" si="644"/>
        <v>981</v>
      </c>
      <c r="AD3843" s="237" t="str">
        <f t="shared" si="645"/>
        <v>1224</v>
      </c>
      <c r="AE3843" s="237" t="s">
        <v>2128</v>
      </c>
      <c r="AF3843" s="237" t="s">
        <v>16315</v>
      </c>
      <c r="AG3843" s="237" t="str">
        <f t="shared" si="646"/>
        <v>名取市増田一丁目１３－１</v>
      </c>
      <c r="AH3843" s="237" t="s">
        <v>2287</v>
      </c>
      <c r="AI3843" s="237" t="s">
        <v>2287</v>
      </c>
      <c r="AJ3843" s="237" t="s">
        <v>260</v>
      </c>
    </row>
    <row r="3844" spans="1:36">
      <c r="A3844" s="237" t="str">
        <f t="shared" si="638"/>
        <v>0450700497児童発達支援</v>
      </c>
      <c r="B3844" s="237" t="s">
        <v>16309</v>
      </c>
      <c r="C3844" s="237" t="s">
        <v>16310</v>
      </c>
      <c r="D3844" s="240" t="str">
        <f t="shared" si="639"/>
        <v>カブシキガイシャヒヨコフォレスト</v>
      </c>
      <c r="E3844" s="237" t="s">
        <v>2279</v>
      </c>
      <c r="F3844" s="237" t="str">
        <f t="shared" si="640"/>
        <v>989</v>
      </c>
      <c r="G3844" s="237" t="str">
        <f t="shared" si="641"/>
        <v>2432</v>
      </c>
      <c r="H3844" s="237" t="s">
        <v>16304</v>
      </c>
      <c r="I3844" s="237" t="str">
        <f t="shared" si="642"/>
        <v>岩沼市中央３丁目２番３号</v>
      </c>
      <c r="J3844" s="237" t="s">
        <v>16311</v>
      </c>
      <c r="K3844" s="237" t="s">
        <v>16311</v>
      </c>
      <c r="L3844" s="237" t="s">
        <v>339</v>
      </c>
      <c r="M3844" s="237" t="s">
        <v>16312</v>
      </c>
      <c r="N3844" s="237" t="s">
        <v>16245</v>
      </c>
      <c r="O3844" s="237" t="s">
        <v>16246</v>
      </c>
      <c r="P3844" s="237" t="s">
        <v>16247</v>
      </c>
      <c r="Q3844" s="237" t="s">
        <v>2128</v>
      </c>
      <c r="R3844" s="237" t="s">
        <v>16317</v>
      </c>
      <c r="S3844" s="237" t="s">
        <v>16249</v>
      </c>
      <c r="T3844" s="237"/>
      <c r="U3844" s="237" t="s">
        <v>16318</v>
      </c>
      <c r="V3844" s="237" t="s">
        <v>112</v>
      </c>
      <c r="W3844" s="237" t="s">
        <v>16319</v>
      </c>
      <c r="X3844" s="237"/>
      <c r="Y3844" s="237" t="s">
        <v>16245</v>
      </c>
      <c r="Z3844" s="237" t="s">
        <v>16246</v>
      </c>
      <c r="AA3844" s="237" t="str">
        <f t="shared" si="643"/>
        <v>ホウカゴトウデイサービス　エ～ル</v>
      </c>
      <c r="AB3844" s="237" t="s">
        <v>16247</v>
      </c>
      <c r="AC3844" s="237" t="str">
        <f t="shared" si="644"/>
        <v>981</v>
      </c>
      <c r="AD3844" s="237" t="str">
        <f t="shared" si="645"/>
        <v>1233</v>
      </c>
      <c r="AE3844" s="237" t="s">
        <v>2128</v>
      </c>
      <c r="AF3844" s="237" t="s">
        <v>16317</v>
      </c>
      <c r="AG3844" s="237" t="str">
        <f t="shared" si="646"/>
        <v>名取市小山２丁目１０－１９</v>
      </c>
      <c r="AH3844" s="237" t="s">
        <v>16249</v>
      </c>
      <c r="AI3844" s="237"/>
      <c r="AJ3844" s="237" t="s">
        <v>260</v>
      </c>
    </row>
    <row r="3845" spans="1:36">
      <c r="A3845" s="237" t="str">
        <f t="shared" si="638"/>
        <v>0450700497放課後等デイサービス</v>
      </c>
      <c r="B3845" s="237" t="s">
        <v>16309</v>
      </c>
      <c r="C3845" s="237" t="s">
        <v>16310</v>
      </c>
      <c r="D3845" s="240" t="str">
        <f t="shared" si="639"/>
        <v>カブシキガイシャヒヨコフォレスト</v>
      </c>
      <c r="E3845" s="237" t="s">
        <v>2279</v>
      </c>
      <c r="F3845" s="237" t="str">
        <f t="shared" si="640"/>
        <v>989</v>
      </c>
      <c r="G3845" s="237" t="str">
        <f t="shared" si="641"/>
        <v>2432</v>
      </c>
      <c r="H3845" s="237" t="s">
        <v>16304</v>
      </c>
      <c r="I3845" s="237" t="str">
        <f t="shared" si="642"/>
        <v>岩沼市中央３丁目２番３号</v>
      </c>
      <c r="J3845" s="237" t="s">
        <v>16311</v>
      </c>
      <c r="K3845" s="237" t="s">
        <v>16311</v>
      </c>
      <c r="L3845" s="237" t="s">
        <v>339</v>
      </c>
      <c r="M3845" s="237" t="s">
        <v>16312</v>
      </c>
      <c r="N3845" s="237" t="s">
        <v>16245</v>
      </c>
      <c r="O3845" s="237" t="s">
        <v>16246</v>
      </c>
      <c r="P3845" s="237" t="s">
        <v>16247</v>
      </c>
      <c r="Q3845" s="237" t="s">
        <v>2128</v>
      </c>
      <c r="R3845" s="237" t="s">
        <v>16317</v>
      </c>
      <c r="S3845" s="237" t="s">
        <v>16249</v>
      </c>
      <c r="T3845" s="237"/>
      <c r="U3845" s="237" t="s">
        <v>16318</v>
      </c>
      <c r="V3845" s="237" t="s">
        <v>114</v>
      </c>
      <c r="W3845" s="237"/>
      <c r="X3845" s="237"/>
      <c r="Y3845" s="237" t="s">
        <v>16245</v>
      </c>
      <c r="Z3845" s="237" t="s">
        <v>16246</v>
      </c>
      <c r="AA3845" s="237" t="str">
        <f t="shared" si="643"/>
        <v>ホウカゴトウデイサービス　エ～ル</v>
      </c>
      <c r="AB3845" s="237" t="s">
        <v>16247</v>
      </c>
      <c r="AC3845" s="237" t="str">
        <f t="shared" si="644"/>
        <v>981</v>
      </c>
      <c r="AD3845" s="237" t="str">
        <f t="shared" si="645"/>
        <v>1233</v>
      </c>
      <c r="AE3845" s="237" t="s">
        <v>2128</v>
      </c>
      <c r="AF3845" s="237" t="s">
        <v>16317</v>
      </c>
      <c r="AG3845" s="237" t="str">
        <f t="shared" si="646"/>
        <v>名取市小山２丁目１０－１９</v>
      </c>
      <c r="AH3845" s="237" t="s">
        <v>16249</v>
      </c>
      <c r="AI3845" s="237"/>
      <c r="AJ3845" s="237" t="s">
        <v>260</v>
      </c>
    </row>
    <row r="3846" spans="1:36">
      <c r="A3846" s="237" t="str">
        <f t="shared" si="638"/>
        <v>0450700505児童発達支援</v>
      </c>
      <c r="B3846" s="237" t="s">
        <v>2570</v>
      </c>
      <c r="C3846" s="237" t="s">
        <v>2571</v>
      </c>
      <c r="D3846" s="240" t="str">
        <f t="shared" si="639"/>
        <v>トクテイヒエイリカツドウホウジン　タマキ</v>
      </c>
      <c r="E3846" s="237" t="s">
        <v>2572</v>
      </c>
      <c r="F3846" s="237" t="str">
        <f t="shared" si="640"/>
        <v>981</v>
      </c>
      <c r="G3846" s="237" t="str">
        <f t="shared" si="641"/>
        <v>1104</v>
      </c>
      <c r="H3846" s="237" t="s">
        <v>16320</v>
      </c>
      <c r="I3846" s="237" t="str">
        <f t="shared" si="642"/>
        <v>仙台市太白区中田２丁目２７番９号</v>
      </c>
      <c r="J3846" s="237" t="s">
        <v>12007</v>
      </c>
      <c r="K3846" s="237" t="s">
        <v>12008</v>
      </c>
      <c r="L3846" s="237" t="s">
        <v>901</v>
      </c>
      <c r="M3846" s="237" t="s">
        <v>2576</v>
      </c>
      <c r="N3846" s="237" t="s">
        <v>16321</v>
      </c>
      <c r="O3846" s="237" t="s">
        <v>16322</v>
      </c>
      <c r="P3846" s="237" t="s">
        <v>2579</v>
      </c>
      <c r="Q3846" s="237" t="s">
        <v>2128</v>
      </c>
      <c r="R3846" s="237" t="s">
        <v>16323</v>
      </c>
      <c r="S3846" s="237" t="s">
        <v>16324</v>
      </c>
      <c r="T3846" s="237" t="s">
        <v>16325</v>
      </c>
      <c r="U3846" s="237" t="s">
        <v>16326</v>
      </c>
      <c r="V3846" s="237" t="s">
        <v>112</v>
      </c>
      <c r="W3846" s="237" t="s">
        <v>16319</v>
      </c>
      <c r="X3846" s="237"/>
      <c r="Y3846" s="237" t="s">
        <v>16321</v>
      </c>
      <c r="Z3846" s="237" t="s">
        <v>16327</v>
      </c>
      <c r="AA3846" s="237" t="str">
        <f t="shared" si="643"/>
        <v>ホウカゴトウ゛デイサービスココア（ココア）スリー</v>
      </c>
      <c r="AB3846" s="237" t="s">
        <v>2579</v>
      </c>
      <c r="AC3846" s="237" t="str">
        <f t="shared" si="644"/>
        <v>981</v>
      </c>
      <c r="AD3846" s="237" t="str">
        <f t="shared" si="645"/>
        <v>1239</v>
      </c>
      <c r="AE3846" s="237" t="s">
        <v>2128</v>
      </c>
      <c r="AF3846" s="237" t="s">
        <v>16323</v>
      </c>
      <c r="AG3846" s="237" t="str">
        <f t="shared" si="646"/>
        <v>名取市愛島塩手字北野３２番地</v>
      </c>
      <c r="AH3846" s="237" t="s">
        <v>16324</v>
      </c>
      <c r="AI3846" s="237" t="s">
        <v>16325</v>
      </c>
      <c r="AJ3846" s="237" t="s">
        <v>260</v>
      </c>
    </row>
    <row r="3847" spans="1:36">
      <c r="A3847" s="237" t="str">
        <f t="shared" si="638"/>
        <v>0450700505放課後等デイサービス</v>
      </c>
      <c r="B3847" s="237" t="s">
        <v>2570</v>
      </c>
      <c r="C3847" s="237" t="s">
        <v>2571</v>
      </c>
      <c r="D3847" s="240" t="str">
        <f t="shared" si="639"/>
        <v>トクテイヒエイリカツドウホウジン　タマキ</v>
      </c>
      <c r="E3847" s="237" t="s">
        <v>2572</v>
      </c>
      <c r="F3847" s="237" t="str">
        <f t="shared" si="640"/>
        <v>981</v>
      </c>
      <c r="G3847" s="237" t="str">
        <f t="shared" si="641"/>
        <v>1104</v>
      </c>
      <c r="H3847" s="237" t="s">
        <v>16320</v>
      </c>
      <c r="I3847" s="237" t="str">
        <f t="shared" si="642"/>
        <v>仙台市太白区中田２丁目２７番９号</v>
      </c>
      <c r="J3847" s="237" t="s">
        <v>12007</v>
      </c>
      <c r="K3847" s="237" t="s">
        <v>12008</v>
      </c>
      <c r="L3847" s="237" t="s">
        <v>901</v>
      </c>
      <c r="M3847" s="237" t="s">
        <v>2576</v>
      </c>
      <c r="N3847" s="237" t="s">
        <v>16321</v>
      </c>
      <c r="O3847" s="237" t="s">
        <v>16322</v>
      </c>
      <c r="P3847" s="237" t="s">
        <v>2579</v>
      </c>
      <c r="Q3847" s="237" t="s">
        <v>2128</v>
      </c>
      <c r="R3847" s="237" t="s">
        <v>16323</v>
      </c>
      <c r="S3847" s="237" t="s">
        <v>16324</v>
      </c>
      <c r="T3847" s="237" t="s">
        <v>16325</v>
      </c>
      <c r="U3847" s="237" t="s">
        <v>16326</v>
      </c>
      <c r="V3847" s="237" t="s">
        <v>114</v>
      </c>
      <c r="W3847" s="237"/>
      <c r="X3847" s="237"/>
      <c r="Y3847" s="237" t="s">
        <v>16321</v>
      </c>
      <c r="Z3847" s="237" t="s">
        <v>16322</v>
      </c>
      <c r="AA3847" s="237" t="str">
        <f t="shared" si="643"/>
        <v>ホウカゴトウデイサービスココア（ココア）スリー</v>
      </c>
      <c r="AB3847" s="237" t="s">
        <v>2579</v>
      </c>
      <c r="AC3847" s="237" t="str">
        <f t="shared" si="644"/>
        <v>981</v>
      </c>
      <c r="AD3847" s="237" t="str">
        <f t="shared" si="645"/>
        <v>1239</v>
      </c>
      <c r="AE3847" s="237" t="s">
        <v>2128</v>
      </c>
      <c r="AF3847" s="237" t="s">
        <v>16323</v>
      </c>
      <c r="AG3847" s="237" t="str">
        <f t="shared" si="646"/>
        <v>名取市愛島塩手字北野３２番地</v>
      </c>
      <c r="AH3847" s="237" t="s">
        <v>16324</v>
      </c>
      <c r="AI3847" s="237" t="s">
        <v>16325</v>
      </c>
      <c r="AJ3847" s="237" t="s">
        <v>260</v>
      </c>
    </row>
    <row r="3848" spans="1:36">
      <c r="A3848" s="237" t="str">
        <f t="shared" si="638"/>
        <v>0450700513児童発達支援</v>
      </c>
      <c r="B3848" s="237" t="s">
        <v>16328</v>
      </c>
      <c r="C3848" s="237" t="s">
        <v>16329</v>
      </c>
      <c r="D3848" s="240" t="str">
        <f t="shared" si="639"/>
        <v>カブシキガイシャ　アオバヤホールディングス</v>
      </c>
      <c r="E3848" s="237" t="s">
        <v>12422</v>
      </c>
      <c r="F3848" s="237" t="str">
        <f t="shared" si="640"/>
        <v>981</v>
      </c>
      <c r="G3848" s="237" t="str">
        <f t="shared" si="641"/>
        <v>3201</v>
      </c>
      <c r="H3848" s="237" t="s">
        <v>16330</v>
      </c>
      <c r="I3848" s="237" t="str">
        <f t="shared" si="642"/>
        <v>仙台市泉区泉ケ丘三丁目１９番５号</v>
      </c>
      <c r="J3848" s="237" t="s">
        <v>16331</v>
      </c>
      <c r="K3848" s="237"/>
      <c r="L3848" s="237" t="s">
        <v>339</v>
      </c>
      <c r="M3848" s="237" t="s">
        <v>16332</v>
      </c>
      <c r="N3848" s="237" t="s">
        <v>16333</v>
      </c>
      <c r="O3848" s="237" t="s">
        <v>16334</v>
      </c>
      <c r="P3848" s="237" t="s">
        <v>2130</v>
      </c>
      <c r="Q3848" s="237" t="s">
        <v>2128</v>
      </c>
      <c r="R3848" s="237" t="s">
        <v>16335</v>
      </c>
      <c r="S3848" s="237" t="s">
        <v>16331</v>
      </c>
      <c r="T3848" s="237"/>
      <c r="U3848" s="237" t="s">
        <v>16336</v>
      </c>
      <c r="V3848" s="237" t="s">
        <v>112</v>
      </c>
      <c r="W3848" s="237" t="s">
        <v>16319</v>
      </c>
      <c r="X3848" s="237"/>
      <c r="Y3848" s="237" t="s">
        <v>16333</v>
      </c>
      <c r="Z3848" s="237" t="s">
        <v>16334</v>
      </c>
      <c r="AA3848" s="237" t="str">
        <f t="shared" si="643"/>
        <v>スパークランドナトリ</v>
      </c>
      <c r="AB3848" s="237" t="s">
        <v>2130</v>
      </c>
      <c r="AC3848" s="237" t="str">
        <f t="shared" si="644"/>
        <v>981</v>
      </c>
      <c r="AD3848" s="237" t="str">
        <f t="shared" si="645"/>
        <v>1224</v>
      </c>
      <c r="AE3848" s="237" t="s">
        <v>2128</v>
      </c>
      <c r="AF3848" s="237" t="s">
        <v>16337</v>
      </c>
      <c r="AG3848" s="237" t="str">
        <f t="shared" si="646"/>
        <v>名取市増田字柳田８５－５</v>
      </c>
      <c r="AH3848" s="237" t="s">
        <v>16331</v>
      </c>
      <c r="AI3848" s="237"/>
      <c r="AJ3848" s="237" t="s">
        <v>260</v>
      </c>
    </row>
    <row r="3849" spans="1:36">
      <c r="A3849" s="237" t="str">
        <f t="shared" si="638"/>
        <v>0450700513放課後等デイサービス</v>
      </c>
      <c r="B3849" s="237" t="s">
        <v>16328</v>
      </c>
      <c r="C3849" s="237" t="s">
        <v>16329</v>
      </c>
      <c r="D3849" s="240" t="str">
        <f t="shared" si="639"/>
        <v>カブシキガイシャ　アオバヤホールディングス</v>
      </c>
      <c r="E3849" s="237" t="s">
        <v>12422</v>
      </c>
      <c r="F3849" s="237" t="str">
        <f t="shared" si="640"/>
        <v>981</v>
      </c>
      <c r="G3849" s="237" t="str">
        <f t="shared" si="641"/>
        <v>3201</v>
      </c>
      <c r="H3849" s="237" t="s">
        <v>16330</v>
      </c>
      <c r="I3849" s="237" t="str">
        <f t="shared" si="642"/>
        <v>仙台市泉区泉ケ丘三丁目１９番５号</v>
      </c>
      <c r="J3849" s="237" t="s">
        <v>16331</v>
      </c>
      <c r="K3849" s="237"/>
      <c r="L3849" s="237" t="s">
        <v>339</v>
      </c>
      <c r="M3849" s="237" t="s">
        <v>16332</v>
      </c>
      <c r="N3849" s="237" t="s">
        <v>16333</v>
      </c>
      <c r="O3849" s="237" t="s">
        <v>16334</v>
      </c>
      <c r="P3849" s="237" t="s">
        <v>2130</v>
      </c>
      <c r="Q3849" s="237" t="s">
        <v>2128</v>
      </c>
      <c r="R3849" s="237" t="s">
        <v>16335</v>
      </c>
      <c r="S3849" s="237" t="s">
        <v>16331</v>
      </c>
      <c r="T3849" s="237"/>
      <c r="U3849" s="237" t="s">
        <v>16336</v>
      </c>
      <c r="V3849" s="237" t="s">
        <v>114</v>
      </c>
      <c r="W3849" s="237"/>
      <c r="X3849" s="237"/>
      <c r="Y3849" s="237" t="s">
        <v>16333</v>
      </c>
      <c r="Z3849" s="237" t="s">
        <v>16334</v>
      </c>
      <c r="AA3849" s="237" t="str">
        <f t="shared" si="643"/>
        <v>スパークランドナトリ</v>
      </c>
      <c r="AB3849" s="237" t="s">
        <v>2130</v>
      </c>
      <c r="AC3849" s="237" t="str">
        <f t="shared" si="644"/>
        <v>981</v>
      </c>
      <c r="AD3849" s="237" t="str">
        <f t="shared" si="645"/>
        <v>1224</v>
      </c>
      <c r="AE3849" s="237" t="s">
        <v>2128</v>
      </c>
      <c r="AF3849" s="237" t="s">
        <v>16337</v>
      </c>
      <c r="AG3849" s="237" t="str">
        <f t="shared" si="646"/>
        <v>名取市増田字柳田８５－５</v>
      </c>
      <c r="AH3849" s="237" t="s">
        <v>16331</v>
      </c>
      <c r="AI3849" s="237"/>
      <c r="AJ3849" s="237" t="s">
        <v>260</v>
      </c>
    </row>
    <row r="3850" spans="1:36">
      <c r="A3850" s="237" t="str">
        <f t="shared" si="638"/>
        <v>0450700521放課後等デイサービス</v>
      </c>
      <c r="B3850" s="237" t="s">
        <v>16089</v>
      </c>
      <c r="C3850" s="237" t="s">
        <v>16090</v>
      </c>
      <c r="D3850" s="240" t="str">
        <f t="shared" si="639"/>
        <v>カブシキカイシャＪＩＮプロジェクト</v>
      </c>
      <c r="E3850" s="237" t="s">
        <v>16091</v>
      </c>
      <c r="F3850" s="237" t="str">
        <f t="shared" si="640"/>
        <v>984</v>
      </c>
      <c r="G3850" s="237" t="str">
        <f t="shared" si="641"/>
        <v>0828</v>
      </c>
      <c r="H3850" s="237" t="s">
        <v>16092</v>
      </c>
      <c r="I3850" s="237" t="str">
        <f t="shared" si="642"/>
        <v>仙台市若林区一本杉町４番２１号</v>
      </c>
      <c r="J3850" s="237" t="s">
        <v>16093</v>
      </c>
      <c r="K3850" s="237"/>
      <c r="L3850" s="237" t="s">
        <v>339</v>
      </c>
      <c r="M3850" s="237" t="s">
        <v>16094</v>
      </c>
      <c r="N3850" s="237" t="s">
        <v>16338</v>
      </c>
      <c r="O3850" s="237" t="s">
        <v>16339</v>
      </c>
      <c r="P3850" s="237" t="s">
        <v>2163</v>
      </c>
      <c r="Q3850" s="237" t="s">
        <v>2128</v>
      </c>
      <c r="R3850" s="237" t="s">
        <v>16340</v>
      </c>
      <c r="S3850" s="237" t="s">
        <v>16341</v>
      </c>
      <c r="T3850" s="237"/>
      <c r="U3850" s="237" t="s">
        <v>16342</v>
      </c>
      <c r="V3850" s="237" t="s">
        <v>114</v>
      </c>
      <c r="W3850" s="237"/>
      <c r="X3850" s="237"/>
      <c r="Y3850" s="237" t="s">
        <v>16338</v>
      </c>
      <c r="Z3850" s="237" t="s">
        <v>16339</v>
      </c>
      <c r="AA3850" s="237" t="str">
        <f t="shared" si="643"/>
        <v>ココプラス</v>
      </c>
      <c r="AB3850" s="237" t="s">
        <v>2163</v>
      </c>
      <c r="AC3850" s="237" t="str">
        <f t="shared" si="644"/>
        <v>981</v>
      </c>
      <c r="AD3850" s="237" t="str">
        <f t="shared" si="645"/>
        <v>1232</v>
      </c>
      <c r="AE3850" s="237" t="s">
        <v>2128</v>
      </c>
      <c r="AF3850" s="237" t="s">
        <v>16340</v>
      </c>
      <c r="AG3850" s="237" t="str">
        <f t="shared" si="646"/>
        <v>名取市大手町四丁目１８番１０号</v>
      </c>
      <c r="AH3850" s="237" t="s">
        <v>16341</v>
      </c>
      <c r="AI3850" s="237"/>
      <c r="AJ3850" s="237" t="s">
        <v>260</v>
      </c>
    </row>
    <row r="3851" spans="1:36">
      <c r="A3851" s="237" t="str">
        <f t="shared" si="638"/>
        <v>0450700539児童発達支援</v>
      </c>
      <c r="B3851" s="237" t="s">
        <v>16343</v>
      </c>
      <c r="C3851" s="237" t="s">
        <v>16344</v>
      </c>
      <c r="D3851" s="240" t="str">
        <f t="shared" si="639"/>
        <v>カブシキガイシャ　シルバーサポート　マゴコロ</v>
      </c>
      <c r="E3851" s="237" t="s">
        <v>2324</v>
      </c>
      <c r="F3851" s="237" t="str">
        <f t="shared" si="640"/>
        <v>981</v>
      </c>
      <c r="G3851" s="237" t="str">
        <f t="shared" si="641"/>
        <v>1217</v>
      </c>
      <c r="H3851" s="237" t="s">
        <v>2587</v>
      </c>
      <c r="I3851" s="237" t="str">
        <f t="shared" si="642"/>
        <v>名取市美田園三丁目１－１</v>
      </c>
      <c r="J3851" s="237" t="s">
        <v>2588</v>
      </c>
      <c r="K3851" s="237" t="s">
        <v>2589</v>
      </c>
      <c r="L3851" s="237" t="s">
        <v>339</v>
      </c>
      <c r="M3851" s="237" t="s">
        <v>2590</v>
      </c>
      <c r="N3851" s="237" t="s">
        <v>16345</v>
      </c>
      <c r="O3851" s="237" t="s">
        <v>16346</v>
      </c>
      <c r="P3851" s="237" t="s">
        <v>2324</v>
      </c>
      <c r="Q3851" s="237" t="s">
        <v>2128</v>
      </c>
      <c r="R3851" s="237" t="s">
        <v>2587</v>
      </c>
      <c r="S3851" s="237" t="s">
        <v>2588</v>
      </c>
      <c r="T3851" s="237" t="s">
        <v>2589</v>
      </c>
      <c r="U3851" s="237" t="s">
        <v>16347</v>
      </c>
      <c r="V3851" s="237" t="s">
        <v>112</v>
      </c>
      <c r="W3851" s="237" t="s">
        <v>16319</v>
      </c>
      <c r="X3851" s="237"/>
      <c r="Y3851" s="237" t="s">
        <v>16345</v>
      </c>
      <c r="Z3851" s="237" t="s">
        <v>16346</v>
      </c>
      <c r="AA3851" s="237" t="str">
        <f t="shared" si="643"/>
        <v>ニホンジュウショウシンシンショウガイジシエンキョウカイ　タキノウガタステーション　ノゾミナトリ</v>
      </c>
      <c r="AB3851" s="237" t="s">
        <v>2324</v>
      </c>
      <c r="AC3851" s="237" t="str">
        <f t="shared" si="644"/>
        <v>981</v>
      </c>
      <c r="AD3851" s="237" t="str">
        <f t="shared" si="645"/>
        <v>1217</v>
      </c>
      <c r="AE3851" s="237" t="s">
        <v>2128</v>
      </c>
      <c r="AF3851" s="237" t="s">
        <v>2587</v>
      </c>
      <c r="AG3851" s="237" t="str">
        <f t="shared" si="646"/>
        <v>名取市美田園三丁目１－１</v>
      </c>
      <c r="AH3851" s="237" t="s">
        <v>2588</v>
      </c>
      <c r="AI3851" s="237"/>
      <c r="AJ3851" s="237" t="s">
        <v>260</v>
      </c>
    </row>
    <row r="3852" spans="1:36">
      <c r="A3852" s="237" t="str">
        <f t="shared" si="638"/>
        <v>0450700539放課後等デイサービス</v>
      </c>
      <c r="B3852" s="237" t="s">
        <v>16343</v>
      </c>
      <c r="C3852" s="237" t="s">
        <v>16344</v>
      </c>
      <c r="D3852" s="240" t="str">
        <f t="shared" si="639"/>
        <v>カブシキガイシャ　シルバーサポート　マゴコロ</v>
      </c>
      <c r="E3852" s="237" t="s">
        <v>2324</v>
      </c>
      <c r="F3852" s="237" t="str">
        <f t="shared" si="640"/>
        <v>981</v>
      </c>
      <c r="G3852" s="237" t="str">
        <f t="shared" si="641"/>
        <v>1217</v>
      </c>
      <c r="H3852" s="237" t="s">
        <v>2587</v>
      </c>
      <c r="I3852" s="237" t="str">
        <f t="shared" si="642"/>
        <v>名取市美田園三丁目１－１</v>
      </c>
      <c r="J3852" s="237" t="s">
        <v>2588</v>
      </c>
      <c r="K3852" s="237" t="s">
        <v>2589</v>
      </c>
      <c r="L3852" s="237" t="s">
        <v>339</v>
      </c>
      <c r="M3852" s="237" t="s">
        <v>2590</v>
      </c>
      <c r="N3852" s="237" t="s">
        <v>16345</v>
      </c>
      <c r="O3852" s="237" t="s">
        <v>16346</v>
      </c>
      <c r="P3852" s="237" t="s">
        <v>2324</v>
      </c>
      <c r="Q3852" s="237" t="s">
        <v>2128</v>
      </c>
      <c r="R3852" s="237" t="s">
        <v>2587</v>
      </c>
      <c r="S3852" s="237" t="s">
        <v>2588</v>
      </c>
      <c r="T3852" s="237" t="s">
        <v>2589</v>
      </c>
      <c r="U3852" s="237" t="s">
        <v>16347</v>
      </c>
      <c r="V3852" s="237" t="s">
        <v>114</v>
      </c>
      <c r="W3852" s="237"/>
      <c r="X3852" s="237"/>
      <c r="Y3852" s="237" t="s">
        <v>16345</v>
      </c>
      <c r="Z3852" s="237" t="s">
        <v>16346</v>
      </c>
      <c r="AA3852" s="237" t="str">
        <f t="shared" si="643"/>
        <v>ニホンジュウショウシンシンショウガイジシエンキョウカイ　タキノウガタステーション　ノゾミナトリ</v>
      </c>
      <c r="AB3852" s="237" t="s">
        <v>2324</v>
      </c>
      <c r="AC3852" s="237" t="str">
        <f t="shared" si="644"/>
        <v>981</v>
      </c>
      <c r="AD3852" s="237" t="str">
        <f t="shared" si="645"/>
        <v>1217</v>
      </c>
      <c r="AE3852" s="237" t="s">
        <v>2128</v>
      </c>
      <c r="AF3852" s="237" t="s">
        <v>2587</v>
      </c>
      <c r="AG3852" s="237" t="str">
        <f t="shared" si="646"/>
        <v>名取市美田園三丁目１－１</v>
      </c>
      <c r="AH3852" s="237" t="s">
        <v>2588</v>
      </c>
      <c r="AI3852" s="237"/>
      <c r="AJ3852" s="237" t="s">
        <v>260</v>
      </c>
    </row>
    <row r="3853" spans="1:36">
      <c r="A3853" s="237" t="str">
        <f t="shared" si="638"/>
        <v>0450700547児童発達支援</v>
      </c>
      <c r="B3853" s="237" t="s">
        <v>16348</v>
      </c>
      <c r="C3853" s="237" t="s">
        <v>2745</v>
      </c>
      <c r="D3853" s="240" t="str">
        <f t="shared" si="639"/>
        <v>カブシキガイシャ　ミツイ</v>
      </c>
      <c r="E3853" s="237" t="s">
        <v>16349</v>
      </c>
      <c r="F3853" s="237" t="str">
        <f t="shared" si="640"/>
        <v>982</v>
      </c>
      <c r="G3853" s="237" t="str">
        <f t="shared" si="641"/>
        <v>0013</v>
      </c>
      <c r="H3853" s="237" t="s">
        <v>16350</v>
      </c>
      <c r="I3853" s="237" t="str">
        <f t="shared" si="642"/>
        <v>仙台市太白区長町7－19－39ＣＯＭビル101</v>
      </c>
      <c r="J3853" s="237" t="s">
        <v>2748</v>
      </c>
      <c r="K3853" s="237"/>
      <c r="L3853" s="237" t="s">
        <v>339</v>
      </c>
      <c r="M3853" s="237" t="s">
        <v>2750</v>
      </c>
      <c r="N3853" s="237" t="s">
        <v>16351</v>
      </c>
      <c r="O3853" s="237" t="s">
        <v>16352</v>
      </c>
      <c r="P3853" s="237" t="s">
        <v>2497</v>
      </c>
      <c r="Q3853" s="237" t="s">
        <v>2128</v>
      </c>
      <c r="R3853" s="237" t="s">
        <v>16353</v>
      </c>
      <c r="S3853" s="237" t="s">
        <v>16354</v>
      </c>
      <c r="T3853" s="237" t="s">
        <v>16355</v>
      </c>
      <c r="U3853" s="237" t="s">
        <v>16356</v>
      </c>
      <c r="V3853" s="237" t="s">
        <v>112</v>
      </c>
      <c r="W3853" s="237" t="s">
        <v>15933</v>
      </c>
      <c r="X3853" s="237"/>
      <c r="Y3853" s="237" t="s">
        <v>16351</v>
      </c>
      <c r="Z3853" s="237" t="s">
        <v>16352</v>
      </c>
      <c r="AA3853" s="237" t="str">
        <f t="shared" si="643"/>
        <v>リッキーガーデンナトリエキマエ</v>
      </c>
      <c r="AB3853" s="237" t="s">
        <v>2497</v>
      </c>
      <c r="AC3853" s="237" t="str">
        <f t="shared" si="644"/>
        <v>981</v>
      </c>
      <c r="AD3853" s="237" t="str">
        <f t="shared" si="645"/>
        <v>1231</v>
      </c>
      <c r="AE3853" s="237" t="s">
        <v>2128</v>
      </c>
      <c r="AF3853" s="237" t="s">
        <v>16353</v>
      </c>
      <c r="AG3853" s="237" t="str">
        <f t="shared" si="646"/>
        <v>名取市手倉田八幡４２８－１　コンフォート1号館　Ａ号室</v>
      </c>
      <c r="AH3853" s="237" t="s">
        <v>16354</v>
      </c>
      <c r="AI3853" s="237" t="s">
        <v>16355</v>
      </c>
      <c r="AJ3853" s="237" t="s">
        <v>260</v>
      </c>
    </row>
    <row r="3854" spans="1:36">
      <c r="A3854" s="237" t="str">
        <f t="shared" si="638"/>
        <v>0450700547放課後等デイサービス</v>
      </c>
      <c r="B3854" s="237" t="s">
        <v>16348</v>
      </c>
      <c r="C3854" s="237" t="s">
        <v>2745</v>
      </c>
      <c r="D3854" s="240" t="str">
        <f t="shared" si="639"/>
        <v>カブシキガイシャ　ミツイ</v>
      </c>
      <c r="E3854" s="237" t="s">
        <v>16349</v>
      </c>
      <c r="F3854" s="237" t="str">
        <f t="shared" si="640"/>
        <v>982</v>
      </c>
      <c r="G3854" s="237" t="str">
        <f t="shared" si="641"/>
        <v>0013</v>
      </c>
      <c r="H3854" s="237" t="s">
        <v>16350</v>
      </c>
      <c r="I3854" s="237" t="str">
        <f t="shared" si="642"/>
        <v>仙台市太白区長町7－19－39ＣＯＭビル101</v>
      </c>
      <c r="J3854" s="237" t="s">
        <v>2748</v>
      </c>
      <c r="K3854" s="237"/>
      <c r="L3854" s="237" t="s">
        <v>339</v>
      </c>
      <c r="M3854" s="237" t="s">
        <v>2750</v>
      </c>
      <c r="N3854" s="237" t="s">
        <v>16351</v>
      </c>
      <c r="O3854" s="237" t="s">
        <v>16352</v>
      </c>
      <c r="P3854" s="237" t="s">
        <v>2497</v>
      </c>
      <c r="Q3854" s="237" t="s">
        <v>2128</v>
      </c>
      <c r="R3854" s="237" t="s">
        <v>16353</v>
      </c>
      <c r="S3854" s="237" t="s">
        <v>16354</v>
      </c>
      <c r="T3854" s="237" t="s">
        <v>16355</v>
      </c>
      <c r="U3854" s="237" t="s">
        <v>16356</v>
      </c>
      <c r="V3854" s="237" t="s">
        <v>114</v>
      </c>
      <c r="W3854" s="237"/>
      <c r="X3854" s="237"/>
      <c r="Y3854" s="237" t="s">
        <v>16351</v>
      </c>
      <c r="Z3854" s="237" t="s">
        <v>16352</v>
      </c>
      <c r="AA3854" s="237" t="str">
        <f t="shared" si="643"/>
        <v>リッキーガーデンナトリエキマエ</v>
      </c>
      <c r="AB3854" s="237" t="s">
        <v>2497</v>
      </c>
      <c r="AC3854" s="237" t="str">
        <f t="shared" si="644"/>
        <v>981</v>
      </c>
      <c r="AD3854" s="237" t="str">
        <f t="shared" si="645"/>
        <v>1231</v>
      </c>
      <c r="AE3854" s="237" t="s">
        <v>2128</v>
      </c>
      <c r="AF3854" s="237" t="s">
        <v>16353</v>
      </c>
      <c r="AG3854" s="237" t="str">
        <f t="shared" si="646"/>
        <v>名取市手倉田八幡４２８－１　コンフォート1号館　Ａ号室</v>
      </c>
      <c r="AH3854" s="237" t="s">
        <v>16354</v>
      </c>
      <c r="AI3854" s="237" t="s">
        <v>16355</v>
      </c>
      <c r="AJ3854" s="237" t="s">
        <v>260</v>
      </c>
    </row>
    <row r="3855" spans="1:36">
      <c r="A3855" s="237" t="str">
        <f t="shared" si="638"/>
        <v>0450700547保育所等訪問支援</v>
      </c>
      <c r="B3855" s="237" t="s">
        <v>16348</v>
      </c>
      <c r="C3855" s="237" t="s">
        <v>2745</v>
      </c>
      <c r="D3855" s="240" t="str">
        <f t="shared" si="639"/>
        <v>カブシキガイシャ　ミツイ</v>
      </c>
      <c r="E3855" s="237" t="s">
        <v>16349</v>
      </c>
      <c r="F3855" s="237" t="str">
        <f t="shared" si="640"/>
        <v>982</v>
      </c>
      <c r="G3855" s="237" t="str">
        <f t="shared" si="641"/>
        <v>0013</v>
      </c>
      <c r="H3855" s="237" t="s">
        <v>16350</v>
      </c>
      <c r="I3855" s="237" t="str">
        <f t="shared" si="642"/>
        <v>仙台市太白区長町7－19－39ＣＯＭビル101</v>
      </c>
      <c r="J3855" s="237" t="s">
        <v>2748</v>
      </c>
      <c r="K3855" s="237"/>
      <c r="L3855" s="237" t="s">
        <v>339</v>
      </c>
      <c r="M3855" s="237" t="s">
        <v>2750</v>
      </c>
      <c r="N3855" s="237" t="s">
        <v>16351</v>
      </c>
      <c r="O3855" s="237" t="s">
        <v>16352</v>
      </c>
      <c r="P3855" s="237" t="s">
        <v>2497</v>
      </c>
      <c r="Q3855" s="237" t="s">
        <v>2128</v>
      </c>
      <c r="R3855" s="237" t="s">
        <v>16353</v>
      </c>
      <c r="S3855" s="237" t="s">
        <v>16354</v>
      </c>
      <c r="T3855" s="237" t="s">
        <v>16355</v>
      </c>
      <c r="U3855" s="237" t="s">
        <v>16356</v>
      </c>
      <c r="V3855" s="237" t="s">
        <v>116</v>
      </c>
      <c r="W3855" s="237"/>
      <c r="X3855" s="237"/>
      <c r="Y3855" s="237" t="s">
        <v>16351</v>
      </c>
      <c r="Z3855" s="237" t="s">
        <v>16352</v>
      </c>
      <c r="AA3855" s="237" t="str">
        <f t="shared" si="643"/>
        <v>リッキーガーデンナトリエキマエ</v>
      </c>
      <c r="AB3855" s="237" t="s">
        <v>2497</v>
      </c>
      <c r="AC3855" s="237" t="str">
        <f t="shared" si="644"/>
        <v>981</v>
      </c>
      <c r="AD3855" s="237" t="str">
        <f t="shared" si="645"/>
        <v>1231</v>
      </c>
      <c r="AE3855" s="237" t="s">
        <v>2128</v>
      </c>
      <c r="AF3855" s="237" t="s">
        <v>16353</v>
      </c>
      <c r="AG3855" s="237" t="str">
        <f t="shared" si="646"/>
        <v>名取市手倉田八幡４２８－１　コンフォート1号館　Ａ号室</v>
      </c>
      <c r="AH3855" s="237" t="s">
        <v>16354</v>
      </c>
      <c r="AI3855" s="237" t="s">
        <v>16355</v>
      </c>
      <c r="AJ3855" s="237" t="s">
        <v>260</v>
      </c>
    </row>
    <row r="3856" spans="1:36">
      <c r="A3856" s="237" t="str">
        <f t="shared" si="638"/>
        <v>0450800016放課後等デイサービス</v>
      </c>
      <c r="B3856" s="237" t="s">
        <v>16357</v>
      </c>
      <c r="C3856" s="237" t="s">
        <v>16358</v>
      </c>
      <c r="D3856" s="240" t="str">
        <f t="shared" si="639"/>
        <v>カブシキガイシャアドバンス</v>
      </c>
      <c r="E3856" s="237" t="s">
        <v>16359</v>
      </c>
      <c r="F3856" s="237" t="str">
        <f t="shared" si="640"/>
        <v>981</v>
      </c>
      <c r="G3856" s="237" t="str">
        <f t="shared" si="641"/>
        <v>1526</v>
      </c>
      <c r="H3856" s="237" t="s">
        <v>16360</v>
      </c>
      <c r="I3856" s="237" t="str">
        <f t="shared" si="642"/>
        <v>角田市神次郎字遠見３１－６　</v>
      </c>
      <c r="J3856" s="237" t="s">
        <v>16361</v>
      </c>
      <c r="K3856" s="237"/>
      <c r="L3856" s="237" t="s">
        <v>339</v>
      </c>
      <c r="M3856" s="237" t="s">
        <v>16362</v>
      </c>
      <c r="N3856" s="237" t="s">
        <v>16363</v>
      </c>
      <c r="O3856" s="237" t="s">
        <v>16364</v>
      </c>
      <c r="P3856" s="237" t="s">
        <v>16359</v>
      </c>
      <c r="Q3856" s="237" t="s">
        <v>2621</v>
      </c>
      <c r="R3856" s="237" t="s">
        <v>16360</v>
      </c>
      <c r="S3856" s="237" t="s">
        <v>16361</v>
      </c>
      <c r="T3856" s="237"/>
      <c r="U3856" s="237" t="s">
        <v>16365</v>
      </c>
      <c r="V3856" s="237" t="s">
        <v>114</v>
      </c>
      <c r="W3856" s="237"/>
      <c r="X3856" s="237"/>
      <c r="Y3856" s="237" t="s">
        <v>16363</v>
      </c>
      <c r="Z3856" s="237" t="s">
        <v>16364</v>
      </c>
      <c r="AA3856" s="237" t="str">
        <f t="shared" si="643"/>
        <v>ピッピカクダ</v>
      </c>
      <c r="AB3856" s="237" t="s">
        <v>16359</v>
      </c>
      <c r="AC3856" s="237" t="str">
        <f t="shared" si="644"/>
        <v>981</v>
      </c>
      <c r="AD3856" s="237" t="str">
        <f t="shared" si="645"/>
        <v>1526</v>
      </c>
      <c r="AE3856" s="237" t="s">
        <v>2621</v>
      </c>
      <c r="AF3856" s="237" t="s">
        <v>16360</v>
      </c>
      <c r="AG3856" s="237" t="str">
        <f t="shared" si="646"/>
        <v>角田市神次郎字遠見３１－６　</v>
      </c>
      <c r="AH3856" s="237" t="s">
        <v>16361</v>
      </c>
      <c r="AI3856" s="237"/>
      <c r="AJ3856" s="237" t="s">
        <v>332</v>
      </c>
    </row>
    <row r="3857" spans="1:36">
      <c r="A3857" s="237" t="str">
        <f t="shared" si="638"/>
        <v>0450800032放課後等デイサービス</v>
      </c>
      <c r="B3857" s="237" t="s">
        <v>5299</v>
      </c>
      <c r="C3857" s="237" t="s">
        <v>5300</v>
      </c>
      <c r="D3857" s="240" t="str">
        <f t="shared" si="639"/>
        <v>エーシーイーカブシキガイシャ</v>
      </c>
      <c r="E3857" s="237" t="s">
        <v>5013</v>
      </c>
      <c r="F3857" s="237" t="str">
        <f t="shared" si="640"/>
        <v>989</v>
      </c>
      <c r="G3857" s="237" t="str">
        <f t="shared" si="641"/>
        <v>0841</v>
      </c>
      <c r="H3857" s="237" t="s">
        <v>5301</v>
      </c>
      <c r="I3857" s="237" t="str">
        <f t="shared" si="642"/>
        <v>刈田郡蔵王町大字小村崎字大久保２０番地１</v>
      </c>
      <c r="J3857" s="237" t="s">
        <v>5302</v>
      </c>
      <c r="K3857" s="237"/>
      <c r="L3857" s="237" t="s">
        <v>339</v>
      </c>
      <c r="M3857" s="237" t="s">
        <v>5303</v>
      </c>
      <c r="N3857" s="237" t="s">
        <v>16366</v>
      </c>
      <c r="O3857" s="237" t="s">
        <v>16367</v>
      </c>
      <c r="P3857" s="237" t="s">
        <v>2614</v>
      </c>
      <c r="Q3857" s="237" t="s">
        <v>2621</v>
      </c>
      <c r="R3857" s="237" t="s">
        <v>16368</v>
      </c>
      <c r="S3857" s="237" t="s">
        <v>16369</v>
      </c>
      <c r="T3857" s="237"/>
      <c r="U3857" s="237" t="s">
        <v>16370</v>
      </c>
      <c r="V3857" s="237" t="s">
        <v>114</v>
      </c>
      <c r="W3857" s="237"/>
      <c r="X3857" s="237"/>
      <c r="Y3857" s="237" t="s">
        <v>16366</v>
      </c>
      <c r="Z3857" s="237" t="s">
        <v>16367</v>
      </c>
      <c r="AA3857" s="237" t="str">
        <f t="shared" si="643"/>
        <v>バンビ・アイランドカクダ</v>
      </c>
      <c r="AB3857" s="237" t="s">
        <v>2614</v>
      </c>
      <c r="AC3857" s="237" t="str">
        <f t="shared" si="644"/>
        <v>981</v>
      </c>
      <c r="AD3857" s="237" t="str">
        <f t="shared" si="645"/>
        <v>1522</v>
      </c>
      <c r="AE3857" s="237" t="s">
        <v>2621</v>
      </c>
      <c r="AF3857" s="237" t="s">
        <v>16368</v>
      </c>
      <c r="AG3857" s="237" t="str">
        <f t="shared" si="646"/>
        <v>角田市佐倉字上土浮６９－１</v>
      </c>
      <c r="AH3857" s="237" t="s">
        <v>16371</v>
      </c>
      <c r="AI3857" s="237" t="s">
        <v>16372</v>
      </c>
      <c r="AJ3857" s="237" t="s">
        <v>260</v>
      </c>
    </row>
    <row r="3858" spans="1:36">
      <c r="A3858" s="237" t="str">
        <f t="shared" si="638"/>
        <v>0450800040放課後等デイサービス</v>
      </c>
      <c r="B3858" s="237" t="s">
        <v>2770</v>
      </c>
      <c r="C3858" s="237" t="s">
        <v>2771</v>
      </c>
      <c r="D3858" s="240" t="str">
        <f t="shared" si="639"/>
        <v>イッパンシャダンホウジンタキノウガタシエンセンターミナミノカゼ</v>
      </c>
      <c r="E3858" s="237" t="s">
        <v>2651</v>
      </c>
      <c r="F3858" s="237" t="str">
        <f t="shared" si="640"/>
        <v>981</v>
      </c>
      <c r="G3858" s="237" t="str">
        <f t="shared" si="641"/>
        <v>1505</v>
      </c>
      <c r="H3858" s="237" t="s">
        <v>2772</v>
      </c>
      <c r="I3858" s="237" t="str">
        <f t="shared" si="642"/>
        <v>角田市角田字南９３番地１</v>
      </c>
      <c r="J3858" s="237" t="s">
        <v>2773</v>
      </c>
      <c r="K3858" s="237" t="s">
        <v>2774</v>
      </c>
      <c r="L3858" s="237" t="s">
        <v>901</v>
      </c>
      <c r="M3858" s="237" t="s">
        <v>2775</v>
      </c>
      <c r="N3858" s="237" t="s">
        <v>16373</v>
      </c>
      <c r="O3858" s="237" t="s">
        <v>16374</v>
      </c>
      <c r="P3858" s="237" t="s">
        <v>2651</v>
      </c>
      <c r="Q3858" s="237" t="s">
        <v>2621</v>
      </c>
      <c r="R3858" s="237" t="s">
        <v>2772</v>
      </c>
      <c r="S3858" s="237" t="s">
        <v>2773</v>
      </c>
      <c r="T3858" s="237" t="s">
        <v>2774</v>
      </c>
      <c r="U3858" s="237" t="s">
        <v>16375</v>
      </c>
      <c r="V3858" s="237" t="s">
        <v>114</v>
      </c>
      <c r="W3858" s="237"/>
      <c r="X3858" s="237"/>
      <c r="Y3858" s="237" t="s">
        <v>16373</v>
      </c>
      <c r="Z3858" s="237" t="s">
        <v>16374</v>
      </c>
      <c r="AA3858" s="237" t="str">
        <f t="shared" si="643"/>
        <v>ホウカゴトウデイサービス　ピノキオ</v>
      </c>
      <c r="AB3858" s="237" t="s">
        <v>2651</v>
      </c>
      <c r="AC3858" s="237" t="str">
        <f t="shared" si="644"/>
        <v>981</v>
      </c>
      <c r="AD3858" s="237" t="str">
        <f t="shared" si="645"/>
        <v>1505</v>
      </c>
      <c r="AE3858" s="237" t="s">
        <v>2621</v>
      </c>
      <c r="AF3858" s="237" t="s">
        <v>2772</v>
      </c>
      <c r="AG3858" s="237" t="str">
        <f t="shared" si="646"/>
        <v>角田市角田字南９３番地１</v>
      </c>
      <c r="AH3858" s="237" t="s">
        <v>2773</v>
      </c>
      <c r="AI3858" s="237" t="s">
        <v>2774</v>
      </c>
      <c r="AJ3858" s="237" t="s">
        <v>332</v>
      </c>
    </row>
    <row r="3859" spans="1:36">
      <c r="A3859" s="237" t="str">
        <f t="shared" si="638"/>
        <v>0450800057放課後等デイサービス</v>
      </c>
      <c r="B3859" s="237" t="s">
        <v>2782</v>
      </c>
      <c r="C3859" s="237" t="s">
        <v>2783</v>
      </c>
      <c r="D3859" s="240" t="str">
        <f t="shared" si="639"/>
        <v>イッパンシャダンホウジンミナミノカゼ</v>
      </c>
      <c r="E3859" s="237" t="s">
        <v>2651</v>
      </c>
      <c r="F3859" s="237" t="str">
        <f t="shared" si="640"/>
        <v>981</v>
      </c>
      <c r="G3859" s="237" t="str">
        <f t="shared" si="641"/>
        <v>1505</v>
      </c>
      <c r="H3859" s="237" t="s">
        <v>2784</v>
      </c>
      <c r="I3859" s="237" t="str">
        <f t="shared" si="642"/>
        <v>角田市角田字柳町36-26</v>
      </c>
      <c r="J3859" s="237" t="s">
        <v>2773</v>
      </c>
      <c r="K3859" s="237" t="s">
        <v>2774</v>
      </c>
      <c r="L3859" s="237" t="s">
        <v>901</v>
      </c>
      <c r="M3859" s="237" t="s">
        <v>2785</v>
      </c>
      <c r="N3859" s="237" t="s">
        <v>16373</v>
      </c>
      <c r="O3859" s="237" t="s">
        <v>16374</v>
      </c>
      <c r="P3859" s="237" t="s">
        <v>2651</v>
      </c>
      <c r="Q3859" s="237" t="s">
        <v>2621</v>
      </c>
      <c r="R3859" s="237" t="s">
        <v>2784</v>
      </c>
      <c r="S3859" s="237" t="s">
        <v>2773</v>
      </c>
      <c r="T3859" s="237" t="s">
        <v>2774</v>
      </c>
      <c r="U3859" s="237" t="s">
        <v>16376</v>
      </c>
      <c r="V3859" s="237" t="s">
        <v>114</v>
      </c>
      <c r="W3859" s="237"/>
      <c r="X3859" s="237"/>
      <c r="Y3859" s="237" t="s">
        <v>16373</v>
      </c>
      <c r="Z3859" s="237" t="s">
        <v>16374</v>
      </c>
      <c r="AA3859" s="237" t="str">
        <f t="shared" si="643"/>
        <v>ホウカゴトウデイサービス　ピノキオ</v>
      </c>
      <c r="AB3859" s="237" t="s">
        <v>2651</v>
      </c>
      <c r="AC3859" s="237" t="str">
        <f t="shared" si="644"/>
        <v>981</v>
      </c>
      <c r="AD3859" s="237" t="str">
        <f t="shared" si="645"/>
        <v>1505</v>
      </c>
      <c r="AE3859" s="237" t="s">
        <v>2621</v>
      </c>
      <c r="AF3859" s="237" t="s">
        <v>2784</v>
      </c>
      <c r="AG3859" s="237" t="str">
        <f t="shared" si="646"/>
        <v>角田市角田字柳町36-26</v>
      </c>
      <c r="AH3859" s="237" t="s">
        <v>2773</v>
      </c>
      <c r="AI3859" s="237" t="s">
        <v>2774</v>
      </c>
      <c r="AJ3859" s="237" t="s">
        <v>260</v>
      </c>
    </row>
    <row r="3860" spans="1:36">
      <c r="A3860" s="237" t="str">
        <f t="shared" si="638"/>
        <v>0450800065児童発達支援</v>
      </c>
      <c r="B3860" s="237" t="s">
        <v>2744</v>
      </c>
      <c r="C3860" s="237" t="s">
        <v>16377</v>
      </c>
      <c r="D3860" s="240" t="str">
        <f t="shared" si="639"/>
        <v>カブシキカイシャミツイ</v>
      </c>
      <c r="E3860" s="237" t="s">
        <v>7381</v>
      </c>
      <c r="F3860" s="237" t="str">
        <f t="shared" si="640"/>
        <v>982</v>
      </c>
      <c r="G3860" s="237" t="str">
        <f t="shared" si="641"/>
        <v>0011</v>
      </c>
      <c r="H3860" s="237" t="s">
        <v>16378</v>
      </c>
      <c r="I3860" s="237" t="str">
        <f t="shared" si="642"/>
        <v>仙台市太白区長町7-19-39 COMビル101</v>
      </c>
      <c r="J3860" s="237" t="s">
        <v>2748</v>
      </c>
      <c r="K3860" s="237" t="s">
        <v>2749</v>
      </c>
      <c r="L3860" s="237" t="s">
        <v>635</v>
      </c>
      <c r="M3860" s="237" t="s">
        <v>2750</v>
      </c>
      <c r="N3860" s="237" t="s">
        <v>16379</v>
      </c>
      <c r="O3860" s="237" t="s">
        <v>16380</v>
      </c>
      <c r="P3860" s="237" t="s">
        <v>2753</v>
      </c>
      <c r="Q3860" s="237" t="s">
        <v>2621</v>
      </c>
      <c r="R3860" s="237" t="s">
        <v>16381</v>
      </c>
      <c r="S3860" s="237" t="s">
        <v>2755</v>
      </c>
      <c r="T3860" s="237" t="s">
        <v>2756</v>
      </c>
      <c r="U3860" s="237" t="s">
        <v>16382</v>
      </c>
      <c r="V3860" s="237" t="s">
        <v>112</v>
      </c>
      <c r="W3860" s="237" t="s">
        <v>15933</v>
      </c>
      <c r="X3860" s="237"/>
      <c r="Y3860" s="237" t="s">
        <v>16379</v>
      </c>
      <c r="Z3860" s="237" t="s">
        <v>16380</v>
      </c>
      <c r="AA3860" s="237" t="str">
        <f t="shared" si="643"/>
        <v>リッキーガーデンカクダ</v>
      </c>
      <c r="AB3860" s="237" t="s">
        <v>2753</v>
      </c>
      <c r="AC3860" s="237" t="str">
        <f t="shared" si="644"/>
        <v>981</v>
      </c>
      <c r="AD3860" s="237" t="str">
        <f t="shared" si="645"/>
        <v>1512</v>
      </c>
      <c r="AE3860" s="237" t="s">
        <v>2621</v>
      </c>
      <c r="AF3860" s="237" t="s">
        <v>16381</v>
      </c>
      <c r="AG3860" s="237" t="str">
        <f t="shared" si="646"/>
        <v>角田市横倉字卯ノ崎９４-１７</v>
      </c>
      <c r="AH3860" s="237" t="s">
        <v>2755</v>
      </c>
      <c r="AI3860" s="237" t="s">
        <v>2756</v>
      </c>
      <c r="AJ3860" s="237" t="s">
        <v>260</v>
      </c>
    </row>
    <row r="3861" spans="1:36">
      <c r="A3861" s="237" t="str">
        <f t="shared" si="638"/>
        <v>0450800065放課後等デイサービス</v>
      </c>
      <c r="B3861" s="237" t="s">
        <v>2744</v>
      </c>
      <c r="C3861" s="237" t="s">
        <v>16377</v>
      </c>
      <c r="D3861" s="240" t="str">
        <f t="shared" si="639"/>
        <v>カブシキカイシャミツイ</v>
      </c>
      <c r="E3861" s="237" t="s">
        <v>7381</v>
      </c>
      <c r="F3861" s="237" t="str">
        <f t="shared" si="640"/>
        <v>982</v>
      </c>
      <c r="G3861" s="237" t="str">
        <f t="shared" si="641"/>
        <v>0011</v>
      </c>
      <c r="H3861" s="237" t="s">
        <v>16378</v>
      </c>
      <c r="I3861" s="237" t="str">
        <f t="shared" si="642"/>
        <v>仙台市太白区長町7-19-39 COMビル101</v>
      </c>
      <c r="J3861" s="237" t="s">
        <v>2748</v>
      </c>
      <c r="K3861" s="237" t="s">
        <v>2749</v>
      </c>
      <c r="L3861" s="237" t="s">
        <v>635</v>
      </c>
      <c r="M3861" s="237" t="s">
        <v>2750</v>
      </c>
      <c r="N3861" s="237" t="s">
        <v>16379</v>
      </c>
      <c r="O3861" s="237" t="s">
        <v>16380</v>
      </c>
      <c r="P3861" s="237" t="s">
        <v>2753</v>
      </c>
      <c r="Q3861" s="237" t="s">
        <v>2621</v>
      </c>
      <c r="R3861" s="237" t="s">
        <v>16381</v>
      </c>
      <c r="S3861" s="237" t="s">
        <v>2755</v>
      </c>
      <c r="T3861" s="237" t="s">
        <v>2756</v>
      </c>
      <c r="U3861" s="237" t="s">
        <v>16382</v>
      </c>
      <c r="V3861" s="237" t="s">
        <v>114</v>
      </c>
      <c r="W3861" s="237"/>
      <c r="X3861" s="237"/>
      <c r="Y3861" s="237" t="s">
        <v>16379</v>
      </c>
      <c r="Z3861" s="237" t="s">
        <v>16380</v>
      </c>
      <c r="AA3861" s="237" t="str">
        <f t="shared" si="643"/>
        <v>リッキーガーデンカクダ</v>
      </c>
      <c r="AB3861" s="237" t="s">
        <v>2753</v>
      </c>
      <c r="AC3861" s="237" t="str">
        <f t="shared" si="644"/>
        <v>981</v>
      </c>
      <c r="AD3861" s="237" t="str">
        <f t="shared" si="645"/>
        <v>1512</v>
      </c>
      <c r="AE3861" s="237" t="s">
        <v>2621</v>
      </c>
      <c r="AF3861" s="237" t="s">
        <v>16381</v>
      </c>
      <c r="AG3861" s="237" t="str">
        <f t="shared" si="646"/>
        <v>角田市横倉字卯ノ崎９４-１７</v>
      </c>
      <c r="AH3861" s="237" t="s">
        <v>2755</v>
      </c>
      <c r="AI3861" s="237" t="s">
        <v>2756</v>
      </c>
      <c r="AJ3861" s="237" t="s">
        <v>260</v>
      </c>
    </row>
    <row r="3862" spans="1:36">
      <c r="A3862" s="237" t="str">
        <f t="shared" si="638"/>
        <v>0450800065保育所等訪問支援</v>
      </c>
      <c r="B3862" s="237" t="s">
        <v>2744</v>
      </c>
      <c r="C3862" s="237" t="s">
        <v>16377</v>
      </c>
      <c r="D3862" s="240" t="str">
        <f t="shared" si="639"/>
        <v>カブシキカイシャミツイ</v>
      </c>
      <c r="E3862" s="237" t="s">
        <v>7381</v>
      </c>
      <c r="F3862" s="237" t="str">
        <f t="shared" si="640"/>
        <v>982</v>
      </c>
      <c r="G3862" s="237" t="str">
        <f t="shared" si="641"/>
        <v>0011</v>
      </c>
      <c r="H3862" s="237" t="s">
        <v>16378</v>
      </c>
      <c r="I3862" s="237" t="str">
        <f t="shared" si="642"/>
        <v>仙台市太白区長町7-19-39 COMビル101</v>
      </c>
      <c r="J3862" s="237" t="s">
        <v>2748</v>
      </c>
      <c r="K3862" s="237" t="s">
        <v>2749</v>
      </c>
      <c r="L3862" s="237" t="s">
        <v>635</v>
      </c>
      <c r="M3862" s="237" t="s">
        <v>2750</v>
      </c>
      <c r="N3862" s="237" t="s">
        <v>16379</v>
      </c>
      <c r="O3862" s="237" t="s">
        <v>16380</v>
      </c>
      <c r="P3862" s="237" t="s">
        <v>2753</v>
      </c>
      <c r="Q3862" s="237" t="s">
        <v>2621</v>
      </c>
      <c r="R3862" s="237" t="s">
        <v>16381</v>
      </c>
      <c r="S3862" s="237" t="s">
        <v>2755</v>
      </c>
      <c r="T3862" s="237" t="s">
        <v>2756</v>
      </c>
      <c r="U3862" s="237" t="s">
        <v>16382</v>
      </c>
      <c r="V3862" s="237" t="s">
        <v>116</v>
      </c>
      <c r="W3862" s="237"/>
      <c r="X3862" s="237"/>
      <c r="Y3862" s="237" t="s">
        <v>16379</v>
      </c>
      <c r="Z3862" s="237" t="s">
        <v>16380</v>
      </c>
      <c r="AA3862" s="237" t="str">
        <f t="shared" si="643"/>
        <v>リッキーガーデンカクダ</v>
      </c>
      <c r="AB3862" s="237" t="s">
        <v>2753</v>
      </c>
      <c r="AC3862" s="237" t="str">
        <f t="shared" si="644"/>
        <v>981</v>
      </c>
      <c r="AD3862" s="237" t="str">
        <f t="shared" si="645"/>
        <v>1512</v>
      </c>
      <c r="AE3862" s="237" t="s">
        <v>2621</v>
      </c>
      <c r="AF3862" s="237" t="s">
        <v>16381</v>
      </c>
      <c r="AG3862" s="237" t="str">
        <f t="shared" si="646"/>
        <v>角田市横倉字卯ノ崎９４-１７</v>
      </c>
      <c r="AH3862" s="237" t="s">
        <v>2755</v>
      </c>
      <c r="AI3862" s="237" t="s">
        <v>2756</v>
      </c>
      <c r="AJ3862" s="237" t="s">
        <v>260</v>
      </c>
    </row>
    <row r="3863" spans="1:36">
      <c r="A3863" s="237" t="str">
        <f t="shared" si="638"/>
        <v>0450900154児童発達支援</v>
      </c>
      <c r="B3863" s="237" t="s">
        <v>2902</v>
      </c>
      <c r="C3863" s="237" t="s">
        <v>2903</v>
      </c>
      <c r="D3863" s="240" t="str">
        <f t="shared" si="639"/>
        <v>トクテイヒエイリカツドウホウジンコウソウ</v>
      </c>
      <c r="E3863" s="237" t="s">
        <v>2904</v>
      </c>
      <c r="F3863" s="237" t="str">
        <f t="shared" si="640"/>
        <v>981</v>
      </c>
      <c r="G3863" s="237" t="str">
        <f t="shared" si="641"/>
        <v>0134</v>
      </c>
      <c r="H3863" s="237" t="s">
        <v>2905</v>
      </c>
      <c r="I3863" s="237" t="str">
        <f t="shared" si="642"/>
        <v>宮城郡利府町しらかし台6丁目1-10</v>
      </c>
      <c r="J3863" s="237" t="s">
        <v>2906</v>
      </c>
      <c r="K3863" s="237" t="s">
        <v>2907</v>
      </c>
      <c r="L3863" s="237" t="s">
        <v>248</v>
      </c>
      <c r="M3863" s="237" t="s">
        <v>16383</v>
      </c>
      <c r="N3863" s="237" t="s">
        <v>2909</v>
      </c>
      <c r="O3863" s="237" t="s">
        <v>2910</v>
      </c>
      <c r="P3863" s="237" t="s">
        <v>2889</v>
      </c>
      <c r="Q3863" s="237" t="s">
        <v>2812</v>
      </c>
      <c r="R3863" s="237" t="s">
        <v>16384</v>
      </c>
      <c r="S3863" s="237" t="s">
        <v>2912</v>
      </c>
      <c r="T3863" s="237" t="s">
        <v>2912</v>
      </c>
      <c r="U3863" s="237" t="s">
        <v>16385</v>
      </c>
      <c r="V3863" s="237" t="s">
        <v>112</v>
      </c>
      <c r="W3863" s="237" t="s">
        <v>15933</v>
      </c>
      <c r="X3863" s="237"/>
      <c r="Y3863" s="237" t="s">
        <v>2909</v>
      </c>
      <c r="Z3863" s="237" t="s">
        <v>2910</v>
      </c>
      <c r="AA3863" s="237" t="str">
        <f t="shared" si="643"/>
        <v>タケチャンチ</v>
      </c>
      <c r="AB3863" s="237" t="s">
        <v>2889</v>
      </c>
      <c r="AC3863" s="237" t="str">
        <f t="shared" si="644"/>
        <v>985</v>
      </c>
      <c r="AD3863" s="237" t="str">
        <f t="shared" si="645"/>
        <v>0853</v>
      </c>
      <c r="AE3863" s="237" t="s">
        <v>2812</v>
      </c>
      <c r="AF3863" s="237" t="s">
        <v>16384</v>
      </c>
      <c r="AG3863" s="237" t="str">
        <f t="shared" si="646"/>
        <v>多賀城市高橋４－１９－７</v>
      </c>
      <c r="AH3863" s="237" t="s">
        <v>2912</v>
      </c>
      <c r="AI3863" s="237" t="s">
        <v>2912</v>
      </c>
      <c r="AJ3863" s="237" t="s">
        <v>332</v>
      </c>
    </row>
    <row r="3864" spans="1:36">
      <c r="A3864" s="237" t="str">
        <f t="shared" si="638"/>
        <v>0450900162放課後等デイサービス</v>
      </c>
      <c r="B3864" s="237" t="s">
        <v>2902</v>
      </c>
      <c r="C3864" s="237" t="s">
        <v>2903</v>
      </c>
      <c r="D3864" s="240" t="str">
        <f t="shared" si="639"/>
        <v>トクテイヒエイリカツドウホウジンコウソウ</v>
      </c>
      <c r="E3864" s="237" t="s">
        <v>2904</v>
      </c>
      <c r="F3864" s="237" t="str">
        <f t="shared" si="640"/>
        <v>981</v>
      </c>
      <c r="G3864" s="237" t="str">
        <f t="shared" si="641"/>
        <v>0134</v>
      </c>
      <c r="H3864" s="237" t="s">
        <v>2905</v>
      </c>
      <c r="I3864" s="237" t="str">
        <f t="shared" si="642"/>
        <v>宮城郡利府町しらかし台6丁目1-10</v>
      </c>
      <c r="J3864" s="237" t="s">
        <v>2906</v>
      </c>
      <c r="K3864" s="237" t="s">
        <v>2907</v>
      </c>
      <c r="L3864" s="237" t="s">
        <v>248</v>
      </c>
      <c r="M3864" s="237" t="s">
        <v>16383</v>
      </c>
      <c r="N3864" s="237" t="s">
        <v>2909</v>
      </c>
      <c r="O3864" s="237" t="s">
        <v>2910</v>
      </c>
      <c r="P3864" s="237" t="s">
        <v>2861</v>
      </c>
      <c r="Q3864" s="237" t="s">
        <v>2812</v>
      </c>
      <c r="R3864" s="237" t="s">
        <v>16384</v>
      </c>
      <c r="S3864" s="237" t="s">
        <v>2912</v>
      </c>
      <c r="T3864" s="237" t="s">
        <v>2912</v>
      </c>
      <c r="U3864" s="237" t="s">
        <v>16386</v>
      </c>
      <c r="V3864" s="237" t="s">
        <v>114</v>
      </c>
      <c r="W3864" s="237"/>
      <c r="X3864" s="237"/>
      <c r="Y3864" s="237" t="s">
        <v>2909</v>
      </c>
      <c r="Z3864" s="237" t="s">
        <v>2910</v>
      </c>
      <c r="AA3864" s="237" t="str">
        <f t="shared" si="643"/>
        <v>タケチャンチ</v>
      </c>
      <c r="AB3864" s="237" t="s">
        <v>2861</v>
      </c>
      <c r="AC3864" s="237" t="str">
        <f t="shared" si="644"/>
        <v>985</v>
      </c>
      <c r="AD3864" s="237" t="str">
        <f t="shared" si="645"/>
        <v>0842</v>
      </c>
      <c r="AE3864" s="237" t="s">
        <v>2812</v>
      </c>
      <c r="AF3864" s="237" t="s">
        <v>16384</v>
      </c>
      <c r="AG3864" s="237" t="str">
        <f t="shared" si="646"/>
        <v>多賀城市高橋４－１９－７</v>
      </c>
      <c r="AH3864" s="237" t="s">
        <v>2912</v>
      </c>
      <c r="AI3864" s="237" t="s">
        <v>2912</v>
      </c>
      <c r="AJ3864" s="237" t="s">
        <v>260</v>
      </c>
    </row>
    <row r="3865" spans="1:36">
      <c r="A3865" s="237" t="str">
        <f t="shared" si="638"/>
        <v>0450913033児童発達支援</v>
      </c>
      <c r="B3865" s="237" t="s">
        <v>2812</v>
      </c>
      <c r="C3865" s="237" t="s">
        <v>14837</v>
      </c>
      <c r="D3865" s="240" t="str">
        <f t="shared" si="639"/>
        <v>タガジョウシ</v>
      </c>
      <c r="E3865" s="237" t="s">
        <v>2822</v>
      </c>
      <c r="F3865" s="237" t="str">
        <f t="shared" si="640"/>
        <v>985</v>
      </c>
      <c r="G3865" s="237" t="str">
        <f t="shared" si="641"/>
        <v>0873</v>
      </c>
      <c r="H3865" s="237" t="s">
        <v>16387</v>
      </c>
      <c r="I3865" s="237" t="str">
        <f t="shared" si="642"/>
        <v>多賀城市中央2丁目1番1号</v>
      </c>
      <c r="J3865" s="237" t="s">
        <v>14840</v>
      </c>
      <c r="K3865" s="237" t="s">
        <v>16388</v>
      </c>
      <c r="L3865" s="237" t="s">
        <v>16389</v>
      </c>
      <c r="M3865" s="237" t="s">
        <v>14842</v>
      </c>
      <c r="N3865" s="237" t="s">
        <v>14843</v>
      </c>
      <c r="O3865" s="237" t="s">
        <v>14844</v>
      </c>
      <c r="P3865" s="237" t="s">
        <v>2896</v>
      </c>
      <c r="Q3865" s="237" t="s">
        <v>2812</v>
      </c>
      <c r="R3865" s="237" t="s">
        <v>16390</v>
      </c>
      <c r="S3865" s="237" t="s">
        <v>14840</v>
      </c>
      <c r="T3865" s="237" t="s">
        <v>16388</v>
      </c>
      <c r="U3865" s="237" t="s">
        <v>16391</v>
      </c>
      <c r="V3865" s="237" t="s">
        <v>112</v>
      </c>
      <c r="W3865" s="237" t="s">
        <v>16319</v>
      </c>
      <c r="X3865" s="237"/>
      <c r="Y3865" s="237" t="s">
        <v>14843</v>
      </c>
      <c r="Z3865" s="237" t="s">
        <v>14844</v>
      </c>
      <c r="AA3865" s="237" t="str">
        <f t="shared" si="643"/>
        <v>タガジョウシジドウハッタツシエンセンタータイヨウノイエ</v>
      </c>
      <c r="AB3865" s="237" t="s">
        <v>2896</v>
      </c>
      <c r="AC3865" s="237" t="str">
        <f t="shared" si="644"/>
        <v>985</v>
      </c>
      <c r="AD3865" s="237" t="str">
        <f t="shared" si="645"/>
        <v>0872</v>
      </c>
      <c r="AE3865" s="237" t="s">
        <v>2812</v>
      </c>
      <c r="AF3865" s="237" t="s">
        <v>16390</v>
      </c>
      <c r="AG3865" s="237" t="str">
        <f t="shared" si="646"/>
        <v>多賀城市伝上山1丁目1番3号</v>
      </c>
      <c r="AH3865" s="237" t="s">
        <v>16392</v>
      </c>
      <c r="AI3865" s="237" t="s">
        <v>16388</v>
      </c>
      <c r="AJ3865" s="237" t="s">
        <v>260</v>
      </c>
    </row>
    <row r="3866" spans="1:36">
      <c r="A3866" s="237" t="str">
        <f t="shared" si="638"/>
        <v>0450913033保育所等訪問支援</v>
      </c>
      <c r="B3866" s="237" t="s">
        <v>2812</v>
      </c>
      <c r="C3866" s="237" t="s">
        <v>14837</v>
      </c>
      <c r="D3866" s="240" t="str">
        <f t="shared" si="639"/>
        <v>タガジョウシ</v>
      </c>
      <c r="E3866" s="237" t="s">
        <v>2822</v>
      </c>
      <c r="F3866" s="237" t="str">
        <f t="shared" si="640"/>
        <v>985</v>
      </c>
      <c r="G3866" s="237" t="str">
        <f t="shared" si="641"/>
        <v>0873</v>
      </c>
      <c r="H3866" s="237" t="s">
        <v>16387</v>
      </c>
      <c r="I3866" s="237" t="str">
        <f t="shared" si="642"/>
        <v>多賀城市中央2丁目1番1号</v>
      </c>
      <c r="J3866" s="237" t="s">
        <v>14840</v>
      </c>
      <c r="K3866" s="237" t="s">
        <v>16388</v>
      </c>
      <c r="L3866" s="237" t="s">
        <v>16389</v>
      </c>
      <c r="M3866" s="237" t="s">
        <v>14842</v>
      </c>
      <c r="N3866" s="237" t="s">
        <v>14843</v>
      </c>
      <c r="O3866" s="237" t="s">
        <v>14844</v>
      </c>
      <c r="P3866" s="237" t="s">
        <v>2896</v>
      </c>
      <c r="Q3866" s="237" t="s">
        <v>2812</v>
      </c>
      <c r="R3866" s="237" t="s">
        <v>16390</v>
      </c>
      <c r="S3866" s="237" t="s">
        <v>14840</v>
      </c>
      <c r="T3866" s="237" t="s">
        <v>16388</v>
      </c>
      <c r="U3866" s="237" t="s">
        <v>16391</v>
      </c>
      <c r="V3866" s="237" t="s">
        <v>116</v>
      </c>
      <c r="W3866" s="237"/>
      <c r="X3866" s="237"/>
      <c r="Y3866" s="237" t="s">
        <v>14843</v>
      </c>
      <c r="Z3866" s="237" t="s">
        <v>14844</v>
      </c>
      <c r="AA3866" s="237" t="str">
        <f t="shared" si="643"/>
        <v>タガジョウシジドウハッタツシエンセンタータイヨウノイエ</v>
      </c>
      <c r="AB3866" s="237" t="s">
        <v>2896</v>
      </c>
      <c r="AC3866" s="237" t="str">
        <f t="shared" si="644"/>
        <v>985</v>
      </c>
      <c r="AD3866" s="237" t="str">
        <f t="shared" si="645"/>
        <v>0872</v>
      </c>
      <c r="AE3866" s="237" t="s">
        <v>2812</v>
      </c>
      <c r="AF3866" s="237" t="s">
        <v>16390</v>
      </c>
      <c r="AG3866" s="237" t="str">
        <f t="shared" si="646"/>
        <v>多賀城市伝上山1丁目1番3号</v>
      </c>
      <c r="AH3866" s="237" t="s">
        <v>16392</v>
      </c>
      <c r="AI3866" s="237" t="s">
        <v>16388</v>
      </c>
      <c r="AJ3866" s="237" t="s">
        <v>260</v>
      </c>
    </row>
    <row r="3867" spans="1:36">
      <c r="A3867" s="237" t="str">
        <f t="shared" si="638"/>
        <v>0450915038放課後等デイサービス</v>
      </c>
      <c r="B3867" s="237" t="s">
        <v>16393</v>
      </c>
      <c r="C3867" s="237" t="s">
        <v>16394</v>
      </c>
      <c r="D3867" s="240" t="str">
        <f t="shared" si="639"/>
        <v>カブシキカイシャＬｉｅｎ</v>
      </c>
      <c r="E3867" s="237" t="s">
        <v>5905</v>
      </c>
      <c r="F3867" s="237" t="str">
        <f t="shared" si="640"/>
        <v>985</v>
      </c>
      <c r="G3867" s="237" t="str">
        <f t="shared" si="641"/>
        <v>0813</v>
      </c>
      <c r="H3867" s="237" t="s">
        <v>16395</v>
      </c>
      <c r="I3867" s="237" t="str">
        <f t="shared" si="642"/>
        <v>宮城郡七ケ浜町湊浜1-7-1</v>
      </c>
      <c r="J3867" s="237" t="s">
        <v>16396</v>
      </c>
      <c r="K3867" s="237" t="s">
        <v>16397</v>
      </c>
      <c r="L3867" s="237" t="s">
        <v>339</v>
      </c>
      <c r="M3867" s="237" t="s">
        <v>16398</v>
      </c>
      <c r="N3867" s="237" t="s">
        <v>16399</v>
      </c>
      <c r="O3867" s="237" t="s">
        <v>16400</v>
      </c>
      <c r="P3867" s="237" t="s">
        <v>2811</v>
      </c>
      <c r="Q3867" s="237" t="s">
        <v>2812</v>
      </c>
      <c r="R3867" s="237" t="s">
        <v>16401</v>
      </c>
      <c r="S3867" s="237" t="s">
        <v>16396</v>
      </c>
      <c r="T3867" s="237" t="s">
        <v>16397</v>
      </c>
      <c r="U3867" s="237" t="s">
        <v>16402</v>
      </c>
      <c r="V3867" s="237" t="s">
        <v>114</v>
      </c>
      <c r="W3867" s="237"/>
      <c r="X3867" s="237"/>
      <c r="Y3867" s="237" t="s">
        <v>16399</v>
      </c>
      <c r="Z3867" s="237" t="s">
        <v>16400</v>
      </c>
      <c r="AA3867" s="237" t="str">
        <f t="shared" si="643"/>
        <v>ホウカゴトウデイサービス　ステップアップ</v>
      </c>
      <c r="AB3867" s="237" t="s">
        <v>2811</v>
      </c>
      <c r="AC3867" s="237" t="str">
        <f t="shared" si="644"/>
        <v>985</v>
      </c>
      <c r="AD3867" s="237" t="str">
        <f t="shared" si="645"/>
        <v>0832</v>
      </c>
      <c r="AE3867" s="237" t="s">
        <v>2812</v>
      </c>
      <c r="AF3867" s="237" t="s">
        <v>16401</v>
      </c>
      <c r="AG3867" s="237" t="str">
        <f t="shared" si="646"/>
        <v>多賀城市大代1-3-17</v>
      </c>
      <c r="AH3867" s="237" t="s">
        <v>16396</v>
      </c>
      <c r="AI3867" s="237" t="s">
        <v>16397</v>
      </c>
      <c r="AJ3867" s="237" t="s">
        <v>260</v>
      </c>
    </row>
    <row r="3868" spans="1:36">
      <c r="A3868" s="237" t="str">
        <f t="shared" si="638"/>
        <v>0450915046児童発達支援</v>
      </c>
      <c r="B3868" s="237" t="s">
        <v>9062</v>
      </c>
      <c r="C3868" s="237" t="s">
        <v>16403</v>
      </c>
      <c r="D3868" s="240" t="str">
        <f t="shared" si="639"/>
        <v>トウホクフクシビジネスカブシキカイシャ</v>
      </c>
      <c r="E3868" s="237" t="s">
        <v>2472</v>
      </c>
      <c r="F3868" s="237" t="str">
        <f t="shared" si="640"/>
        <v>981</v>
      </c>
      <c r="G3868" s="237" t="str">
        <f t="shared" si="641"/>
        <v>3133</v>
      </c>
      <c r="H3868" s="237" t="s">
        <v>9064</v>
      </c>
      <c r="I3868" s="237" t="str">
        <f t="shared" si="642"/>
        <v>仙台市泉区泉中央一丁目７番地１</v>
      </c>
      <c r="J3868" s="237" t="s">
        <v>9065</v>
      </c>
      <c r="K3868" s="237" t="s">
        <v>9066</v>
      </c>
      <c r="L3868" s="237" t="s">
        <v>339</v>
      </c>
      <c r="M3868" s="237" t="s">
        <v>9067</v>
      </c>
      <c r="N3868" s="237" t="s">
        <v>16404</v>
      </c>
      <c r="O3868" s="237" t="s">
        <v>16405</v>
      </c>
      <c r="P3868" s="237" t="s">
        <v>2822</v>
      </c>
      <c r="Q3868" s="237" t="s">
        <v>2812</v>
      </c>
      <c r="R3868" s="237" t="s">
        <v>16406</v>
      </c>
      <c r="S3868" s="237" t="s">
        <v>16407</v>
      </c>
      <c r="T3868" s="237" t="s">
        <v>16408</v>
      </c>
      <c r="U3868" s="237" t="s">
        <v>16409</v>
      </c>
      <c r="V3868" s="237" t="s">
        <v>112</v>
      </c>
      <c r="W3868" s="237" t="s">
        <v>16319</v>
      </c>
      <c r="X3868" s="237"/>
      <c r="Y3868" s="237" t="s">
        <v>16404</v>
      </c>
      <c r="Z3868" s="237" t="s">
        <v>16405</v>
      </c>
      <c r="AA3868" s="237" t="str">
        <f t="shared" si="643"/>
        <v>タイヨウノコ　タガジョウ</v>
      </c>
      <c r="AB3868" s="237" t="s">
        <v>2822</v>
      </c>
      <c r="AC3868" s="237" t="str">
        <f t="shared" si="644"/>
        <v>985</v>
      </c>
      <c r="AD3868" s="237" t="str">
        <f t="shared" si="645"/>
        <v>0873</v>
      </c>
      <c r="AE3868" s="237" t="s">
        <v>2812</v>
      </c>
      <c r="AF3868" s="237" t="s">
        <v>16406</v>
      </c>
      <c r="AG3868" s="237" t="str">
        <f t="shared" si="646"/>
        <v>多賀城市中央2-4-2星テナントビル2階</v>
      </c>
      <c r="AH3868" s="237" t="s">
        <v>16407</v>
      </c>
      <c r="AI3868" s="237" t="s">
        <v>16408</v>
      </c>
      <c r="AJ3868" s="237" t="s">
        <v>260</v>
      </c>
    </row>
    <row r="3869" spans="1:36">
      <c r="A3869" s="237" t="str">
        <f t="shared" si="638"/>
        <v>0450915046放課後等デイサービス</v>
      </c>
      <c r="B3869" s="237" t="s">
        <v>9062</v>
      </c>
      <c r="C3869" s="237" t="s">
        <v>16403</v>
      </c>
      <c r="D3869" s="240" t="str">
        <f t="shared" si="639"/>
        <v>トウホクフクシビジネスカブシキカイシャ</v>
      </c>
      <c r="E3869" s="237" t="s">
        <v>2472</v>
      </c>
      <c r="F3869" s="237" t="str">
        <f t="shared" si="640"/>
        <v>981</v>
      </c>
      <c r="G3869" s="237" t="str">
        <f t="shared" si="641"/>
        <v>3133</v>
      </c>
      <c r="H3869" s="237" t="s">
        <v>9064</v>
      </c>
      <c r="I3869" s="237" t="str">
        <f t="shared" si="642"/>
        <v>仙台市泉区泉中央一丁目７番地１</v>
      </c>
      <c r="J3869" s="237" t="s">
        <v>9065</v>
      </c>
      <c r="K3869" s="237" t="s">
        <v>9066</v>
      </c>
      <c r="L3869" s="237" t="s">
        <v>339</v>
      </c>
      <c r="M3869" s="237" t="s">
        <v>9067</v>
      </c>
      <c r="N3869" s="237" t="s">
        <v>16404</v>
      </c>
      <c r="O3869" s="237" t="s">
        <v>16405</v>
      </c>
      <c r="P3869" s="237" t="s">
        <v>2822</v>
      </c>
      <c r="Q3869" s="237" t="s">
        <v>2812</v>
      </c>
      <c r="R3869" s="237" t="s">
        <v>16406</v>
      </c>
      <c r="S3869" s="237" t="s">
        <v>16407</v>
      </c>
      <c r="T3869" s="237" t="s">
        <v>16408</v>
      </c>
      <c r="U3869" s="237" t="s">
        <v>16409</v>
      </c>
      <c r="V3869" s="237" t="s">
        <v>114</v>
      </c>
      <c r="W3869" s="237"/>
      <c r="X3869" s="237"/>
      <c r="Y3869" s="237" t="s">
        <v>16404</v>
      </c>
      <c r="Z3869" s="237" t="s">
        <v>16405</v>
      </c>
      <c r="AA3869" s="237" t="str">
        <f t="shared" si="643"/>
        <v>タイヨウノコ　タガジョウ</v>
      </c>
      <c r="AB3869" s="237" t="s">
        <v>2822</v>
      </c>
      <c r="AC3869" s="237" t="str">
        <f t="shared" si="644"/>
        <v>985</v>
      </c>
      <c r="AD3869" s="237" t="str">
        <f t="shared" si="645"/>
        <v>0873</v>
      </c>
      <c r="AE3869" s="237" t="s">
        <v>2812</v>
      </c>
      <c r="AF3869" s="237" t="s">
        <v>16406</v>
      </c>
      <c r="AG3869" s="237" t="str">
        <f t="shared" si="646"/>
        <v>多賀城市中央2-4-2星テナントビル2階</v>
      </c>
      <c r="AH3869" s="237" t="s">
        <v>16407</v>
      </c>
      <c r="AI3869" s="237" t="s">
        <v>16408</v>
      </c>
      <c r="AJ3869" s="237" t="s">
        <v>260</v>
      </c>
    </row>
    <row r="3870" spans="1:36">
      <c r="A3870" s="237" t="str">
        <f t="shared" si="638"/>
        <v>0450917034放課後等デイサービス</v>
      </c>
      <c r="B3870" s="237" t="s">
        <v>16410</v>
      </c>
      <c r="C3870" s="237" t="s">
        <v>16411</v>
      </c>
      <c r="D3870" s="240" t="str">
        <f t="shared" si="639"/>
        <v>ゴウドウガイシャタイヨウ</v>
      </c>
      <c r="E3870" s="237" t="s">
        <v>16412</v>
      </c>
      <c r="F3870" s="237" t="str">
        <f t="shared" si="640"/>
        <v>985</v>
      </c>
      <c r="G3870" s="237" t="str">
        <f t="shared" si="641"/>
        <v>0863</v>
      </c>
      <c r="H3870" s="237" t="s">
        <v>16413</v>
      </c>
      <c r="I3870" s="237" t="str">
        <f t="shared" si="642"/>
        <v>多賀城市東田中２丁目４０－３２ロジュマンＧ棟１０１</v>
      </c>
      <c r="J3870" s="237" t="s">
        <v>16414</v>
      </c>
      <c r="K3870" s="237" t="s">
        <v>16415</v>
      </c>
      <c r="L3870" s="237" t="s">
        <v>821</v>
      </c>
      <c r="M3870" s="237" t="s">
        <v>16416</v>
      </c>
      <c r="N3870" s="237" t="s">
        <v>16417</v>
      </c>
      <c r="O3870" s="237" t="s">
        <v>16418</v>
      </c>
      <c r="P3870" s="237" t="s">
        <v>16412</v>
      </c>
      <c r="Q3870" s="237" t="s">
        <v>2812</v>
      </c>
      <c r="R3870" s="237" t="s">
        <v>16413</v>
      </c>
      <c r="S3870" s="237" t="s">
        <v>16414</v>
      </c>
      <c r="T3870" s="237" t="s">
        <v>16415</v>
      </c>
      <c r="U3870" s="237" t="s">
        <v>16419</v>
      </c>
      <c r="V3870" s="237" t="s">
        <v>114</v>
      </c>
      <c r="W3870" s="237"/>
      <c r="X3870" s="237"/>
      <c r="Y3870" s="237" t="s">
        <v>16417</v>
      </c>
      <c r="Z3870" s="237" t="s">
        <v>16418</v>
      </c>
      <c r="AA3870" s="237" t="str">
        <f t="shared" si="643"/>
        <v>ホウカゴトウデイサービス　フェアネスタガジョウ</v>
      </c>
      <c r="AB3870" s="237" t="s">
        <v>16412</v>
      </c>
      <c r="AC3870" s="237" t="str">
        <f t="shared" si="644"/>
        <v>985</v>
      </c>
      <c r="AD3870" s="237" t="str">
        <f t="shared" si="645"/>
        <v>0863</v>
      </c>
      <c r="AE3870" s="237" t="s">
        <v>2812</v>
      </c>
      <c r="AF3870" s="237" t="s">
        <v>16413</v>
      </c>
      <c r="AG3870" s="237" t="str">
        <f t="shared" si="646"/>
        <v>多賀城市東田中２丁目４０－３２ロジュマンＧ棟１０１</v>
      </c>
      <c r="AH3870" s="237" t="s">
        <v>16414</v>
      </c>
      <c r="AI3870" s="237" t="s">
        <v>16415</v>
      </c>
      <c r="AJ3870" s="237" t="s">
        <v>261</v>
      </c>
    </row>
    <row r="3871" spans="1:36">
      <c r="A3871" s="237" t="str">
        <f t="shared" si="638"/>
        <v>0450917042放課後等デイサービス</v>
      </c>
      <c r="B3871" s="237" t="s">
        <v>16420</v>
      </c>
      <c r="C3871" s="237" t="s">
        <v>16421</v>
      </c>
      <c r="D3871" s="240" t="str">
        <f t="shared" si="639"/>
        <v>カブシキガイシャワカ</v>
      </c>
      <c r="E3871" s="237" t="s">
        <v>2868</v>
      </c>
      <c r="F3871" s="237" t="str">
        <f t="shared" si="640"/>
        <v>985</v>
      </c>
      <c r="G3871" s="237" t="str">
        <f t="shared" si="641"/>
        <v>0852</v>
      </c>
      <c r="H3871" s="237" t="s">
        <v>16422</v>
      </c>
      <c r="I3871" s="237" t="str">
        <f t="shared" si="642"/>
        <v>多賀城市山王字山王二区133番地</v>
      </c>
      <c r="J3871" s="237" t="s">
        <v>16423</v>
      </c>
      <c r="K3871" s="237" t="s">
        <v>16424</v>
      </c>
      <c r="L3871" s="237" t="s">
        <v>339</v>
      </c>
      <c r="M3871" s="237" t="s">
        <v>16425</v>
      </c>
      <c r="N3871" s="237" t="s">
        <v>16426</v>
      </c>
      <c r="O3871" s="237" t="s">
        <v>16427</v>
      </c>
      <c r="P3871" s="237" t="s">
        <v>2868</v>
      </c>
      <c r="Q3871" s="237" t="s">
        <v>2812</v>
      </c>
      <c r="R3871" s="237" t="s">
        <v>16422</v>
      </c>
      <c r="S3871" s="237" t="s">
        <v>16423</v>
      </c>
      <c r="T3871" s="237" t="s">
        <v>16424</v>
      </c>
      <c r="U3871" s="237" t="s">
        <v>16428</v>
      </c>
      <c r="V3871" s="237" t="s">
        <v>114</v>
      </c>
      <c r="W3871" s="237"/>
      <c r="X3871" s="237"/>
      <c r="Y3871" s="237" t="s">
        <v>16426</v>
      </c>
      <c r="Z3871" s="237" t="s">
        <v>16427</v>
      </c>
      <c r="AA3871" s="237" t="str">
        <f t="shared" si="643"/>
        <v>ホウカゴトウデイサービス　オトノワ</v>
      </c>
      <c r="AB3871" s="237" t="s">
        <v>2868</v>
      </c>
      <c r="AC3871" s="237" t="str">
        <f t="shared" si="644"/>
        <v>985</v>
      </c>
      <c r="AD3871" s="237" t="str">
        <f t="shared" si="645"/>
        <v>0852</v>
      </c>
      <c r="AE3871" s="237" t="s">
        <v>2812</v>
      </c>
      <c r="AF3871" s="237" t="s">
        <v>16422</v>
      </c>
      <c r="AG3871" s="237" t="str">
        <f t="shared" si="646"/>
        <v>多賀城市山王字山王二区133番地</v>
      </c>
      <c r="AH3871" s="237" t="s">
        <v>16423</v>
      </c>
      <c r="AI3871" s="237" t="s">
        <v>16424</v>
      </c>
      <c r="AJ3871" s="237" t="s">
        <v>260</v>
      </c>
    </row>
    <row r="3872" spans="1:36">
      <c r="A3872" s="237" t="str">
        <f t="shared" si="638"/>
        <v>0451100176児童発達支援</v>
      </c>
      <c r="B3872" s="237" t="s">
        <v>2277</v>
      </c>
      <c r="C3872" s="237" t="s">
        <v>2278</v>
      </c>
      <c r="D3872" s="240" t="str">
        <f t="shared" si="639"/>
        <v>トクテイヒエイリカツドウホウジンヒヨコカイ</v>
      </c>
      <c r="E3872" s="237" t="s">
        <v>2279</v>
      </c>
      <c r="F3872" s="237" t="str">
        <f t="shared" si="640"/>
        <v>989</v>
      </c>
      <c r="G3872" s="237" t="str">
        <f t="shared" si="641"/>
        <v>2432</v>
      </c>
      <c r="H3872" s="237" t="s">
        <v>16223</v>
      </c>
      <c r="I3872" s="237" t="str">
        <f t="shared" si="642"/>
        <v>岩沼市中央3-2-3森川ビル3階</v>
      </c>
      <c r="J3872" s="237" t="s">
        <v>2281</v>
      </c>
      <c r="K3872" s="237" t="s">
        <v>2281</v>
      </c>
      <c r="L3872" s="237" t="s">
        <v>248</v>
      </c>
      <c r="M3872" s="237" t="s">
        <v>2283</v>
      </c>
      <c r="N3872" s="237" t="s">
        <v>3179</v>
      </c>
      <c r="O3872" s="237" t="s">
        <v>3180</v>
      </c>
      <c r="P3872" s="237" t="s">
        <v>3185</v>
      </c>
      <c r="Q3872" s="237" t="s">
        <v>3106</v>
      </c>
      <c r="R3872" s="237" t="s">
        <v>3186</v>
      </c>
      <c r="S3872" s="237" t="s">
        <v>3183</v>
      </c>
      <c r="T3872" s="237" t="s">
        <v>7705</v>
      </c>
      <c r="U3872" s="237" t="s">
        <v>16429</v>
      </c>
      <c r="V3872" s="237" t="s">
        <v>112</v>
      </c>
      <c r="W3872" s="237" t="s">
        <v>15933</v>
      </c>
      <c r="X3872" s="237"/>
      <c r="Y3872" s="237" t="s">
        <v>3179</v>
      </c>
      <c r="Z3872" s="237" t="s">
        <v>3180</v>
      </c>
      <c r="AA3872" s="237" t="str">
        <f t="shared" si="643"/>
        <v>ピッピイワヌマ</v>
      </c>
      <c r="AB3872" s="237" t="s">
        <v>3185</v>
      </c>
      <c r="AC3872" s="237" t="str">
        <f t="shared" si="644"/>
        <v>989</v>
      </c>
      <c r="AD3872" s="237" t="str">
        <f t="shared" si="645"/>
        <v>2451</v>
      </c>
      <c r="AE3872" s="237" t="s">
        <v>3106</v>
      </c>
      <c r="AF3872" s="237" t="s">
        <v>3186</v>
      </c>
      <c r="AG3872" s="237" t="str">
        <f t="shared" si="646"/>
        <v>岩沼市土ケ崎３－９－７</v>
      </c>
      <c r="AH3872" s="237" t="s">
        <v>3183</v>
      </c>
      <c r="AI3872" s="237" t="s">
        <v>7705</v>
      </c>
      <c r="AJ3872" s="237" t="s">
        <v>332</v>
      </c>
    </row>
    <row r="3873" spans="1:36">
      <c r="A3873" s="237" t="str">
        <f t="shared" si="638"/>
        <v>0451100184児童発達支援</v>
      </c>
      <c r="B3873" s="237" t="s">
        <v>2277</v>
      </c>
      <c r="C3873" s="237" t="s">
        <v>2278</v>
      </c>
      <c r="D3873" s="240" t="str">
        <f t="shared" si="639"/>
        <v>トクテイヒエイリカツドウホウジンヒヨコカイ</v>
      </c>
      <c r="E3873" s="237" t="s">
        <v>2279</v>
      </c>
      <c r="F3873" s="237" t="str">
        <f t="shared" si="640"/>
        <v>989</v>
      </c>
      <c r="G3873" s="237" t="str">
        <f t="shared" si="641"/>
        <v>2432</v>
      </c>
      <c r="H3873" s="237" t="s">
        <v>16223</v>
      </c>
      <c r="I3873" s="237" t="str">
        <f t="shared" si="642"/>
        <v>岩沼市中央3-2-3森川ビル3階</v>
      </c>
      <c r="J3873" s="237" t="s">
        <v>2281</v>
      </c>
      <c r="K3873" s="237" t="s">
        <v>2281</v>
      </c>
      <c r="L3873" s="237" t="s">
        <v>248</v>
      </c>
      <c r="M3873" s="237" t="s">
        <v>2283</v>
      </c>
      <c r="N3873" s="237" t="s">
        <v>3179</v>
      </c>
      <c r="O3873" s="237" t="s">
        <v>3180</v>
      </c>
      <c r="P3873" s="237" t="s">
        <v>3185</v>
      </c>
      <c r="Q3873" s="237" t="s">
        <v>3106</v>
      </c>
      <c r="R3873" s="237" t="s">
        <v>3186</v>
      </c>
      <c r="S3873" s="237" t="s">
        <v>3183</v>
      </c>
      <c r="T3873" s="237" t="s">
        <v>3183</v>
      </c>
      <c r="U3873" s="237" t="s">
        <v>16430</v>
      </c>
      <c r="V3873" s="237" t="s">
        <v>112</v>
      </c>
      <c r="W3873" s="237" t="s">
        <v>15933</v>
      </c>
      <c r="X3873" s="237"/>
      <c r="Y3873" s="237" t="s">
        <v>3179</v>
      </c>
      <c r="Z3873" s="237" t="s">
        <v>3180</v>
      </c>
      <c r="AA3873" s="237" t="str">
        <f t="shared" si="643"/>
        <v>ピッピイワヌマ</v>
      </c>
      <c r="AB3873" s="237" t="s">
        <v>3185</v>
      </c>
      <c r="AC3873" s="237" t="str">
        <f t="shared" si="644"/>
        <v>989</v>
      </c>
      <c r="AD3873" s="237" t="str">
        <f t="shared" si="645"/>
        <v>2451</v>
      </c>
      <c r="AE3873" s="237" t="s">
        <v>3106</v>
      </c>
      <c r="AF3873" s="237" t="s">
        <v>3186</v>
      </c>
      <c r="AG3873" s="237" t="str">
        <f t="shared" si="646"/>
        <v>岩沼市土ケ崎３－９－７</v>
      </c>
      <c r="AH3873" s="237" t="s">
        <v>3183</v>
      </c>
      <c r="AI3873" s="237" t="s">
        <v>3183</v>
      </c>
      <c r="AJ3873" s="237" t="s">
        <v>332</v>
      </c>
    </row>
    <row r="3874" spans="1:36">
      <c r="A3874" s="237" t="str">
        <f t="shared" si="638"/>
        <v>0451100184放課後等デイサービス</v>
      </c>
      <c r="B3874" s="237" t="s">
        <v>2277</v>
      </c>
      <c r="C3874" s="237" t="s">
        <v>2278</v>
      </c>
      <c r="D3874" s="240" t="str">
        <f t="shared" si="639"/>
        <v>トクテイヒエイリカツドウホウジンヒヨコカイ</v>
      </c>
      <c r="E3874" s="237" t="s">
        <v>2279</v>
      </c>
      <c r="F3874" s="237" t="str">
        <f t="shared" si="640"/>
        <v>989</v>
      </c>
      <c r="G3874" s="237" t="str">
        <f t="shared" si="641"/>
        <v>2432</v>
      </c>
      <c r="H3874" s="237" t="s">
        <v>16223</v>
      </c>
      <c r="I3874" s="237" t="str">
        <f t="shared" si="642"/>
        <v>岩沼市中央3-2-3森川ビル3階</v>
      </c>
      <c r="J3874" s="237" t="s">
        <v>2281</v>
      </c>
      <c r="K3874" s="237" t="s">
        <v>2281</v>
      </c>
      <c r="L3874" s="237" t="s">
        <v>248</v>
      </c>
      <c r="M3874" s="237" t="s">
        <v>2283</v>
      </c>
      <c r="N3874" s="237" t="s">
        <v>3179</v>
      </c>
      <c r="O3874" s="237" t="s">
        <v>3180</v>
      </c>
      <c r="P3874" s="237" t="s">
        <v>3185</v>
      </c>
      <c r="Q3874" s="237" t="s">
        <v>3106</v>
      </c>
      <c r="R3874" s="237" t="s">
        <v>3186</v>
      </c>
      <c r="S3874" s="237" t="s">
        <v>3183</v>
      </c>
      <c r="T3874" s="237" t="s">
        <v>3183</v>
      </c>
      <c r="U3874" s="237" t="s">
        <v>16430</v>
      </c>
      <c r="V3874" s="237" t="s">
        <v>114</v>
      </c>
      <c r="W3874" s="237"/>
      <c r="X3874" s="237"/>
      <c r="Y3874" s="237" t="s">
        <v>3179</v>
      </c>
      <c r="Z3874" s="237" t="s">
        <v>3180</v>
      </c>
      <c r="AA3874" s="237" t="str">
        <f t="shared" si="643"/>
        <v>ピッピイワヌマ</v>
      </c>
      <c r="AB3874" s="237" t="s">
        <v>3185</v>
      </c>
      <c r="AC3874" s="237" t="str">
        <f t="shared" si="644"/>
        <v>989</v>
      </c>
      <c r="AD3874" s="237" t="str">
        <f t="shared" si="645"/>
        <v>2451</v>
      </c>
      <c r="AE3874" s="237" t="s">
        <v>3106</v>
      </c>
      <c r="AF3874" s="237" t="s">
        <v>3186</v>
      </c>
      <c r="AG3874" s="237" t="str">
        <f t="shared" si="646"/>
        <v>岩沼市土ケ崎３－９－７</v>
      </c>
      <c r="AH3874" s="237" t="s">
        <v>3183</v>
      </c>
      <c r="AI3874" s="237" t="s">
        <v>3183</v>
      </c>
      <c r="AJ3874" s="237" t="s">
        <v>332</v>
      </c>
    </row>
    <row r="3875" spans="1:36">
      <c r="A3875" s="237" t="str">
        <f t="shared" si="638"/>
        <v>0451100192児童発達支援</v>
      </c>
      <c r="B3875" s="237" t="s">
        <v>3187</v>
      </c>
      <c r="C3875" s="237" t="s">
        <v>3188</v>
      </c>
      <c r="D3875" s="240" t="str">
        <f t="shared" si="639"/>
        <v>トクテイヒエイリカツドウホウジンホームヒナタボッコ</v>
      </c>
      <c r="E3875" s="237" t="s">
        <v>3189</v>
      </c>
      <c r="F3875" s="237" t="str">
        <f t="shared" si="640"/>
        <v>989</v>
      </c>
      <c r="G3875" s="237" t="str">
        <f t="shared" si="641"/>
        <v>2445</v>
      </c>
      <c r="H3875" s="237" t="s">
        <v>3190</v>
      </c>
      <c r="I3875" s="237" t="str">
        <f t="shared" si="642"/>
        <v>岩沼市桑原２－１－６</v>
      </c>
      <c r="J3875" s="237" t="s">
        <v>3191</v>
      </c>
      <c r="K3875" s="237" t="s">
        <v>3192</v>
      </c>
      <c r="L3875" s="237" t="s">
        <v>901</v>
      </c>
      <c r="M3875" s="237" t="s">
        <v>3193</v>
      </c>
      <c r="N3875" s="237" t="s">
        <v>3194</v>
      </c>
      <c r="O3875" s="237" t="s">
        <v>3195</v>
      </c>
      <c r="P3875" s="237" t="s">
        <v>3196</v>
      </c>
      <c r="Q3875" s="237" t="s">
        <v>3106</v>
      </c>
      <c r="R3875" s="237" t="s">
        <v>14884</v>
      </c>
      <c r="S3875" s="237" t="s">
        <v>3198</v>
      </c>
      <c r="T3875" s="237" t="s">
        <v>3199</v>
      </c>
      <c r="U3875" s="237" t="s">
        <v>16431</v>
      </c>
      <c r="V3875" s="237" t="s">
        <v>112</v>
      </c>
      <c r="W3875" s="237" t="s">
        <v>15933</v>
      </c>
      <c r="X3875" s="237"/>
      <c r="Y3875" s="237" t="s">
        <v>3194</v>
      </c>
      <c r="Z3875" s="237" t="s">
        <v>3195</v>
      </c>
      <c r="AA3875" s="237" t="str">
        <f t="shared" si="643"/>
        <v>ヒナタボッコハーモニー</v>
      </c>
      <c r="AB3875" s="237" t="s">
        <v>3196</v>
      </c>
      <c r="AC3875" s="237" t="str">
        <f t="shared" si="644"/>
        <v>989</v>
      </c>
      <c r="AD3875" s="237" t="str">
        <f t="shared" si="645"/>
        <v>2448</v>
      </c>
      <c r="AE3875" s="237" t="s">
        <v>3106</v>
      </c>
      <c r="AF3875" s="237" t="s">
        <v>14884</v>
      </c>
      <c r="AG3875" s="237" t="str">
        <f t="shared" si="646"/>
        <v>岩沼市二木１丁目３番８－４号</v>
      </c>
      <c r="AH3875" s="237" t="s">
        <v>3198</v>
      </c>
      <c r="AI3875" s="237" t="s">
        <v>3199</v>
      </c>
      <c r="AJ3875" s="237" t="s">
        <v>470</v>
      </c>
    </row>
    <row r="3876" spans="1:36">
      <c r="A3876" s="237" t="str">
        <f t="shared" si="638"/>
        <v>0451100200児童発達支援</v>
      </c>
      <c r="B3876" s="237" t="s">
        <v>3187</v>
      </c>
      <c r="C3876" s="237" t="s">
        <v>3188</v>
      </c>
      <c r="D3876" s="240" t="str">
        <f t="shared" si="639"/>
        <v>トクテイヒエイリカツドウホウジンホームヒナタボッコ</v>
      </c>
      <c r="E3876" s="237" t="s">
        <v>3189</v>
      </c>
      <c r="F3876" s="237" t="str">
        <f t="shared" si="640"/>
        <v>989</v>
      </c>
      <c r="G3876" s="237" t="str">
        <f t="shared" si="641"/>
        <v>2445</v>
      </c>
      <c r="H3876" s="237" t="s">
        <v>3190</v>
      </c>
      <c r="I3876" s="237" t="str">
        <f t="shared" si="642"/>
        <v>岩沼市桑原２－１－６</v>
      </c>
      <c r="J3876" s="237" t="s">
        <v>3191</v>
      </c>
      <c r="K3876" s="237" t="s">
        <v>3192</v>
      </c>
      <c r="L3876" s="237" t="s">
        <v>901</v>
      </c>
      <c r="M3876" s="237" t="s">
        <v>3193</v>
      </c>
      <c r="N3876" s="237" t="s">
        <v>3194</v>
      </c>
      <c r="O3876" s="237" t="s">
        <v>3195</v>
      </c>
      <c r="P3876" s="237" t="s">
        <v>3196</v>
      </c>
      <c r="Q3876" s="237" t="s">
        <v>3106</v>
      </c>
      <c r="R3876" s="237" t="s">
        <v>3197</v>
      </c>
      <c r="S3876" s="237" t="s">
        <v>3198</v>
      </c>
      <c r="T3876" s="237" t="s">
        <v>3199</v>
      </c>
      <c r="U3876" s="237" t="s">
        <v>16432</v>
      </c>
      <c r="V3876" s="237" t="s">
        <v>112</v>
      </c>
      <c r="W3876" s="237" t="s">
        <v>15933</v>
      </c>
      <c r="X3876" s="237"/>
      <c r="Y3876" s="237" t="s">
        <v>3194</v>
      </c>
      <c r="Z3876" s="237" t="s">
        <v>3195</v>
      </c>
      <c r="AA3876" s="237" t="str">
        <f t="shared" si="643"/>
        <v>ヒナタボッコハーモニー</v>
      </c>
      <c r="AB3876" s="237" t="s">
        <v>3196</v>
      </c>
      <c r="AC3876" s="237" t="str">
        <f t="shared" si="644"/>
        <v>989</v>
      </c>
      <c r="AD3876" s="237" t="str">
        <f t="shared" si="645"/>
        <v>2448</v>
      </c>
      <c r="AE3876" s="237" t="s">
        <v>3106</v>
      </c>
      <c r="AF3876" s="237" t="s">
        <v>3197</v>
      </c>
      <c r="AG3876" s="237" t="str">
        <f t="shared" si="646"/>
        <v>岩沼市二木1丁目3番8-4号</v>
      </c>
      <c r="AH3876" s="237" t="s">
        <v>3198</v>
      </c>
      <c r="AI3876" s="237" t="s">
        <v>3199</v>
      </c>
      <c r="AJ3876" s="237" t="s">
        <v>261</v>
      </c>
    </row>
    <row r="3877" spans="1:36">
      <c r="A3877" s="237" t="str">
        <f t="shared" si="638"/>
        <v>0451100200放課後等デイサービス</v>
      </c>
      <c r="B3877" s="237" t="s">
        <v>3187</v>
      </c>
      <c r="C3877" s="237" t="s">
        <v>3188</v>
      </c>
      <c r="D3877" s="240" t="str">
        <f t="shared" si="639"/>
        <v>トクテイヒエイリカツドウホウジンホームヒナタボッコ</v>
      </c>
      <c r="E3877" s="237" t="s">
        <v>3189</v>
      </c>
      <c r="F3877" s="237" t="str">
        <f t="shared" si="640"/>
        <v>989</v>
      </c>
      <c r="G3877" s="237" t="str">
        <f t="shared" si="641"/>
        <v>2445</v>
      </c>
      <c r="H3877" s="237" t="s">
        <v>3190</v>
      </c>
      <c r="I3877" s="237" t="str">
        <f t="shared" si="642"/>
        <v>岩沼市桑原２－１－６</v>
      </c>
      <c r="J3877" s="237" t="s">
        <v>3191</v>
      </c>
      <c r="K3877" s="237" t="s">
        <v>3192</v>
      </c>
      <c r="L3877" s="237" t="s">
        <v>901</v>
      </c>
      <c r="M3877" s="237" t="s">
        <v>3193</v>
      </c>
      <c r="N3877" s="237" t="s">
        <v>3194</v>
      </c>
      <c r="O3877" s="237" t="s">
        <v>3195</v>
      </c>
      <c r="P3877" s="237" t="s">
        <v>3196</v>
      </c>
      <c r="Q3877" s="237" t="s">
        <v>3106</v>
      </c>
      <c r="R3877" s="237" t="s">
        <v>3197</v>
      </c>
      <c r="S3877" s="237" t="s">
        <v>3198</v>
      </c>
      <c r="T3877" s="237" t="s">
        <v>3199</v>
      </c>
      <c r="U3877" s="237" t="s">
        <v>16432</v>
      </c>
      <c r="V3877" s="237" t="s">
        <v>114</v>
      </c>
      <c r="W3877" s="237"/>
      <c r="X3877" s="237"/>
      <c r="Y3877" s="237" t="s">
        <v>3194</v>
      </c>
      <c r="Z3877" s="237" t="s">
        <v>3195</v>
      </c>
      <c r="AA3877" s="237" t="str">
        <f t="shared" si="643"/>
        <v>ヒナタボッコハーモニー</v>
      </c>
      <c r="AB3877" s="237" t="s">
        <v>3196</v>
      </c>
      <c r="AC3877" s="237" t="str">
        <f t="shared" si="644"/>
        <v>989</v>
      </c>
      <c r="AD3877" s="237" t="str">
        <f t="shared" si="645"/>
        <v>2448</v>
      </c>
      <c r="AE3877" s="237" t="s">
        <v>3106</v>
      </c>
      <c r="AF3877" s="237" t="s">
        <v>3197</v>
      </c>
      <c r="AG3877" s="237" t="str">
        <f t="shared" si="646"/>
        <v>岩沼市二木1丁目3番8-4号</v>
      </c>
      <c r="AH3877" s="237" t="s">
        <v>3198</v>
      </c>
      <c r="AI3877" s="237" t="s">
        <v>3199</v>
      </c>
      <c r="AJ3877" s="237" t="s">
        <v>261</v>
      </c>
    </row>
    <row r="3878" spans="1:36">
      <c r="A3878" s="237" t="str">
        <f t="shared" si="638"/>
        <v>0451100218児童発達支援</v>
      </c>
      <c r="B3878" s="237" t="s">
        <v>2902</v>
      </c>
      <c r="C3878" s="237" t="s">
        <v>2903</v>
      </c>
      <c r="D3878" s="240" t="str">
        <f t="shared" si="639"/>
        <v>トクテイヒエイリカツドウホウジンコウソウ</v>
      </c>
      <c r="E3878" s="237" t="s">
        <v>2904</v>
      </c>
      <c r="F3878" s="237" t="str">
        <f t="shared" si="640"/>
        <v>981</v>
      </c>
      <c r="G3878" s="237" t="str">
        <f t="shared" si="641"/>
        <v>0134</v>
      </c>
      <c r="H3878" s="237" t="s">
        <v>2905</v>
      </c>
      <c r="I3878" s="237" t="str">
        <f t="shared" si="642"/>
        <v>宮城郡利府町しらかし台6丁目1-10</v>
      </c>
      <c r="J3878" s="237" t="s">
        <v>2906</v>
      </c>
      <c r="K3878" s="237" t="s">
        <v>2907</v>
      </c>
      <c r="L3878" s="237" t="s">
        <v>248</v>
      </c>
      <c r="M3878" s="237" t="s">
        <v>16383</v>
      </c>
      <c r="N3878" s="237" t="s">
        <v>3201</v>
      </c>
      <c r="O3878" s="237" t="s">
        <v>3202</v>
      </c>
      <c r="P3878" s="237" t="s">
        <v>3203</v>
      </c>
      <c r="Q3878" s="237" t="s">
        <v>3106</v>
      </c>
      <c r="R3878" s="237" t="s">
        <v>3204</v>
      </c>
      <c r="S3878" s="237" t="s">
        <v>3205</v>
      </c>
      <c r="T3878" s="237" t="s">
        <v>3205</v>
      </c>
      <c r="U3878" s="237" t="s">
        <v>16433</v>
      </c>
      <c r="V3878" s="237" t="s">
        <v>112</v>
      </c>
      <c r="W3878" s="237" t="s">
        <v>15933</v>
      </c>
      <c r="X3878" s="237"/>
      <c r="Y3878" s="237" t="s">
        <v>3201</v>
      </c>
      <c r="Z3878" s="237" t="s">
        <v>3202</v>
      </c>
      <c r="AA3878" s="237" t="str">
        <f t="shared" si="643"/>
        <v>ユウチャンチ</v>
      </c>
      <c r="AB3878" s="237" t="s">
        <v>3203</v>
      </c>
      <c r="AC3878" s="237" t="str">
        <f t="shared" si="644"/>
        <v>989</v>
      </c>
      <c r="AD3878" s="237" t="str">
        <f t="shared" si="645"/>
        <v>2471</v>
      </c>
      <c r="AE3878" s="237" t="s">
        <v>3106</v>
      </c>
      <c r="AF3878" s="237" t="s">
        <v>3204</v>
      </c>
      <c r="AG3878" s="237" t="str">
        <f t="shared" si="646"/>
        <v>岩沼市小川字下河原53番地4</v>
      </c>
      <c r="AH3878" s="237" t="s">
        <v>3205</v>
      </c>
      <c r="AI3878" s="237" t="s">
        <v>3205</v>
      </c>
      <c r="AJ3878" s="237" t="s">
        <v>332</v>
      </c>
    </row>
    <row r="3879" spans="1:36">
      <c r="A3879" s="237" t="str">
        <f t="shared" si="638"/>
        <v>0451100226児童発達支援</v>
      </c>
      <c r="B3879" s="237" t="s">
        <v>2902</v>
      </c>
      <c r="C3879" s="237" t="s">
        <v>2903</v>
      </c>
      <c r="D3879" s="240" t="str">
        <f t="shared" si="639"/>
        <v>トクテイヒエイリカツドウホウジンコウソウ</v>
      </c>
      <c r="E3879" s="237" t="s">
        <v>2904</v>
      </c>
      <c r="F3879" s="237" t="str">
        <f t="shared" si="640"/>
        <v>981</v>
      </c>
      <c r="G3879" s="237" t="str">
        <f t="shared" si="641"/>
        <v>0134</v>
      </c>
      <c r="H3879" s="237" t="s">
        <v>2905</v>
      </c>
      <c r="I3879" s="237" t="str">
        <f t="shared" si="642"/>
        <v>宮城郡利府町しらかし台6丁目1-10</v>
      </c>
      <c r="J3879" s="237" t="s">
        <v>2906</v>
      </c>
      <c r="K3879" s="237" t="s">
        <v>2907</v>
      </c>
      <c r="L3879" s="237" t="s">
        <v>248</v>
      </c>
      <c r="M3879" s="237" t="s">
        <v>16383</v>
      </c>
      <c r="N3879" s="237" t="s">
        <v>3201</v>
      </c>
      <c r="O3879" s="237" t="s">
        <v>3202</v>
      </c>
      <c r="P3879" s="237" t="s">
        <v>3203</v>
      </c>
      <c r="Q3879" s="237" t="s">
        <v>3106</v>
      </c>
      <c r="R3879" s="237" t="s">
        <v>3204</v>
      </c>
      <c r="S3879" s="237" t="s">
        <v>3205</v>
      </c>
      <c r="T3879" s="237" t="s">
        <v>3205</v>
      </c>
      <c r="U3879" s="237" t="s">
        <v>16434</v>
      </c>
      <c r="V3879" s="237" t="s">
        <v>112</v>
      </c>
      <c r="W3879" s="237" t="s">
        <v>15933</v>
      </c>
      <c r="X3879" s="237"/>
      <c r="Y3879" s="237" t="s">
        <v>3201</v>
      </c>
      <c r="Z3879" s="237" t="s">
        <v>3202</v>
      </c>
      <c r="AA3879" s="237" t="str">
        <f t="shared" si="643"/>
        <v>ユウチャンチ</v>
      </c>
      <c r="AB3879" s="237" t="s">
        <v>3203</v>
      </c>
      <c r="AC3879" s="237" t="str">
        <f t="shared" si="644"/>
        <v>989</v>
      </c>
      <c r="AD3879" s="237" t="str">
        <f t="shared" si="645"/>
        <v>2471</v>
      </c>
      <c r="AE3879" s="237" t="s">
        <v>3106</v>
      </c>
      <c r="AF3879" s="237" t="s">
        <v>3204</v>
      </c>
      <c r="AG3879" s="237" t="str">
        <f t="shared" si="646"/>
        <v>岩沼市小川字下河原53番地4</v>
      </c>
      <c r="AH3879" s="237" t="s">
        <v>3205</v>
      </c>
      <c r="AI3879" s="237" t="s">
        <v>3205</v>
      </c>
      <c r="AJ3879" s="237" t="s">
        <v>332</v>
      </c>
    </row>
    <row r="3880" spans="1:36">
      <c r="A3880" s="237" t="str">
        <f t="shared" ref="A3880:A3943" si="647">U3880&amp;V3880</f>
        <v>0451100226放課後等デイサービス</v>
      </c>
      <c r="B3880" s="237" t="s">
        <v>2902</v>
      </c>
      <c r="C3880" s="237" t="s">
        <v>2903</v>
      </c>
      <c r="D3880" s="240" t="str">
        <f t="shared" si="639"/>
        <v>トクテイヒエイリカツドウホウジンコウソウ</v>
      </c>
      <c r="E3880" s="237" t="s">
        <v>2904</v>
      </c>
      <c r="F3880" s="237" t="str">
        <f t="shared" si="640"/>
        <v>981</v>
      </c>
      <c r="G3880" s="237" t="str">
        <f t="shared" si="641"/>
        <v>0134</v>
      </c>
      <c r="H3880" s="237" t="s">
        <v>2905</v>
      </c>
      <c r="I3880" s="237" t="str">
        <f t="shared" si="642"/>
        <v>宮城郡利府町しらかし台6丁目1-10</v>
      </c>
      <c r="J3880" s="237" t="s">
        <v>2906</v>
      </c>
      <c r="K3880" s="237" t="s">
        <v>2907</v>
      </c>
      <c r="L3880" s="237" t="s">
        <v>248</v>
      </c>
      <c r="M3880" s="237" t="s">
        <v>16383</v>
      </c>
      <c r="N3880" s="237" t="s">
        <v>3201</v>
      </c>
      <c r="O3880" s="237" t="s">
        <v>3202</v>
      </c>
      <c r="P3880" s="237" t="s">
        <v>3203</v>
      </c>
      <c r="Q3880" s="237" t="s">
        <v>3106</v>
      </c>
      <c r="R3880" s="237" t="s">
        <v>3204</v>
      </c>
      <c r="S3880" s="237" t="s">
        <v>3205</v>
      </c>
      <c r="T3880" s="237" t="s">
        <v>3205</v>
      </c>
      <c r="U3880" s="237" t="s">
        <v>16434</v>
      </c>
      <c r="V3880" s="237" t="s">
        <v>114</v>
      </c>
      <c r="W3880" s="237"/>
      <c r="X3880" s="237"/>
      <c r="Y3880" s="237" t="s">
        <v>3201</v>
      </c>
      <c r="Z3880" s="237" t="s">
        <v>3202</v>
      </c>
      <c r="AA3880" s="237" t="str">
        <f t="shared" si="643"/>
        <v>ユウチャンチ</v>
      </c>
      <c r="AB3880" s="237" t="s">
        <v>3203</v>
      </c>
      <c r="AC3880" s="237" t="str">
        <f t="shared" si="644"/>
        <v>989</v>
      </c>
      <c r="AD3880" s="237" t="str">
        <f t="shared" si="645"/>
        <v>2471</v>
      </c>
      <c r="AE3880" s="237" t="s">
        <v>3106</v>
      </c>
      <c r="AF3880" s="237" t="s">
        <v>3204</v>
      </c>
      <c r="AG3880" s="237" t="str">
        <f t="shared" si="646"/>
        <v>岩沼市小川字下河原53番地4</v>
      </c>
      <c r="AH3880" s="237" t="s">
        <v>3205</v>
      </c>
      <c r="AI3880" s="237" t="s">
        <v>3205</v>
      </c>
      <c r="AJ3880" s="237" t="s">
        <v>260</v>
      </c>
    </row>
    <row r="3881" spans="1:36">
      <c r="A3881" s="237" t="str">
        <f t="shared" si="647"/>
        <v>0451100234保育所等訪問支援</v>
      </c>
      <c r="B3881" s="237" t="s">
        <v>2277</v>
      </c>
      <c r="C3881" s="237" t="s">
        <v>2278</v>
      </c>
      <c r="D3881" s="240" t="str">
        <f t="shared" ref="D3881:D3944" si="648">DBCS(C3881)</f>
        <v>トクテイヒエイリカツドウホウジンヒヨコカイ</v>
      </c>
      <c r="E3881" s="237" t="s">
        <v>2279</v>
      </c>
      <c r="F3881" s="237" t="str">
        <f t="shared" ref="F3881:F3944" si="649">LEFT(E3881,3)</f>
        <v>989</v>
      </c>
      <c r="G3881" s="237" t="str">
        <f t="shared" ref="G3881:G3944" si="650">RIGHT(E3881,4)</f>
        <v>2432</v>
      </c>
      <c r="H3881" s="237" t="s">
        <v>16223</v>
      </c>
      <c r="I3881" s="237" t="str">
        <f t="shared" ref="I3881:I3944" si="651">SUBSTITUTE(H3881,"宮城県","")</f>
        <v>岩沼市中央3-2-3森川ビル3階</v>
      </c>
      <c r="J3881" s="237" t="s">
        <v>2281</v>
      </c>
      <c r="K3881" s="237" t="s">
        <v>2281</v>
      </c>
      <c r="L3881" s="237" t="s">
        <v>248</v>
      </c>
      <c r="M3881" s="237" t="s">
        <v>2283</v>
      </c>
      <c r="N3881" s="237" t="s">
        <v>3179</v>
      </c>
      <c r="O3881" s="237" t="s">
        <v>3180</v>
      </c>
      <c r="P3881" s="237" t="s">
        <v>3185</v>
      </c>
      <c r="Q3881" s="237" t="s">
        <v>3106</v>
      </c>
      <c r="R3881" s="237" t="s">
        <v>3186</v>
      </c>
      <c r="S3881" s="237" t="s">
        <v>3183</v>
      </c>
      <c r="T3881" s="237" t="s">
        <v>3183</v>
      </c>
      <c r="U3881" s="237" t="s">
        <v>16435</v>
      </c>
      <c r="V3881" s="237" t="s">
        <v>116</v>
      </c>
      <c r="W3881" s="237"/>
      <c r="X3881" s="237"/>
      <c r="Y3881" s="237" t="s">
        <v>16436</v>
      </c>
      <c r="Z3881" s="237" t="s">
        <v>16437</v>
      </c>
      <c r="AA3881" s="237" t="str">
        <f t="shared" ref="AA3881:AA3944" si="652">DBCS(Z3881)</f>
        <v>ピッピ　イワヌマ</v>
      </c>
      <c r="AB3881" s="237" t="s">
        <v>3185</v>
      </c>
      <c r="AC3881" s="237" t="str">
        <f t="shared" ref="AC3881:AC3944" si="653">LEFT(AB3881,3)</f>
        <v>989</v>
      </c>
      <c r="AD3881" s="237" t="str">
        <f t="shared" ref="AD3881:AD3944" si="654">RIGHT(AB3881,4)</f>
        <v>2451</v>
      </c>
      <c r="AE3881" s="237" t="s">
        <v>3106</v>
      </c>
      <c r="AF3881" s="237" t="s">
        <v>3186</v>
      </c>
      <c r="AG3881" s="237" t="str">
        <f t="shared" ref="AG3881:AG3944" si="655">SUBSTITUTE(AF3881,"宮城県","")</f>
        <v>岩沼市土ケ崎３－９－７</v>
      </c>
      <c r="AH3881" s="237" t="s">
        <v>3183</v>
      </c>
      <c r="AI3881" s="237" t="s">
        <v>3183</v>
      </c>
      <c r="AJ3881" s="237" t="s">
        <v>332</v>
      </c>
    </row>
    <row r="3882" spans="1:36">
      <c r="A3882" s="237" t="str">
        <f t="shared" si="647"/>
        <v>0451100259児童発達支援</v>
      </c>
      <c r="B3882" s="237" t="s">
        <v>2277</v>
      </c>
      <c r="C3882" s="237" t="s">
        <v>2278</v>
      </c>
      <c r="D3882" s="240" t="str">
        <f t="shared" si="648"/>
        <v>トクテイヒエイリカツドウホウジンヒヨコカイ</v>
      </c>
      <c r="E3882" s="237" t="s">
        <v>2279</v>
      </c>
      <c r="F3882" s="237" t="str">
        <f t="shared" si="649"/>
        <v>989</v>
      </c>
      <c r="G3882" s="237" t="str">
        <f t="shared" si="650"/>
        <v>2432</v>
      </c>
      <c r="H3882" s="237" t="s">
        <v>16223</v>
      </c>
      <c r="I3882" s="237" t="str">
        <f t="shared" si="651"/>
        <v>岩沼市中央3-2-3森川ビル3階</v>
      </c>
      <c r="J3882" s="237" t="s">
        <v>2281</v>
      </c>
      <c r="K3882" s="237" t="s">
        <v>2281</v>
      </c>
      <c r="L3882" s="237" t="s">
        <v>248</v>
      </c>
      <c r="M3882" s="237" t="s">
        <v>2283</v>
      </c>
      <c r="N3882" s="237" t="s">
        <v>16438</v>
      </c>
      <c r="O3882" s="237" t="s">
        <v>16439</v>
      </c>
      <c r="P3882" s="237" t="s">
        <v>3181</v>
      </c>
      <c r="Q3882" s="237" t="s">
        <v>3106</v>
      </c>
      <c r="R3882" s="237" t="s">
        <v>3182</v>
      </c>
      <c r="S3882" s="237" t="s">
        <v>16440</v>
      </c>
      <c r="T3882" s="237" t="s">
        <v>14869</v>
      </c>
      <c r="U3882" s="237" t="s">
        <v>16441</v>
      </c>
      <c r="V3882" s="237" t="s">
        <v>112</v>
      </c>
      <c r="W3882" s="237" t="s">
        <v>15933</v>
      </c>
      <c r="X3882" s="237"/>
      <c r="Y3882" s="237" t="s">
        <v>16438</v>
      </c>
      <c r="Z3882" s="237" t="s">
        <v>16439</v>
      </c>
      <c r="AA3882" s="237" t="str">
        <f t="shared" si="652"/>
        <v>クレェル</v>
      </c>
      <c r="AB3882" s="237" t="s">
        <v>3181</v>
      </c>
      <c r="AC3882" s="237" t="str">
        <f t="shared" si="653"/>
        <v>989</v>
      </c>
      <c r="AD3882" s="237" t="str">
        <f t="shared" si="654"/>
        <v>2459</v>
      </c>
      <c r="AE3882" s="237" t="s">
        <v>3106</v>
      </c>
      <c r="AF3882" s="237" t="s">
        <v>3182</v>
      </c>
      <c r="AG3882" s="237" t="str">
        <f t="shared" si="655"/>
        <v>岩沼市たけくま２－２２－１０</v>
      </c>
      <c r="AH3882" s="237" t="s">
        <v>16440</v>
      </c>
      <c r="AI3882" s="237" t="s">
        <v>14869</v>
      </c>
      <c r="AJ3882" s="237" t="s">
        <v>260</v>
      </c>
    </row>
    <row r="3883" spans="1:36">
      <c r="A3883" s="237" t="str">
        <f t="shared" si="647"/>
        <v>0451100259放課後等デイサービス</v>
      </c>
      <c r="B3883" s="237" t="s">
        <v>2277</v>
      </c>
      <c r="C3883" s="237" t="s">
        <v>2278</v>
      </c>
      <c r="D3883" s="240" t="str">
        <f t="shared" si="648"/>
        <v>トクテイヒエイリカツドウホウジンヒヨコカイ</v>
      </c>
      <c r="E3883" s="237" t="s">
        <v>2279</v>
      </c>
      <c r="F3883" s="237" t="str">
        <f t="shared" si="649"/>
        <v>989</v>
      </c>
      <c r="G3883" s="237" t="str">
        <f t="shared" si="650"/>
        <v>2432</v>
      </c>
      <c r="H3883" s="237" t="s">
        <v>16223</v>
      </c>
      <c r="I3883" s="237" t="str">
        <f t="shared" si="651"/>
        <v>岩沼市中央3-2-3森川ビル3階</v>
      </c>
      <c r="J3883" s="237" t="s">
        <v>2281</v>
      </c>
      <c r="K3883" s="237" t="s">
        <v>2281</v>
      </c>
      <c r="L3883" s="237" t="s">
        <v>248</v>
      </c>
      <c r="M3883" s="237" t="s">
        <v>2283</v>
      </c>
      <c r="N3883" s="237" t="s">
        <v>16438</v>
      </c>
      <c r="O3883" s="237" t="s">
        <v>16439</v>
      </c>
      <c r="P3883" s="237" t="s">
        <v>3181</v>
      </c>
      <c r="Q3883" s="237" t="s">
        <v>3106</v>
      </c>
      <c r="R3883" s="237" t="s">
        <v>3182</v>
      </c>
      <c r="S3883" s="237" t="s">
        <v>16440</v>
      </c>
      <c r="T3883" s="237" t="s">
        <v>14869</v>
      </c>
      <c r="U3883" s="237" t="s">
        <v>16441</v>
      </c>
      <c r="V3883" s="237" t="s">
        <v>114</v>
      </c>
      <c r="W3883" s="237"/>
      <c r="X3883" s="237"/>
      <c r="Y3883" s="237" t="s">
        <v>3179</v>
      </c>
      <c r="Z3883" s="237" t="s">
        <v>3180</v>
      </c>
      <c r="AA3883" s="237" t="str">
        <f t="shared" si="652"/>
        <v>ピッピイワヌマ</v>
      </c>
      <c r="AB3883" s="237" t="s">
        <v>3181</v>
      </c>
      <c r="AC3883" s="237" t="str">
        <f t="shared" si="653"/>
        <v>989</v>
      </c>
      <c r="AD3883" s="237" t="str">
        <f t="shared" si="654"/>
        <v>2459</v>
      </c>
      <c r="AE3883" s="237" t="s">
        <v>3106</v>
      </c>
      <c r="AF3883" s="237" t="s">
        <v>3182</v>
      </c>
      <c r="AG3883" s="237" t="str">
        <f t="shared" si="655"/>
        <v>岩沼市たけくま２－２２－１０</v>
      </c>
      <c r="AH3883" s="237" t="s">
        <v>3183</v>
      </c>
      <c r="AI3883" s="237" t="s">
        <v>14869</v>
      </c>
      <c r="AJ3883" s="237" t="s">
        <v>332</v>
      </c>
    </row>
    <row r="3884" spans="1:36">
      <c r="A3884" s="237" t="str">
        <f t="shared" si="647"/>
        <v>0451100275児童発達支援</v>
      </c>
      <c r="B3884" s="237" t="s">
        <v>2277</v>
      </c>
      <c r="C3884" s="237" t="s">
        <v>2278</v>
      </c>
      <c r="D3884" s="240" t="str">
        <f t="shared" si="648"/>
        <v>トクテイヒエイリカツドウホウジンヒヨコカイ</v>
      </c>
      <c r="E3884" s="237" t="s">
        <v>2279</v>
      </c>
      <c r="F3884" s="237" t="str">
        <f t="shared" si="649"/>
        <v>989</v>
      </c>
      <c r="G3884" s="237" t="str">
        <f t="shared" si="650"/>
        <v>2432</v>
      </c>
      <c r="H3884" s="237" t="s">
        <v>16223</v>
      </c>
      <c r="I3884" s="237" t="str">
        <f t="shared" si="651"/>
        <v>岩沼市中央3-2-3森川ビル3階</v>
      </c>
      <c r="J3884" s="237" t="s">
        <v>2281</v>
      </c>
      <c r="K3884" s="237" t="s">
        <v>2281</v>
      </c>
      <c r="L3884" s="237" t="s">
        <v>248</v>
      </c>
      <c r="M3884" s="237" t="s">
        <v>2283</v>
      </c>
      <c r="N3884" s="237" t="s">
        <v>3551</v>
      </c>
      <c r="O3884" s="237" t="s">
        <v>3552</v>
      </c>
      <c r="P3884" s="237" t="s">
        <v>3234</v>
      </c>
      <c r="Q3884" s="237" t="s">
        <v>3106</v>
      </c>
      <c r="R3884" s="237" t="s">
        <v>16442</v>
      </c>
      <c r="S3884" s="237" t="s">
        <v>16311</v>
      </c>
      <c r="T3884" s="237" t="s">
        <v>16311</v>
      </c>
      <c r="U3884" s="237" t="s">
        <v>16443</v>
      </c>
      <c r="V3884" s="237" t="s">
        <v>112</v>
      </c>
      <c r="W3884" s="237" t="s">
        <v>15933</v>
      </c>
      <c r="X3884" s="237"/>
      <c r="Y3884" s="237" t="s">
        <v>3551</v>
      </c>
      <c r="Z3884" s="237" t="s">
        <v>3552</v>
      </c>
      <c r="AA3884" s="237" t="str">
        <f t="shared" si="652"/>
        <v>ステップ</v>
      </c>
      <c r="AB3884" s="237" t="s">
        <v>3234</v>
      </c>
      <c r="AC3884" s="237" t="str">
        <f t="shared" si="653"/>
        <v>989</v>
      </c>
      <c r="AD3884" s="237" t="str">
        <f t="shared" si="654"/>
        <v>2441</v>
      </c>
      <c r="AE3884" s="237" t="s">
        <v>3106</v>
      </c>
      <c r="AF3884" s="237" t="s">
        <v>16442</v>
      </c>
      <c r="AG3884" s="237" t="str">
        <f t="shared" si="655"/>
        <v>岩沼市館下三丁目２－６</v>
      </c>
      <c r="AH3884" s="237" t="s">
        <v>16311</v>
      </c>
      <c r="AI3884" s="237" t="s">
        <v>16311</v>
      </c>
      <c r="AJ3884" s="237" t="s">
        <v>332</v>
      </c>
    </row>
    <row r="3885" spans="1:36">
      <c r="A3885" s="237" t="str">
        <f t="shared" si="647"/>
        <v>0451100275放課後等デイサービス</v>
      </c>
      <c r="B3885" s="237" t="s">
        <v>2277</v>
      </c>
      <c r="C3885" s="237" t="s">
        <v>2278</v>
      </c>
      <c r="D3885" s="240" t="str">
        <f t="shared" si="648"/>
        <v>トクテイヒエイリカツドウホウジンヒヨコカイ</v>
      </c>
      <c r="E3885" s="237" t="s">
        <v>2279</v>
      </c>
      <c r="F3885" s="237" t="str">
        <f t="shared" si="649"/>
        <v>989</v>
      </c>
      <c r="G3885" s="237" t="str">
        <f t="shared" si="650"/>
        <v>2432</v>
      </c>
      <c r="H3885" s="237" t="s">
        <v>16223</v>
      </c>
      <c r="I3885" s="237" t="str">
        <f t="shared" si="651"/>
        <v>岩沼市中央3-2-3森川ビル3階</v>
      </c>
      <c r="J3885" s="237" t="s">
        <v>2281</v>
      </c>
      <c r="K3885" s="237" t="s">
        <v>2281</v>
      </c>
      <c r="L3885" s="237" t="s">
        <v>248</v>
      </c>
      <c r="M3885" s="237" t="s">
        <v>2283</v>
      </c>
      <c r="N3885" s="237" t="s">
        <v>3551</v>
      </c>
      <c r="O3885" s="237" t="s">
        <v>3552</v>
      </c>
      <c r="P3885" s="237" t="s">
        <v>3234</v>
      </c>
      <c r="Q3885" s="237" t="s">
        <v>3106</v>
      </c>
      <c r="R3885" s="237" t="s">
        <v>16442</v>
      </c>
      <c r="S3885" s="237" t="s">
        <v>16311</v>
      </c>
      <c r="T3885" s="237" t="s">
        <v>16311</v>
      </c>
      <c r="U3885" s="237" t="s">
        <v>16443</v>
      </c>
      <c r="V3885" s="237" t="s">
        <v>114</v>
      </c>
      <c r="W3885" s="237"/>
      <c r="X3885" s="237"/>
      <c r="Y3885" s="237" t="s">
        <v>3551</v>
      </c>
      <c r="Z3885" s="237" t="s">
        <v>3552</v>
      </c>
      <c r="AA3885" s="237" t="str">
        <f t="shared" si="652"/>
        <v>ステップ</v>
      </c>
      <c r="AB3885" s="237" t="s">
        <v>3234</v>
      </c>
      <c r="AC3885" s="237" t="str">
        <f t="shared" si="653"/>
        <v>989</v>
      </c>
      <c r="AD3885" s="237" t="str">
        <f t="shared" si="654"/>
        <v>2441</v>
      </c>
      <c r="AE3885" s="237" t="s">
        <v>3106</v>
      </c>
      <c r="AF3885" s="237" t="s">
        <v>16442</v>
      </c>
      <c r="AG3885" s="237" t="str">
        <f t="shared" si="655"/>
        <v>岩沼市館下三丁目２－６</v>
      </c>
      <c r="AH3885" s="237" t="s">
        <v>16311</v>
      </c>
      <c r="AI3885" s="237" t="s">
        <v>16311</v>
      </c>
      <c r="AJ3885" s="237" t="s">
        <v>332</v>
      </c>
    </row>
    <row r="3886" spans="1:36">
      <c r="A3886" s="237" t="str">
        <f t="shared" si="647"/>
        <v>0451100291放課後等デイサービス</v>
      </c>
      <c r="B3886" s="237" t="s">
        <v>1197</v>
      </c>
      <c r="C3886" s="237" t="s">
        <v>1198</v>
      </c>
      <c r="D3886" s="240" t="str">
        <f t="shared" si="648"/>
        <v>カブシキカイシャアップルファーム</v>
      </c>
      <c r="E3886" s="237" t="s">
        <v>1199</v>
      </c>
      <c r="F3886" s="237" t="str">
        <f t="shared" si="649"/>
        <v>984</v>
      </c>
      <c r="G3886" s="237" t="str">
        <f t="shared" si="650"/>
        <v>0031</v>
      </c>
      <c r="H3886" s="237" t="s">
        <v>1200</v>
      </c>
      <c r="I3886" s="237" t="str">
        <f t="shared" si="651"/>
        <v>仙台市若林区六丁目字南97-3</v>
      </c>
      <c r="J3886" s="237" t="s">
        <v>1201</v>
      </c>
      <c r="K3886" s="237" t="s">
        <v>1202</v>
      </c>
      <c r="L3886" s="237" t="s">
        <v>339</v>
      </c>
      <c r="M3886" s="237" t="s">
        <v>2310</v>
      </c>
      <c r="N3886" s="237" t="s">
        <v>16444</v>
      </c>
      <c r="O3886" s="237" t="s">
        <v>16445</v>
      </c>
      <c r="P3886" s="237" t="s">
        <v>3181</v>
      </c>
      <c r="Q3886" s="237" t="s">
        <v>3106</v>
      </c>
      <c r="R3886" s="237" t="s">
        <v>16446</v>
      </c>
      <c r="S3886" s="237" t="s">
        <v>16447</v>
      </c>
      <c r="T3886" s="237" t="s">
        <v>16448</v>
      </c>
      <c r="U3886" s="237" t="s">
        <v>16449</v>
      </c>
      <c r="V3886" s="237" t="s">
        <v>114</v>
      </c>
      <c r="W3886" s="237"/>
      <c r="X3886" s="237"/>
      <c r="Y3886" s="237" t="s">
        <v>16444</v>
      </c>
      <c r="Z3886" s="237" t="s">
        <v>16445</v>
      </c>
      <c r="AA3886" s="237" t="str">
        <f t="shared" si="652"/>
        <v>アップルジャンプ</v>
      </c>
      <c r="AB3886" s="237" t="s">
        <v>3181</v>
      </c>
      <c r="AC3886" s="237" t="str">
        <f t="shared" si="653"/>
        <v>989</v>
      </c>
      <c r="AD3886" s="237" t="str">
        <f t="shared" si="654"/>
        <v>2459</v>
      </c>
      <c r="AE3886" s="237" t="s">
        <v>3106</v>
      </c>
      <c r="AF3886" s="237" t="s">
        <v>16446</v>
      </c>
      <c r="AG3886" s="237" t="str">
        <f t="shared" si="655"/>
        <v>岩沼市たけくま3-6-22　サンライズタウンたけくま103号</v>
      </c>
      <c r="AH3886" s="237" t="s">
        <v>16447</v>
      </c>
      <c r="AI3886" s="237" t="s">
        <v>16448</v>
      </c>
      <c r="AJ3886" s="237" t="s">
        <v>332</v>
      </c>
    </row>
    <row r="3887" spans="1:36">
      <c r="A3887" s="237" t="str">
        <f t="shared" si="647"/>
        <v>0451100309放課後等デイサービス</v>
      </c>
      <c r="B3887" s="237" t="s">
        <v>2277</v>
      </c>
      <c r="C3887" s="237" t="s">
        <v>2278</v>
      </c>
      <c r="D3887" s="240" t="str">
        <f t="shared" si="648"/>
        <v>トクテイヒエイリカツドウホウジンヒヨコカイ</v>
      </c>
      <c r="E3887" s="237" t="s">
        <v>2279</v>
      </c>
      <c r="F3887" s="237" t="str">
        <f t="shared" si="649"/>
        <v>989</v>
      </c>
      <c r="G3887" s="237" t="str">
        <f t="shared" si="650"/>
        <v>2432</v>
      </c>
      <c r="H3887" s="237" t="s">
        <v>16223</v>
      </c>
      <c r="I3887" s="237" t="str">
        <f t="shared" si="651"/>
        <v>岩沼市中央3-2-3森川ビル3階</v>
      </c>
      <c r="J3887" s="237" t="s">
        <v>2281</v>
      </c>
      <c r="K3887" s="237" t="s">
        <v>2281</v>
      </c>
      <c r="L3887" s="237" t="s">
        <v>248</v>
      </c>
      <c r="M3887" s="237" t="s">
        <v>2283</v>
      </c>
      <c r="N3887" s="237" t="s">
        <v>16450</v>
      </c>
      <c r="O3887" s="237" t="s">
        <v>16451</v>
      </c>
      <c r="P3887" s="237" t="s">
        <v>16452</v>
      </c>
      <c r="Q3887" s="237" t="s">
        <v>3106</v>
      </c>
      <c r="R3887" s="237" t="s">
        <v>16453</v>
      </c>
      <c r="S3887" s="237" t="s">
        <v>3183</v>
      </c>
      <c r="T3887" s="237" t="s">
        <v>3183</v>
      </c>
      <c r="U3887" s="237" t="s">
        <v>16454</v>
      </c>
      <c r="V3887" s="237" t="s">
        <v>114</v>
      </c>
      <c r="W3887" s="237"/>
      <c r="X3887" s="237"/>
      <c r="Y3887" s="237" t="s">
        <v>16450</v>
      </c>
      <c r="Z3887" s="237" t="s">
        <v>16451</v>
      </c>
      <c r="AA3887" s="237" t="str">
        <f t="shared" si="652"/>
        <v>ホウカゴトウデイサービス　ピッピイワヌマ</v>
      </c>
      <c r="AB3887" s="237" t="s">
        <v>16452</v>
      </c>
      <c r="AC3887" s="237" t="str">
        <f t="shared" si="653"/>
        <v>989</v>
      </c>
      <c r="AD3887" s="237" t="str">
        <f t="shared" si="654"/>
        <v>2456</v>
      </c>
      <c r="AE3887" s="237" t="s">
        <v>3106</v>
      </c>
      <c r="AF3887" s="237" t="s">
        <v>16453</v>
      </c>
      <c r="AG3887" s="237" t="str">
        <f t="shared" si="655"/>
        <v>岩沼市松ケ丘1-11-9</v>
      </c>
      <c r="AH3887" s="237" t="s">
        <v>3183</v>
      </c>
      <c r="AI3887" s="237" t="s">
        <v>3183</v>
      </c>
      <c r="AJ3887" s="237" t="s">
        <v>332</v>
      </c>
    </row>
    <row r="3888" spans="1:36">
      <c r="A3888" s="237" t="str">
        <f t="shared" si="647"/>
        <v>0451100317放課後等デイサービス</v>
      </c>
      <c r="B3888" s="237" t="s">
        <v>16455</v>
      </c>
      <c r="C3888" s="237" t="s">
        <v>16456</v>
      </c>
      <c r="D3888" s="240" t="str">
        <f t="shared" si="648"/>
        <v>ゴウドウガイシャワイデーオー</v>
      </c>
      <c r="E3888" s="237" t="s">
        <v>11498</v>
      </c>
      <c r="F3888" s="237" t="str">
        <f t="shared" si="649"/>
        <v>981</v>
      </c>
      <c r="G3888" s="237" t="str">
        <f t="shared" si="650"/>
        <v>1107</v>
      </c>
      <c r="H3888" s="237" t="s">
        <v>16457</v>
      </c>
      <c r="I3888" s="237" t="str">
        <f t="shared" si="651"/>
        <v>仙台市太白区東中田３丁目１－１　キャロットⅡ１階</v>
      </c>
      <c r="J3888" s="237" t="s">
        <v>16458</v>
      </c>
      <c r="K3888" s="237" t="s">
        <v>16459</v>
      </c>
      <c r="L3888" s="237" t="s">
        <v>821</v>
      </c>
      <c r="M3888" s="237" t="s">
        <v>16460</v>
      </c>
      <c r="N3888" s="237" t="s">
        <v>16461</v>
      </c>
      <c r="O3888" s="237" t="s">
        <v>16462</v>
      </c>
      <c r="P3888" s="237" t="s">
        <v>16463</v>
      </c>
      <c r="Q3888" s="237" t="s">
        <v>3106</v>
      </c>
      <c r="R3888" s="237" t="s">
        <v>16464</v>
      </c>
      <c r="S3888" s="237" t="s">
        <v>16465</v>
      </c>
      <c r="T3888" s="237" t="s">
        <v>16466</v>
      </c>
      <c r="U3888" s="237" t="s">
        <v>16467</v>
      </c>
      <c r="V3888" s="237" t="s">
        <v>114</v>
      </c>
      <c r="W3888" s="237"/>
      <c r="X3888" s="237"/>
      <c r="Y3888" s="237" t="s">
        <v>16461</v>
      </c>
      <c r="Z3888" s="237" t="s">
        <v>16462</v>
      </c>
      <c r="AA3888" s="237" t="str">
        <f t="shared" si="652"/>
        <v>セカンドフロアイワヌマ</v>
      </c>
      <c r="AB3888" s="237" t="s">
        <v>16463</v>
      </c>
      <c r="AC3888" s="237" t="str">
        <f t="shared" si="653"/>
        <v>989</v>
      </c>
      <c r="AD3888" s="237" t="str">
        <f t="shared" si="654"/>
        <v>2458</v>
      </c>
      <c r="AE3888" s="237" t="s">
        <v>3106</v>
      </c>
      <c r="AF3888" s="237" t="s">
        <v>16464</v>
      </c>
      <c r="AG3888" s="237" t="str">
        <f t="shared" si="655"/>
        <v>岩沼市竹の里１丁目１２－１０</v>
      </c>
      <c r="AH3888" s="237" t="s">
        <v>16465</v>
      </c>
      <c r="AI3888" s="237" t="s">
        <v>16466</v>
      </c>
      <c r="AJ3888" s="237" t="s">
        <v>260</v>
      </c>
    </row>
    <row r="3889" spans="1:36">
      <c r="A3889" s="237" t="str">
        <f t="shared" si="647"/>
        <v>0451100325児童発達支援</v>
      </c>
      <c r="B3889" s="237" t="s">
        <v>16468</v>
      </c>
      <c r="C3889" s="237" t="s">
        <v>16469</v>
      </c>
      <c r="D3889" s="240" t="str">
        <f t="shared" si="648"/>
        <v>カブシキガイシャグレイス</v>
      </c>
      <c r="E3889" s="237" t="s">
        <v>4946</v>
      </c>
      <c r="F3889" s="237" t="str">
        <f t="shared" si="649"/>
        <v>981</v>
      </c>
      <c r="G3889" s="237" t="str">
        <f t="shared" si="650"/>
        <v>3124</v>
      </c>
      <c r="H3889" s="237" t="s">
        <v>16470</v>
      </c>
      <c r="I3889" s="237" t="str">
        <f t="shared" si="651"/>
        <v>仙台市泉区野村字二重袋３番２号</v>
      </c>
      <c r="J3889" s="237" t="s">
        <v>16471</v>
      </c>
      <c r="K3889" s="237" t="s">
        <v>16472</v>
      </c>
      <c r="L3889" s="237" t="s">
        <v>339</v>
      </c>
      <c r="M3889" s="237" t="s">
        <v>16473</v>
      </c>
      <c r="N3889" s="237" t="s">
        <v>16474</v>
      </c>
      <c r="O3889" s="237" t="s">
        <v>16475</v>
      </c>
      <c r="P3889" s="237" t="s">
        <v>2279</v>
      </c>
      <c r="Q3889" s="237" t="s">
        <v>3106</v>
      </c>
      <c r="R3889" s="237" t="s">
        <v>16476</v>
      </c>
      <c r="S3889" s="237" t="s">
        <v>16477</v>
      </c>
      <c r="T3889" s="237" t="s">
        <v>16478</v>
      </c>
      <c r="U3889" s="237" t="s">
        <v>16479</v>
      </c>
      <c r="V3889" s="237" t="s">
        <v>112</v>
      </c>
      <c r="W3889" s="237" t="s">
        <v>15933</v>
      </c>
      <c r="X3889" s="237"/>
      <c r="Y3889" s="237" t="s">
        <v>16474</v>
      </c>
      <c r="Z3889" s="237" t="s">
        <v>16475</v>
      </c>
      <c r="AA3889" s="237" t="str">
        <f t="shared" si="652"/>
        <v>ジドウハッタツシエン・ホウカゴトウデイサービス　グレイスイワヌマ</v>
      </c>
      <c r="AB3889" s="237" t="s">
        <v>2279</v>
      </c>
      <c r="AC3889" s="237" t="str">
        <f t="shared" si="653"/>
        <v>989</v>
      </c>
      <c r="AD3889" s="237" t="str">
        <f t="shared" si="654"/>
        <v>2432</v>
      </c>
      <c r="AE3889" s="237" t="s">
        <v>3106</v>
      </c>
      <c r="AF3889" s="237" t="s">
        <v>16476</v>
      </c>
      <c r="AG3889" s="237" t="str">
        <f t="shared" si="655"/>
        <v>岩沼市中央一丁目５番２８号</v>
      </c>
      <c r="AH3889" s="237" t="s">
        <v>16477</v>
      </c>
      <c r="AI3889" s="237" t="s">
        <v>16478</v>
      </c>
      <c r="AJ3889" s="237" t="s">
        <v>260</v>
      </c>
    </row>
    <row r="3890" spans="1:36">
      <c r="A3890" s="237" t="str">
        <f t="shared" si="647"/>
        <v>0451100325放課後等デイサービス</v>
      </c>
      <c r="B3890" s="237" t="s">
        <v>16468</v>
      </c>
      <c r="C3890" s="237" t="s">
        <v>16469</v>
      </c>
      <c r="D3890" s="240" t="str">
        <f t="shared" si="648"/>
        <v>カブシキガイシャグレイス</v>
      </c>
      <c r="E3890" s="237" t="s">
        <v>4946</v>
      </c>
      <c r="F3890" s="237" t="str">
        <f t="shared" si="649"/>
        <v>981</v>
      </c>
      <c r="G3890" s="237" t="str">
        <f t="shared" si="650"/>
        <v>3124</v>
      </c>
      <c r="H3890" s="237" t="s">
        <v>16470</v>
      </c>
      <c r="I3890" s="237" t="str">
        <f t="shared" si="651"/>
        <v>仙台市泉区野村字二重袋３番２号</v>
      </c>
      <c r="J3890" s="237" t="s">
        <v>16471</v>
      </c>
      <c r="K3890" s="237" t="s">
        <v>16472</v>
      </c>
      <c r="L3890" s="237" t="s">
        <v>339</v>
      </c>
      <c r="M3890" s="237" t="s">
        <v>16473</v>
      </c>
      <c r="N3890" s="237" t="s">
        <v>16474</v>
      </c>
      <c r="O3890" s="237" t="s">
        <v>16475</v>
      </c>
      <c r="P3890" s="237" t="s">
        <v>2279</v>
      </c>
      <c r="Q3890" s="237" t="s">
        <v>3106</v>
      </c>
      <c r="R3890" s="237" t="s">
        <v>16476</v>
      </c>
      <c r="S3890" s="237" t="s">
        <v>16477</v>
      </c>
      <c r="T3890" s="237" t="s">
        <v>16478</v>
      </c>
      <c r="U3890" s="237" t="s">
        <v>16479</v>
      </c>
      <c r="V3890" s="237" t="s">
        <v>114</v>
      </c>
      <c r="W3890" s="237"/>
      <c r="X3890" s="237"/>
      <c r="Y3890" s="237" t="s">
        <v>16474</v>
      </c>
      <c r="Z3890" s="237" t="s">
        <v>16475</v>
      </c>
      <c r="AA3890" s="237" t="str">
        <f t="shared" si="652"/>
        <v>ジドウハッタツシエン・ホウカゴトウデイサービス　グレイスイワヌマ</v>
      </c>
      <c r="AB3890" s="237" t="s">
        <v>2279</v>
      </c>
      <c r="AC3890" s="237" t="str">
        <f t="shared" si="653"/>
        <v>989</v>
      </c>
      <c r="AD3890" s="237" t="str">
        <f t="shared" si="654"/>
        <v>2432</v>
      </c>
      <c r="AE3890" s="237" t="s">
        <v>3106</v>
      </c>
      <c r="AF3890" s="237" t="s">
        <v>16476</v>
      </c>
      <c r="AG3890" s="237" t="str">
        <f t="shared" si="655"/>
        <v>岩沼市中央一丁目５番２８号</v>
      </c>
      <c r="AH3890" s="237" t="s">
        <v>16477</v>
      </c>
      <c r="AI3890" s="237" t="s">
        <v>16478</v>
      </c>
      <c r="AJ3890" s="237" t="s">
        <v>260</v>
      </c>
    </row>
    <row r="3891" spans="1:36">
      <c r="A3891" s="237" t="str">
        <f t="shared" si="647"/>
        <v>0451100333児童発達支援</v>
      </c>
      <c r="B3891" s="237" t="s">
        <v>3264</v>
      </c>
      <c r="C3891" s="237" t="s">
        <v>3265</v>
      </c>
      <c r="D3891" s="240" t="str">
        <f t="shared" si="648"/>
        <v>コウエキシャダンホウジンセイネンカイガイキョウリョクキョウカイ</v>
      </c>
      <c r="E3891" s="237" t="s">
        <v>3266</v>
      </c>
      <c r="F3891" s="237" t="str">
        <f t="shared" si="649"/>
        <v>399</v>
      </c>
      <c r="G3891" s="237" t="str">
        <f t="shared" si="650"/>
        <v>4112</v>
      </c>
      <c r="H3891" s="237" t="s">
        <v>16480</v>
      </c>
      <c r="I3891" s="237" t="str">
        <f t="shared" si="651"/>
        <v>長野県駒ヶ根市中央１６番７号</v>
      </c>
      <c r="J3891" s="237" t="s">
        <v>3268</v>
      </c>
      <c r="K3891" s="237"/>
      <c r="L3891" s="237" t="s">
        <v>901</v>
      </c>
      <c r="M3891" s="237" t="s">
        <v>3280</v>
      </c>
      <c r="N3891" s="237" t="s">
        <v>16481</v>
      </c>
      <c r="O3891" s="237" t="s">
        <v>16482</v>
      </c>
      <c r="P3891" s="237" t="s">
        <v>2279</v>
      </c>
      <c r="Q3891" s="237" t="s">
        <v>3106</v>
      </c>
      <c r="R3891" s="237" t="s">
        <v>16483</v>
      </c>
      <c r="S3891" s="237" t="s">
        <v>3318</v>
      </c>
      <c r="T3891" s="237" t="s">
        <v>3319</v>
      </c>
      <c r="U3891" s="237" t="s">
        <v>16484</v>
      </c>
      <c r="V3891" s="237" t="s">
        <v>112</v>
      </c>
      <c r="W3891" s="237" t="s">
        <v>15933</v>
      </c>
      <c r="X3891" s="237"/>
      <c r="Y3891" s="237" t="s">
        <v>16481</v>
      </c>
      <c r="Z3891" s="237" t="s">
        <v>16485</v>
      </c>
      <c r="AA3891" s="237" t="str">
        <f t="shared" si="652"/>
        <v>Ｊ’ｓコドモＬａｂｏＮｅｔ</v>
      </c>
      <c r="AB3891" s="237" t="s">
        <v>2279</v>
      </c>
      <c r="AC3891" s="237" t="str">
        <f t="shared" si="653"/>
        <v>989</v>
      </c>
      <c r="AD3891" s="237" t="str">
        <f t="shared" si="654"/>
        <v>2432</v>
      </c>
      <c r="AE3891" s="237" t="s">
        <v>3106</v>
      </c>
      <c r="AF3891" s="237" t="s">
        <v>16483</v>
      </c>
      <c r="AG3891" s="237" t="str">
        <f t="shared" si="655"/>
        <v>岩沼市中央４丁目３７３－２</v>
      </c>
      <c r="AH3891" s="237" t="s">
        <v>3318</v>
      </c>
      <c r="AI3891" s="237" t="s">
        <v>3319</v>
      </c>
      <c r="AJ3891" s="237" t="s">
        <v>260</v>
      </c>
    </row>
    <row r="3892" spans="1:36">
      <c r="A3892" s="237" t="str">
        <f t="shared" si="647"/>
        <v>0451100333放課後等デイサービス</v>
      </c>
      <c r="B3892" s="237" t="s">
        <v>3264</v>
      </c>
      <c r="C3892" s="237" t="s">
        <v>3265</v>
      </c>
      <c r="D3892" s="240" t="str">
        <f t="shared" si="648"/>
        <v>コウエキシャダンホウジンセイネンカイガイキョウリョクキョウカイ</v>
      </c>
      <c r="E3892" s="237" t="s">
        <v>3266</v>
      </c>
      <c r="F3892" s="237" t="str">
        <f t="shared" si="649"/>
        <v>399</v>
      </c>
      <c r="G3892" s="237" t="str">
        <f t="shared" si="650"/>
        <v>4112</v>
      </c>
      <c r="H3892" s="237" t="s">
        <v>16480</v>
      </c>
      <c r="I3892" s="237" t="str">
        <f t="shared" si="651"/>
        <v>長野県駒ヶ根市中央１６番７号</v>
      </c>
      <c r="J3892" s="237" t="s">
        <v>3268</v>
      </c>
      <c r="K3892" s="237"/>
      <c r="L3892" s="237" t="s">
        <v>901</v>
      </c>
      <c r="M3892" s="237" t="s">
        <v>3280</v>
      </c>
      <c r="N3892" s="237" t="s">
        <v>16481</v>
      </c>
      <c r="O3892" s="237" t="s">
        <v>16482</v>
      </c>
      <c r="P3892" s="237" t="s">
        <v>2279</v>
      </c>
      <c r="Q3892" s="237" t="s">
        <v>3106</v>
      </c>
      <c r="R3892" s="237" t="s">
        <v>16483</v>
      </c>
      <c r="S3892" s="237" t="s">
        <v>3318</v>
      </c>
      <c r="T3892" s="237" t="s">
        <v>3319</v>
      </c>
      <c r="U3892" s="237" t="s">
        <v>16484</v>
      </c>
      <c r="V3892" s="237" t="s">
        <v>114</v>
      </c>
      <c r="W3892" s="237"/>
      <c r="X3892" s="237"/>
      <c r="Y3892" s="237" t="s">
        <v>16486</v>
      </c>
      <c r="Z3892" s="237" t="s">
        <v>16487</v>
      </c>
      <c r="AA3892" s="237" t="str">
        <f t="shared" si="652"/>
        <v>Ｊ’ｓコドモＬａｂｏＮｅｔ</v>
      </c>
      <c r="AB3892" s="237" t="s">
        <v>2279</v>
      </c>
      <c r="AC3892" s="237" t="str">
        <f t="shared" si="653"/>
        <v>989</v>
      </c>
      <c r="AD3892" s="237" t="str">
        <f t="shared" si="654"/>
        <v>2432</v>
      </c>
      <c r="AE3892" s="237" t="s">
        <v>3106</v>
      </c>
      <c r="AF3892" s="237" t="s">
        <v>16483</v>
      </c>
      <c r="AG3892" s="237" t="str">
        <f t="shared" si="655"/>
        <v>岩沼市中央４丁目３７３－２</v>
      </c>
      <c r="AH3892" s="237" t="s">
        <v>3318</v>
      </c>
      <c r="AI3892" s="237" t="s">
        <v>3319</v>
      </c>
      <c r="AJ3892" s="237" t="s">
        <v>260</v>
      </c>
    </row>
    <row r="3893" spans="1:36">
      <c r="A3893" s="237" t="str">
        <f t="shared" si="647"/>
        <v>0451100341放課後等デイサービス</v>
      </c>
      <c r="B3893" s="237" t="s">
        <v>3332</v>
      </c>
      <c r="C3893" s="237" t="s">
        <v>3333</v>
      </c>
      <c r="D3893" s="240" t="str">
        <f t="shared" si="648"/>
        <v>カブシキガイシャヒヨコノミライ</v>
      </c>
      <c r="E3893" s="237" t="s">
        <v>2279</v>
      </c>
      <c r="F3893" s="237" t="str">
        <f t="shared" si="649"/>
        <v>989</v>
      </c>
      <c r="G3893" s="237" t="str">
        <f t="shared" si="650"/>
        <v>2432</v>
      </c>
      <c r="H3893" s="237" t="s">
        <v>16304</v>
      </c>
      <c r="I3893" s="237" t="str">
        <f t="shared" si="651"/>
        <v>岩沼市中央３丁目２番３号</v>
      </c>
      <c r="J3893" s="237" t="s">
        <v>16278</v>
      </c>
      <c r="K3893" s="237"/>
      <c r="L3893" s="237" t="s">
        <v>339</v>
      </c>
      <c r="M3893" s="237" t="s">
        <v>3337</v>
      </c>
      <c r="N3893" s="237" t="s">
        <v>16450</v>
      </c>
      <c r="O3893" s="237" t="s">
        <v>16451</v>
      </c>
      <c r="P3893" s="237" t="s">
        <v>16452</v>
      </c>
      <c r="Q3893" s="237" t="s">
        <v>3106</v>
      </c>
      <c r="R3893" s="237" t="s">
        <v>16488</v>
      </c>
      <c r="S3893" s="237" t="s">
        <v>3183</v>
      </c>
      <c r="T3893" s="237" t="s">
        <v>3183</v>
      </c>
      <c r="U3893" s="237" t="s">
        <v>16489</v>
      </c>
      <c r="V3893" s="237" t="s">
        <v>114</v>
      </c>
      <c r="W3893" s="237"/>
      <c r="X3893" s="237"/>
      <c r="Y3893" s="237" t="s">
        <v>16450</v>
      </c>
      <c r="Z3893" s="237" t="s">
        <v>16451</v>
      </c>
      <c r="AA3893" s="237" t="str">
        <f t="shared" si="652"/>
        <v>ホウカゴトウデイサービス　ピッピイワヌマ</v>
      </c>
      <c r="AB3893" s="237" t="s">
        <v>16452</v>
      </c>
      <c r="AC3893" s="237" t="str">
        <f t="shared" si="653"/>
        <v>989</v>
      </c>
      <c r="AD3893" s="237" t="str">
        <f t="shared" si="654"/>
        <v>2456</v>
      </c>
      <c r="AE3893" s="237" t="s">
        <v>3106</v>
      </c>
      <c r="AF3893" s="237" t="s">
        <v>16488</v>
      </c>
      <c r="AG3893" s="237" t="str">
        <f t="shared" si="655"/>
        <v>岩沼市松ケ丘１－１１－９</v>
      </c>
      <c r="AH3893" s="237" t="s">
        <v>3183</v>
      </c>
      <c r="AI3893" s="237" t="s">
        <v>3183</v>
      </c>
      <c r="AJ3893" s="237" t="s">
        <v>260</v>
      </c>
    </row>
    <row r="3894" spans="1:36">
      <c r="A3894" s="237" t="str">
        <f t="shared" si="647"/>
        <v>0451100358児童発達支援</v>
      </c>
      <c r="B3894" s="237" t="s">
        <v>16309</v>
      </c>
      <c r="C3894" s="237" t="s">
        <v>16310</v>
      </c>
      <c r="D3894" s="240" t="str">
        <f t="shared" si="648"/>
        <v>カブシキガイシャヒヨコフォレスト</v>
      </c>
      <c r="E3894" s="237" t="s">
        <v>2279</v>
      </c>
      <c r="F3894" s="237" t="str">
        <f t="shared" si="649"/>
        <v>989</v>
      </c>
      <c r="G3894" s="237" t="str">
        <f t="shared" si="650"/>
        <v>2432</v>
      </c>
      <c r="H3894" s="237" t="s">
        <v>16304</v>
      </c>
      <c r="I3894" s="237" t="str">
        <f t="shared" si="651"/>
        <v>岩沼市中央３丁目２番３号</v>
      </c>
      <c r="J3894" s="237" t="s">
        <v>16311</v>
      </c>
      <c r="K3894" s="237" t="s">
        <v>16311</v>
      </c>
      <c r="L3894" s="237" t="s">
        <v>339</v>
      </c>
      <c r="M3894" s="237" t="s">
        <v>16312</v>
      </c>
      <c r="N3894" s="237" t="s">
        <v>16490</v>
      </c>
      <c r="O3894" s="237" t="s">
        <v>16491</v>
      </c>
      <c r="P3894" s="237" t="s">
        <v>3234</v>
      </c>
      <c r="Q3894" s="237" t="s">
        <v>3106</v>
      </c>
      <c r="R3894" s="237" t="s">
        <v>16492</v>
      </c>
      <c r="S3894" s="237" t="s">
        <v>16311</v>
      </c>
      <c r="T3894" s="237" t="s">
        <v>16311</v>
      </c>
      <c r="U3894" s="237" t="s">
        <v>16493</v>
      </c>
      <c r="V3894" s="237" t="s">
        <v>112</v>
      </c>
      <c r="W3894" s="237" t="s">
        <v>15933</v>
      </c>
      <c r="X3894" s="237"/>
      <c r="Y3894" s="237" t="s">
        <v>16490</v>
      </c>
      <c r="Z3894" s="237" t="s">
        <v>16491</v>
      </c>
      <c r="AA3894" s="237" t="str">
        <f t="shared" si="652"/>
        <v>ジドウハッタツシエン・ホウカゴトウデイサービス　ステップ</v>
      </c>
      <c r="AB3894" s="237" t="s">
        <v>3234</v>
      </c>
      <c r="AC3894" s="237" t="str">
        <f t="shared" si="653"/>
        <v>989</v>
      </c>
      <c r="AD3894" s="237" t="str">
        <f t="shared" si="654"/>
        <v>2441</v>
      </c>
      <c r="AE3894" s="237" t="s">
        <v>3106</v>
      </c>
      <c r="AF3894" s="237" t="s">
        <v>16492</v>
      </c>
      <c r="AG3894" s="237" t="str">
        <f t="shared" si="655"/>
        <v>岩沼市館下３丁目２－６</v>
      </c>
      <c r="AH3894" s="237" t="s">
        <v>16311</v>
      </c>
      <c r="AI3894" s="237" t="s">
        <v>16311</v>
      </c>
      <c r="AJ3894" s="237" t="s">
        <v>260</v>
      </c>
    </row>
    <row r="3895" spans="1:36">
      <c r="A3895" s="237" t="str">
        <f t="shared" si="647"/>
        <v>0451100358放課後等デイサービス</v>
      </c>
      <c r="B3895" s="237" t="s">
        <v>16309</v>
      </c>
      <c r="C3895" s="237" t="s">
        <v>16310</v>
      </c>
      <c r="D3895" s="240" t="str">
        <f t="shared" si="648"/>
        <v>カブシキガイシャヒヨコフォレスト</v>
      </c>
      <c r="E3895" s="237" t="s">
        <v>2279</v>
      </c>
      <c r="F3895" s="237" t="str">
        <f t="shared" si="649"/>
        <v>989</v>
      </c>
      <c r="G3895" s="237" t="str">
        <f t="shared" si="650"/>
        <v>2432</v>
      </c>
      <c r="H3895" s="237" t="s">
        <v>16304</v>
      </c>
      <c r="I3895" s="237" t="str">
        <f t="shared" si="651"/>
        <v>岩沼市中央３丁目２番３号</v>
      </c>
      <c r="J3895" s="237" t="s">
        <v>16311</v>
      </c>
      <c r="K3895" s="237" t="s">
        <v>16311</v>
      </c>
      <c r="L3895" s="237" t="s">
        <v>339</v>
      </c>
      <c r="M3895" s="237" t="s">
        <v>16312</v>
      </c>
      <c r="N3895" s="237" t="s">
        <v>16490</v>
      </c>
      <c r="O3895" s="237" t="s">
        <v>16491</v>
      </c>
      <c r="P3895" s="237" t="s">
        <v>3234</v>
      </c>
      <c r="Q3895" s="237" t="s">
        <v>3106</v>
      </c>
      <c r="R3895" s="237" t="s">
        <v>16492</v>
      </c>
      <c r="S3895" s="237" t="s">
        <v>16311</v>
      </c>
      <c r="T3895" s="237" t="s">
        <v>16311</v>
      </c>
      <c r="U3895" s="237" t="s">
        <v>16493</v>
      </c>
      <c r="V3895" s="237" t="s">
        <v>114</v>
      </c>
      <c r="W3895" s="237"/>
      <c r="X3895" s="237"/>
      <c r="Y3895" s="237" t="s">
        <v>16490</v>
      </c>
      <c r="Z3895" s="237" t="s">
        <v>16491</v>
      </c>
      <c r="AA3895" s="237" t="str">
        <f t="shared" si="652"/>
        <v>ジドウハッタツシエン・ホウカゴトウデイサービス　ステップ</v>
      </c>
      <c r="AB3895" s="237" t="s">
        <v>3234</v>
      </c>
      <c r="AC3895" s="237" t="str">
        <f t="shared" si="653"/>
        <v>989</v>
      </c>
      <c r="AD3895" s="237" t="str">
        <f t="shared" si="654"/>
        <v>2441</v>
      </c>
      <c r="AE3895" s="237" t="s">
        <v>3106</v>
      </c>
      <c r="AF3895" s="237" t="s">
        <v>16492</v>
      </c>
      <c r="AG3895" s="237" t="str">
        <f t="shared" si="655"/>
        <v>岩沼市館下３丁目２－６</v>
      </c>
      <c r="AH3895" s="237" t="s">
        <v>16311</v>
      </c>
      <c r="AI3895" s="237" t="s">
        <v>16311</v>
      </c>
      <c r="AJ3895" s="237" t="s">
        <v>260</v>
      </c>
    </row>
    <row r="3896" spans="1:36">
      <c r="A3896" s="237" t="str">
        <f t="shared" si="647"/>
        <v>0451100366児童発達支援</v>
      </c>
      <c r="B3896" s="237" t="s">
        <v>16494</v>
      </c>
      <c r="C3896" s="237" t="s">
        <v>16495</v>
      </c>
      <c r="D3896" s="240" t="str">
        <f t="shared" si="648"/>
        <v>ハビリスゴウドウガイシャ</v>
      </c>
      <c r="E3896" s="237" t="s">
        <v>16496</v>
      </c>
      <c r="F3896" s="237" t="str">
        <f t="shared" si="649"/>
        <v>989</v>
      </c>
      <c r="G3896" s="237" t="str">
        <f t="shared" si="650"/>
        <v>2474</v>
      </c>
      <c r="H3896" s="237" t="s">
        <v>16497</v>
      </c>
      <c r="I3896" s="237" t="str">
        <f t="shared" si="651"/>
        <v>岩沼市朝日一丁目１番７０号朝日陽だまり館１階西</v>
      </c>
      <c r="J3896" s="237" t="s">
        <v>16498</v>
      </c>
      <c r="K3896" s="237" t="s">
        <v>16498</v>
      </c>
      <c r="L3896" s="237" t="s">
        <v>821</v>
      </c>
      <c r="M3896" s="237" t="s">
        <v>16499</v>
      </c>
      <c r="N3896" s="237" t="s">
        <v>16500</v>
      </c>
      <c r="O3896" s="237" t="s">
        <v>16501</v>
      </c>
      <c r="P3896" s="237" t="s">
        <v>16496</v>
      </c>
      <c r="Q3896" s="237" t="s">
        <v>3106</v>
      </c>
      <c r="R3896" s="237" t="s">
        <v>16497</v>
      </c>
      <c r="S3896" s="237" t="s">
        <v>16498</v>
      </c>
      <c r="T3896" s="237" t="s">
        <v>16498</v>
      </c>
      <c r="U3896" s="237" t="s">
        <v>16502</v>
      </c>
      <c r="V3896" s="237" t="s">
        <v>112</v>
      </c>
      <c r="W3896" s="237" t="s">
        <v>15933</v>
      </c>
      <c r="X3896" s="237"/>
      <c r="Y3896" s="237" t="s">
        <v>16500</v>
      </c>
      <c r="Z3896" s="237" t="s">
        <v>16501</v>
      </c>
      <c r="AA3896" s="237" t="str">
        <f t="shared" si="652"/>
        <v>ジドウハッタツシエン・ホウカゴナトウデイサービスバウム</v>
      </c>
      <c r="AB3896" s="237" t="s">
        <v>16496</v>
      </c>
      <c r="AC3896" s="237" t="str">
        <f t="shared" si="653"/>
        <v>989</v>
      </c>
      <c r="AD3896" s="237" t="str">
        <f t="shared" si="654"/>
        <v>2474</v>
      </c>
      <c r="AE3896" s="237" t="s">
        <v>3106</v>
      </c>
      <c r="AF3896" s="237" t="s">
        <v>16497</v>
      </c>
      <c r="AG3896" s="237" t="str">
        <f t="shared" si="655"/>
        <v>岩沼市朝日一丁目１番７０号朝日陽だまり館１階西</v>
      </c>
      <c r="AH3896" s="237" t="s">
        <v>16498</v>
      </c>
      <c r="AI3896" s="237" t="s">
        <v>16498</v>
      </c>
      <c r="AJ3896" s="237" t="s">
        <v>260</v>
      </c>
    </row>
    <row r="3897" spans="1:36">
      <c r="A3897" s="237" t="str">
        <f t="shared" si="647"/>
        <v>0451100366放課後等デイサービス</v>
      </c>
      <c r="B3897" s="237" t="s">
        <v>16494</v>
      </c>
      <c r="C3897" s="237" t="s">
        <v>16495</v>
      </c>
      <c r="D3897" s="240" t="str">
        <f t="shared" si="648"/>
        <v>ハビリスゴウドウガイシャ</v>
      </c>
      <c r="E3897" s="237" t="s">
        <v>16496</v>
      </c>
      <c r="F3897" s="237" t="str">
        <f t="shared" si="649"/>
        <v>989</v>
      </c>
      <c r="G3897" s="237" t="str">
        <f t="shared" si="650"/>
        <v>2474</v>
      </c>
      <c r="H3897" s="237" t="s">
        <v>16497</v>
      </c>
      <c r="I3897" s="237" t="str">
        <f t="shared" si="651"/>
        <v>岩沼市朝日一丁目１番７０号朝日陽だまり館１階西</v>
      </c>
      <c r="J3897" s="237" t="s">
        <v>16498</v>
      </c>
      <c r="K3897" s="237" t="s">
        <v>16498</v>
      </c>
      <c r="L3897" s="237" t="s">
        <v>821</v>
      </c>
      <c r="M3897" s="237" t="s">
        <v>16499</v>
      </c>
      <c r="N3897" s="237" t="s">
        <v>16500</v>
      </c>
      <c r="O3897" s="237" t="s">
        <v>16501</v>
      </c>
      <c r="P3897" s="237" t="s">
        <v>16496</v>
      </c>
      <c r="Q3897" s="237" t="s">
        <v>3106</v>
      </c>
      <c r="R3897" s="237" t="s">
        <v>16497</v>
      </c>
      <c r="S3897" s="237" t="s">
        <v>16498</v>
      </c>
      <c r="T3897" s="237" t="s">
        <v>16498</v>
      </c>
      <c r="U3897" s="237" t="s">
        <v>16502</v>
      </c>
      <c r="V3897" s="237" t="s">
        <v>114</v>
      </c>
      <c r="W3897" s="237"/>
      <c r="X3897" s="237"/>
      <c r="Y3897" s="237" t="s">
        <v>16500</v>
      </c>
      <c r="Z3897" s="237" t="s">
        <v>16501</v>
      </c>
      <c r="AA3897" s="237" t="str">
        <f t="shared" si="652"/>
        <v>ジドウハッタツシエン・ホウカゴナトウデイサービスバウム</v>
      </c>
      <c r="AB3897" s="237" t="s">
        <v>16496</v>
      </c>
      <c r="AC3897" s="237" t="str">
        <f t="shared" si="653"/>
        <v>989</v>
      </c>
      <c r="AD3897" s="237" t="str">
        <f t="shared" si="654"/>
        <v>2474</v>
      </c>
      <c r="AE3897" s="237" t="s">
        <v>3106</v>
      </c>
      <c r="AF3897" s="237" t="s">
        <v>16497</v>
      </c>
      <c r="AG3897" s="237" t="str">
        <f t="shared" si="655"/>
        <v>岩沼市朝日一丁目１番７０号朝日陽だまり館１階西</v>
      </c>
      <c r="AH3897" s="237" t="s">
        <v>16498</v>
      </c>
      <c r="AI3897" s="237" t="s">
        <v>16498</v>
      </c>
      <c r="AJ3897" s="237" t="s">
        <v>260</v>
      </c>
    </row>
    <row r="3898" spans="1:36">
      <c r="A3898" s="237" t="str">
        <f t="shared" si="647"/>
        <v>0451200018知的障害児通園施設</v>
      </c>
      <c r="B3898" s="237" t="s">
        <v>3368</v>
      </c>
      <c r="C3898" s="237" t="s">
        <v>3635</v>
      </c>
      <c r="D3898" s="240" t="str">
        <f t="shared" si="648"/>
        <v>トメシ</v>
      </c>
      <c r="E3898" s="237" t="s">
        <v>3373</v>
      </c>
      <c r="F3898" s="237" t="str">
        <f t="shared" si="649"/>
        <v>987</v>
      </c>
      <c r="G3898" s="237" t="str">
        <f t="shared" si="650"/>
        <v>0511</v>
      </c>
      <c r="H3898" s="237" t="s">
        <v>16503</v>
      </c>
      <c r="I3898" s="237" t="str">
        <f t="shared" si="651"/>
        <v>登米市迫町佐沼字中江2-6-1</v>
      </c>
      <c r="J3898" s="237" t="s">
        <v>16504</v>
      </c>
      <c r="K3898" s="237" t="s">
        <v>16504</v>
      </c>
      <c r="L3898" s="237" t="s">
        <v>3639</v>
      </c>
      <c r="M3898" s="237" t="s">
        <v>3640</v>
      </c>
      <c r="N3898" s="237" t="s">
        <v>16505</v>
      </c>
      <c r="O3898" s="237" t="s">
        <v>16506</v>
      </c>
      <c r="P3898" s="237" t="s">
        <v>3587</v>
      </c>
      <c r="Q3898" s="237" t="s">
        <v>3368</v>
      </c>
      <c r="R3898" s="237" t="s">
        <v>16507</v>
      </c>
      <c r="S3898" s="237" t="s">
        <v>3589</v>
      </c>
      <c r="T3898" s="237" t="s">
        <v>3590</v>
      </c>
      <c r="U3898" s="237" t="s">
        <v>16508</v>
      </c>
      <c r="V3898" s="237" t="s">
        <v>16509</v>
      </c>
      <c r="W3898" s="237"/>
      <c r="X3898" s="237"/>
      <c r="Y3898" s="237" t="s">
        <v>16505</v>
      </c>
      <c r="Z3898" s="237" t="s">
        <v>16506</v>
      </c>
      <c r="AA3898" s="237" t="str">
        <f t="shared" si="652"/>
        <v>トメシコジカエン</v>
      </c>
      <c r="AB3898" s="237" t="s">
        <v>3587</v>
      </c>
      <c r="AC3898" s="237" t="str">
        <f t="shared" si="653"/>
        <v>987</v>
      </c>
      <c r="AD3898" s="237" t="str">
        <f t="shared" si="654"/>
        <v>0602</v>
      </c>
      <c r="AE3898" s="237" t="s">
        <v>3368</v>
      </c>
      <c r="AF3898" s="237" t="s">
        <v>16507</v>
      </c>
      <c r="AG3898" s="237" t="str">
        <f t="shared" si="655"/>
        <v>登米市中田町上沼字大柳117-2</v>
      </c>
      <c r="AH3898" s="237" t="s">
        <v>3589</v>
      </c>
      <c r="AI3898" s="237" t="s">
        <v>3590</v>
      </c>
      <c r="AJ3898" s="237" t="s">
        <v>332</v>
      </c>
    </row>
    <row r="3899" spans="1:36">
      <c r="A3899" s="237" t="str">
        <f t="shared" si="647"/>
        <v>0451200406児童発達支援</v>
      </c>
      <c r="B3899" s="237" t="s">
        <v>3371</v>
      </c>
      <c r="C3899" s="237" t="s">
        <v>3372</v>
      </c>
      <c r="D3899" s="240" t="str">
        <f t="shared" si="648"/>
        <v>シャカイフクシホウジン　ケイセンカイ</v>
      </c>
      <c r="E3899" s="237" t="s">
        <v>3373</v>
      </c>
      <c r="F3899" s="237" t="str">
        <f t="shared" si="649"/>
        <v>987</v>
      </c>
      <c r="G3899" s="237" t="str">
        <f t="shared" si="650"/>
        <v>0511</v>
      </c>
      <c r="H3899" s="237" t="s">
        <v>3374</v>
      </c>
      <c r="I3899" s="237" t="str">
        <f t="shared" si="651"/>
        <v>登米市迫町佐沼字江合３－１６－２</v>
      </c>
      <c r="J3899" s="237" t="s">
        <v>3375</v>
      </c>
      <c r="K3899" s="237" t="s">
        <v>3376</v>
      </c>
      <c r="L3899" s="237" t="s">
        <v>248</v>
      </c>
      <c r="M3899" s="237" t="s">
        <v>3377</v>
      </c>
      <c r="N3899" s="237" t="s">
        <v>16510</v>
      </c>
      <c r="O3899" s="237" t="s">
        <v>16511</v>
      </c>
      <c r="P3899" s="237" t="s">
        <v>3587</v>
      </c>
      <c r="Q3899" s="237" t="s">
        <v>3368</v>
      </c>
      <c r="R3899" s="237" t="s">
        <v>3588</v>
      </c>
      <c r="S3899" s="237" t="s">
        <v>3589</v>
      </c>
      <c r="T3899" s="237" t="s">
        <v>3590</v>
      </c>
      <c r="U3899" s="237" t="s">
        <v>16512</v>
      </c>
      <c r="V3899" s="237" t="s">
        <v>112</v>
      </c>
      <c r="W3899" s="237" t="s">
        <v>16319</v>
      </c>
      <c r="X3899" s="237"/>
      <c r="Y3899" s="237" t="s">
        <v>16510</v>
      </c>
      <c r="Z3899" s="237" t="s">
        <v>16511</v>
      </c>
      <c r="AA3899" s="237" t="str">
        <f t="shared" si="652"/>
        <v>トメシジドウハッタツシエンセンターコジカ</v>
      </c>
      <c r="AB3899" s="237" t="s">
        <v>3587</v>
      </c>
      <c r="AC3899" s="237" t="str">
        <f t="shared" si="653"/>
        <v>987</v>
      </c>
      <c r="AD3899" s="237" t="str">
        <f t="shared" si="654"/>
        <v>0602</v>
      </c>
      <c r="AE3899" s="237" t="s">
        <v>3368</v>
      </c>
      <c r="AF3899" s="237" t="s">
        <v>3588</v>
      </c>
      <c r="AG3899" s="237" t="str">
        <f t="shared" si="655"/>
        <v>登米市中田町上沼字大柳１１７番地２</v>
      </c>
      <c r="AH3899" s="237" t="s">
        <v>3589</v>
      </c>
      <c r="AI3899" s="237" t="s">
        <v>3590</v>
      </c>
      <c r="AJ3899" s="237" t="s">
        <v>260</v>
      </c>
    </row>
    <row r="3900" spans="1:36">
      <c r="A3900" s="237" t="str">
        <f t="shared" si="647"/>
        <v>0451200406放課後等デイサービス</v>
      </c>
      <c r="B3900" s="237" t="s">
        <v>3371</v>
      </c>
      <c r="C3900" s="237" t="s">
        <v>3372</v>
      </c>
      <c r="D3900" s="240" t="str">
        <f t="shared" si="648"/>
        <v>シャカイフクシホウジン　ケイセンカイ</v>
      </c>
      <c r="E3900" s="237" t="s">
        <v>3373</v>
      </c>
      <c r="F3900" s="237" t="str">
        <f t="shared" si="649"/>
        <v>987</v>
      </c>
      <c r="G3900" s="237" t="str">
        <f t="shared" si="650"/>
        <v>0511</v>
      </c>
      <c r="H3900" s="237" t="s">
        <v>3374</v>
      </c>
      <c r="I3900" s="237" t="str">
        <f t="shared" si="651"/>
        <v>登米市迫町佐沼字江合３－１６－２</v>
      </c>
      <c r="J3900" s="237" t="s">
        <v>3375</v>
      </c>
      <c r="K3900" s="237" t="s">
        <v>3376</v>
      </c>
      <c r="L3900" s="237" t="s">
        <v>248</v>
      </c>
      <c r="M3900" s="237" t="s">
        <v>3377</v>
      </c>
      <c r="N3900" s="237" t="s">
        <v>16510</v>
      </c>
      <c r="O3900" s="237" t="s">
        <v>16511</v>
      </c>
      <c r="P3900" s="237" t="s">
        <v>3587</v>
      </c>
      <c r="Q3900" s="237" t="s">
        <v>3368</v>
      </c>
      <c r="R3900" s="237" t="s">
        <v>3588</v>
      </c>
      <c r="S3900" s="237" t="s">
        <v>3589</v>
      </c>
      <c r="T3900" s="237" t="s">
        <v>3590</v>
      </c>
      <c r="U3900" s="237" t="s">
        <v>16512</v>
      </c>
      <c r="V3900" s="237" t="s">
        <v>114</v>
      </c>
      <c r="W3900" s="237"/>
      <c r="X3900" s="237"/>
      <c r="Y3900" s="237" t="s">
        <v>16510</v>
      </c>
      <c r="Z3900" s="237" t="s">
        <v>16511</v>
      </c>
      <c r="AA3900" s="237" t="str">
        <f t="shared" si="652"/>
        <v>トメシジドウハッタツシエンセンターコジカ</v>
      </c>
      <c r="AB3900" s="237" t="s">
        <v>3587</v>
      </c>
      <c r="AC3900" s="237" t="str">
        <f t="shared" si="653"/>
        <v>987</v>
      </c>
      <c r="AD3900" s="237" t="str">
        <f t="shared" si="654"/>
        <v>0602</v>
      </c>
      <c r="AE3900" s="237" t="s">
        <v>3368</v>
      </c>
      <c r="AF3900" s="237" t="s">
        <v>3588</v>
      </c>
      <c r="AG3900" s="237" t="str">
        <f t="shared" si="655"/>
        <v>登米市中田町上沼字大柳１１７番地２</v>
      </c>
      <c r="AH3900" s="237" t="s">
        <v>3589</v>
      </c>
      <c r="AI3900" s="237" t="s">
        <v>3590</v>
      </c>
      <c r="AJ3900" s="237" t="s">
        <v>260</v>
      </c>
    </row>
    <row r="3901" spans="1:36">
      <c r="A3901" s="237" t="str">
        <f t="shared" si="647"/>
        <v>0451200406保育所等訪問支援</v>
      </c>
      <c r="B3901" s="237" t="s">
        <v>3371</v>
      </c>
      <c r="C3901" s="237" t="s">
        <v>3372</v>
      </c>
      <c r="D3901" s="240" t="str">
        <f t="shared" si="648"/>
        <v>シャカイフクシホウジン　ケイセンカイ</v>
      </c>
      <c r="E3901" s="237" t="s">
        <v>3373</v>
      </c>
      <c r="F3901" s="237" t="str">
        <f t="shared" si="649"/>
        <v>987</v>
      </c>
      <c r="G3901" s="237" t="str">
        <f t="shared" si="650"/>
        <v>0511</v>
      </c>
      <c r="H3901" s="237" t="s">
        <v>3374</v>
      </c>
      <c r="I3901" s="237" t="str">
        <f t="shared" si="651"/>
        <v>登米市迫町佐沼字江合３－１６－２</v>
      </c>
      <c r="J3901" s="237" t="s">
        <v>3375</v>
      </c>
      <c r="K3901" s="237" t="s">
        <v>3376</v>
      </c>
      <c r="L3901" s="237" t="s">
        <v>248</v>
      </c>
      <c r="M3901" s="237" t="s">
        <v>3377</v>
      </c>
      <c r="N3901" s="237" t="s">
        <v>16510</v>
      </c>
      <c r="O3901" s="237" t="s">
        <v>16511</v>
      </c>
      <c r="P3901" s="237" t="s">
        <v>3587</v>
      </c>
      <c r="Q3901" s="237" t="s">
        <v>3368</v>
      </c>
      <c r="R3901" s="237" t="s">
        <v>3588</v>
      </c>
      <c r="S3901" s="237" t="s">
        <v>3589</v>
      </c>
      <c r="T3901" s="237" t="s">
        <v>3590</v>
      </c>
      <c r="U3901" s="237" t="s">
        <v>16512</v>
      </c>
      <c r="V3901" s="237" t="s">
        <v>116</v>
      </c>
      <c r="W3901" s="237"/>
      <c r="X3901" s="237"/>
      <c r="Y3901" s="237" t="s">
        <v>16510</v>
      </c>
      <c r="Z3901" s="237" t="s">
        <v>16513</v>
      </c>
      <c r="AA3901" s="237" t="str">
        <f t="shared" si="652"/>
        <v>トメシコジドウトオルシエンセンターコジカ</v>
      </c>
      <c r="AB3901" s="237" t="s">
        <v>3587</v>
      </c>
      <c r="AC3901" s="237" t="str">
        <f t="shared" si="653"/>
        <v>987</v>
      </c>
      <c r="AD3901" s="237" t="str">
        <f t="shared" si="654"/>
        <v>0602</v>
      </c>
      <c r="AE3901" s="237" t="s">
        <v>3368</v>
      </c>
      <c r="AF3901" s="237" t="s">
        <v>3588</v>
      </c>
      <c r="AG3901" s="237" t="str">
        <f t="shared" si="655"/>
        <v>登米市中田町上沼字大柳１１７番地２</v>
      </c>
      <c r="AH3901" s="237" t="s">
        <v>3589</v>
      </c>
      <c r="AI3901" s="237" t="s">
        <v>3590</v>
      </c>
      <c r="AJ3901" s="237" t="s">
        <v>260</v>
      </c>
    </row>
    <row r="3902" spans="1:36">
      <c r="A3902" s="237" t="str">
        <f t="shared" si="647"/>
        <v>0451200414放課後等デイサービス</v>
      </c>
      <c r="B3902" s="237" t="s">
        <v>3371</v>
      </c>
      <c r="C3902" s="237" t="s">
        <v>3372</v>
      </c>
      <c r="D3902" s="240" t="str">
        <f t="shared" si="648"/>
        <v>シャカイフクシホウジン　ケイセンカイ</v>
      </c>
      <c r="E3902" s="237" t="s">
        <v>3373</v>
      </c>
      <c r="F3902" s="237" t="str">
        <f t="shared" si="649"/>
        <v>987</v>
      </c>
      <c r="G3902" s="237" t="str">
        <f t="shared" si="650"/>
        <v>0511</v>
      </c>
      <c r="H3902" s="237" t="s">
        <v>3374</v>
      </c>
      <c r="I3902" s="237" t="str">
        <f t="shared" si="651"/>
        <v>登米市迫町佐沼字江合３－１６－２</v>
      </c>
      <c r="J3902" s="237" t="s">
        <v>3375</v>
      </c>
      <c r="K3902" s="237" t="s">
        <v>3376</v>
      </c>
      <c r="L3902" s="237" t="s">
        <v>248</v>
      </c>
      <c r="M3902" s="237" t="s">
        <v>3377</v>
      </c>
      <c r="N3902" s="237" t="s">
        <v>3585</v>
      </c>
      <c r="O3902" s="237" t="s">
        <v>3586</v>
      </c>
      <c r="P3902" s="237" t="s">
        <v>3587</v>
      </c>
      <c r="Q3902" s="237" t="s">
        <v>3368</v>
      </c>
      <c r="R3902" s="237" t="s">
        <v>3588</v>
      </c>
      <c r="S3902" s="237" t="s">
        <v>3589</v>
      </c>
      <c r="T3902" s="237" t="s">
        <v>3590</v>
      </c>
      <c r="U3902" s="237" t="s">
        <v>16514</v>
      </c>
      <c r="V3902" s="237" t="s">
        <v>114</v>
      </c>
      <c r="W3902" s="237"/>
      <c r="X3902" s="237"/>
      <c r="Y3902" s="237" t="s">
        <v>3585</v>
      </c>
      <c r="Z3902" s="237" t="s">
        <v>3586</v>
      </c>
      <c r="AA3902" s="237" t="str">
        <f t="shared" si="652"/>
        <v>コジカエン</v>
      </c>
      <c r="AB3902" s="237" t="s">
        <v>3587</v>
      </c>
      <c r="AC3902" s="237" t="str">
        <f t="shared" si="653"/>
        <v>987</v>
      </c>
      <c r="AD3902" s="237" t="str">
        <f t="shared" si="654"/>
        <v>0602</v>
      </c>
      <c r="AE3902" s="237" t="s">
        <v>3368</v>
      </c>
      <c r="AF3902" s="237" t="s">
        <v>3588</v>
      </c>
      <c r="AG3902" s="237" t="str">
        <f t="shared" si="655"/>
        <v>登米市中田町上沼字大柳１１７番地２</v>
      </c>
      <c r="AH3902" s="237" t="s">
        <v>3589</v>
      </c>
      <c r="AI3902" s="237" t="s">
        <v>3590</v>
      </c>
      <c r="AJ3902" s="237" t="s">
        <v>332</v>
      </c>
    </row>
    <row r="3903" spans="1:36">
      <c r="A3903" s="237" t="str">
        <f t="shared" si="647"/>
        <v>0451200455放課後等デイサービス</v>
      </c>
      <c r="B3903" s="237" t="s">
        <v>947</v>
      </c>
      <c r="C3903" s="237" t="s">
        <v>948</v>
      </c>
      <c r="D3903" s="240" t="str">
        <f t="shared" si="648"/>
        <v>トクテイヒエイリカツドウホウジンワーカーズコープ</v>
      </c>
      <c r="E3903" s="237" t="s">
        <v>949</v>
      </c>
      <c r="F3903" s="237" t="str">
        <f t="shared" si="649"/>
        <v>170</v>
      </c>
      <c r="G3903" s="237" t="str">
        <f t="shared" si="650"/>
        <v>0013</v>
      </c>
      <c r="H3903" s="237" t="s">
        <v>16129</v>
      </c>
      <c r="I3903" s="237" t="str">
        <f t="shared" si="651"/>
        <v>東京都豊島区東池袋1-44-3池袋ISPタマビル</v>
      </c>
      <c r="J3903" s="237" t="s">
        <v>951</v>
      </c>
      <c r="K3903" s="237" t="s">
        <v>952</v>
      </c>
      <c r="L3903" s="237" t="s">
        <v>901</v>
      </c>
      <c r="M3903" s="237" t="s">
        <v>953</v>
      </c>
      <c r="N3903" s="237" t="s">
        <v>16515</v>
      </c>
      <c r="O3903" s="237" t="s">
        <v>16516</v>
      </c>
      <c r="P3903" s="237" t="s">
        <v>3487</v>
      </c>
      <c r="Q3903" s="237" t="s">
        <v>3368</v>
      </c>
      <c r="R3903" s="237" t="s">
        <v>16517</v>
      </c>
      <c r="S3903" s="237" t="s">
        <v>3608</v>
      </c>
      <c r="T3903" s="237" t="s">
        <v>3609</v>
      </c>
      <c r="U3903" s="237" t="s">
        <v>16518</v>
      </c>
      <c r="V3903" s="237" t="s">
        <v>114</v>
      </c>
      <c r="W3903" s="237"/>
      <c r="X3903" s="237"/>
      <c r="Y3903" s="237" t="s">
        <v>16515</v>
      </c>
      <c r="Z3903" s="237" t="s">
        <v>16516</v>
      </c>
      <c r="AA3903" s="237" t="str">
        <f t="shared" si="652"/>
        <v>ホウカゴトウデイサービス　ポッカポカ</v>
      </c>
      <c r="AB3903" s="237" t="s">
        <v>3487</v>
      </c>
      <c r="AC3903" s="237" t="str">
        <f t="shared" si="653"/>
        <v>987</v>
      </c>
      <c r="AD3903" s="237" t="str">
        <f t="shared" si="654"/>
        <v>0301</v>
      </c>
      <c r="AE3903" s="237" t="s">
        <v>3368</v>
      </c>
      <c r="AF3903" s="237" t="s">
        <v>16517</v>
      </c>
      <c r="AG3903" s="237" t="str">
        <f t="shared" si="655"/>
        <v>登米市米山町字善王寺石神16番地7</v>
      </c>
      <c r="AH3903" s="237" t="s">
        <v>3608</v>
      </c>
      <c r="AI3903" s="237" t="s">
        <v>3609</v>
      </c>
      <c r="AJ3903" s="237" t="s">
        <v>260</v>
      </c>
    </row>
    <row r="3904" spans="1:36">
      <c r="A3904" s="237" t="str">
        <f t="shared" si="647"/>
        <v>0451200463放課後等デイサービス</v>
      </c>
      <c r="B3904" s="237" t="s">
        <v>16519</v>
      </c>
      <c r="C3904" s="237" t="s">
        <v>16520</v>
      </c>
      <c r="D3904" s="240" t="str">
        <f t="shared" si="648"/>
        <v>トクテイヒエイリカツドウホウジンキララカイ</v>
      </c>
      <c r="E3904" s="237" t="s">
        <v>4560</v>
      </c>
      <c r="F3904" s="237" t="str">
        <f t="shared" si="649"/>
        <v>989</v>
      </c>
      <c r="G3904" s="237" t="str">
        <f t="shared" si="650"/>
        <v>6143</v>
      </c>
      <c r="H3904" s="237" t="s">
        <v>16521</v>
      </c>
      <c r="I3904" s="237" t="str">
        <f t="shared" si="651"/>
        <v>大崎市古川中里五丁目６番３２号</v>
      </c>
      <c r="J3904" s="237" t="s">
        <v>4555</v>
      </c>
      <c r="K3904" s="237" t="s">
        <v>4556</v>
      </c>
      <c r="L3904" s="237" t="s">
        <v>248</v>
      </c>
      <c r="M3904" s="237" t="s">
        <v>16522</v>
      </c>
      <c r="N3904" s="237" t="s">
        <v>16523</v>
      </c>
      <c r="O3904" s="237" t="s">
        <v>16524</v>
      </c>
      <c r="P3904" s="237" t="s">
        <v>1020</v>
      </c>
      <c r="Q3904" s="237" t="s">
        <v>3368</v>
      </c>
      <c r="R3904" s="237" t="s">
        <v>16525</v>
      </c>
      <c r="S3904" s="237" t="s">
        <v>16526</v>
      </c>
      <c r="T3904" s="237" t="s">
        <v>16526</v>
      </c>
      <c r="U3904" s="237" t="s">
        <v>16527</v>
      </c>
      <c r="V3904" s="237" t="s">
        <v>114</v>
      </c>
      <c r="W3904" s="237"/>
      <c r="X3904" s="237"/>
      <c r="Y3904" s="237" t="s">
        <v>16523</v>
      </c>
      <c r="Z3904" s="237" t="s">
        <v>16524</v>
      </c>
      <c r="AA3904" s="237" t="str">
        <f t="shared" si="652"/>
        <v>ホウカゴケアホクトノホシホシ</v>
      </c>
      <c r="AB3904" s="237" t="s">
        <v>1020</v>
      </c>
      <c r="AC3904" s="237" t="str">
        <f t="shared" si="653"/>
        <v>987</v>
      </c>
      <c r="AD3904" s="237" t="str">
        <f t="shared" si="654"/>
        <v>0512</v>
      </c>
      <c r="AE3904" s="237" t="s">
        <v>3368</v>
      </c>
      <c r="AF3904" s="237" t="s">
        <v>16525</v>
      </c>
      <c r="AG3904" s="237" t="str">
        <f t="shared" si="655"/>
        <v>登米市迫町森字西表２２４－１</v>
      </c>
      <c r="AH3904" s="237" t="s">
        <v>16526</v>
      </c>
      <c r="AI3904" s="237" t="s">
        <v>16526</v>
      </c>
      <c r="AJ3904" s="237" t="s">
        <v>260</v>
      </c>
    </row>
    <row r="3905" spans="1:36">
      <c r="A3905" s="237" t="str">
        <f t="shared" si="647"/>
        <v>0451200471児童発達支援</v>
      </c>
      <c r="B3905" s="237" t="s">
        <v>3690</v>
      </c>
      <c r="C3905" s="237" t="s">
        <v>3691</v>
      </c>
      <c r="D3905" s="240" t="str">
        <f t="shared" si="648"/>
        <v>トクテイヒエイリカツドウホウジン　カナミノモリ</v>
      </c>
      <c r="E3905" s="237" t="s">
        <v>3453</v>
      </c>
      <c r="F3905" s="237" t="str">
        <f t="shared" si="649"/>
        <v>987</v>
      </c>
      <c r="G3905" s="237" t="str">
        <f t="shared" si="650"/>
        <v>0702</v>
      </c>
      <c r="H3905" s="237" t="s">
        <v>3747</v>
      </c>
      <c r="I3905" s="237" t="str">
        <f t="shared" si="651"/>
        <v>登米市登米町寺池桜小路96番地3</v>
      </c>
      <c r="J3905" s="237" t="s">
        <v>3693</v>
      </c>
      <c r="K3905" s="237" t="s">
        <v>3694</v>
      </c>
      <c r="L3905" s="237" t="s">
        <v>248</v>
      </c>
      <c r="M3905" s="237" t="s">
        <v>3695</v>
      </c>
      <c r="N3905" s="237" t="s">
        <v>16528</v>
      </c>
      <c r="O3905" s="237" t="s">
        <v>16529</v>
      </c>
      <c r="P3905" s="237" t="s">
        <v>3453</v>
      </c>
      <c r="Q3905" s="237" t="s">
        <v>3368</v>
      </c>
      <c r="R3905" s="237" t="s">
        <v>3747</v>
      </c>
      <c r="S3905" s="237" t="s">
        <v>3693</v>
      </c>
      <c r="T3905" s="237" t="s">
        <v>3693</v>
      </c>
      <c r="U3905" s="237" t="s">
        <v>16530</v>
      </c>
      <c r="V3905" s="237" t="s">
        <v>112</v>
      </c>
      <c r="W3905" s="237" t="s">
        <v>15933</v>
      </c>
      <c r="X3905" s="237"/>
      <c r="Y3905" s="237" t="s">
        <v>16531</v>
      </c>
      <c r="Z3905" s="237" t="s">
        <v>16532</v>
      </c>
      <c r="AA3905" s="237" t="str">
        <f t="shared" si="652"/>
        <v>コドモヒロバニコマールナカダ</v>
      </c>
      <c r="AB3905" s="237" t="s">
        <v>3587</v>
      </c>
      <c r="AC3905" s="237" t="str">
        <f t="shared" si="653"/>
        <v>987</v>
      </c>
      <c r="AD3905" s="237" t="str">
        <f t="shared" si="654"/>
        <v>0602</v>
      </c>
      <c r="AE3905" s="237" t="s">
        <v>3368</v>
      </c>
      <c r="AF3905" s="237" t="s">
        <v>16533</v>
      </c>
      <c r="AG3905" s="237" t="str">
        <f t="shared" si="655"/>
        <v>登米市中田町上沼字西桜場３２番地１</v>
      </c>
      <c r="AH3905" s="237" t="s">
        <v>3693</v>
      </c>
      <c r="AI3905" s="237" t="s">
        <v>3694</v>
      </c>
      <c r="AJ3905" s="237" t="s">
        <v>332</v>
      </c>
    </row>
    <row r="3906" spans="1:36">
      <c r="A3906" s="237" t="str">
        <f t="shared" si="647"/>
        <v>0451200471放課後等デイサービス</v>
      </c>
      <c r="B3906" s="237" t="s">
        <v>3690</v>
      </c>
      <c r="C3906" s="237" t="s">
        <v>3691</v>
      </c>
      <c r="D3906" s="240" t="str">
        <f t="shared" si="648"/>
        <v>トクテイヒエイリカツドウホウジン　カナミノモリ</v>
      </c>
      <c r="E3906" s="237" t="s">
        <v>3453</v>
      </c>
      <c r="F3906" s="237" t="str">
        <f t="shared" si="649"/>
        <v>987</v>
      </c>
      <c r="G3906" s="237" t="str">
        <f t="shared" si="650"/>
        <v>0702</v>
      </c>
      <c r="H3906" s="237" t="s">
        <v>3747</v>
      </c>
      <c r="I3906" s="237" t="str">
        <f t="shared" si="651"/>
        <v>登米市登米町寺池桜小路96番地3</v>
      </c>
      <c r="J3906" s="237" t="s">
        <v>3693</v>
      </c>
      <c r="K3906" s="237" t="s">
        <v>3694</v>
      </c>
      <c r="L3906" s="237" t="s">
        <v>248</v>
      </c>
      <c r="M3906" s="237" t="s">
        <v>3695</v>
      </c>
      <c r="N3906" s="237" t="s">
        <v>16528</v>
      </c>
      <c r="O3906" s="237" t="s">
        <v>16529</v>
      </c>
      <c r="P3906" s="237" t="s">
        <v>3453</v>
      </c>
      <c r="Q3906" s="237" t="s">
        <v>3368</v>
      </c>
      <c r="R3906" s="237" t="s">
        <v>3747</v>
      </c>
      <c r="S3906" s="237" t="s">
        <v>3693</v>
      </c>
      <c r="T3906" s="237" t="s">
        <v>3693</v>
      </c>
      <c r="U3906" s="237" t="s">
        <v>16530</v>
      </c>
      <c r="V3906" s="237" t="s">
        <v>114</v>
      </c>
      <c r="W3906" s="237"/>
      <c r="X3906" s="237"/>
      <c r="Y3906" s="237" t="s">
        <v>16528</v>
      </c>
      <c r="Z3906" s="237" t="s">
        <v>16529</v>
      </c>
      <c r="AA3906" s="237" t="str">
        <f t="shared" si="652"/>
        <v>コドモヒロバニコマ～ル</v>
      </c>
      <c r="AB3906" s="237" t="s">
        <v>3453</v>
      </c>
      <c r="AC3906" s="237" t="str">
        <f t="shared" si="653"/>
        <v>987</v>
      </c>
      <c r="AD3906" s="237" t="str">
        <f t="shared" si="654"/>
        <v>0702</v>
      </c>
      <c r="AE3906" s="237" t="s">
        <v>3368</v>
      </c>
      <c r="AF3906" s="237" t="s">
        <v>3747</v>
      </c>
      <c r="AG3906" s="237" t="str">
        <f t="shared" si="655"/>
        <v>登米市登米町寺池桜小路96番地3</v>
      </c>
      <c r="AH3906" s="237" t="s">
        <v>3693</v>
      </c>
      <c r="AI3906" s="237" t="s">
        <v>3694</v>
      </c>
      <c r="AJ3906" s="237" t="s">
        <v>260</v>
      </c>
    </row>
    <row r="3907" spans="1:36">
      <c r="A3907" s="237" t="str">
        <f t="shared" si="647"/>
        <v>0451200471保育所等訪問支援</v>
      </c>
      <c r="B3907" s="237" t="s">
        <v>3690</v>
      </c>
      <c r="C3907" s="237" t="s">
        <v>3691</v>
      </c>
      <c r="D3907" s="240" t="str">
        <f t="shared" si="648"/>
        <v>トクテイヒエイリカツドウホウジン　カナミノモリ</v>
      </c>
      <c r="E3907" s="237" t="s">
        <v>3453</v>
      </c>
      <c r="F3907" s="237" t="str">
        <f t="shared" si="649"/>
        <v>987</v>
      </c>
      <c r="G3907" s="237" t="str">
        <f t="shared" si="650"/>
        <v>0702</v>
      </c>
      <c r="H3907" s="237" t="s">
        <v>3747</v>
      </c>
      <c r="I3907" s="237" t="str">
        <f t="shared" si="651"/>
        <v>登米市登米町寺池桜小路96番地3</v>
      </c>
      <c r="J3907" s="237" t="s">
        <v>3693</v>
      </c>
      <c r="K3907" s="237" t="s">
        <v>3694</v>
      </c>
      <c r="L3907" s="237" t="s">
        <v>248</v>
      </c>
      <c r="M3907" s="237" t="s">
        <v>3695</v>
      </c>
      <c r="N3907" s="237" t="s">
        <v>16528</v>
      </c>
      <c r="O3907" s="237" t="s">
        <v>16529</v>
      </c>
      <c r="P3907" s="237" t="s">
        <v>3453</v>
      </c>
      <c r="Q3907" s="237" t="s">
        <v>3368</v>
      </c>
      <c r="R3907" s="237" t="s">
        <v>3747</v>
      </c>
      <c r="S3907" s="237" t="s">
        <v>3693</v>
      </c>
      <c r="T3907" s="237" t="s">
        <v>3693</v>
      </c>
      <c r="U3907" s="237" t="s">
        <v>16530</v>
      </c>
      <c r="V3907" s="237" t="s">
        <v>116</v>
      </c>
      <c r="W3907" s="237"/>
      <c r="X3907" s="237"/>
      <c r="Y3907" s="237" t="s">
        <v>16528</v>
      </c>
      <c r="Z3907" s="237" t="s">
        <v>16529</v>
      </c>
      <c r="AA3907" s="237" t="str">
        <f t="shared" si="652"/>
        <v>コドモヒロバニコマ～ル</v>
      </c>
      <c r="AB3907" s="237" t="s">
        <v>3453</v>
      </c>
      <c r="AC3907" s="237" t="str">
        <f t="shared" si="653"/>
        <v>987</v>
      </c>
      <c r="AD3907" s="237" t="str">
        <f t="shared" si="654"/>
        <v>0702</v>
      </c>
      <c r="AE3907" s="237" t="s">
        <v>3368</v>
      </c>
      <c r="AF3907" s="237" t="s">
        <v>3747</v>
      </c>
      <c r="AG3907" s="237" t="str">
        <f t="shared" si="655"/>
        <v>登米市登米町寺池桜小路96番地3</v>
      </c>
      <c r="AH3907" s="237" t="s">
        <v>3693</v>
      </c>
      <c r="AI3907" s="237" t="s">
        <v>3694</v>
      </c>
      <c r="AJ3907" s="237" t="s">
        <v>260</v>
      </c>
    </row>
    <row r="3908" spans="1:36">
      <c r="A3908" s="237" t="str">
        <f t="shared" si="647"/>
        <v>0451200513児童発達支援</v>
      </c>
      <c r="B3908" s="237" t="s">
        <v>3699</v>
      </c>
      <c r="C3908" s="237" t="s">
        <v>3700</v>
      </c>
      <c r="D3908" s="240" t="str">
        <f t="shared" si="648"/>
        <v>カブシキガイシャ　アンソレイユ</v>
      </c>
      <c r="E3908" s="237" t="s">
        <v>3416</v>
      </c>
      <c r="F3908" s="237" t="str">
        <f t="shared" si="649"/>
        <v>987</v>
      </c>
      <c r="G3908" s="237" t="str">
        <f t="shared" si="650"/>
        <v>0401</v>
      </c>
      <c r="H3908" s="237" t="s">
        <v>16534</v>
      </c>
      <c r="I3908" s="237" t="str">
        <f t="shared" si="651"/>
        <v>登米市南方町山成１８９番地２</v>
      </c>
      <c r="J3908" s="237" t="s">
        <v>14929</v>
      </c>
      <c r="K3908" s="237" t="s">
        <v>3703</v>
      </c>
      <c r="L3908" s="237" t="s">
        <v>339</v>
      </c>
      <c r="M3908" s="237" t="s">
        <v>3704</v>
      </c>
      <c r="N3908" s="237" t="s">
        <v>16535</v>
      </c>
      <c r="O3908" s="237" t="s">
        <v>16536</v>
      </c>
      <c r="P3908" s="237" t="s">
        <v>3409</v>
      </c>
      <c r="Q3908" s="237" t="s">
        <v>3368</v>
      </c>
      <c r="R3908" s="237" t="s">
        <v>3707</v>
      </c>
      <c r="S3908" s="237" t="s">
        <v>14929</v>
      </c>
      <c r="T3908" s="237" t="s">
        <v>3703</v>
      </c>
      <c r="U3908" s="237" t="s">
        <v>16537</v>
      </c>
      <c r="V3908" s="237" t="s">
        <v>112</v>
      </c>
      <c r="W3908" s="237" t="s">
        <v>15933</v>
      </c>
      <c r="X3908" s="237"/>
      <c r="Y3908" s="237" t="s">
        <v>3705</v>
      </c>
      <c r="Z3908" s="237" t="s">
        <v>3706</v>
      </c>
      <c r="AA3908" s="237" t="str">
        <f t="shared" si="652"/>
        <v>タキノウガタジギョウショ　ヒダマリポッケ</v>
      </c>
      <c r="AB3908" s="237" t="s">
        <v>3409</v>
      </c>
      <c r="AC3908" s="237" t="str">
        <f t="shared" si="653"/>
        <v>987</v>
      </c>
      <c r="AD3908" s="237" t="str">
        <f t="shared" si="654"/>
        <v>0513</v>
      </c>
      <c r="AE3908" s="237" t="s">
        <v>3368</v>
      </c>
      <c r="AF3908" s="237" t="s">
        <v>3707</v>
      </c>
      <c r="AG3908" s="237" t="str">
        <f t="shared" si="655"/>
        <v>登米市迫町北方字大洞１１８－９９</v>
      </c>
      <c r="AH3908" s="237" t="s">
        <v>3708</v>
      </c>
      <c r="AI3908" s="237" t="s">
        <v>3723</v>
      </c>
      <c r="AJ3908" s="237" t="s">
        <v>332</v>
      </c>
    </row>
    <row r="3909" spans="1:36">
      <c r="A3909" s="237" t="str">
        <f t="shared" si="647"/>
        <v>0451200513放課後等デイサービス</v>
      </c>
      <c r="B3909" s="237" t="s">
        <v>3699</v>
      </c>
      <c r="C3909" s="237" t="s">
        <v>3700</v>
      </c>
      <c r="D3909" s="240" t="str">
        <f t="shared" si="648"/>
        <v>カブシキガイシャ　アンソレイユ</v>
      </c>
      <c r="E3909" s="237" t="s">
        <v>3416</v>
      </c>
      <c r="F3909" s="237" t="str">
        <f t="shared" si="649"/>
        <v>987</v>
      </c>
      <c r="G3909" s="237" t="str">
        <f t="shared" si="650"/>
        <v>0401</v>
      </c>
      <c r="H3909" s="237" t="s">
        <v>16534</v>
      </c>
      <c r="I3909" s="237" t="str">
        <f t="shared" si="651"/>
        <v>登米市南方町山成１８９番地２</v>
      </c>
      <c r="J3909" s="237" t="s">
        <v>14929</v>
      </c>
      <c r="K3909" s="237" t="s">
        <v>3703</v>
      </c>
      <c r="L3909" s="237" t="s">
        <v>339</v>
      </c>
      <c r="M3909" s="237" t="s">
        <v>3704</v>
      </c>
      <c r="N3909" s="237" t="s">
        <v>16535</v>
      </c>
      <c r="O3909" s="237" t="s">
        <v>16536</v>
      </c>
      <c r="P3909" s="237" t="s">
        <v>3409</v>
      </c>
      <c r="Q3909" s="237" t="s">
        <v>3368</v>
      </c>
      <c r="R3909" s="237" t="s">
        <v>3707</v>
      </c>
      <c r="S3909" s="237" t="s">
        <v>14929</v>
      </c>
      <c r="T3909" s="237" t="s">
        <v>3703</v>
      </c>
      <c r="U3909" s="237" t="s">
        <v>16537</v>
      </c>
      <c r="V3909" s="237" t="s">
        <v>114</v>
      </c>
      <c r="W3909" s="237"/>
      <c r="X3909" s="237"/>
      <c r="Y3909" s="237" t="s">
        <v>16535</v>
      </c>
      <c r="Z3909" s="237" t="s">
        <v>16536</v>
      </c>
      <c r="AA3909" s="237" t="str">
        <f t="shared" si="652"/>
        <v>Ｍケア　ヒダマリポッケ</v>
      </c>
      <c r="AB3909" s="237" t="s">
        <v>3409</v>
      </c>
      <c r="AC3909" s="237" t="str">
        <f t="shared" si="653"/>
        <v>987</v>
      </c>
      <c r="AD3909" s="237" t="str">
        <f t="shared" si="654"/>
        <v>0513</v>
      </c>
      <c r="AE3909" s="237" t="s">
        <v>3368</v>
      </c>
      <c r="AF3909" s="237" t="s">
        <v>3707</v>
      </c>
      <c r="AG3909" s="237" t="str">
        <f t="shared" si="655"/>
        <v>登米市迫町北方字大洞１１８－９９</v>
      </c>
      <c r="AH3909" s="237" t="s">
        <v>14929</v>
      </c>
      <c r="AI3909" s="237" t="s">
        <v>3703</v>
      </c>
      <c r="AJ3909" s="237" t="s">
        <v>332</v>
      </c>
    </row>
    <row r="3910" spans="1:36">
      <c r="A3910" s="237" t="str">
        <f t="shared" si="647"/>
        <v>0451200521児童発達支援</v>
      </c>
      <c r="B3910" s="237" t="s">
        <v>16538</v>
      </c>
      <c r="C3910" s="237" t="s">
        <v>16539</v>
      </c>
      <c r="D3910" s="240" t="str">
        <f t="shared" si="648"/>
        <v>ゴウドウガイシャ　ｉ・ｎ・ｇ</v>
      </c>
      <c r="E3910" s="237" t="s">
        <v>3373</v>
      </c>
      <c r="F3910" s="237" t="str">
        <f t="shared" si="649"/>
        <v>987</v>
      </c>
      <c r="G3910" s="237" t="str">
        <f t="shared" si="650"/>
        <v>0511</v>
      </c>
      <c r="H3910" s="237" t="s">
        <v>16540</v>
      </c>
      <c r="I3910" s="237" t="str">
        <f t="shared" si="651"/>
        <v>登米市迫町佐沼字八幡1丁目２－８</v>
      </c>
      <c r="J3910" s="237" t="s">
        <v>16541</v>
      </c>
      <c r="K3910" s="237"/>
      <c r="L3910" s="237" t="s">
        <v>1140</v>
      </c>
      <c r="M3910" s="237" t="s">
        <v>16542</v>
      </c>
      <c r="N3910" s="237" t="s">
        <v>16543</v>
      </c>
      <c r="O3910" s="237" t="s">
        <v>16544</v>
      </c>
      <c r="P3910" s="237" t="s">
        <v>3373</v>
      </c>
      <c r="Q3910" s="237" t="s">
        <v>3368</v>
      </c>
      <c r="R3910" s="237" t="s">
        <v>16540</v>
      </c>
      <c r="S3910" s="237" t="s">
        <v>16541</v>
      </c>
      <c r="T3910" s="237" t="s">
        <v>16541</v>
      </c>
      <c r="U3910" s="237" t="s">
        <v>16545</v>
      </c>
      <c r="V3910" s="237" t="s">
        <v>112</v>
      </c>
      <c r="W3910" s="237" t="s">
        <v>15933</v>
      </c>
      <c r="X3910" s="237"/>
      <c r="Y3910" s="237" t="s">
        <v>16543</v>
      </c>
      <c r="Z3910" s="237" t="s">
        <v>16544</v>
      </c>
      <c r="AA3910" s="237" t="str">
        <f t="shared" si="652"/>
        <v>オモチャバコ　トメ</v>
      </c>
      <c r="AB3910" s="237" t="s">
        <v>3373</v>
      </c>
      <c r="AC3910" s="237" t="str">
        <f t="shared" si="653"/>
        <v>987</v>
      </c>
      <c r="AD3910" s="237" t="str">
        <f t="shared" si="654"/>
        <v>0511</v>
      </c>
      <c r="AE3910" s="237" t="s">
        <v>3368</v>
      </c>
      <c r="AF3910" s="237" t="s">
        <v>16540</v>
      </c>
      <c r="AG3910" s="237" t="str">
        <f t="shared" si="655"/>
        <v>登米市迫町佐沼字八幡1丁目２－８</v>
      </c>
      <c r="AH3910" s="237" t="s">
        <v>16541</v>
      </c>
      <c r="AI3910" s="237" t="s">
        <v>16541</v>
      </c>
      <c r="AJ3910" s="237" t="s">
        <v>260</v>
      </c>
    </row>
    <row r="3911" spans="1:36">
      <c r="A3911" s="237" t="str">
        <f t="shared" si="647"/>
        <v>0451200521放課後等デイサービス</v>
      </c>
      <c r="B3911" s="237" t="s">
        <v>16538</v>
      </c>
      <c r="C3911" s="237" t="s">
        <v>16539</v>
      </c>
      <c r="D3911" s="240" t="str">
        <f t="shared" si="648"/>
        <v>ゴウドウガイシャ　ｉ・ｎ・ｇ</v>
      </c>
      <c r="E3911" s="237" t="s">
        <v>3373</v>
      </c>
      <c r="F3911" s="237" t="str">
        <f t="shared" si="649"/>
        <v>987</v>
      </c>
      <c r="G3911" s="237" t="str">
        <f t="shared" si="650"/>
        <v>0511</v>
      </c>
      <c r="H3911" s="237" t="s">
        <v>16540</v>
      </c>
      <c r="I3911" s="237" t="str">
        <f t="shared" si="651"/>
        <v>登米市迫町佐沼字八幡1丁目２－８</v>
      </c>
      <c r="J3911" s="237" t="s">
        <v>16541</v>
      </c>
      <c r="K3911" s="237"/>
      <c r="L3911" s="237" t="s">
        <v>1140</v>
      </c>
      <c r="M3911" s="237" t="s">
        <v>16542</v>
      </c>
      <c r="N3911" s="237" t="s">
        <v>16543</v>
      </c>
      <c r="O3911" s="237" t="s">
        <v>16544</v>
      </c>
      <c r="P3911" s="237" t="s">
        <v>3373</v>
      </c>
      <c r="Q3911" s="237" t="s">
        <v>3368</v>
      </c>
      <c r="R3911" s="237" t="s">
        <v>16540</v>
      </c>
      <c r="S3911" s="237" t="s">
        <v>16541</v>
      </c>
      <c r="T3911" s="237" t="s">
        <v>16541</v>
      </c>
      <c r="U3911" s="237" t="s">
        <v>16545</v>
      </c>
      <c r="V3911" s="237" t="s">
        <v>114</v>
      </c>
      <c r="W3911" s="237"/>
      <c r="X3911" s="237"/>
      <c r="Y3911" s="237" t="s">
        <v>16543</v>
      </c>
      <c r="Z3911" s="237" t="s">
        <v>16544</v>
      </c>
      <c r="AA3911" s="237" t="str">
        <f t="shared" si="652"/>
        <v>オモチャバコ　トメ</v>
      </c>
      <c r="AB3911" s="237" t="s">
        <v>3373</v>
      </c>
      <c r="AC3911" s="237" t="str">
        <f t="shared" si="653"/>
        <v>987</v>
      </c>
      <c r="AD3911" s="237" t="str">
        <f t="shared" si="654"/>
        <v>0511</v>
      </c>
      <c r="AE3911" s="237" t="s">
        <v>3368</v>
      </c>
      <c r="AF3911" s="237" t="s">
        <v>16540</v>
      </c>
      <c r="AG3911" s="237" t="str">
        <f t="shared" si="655"/>
        <v>登米市迫町佐沼字八幡1丁目２－８</v>
      </c>
      <c r="AH3911" s="237" t="s">
        <v>16541</v>
      </c>
      <c r="AI3911" s="237" t="s">
        <v>16541</v>
      </c>
      <c r="AJ3911" s="237" t="s">
        <v>260</v>
      </c>
    </row>
    <row r="3912" spans="1:36">
      <c r="A3912" s="237" t="str">
        <f t="shared" si="647"/>
        <v>0451200554放課後等デイサービス</v>
      </c>
      <c r="B3912" s="237" t="s">
        <v>16546</v>
      </c>
      <c r="C3912" s="237" t="s">
        <v>16547</v>
      </c>
      <c r="D3912" s="240" t="str">
        <f t="shared" si="648"/>
        <v>トクテイヒエイリカツドウホウジン　アンソレイユ</v>
      </c>
      <c r="E3912" s="237" t="s">
        <v>3416</v>
      </c>
      <c r="F3912" s="237" t="str">
        <f t="shared" si="649"/>
        <v>987</v>
      </c>
      <c r="G3912" s="237" t="str">
        <f t="shared" si="650"/>
        <v>0401</v>
      </c>
      <c r="H3912" s="237" t="s">
        <v>16534</v>
      </c>
      <c r="I3912" s="237" t="str">
        <f t="shared" si="651"/>
        <v>登米市南方町山成１８９番地２</v>
      </c>
      <c r="J3912" s="237" t="s">
        <v>14929</v>
      </c>
      <c r="K3912" s="237" t="s">
        <v>3703</v>
      </c>
      <c r="L3912" s="237" t="s">
        <v>248</v>
      </c>
      <c r="M3912" s="237" t="s">
        <v>3704</v>
      </c>
      <c r="N3912" s="237" t="s">
        <v>16548</v>
      </c>
      <c r="O3912" s="237" t="s">
        <v>16549</v>
      </c>
      <c r="P3912" s="237" t="s">
        <v>3416</v>
      </c>
      <c r="Q3912" s="237" t="s">
        <v>3368</v>
      </c>
      <c r="R3912" s="237" t="s">
        <v>16534</v>
      </c>
      <c r="S3912" s="237" t="s">
        <v>14929</v>
      </c>
      <c r="T3912" s="237" t="s">
        <v>3703</v>
      </c>
      <c r="U3912" s="237" t="s">
        <v>16550</v>
      </c>
      <c r="V3912" s="237" t="s">
        <v>114</v>
      </c>
      <c r="W3912" s="237"/>
      <c r="X3912" s="237"/>
      <c r="Y3912" s="237" t="s">
        <v>16548</v>
      </c>
      <c r="Z3912" s="237" t="s">
        <v>16549</v>
      </c>
      <c r="AA3912" s="237" t="str">
        <f t="shared" si="652"/>
        <v>ホウカゴトウデイサービス　ヒダマリポッケ</v>
      </c>
      <c r="AB3912" s="237" t="s">
        <v>3416</v>
      </c>
      <c r="AC3912" s="237" t="str">
        <f t="shared" si="653"/>
        <v>987</v>
      </c>
      <c r="AD3912" s="237" t="str">
        <f t="shared" si="654"/>
        <v>0401</v>
      </c>
      <c r="AE3912" s="237" t="s">
        <v>3368</v>
      </c>
      <c r="AF3912" s="237" t="s">
        <v>16534</v>
      </c>
      <c r="AG3912" s="237" t="str">
        <f t="shared" si="655"/>
        <v>登米市南方町山成１８９番地２</v>
      </c>
      <c r="AH3912" s="237" t="s">
        <v>14929</v>
      </c>
      <c r="AI3912" s="237" t="s">
        <v>3703</v>
      </c>
      <c r="AJ3912" s="237" t="s">
        <v>260</v>
      </c>
    </row>
    <row r="3913" spans="1:36">
      <c r="A3913" s="237" t="str">
        <f t="shared" si="647"/>
        <v>0451200562児童発達支援</v>
      </c>
      <c r="B3913" s="237" t="s">
        <v>16546</v>
      </c>
      <c r="C3913" s="237" t="s">
        <v>16547</v>
      </c>
      <c r="D3913" s="240" t="str">
        <f t="shared" si="648"/>
        <v>トクテイヒエイリカツドウホウジン　アンソレイユ</v>
      </c>
      <c r="E3913" s="237" t="s">
        <v>3416</v>
      </c>
      <c r="F3913" s="237" t="str">
        <f t="shared" si="649"/>
        <v>987</v>
      </c>
      <c r="G3913" s="237" t="str">
        <f t="shared" si="650"/>
        <v>0401</v>
      </c>
      <c r="H3913" s="237" t="s">
        <v>16534</v>
      </c>
      <c r="I3913" s="237" t="str">
        <f t="shared" si="651"/>
        <v>登米市南方町山成１８９番地２</v>
      </c>
      <c r="J3913" s="237" t="s">
        <v>14929</v>
      </c>
      <c r="K3913" s="237" t="s">
        <v>3703</v>
      </c>
      <c r="L3913" s="237" t="s">
        <v>248</v>
      </c>
      <c r="M3913" s="237" t="s">
        <v>3704</v>
      </c>
      <c r="N3913" s="237" t="s">
        <v>3710</v>
      </c>
      <c r="O3913" s="237" t="s">
        <v>3711</v>
      </c>
      <c r="P3913" s="237" t="s">
        <v>3409</v>
      </c>
      <c r="Q3913" s="237" t="s">
        <v>3368</v>
      </c>
      <c r="R3913" s="237" t="s">
        <v>3707</v>
      </c>
      <c r="S3913" s="237" t="s">
        <v>3708</v>
      </c>
      <c r="T3913" s="237" t="s">
        <v>3723</v>
      </c>
      <c r="U3913" s="237" t="s">
        <v>16551</v>
      </c>
      <c r="V3913" s="237" t="s">
        <v>112</v>
      </c>
      <c r="W3913" s="237" t="s">
        <v>15933</v>
      </c>
      <c r="X3913" s="237"/>
      <c r="Y3913" s="237" t="s">
        <v>3710</v>
      </c>
      <c r="Z3913" s="237" t="s">
        <v>3711</v>
      </c>
      <c r="AA3913" s="237" t="str">
        <f t="shared" si="652"/>
        <v>タキノウガタジギョウショヒダマリポッケ</v>
      </c>
      <c r="AB3913" s="237" t="s">
        <v>3409</v>
      </c>
      <c r="AC3913" s="237" t="str">
        <f t="shared" si="653"/>
        <v>987</v>
      </c>
      <c r="AD3913" s="237" t="str">
        <f t="shared" si="654"/>
        <v>0513</v>
      </c>
      <c r="AE3913" s="237" t="s">
        <v>3368</v>
      </c>
      <c r="AF3913" s="237" t="s">
        <v>3707</v>
      </c>
      <c r="AG3913" s="237" t="str">
        <f t="shared" si="655"/>
        <v>登米市迫町北方字大洞１１８－９９</v>
      </c>
      <c r="AH3913" s="237" t="s">
        <v>3708</v>
      </c>
      <c r="AI3913" s="237" t="s">
        <v>3723</v>
      </c>
      <c r="AJ3913" s="237" t="s">
        <v>260</v>
      </c>
    </row>
    <row r="3914" spans="1:36">
      <c r="A3914" s="237" t="str">
        <f t="shared" si="647"/>
        <v>0451200562放課後等デイサービス</v>
      </c>
      <c r="B3914" s="237" t="s">
        <v>16546</v>
      </c>
      <c r="C3914" s="237" t="s">
        <v>16547</v>
      </c>
      <c r="D3914" s="240" t="str">
        <f t="shared" si="648"/>
        <v>トクテイヒエイリカツドウホウジン　アンソレイユ</v>
      </c>
      <c r="E3914" s="237" t="s">
        <v>3416</v>
      </c>
      <c r="F3914" s="237" t="str">
        <f t="shared" si="649"/>
        <v>987</v>
      </c>
      <c r="G3914" s="237" t="str">
        <f t="shared" si="650"/>
        <v>0401</v>
      </c>
      <c r="H3914" s="237" t="s">
        <v>16534</v>
      </c>
      <c r="I3914" s="237" t="str">
        <f t="shared" si="651"/>
        <v>登米市南方町山成１８９番地２</v>
      </c>
      <c r="J3914" s="237" t="s">
        <v>14929</v>
      </c>
      <c r="K3914" s="237" t="s">
        <v>3703</v>
      </c>
      <c r="L3914" s="237" t="s">
        <v>248</v>
      </c>
      <c r="M3914" s="237" t="s">
        <v>3704</v>
      </c>
      <c r="N3914" s="237" t="s">
        <v>3710</v>
      </c>
      <c r="O3914" s="237" t="s">
        <v>3711</v>
      </c>
      <c r="P3914" s="237" t="s">
        <v>3409</v>
      </c>
      <c r="Q3914" s="237" t="s">
        <v>3368</v>
      </c>
      <c r="R3914" s="237" t="s">
        <v>3707</v>
      </c>
      <c r="S3914" s="237" t="s">
        <v>3708</v>
      </c>
      <c r="T3914" s="237" t="s">
        <v>3723</v>
      </c>
      <c r="U3914" s="237" t="s">
        <v>16551</v>
      </c>
      <c r="V3914" s="237" t="s">
        <v>114</v>
      </c>
      <c r="W3914" s="237"/>
      <c r="X3914" s="237"/>
      <c r="Y3914" s="237" t="s">
        <v>3710</v>
      </c>
      <c r="Z3914" s="237" t="s">
        <v>3711</v>
      </c>
      <c r="AA3914" s="237" t="str">
        <f t="shared" si="652"/>
        <v>タキノウガタジギョウショヒダマリポッケ</v>
      </c>
      <c r="AB3914" s="237" t="s">
        <v>3409</v>
      </c>
      <c r="AC3914" s="237" t="str">
        <f t="shared" si="653"/>
        <v>987</v>
      </c>
      <c r="AD3914" s="237" t="str">
        <f t="shared" si="654"/>
        <v>0513</v>
      </c>
      <c r="AE3914" s="237" t="s">
        <v>3368</v>
      </c>
      <c r="AF3914" s="237" t="s">
        <v>3707</v>
      </c>
      <c r="AG3914" s="237" t="str">
        <f t="shared" si="655"/>
        <v>登米市迫町北方字大洞１１８－９９</v>
      </c>
      <c r="AH3914" s="237" t="s">
        <v>3708</v>
      </c>
      <c r="AI3914" s="237" t="s">
        <v>3723</v>
      </c>
      <c r="AJ3914" s="237" t="s">
        <v>260</v>
      </c>
    </row>
    <row r="3915" spans="1:36">
      <c r="A3915" s="237" t="str">
        <f t="shared" si="647"/>
        <v>0451200570放課後等デイサービス</v>
      </c>
      <c r="B3915" s="237" t="s">
        <v>16552</v>
      </c>
      <c r="C3915" s="237" t="s">
        <v>16553</v>
      </c>
      <c r="D3915" s="240" t="str">
        <f t="shared" si="648"/>
        <v>カブシキガイシャポラリス</v>
      </c>
      <c r="E3915" s="237" t="s">
        <v>244</v>
      </c>
      <c r="F3915" s="237" t="str">
        <f t="shared" si="649"/>
        <v>989</v>
      </c>
      <c r="G3915" s="237" t="str">
        <f t="shared" si="650"/>
        <v>4601</v>
      </c>
      <c r="H3915" s="237" t="s">
        <v>16554</v>
      </c>
      <c r="I3915" s="237" t="str">
        <f t="shared" si="651"/>
        <v>登米市迫町新田字外沢田31番地17</v>
      </c>
      <c r="J3915" s="237" t="s">
        <v>16555</v>
      </c>
      <c r="K3915" s="237" t="s">
        <v>16556</v>
      </c>
      <c r="L3915" s="237" t="s">
        <v>339</v>
      </c>
      <c r="M3915" s="237" t="s">
        <v>16557</v>
      </c>
      <c r="N3915" s="237" t="s">
        <v>16558</v>
      </c>
      <c r="O3915" s="237" t="s">
        <v>16559</v>
      </c>
      <c r="P3915" s="237" t="s">
        <v>3373</v>
      </c>
      <c r="Q3915" s="237" t="s">
        <v>3368</v>
      </c>
      <c r="R3915" s="237" t="s">
        <v>16560</v>
      </c>
      <c r="S3915" s="237" t="s">
        <v>16561</v>
      </c>
      <c r="T3915" s="237" t="s">
        <v>16561</v>
      </c>
      <c r="U3915" s="237" t="s">
        <v>16562</v>
      </c>
      <c r="V3915" s="237" t="s">
        <v>114</v>
      </c>
      <c r="W3915" s="237"/>
      <c r="X3915" s="237"/>
      <c r="Y3915" s="237" t="s">
        <v>16558</v>
      </c>
      <c r="Z3915" s="237" t="s">
        <v>16559</v>
      </c>
      <c r="AA3915" s="237" t="str">
        <f t="shared" si="652"/>
        <v>ウンドウトッカガタホウカゴトウデイサービスジャンプ</v>
      </c>
      <c r="AB3915" s="237" t="s">
        <v>3373</v>
      </c>
      <c r="AC3915" s="237" t="str">
        <f t="shared" si="653"/>
        <v>987</v>
      </c>
      <c r="AD3915" s="237" t="str">
        <f t="shared" si="654"/>
        <v>0511</v>
      </c>
      <c r="AE3915" s="237" t="s">
        <v>3368</v>
      </c>
      <c r="AF3915" s="237" t="s">
        <v>16560</v>
      </c>
      <c r="AG3915" s="237" t="str">
        <f t="shared" si="655"/>
        <v>登米市迫町佐沼字中江三丁目5番3</v>
      </c>
      <c r="AH3915" s="237" t="s">
        <v>16561</v>
      </c>
      <c r="AI3915" s="237" t="s">
        <v>16561</v>
      </c>
      <c r="AJ3915" s="237" t="s">
        <v>260</v>
      </c>
    </row>
    <row r="3916" spans="1:36">
      <c r="A3916" s="237" t="str">
        <f t="shared" si="647"/>
        <v>0451300016知的障害児施設</v>
      </c>
      <c r="B3916" s="237" t="s">
        <v>3801</v>
      </c>
      <c r="C3916" s="237" t="s">
        <v>3802</v>
      </c>
      <c r="D3916" s="240" t="str">
        <f t="shared" si="648"/>
        <v>シャカイフクシホウジン　クリハラシュウホウカイ</v>
      </c>
      <c r="E3916" s="237" t="s">
        <v>3803</v>
      </c>
      <c r="F3916" s="237" t="str">
        <f t="shared" si="649"/>
        <v>989</v>
      </c>
      <c r="G3916" s="237" t="str">
        <f t="shared" si="650"/>
        <v>5173</v>
      </c>
      <c r="H3916" s="237" t="s">
        <v>3810</v>
      </c>
      <c r="I3916" s="237" t="str">
        <f t="shared" si="651"/>
        <v>栗原市金成梨崎道ノ上7-1</v>
      </c>
      <c r="J3916" s="237" t="s">
        <v>3805</v>
      </c>
      <c r="K3916" s="237" t="s">
        <v>3806</v>
      </c>
      <c r="L3916" s="237" t="s">
        <v>248</v>
      </c>
      <c r="M3916" s="237" t="s">
        <v>3807</v>
      </c>
      <c r="N3916" s="237" t="s">
        <v>3816</v>
      </c>
      <c r="O3916" s="237" t="s">
        <v>3552</v>
      </c>
      <c r="P3916" s="237" t="s">
        <v>3803</v>
      </c>
      <c r="Q3916" s="237" t="s">
        <v>3773</v>
      </c>
      <c r="R3916" s="237" t="s">
        <v>3810</v>
      </c>
      <c r="S3916" s="237" t="s">
        <v>3805</v>
      </c>
      <c r="T3916" s="237" t="s">
        <v>3806</v>
      </c>
      <c r="U3916" s="237" t="s">
        <v>16563</v>
      </c>
      <c r="V3916" s="237" t="s">
        <v>16564</v>
      </c>
      <c r="W3916" s="237"/>
      <c r="X3916" s="237"/>
      <c r="Y3916" s="237" t="s">
        <v>3816</v>
      </c>
      <c r="Z3916" s="237" t="s">
        <v>3552</v>
      </c>
      <c r="AA3916" s="237" t="str">
        <f t="shared" si="652"/>
        <v>ステップ</v>
      </c>
      <c r="AB3916" s="237" t="s">
        <v>3803</v>
      </c>
      <c r="AC3916" s="237" t="str">
        <f t="shared" si="653"/>
        <v>989</v>
      </c>
      <c r="AD3916" s="237" t="str">
        <f t="shared" si="654"/>
        <v>5173</v>
      </c>
      <c r="AE3916" s="237" t="s">
        <v>3773</v>
      </c>
      <c r="AF3916" s="237" t="s">
        <v>3810</v>
      </c>
      <c r="AG3916" s="237" t="str">
        <f t="shared" si="655"/>
        <v>栗原市金成梨崎道ノ上7-1</v>
      </c>
      <c r="AH3916" s="237" t="s">
        <v>3805</v>
      </c>
      <c r="AI3916" s="237" t="s">
        <v>3806</v>
      </c>
      <c r="AJ3916" s="237" t="s">
        <v>260</v>
      </c>
    </row>
    <row r="3917" spans="1:36">
      <c r="A3917" s="237" t="str">
        <f t="shared" si="647"/>
        <v>0451300016福祉型障害児入所施設</v>
      </c>
      <c r="B3917" s="237" t="s">
        <v>3801</v>
      </c>
      <c r="C3917" s="237" t="s">
        <v>3802</v>
      </c>
      <c r="D3917" s="240" t="str">
        <f t="shared" si="648"/>
        <v>シャカイフクシホウジン　クリハラシュウホウカイ</v>
      </c>
      <c r="E3917" s="237" t="s">
        <v>3803</v>
      </c>
      <c r="F3917" s="237" t="str">
        <f t="shared" si="649"/>
        <v>989</v>
      </c>
      <c r="G3917" s="237" t="str">
        <f t="shared" si="650"/>
        <v>5173</v>
      </c>
      <c r="H3917" s="237" t="s">
        <v>3810</v>
      </c>
      <c r="I3917" s="237" t="str">
        <f t="shared" si="651"/>
        <v>栗原市金成梨崎道ノ上7-1</v>
      </c>
      <c r="J3917" s="237" t="s">
        <v>3805</v>
      </c>
      <c r="K3917" s="237" t="s">
        <v>3806</v>
      </c>
      <c r="L3917" s="237" t="s">
        <v>248</v>
      </c>
      <c r="M3917" s="237" t="s">
        <v>3807</v>
      </c>
      <c r="N3917" s="237" t="s">
        <v>3816</v>
      </c>
      <c r="O3917" s="237" t="s">
        <v>3552</v>
      </c>
      <c r="P3917" s="237" t="s">
        <v>3803</v>
      </c>
      <c r="Q3917" s="237" t="s">
        <v>3773</v>
      </c>
      <c r="R3917" s="237" t="s">
        <v>3810</v>
      </c>
      <c r="S3917" s="237" t="s">
        <v>3805</v>
      </c>
      <c r="T3917" s="237" t="s">
        <v>3806</v>
      </c>
      <c r="U3917" s="237" t="s">
        <v>16563</v>
      </c>
      <c r="V3917" s="237" t="s">
        <v>19064</v>
      </c>
      <c r="W3917" s="237"/>
      <c r="X3917" s="237"/>
      <c r="Y3917" s="237" t="s">
        <v>3816</v>
      </c>
      <c r="Z3917" s="237" t="s">
        <v>3552</v>
      </c>
      <c r="AA3917" s="237" t="str">
        <f t="shared" si="652"/>
        <v>ステップ</v>
      </c>
      <c r="AB3917" s="237" t="s">
        <v>3803</v>
      </c>
      <c r="AC3917" s="237" t="str">
        <f t="shared" si="653"/>
        <v>989</v>
      </c>
      <c r="AD3917" s="237" t="str">
        <f t="shared" si="654"/>
        <v>5173</v>
      </c>
      <c r="AE3917" s="237" t="s">
        <v>3773</v>
      </c>
      <c r="AF3917" s="237" t="s">
        <v>3810</v>
      </c>
      <c r="AG3917" s="237" t="str">
        <f t="shared" si="655"/>
        <v>栗原市金成梨崎道ノ上7-1</v>
      </c>
      <c r="AH3917" s="237" t="s">
        <v>3805</v>
      </c>
      <c r="AI3917" s="237" t="s">
        <v>3806</v>
      </c>
      <c r="AJ3917" s="237" t="s">
        <v>332</v>
      </c>
    </row>
    <row r="3918" spans="1:36">
      <c r="A3918" s="237" t="str">
        <f t="shared" si="647"/>
        <v>0451300024知的障害児通園施設</v>
      </c>
      <c r="B3918" s="237" t="s">
        <v>3773</v>
      </c>
      <c r="C3918" s="237" t="s">
        <v>4029</v>
      </c>
      <c r="D3918" s="240" t="str">
        <f t="shared" si="648"/>
        <v>クリハラシ</v>
      </c>
      <c r="E3918" s="237" t="s">
        <v>3777</v>
      </c>
      <c r="F3918" s="237" t="str">
        <f t="shared" si="649"/>
        <v>987</v>
      </c>
      <c r="G3918" s="237" t="str">
        <f t="shared" si="650"/>
        <v>2252</v>
      </c>
      <c r="H3918" s="237" t="s">
        <v>16565</v>
      </c>
      <c r="I3918" s="237" t="str">
        <f t="shared" si="651"/>
        <v>栗原市築館薬師1-7-1</v>
      </c>
      <c r="J3918" s="237" t="s">
        <v>14965</v>
      </c>
      <c r="K3918" s="237" t="s">
        <v>14966</v>
      </c>
      <c r="L3918" s="237" t="s">
        <v>4033</v>
      </c>
      <c r="M3918" s="237" t="s">
        <v>14967</v>
      </c>
      <c r="N3918" s="237" t="s">
        <v>14968</v>
      </c>
      <c r="O3918" s="237" t="s">
        <v>14969</v>
      </c>
      <c r="P3918" s="237" t="s">
        <v>3914</v>
      </c>
      <c r="Q3918" s="237" t="s">
        <v>3773</v>
      </c>
      <c r="R3918" s="237" t="s">
        <v>16566</v>
      </c>
      <c r="S3918" s="237" t="s">
        <v>14971</v>
      </c>
      <c r="T3918" s="237" t="s">
        <v>14971</v>
      </c>
      <c r="U3918" s="237" t="s">
        <v>16567</v>
      </c>
      <c r="V3918" s="237" t="s">
        <v>16509</v>
      </c>
      <c r="W3918" s="237"/>
      <c r="X3918" s="237"/>
      <c r="Y3918" s="237" t="s">
        <v>14968</v>
      </c>
      <c r="Z3918" s="237" t="s">
        <v>14969</v>
      </c>
      <c r="AA3918" s="237" t="str">
        <f t="shared" si="652"/>
        <v>クリハラシリツハゲマシガクエン</v>
      </c>
      <c r="AB3918" s="237" t="s">
        <v>3784</v>
      </c>
      <c r="AC3918" s="237" t="str">
        <f t="shared" si="653"/>
        <v>987</v>
      </c>
      <c r="AD3918" s="237" t="str">
        <f t="shared" si="654"/>
        <v>2215</v>
      </c>
      <c r="AE3918" s="237" t="s">
        <v>3773</v>
      </c>
      <c r="AF3918" s="237" t="s">
        <v>16568</v>
      </c>
      <c r="AG3918" s="237" t="str">
        <f t="shared" si="655"/>
        <v>栗原市築館高田1-5-6</v>
      </c>
      <c r="AH3918" s="237" t="s">
        <v>14971</v>
      </c>
      <c r="AI3918" s="237" t="s">
        <v>14971</v>
      </c>
      <c r="AJ3918" s="237" t="s">
        <v>260</v>
      </c>
    </row>
    <row r="3919" spans="1:36">
      <c r="A3919" s="237" t="str">
        <f t="shared" si="647"/>
        <v>0451300347児童発達支援</v>
      </c>
      <c r="B3919" s="237" t="s">
        <v>3766</v>
      </c>
      <c r="C3919" s="237" t="s">
        <v>3767</v>
      </c>
      <c r="D3919" s="240" t="str">
        <f t="shared" si="648"/>
        <v>トクテイヒエイリカツドウホウジン　ニジノエキ</v>
      </c>
      <c r="E3919" s="237" t="s">
        <v>3768</v>
      </c>
      <c r="F3919" s="237" t="str">
        <f t="shared" si="649"/>
        <v>989</v>
      </c>
      <c r="G3919" s="237" t="str">
        <f t="shared" si="650"/>
        <v>5624</v>
      </c>
      <c r="H3919" s="237" t="s">
        <v>3769</v>
      </c>
      <c r="I3919" s="237" t="str">
        <f t="shared" si="651"/>
        <v>栗原市志波姫南堀口７０</v>
      </c>
      <c r="J3919" s="237" t="s">
        <v>3770</v>
      </c>
      <c r="K3919" s="237" t="s">
        <v>3771</v>
      </c>
      <c r="L3919" s="237" t="s">
        <v>248</v>
      </c>
      <c r="M3919" s="237" t="s">
        <v>3772</v>
      </c>
      <c r="N3919" s="237" t="s">
        <v>3766</v>
      </c>
      <c r="O3919" s="237" t="s">
        <v>3767</v>
      </c>
      <c r="P3919" s="237" t="s">
        <v>3768</v>
      </c>
      <c r="Q3919" s="237" t="s">
        <v>3773</v>
      </c>
      <c r="R3919" s="237" t="s">
        <v>3769</v>
      </c>
      <c r="S3919" s="237" t="s">
        <v>3770</v>
      </c>
      <c r="T3919" s="237" t="s">
        <v>3771</v>
      </c>
      <c r="U3919" s="237" t="s">
        <v>16569</v>
      </c>
      <c r="V3919" s="237" t="s">
        <v>112</v>
      </c>
      <c r="W3919" s="237" t="s">
        <v>15933</v>
      </c>
      <c r="X3919" s="237"/>
      <c r="Y3919" s="237" t="s">
        <v>3766</v>
      </c>
      <c r="Z3919" s="237" t="s">
        <v>3767</v>
      </c>
      <c r="AA3919" s="237" t="str">
        <f t="shared" si="652"/>
        <v>トクテイヒエイリカツドウホウジン　ニジノエキ</v>
      </c>
      <c r="AB3919" s="237" t="s">
        <v>3768</v>
      </c>
      <c r="AC3919" s="237" t="str">
        <f t="shared" si="653"/>
        <v>989</v>
      </c>
      <c r="AD3919" s="237" t="str">
        <f t="shared" si="654"/>
        <v>5624</v>
      </c>
      <c r="AE3919" s="237" t="s">
        <v>3773</v>
      </c>
      <c r="AF3919" s="237" t="s">
        <v>3769</v>
      </c>
      <c r="AG3919" s="237" t="str">
        <f t="shared" si="655"/>
        <v>栗原市志波姫南堀口７０</v>
      </c>
      <c r="AH3919" s="237" t="s">
        <v>3770</v>
      </c>
      <c r="AI3919" s="237" t="s">
        <v>3771</v>
      </c>
      <c r="AJ3919" s="237" t="s">
        <v>470</v>
      </c>
    </row>
    <row r="3920" spans="1:36">
      <c r="A3920" s="237" t="str">
        <f t="shared" si="647"/>
        <v>0451300354放課後等デイサービス</v>
      </c>
      <c r="B3920" s="237" t="s">
        <v>3766</v>
      </c>
      <c r="C3920" s="237" t="s">
        <v>3767</v>
      </c>
      <c r="D3920" s="240" t="str">
        <f t="shared" si="648"/>
        <v>トクテイヒエイリカツドウホウジン　ニジノエキ</v>
      </c>
      <c r="E3920" s="237" t="s">
        <v>3768</v>
      </c>
      <c r="F3920" s="237" t="str">
        <f t="shared" si="649"/>
        <v>989</v>
      </c>
      <c r="G3920" s="237" t="str">
        <f t="shared" si="650"/>
        <v>5624</v>
      </c>
      <c r="H3920" s="237" t="s">
        <v>3769</v>
      </c>
      <c r="I3920" s="237" t="str">
        <f t="shared" si="651"/>
        <v>栗原市志波姫南堀口７０</v>
      </c>
      <c r="J3920" s="237" t="s">
        <v>3770</v>
      </c>
      <c r="K3920" s="237" t="s">
        <v>3771</v>
      </c>
      <c r="L3920" s="237" t="s">
        <v>248</v>
      </c>
      <c r="M3920" s="237" t="s">
        <v>3772</v>
      </c>
      <c r="N3920" s="237" t="s">
        <v>3766</v>
      </c>
      <c r="O3920" s="237" t="s">
        <v>3767</v>
      </c>
      <c r="P3920" s="237" t="s">
        <v>3768</v>
      </c>
      <c r="Q3920" s="237" t="s">
        <v>3773</v>
      </c>
      <c r="R3920" s="237" t="s">
        <v>3769</v>
      </c>
      <c r="S3920" s="237" t="s">
        <v>3770</v>
      </c>
      <c r="T3920" s="237" t="s">
        <v>3771</v>
      </c>
      <c r="U3920" s="237" t="s">
        <v>16570</v>
      </c>
      <c r="V3920" s="237" t="s">
        <v>114</v>
      </c>
      <c r="W3920" s="237"/>
      <c r="X3920" s="237"/>
      <c r="Y3920" s="237" t="s">
        <v>3766</v>
      </c>
      <c r="Z3920" s="237" t="s">
        <v>3767</v>
      </c>
      <c r="AA3920" s="237" t="str">
        <f t="shared" si="652"/>
        <v>トクテイヒエイリカツドウホウジン　ニジノエキ</v>
      </c>
      <c r="AB3920" s="237" t="s">
        <v>3768</v>
      </c>
      <c r="AC3920" s="237" t="str">
        <f t="shared" si="653"/>
        <v>989</v>
      </c>
      <c r="AD3920" s="237" t="str">
        <f t="shared" si="654"/>
        <v>5624</v>
      </c>
      <c r="AE3920" s="237" t="s">
        <v>3773</v>
      </c>
      <c r="AF3920" s="237" t="s">
        <v>3769</v>
      </c>
      <c r="AG3920" s="237" t="str">
        <f t="shared" si="655"/>
        <v>栗原市志波姫南堀口７０</v>
      </c>
      <c r="AH3920" s="237" t="s">
        <v>3770</v>
      </c>
      <c r="AI3920" s="237" t="s">
        <v>3771</v>
      </c>
      <c r="AJ3920" s="237" t="s">
        <v>260</v>
      </c>
    </row>
    <row r="3921" spans="1:36">
      <c r="A3921" s="237" t="str">
        <f t="shared" si="647"/>
        <v>0451300362児童発達支援</v>
      </c>
      <c r="B3921" s="237" t="s">
        <v>3773</v>
      </c>
      <c r="C3921" s="237" t="s">
        <v>4029</v>
      </c>
      <c r="D3921" s="240" t="str">
        <f t="shared" si="648"/>
        <v>クリハラシ</v>
      </c>
      <c r="E3921" s="237" t="s">
        <v>3777</v>
      </c>
      <c r="F3921" s="237" t="str">
        <f t="shared" si="649"/>
        <v>987</v>
      </c>
      <c r="G3921" s="237" t="str">
        <f t="shared" si="650"/>
        <v>2252</v>
      </c>
      <c r="H3921" s="237" t="s">
        <v>16565</v>
      </c>
      <c r="I3921" s="237" t="str">
        <f t="shared" si="651"/>
        <v>栗原市築館薬師1-7-1</v>
      </c>
      <c r="J3921" s="237" t="s">
        <v>14965</v>
      </c>
      <c r="K3921" s="237" t="s">
        <v>14966</v>
      </c>
      <c r="L3921" s="237" t="s">
        <v>4033</v>
      </c>
      <c r="M3921" s="237" t="s">
        <v>14967</v>
      </c>
      <c r="N3921" s="237" t="s">
        <v>14968</v>
      </c>
      <c r="O3921" s="237" t="s">
        <v>14969</v>
      </c>
      <c r="P3921" s="237" t="s">
        <v>3914</v>
      </c>
      <c r="Q3921" s="237" t="s">
        <v>3773</v>
      </c>
      <c r="R3921" s="237" t="s">
        <v>16571</v>
      </c>
      <c r="S3921" s="237" t="s">
        <v>14971</v>
      </c>
      <c r="T3921" s="237" t="s">
        <v>14971</v>
      </c>
      <c r="U3921" s="237" t="s">
        <v>16572</v>
      </c>
      <c r="V3921" s="237" t="s">
        <v>112</v>
      </c>
      <c r="W3921" s="237" t="s">
        <v>16319</v>
      </c>
      <c r="X3921" s="237"/>
      <c r="Y3921" s="237" t="s">
        <v>14968</v>
      </c>
      <c r="Z3921" s="237" t="s">
        <v>14969</v>
      </c>
      <c r="AA3921" s="237" t="str">
        <f t="shared" si="652"/>
        <v>クリハラシリツハゲマシガクエン</v>
      </c>
      <c r="AB3921" s="237" t="s">
        <v>3914</v>
      </c>
      <c r="AC3921" s="237" t="str">
        <f t="shared" si="653"/>
        <v>987</v>
      </c>
      <c r="AD3921" s="237" t="str">
        <f t="shared" si="654"/>
        <v>2251</v>
      </c>
      <c r="AE3921" s="237" t="s">
        <v>3773</v>
      </c>
      <c r="AF3921" s="237" t="s">
        <v>16571</v>
      </c>
      <c r="AG3921" s="237" t="str">
        <f t="shared" si="655"/>
        <v>栗原市築館藤木４－５３</v>
      </c>
      <c r="AH3921" s="237" t="s">
        <v>14971</v>
      </c>
      <c r="AI3921" s="237" t="s">
        <v>14971</v>
      </c>
      <c r="AJ3921" s="237" t="s">
        <v>260</v>
      </c>
    </row>
    <row r="3922" spans="1:36">
      <c r="A3922" s="237" t="str">
        <f t="shared" si="647"/>
        <v>0451300362保育所等訪問支援</v>
      </c>
      <c r="B3922" s="237" t="s">
        <v>3773</v>
      </c>
      <c r="C3922" s="237" t="s">
        <v>4029</v>
      </c>
      <c r="D3922" s="240" t="str">
        <f t="shared" si="648"/>
        <v>クリハラシ</v>
      </c>
      <c r="E3922" s="237" t="s">
        <v>3777</v>
      </c>
      <c r="F3922" s="237" t="str">
        <f t="shared" si="649"/>
        <v>987</v>
      </c>
      <c r="G3922" s="237" t="str">
        <f t="shared" si="650"/>
        <v>2252</v>
      </c>
      <c r="H3922" s="237" t="s">
        <v>16565</v>
      </c>
      <c r="I3922" s="237" t="str">
        <f t="shared" si="651"/>
        <v>栗原市築館薬師1-7-1</v>
      </c>
      <c r="J3922" s="237" t="s">
        <v>14965</v>
      </c>
      <c r="K3922" s="237" t="s">
        <v>14966</v>
      </c>
      <c r="L3922" s="237" t="s">
        <v>4033</v>
      </c>
      <c r="M3922" s="237" t="s">
        <v>14967</v>
      </c>
      <c r="N3922" s="237" t="s">
        <v>14968</v>
      </c>
      <c r="O3922" s="237" t="s">
        <v>14969</v>
      </c>
      <c r="P3922" s="237" t="s">
        <v>3914</v>
      </c>
      <c r="Q3922" s="237" t="s">
        <v>3773</v>
      </c>
      <c r="R3922" s="237" t="s">
        <v>16571</v>
      </c>
      <c r="S3922" s="237" t="s">
        <v>14971</v>
      </c>
      <c r="T3922" s="237" t="s">
        <v>14971</v>
      </c>
      <c r="U3922" s="237" t="s">
        <v>16572</v>
      </c>
      <c r="V3922" s="237" t="s">
        <v>116</v>
      </c>
      <c r="W3922" s="237"/>
      <c r="X3922" s="237"/>
      <c r="Y3922" s="237" t="s">
        <v>14968</v>
      </c>
      <c r="Z3922" s="237" t="s">
        <v>14969</v>
      </c>
      <c r="AA3922" s="237" t="str">
        <f t="shared" si="652"/>
        <v>クリハラシリツハゲマシガクエン</v>
      </c>
      <c r="AB3922" s="237" t="s">
        <v>3914</v>
      </c>
      <c r="AC3922" s="237" t="str">
        <f t="shared" si="653"/>
        <v>987</v>
      </c>
      <c r="AD3922" s="237" t="str">
        <f t="shared" si="654"/>
        <v>2251</v>
      </c>
      <c r="AE3922" s="237" t="s">
        <v>3773</v>
      </c>
      <c r="AF3922" s="237" t="s">
        <v>16571</v>
      </c>
      <c r="AG3922" s="237" t="str">
        <f t="shared" si="655"/>
        <v>栗原市築館藤木４－５３</v>
      </c>
      <c r="AH3922" s="237" t="s">
        <v>14971</v>
      </c>
      <c r="AI3922" s="237" t="s">
        <v>14971</v>
      </c>
      <c r="AJ3922" s="237" t="s">
        <v>260</v>
      </c>
    </row>
    <row r="3923" spans="1:36">
      <c r="A3923" s="237" t="str">
        <f t="shared" si="647"/>
        <v>0451300396放課後等デイサービス</v>
      </c>
      <c r="B3923" s="237" t="s">
        <v>3926</v>
      </c>
      <c r="C3923" s="237" t="s">
        <v>3927</v>
      </c>
      <c r="D3923" s="240" t="str">
        <f t="shared" si="648"/>
        <v>シャカイフクシホウジンホウメイカイ</v>
      </c>
      <c r="E3923" s="237" t="s">
        <v>3928</v>
      </c>
      <c r="F3923" s="237" t="str">
        <f t="shared" si="649"/>
        <v>989</v>
      </c>
      <c r="G3923" s="237" t="str">
        <f t="shared" si="650"/>
        <v>5508</v>
      </c>
      <c r="H3923" s="237" t="s">
        <v>16573</v>
      </c>
      <c r="I3923" s="237" t="str">
        <f t="shared" si="651"/>
        <v>栗原市若柳武鎗字藤貫沢85</v>
      </c>
      <c r="J3923" s="237" t="s">
        <v>3930</v>
      </c>
      <c r="K3923" s="237" t="s">
        <v>3931</v>
      </c>
      <c r="L3923" s="237" t="s">
        <v>248</v>
      </c>
      <c r="M3923" s="237" t="s">
        <v>3932</v>
      </c>
      <c r="N3923" s="237" t="s">
        <v>16574</v>
      </c>
      <c r="O3923" s="237" t="s">
        <v>16575</v>
      </c>
      <c r="P3923" s="237" t="s">
        <v>16576</v>
      </c>
      <c r="Q3923" s="237" t="s">
        <v>3773</v>
      </c>
      <c r="R3923" s="237" t="s">
        <v>16577</v>
      </c>
      <c r="S3923" s="237" t="s">
        <v>3937</v>
      </c>
      <c r="T3923" s="237" t="s">
        <v>3938</v>
      </c>
      <c r="U3923" s="237" t="s">
        <v>16578</v>
      </c>
      <c r="V3923" s="237" t="s">
        <v>114</v>
      </c>
      <c r="W3923" s="237"/>
      <c r="X3923" s="237"/>
      <c r="Y3923" s="237" t="s">
        <v>16574</v>
      </c>
      <c r="Z3923" s="237" t="s">
        <v>16575</v>
      </c>
      <c r="AA3923" s="237" t="str">
        <f t="shared" si="652"/>
        <v>ホウカゴトウデイサービス　ホタル</v>
      </c>
      <c r="AB3923" s="237" t="s">
        <v>16576</v>
      </c>
      <c r="AC3923" s="237" t="str">
        <f t="shared" si="653"/>
        <v>989</v>
      </c>
      <c r="AD3923" s="237" t="str">
        <f t="shared" si="654"/>
        <v>2177</v>
      </c>
      <c r="AE3923" s="237" t="s">
        <v>3773</v>
      </c>
      <c r="AF3923" s="237" t="s">
        <v>16577</v>
      </c>
      <c r="AG3923" s="237" t="str">
        <f t="shared" si="655"/>
        <v>栗原市高清水新桂葉278番2</v>
      </c>
      <c r="AH3923" s="237" t="s">
        <v>3937</v>
      </c>
      <c r="AI3923" s="237" t="s">
        <v>3938</v>
      </c>
      <c r="AJ3923" s="237" t="s">
        <v>260</v>
      </c>
    </row>
    <row r="3924" spans="1:36">
      <c r="A3924" s="237" t="str">
        <f t="shared" si="647"/>
        <v>0451300412児童発達支援</v>
      </c>
      <c r="B3924" s="237" t="s">
        <v>3926</v>
      </c>
      <c r="C3924" s="237" t="s">
        <v>3927</v>
      </c>
      <c r="D3924" s="240" t="str">
        <f t="shared" si="648"/>
        <v>シャカイフクシホウジンホウメイカイ</v>
      </c>
      <c r="E3924" s="237" t="s">
        <v>3928</v>
      </c>
      <c r="F3924" s="237" t="str">
        <f t="shared" si="649"/>
        <v>989</v>
      </c>
      <c r="G3924" s="237" t="str">
        <f t="shared" si="650"/>
        <v>5508</v>
      </c>
      <c r="H3924" s="237" t="s">
        <v>16573</v>
      </c>
      <c r="I3924" s="237" t="str">
        <f t="shared" si="651"/>
        <v>栗原市若柳武鎗字藤貫沢85</v>
      </c>
      <c r="J3924" s="237" t="s">
        <v>3930</v>
      </c>
      <c r="K3924" s="237" t="s">
        <v>3931</v>
      </c>
      <c r="L3924" s="237" t="s">
        <v>248</v>
      </c>
      <c r="M3924" s="237" t="s">
        <v>3932</v>
      </c>
      <c r="N3924" s="237" t="s">
        <v>16579</v>
      </c>
      <c r="O3924" s="237" t="s">
        <v>16580</v>
      </c>
      <c r="P3924" s="237" t="s">
        <v>3955</v>
      </c>
      <c r="Q3924" s="237" t="s">
        <v>3773</v>
      </c>
      <c r="R3924" s="237" t="s">
        <v>16581</v>
      </c>
      <c r="S3924" s="237" t="s">
        <v>16582</v>
      </c>
      <c r="T3924" s="237" t="s">
        <v>16583</v>
      </c>
      <c r="U3924" s="237" t="s">
        <v>16584</v>
      </c>
      <c r="V3924" s="237" t="s">
        <v>112</v>
      </c>
      <c r="W3924" s="237" t="s">
        <v>15933</v>
      </c>
      <c r="X3924" s="237"/>
      <c r="Y3924" s="237" t="s">
        <v>16585</v>
      </c>
      <c r="Z3924" s="237" t="s">
        <v>16586</v>
      </c>
      <c r="AA3924" s="237" t="str">
        <f t="shared" si="652"/>
        <v>ジドウハッタツシエン　ヨシノ</v>
      </c>
      <c r="AB3924" s="237" t="s">
        <v>3955</v>
      </c>
      <c r="AC3924" s="237" t="str">
        <f t="shared" si="653"/>
        <v>989</v>
      </c>
      <c r="AD3924" s="237" t="str">
        <f t="shared" si="654"/>
        <v>5501</v>
      </c>
      <c r="AE3924" s="237" t="s">
        <v>3773</v>
      </c>
      <c r="AF3924" s="237" t="s">
        <v>16581</v>
      </c>
      <c r="AG3924" s="237" t="str">
        <f t="shared" si="655"/>
        <v>栗原市若柳川北塚ノ根１３</v>
      </c>
      <c r="AH3924" s="237" t="s">
        <v>16582</v>
      </c>
      <c r="AI3924" s="237" t="s">
        <v>16583</v>
      </c>
      <c r="AJ3924" s="237" t="s">
        <v>261</v>
      </c>
    </row>
    <row r="3925" spans="1:36">
      <c r="A3925" s="237" t="str">
        <f t="shared" si="647"/>
        <v>0451300412放課後等デイサービス</v>
      </c>
      <c r="B3925" s="237" t="s">
        <v>3926</v>
      </c>
      <c r="C3925" s="237" t="s">
        <v>3927</v>
      </c>
      <c r="D3925" s="240" t="str">
        <f t="shared" si="648"/>
        <v>シャカイフクシホウジンホウメイカイ</v>
      </c>
      <c r="E3925" s="237" t="s">
        <v>3928</v>
      </c>
      <c r="F3925" s="237" t="str">
        <f t="shared" si="649"/>
        <v>989</v>
      </c>
      <c r="G3925" s="237" t="str">
        <f t="shared" si="650"/>
        <v>5508</v>
      </c>
      <c r="H3925" s="237" t="s">
        <v>16573</v>
      </c>
      <c r="I3925" s="237" t="str">
        <f t="shared" si="651"/>
        <v>栗原市若柳武鎗字藤貫沢85</v>
      </c>
      <c r="J3925" s="237" t="s">
        <v>3930</v>
      </c>
      <c r="K3925" s="237" t="s">
        <v>3931</v>
      </c>
      <c r="L3925" s="237" t="s">
        <v>248</v>
      </c>
      <c r="M3925" s="237" t="s">
        <v>3932</v>
      </c>
      <c r="N3925" s="237" t="s">
        <v>16579</v>
      </c>
      <c r="O3925" s="237" t="s">
        <v>16580</v>
      </c>
      <c r="P3925" s="237" t="s">
        <v>3955</v>
      </c>
      <c r="Q3925" s="237" t="s">
        <v>3773</v>
      </c>
      <c r="R3925" s="237" t="s">
        <v>16581</v>
      </c>
      <c r="S3925" s="237" t="s">
        <v>16582</v>
      </c>
      <c r="T3925" s="237" t="s">
        <v>16583</v>
      </c>
      <c r="U3925" s="237" t="s">
        <v>16584</v>
      </c>
      <c r="V3925" s="237" t="s">
        <v>114</v>
      </c>
      <c r="W3925" s="237"/>
      <c r="X3925" s="237"/>
      <c r="Y3925" s="237" t="s">
        <v>16587</v>
      </c>
      <c r="Z3925" s="237" t="s">
        <v>16588</v>
      </c>
      <c r="AA3925" s="237" t="str">
        <f t="shared" si="652"/>
        <v>ホウカゴトウデイサービスヨシノ</v>
      </c>
      <c r="AB3925" s="237" t="s">
        <v>3955</v>
      </c>
      <c r="AC3925" s="237" t="str">
        <f t="shared" si="653"/>
        <v>989</v>
      </c>
      <c r="AD3925" s="237" t="str">
        <f t="shared" si="654"/>
        <v>5501</v>
      </c>
      <c r="AE3925" s="237" t="s">
        <v>3773</v>
      </c>
      <c r="AF3925" s="237" t="s">
        <v>16581</v>
      </c>
      <c r="AG3925" s="237" t="str">
        <f t="shared" si="655"/>
        <v>栗原市若柳川北塚ノ根１３</v>
      </c>
      <c r="AH3925" s="237" t="s">
        <v>16582</v>
      </c>
      <c r="AI3925" s="237" t="s">
        <v>16583</v>
      </c>
      <c r="AJ3925" s="237" t="s">
        <v>260</v>
      </c>
    </row>
    <row r="3926" spans="1:36">
      <c r="A3926" s="237" t="str">
        <f t="shared" si="647"/>
        <v>0451300420児童発達支援</v>
      </c>
      <c r="B3926" s="237" t="s">
        <v>3926</v>
      </c>
      <c r="C3926" s="237" t="s">
        <v>3927</v>
      </c>
      <c r="D3926" s="240" t="str">
        <f t="shared" si="648"/>
        <v>シャカイフクシホウジンホウメイカイ</v>
      </c>
      <c r="E3926" s="237" t="s">
        <v>3928</v>
      </c>
      <c r="F3926" s="237" t="str">
        <f t="shared" si="649"/>
        <v>989</v>
      </c>
      <c r="G3926" s="237" t="str">
        <f t="shared" si="650"/>
        <v>5508</v>
      </c>
      <c r="H3926" s="237" t="s">
        <v>16573</v>
      </c>
      <c r="I3926" s="237" t="str">
        <f t="shared" si="651"/>
        <v>栗原市若柳武鎗字藤貫沢85</v>
      </c>
      <c r="J3926" s="237" t="s">
        <v>3930</v>
      </c>
      <c r="K3926" s="237" t="s">
        <v>3931</v>
      </c>
      <c r="L3926" s="237" t="s">
        <v>248</v>
      </c>
      <c r="M3926" s="237" t="s">
        <v>3932</v>
      </c>
      <c r="N3926" s="237" t="s">
        <v>16589</v>
      </c>
      <c r="O3926" s="237" t="s">
        <v>16590</v>
      </c>
      <c r="P3926" s="237" t="s">
        <v>13555</v>
      </c>
      <c r="Q3926" s="237" t="s">
        <v>3773</v>
      </c>
      <c r="R3926" s="237" t="s">
        <v>14961</v>
      </c>
      <c r="S3926" s="237" t="s">
        <v>14962</v>
      </c>
      <c r="T3926" s="237" t="s">
        <v>14963</v>
      </c>
      <c r="U3926" s="237" t="s">
        <v>16591</v>
      </c>
      <c r="V3926" s="237" t="s">
        <v>112</v>
      </c>
      <c r="W3926" s="237" t="s">
        <v>15933</v>
      </c>
      <c r="X3926" s="237"/>
      <c r="Y3926" s="237" t="s">
        <v>16592</v>
      </c>
      <c r="Z3926" s="237" t="s">
        <v>16593</v>
      </c>
      <c r="AA3926" s="237" t="str">
        <f t="shared" si="652"/>
        <v>ジドウハッタツシエンキボウ</v>
      </c>
      <c r="AB3926" s="237" t="s">
        <v>13555</v>
      </c>
      <c r="AC3926" s="237" t="str">
        <f t="shared" si="653"/>
        <v>989</v>
      </c>
      <c r="AD3926" s="237" t="str">
        <f t="shared" si="654"/>
        <v>5164</v>
      </c>
      <c r="AE3926" s="237" t="s">
        <v>3773</v>
      </c>
      <c r="AF3926" s="237" t="s">
        <v>14961</v>
      </c>
      <c r="AG3926" s="237" t="str">
        <f t="shared" si="655"/>
        <v>栗原市金成金生１１番地</v>
      </c>
      <c r="AH3926" s="237" t="s">
        <v>14962</v>
      </c>
      <c r="AI3926" s="237" t="s">
        <v>14963</v>
      </c>
      <c r="AJ3926" s="237" t="s">
        <v>260</v>
      </c>
    </row>
    <row r="3927" spans="1:36">
      <c r="A3927" s="237" t="str">
        <f t="shared" si="647"/>
        <v>0451300420放課後等デイサービス</v>
      </c>
      <c r="B3927" s="237" t="s">
        <v>3926</v>
      </c>
      <c r="C3927" s="237" t="s">
        <v>3927</v>
      </c>
      <c r="D3927" s="240" t="str">
        <f t="shared" si="648"/>
        <v>シャカイフクシホウジンホウメイカイ</v>
      </c>
      <c r="E3927" s="237" t="s">
        <v>3928</v>
      </c>
      <c r="F3927" s="237" t="str">
        <f t="shared" si="649"/>
        <v>989</v>
      </c>
      <c r="G3927" s="237" t="str">
        <f t="shared" si="650"/>
        <v>5508</v>
      </c>
      <c r="H3927" s="237" t="s">
        <v>16573</v>
      </c>
      <c r="I3927" s="237" t="str">
        <f t="shared" si="651"/>
        <v>栗原市若柳武鎗字藤貫沢85</v>
      </c>
      <c r="J3927" s="237" t="s">
        <v>3930</v>
      </c>
      <c r="K3927" s="237" t="s">
        <v>3931</v>
      </c>
      <c r="L3927" s="237" t="s">
        <v>248</v>
      </c>
      <c r="M3927" s="237" t="s">
        <v>3932</v>
      </c>
      <c r="N3927" s="237" t="s">
        <v>16589</v>
      </c>
      <c r="O3927" s="237" t="s">
        <v>16590</v>
      </c>
      <c r="P3927" s="237" t="s">
        <v>13555</v>
      </c>
      <c r="Q3927" s="237" t="s">
        <v>3773</v>
      </c>
      <c r="R3927" s="237" t="s">
        <v>14961</v>
      </c>
      <c r="S3927" s="237" t="s">
        <v>14962</v>
      </c>
      <c r="T3927" s="237" t="s">
        <v>14963</v>
      </c>
      <c r="U3927" s="237" t="s">
        <v>16591</v>
      </c>
      <c r="V3927" s="237" t="s">
        <v>114</v>
      </c>
      <c r="W3927" s="237"/>
      <c r="X3927" s="237"/>
      <c r="Y3927" s="237" t="s">
        <v>16589</v>
      </c>
      <c r="Z3927" s="237" t="s">
        <v>16590</v>
      </c>
      <c r="AA3927" s="237" t="str">
        <f t="shared" si="652"/>
        <v>ホウカゴトウデイサービスキボウ</v>
      </c>
      <c r="AB3927" s="237" t="s">
        <v>13555</v>
      </c>
      <c r="AC3927" s="237" t="str">
        <f t="shared" si="653"/>
        <v>989</v>
      </c>
      <c r="AD3927" s="237" t="str">
        <f t="shared" si="654"/>
        <v>5164</v>
      </c>
      <c r="AE3927" s="237" t="s">
        <v>3773</v>
      </c>
      <c r="AF3927" s="237" t="s">
        <v>14961</v>
      </c>
      <c r="AG3927" s="237" t="str">
        <f t="shared" si="655"/>
        <v>栗原市金成金生１１番地</v>
      </c>
      <c r="AH3927" s="237" t="s">
        <v>14962</v>
      </c>
      <c r="AI3927" s="237" t="s">
        <v>14963</v>
      </c>
      <c r="AJ3927" s="237" t="s">
        <v>260</v>
      </c>
    </row>
    <row r="3928" spans="1:36">
      <c r="A3928" s="237" t="str">
        <f t="shared" si="647"/>
        <v>0451300420保育所等訪問支援</v>
      </c>
      <c r="B3928" s="237" t="s">
        <v>3926</v>
      </c>
      <c r="C3928" s="237" t="s">
        <v>3927</v>
      </c>
      <c r="D3928" s="240" t="str">
        <f t="shared" si="648"/>
        <v>シャカイフクシホウジンホウメイカイ</v>
      </c>
      <c r="E3928" s="237" t="s">
        <v>3928</v>
      </c>
      <c r="F3928" s="237" t="str">
        <f t="shared" si="649"/>
        <v>989</v>
      </c>
      <c r="G3928" s="237" t="str">
        <f t="shared" si="650"/>
        <v>5508</v>
      </c>
      <c r="H3928" s="237" t="s">
        <v>16573</v>
      </c>
      <c r="I3928" s="237" t="str">
        <f t="shared" si="651"/>
        <v>栗原市若柳武鎗字藤貫沢85</v>
      </c>
      <c r="J3928" s="237" t="s">
        <v>3930</v>
      </c>
      <c r="K3928" s="237" t="s">
        <v>3931</v>
      </c>
      <c r="L3928" s="237" t="s">
        <v>248</v>
      </c>
      <c r="M3928" s="237" t="s">
        <v>3932</v>
      </c>
      <c r="N3928" s="237" t="s">
        <v>16589</v>
      </c>
      <c r="O3928" s="237" t="s">
        <v>16590</v>
      </c>
      <c r="P3928" s="237" t="s">
        <v>13555</v>
      </c>
      <c r="Q3928" s="237" t="s">
        <v>3773</v>
      </c>
      <c r="R3928" s="237" t="s">
        <v>14961</v>
      </c>
      <c r="S3928" s="237" t="s">
        <v>14962</v>
      </c>
      <c r="T3928" s="237" t="s">
        <v>14963</v>
      </c>
      <c r="U3928" s="237" t="s">
        <v>16591</v>
      </c>
      <c r="V3928" s="237" t="s">
        <v>116</v>
      </c>
      <c r="W3928" s="237"/>
      <c r="X3928" s="237"/>
      <c r="Y3928" s="237" t="s">
        <v>16594</v>
      </c>
      <c r="Z3928" s="237" t="s">
        <v>16595</v>
      </c>
      <c r="AA3928" s="237" t="str">
        <f t="shared" si="652"/>
        <v>ホイクショトウホウモンシエンキボウ</v>
      </c>
      <c r="AB3928" s="237" t="s">
        <v>13555</v>
      </c>
      <c r="AC3928" s="237" t="str">
        <f t="shared" si="653"/>
        <v>989</v>
      </c>
      <c r="AD3928" s="237" t="str">
        <f t="shared" si="654"/>
        <v>5164</v>
      </c>
      <c r="AE3928" s="237" t="s">
        <v>3773</v>
      </c>
      <c r="AF3928" s="237" t="s">
        <v>14961</v>
      </c>
      <c r="AG3928" s="237" t="str">
        <f t="shared" si="655"/>
        <v>栗原市金成金生１１番地</v>
      </c>
      <c r="AH3928" s="237" t="s">
        <v>14962</v>
      </c>
      <c r="AI3928" s="237" t="s">
        <v>14963</v>
      </c>
      <c r="AJ3928" s="237" t="s">
        <v>261</v>
      </c>
    </row>
    <row r="3929" spans="1:36">
      <c r="A3929" s="237" t="str">
        <f t="shared" si="647"/>
        <v>0451300453放課後等デイサービス</v>
      </c>
      <c r="B3929" s="237" t="s">
        <v>4015</v>
      </c>
      <c r="C3929" s="237" t="s">
        <v>16596</v>
      </c>
      <c r="D3929" s="240" t="str">
        <f t="shared" si="648"/>
        <v>カブシキガイシャリツワ</v>
      </c>
      <c r="E3929" s="237" t="s">
        <v>3845</v>
      </c>
      <c r="F3929" s="237" t="str">
        <f t="shared" si="649"/>
        <v>989</v>
      </c>
      <c r="G3929" s="237" t="str">
        <f t="shared" si="650"/>
        <v>5301</v>
      </c>
      <c r="H3929" s="237" t="s">
        <v>16597</v>
      </c>
      <c r="I3929" s="237" t="str">
        <f t="shared" si="651"/>
        <v>栗原市栗駒岩ケ崎桐木沢66番地</v>
      </c>
      <c r="J3929" s="237" t="s">
        <v>16598</v>
      </c>
      <c r="K3929" s="237" t="s">
        <v>16599</v>
      </c>
      <c r="L3929" s="237" t="s">
        <v>339</v>
      </c>
      <c r="M3929" s="237" t="s">
        <v>4020</v>
      </c>
      <c r="N3929" s="237" t="s">
        <v>4021</v>
      </c>
      <c r="O3929" s="237" t="s">
        <v>16600</v>
      </c>
      <c r="P3929" s="237" t="s">
        <v>3845</v>
      </c>
      <c r="Q3929" s="237" t="s">
        <v>3773</v>
      </c>
      <c r="R3929" s="237" t="s">
        <v>16601</v>
      </c>
      <c r="S3929" s="237" t="s">
        <v>16602</v>
      </c>
      <c r="T3929" s="237" t="s">
        <v>16603</v>
      </c>
      <c r="U3929" s="237" t="s">
        <v>16604</v>
      </c>
      <c r="V3929" s="237" t="s">
        <v>114</v>
      </c>
      <c r="W3929" s="237"/>
      <c r="X3929" s="237"/>
      <c r="Y3929" s="237" t="s">
        <v>4021</v>
      </c>
      <c r="Z3929" s="237" t="s">
        <v>16600</v>
      </c>
      <c r="AA3929" s="237" t="str">
        <f t="shared" si="652"/>
        <v>チャレンジドイワガザキ</v>
      </c>
      <c r="AB3929" s="237" t="s">
        <v>3845</v>
      </c>
      <c r="AC3929" s="237" t="str">
        <f t="shared" si="653"/>
        <v>989</v>
      </c>
      <c r="AD3929" s="237" t="str">
        <f t="shared" si="654"/>
        <v>5301</v>
      </c>
      <c r="AE3929" s="237" t="s">
        <v>3773</v>
      </c>
      <c r="AF3929" s="237" t="s">
        <v>16601</v>
      </c>
      <c r="AG3929" s="237" t="str">
        <f t="shared" si="655"/>
        <v>栗原市栗駒岩ケ崎下小路27番地</v>
      </c>
      <c r="AH3929" s="237" t="s">
        <v>16602</v>
      </c>
      <c r="AI3929" s="237" t="s">
        <v>16603</v>
      </c>
      <c r="AJ3929" s="237" t="s">
        <v>260</v>
      </c>
    </row>
    <row r="3930" spans="1:36">
      <c r="A3930" s="237" t="str">
        <f t="shared" si="647"/>
        <v>0451300461児童発達支援</v>
      </c>
      <c r="B3930" s="237" t="s">
        <v>4045</v>
      </c>
      <c r="C3930" s="237" t="s">
        <v>4046</v>
      </c>
      <c r="D3930" s="240" t="str">
        <f t="shared" si="648"/>
        <v>カブシキガイシャドウジン</v>
      </c>
      <c r="E3930" s="237" t="s">
        <v>4047</v>
      </c>
      <c r="F3930" s="237" t="str">
        <f t="shared" si="649"/>
        <v>989</v>
      </c>
      <c r="G3930" s="237" t="str">
        <f t="shared" si="650"/>
        <v>5402</v>
      </c>
      <c r="H3930" s="237" t="s">
        <v>4048</v>
      </c>
      <c r="I3930" s="237" t="str">
        <f t="shared" si="651"/>
        <v>栗原市鶯沢南郷下日照75番地</v>
      </c>
      <c r="J3930" s="237" t="s">
        <v>16605</v>
      </c>
      <c r="K3930" s="237"/>
      <c r="L3930" s="237" t="s">
        <v>339</v>
      </c>
      <c r="M3930" s="237" t="s">
        <v>4050</v>
      </c>
      <c r="N3930" s="237" t="s">
        <v>4051</v>
      </c>
      <c r="O3930" s="237" t="s">
        <v>4052</v>
      </c>
      <c r="P3930" s="237" t="s">
        <v>4047</v>
      </c>
      <c r="Q3930" s="237" t="s">
        <v>3773</v>
      </c>
      <c r="R3930" s="237" t="s">
        <v>4053</v>
      </c>
      <c r="S3930" s="237" t="s">
        <v>16606</v>
      </c>
      <c r="T3930" s="237"/>
      <c r="U3930" s="237" t="s">
        <v>16607</v>
      </c>
      <c r="V3930" s="237" t="s">
        <v>112</v>
      </c>
      <c r="W3930" s="237" t="s">
        <v>15933</v>
      </c>
      <c r="X3930" s="237"/>
      <c r="Y3930" s="237" t="s">
        <v>4051</v>
      </c>
      <c r="Z3930" s="237" t="s">
        <v>4052</v>
      </c>
      <c r="AA3930" s="237" t="str">
        <f t="shared" si="652"/>
        <v>フウナノサト</v>
      </c>
      <c r="AB3930" s="237" t="s">
        <v>4047</v>
      </c>
      <c r="AC3930" s="237" t="str">
        <f t="shared" si="653"/>
        <v>989</v>
      </c>
      <c r="AD3930" s="237" t="str">
        <f t="shared" si="654"/>
        <v>5402</v>
      </c>
      <c r="AE3930" s="237" t="s">
        <v>3773</v>
      </c>
      <c r="AF3930" s="237" t="s">
        <v>4053</v>
      </c>
      <c r="AG3930" s="237" t="str">
        <f t="shared" si="655"/>
        <v>栗原市鶯沢南郷下日照７５番地</v>
      </c>
      <c r="AH3930" s="237" t="s">
        <v>16606</v>
      </c>
      <c r="AI3930" s="237"/>
      <c r="AJ3930" s="237" t="s">
        <v>260</v>
      </c>
    </row>
    <row r="3931" spans="1:36">
      <c r="A3931" s="237" t="str">
        <f t="shared" si="647"/>
        <v>0451300461放課後等デイサービス</v>
      </c>
      <c r="B3931" s="237" t="s">
        <v>4045</v>
      </c>
      <c r="C3931" s="237" t="s">
        <v>4046</v>
      </c>
      <c r="D3931" s="240" t="str">
        <f t="shared" si="648"/>
        <v>カブシキガイシャドウジン</v>
      </c>
      <c r="E3931" s="237" t="s">
        <v>4047</v>
      </c>
      <c r="F3931" s="237" t="str">
        <f t="shared" si="649"/>
        <v>989</v>
      </c>
      <c r="G3931" s="237" t="str">
        <f t="shared" si="650"/>
        <v>5402</v>
      </c>
      <c r="H3931" s="237" t="s">
        <v>4048</v>
      </c>
      <c r="I3931" s="237" t="str">
        <f t="shared" si="651"/>
        <v>栗原市鶯沢南郷下日照75番地</v>
      </c>
      <c r="J3931" s="237" t="s">
        <v>16605</v>
      </c>
      <c r="K3931" s="237"/>
      <c r="L3931" s="237" t="s">
        <v>339</v>
      </c>
      <c r="M3931" s="237" t="s">
        <v>4050</v>
      </c>
      <c r="N3931" s="237" t="s">
        <v>4051</v>
      </c>
      <c r="O3931" s="237" t="s">
        <v>4052</v>
      </c>
      <c r="P3931" s="237" t="s">
        <v>4047</v>
      </c>
      <c r="Q3931" s="237" t="s">
        <v>3773</v>
      </c>
      <c r="R3931" s="237" t="s">
        <v>4053</v>
      </c>
      <c r="S3931" s="237" t="s">
        <v>16606</v>
      </c>
      <c r="T3931" s="237"/>
      <c r="U3931" s="237" t="s">
        <v>16607</v>
      </c>
      <c r="V3931" s="237" t="s">
        <v>114</v>
      </c>
      <c r="W3931" s="237"/>
      <c r="X3931" s="237"/>
      <c r="Y3931" s="237" t="s">
        <v>4051</v>
      </c>
      <c r="Z3931" s="237" t="s">
        <v>4052</v>
      </c>
      <c r="AA3931" s="237" t="str">
        <f t="shared" si="652"/>
        <v>フウナノサト</v>
      </c>
      <c r="AB3931" s="237" t="s">
        <v>4047</v>
      </c>
      <c r="AC3931" s="237" t="str">
        <f t="shared" si="653"/>
        <v>989</v>
      </c>
      <c r="AD3931" s="237" t="str">
        <f t="shared" si="654"/>
        <v>5402</v>
      </c>
      <c r="AE3931" s="237" t="s">
        <v>3773</v>
      </c>
      <c r="AF3931" s="237" t="s">
        <v>4053</v>
      </c>
      <c r="AG3931" s="237" t="str">
        <f t="shared" si="655"/>
        <v>栗原市鶯沢南郷下日照７５番地</v>
      </c>
      <c r="AH3931" s="237" t="s">
        <v>16606</v>
      </c>
      <c r="AI3931" s="237"/>
      <c r="AJ3931" s="237" t="s">
        <v>260</v>
      </c>
    </row>
    <row r="3932" spans="1:36">
      <c r="A3932" s="237" t="str">
        <f t="shared" si="647"/>
        <v>0451300479放課後等デイサービス</v>
      </c>
      <c r="B3932" s="237" t="s">
        <v>4015</v>
      </c>
      <c r="C3932" s="237" t="s">
        <v>16596</v>
      </c>
      <c r="D3932" s="240" t="str">
        <f t="shared" si="648"/>
        <v>カブシキガイシャリツワ</v>
      </c>
      <c r="E3932" s="237" t="s">
        <v>3845</v>
      </c>
      <c r="F3932" s="237" t="str">
        <f t="shared" si="649"/>
        <v>989</v>
      </c>
      <c r="G3932" s="237" t="str">
        <f t="shared" si="650"/>
        <v>5301</v>
      </c>
      <c r="H3932" s="237" t="s">
        <v>16597</v>
      </c>
      <c r="I3932" s="237" t="str">
        <f t="shared" si="651"/>
        <v>栗原市栗駒岩ケ崎桐木沢66番地</v>
      </c>
      <c r="J3932" s="237" t="s">
        <v>16598</v>
      </c>
      <c r="K3932" s="237" t="s">
        <v>16599</v>
      </c>
      <c r="L3932" s="237" t="s">
        <v>339</v>
      </c>
      <c r="M3932" s="237" t="s">
        <v>4020</v>
      </c>
      <c r="N3932" s="237" t="s">
        <v>16608</v>
      </c>
      <c r="O3932" s="237" t="s">
        <v>16609</v>
      </c>
      <c r="P3932" s="237" t="s">
        <v>3838</v>
      </c>
      <c r="Q3932" s="237" t="s">
        <v>3773</v>
      </c>
      <c r="R3932" s="237" t="s">
        <v>4089</v>
      </c>
      <c r="S3932" s="237" t="s">
        <v>16610</v>
      </c>
      <c r="T3932" s="237"/>
      <c r="U3932" s="237" t="s">
        <v>16611</v>
      </c>
      <c r="V3932" s="237" t="s">
        <v>114</v>
      </c>
      <c r="W3932" s="237"/>
      <c r="X3932" s="237"/>
      <c r="Y3932" s="237" t="s">
        <v>16608</v>
      </c>
      <c r="Z3932" s="237" t="s">
        <v>16609</v>
      </c>
      <c r="AA3932" s="237" t="str">
        <f t="shared" si="652"/>
        <v>シェアワークスクリハラホウカゴトウデイサービス</v>
      </c>
      <c r="AB3932" s="237" t="s">
        <v>3838</v>
      </c>
      <c r="AC3932" s="237" t="str">
        <f t="shared" si="653"/>
        <v>989</v>
      </c>
      <c r="AD3932" s="237" t="str">
        <f t="shared" si="654"/>
        <v>5615</v>
      </c>
      <c r="AE3932" s="237" t="s">
        <v>3773</v>
      </c>
      <c r="AF3932" s="237" t="s">
        <v>4089</v>
      </c>
      <c r="AG3932" s="237" t="str">
        <f t="shared" si="655"/>
        <v>栗原市志波姫沼崎南沖473</v>
      </c>
      <c r="AH3932" s="237" t="s">
        <v>16610</v>
      </c>
      <c r="AI3932" s="237"/>
      <c r="AJ3932" s="237" t="s">
        <v>260</v>
      </c>
    </row>
    <row r="3933" spans="1:36">
      <c r="A3933" s="237" t="str">
        <f t="shared" si="647"/>
        <v>0451300487放課後等デイサービス</v>
      </c>
      <c r="B3933" s="237" t="s">
        <v>16612</v>
      </c>
      <c r="C3933" s="237" t="s">
        <v>16613</v>
      </c>
      <c r="D3933" s="240" t="str">
        <f t="shared" si="648"/>
        <v>インターグローゴウドウガイシャ</v>
      </c>
      <c r="E3933" s="237" t="s">
        <v>3777</v>
      </c>
      <c r="F3933" s="237" t="str">
        <f t="shared" si="649"/>
        <v>987</v>
      </c>
      <c r="G3933" s="237" t="str">
        <f t="shared" si="650"/>
        <v>2252</v>
      </c>
      <c r="H3933" s="237" t="s">
        <v>16614</v>
      </c>
      <c r="I3933" s="237" t="str">
        <f t="shared" si="651"/>
        <v>栗原市築館薬師一丁目2番20号</v>
      </c>
      <c r="J3933" s="237" t="s">
        <v>16615</v>
      </c>
      <c r="K3933" s="237" t="s">
        <v>16616</v>
      </c>
      <c r="L3933" s="237" t="s">
        <v>821</v>
      </c>
      <c r="M3933" s="237" t="s">
        <v>16617</v>
      </c>
      <c r="N3933" s="237" t="s">
        <v>16618</v>
      </c>
      <c r="O3933" s="237" t="s">
        <v>16619</v>
      </c>
      <c r="P3933" s="237" t="s">
        <v>16620</v>
      </c>
      <c r="Q3933" s="237" t="s">
        <v>3773</v>
      </c>
      <c r="R3933" s="237" t="s">
        <v>16621</v>
      </c>
      <c r="S3933" s="237" t="s">
        <v>16622</v>
      </c>
      <c r="T3933" s="237" t="s">
        <v>16623</v>
      </c>
      <c r="U3933" s="237" t="s">
        <v>16624</v>
      </c>
      <c r="V3933" s="237" t="s">
        <v>114</v>
      </c>
      <c r="W3933" s="237"/>
      <c r="X3933" s="237"/>
      <c r="Y3933" s="237" t="s">
        <v>16618</v>
      </c>
      <c r="Z3933" s="237" t="s">
        <v>16619</v>
      </c>
      <c r="AA3933" s="237" t="str">
        <f t="shared" si="652"/>
        <v>ホウカゴトウデイサービス　ウィズ・ユークリハラ</v>
      </c>
      <c r="AB3933" s="237" t="s">
        <v>16620</v>
      </c>
      <c r="AC3933" s="237" t="str">
        <f t="shared" si="653"/>
        <v>989</v>
      </c>
      <c r="AD3933" s="237" t="str">
        <f t="shared" si="654"/>
        <v>5603</v>
      </c>
      <c r="AE3933" s="237" t="s">
        <v>3773</v>
      </c>
      <c r="AF3933" s="237" t="s">
        <v>16621</v>
      </c>
      <c r="AG3933" s="237" t="str">
        <f t="shared" si="655"/>
        <v>栗原市志波姫伊豆野町北側4－9</v>
      </c>
      <c r="AH3933" s="237" t="s">
        <v>16622</v>
      </c>
      <c r="AI3933" s="237" t="s">
        <v>16623</v>
      </c>
      <c r="AJ3933" s="237" t="s">
        <v>260</v>
      </c>
    </row>
    <row r="3934" spans="1:36">
      <c r="A3934" s="237" t="str">
        <f t="shared" si="647"/>
        <v>0451400238児童発達支援</v>
      </c>
      <c r="B3934" s="237" t="s">
        <v>4095</v>
      </c>
      <c r="C3934" s="237" t="s">
        <v>16625</v>
      </c>
      <c r="D3934" s="240" t="str">
        <f t="shared" si="648"/>
        <v>シャカイフクシホウジンヤモトアイイクカイ</v>
      </c>
      <c r="E3934" s="237" t="s">
        <v>4097</v>
      </c>
      <c r="F3934" s="237" t="str">
        <f t="shared" si="649"/>
        <v>981</v>
      </c>
      <c r="G3934" s="237" t="str">
        <f t="shared" si="650"/>
        <v>0505</v>
      </c>
      <c r="H3934" s="237" t="s">
        <v>4131</v>
      </c>
      <c r="I3934" s="237" t="str">
        <f t="shared" si="651"/>
        <v>東松島市大塩字逆川２２－５５</v>
      </c>
      <c r="J3934" s="237" t="s">
        <v>4099</v>
      </c>
      <c r="K3934" s="237" t="s">
        <v>4100</v>
      </c>
      <c r="L3934" s="237" t="s">
        <v>248</v>
      </c>
      <c r="M3934" s="237" t="s">
        <v>16626</v>
      </c>
      <c r="N3934" s="237" t="s">
        <v>4242</v>
      </c>
      <c r="O3934" s="237" t="s">
        <v>4243</v>
      </c>
      <c r="P3934" s="237" t="s">
        <v>4104</v>
      </c>
      <c r="Q3934" s="237" t="s">
        <v>4105</v>
      </c>
      <c r="R3934" s="237" t="s">
        <v>4244</v>
      </c>
      <c r="S3934" s="237" t="s">
        <v>4245</v>
      </c>
      <c r="T3934" s="237" t="s">
        <v>4246</v>
      </c>
      <c r="U3934" s="237" t="s">
        <v>16627</v>
      </c>
      <c r="V3934" s="237" t="s">
        <v>112</v>
      </c>
      <c r="W3934" s="237" t="s">
        <v>16319</v>
      </c>
      <c r="X3934" s="237"/>
      <c r="Y3934" s="237" t="s">
        <v>4242</v>
      </c>
      <c r="Z3934" s="237" t="s">
        <v>4243</v>
      </c>
      <c r="AA3934" s="237" t="str">
        <f t="shared" si="652"/>
        <v>ショウガイジデイケアセンターコドモノヒロバ</v>
      </c>
      <c r="AB3934" s="237" t="s">
        <v>4104</v>
      </c>
      <c r="AC3934" s="237" t="str">
        <f t="shared" si="653"/>
        <v>981</v>
      </c>
      <c r="AD3934" s="237" t="str">
        <f t="shared" si="654"/>
        <v>0503</v>
      </c>
      <c r="AE3934" s="237" t="s">
        <v>4105</v>
      </c>
      <c r="AF3934" s="237" t="s">
        <v>4244</v>
      </c>
      <c r="AG3934" s="237" t="str">
        <f t="shared" si="655"/>
        <v>東松島市矢本字道地浦１３９－１</v>
      </c>
      <c r="AH3934" s="237" t="s">
        <v>4245</v>
      </c>
      <c r="AI3934" s="237" t="s">
        <v>4246</v>
      </c>
      <c r="AJ3934" s="237" t="s">
        <v>260</v>
      </c>
    </row>
    <row r="3935" spans="1:36">
      <c r="A3935" s="237" t="str">
        <f t="shared" si="647"/>
        <v>0451400238放課後等デイサービス</v>
      </c>
      <c r="B3935" s="237" t="s">
        <v>4095</v>
      </c>
      <c r="C3935" s="237" t="s">
        <v>16625</v>
      </c>
      <c r="D3935" s="240" t="str">
        <f t="shared" si="648"/>
        <v>シャカイフクシホウジンヤモトアイイクカイ</v>
      </c>
      <c r="E3935" s="237" t="s">
        <v>4097</v>
      </c>
      <c r="F3935" s="237" t="str">
        <f t="shared" si="649"/>
        <v>981</v>
      </c>
      <c r="G3935" s="237" t="str">
        <f t="shared" si="650"/>
        <v>0505</v>
      </c>
      <c r="H3935" s="237" t="s">
        <v>4131</v>
      </c>
      <c r="I3935" s="237" t="str">
        <f t="shared" si="651"/>
        <v>東松島市大塩字逆川２２－５５</v>
      </c>
      <c r="J3935" s="237" t="s">
        <v>4099</v>
      </c>
      <c r="K3935" s="237" t="s">
        <v>4100</v>
      </c>
      <c r="L3935" s="237" t="s">
        <v>248</v>
      </c>
      <c r="M3935" s="237" t="s">
        <v>16626</v>
      </c>
      <c r="N3935" s="237" t="s">
        <v>4242</v>
      </c>
      <c r="O3935" s="237" t="s">
        <v>4243</v>
      </c>
      <c r="P3935" s="237" t="s">
        <v>4104</v>
      </c>
      <c r="Q3935" s="237" t="s">
        <v>4105</v>
      </c>
      <c r="R3935" s="237" t="s">
        <v>4244</v>
      </c>
      <c r="S3935" s="237" t="s">
        <v>4245</v>
      </c>
      <c r="T3935" s="237" t="s">
        <v>4246</v>
      </c>
      <c r="U3935" s="237" t="s">
        <v>16627</v>
      </c>
      <c r="V3935" s="237" t="s">
        <v>114</v>
      </c>
      <c r="W3935" s="237"/>
      <c r="X3935" s="237"/>
      <c r="Y3935" s="237" t="s">
        <v>4242</v>
      </c>
      <c r="Z3935" s="237" t="s">
        <v>4243</v>
      </c>
      <c r="AA3935" s="237" t="str">
        <f t="shared" si="652"/>
        <v>ショウガイジデイケアセンターコドモノヒロバ</v>
      </c>
      <c r="AB3935" s="237" t="s">
        <v>4155</v>
      </c>
      <c r="AC3935" s="237" t="str">
        <f t="shared" si="653"/>
        <v>981</v>
      </c>
      <c r="AD3935" s="237" t="str">
        <f t="shared" si="654"/>
        <v>0504</v>
      </c>
      <c r="AE3935" s="237" t="s">
        <v>4105</v>
      </c>
      <c r="AF3935" s="237" t="s">
        <v>16628</v>
      </c>
      <c r="AG3935" s="237" t="str">
        <f t="shared" si="655"/>
        <v>東松島市小松鷹の池220-5</v>
      </c>
      <c r="AH3935" s="237" t="s">
        <v>16629</v>
      </c>
      <c r="AI3935" s="237"/>
      <c r="AJ3935" s="237" t="s">
        <v>260</v>
      </c>
    </row>
    <row r="3936" spans="1:36">
      <c r="A3936" s="237" t="str">
        <f t="shared" si="647"/>
        <v>0451400238保育所等訪問支援</v>
      </c>
      <c r="B3936" s="237" t="s">
        <v>4095</v>
      </c>
      <c r="C3936" s="237" t="s">
        <v>16625</v>
      </c>
      <c r="D3936" s="240" t="str">
        <f t="shared" si="648"/>
        <v>シャカイフクシホウジンヤモトアイイクカイ</v>
      </c>
      <c r="E3936" s="237" t="s">
        <v>4097</v>
      </c>
      <c r="F3936" s="237" t="str">
        <f t="shared" si="649"/>
        <v>981</v>
      </c>
      <c r="G3936" s="237" t="str">
        <f t="shared" si="650"/>
        <v>0505</v>
      </c>
      <c r="H3936" s="237" t="s">
        <v>4131</v>
      </c>
      <c r="I3936" s="237" t="str">
        <f t="shared" si="651"/>
        <v>東松島市大塩字逆川２２－５５</v>
      </c>
      <c r="J3936" s="237" t="s">
        <v>4099</v>
      </c>
      <c r="K3936" s="237" t="s">
        <v>4100</v>
      </c>
      <c r="L3936" s="237" t="s">
        <v>248</v>
      </c>
      <c r="M3936" s="237" t="s">
        <v>16626</v>
      </c>
      <c r="N3936" s="237" t="s">
        <v>4242</v>
      </c>
      <c r="O3936" s="237" t="s">
        <v>4243</v>
      </c>
      <c r="P3936" s="237" t="s">
        <v>4104</v>
      </c>
      <c r="Q3936" s="237" t="s">
        <v>4105</v>
      </c>
      <c r="R3936" s="237" t="s">
        <v>4244</v>
      </c>
      <c r="S3936" s="237" t="s">
        <v>4245</v>
      </c>
      <c r="T3936" s="237" t="s">
        <v>4246</v>
      </c>
      <c r="U3936" s="237" t="s">
        <v>16627</v>
      </c>
      <c r="V3936" s="237" t="s">
        <v>116</v>
      </c>
      <c r="W3936" s="237"/>
      <c r="X3936" s="237"/>
      <c r="Y3936" s="237" t="s">
        <v>4242</v>
      </c>
      <c r="Z3936" s="237" t="s">
        <v>4243</v>
      </c>
      <c r="AA3936" s="237" t="str">
        <f t="shared" si="652"/>
        <v>ショウガイジデイケアセンターコドモノヒロバ</v>
      </c>
      <c r="AB3936" s="237" t="s">
        <v>4104</v>
      </c>
      <c r="AC3936" s="237" t="str">
        <f t="shared" si="653"/>
        <v>981</v>
      </c>
      <c r="AD3936" s="237" t="str">
        <f t="shared" si="654"/>
        <v>0503</v>
      </c>
      <c r="AE3936" s="237" t="s">
        <v>4105</v>
      </c>
      <c r="AF3936" s="237" t="s">
        <v>4244</v>
      </c>
      <c r="AG3936" s="237" t="str">
        <f t="shared" si="655"/>
        <v>東松島市矢本字道地浦１３９－１</v>
      </c>
      <c r="AH3936" s="237" t="s">
        <v>4245</v>
      </c>
      <c r="AI3936" s="237" t="s">
        <v>4246</v>
      </c>
      <c r="AJ3936" s="237" t="s">
        <v>260</v>
      </c>
    </row>
    <row r="3937" spans="1:36">
      <c r="A3937" s="237" t="str">
        <f t="shared" si="647"/>
        <v>0451400246放課後等デイサービス</v>
      </c>
      <c r="B3937" s="237" t="s">
        <v>4095</v>
      </c>
      <c r="C3937" s="237" t="s">
        <v>16625</v>
      </c>
      <c r="D3937" s="240" t="str">
        <f t="shared" si="648"/>
        <v>シャカイフクシホウジンヤモトアイイクカイ</v>
      </c>
      <c r="E3937" s="237" t="s">
        <v>4097</v>
      </c>
      <c r="F3937" s="237" t="str">
        <f t="shared" si="649"/>
        <v>981</v>
      </c>
      <c r="G3937" s="237" t="str">
        <f t="shared" si="650"/>
        <v>0505</v>
      </c>
      <c r="H3937" s="237" t="s">
        <v>4131</v>
      </c>
      <c r="I3937" s="237" t="str">
        <f t="shared" si="651"/>
        <v>東松島市大塩字逆川２２－５５</v>
      </c>
      <c r="J3937" s="237" t="s">
        <v>4099</v>
      </c>
      <c r="K3937" s="237" t="s">
        <v>4100</v>
      </c>
      <c r="L3937" s="237" t="s">
        <v>248</v>
      </c>
      <c r="M3937" s="237" t="s">
        <v>16626</v>
      </c>
      <c r="N3937" s="237" t="s">
        <v>4242</v>
      </c>
      <c r="O3937" s="237" t="s">
        <v>4243</v>
      </c>
      <c r="P3937" s="237" t="s">
        <v>4104</v>
      </c>
      <c r="Q3937" s="237" t="s">
        <v>4105</v>
      </c>
      <c r="R3937" s="237" t="s">
        <v>16630</v>
      </c>
      <c r="S3937" s="237" t="s">
        <v>4245</v>
      </c>
      <c r="T3937" s="237" t="s">
        <v>4246</v>
      </c>
      <c r="U3937" s="237" t="s">
        <v>16631</v>
      </c>
      <c r="V3937" s="237" t="s">
        <v>114</v>
      </c>
      <c r="W3937" s="237"/>
      <c r="X3937" s="237"/>
      <c r="Y3937" s="237" t="s">
        <v>4242</v>
      </c>
      <c r="Z3937" s="237" t="s">
        <v>4243</v>
      </c>
      <c r="AA3937" s="237" t="str">
        <f t="shared" si="652"/>
        <v>ショウガイジデイケアセンターコドモノヒロバ</v>
      </c>
      <c r="AB3937" s="237" t="s">
        <v>4104</v>
      </c>
      <c r="AC3937" s="237" t="str">
        <f t="shared" si="653"/>
        <v>981</v>
      </c>
      <c r="AD3937" s="237" t="str">
        <f t="shared" si="654"/>
        <v>0503</v>
      </c>
      <c r="AE3937" s="237" t="s">
        <v>4105</v>
      </c>
      <c r="AF3937" s="237" t="s">
        <v>16630</v>
      </c>
      <c r="AG3937" s="237" t="str">
        <f t="shared" si="655"/>
        <v>東松島市矢本字道地浦139－1</v>
      </c>
      <c r="AH3937" s="237" t="s">
        <v>4245</v>
      </c>
      <c r="AI3937" s="237" t="s">
        <v>4246</v>
      </c>
      <c r="AJ3937" s="237" t="s">
        <v>332</v>
      </c>
    </row>
    <row r="3938" spans="1:36">
      <c r="A3938" s="237" t="str">
        <f t="shared" si="647"/>
        <v>0451400279放課後等デイサービス</v>
      </c>
      <c r="B3938" s="237" t="s">
        <v>16632</v>
      </c>
      <c r="C3938" s="237" t="s">
        <v>16633</v>
      </c>
      <c r="D3938" s="240" t="str">
        <f t="shared" si="648"/>
        <v>イッパンシャダンホウジン　クルリ</v>
      </c>
      <c r="E3938" s="237" t="s">
        <v>4250</v>
      </c>
      <c r="F3938" s="237" t="str">
        <f t="shared" si="649"/>
        <v>981</v>
      </c>
      <c r="G3938" s="237" t="str">
        <f t="shared" si="650"/>
        <v>0305</v>
      </c>
      <c r="H3938" s="237" t="s">
        <v>16634</v>
      </c>
      <c r="I3938" s="237" t="str">
        <f t="shared" si="651"/>
        <v>東松島市上下堤字萩窪２４－１</v>
      </c>
      <c r="J3938" s="237" t="s">
        <v>4252</v>
      </c>
      <c r="K3938" s="237" t="s">
        <v>4253</v>
      </c>
      <c r="L3938" s="237" t="s">
        <v>901</v>
      </c>
      <c r="M3938" s="237" t="s">
        <v>16635</v>
      </c>
      <c r="N3938" s="237" t="s">
        <v>16636</v>
      </c>
      <c r="O3938" s="237" t="s">
        <v>16637</v>
      </c>
      <c r="P3938" s="237" t="s">
        <v>4161</v>
      </c>
      <c r="Q3938" s="237" t="s">
        <v>4105</v>
      </c>
      <c r="R3938" s="237" t="s">
        <v>16638</v>
      </c>
      <c r="S3938" s="237" t="s">
        <v>4252</v>
      </c>
      <c r="T3938" s="237" t="s">
        <v>4253</v>
      </c>
      <c r="U3938" s="237" t="s">
        <v>16639</v>
      </c>
      <c r="V3938" s="237" t="s">
        <v>114</v>
      </c>
      <c r="W3938" s="237"/>
      <c r="X3938" s="237"/>
      <c r="Y3938" s="237" t="s">
        <v>16636</v>
      </c>
      <c r="Z3938" s="237" t="s">
        <v>16637</v>
      </c>
      <c r="AA3938" s="237" t="str">
        <f t="shared" si="652"/>
        <v>ヤマビコムラ</v>
      </c>
      <c r="AB3938" s="237" t="s">
        <v>4161</v>
      </c>
      <c r="AC3938" s="237" t="str">
        <f t="shared" si="653"/>
        <v>981</v>
      </c>
      <c r="AD3938" s="237" t="str">
        <f t="shared" si="654"/>
        <v>0501</v>
      </c>
      <c r="AE3938" s="237" t="s">
        <v>4105</v>
      </c>
      <c r="AF3938" s="237" t="s">
        <v>16638</v>
      </c>
      <c r="AG3938" s="237" t="str">
        <f t="shared" si="655"/>
        <v>東松島市赤井字川南７－２０</v>
      </c>
      <c r="AH3938" s="237" t="s">
        <v>4252</v>
      </c>
      <c r="AI3938" s="237" t="s">
        <v>4253</v>
      </c>
      <c r="AJ3938" s="237" t="s">
        <v>260</v>
      </c>
    </row>
    <row r="3939" spans="1:36">
      <c r="A3939" s="237" t="str">
        <f t="shared" si="647"/>
        <v>0451400287放課後等デイサービス</v>
      </c>
      <c r="B3939" s="237" t="s">
        <v>16640</v>
      </c>
      <c r="C3939" s="237" t="s">
        <v>16641</v>
      </c>
      <c r="D3939" s="240" t="str">
        <f t="shared" si="648"/>
        <v>カブシキガイシャフェニックスエレメント</v>
      </c>
      <c r="E3939" s="237" t="s">
        <v>4104</v>
      </c>
      <c r="F3939" s="237" t="str">
        <f t="shared" si="649"/>
        <v>981</v>
      </c>
      <c r="G3939" s="237" t="str">
        <f t="shared" si="650"/>
        <v>0503</v>
      </c>
      <c r="H3939" s="237" t="s">
        <v>15003</v>
      </c>
      <c r="I3939" s="237" t="str">
        <f t="shared" si="651"/>
        <v>東松島市矢本字河戸３４２－２</v>
      </c>
      <c r="J3939" s="237" t="s">
        <v>16642</v>
      </c>
      <c r="K3939" s="237" t="s">
        <v>16642</v>
      </c>
      <c r="L3939" s="237" t="s">
        <v>339</v>
      </c>
      <c r="M3939" s="237" t="s">
        <v>16643</v>
      </c>
      <c r="N3939" s="237" t="s">
        <v>16644</v>
      </c>
      <c r="O3939" s="237" t="s">
        <v>16645</v>
      </c>
      <c r="P3939" s="237" t="s">
        <v>4104</v>
      </c>
      <c r="Q3939" s="237" t="s">
        <v>4105</v>
      </c>
      <c r="R3939" s="237" t="s">
        <v>15003</v>
      </c>
      <c r="S3939" s="237" t="s">
        <v>16646</v>
      </c>
      <c r="T3939" s="237" t="s">
        <v>16646</v>
      </c>
      <c r="U3939" s="237" t="s">
        <v>16647</v>
      </c>
      <c r="V3939" s="237" t="s">
        <v>114</v>
      </c>
      <c r="W3939" s="237"/>
      <c r="X3939" s="237"/>
      <c r="Y3939" s="237" t="s">
        <v>16644</v>
      </c>
      <c r="Z3939" s="237" t="s">
        <v>16645</v>
      </c>
      <c r="AA3939" s="237" t="str">
        <f t="shared" si="652"/>
        <v>ウンドウトッカガタホウカゴトウデイサービスステップメイトヤモト</v>
      </c>
      <c r="AB3939" s="237" t="s">
        <v>4104</v>
      </c>
      <c r="AC3939" s="237" t="str">
        <f t="shared" si="653"/>
        <v>981</v>
      </c>
      <c r="AD3939" s="237" t="str">
        <f t="shared" si="654"/>
        <v>0503</v>
      </c>
      <c r="AE3939" s="237" t="s">
        <v>4105</v>
      </c>
      <c r="AF3939" s="237" t="s">
        <v>15003</v>
      </c>
      <c r="AG3939" s="237" t="str">
        <f t="shared" si="655"/>
        <v>東松島市矢本字河戸３４２－２</v>
      </c>
      <c r="AH3939" s="237" t="s">
        <v>16646</v>
      </c>
      <c r="AI3939" s="237" t="s">
        <v>16646</v>
      </c>
      <c r="AJ3939" s="237" t="s">
        <v>260</v>
      </c>
    </row>
    <row r="3940" spans="1:36">
      <c r="A3940" s="237" t="str">
        <f t="shared" si="647"/>
        <v>0451400295放課後等デイサービス</v>
      </c>
      <c r="B3940" s="237" t="s">
        <v>4095</v>
      </c>
      <c r="C3940" s="237" t="s">
        <v>16625</v>
      </c>
      <c r="D3940" s="240" t="str">
        <f t="shared" si="648"/>
        <v>シャカイフクシホウジンヤモトアイイクカイ</v>
      </c>
      <c r="E3940" s="237" t="s">
        <v>4097</v>
      </c>
      <c r="F3940" s="237" t="str">
        <f t="shared" si="649"/>
        <v>981</v>
      </c>
      <c r="G3940" s="237" t="str">
        <f t="shared" si="650"/>
        <v>0505</v>
      </c>
      <c r="H3940" s="237" t="s">
        <v>4131</v>
      </c>
      <c r="I3940" s="237" t="str">
        <f t="shared" si="651"/>
        <v>東松島市大塩字逆川２２－５５</v>
      </c>
      <c r="J3940" s="237" t="s">
        <v>4099</v>
      </c>
      <c r="K3940" s="237" t="s">
        <v>4100</v>
      </c>
      <c r="L3940" s="237" t="s">
        <v>248</v>
      </c>
      <c r="M3940" s="237" t="s">
        <v>16626</v>
      </c>
      <c r="N3940" s="237" t="s">
        <v>16648</v>
      </c>
      <c r="O3940" s="237" t="s">
        <v>16649</v>
      </c>
      <c r="P3940" s="237" t="s">
        <v>4155</v>
      </c>
      <c r="Q3940" s="237" t="s">
        <v>4105</v>
      </c>
      <c r="R3940" s="237" t="s">
        <v>16628</v>
      </c>
      <c r="S3940" s="237" t="s">
        <v>16629</v>
      </c>
      <c r="T3940" s="237" t="s">
        <v>16629</v>
      </c>
      <c r="U3940" s="237" t="s">
        <v>16650</v>
      </c>
      <c r="V3940" s="237" t="s">
        <v>114</v>
      </c>
      <c r="W3940" s="237"/>
      <c r="X3940" s="237"/>
      <c r="Y3940" s="237" t="s">
        <v>16648</v>
      </c>
      <c r="Z3940" s="237" t="s">
        <v>16649</v>
      </c>
      <c r="AA3940" s="237" t="str">
        <f t="shared" si="652"/>
        <v>ショウガイジデイケアセンター　コドモノヒロバ</v>
      </c>
      <c r="AB3940" s="237" t="s">
        <v>4155</v>
      </c>
      <c r="AC3940" s="237" t="str">
        <f t="shared" si="653"/>
        <v>981</v>
      </c>
      <c r="AD3940" s="237" t="str">
        <f t="shared" si="654"/>
        <v>0504</v>
      </c>
      <c r="AE3940" s="237" t="s">
        <v>4105</v>
      </c>
      <c r="AF3940" s="237" t="s">
        <v>16628</v>
      </c>
      <c r="AG3940" s="237" t="str">
        <f t="shared" si="655"/>
        <v>東松島市小松鷹の池220-5</v>
      </c>
      <c r="AH3940" s="237" t="s">
        <v>16629</v>
      </c>
      <c r="AI3940" s="237" t="s">
        <v>16629</v>
      </c>
      <c r="AJ3940" s="237" t="s">
        <v>332</v>
      </c>
    </row>
    <row r="3941" spans="1:36">
      <c r="A3941" s="237" t="str">
        <f t="shared" si="647"/>
        <v>0451400303児童発達支援</v>
      </c>
      <c r="B3941" s="237" t="s">
        <v>580</v>
      </c>
      <c r="C3941" s="237" t="s">
        <v>581</v>
      </c>
      <c r="D3941" s="240" t="str">
        <f t="shared" si="648"/>
        <v>トクテイヒエイリカツドウホウジン　ユメミノサト</v>
      </c>
      <c r="E3941" s="237" t="s">
        <v>582</v>
      </c>
      <c r="F3941" s="237" t="str">
        <f t="shared" si="649"/>
        <v>986</v>
      </c>
      <c r="G3941" s="237" t="str">
        <f t="shared" si="650"/>
        <v>0805</v>
      </c>
      <c r="H3941" s="237" t="s">
        <v>16651</v>
      </c>
      <c r="I3941" s="237" t="str">
        <f t="shared" si="651"/>
        <v>石巻市大橋三丁目７番６号</v>
      </c>
      <c r="J3941" s="237" t="s">
        <v>15941</v>
      </c>
      <c r="K3941" s="237" t="s">
        <v>15941</v>
      </c>
      <c r="L3941" s="237" t="s">
        <v>901</v>
      </c>
      <c r="M3941" s="237" t="s">
        <v>749</v>
      </c>
      <c r="N3941" s="237" t="s">
        <v>16652</v>
      </c>
      <c r="O3941" s="237" t="s">
        <v>16653</v>
      </c>
      <c r="P3941" s="237" t="s">
        <v>4104</v>
      </c>
      <c r="Q3941" s="237" t="s">
        <v>4105</v>
      </c>
      <c r="R3941" s="237" t="s">
        <v>16654</v>
      </c>
      <c r="S3941" s="237" t="s">
        <v>16655</v>
      </c>
      <c r="T3941" s="237" t="s">
        <v>16655</v>
      </c>
      <c r="U3941" s="237" t="s">
        <v>16656</v>
      </c>
      <c r="V3941" s="237" t="s">
        <v>112</v>
      </c>
      <c r="W3941" s="237" t="s">
        <v>15933</v>
      </c>
      <c r="X3941" s="237"/>
      <c r="Y3941" s="237" t="s">
        <v>16652</v>
      </c>
      <c r="Z3941" s="237" t="s">
        <v>16653</v>
      </c>
      <c r="AA3941" s="237" t="str">
        <f t="shared" si="652"/>
        <v>レインボーカミフウセン</v>
      </c>
      <c r="AB3941" s="237" t="s">
        <v>4104</v>
      </c>
      <c r="AC3941" s="237" t="str">
        <f t="shared" si="653"/>
        <v>981</v>
      </c>
      <c r="AD3941" s="237" t="str">
        <f t="shared" si="654"/>
        <v>0503</v>
      </c>
      <c r="AE3941" s="237" t="s">
        <v>4105</v>
      </c>
      <c r="AF3941" s="237" t="s">
        <v>16654</v>
      </c>
      <c r="AG3941" s="237" t="str">
        <f t="shared" si="655"/>
        <v>東松島市矢本字大溜８６－１</v>
      </c>
      <c r="AH3941" s="237" t="s">
        <v>16655</v>
      </c>
      <c r="AI3941" s="237" t="s">
        <v>16655</v>
      </c>
      <c r="AJ3941" s="237" t="s">
        <v>260</v>
      </c>
    </row>
    <row r="3942" spans="1:36">
      <c r="A3942" s="237" t="str">
        <f t="shared" si="647"/>
        <v>0451400303放課後等デイサービス</v>
      </c>
      <c r="B3942" s="237" t="s">
        <v>580</v>
      </c>
      <c r="C3942" s="237" t="s">
        <v>581</v>
      </c>
      <c r="D3942" s="240" t="str">
        <f t="shared" si="648"/>
        <v>トクテイヒエイリカツドウホウジン　ユメミノサト</v>
      </c>
      <c r="E3942" s="237" t="s">
        <v>582</v>
      </c>
      <c r="F3942" s="237" t="str">
        <f t="shared" si="649"/>
        <v>986</v>
      </c>
      <c r="G3942" s="237" t="str">
        <f t="shared" si="650"/>
        <v>0805</v>
      </c>
      <c r="H3942" s="237" t="s">
        <v>16651</v>
      </c>
      <c r="I3942" s="237" t="str">
        <f t="shared" si="651"/>
        <v>石巻市大橋三丁目７番６号</v>
      </c>
      <c r="J3942" s="237" t="s">
        <v>15941</v>
      </c>
      <c r="K3942" s="237" t="s">
        <v>15941</v>
      </c>
      <c r="L3942" s="237" t="s">
        <v>901</v>
      </c>
      <c r="M3942" s="237" t="s">
        <v>749</v>
      </c>
      <c r="N3942" s="237" t="s">
        <v>16652</v>
      </c>
      <c r="O3942" s="237" t="s">
        <v>16653</v>
      </c>
      <c r="P3942" s="237" t="s">
        <v>4104</v>
      </c>
      <c r="Q3942" s="237" t="s">
        <v>4105</v>
      </c>
      <c r="R3942" s="237" t="s">
        <v>16654</v>
      </c>
      <c r="S3942" s="237" t="s">
        <v>16655</v>
      </c>
      <c r="T3942" s="237" t="s">
        <v>16655</v>
      </c>
      <c r="U3942" s="237" t="s">
        <v>16656</v>
      </c>
      <c r="V3942" s="237" t="s">
        <v>114</v>
      </c>
      <c r="W3942" s="237"/>
      <c r="X3942" s="237"/>
      <c r="Y3942" s="237" t="s">
        <v>16652</v>
      </c>
      <c r="Z3942" s="237" t="s">
        <v>16653</v>
      </c>
      <c r="AA3942" s="237" t="str">
        <f t="shared" si="652"/>
        <v>レインボーカミフウセン</v>
      </c>
      <c r="AB3942" s="237" t="s">
        <v>4104</v>
      </c>
      <c r="AC3942" s="237" t="str">
        <f t="shared" si="653"/>
        <v>981</v>
      </c>
      <c r="AD3942" s="237" t="str">
        <f t="shared" si="654"/>
        <v>0503</v>
      </c>
      <c r="AE3942" s="237" t="s">
        <v>4105</v>
      </c>
      <c r="AF3942" s="237" t="s">
        <v>16654</v>
      </c>
      <c r="AG3942" s="237" t="str">
        <f t="shared" si="655"/>
        <v>東松島市矢本字大溜８６－１</v>
      </c>
      <c r="AH3942" s="237" t="s">
        <v>16655</v>
      </c>
      <c r="AI3942" s="237" t="s">
        <v>16655</v>
      </c>
      <c r="AJ3942" s="237" t="s">
        <v>260</v>
      </c>
    </row>
    <row r="3943" spans="1:36">
      <c r="A3943" s="237" t="str">
        <f t="shared" si="647"/>
        <v>0451500011知的障害児通園施設</v>
      </c>
      <c r="B3943" s="237" t="s">
        <v>15064</v>
      </c>
      <c r="C3943" s="237" t="s">
        <v>15065</v>
      </c>
      <c r="D3943" s="240" t="str">
        <f t="shared" si="648"/>
        <v>オオサキチイキコウイキギョウセイジムクミアイ</v>
      </c>
      <c r="E3943" s="237" t="s">
        <v>4868</v>
      </c>
      <c r="F3943" s="237" t="str">
        <f t="shared" si="649"/>
        <v>989</v>
      </c>
      <c r="G3943" s="237" t="str">
        <f t="shared" si="650"/>
        <v>6174</v>
      </c>
      <c r="H3943" s="237" t="s">
        <v>16657</v>
      </c>
      <c r="I3943" s="237" t="str">
        <f t="shared" si="651"/>
        <v>大崎市古川千手寺町二丁目５－２０</v>
      </c>
      <c r="J3943" s="237" t="s">
        <v>15068</v>
      </c>
      <c r="K3943" s="237" t="s">
        <v>15069</v>
      </c>
      <c r="L3943" s="237" t="s">
        <v>16658</v>
      </c>
      <c r="M3943" s="237" t="s">
        <v>16659</v>
      </c>
      <c r="N3943" s="237" t="s">
        <v>15071</v>
      </c>
      <c r="O3943" s="237" t="s">
        <v>15072</v>
      </c>
      <c r="P3943" s="237" t="s">
        <v>15073</v>
      </c>
      <c r="Q3943" s="237" t="s">
        <v>4301</v>
      </c>
      <c r="R3943" s="237" t="s">
        <v>16660</v>
      </c>
      <c r="S3943" s="237" t="s">
        <v>15075</v>
      </c>
      <c r="T3943" s="237"/>
      <c r="U3943" s="237" t="s">
        <v>16661</v>
      </c>
      <c r="V3943" s="237" t="s">
        <v>16509</v>
      </c>
      <c r="W3943" s="237"/>
      <c r="X3943" s="237"/>
      <c r="Y3943" s="237" t="s">
        <v>15071</v>
      </c>
      <c r="Z3943" s="237" t="s">
        <v>15072</v>
      </c>
      <c r="AA3943" s="237" t="str">
        <f t="shared" si="652"/>
        <v>オオサキコウイキホナミエン</v>
      </c>
      <c r="AB3943" s="237" t="s">
        <v>15073</v>
      </c>
      <c r="AC3943" s="237" t="str">
        <f t="shared" si="653"/>
        <v>989</v>
      </c>
      <c r="AD3943" s="237" t="str">
        <f t="shared" si="654"/>
        <v>6322</v>
      </c>
      <c r="AE3943" s="237" t="s">
        <v>4301</v>
      </c>
      <c r="AF3943" s="237" t="s">
        <v>16662</v>
      </c>
      <c r="AG3943" s="237" t="str">
        <f t="shared" si="655"/>
        <v>大崎市三本木南谷地字要害３３６－１</v>
      </c>
      <c r="AH3943" s="237" t="s">
        <v>15075</v>
      </c>
      <c r="AI3943" s="237"/>
      <c r="AJ3943" s="237" t="s">
        <v>260</v>
      </c>
    </row>
    <row r="3944" spans="1:36">
      <c r="A3944" s="237" t="str">
        <f t="shared" ref="A3944:A4007" si="656">U3944&amp;V3944</f>
        <v>0451500508児童発達支援</v>
      </c>
      <c r="B3944" s="237" t="s">
        <v>16519</v>
      </c>
      <c r="C3944" s="237" t="s">
        <v>16520</v>
      </c>
      <c r="D3944" s="240" t="str">
        <f t="shared" si="648"/>
        <v>トクテイヒエイリカツドウホウジンキララカイ</v>
      </c>
      <c r="E3944" s="237" t="s">
        <v>4560</v>
      </c>
      <c r="F3944" s="237" t="str">
        <f t="shared" si="649"/>
        <v>989</v>
      </c>
      <c r="G3944" s="237" t="str">
        <f t="shared" si="650"/>
        <v>6143</v>
      </c>
      <c r="H3944" s="237" t="s">
        <v>16521</v>
      </c>
      <c r="I3944" s="237" t="str">
        <f t="shared" si="651"/>
        <v>大崎市古川中里五丁目６番３２号</v>
      </c>
      <c r="J3944" s="237" t="s">
        <v>4555</v>
      </c>
      <c r="K3944" s="237" t="s">
        <v>4556</v>
      </c>
      <c r="L3944" s="237" t="s">
        <v>248</v>
      </c>
      <c r="M3944" s="237" t="s">
        <v>16522</v>
      </c>
      <c r="N3944" s="237" t="s">
        <v>4558</v>
      </c>
      <c r="O3944" s="237" t="s">
        <v>4559</v>
      </c>
      <c r="P3944" s="237" t="s">
        <v>4560</v>
      </c>
      <c r="Q3944" s="237" t="s">
        <v>4301</v>
      </c>
      <c r="R3944" s="237" t="s">
        <v>16663</v>
      </c>
      <c r="S3944" s="237" t="s">
        <v>4555</v>
      </c>
      <c r="T3944" s="237" t="s">
        <v>4556</v>
      </c>
      <c r="U3944" s="237" t="s">
        <v>16664</v>
      </c>
      <c r="V3944" s="237" t="s">
        <v>112</v>
      </c>
      <c r="W3944" s="237" t="s">
        <v>15933</v>
      </c>
      <c r="X3944" s="237"/>
      <c r="Y3944" s="237" t="s">
        <v>4558</v>
      </c>
      <c r="Z3944" s="237" t="s">
        <v>4559</v>
      </c>
      <c r="AA3944" s="237" t="str">
        <f t="shared" si="652"/>
        <v>ホウカゴケアイチバンボシ</v>
      </c>
      <c r="AB3944" s="237" t="s">
        <v>4560</v>
      </c>
      <c r="AC3944" s="237" t="str">
        <f t="shared" si="653"/>
        <v>989</v>
      </c>
      <c r="AD3944" s="237" t="str">
        <f t="shared" si="654"/>
        <v>6143</v>
      </c>
      <c r="AE3944" s="237" t="s">
        <v>4301</v>
      </c>
      <c r="AF3944" s="237" t="s">
        <v>16663</v>
      </c>
      <c r="AG3944" s="237" t="str">
        <f t="shared" si="655"/>
        <v>大崎市古川中里5丁目6-32</v>
      </c>
      <c r="AH3944" s="237" t="s">
        <v>4555</v>
      </c>
      <c r="AI3944" s="237" t="s">
        <v>4556</v>
      </c>
      <c r="AJ3944" s="237" t="s">
        <v>260</v>
      </c>
    </row>
    <row r="3945" spans="1:36">
      <c r="A3945" s="237" t="str">
        <f t="shared" si="656"/>
        <v>0451500508放課後等デイサービス</v>
      </c>
      <c r="B3945" s="237" t="s">
        <v>16519</v>
      </c>
      <c r="C3945" s="237" t="s">
        <v>16520</v>
      </c>
      <c r="D3945" s="240" t="str">
        <f t="shared" ref="D3945:D4008" si="657">DBCS(C3945)</f>
        <v>トクテイヒエイリカツドウホウジンキララカイ</v>
      </c>
      <c r="E3945" s="237" t="s">
        <v>4560</v>
      </c>
      <c r="F3945" s="237" t="str">
        <f t="shared" ref="F3945:F4008" si="658">LEFT(E3945,3)</f>
        <v>989</v>
      </c>
      <c r="G3945" s="237" t="str">
        <f t="shared" ref="G3945:G4008" si="659">RIGHT(E3945,4)</f>
        <v>6143</v>
      </c>
      <c r="H3945" s="237" t="s">
        <v>16521</v>
      </c>
      <c r="I3945" s="237" t="str">
        <f t="shared" ref="I3945:I4008" si="660">SUBSTITUTE(H3945,"宮城県","")</f>
        <v>大崎市古川中里五丁目６番３２号</v>
      </c>
      <c r="J3945" s="237" t="s">
        <v>4555</v>
      </c>
      <c r="K3945" s="237" t="s">
        <v>4556</v>
      </c>
      <c r="L3945" s="237" t="s">
        <v>248</v>
      </c>
      <c r="M3945" s="237" t="s">
        <v>16522</v>
      </c>
      <c r="N3945" s="237" t="s">
        <v>4558</v>
      </c>
      <c r="O3945" s="237" t="s">
        <v>4559</v>
      </c>
      <c r="P3945" s="237" t="s">
        <v>4560</v>
      </c>
      <c r="Q3945" s="237" t="s">
        <v>4301</v>
      </c>
      <c r="R3945" s="237" t="s">
        <v>16663</v>
      </c>
      <c r="S3945" s="237" t="s">
        <v>4555</v>
      </c>
      <c r="T3945" s="237" t="s">
        <v>4556</v>
      </c>
      <c r="U3945" s="237" t="s">
        <v>16664</v>
      </c>
      <c r="V3945" s="237" t="s">
        <v>114</v>
      </c>
      <c r="W3945" s="237"/>
      <c r="X3945" s="237"/>
      <c r="Y3945" s="237" t="s">
        <v>4558</v>
      </c>
      <c r="Z3945" s="237" t="s">
        <v>4559</v>
      </c>
      <c r="AA3945" s="237" t="str">
        <f t="shared" ref="AA3945:AA4008" si="661">DBCS(Z3945)</f>
        <v>ホウカゴケアイチバンボシ</v>
      </c>
      <c r="AB3945" s="237" t="s">
        <v>4560</v>
      </c>
      <c r="AC3945" s="237" t="str">
        <f t="shared" ref="AC3945:AC4008" si="662">LEFT(AB3945,3)</f>
        <v>989</v>
      </c>
      <c r="AD3945" s="237" t="str">
        <f t="shared" ref="AD3945:AD4008" si="663">RIGHT(AB3945,4)</f>
        <v>6143</v>
      </c>
      <c r="AE3945" s="237" t="s">
        <v>4301</v>
      </c>
      <c r="AF3945" s="237" t="s">
        <v>16663</v>
      </c>
      <c r="AG3945" s="237" t="str">
        <f t="shared" ref="AG3945:AG4008" si="664">SUBSTITUTE(AF3945,"宮城県","")</f>
        <v>大崎市古川中里5丁目6-32</v>
      </c>
      <c r="AH3945" s="237" t="s">
        <v>4555</v>
      </c>
      <c r="AI3945" s="237" t="s">
        <v>4556</v>
      </c>
      <c r="AJ3945" s="237" t="s">
        <v>260</v>
      </c>
    </row>
    <row r="3946" spans="1:36">
      <c r="A3946" s="237" t="str">
        <f t="shared" si="656"/>
        <v>0451500508保育所等訪問支援</v>
      </c>
      <c r="B3946" s="237" t="s">
        <v>16519</v>
      </c>
      <c r="C3946" s="237" t="s">
        <v>16520</v>
      </c>
      <c r="D3946" s="240" t="str">
        <f t="shared" si="657"/>
        <v>トクテイヒエイリカツドウホウジンキララカイ</v>
      </c>
      <c r="E3946" s="237" t="s">
        <v>4560</v>
      </c>
      <c r="F3946" s="237" t="str">
        <f t="shared" si="658"/>
        <v>989</v>
      </c>
      <c r="G3946" s="237" t="str">
        <f t="shared" si="659"/>
        <v>6143</v>
      </c>
      <c r="H3946" s="237" t="s">
        <v>16521</v>
      </c>
      <c r="I3946" s="237" t="str">
        <f t="shared" si="660"/>
        <v>大崎市古川中里五丁目６番３２号</v>
      </c>
      <c r="J3946" s="237" t="s">
        <v>4555</v>
      </c>
      <c r="K3946" s="237" t="s">
        <v>4556</v>
      </c>
      <c r="L3946" s="237" t="s">
        <v>248</v>
      </c>
      <c r="M3946" s="237" t="s">
        <v>16522</v>
      </c>
      <c r="N3946" s="237" t="s">
        <v>4558</v>
      </c>
      <c r="O3946" s="237" t="s">
        <v>4559</v>
      </c>
      <c r="P3946" s="237" t="s">
        <v>4560</v>
      </c>
      <c r="Q3946" s="237" t="s">
        <v>4301</v>
      </c>
      <c r="R3946" s="237" t="s">
        <v>16663</v>
      </c>
      <c r="S3946" s="237" t="s">
        <v>4555</v>
      </c>
      <c r="T3946" s="237" t="s">
        <v>4556</v>
      </c>
      <c r="U3946" s="237" t="s">
        <v>16664</v>
      </c>
      <c r="V3946" s="237" t="s">
        <v>116</v>
      </c>
      <c r="W3946" s="237"/>
      <c r="X3946" s="237"/>
      <c r="Y3946" s="237" t="s">
        <v>4558</v>
      </c>
      <c r="Z3946" s="237" t="s">
        <v>4559</v>
      </c>
      <c r="AA3946" s="237" t="str">
        <f t="shared" si="661"/>
        <v>ホウカゴケアイチバンボシ</v>
      </c>
      <c r="AB3946" s="237" t="s">
        <v>4560</v>
      </c>
      <c r="AC3946" s="237" t="str">
        <f t="shared" si="662"/>
        <v>989</v>
      </c>
      <c r="AD3946" s="237" t="str">
        <f t="shared" si="663"/>
        <v>6143</v>
      </c>
      <c r="AE3946" s="237" t="s">
        <v>4301</v>
      </c>
      <c r="AF3946" s="237" t="s">
        <v>16663</v>
      </c>
      <c r="AG3946" s="237" t="str">
        <f t="shared" si="664"/>
        <v>大崎市古川中里5丁目6-32</v>
      </c>
      <c r="AH3946" s="237" t="s">
        <v>4555</v>
      </c>
      <c r="AI3946" s="237" t="s">
        <v>4556</v>
      </c>
      <c r="AJ3946" s="237" t="s">
        <v>260</v>
      </c>
    </row>
    <row r="3947" spans="1:36">
      <c r="A3947" s="237" t="str">
        <f t="shared" si="656"/>
        <v>0451500516放課後等デイサービス</v>
      </c>
      <c r="B3947" s="237" t="s">
        <v>16519</v>
      </c>
      <c r="C3947" s="237" t="s">
        <v>16520</v>
      </c>
      <c r="D3947" s="240" t="str">
        <f t="shared" si="657"/>
        <v>トクテイヒエイリカツドウホウジンキララカイ</v>
      </c>
      <c r="E3947" s="237" t="s">
        <v>4560</v>
      </c>
      <c r="F3947" s="237" t="str">
        <f t="shared" si="658"/>
        <v>989</v>
      </c>
      <c r="G3947" s="237" t="str">
        <f t="shared" si="659"/>
        <v>6143</v>
      </c>
      <c r="H3947" s="237" t="s">
        <v>16521</v>
      </c>
      <c r="I3947" s="237" t="str">
        <f t="shared" si="660"/>
        <v>大崎市古川中里五丁目６番３２号</v>
      </c>
      <c r="J3947" s="237" t="s">
        <v>4555</v>
      </c>
      <c r="K3947" s="237" t="s">
        <v>4556</v>
      </c>
      <c r="L3947" s="237" t="s">
        <v>248</v>
      </c>
      <c r="M3947" s="237" t="s">
        <v>16522</v>
      </c>
      <c r="N3947" s="237" t="s">
        <v>4558</v>
      </c>
      <c r="O3947" s="237" t="s">
        <v>4559</v>
      </c>
      <c r="P3947" s="237" t="s">
        <v>4560</v>
      </c>
      <c r="Q3947" s="237" t="s">
        <v>4301</v>
      </c>
      <c r="R3947" s="237" t="s">
        <v>16663</v>
      </c>
      <c r="S3947" s="237" t="s">
        <v>4555</v>
      </c>
      <c r="T3947" s="237" t="s">
        <v>4556</v>
      </c>
      <c r="U3947" s="237" t="s">
        <v>16665</v>
      </c>
      <c r="V3947" s="237" t="s">
        <v>114</v>
      </c>
      <c r="W3947" s="237"/>
      <c r="X3947" s="237"/>
      <c r="Y3947" s="237" t="s">
        <v>4558</v>
      </c>
      <c r="Z3947" s="237" t="s">
        <v>4559</v>
      </c>
      <c r="AA3947" s="237" t="str">
        <f t="shared" si="661"/>
        <v>ホウカゴケアイチバンボシ</v>
      </c>
      <c r="AB3947" s="237" t="s">
        <v>4560</v>
      </c>
      <c r="AC3947" s="237" t="str">
        <f t="shared" si="662"/>
        <v>989</v>
      </c>
      <c r="AD3947" s="237" t="str">
        <f t="shared" si="663"/>
        <v>6143</v>
      </c>
      <c r="AE3947" s="237" t="s">
        <v>4301</v>
      </c>
      <c r="AF3947" s="237" t="s">
        <v>16663</v>
      </c>
      <c r="AG3947" s="237" t="str">
        <f t="shared" si="664"/>
        <v>大崎市古川中里5丁目6-32</v>
      </c>
      <c r="AH3947" s="237" t="s">
        <v>4555</v>
      </c>
      <c r="AI3947" s="237" t="s">
        <v>4556</v>
      </c>
      <c r="AJ3947" s="237" t="s">
        <v>332</v>
      </c>
    </row>
    <row r="3948" spans="1:36">
      <c r="A3948" s="237" t="str">
        <f t="shared" si="656"/>
        <v>0451500524児童発達支援</v>
      </c>
      <c r="B3948" s="237" t="s">
        <v>15064</v>
      </c>
      <c r="C3948" s="237" t="s">
        <v>15065</v>
      </c>
      <c r="D3948" s="240" t="str">
        <f t="shared" si="657"/>
        <v>オオサキチイキコウイキギョウセイジムクミアイ</v>
      </c>
      <c r="E3948" s="237" t="s">
        <v>4868</v>
      </c>
      <c r="F3948" s="237" t="str">
        <f t="shared" si="658"/>
        <v>989</v>
      </c>
      <c r="G3948" s="237" t="str">
        <f t="shared" si="659"/>
        <v>6174</v>
      </c>
      <c r="H3948" s="237" t="s">
        <v>16657</v>
      </c>
      <c r="I3948" s="237" t="str">
        <f t="shared" si="660"/>
        <v>大崎市古川千手寺町二丁目５－２０</v>
      </c>
      <c r="J3948" s="237" t="s">
        <v>15068</v>
      </c>
      <c r="K3948" s="237" t="s">
        <v>15069</v>
      </c>
      <c r="L3948" s="237" t="s">
        <v>16658</v>
      </c>
      <c r="M3948" s="237" t="s">
        <v>16659</v>
      </c>
      <c r="N3948" s="237" t="s">
        <v>15071</v>
      </c>
      <c r="O3948" s="237" t="s">
        <v>15072</v>
      </c>
      <c r="P3948" s="237" t="s">
        <v>15073</v>
      </c>
      <c r="Q3948" s="237" t="s">
        <v>4301</v>
      </c>
      <c r="R3948" s="237" t="s">
        <v>16662</v>
      </c>
      <c r="S3948" s="237" t="s">
        <v>15075</v>
      </c>
      <c r="T3948" s="237"/>
      <c r="U3948" s="237" t="s">
        <v>16666</v>
      </c>
      <c r="V3948" s="237" t="s">
        <v>112</v>
      </c>
      <c r="W3948" s="237" t="s">
        <v>16319</v>
      </c>
      <c r="X3948" s="237"/>
      <c r="Y3948" s="237" t="s">
        <v>15071</v>
      </c>
      <c r="Z3948" s="237" t="s">
        <v>15072</v>
      </c>
      <c r="AA3948" s="237" t="str">
        <f t="shared" si="661"/>
        <v>オオサキコウイキホナミエン</v>
      </c>
      <c r="AB3948" s="237" t="s">
        <v>15073</v>
      </c>
      <c r="AC3948" s="237" t="str">
        <f t="shared" si="662"/>
        <v>989</v>
      </c>
      <c r="AD3948" s="237" t="str">
        <f t="shared" si="663"/>
        <v>6322</v>
      </c>
      <c r="AE3948" s="237" t="s">
        <v>4301</v>
      </c>
      <c r="AF3948" s="237" t="s">
        <v>16662</v>
      </c>
      <c r="AG3948" s="237" t="str">
        <f t="shared" si="664"/>
        <v>大崎市三本木南谷地字要害３３６－１</v>
      </c>
      <c r="AH3948" s="237" t="s">
        <v>15075</v>
      </c>
      <c r="AI3948" s="237"/>
      <c r="AJ3948" s="237" t="s">
        <v>260</v>
      </c>
    </row>
    <row r="3949" spans="1:36">
      <c r="A3949" s="237" t="str">
        <f t="shared" si="656"/>
        <v>0451500524保育所等訪問支援</v>
      </c>
      <c r="B3949" s="237" t="s">
        <v>15064</v>
      </c>
      <c r="C3949" s="237" t="s">
        <v>15065</v>
      </c>
      <c r="D3949" s="240" t="str">
        <f t="shared" si="657"/>
        <v>オオサキチイキコウイキギョウセイジムクミアイ</v>
      </c>
      <c r="E3949" s="237" t="s">
        <v>4868</v>
      </c>
      <c r="F3949" s="237" t="str">
        <f t="shared" si="658"/>
        <v>989</v>
      </c>
      <c r="G3949" s="237" t="str">
        <f t="shared" si="659"/>
        <v>6174</v>
      </c>
      <c r="H3949" s="237" t="s">
        <v>16657</v>
      </c>
      <c r="I3949" s="237" t="str">
        <f t="shared" si="660"/>
        <v>大崎市古川千手寺町二丁目５－２０</v>
      </c>
      <c r="J3949" s="237" t="s">
        <v>15068</v>
      </c>
      <c r="K3949" s="237" t="s">
        <v>15069</v>
      </c>
      <c r="L3949" s="237" t="s">
        <v>16658</v>
      </c>
      <c r="M3949" s="237" t="s">
        <v>16659</v>
      </c>
      <c r="N3949" s="237" t="s">
        <v>15071</v>
      </c>
      <c r="O3949" s="237" t="s">
        <v>15072</v>
      </c>
      <c r="P3949" s="237" t="s">
        <v>15073</v>
      </c>
      <c r="Q3949" s="237" t="s">
        <v>4301</v>
      </c>
      <c r="R3949" s="237" t="s">
        <v>16662</v>
      </c>
      <c r="S3949" s="237" t="s">
        <v>15075</v>
      </c>
      <c r="T3949" s="237"/>
      <c r="U3949" s="237" t="s">
        <v>16666</v>
      </c>
      <c r="V3949" s="237" t="s">
        <v>116</v>
      </c>
      <c r="W3949" s="237"/>
      <c r="X3949" s="237"/>
      <c r="Y3949" s="237" t="s">
        <v>15071</v>
      </c>
      <c r="Z3949" s="237" t="s">
        <v>15072</v>
      </c>
      <c r="AA3949" s="237" t="str">
        <f t="shared" si="661"/>
        <v>オオサキコウイキホナミエン</v>
      </c>
      <c r="AB3949" s="237" t="s">
        <v>15073</v>
      </c>
      <c r="AC3949" s="237" t="str">
        <f t="shared" si="662"/>
        <v>989</v>
      </c>
      <c r="AD3949" s="237" t="str">
        <f t="shared" si="663"/>
        <v>6322</v>
      </c>
      <c r="AE3949" s="237" t="s">
        <v>4301</v>
      </c>
      <c r="AF3949" s="237" t="s">
        <v>16662</v>
      </c>
      <c r="AG3949" s="237" t="str">
        <f t="shared" si="664"/>
        <v>大崎市三本木南谷地字要害３３６－１</v>
      </c>
      <c r="AH3949" s="237" t="s">
        <v>15075</v>
      </c>
      <c r="AI3949" s="237"/>
      <c r="AJ3949" s="237" t="s">
        <v>260</v>
      </c>
    </row>
    <row r="3950" spans="1:36">
      <c r="A3950" s="237" t="str">
        <f t="shared" si="656"/>
        <v>0451500532放課後等デイサービス</v>
      </c>
      <c r="B3950" s="237" t="s">
        <v>16519</v>
      </c>
      <c r="C3950" s="237" t="s">
        <v>16520</v>
      </c>
      <c r="D3950" s="240" t="str">
        <f t="shared" si="657"/>
        <v>トクテイヒエイリカツドウホウジンキララカイ</v>
      </c>
      <c r="E3950" s="237" t="s">
        <v>4560</v>
      </c>
      <c r="F3950" s="237" t="str">
        <f t="shared" si="658"/>
        <v>989</v>
      </c>
      <c r="G3950" s="237" t="str">
        <f t="shared" si="659"/>
        <v>6143</v>
      </c>
      <c r="H3950" s="237" t="s">
        <v>16521</v>
      </c>
      <c r="I3950" s="237" t="str">
        <f t="shared" si="660"/>
        <v>大崎市古川中里五丁目６番３２号</v>
      </c>
      <c r="J3950" s="237" t="s">
        <v>4555</v>
      </c>
      <c r="K3950" s="237" t="s">
        <v>4556</v>
      </c>
      <c r="L3950" s="237" t="s">
        <v>248</v>
      </c>
      <c r="M3950" s="237" t="s">
        <v>16522</v>
      </c>
      <c r="N3950" s="237" t="s">
        <v>16667</v>
      </c>
      <c r="O3950" s="237" t="s">
        <v>16668</v>
      </c>
      <c r="P3950" s="237" t="s">
        <v>4426</v>
      </c>
      <c r="Q3950" s="237" t="s">
        <v>4301</v>
      </c>
      <c r="R3950" s="237" t="s">
        <v>16669</v>
      </c>
      <c r="S3950" s="237" t="s">
        <v>4555</v>
      </c>
      <c r="T3950" s="237" t="s">
        <v>4556</v>
      </c>
      <c r="U3950" s="237" t="s">
        <v>16670</v>
      </c>
      <c r="V3950" s="237" t="s">
        <v>114</v>
      </c>
      <c r="W3950" s="237"/>
      <c r="X3950" s="237"/>
      <c r="Y3950" s="237" t="s">
        <v>16667</v>
      </c>
      <c r="Z3950" s="237" t="s">
        <v>16668</v>
      </c>
      <c r="AA3950" s="237" t="str">
        <f t="shared" si="661"/>
        <v>ホウカゴケアマンテンノホシ</v>
      </c>
      <c r="AB3950" s="237" t="s">
        <v>4426</v>
      </c>
      <c r="AC3950" s="237" t="str">
        <f t="shared" si="662"/>
        <v>989</v>
      </c>
      <c r="AD3950" s="237" t="str">
        <f t="shared" si="663"/>
        <v>6203</v>
      </c>
      <c r="AE3950" s="237" t="s">
        <v>4301</v>
      </c>
      <c r="AF3950" s="237" t="s">
        <v>16669</v>
      </c>
      <c r="AG3950" s="237" t="str">
        <f t="shared" si="664"/>
        <v>大崎市古川飯川字熊野９２－１</v>
      </c>
      <c r="AH3950" s="237" t="s">
        <v>4555</v>
      </c>
      <c r="AI3950" s="237" t="s">
        <v>4556</v>
      </c>
      <c r="AJ3950" s="237" t="s">
        <v>260</v>
      </c>
    </row>
    <row r="3951" spans="1:36">
      <c r="A3951" s="237" t="str">
        <f t="shared" si="656"/>
        <v>0451500540放課後等デイサービス</v>
      </c>
      <c r="B3951" s="237" t="s">
        <v>4306</v>
      </c>
      <c r="C3951" s="237" t="s">
        <v>4307</v>
      </c>
      <c r="D3951" s="240" t="str">
        <f t="shared" si="657"/>
        <v>トクテイヒエイリカツドウホウジン　クモリノチハレ</v>
      </c>
      <c r="E3951" s="237" t="s">
        <v>4308</v>
      </c>
      <c r="F3951" s="237" t="str">
        <f t="shared" si="658"/>
        <v>989</v>
      </c>
      <c r="G3951" s="237" t="str">
        <f t="shared" si="659"/>
        <v>6153</v>
      </c>
      <c r="H3951" s="237" t="s">
        <v>16671</v>
      </c>
      <c r="I3951" s="237" t="str">
        <f t="shared" si="660"/>
        <v>大崎市七日町4-33</v>
      </c>
      <c r="J3951" s="237" t="s">
        <v>4316</v>
      </c>
      <c r="K3951" s="237" t="s">
        <v>4316</v>
      </c>
      <c r="L3951" s="237" t="s">
        <v>901</v>
      </c>
      <c r="M3951" s="237" t="s">
        <v>4311</v>
      </c>
      <c r="N3951" s="237" t="s">
        <v>4312</v>
      </c>
      <c r="O3951" s="237" t="s">
        <v>4313</v>
      </c>
      <c r="P3951" s="237" t="s">
        <v>4314</v>
      </c>
      <c r="Q3951" s="237" t="s">
        <v>4301</v>
      </c>
      <c r="R3951" s="237" t="s">
        <v>16672</v>
      </c>
      <c r="S3951" s="237" t="s">
        <v>4316</v>
      </c>
      <c r="T3951" s="237" t="s">
        <v>4316</v>
      </c>
      <c r="U3951" s="237" t="s">
        <v>16673</v>
      </c>
      <c r="V3951" s="237" t="s">
        <v>114</v>
      </c>
      <c r="W3951" s="237"/>
      <c r="X3951" s="237"/>
      <c r="Y3951" s="237" t="s">
        <v>4312</v>
      </c>
      <c r="Z3951" s="237" t="s">
        <v>16674</v>
      </c>
      <c r="AA3951" s="237" t="str">
        <f t="shared" si="661"/>
        <v>レスパイト・ケア　カムカム</v>
      </c>
      <c r="AB3951" s="237" t="s">
        <v>4314</v>
      </c>
      <c r="AC3951" s="237" t="str">
        <f t="shared" si="662"/>
        <v>989</v>
      </c>
      <c r="AD3951" s="237" t="str">
        <f t="shared" si="663"/>
        <v>6225</v>
      </c>
      <c r="AE3951" s="237" t="s">
        <v>4301</v>
      </c>
      <c r="AF3951" s="237" t="s">
        <v>16672</v>
      </c>
      <c r="AG3951" s="237" t="str">
        <f t="shared" si="664"/>
        <v>大崎市古川塚目字屋敷26-2</v>
      </c>
      <c r="AH3951" s="237" t="s">
        <v>4316</v>
      </c>
      <c r="AI3951" s="237" t="s">
        <v>4316</v>
      </c>
      <c r="AJ3951" s="237" t="s">
        <v>332</v>
      </c>
    </row>
    <row r="3952" spans="1:36">
      <c r="A3952" s="237" t="str">
        <f t="shared" si="656"/>
        <v>0451500581放課後等デイサービス</v>
      </c>
      <c r="B3952" s="237" t="s">
        <v>4318</v>
      </c>
      <c r="C3952" s="237" t="s">
        <v>16675</v>
      </c>
      <c r="D3952" s="240" t="str">
        <f t="shared" si="657"/>
        <v>シャカイフクシホウジンオオサキセイシンカイ</v>
      </c>
      <c r="E3952" s="237" t="s">
        <v>4320</v>
      </c>
      <c r="F3952" s="237" t="str">
        <f t="shared" si="658"/>
        <v>989</v>
      </c>
      <c r="G3952" s="237" t="str">
        <f t="shared" si="659"/>
        <v>6251</v>
      </c>
      <c r="H3952" s="237" t="s">
        <v>16676</v>
      </c>
      <c r="I3952" s="237" t="str">
        <f t="shared" si="660"/>
        <v>大崎市古川小野字嵐山１－１０</v>
      </c>
      <c r="J3952" s="237" t="s">
        <v>4322</v>
      </c>
      <c r="K3952" s="237" t="s">
        <v>4323</v>
      </c>
      <c r="L3952" s="237" t="s">
        <v>248</v>
      </c>
      <c r="M3952" s="237" t="s">
        <v>16677</v>
      </c>
      <c r="N3952" s="237" t="s">
        <v>4359</v>
      </c>
      <c r="O3952" s="237" t="s">
        <v>4360</v>
      </c>
      <c r="P3952" s="237" t="s">
        <v>4354</v>
      </c>
      <c r="Q3952" s="237" t="s">
        <v>4301</v>
      </c>
      <c r="R3952" s="237" t="s">
        <v>16678</v>
      </c>
      <c r="S3952" s="237" t="s">
        <v>4362</v>
      </c>
      <c r="T3952" s="237" t="s">
        <v>4362</v>
      </c>
      <c r="U3952" s="237" t="s">
        <v>16679</v>
      </c>
      <c r="V3952" s="237" t="s">
        <v>114</v>
      </c>
      <c r="W3952" s="237"/>
      <c r="X3952" s="237"/>
      <c r="Y3952" s="237" t="s">
        <v>4359</v>
      </c>
      <c r="Z3952" s="237" t="s">
        <v>4360</v>
      </c>
      <c r="AA3952" s="237" t="str">
        <f t="shared" si="661"/>
        <v>ハーモニーサンボンギ</v>
      </c>
      <c r="AB3952" s="237" t="s">
        <v>4354</v>
      </c>
      <c r="AC3952" s="237" t="str">
        <f t="shared" si="662"/>
        <v>989</v>
      </c>
      <c r="AD3952" s="237" t="str">
        <f t="shared" si="663"/>
        <v>6321</v>
      </c>
      <c r="AE3952" s="237" t="s">
        <v>4301</v>
      </c>
      <c r="AF3952" s="237" t="s">
        <v>16678</v>
      </c>
      <c r="AG3952" s="237" t="str">
        <f t="shared" si="664"/>
        <v>大崎市三本木字善並田115-1</v>
      </c>
      <c r="AH3952" s="237" t="s">
        <v>4362</v>
      </c>
      <c r="AI3952" s="237" t="s">
        <v>4363</v>
      </c>
      <c r="AJ3952" s="237" t="s">
        <v>260</v>
      </c>
    </row>
    <row r="3953" spans="1:36">
      <c r="A3953" s="237" t="str">
        <f t="shared" si="656"/>
        <v>0451500615放課後等デイサービス</v>
      </c>
      <c r="B3953" s="237" t="s">
        <v>16680</v>
      </c>
      <c r="C3953" s="237" t="s">
        <v>16681</v>
      </c>
      <c r="D3953" s="240" t="str">
        <f t="shared" si="657"/>
        <v>トクテイヒエイリカツドウホウジン　　ワガヤ</v>
      </c>
      <c r="E3953" s="237" t="s">
        <v>4560</v>
      </c>
      <c r="F3953" s="237" t="str">
        <f t="shared" si="658"/>
        <v>989</v>
      </c>
      <c r="G3953" s="237" t="str">
        <f t="shared" si="659"/>
        <v>6143</v>
      </c>
      <c r="H3953" s="237" t="s">
        <v>16682</v>
      </c>
      <c r="I3953" s="237" t="str">
        <f t="shared" si="660"/>
        <v>大崎市古川中里五丁目６番３０号</v>
      </c>
      <c r="J3953" s="237" t="s">
        <v>16683</v>
      </c>
      <c r="K3953" s="237" t="s">
        <v>16683</v>
      </c>
      <c r="L3953" s="237" t="s">
        <v>248</v>
      </c>
      <c r="M3953" s="237" t="s">
        <v>16684</v>
      </c>
      <c r="N3953" s="237" t="s">
        <v>16680</v>
      </c>
      <c r="O3953" s="237" t="s">
        <v>16685</v>
      </c>
      <c r="P3953" s="237" t="s">
        <v>16686</v>
      </c>
      <c r="Q3953" s="237" t="s">
        <v>4301</v>
      </c>
      <c r="R3953" s="237" t="s">
        <v>16687</v>
      </c>
      <c r="S3953" s="237" t="s">
        <v>16683</v>
      </c>
      <c r="T3953" s="237" t="s">
        <v>16683</v>
      </c>
      <c r="U3953" s="237" t="s">
        <v>16688</v>
      </c>
      <c r="V3953" s="237" t="s">
        <v>114</v>
      </c>
      <c r="W3953" s="237"/>
      <c r="X3953" s="237"/>
      <c r="Y3953" s="237" t="s">
        <v>16680</v>
      </c>
      <c r="Z3953" s="237" t="s">
        <v>16685</v>
      </c>
      <c r="AA3953" s="237" t="str">
        <f t="shared" si="661"/>
        <v>トクテイヒエイリカツドウホウジン　ワラガヤ</v>
      </c>
      <c r="AB3953" s="237" t="s">
        <v>16686</v>
      </c>
      <c r="AC3953" s="237" t="str">
        <f t="shared" si="662"/>
        <v>989</v>
      </c>
      <c r="AD3953" s="237" t="str">
        <f t="shared" si="663"/>
        <v>6226</v>
      </c>
      <c r="AE3953" s="237" t="s">
        <v>4301</v>
      </c>
      <c r="AF3953" s="237" t="s">
        <v>16687</v>
      </c>
      <c r="AG3953" s="237" t="str">
        <f t="shared" si="664"/>
        <v>大崎市古川新田字大西１－１０２</v>
      </c>
      <c r="AH3953" s="237" t="s">
        <v>16683</v>
      </c>
      <c r="AI3953" s="237" t="s">
        <v>16683</v>
      </c>
      <c r="AJ3953" s="237" t="s">
        <v>332</v>
      </c>
    </row>
    <row r="3954" spans="1:36">
      <c r="A3954" s="237" t="str">
        <f t="shared" si="656"/>
        <v>0451500680児童発達支援</v>
      </c>
      <c r="B3954" s="237" t="s">
        <v>16689</v>
      </c>
      <c r="C3954" s="237" t="s">
        <v>16690</v>
      </c>
      <c r="D3954" s="240" t="str">
        <f t="shared" si="657"/>
        <v>シャカイフクシホウジン　ミヤギコウセイフクシカイ</v>
      </c>
      <c r="E3954" s="237" t="s">
        <v>4671</v>
      </c>
      <c r="F3954" s="237" t="str">
        <f t="shared" si="658"/>
        <v>983</v>
      </c>
      <c r="G3954" s="237" t="str">
        <f t="shared" si="659"/>
        <v>0021</v>
      </c>
      <c r="H3954" s="237" t="s">
        <v>9183</v>
      </c>
      <c r="I3954" s="237" t="str">
        <f t="shared" si="660"/>
        <v>仙台市宮城野区田子字富里１５３</v>
      </c>
      <c r="J3954" s="237" t="s">
        <v>4673</v>
      </c>
      <c r="K3954" s="237" t="s">
        <v>4674</v>
      </c>
      <c r="L3954" s="237" t="s">
        <v>248</v>
      </c>
      <c r="M3954" s="237" t="s">
        <v>16691</v>
      </c>
      <c r="N3954" s="237" t="s">
        <v>16692</v>
      </c>
      <c r="O3954" s="237" t="s">
        <v>16693</v>
      </c>
      <c r="P3954" s="237" t="s">
        <v>4521</v>
      </c>
      <c r="Q3954" s="237" t="s">
        <v>4301</v>
      </c>
      <c r="R3954" s="237" t="s">
        <v>16694</v>
      </c>
      <c r="S3954" s="237" t="s">
        <v>16695</v>
      </c>
      <c r="T3954" s="237" t="s">
        <v>4680</v>
      </c>
      <c r="U3954" s="237" t="s">
        <v>16696</v>
      </c>
      <c r="V3954" s="237" t="s">
        <v>112</v>
      </c>
      <c r="W3954" s="237" t="s">
        <v>16319</v>
      </c>
      <c r="X3954" s="237"/>
      <c r="Y3954" s="237" t="s">
        <v>16697</v>
      </c>
      <c r="Z3954" s="237" t="s">
        <v>16698</v>
      </c>
      <c r="AA3954" s="237" t="str">
        <f t="shared" si="661"/>
        <v>ジドウハッタツシエンセンター　リンゴノホッペ</v>
      </c>
      <c r="AB3954" s="237" t="s">
        <v>4521</v>
      </c>
      <c r="AC3954" s="237" t="str">
        <f t="shared" si="662"/>
        <v>989</v>
      </c>
      <c r="AD3954" s="237" t="str">
        <f t="shared" si="663"/>
        <v>6105</v>
      </c>
      <c r="AE3954" s="237" t="s">
        <v>4301</v>
      </c>
      <c r="AF3954" s="237" t="s">
        <v>16694</v>
      </c>
      <c r="AG3954" s="237" t="str">
        <f t="shared" si="664"/>
        <v>大崎市古川福沼2丁目18番27号</v>
      </c>
      <c r="AH3954" s="237" t="s">
        <v>16695</v>
      </c>
      <c r="AI3954" s="237" t="s">
        <v>4680</v>
      </c>
      <c r="AJ3954" s="237" t="s">
        <v>260</v>
      </c>
    </row>
    <row r="3955" spans="1:36">
      <c r="A3955" s="237" t="str">
        <f t="shared" si="656"/>
        <v>0451500680放課後等デイサービス</v>
      </c>
      <c r="B3955" s="237" t="s">
        <v>16689</v>
      </c>
      <c r="C3955" s="237" t="s">
        <v>16690</v>
      </c>
      <c r="D3955" s="240" t="str">
        <f t="shared" si="657"/>
        <v>シャカイフクシホウジン　ミヤギコウセイフクシカイ</v>
      </c>
      <c r="E3955" s="237" t="s">
        <v>4671</v>
      </c>
      <c r="F3955" s="237" t="str">
        <f t="shared" si="658"/>
        <v>983</v>
      </c>
      <c r="G3955" s="237" t="str">
        <f t="shared" si="659"/>
        <v>0021</v>
      </c>
      <c r="H3955" s="237" t="s">
        <v>9183</v>
      </c>
      <c r="I3955" s="237" t="str">
        <f t="shared" si="660"/>
        <v>仙台市宮城野区田子字富里１５３</v>
      </c>
      <c r="J3955" s="237" t="s">
        <v>4673</v>
      </c>
      <c r="K3955" s="237" t="s">
        <v>4674</v>
      </c>
      <c r="L3955" s="237" t="s">
        <v>248</v>
      </c>
      <c r="M3955" s="237" t="s">
        <v>16691</v>
      </c>
      <c r="N3955" s="237" t="s">
        <v>16692</v>
      </c>
      <c r="O3955" s="237" t="s">
        <v>16693</v>
      </c>
      <c r="P3955" s="237" t="s">
        <v>4521</v>
      </c>
      <c r="Q3955" s="237" t="s">
        <v>4301</v>
      </c>
      <c r="R3955" s="237" t="s">
        <v>16694</v>
      </c>
      <c r="S3955" s="237" t="s">
        <v>16695</v>
      </c>
      <c r="T3955" s="237" t="s">
        <v>4680</v>
      </c>
      <c r="U3955" s="237" t="s">
        <v>16696</v>
      </c>
      <c r="V3955" s="237" t="s">
        <v>114</v>
      </c>
      <c r="W3955" s="237"/>
      <c r="X3955" s="237"/>
      <c r="Y3955" s="237" t="s">
        <v>16699</v>
      </c>
      <c r="Z3955" s="237" t="s">
        <v>16700</v>
      </c>
      <c r="AA3955" s="237" t="str">
        <f t="shared" si="661"/>
        <v>ホウカゴトウデイサービス　テクテク</v>
      </c>
      <c r="AB3955" s="237" t="s">
        <v>4521</v>
      </c>
      <c r="AC3955" s="237" t="str">
        <f t="shared" si="662"/>
        <v>989</v>
      </c>
      <c r="AD3955" s="237" t="str">
        <f t="shared" si="663"/>
        <v>6105</v>
      </c>
      <c r="AE3955" s="237" t="s">
        <v>4301</v>
      </c>
      <c r="AF3955" s="237" t="s">
        <v>16694</v>
      </c>
      <c r="AG3955" s="237" t="str">
        <f t="shared" si="664"/>
        <v>大崎市古川福沼2丁目18番27号</v>
      </c>
      <c r="AH3955" s="237" t="s">
        <v>16695</v>
      </c>
      <c r="AI3955" s="237" t="s">
        <v>4680</v>
      </c>
      <c r="AJ3955" s="237" t="s">
        <v>260</v>
      </c>
    </row>
    <row r="3956" spans="1:36">
      <c r="A3956" s="237" t="str">
        <f t="shared" si="656"/>
        <v>0451500680保育所等訪問支援</v>
      </c>
      <c r="B3956" s="237" t="s">
        <v>16689</v>
      </c>
      <c r="C3956" s="237" t="s">
        <v>16690</v>
      </c>
      <c r="D3956" s="240" t="str">
        <f t="shared" si="657"/>
        <v>シャカイフクシホウジン　ミヤギコウセイフクシカイ</v>
      </c>
      <c r="E3956" s="237" t="s">
        <v>4671</v>
      </c>
      <c r="F3956" s="237" t="str">
        <f t="shared" si="658"/>
        <v>983</v>
      </c>
      <c r="G3956" s="237" t="str">
        <f t="shared" si="659"/>
        <v>0021</v>
      </c>
      <c r="H3956" s="237" t="s">
        <v>9183</v>
      </c>
      <c r="I3956" s="237" t="str">
        <f t="shared" si="660"/>
        <v>仙台市宮城野区田子字富里１５３</v>
      </c>
      <c r="J3956" s="237" t="s">
        <v>4673</v>
      </c>
      <c r="K3956" s="237" t="s">
        <v>4674</v>
      </c>
      <c r="L3956" s="237" t="s">
        <v>248</v>
      </c>
      <c r="M3956" s="237" t="s">
        <v>16691</v>
      </c>
      <c r="N3956" s="237" t="s">
        <v>16692</v>
      </c>
      <c r="O3956" s="237" t="s">
        <v>16693</v>
      </c>
      <c r="P3956" s="237" t="s">
        <v>4521</v>
      </c>
      <c r="Q3956" s="237" t="s">
        <v>4301</v>
      </c>
      <c r="R3956" s="237" t="s">
        <v>16694</v>
      </c>
      <c r="S3956" s="237" t="s">
        <v>16695</v>
      </c>
      <c r="T3956" s="237" t="s">
        <v>4680</v>
      </c>
      <c r="U3956" s="237" t="s">
        <v>16696</v>
      </c>
      <c r="V3956" s="237" t="s">
        <v>116</v>
      </c>
      <c r="W3956" s="237"/>
      <c r="X3956" s="237"/>
      <c r="Y3956" s="237" t="s">
        <v>16701</v>
      </c>
      <c r="Z3956" s="237" t="s">
        <v>16702</v>
      </c>
      <c r="AA3956" s="237" t="str">
        <f t="shared" si="661"/>
        <v>ホイクショトウホウモンシエン　テトテ</v>
      </c>
      <c r="AB3956" s="237" t="s">
        <v>4521</v>
      </c>
      <c r="AC3956" s="237" t="str">
        <f t="shared" si="662"/>
        <v>989</v>
      </c>
      <c r="AD3956" s="237" t="str">
        <f t="shared" si="663"/>
        <v>6105</v>
      </c>
      <c r="AE3956" s="237" t="s">
        <v>4301</v>
      </c>
      <c r="AF3956" s="237" t="s">
        <v>16694</v>
      </c>
      <c r="AG3956" s="237" t="str">
        <f t="shared" si="664"/>
        <v>大崎市古川福沼2丁目18番27号</v>
      </c>
      <c r="AH3956" s="237" t="s">
        <v>16695</v>
      </c>
      <c r="AI3956" s="237" t="s">
        <v>4680</v>
      </c>
      <c r="AJ3956" s="237" t="s">
        <v>260</v>
      </c>
    </row>
    <row r="3957" spans="1:36">
      <c r="A3957" s="237" t="str">
        <f t="shared" si="656"/>
        <v>0451500698放課後等デイサービス</v>
      </c>
      <c r="B3957" s="237" t="s">
        <v>16703</v>
      </c>
      <c r="C3957" s="237" t="s">
        <v>16704</v>
      </c>
      <c r="D3957" s="240" t="str">
        <f t="shared" si="657"/>
        <v>トクテイヒエイリカツドウホウジン　ユウア</v>
      </c>
      <c r="E3957" s="237" t="s">
        <v>4314</v>
      </c>
      <c r="F3957" s="237" t="str">
        <f t="shared" si="658"/>
        <v>989</v>
      </c>
      <c r="G3957" s="237" t="str">
        <f t="shared" si="659"/>
        <v>6225</v>
      </c>
      <c r="H3957" s="237" t="s">
        <v>16705</v>
      </c>
      <c r="I3957" s="237" t="str">
        <f t="shared" si="660"/>
        <v>大崎市古川塚目字屋敷１２１－２</v>
      </c>
      <c r="J3957" s="237" t="s">
        <v>16706</v>
      </c>
      <c r="K3957" s="237"/>
      <c r="L3957" s="237" t="s">
        <v>248</v>
      </c>
      <c r="M3957" s="237" t="s">
        <v>16707</v>
      </c>
      <c r="N3957" s="237" t="s">
        <v>16708</v>
      </c>
      <c r="O3957" s="237" t="s">
        <v>16709</v>
      </c>
      <c r="P3957" s="237" t="s">
        <v>4314</v>
      </c>
      <c r="Q3957" s="237" t="s">
        <v>4301</v>
      </c>
      <c r="R3957" s="237" t="s">
        <v>16710</v>
      </c>
      <c r="S3957" s="237" t="s">
        <v>16711</v>
      </c>
      <c r="T3957" s="237" t="s">
        <v>16711</v>
      </c>
      <c r="U3957" s="237" t="s">
        <v>16712</v>
      </c>
      <c r="V3957" s="237" t="s">
        <v>114</v>
      </c>
      <c r="W3957" s="237"/>
      <c r="X3957" s="237"/>
      <c r="Y3957" s="237" t="s">
        <v>16708</v>
      </c>
      <c r="Z3957" s="237" t="s">
        <v>16709</v>
      </c>
      <c r="AA3957" s="237" t="str">
        <f t="shared" si="661"/>
        <v>ホウカゴトウデイサービスユウア</v>
      </c>
      <c r="AB3957" s="237" t="s">
        <v>4314</v>
      </c>
      <c r="AC3957" s="237" t="str">
        <f t="shared" si="662"/>
        <v>989</v>
      </c>
      <c r="AD3957" s="237" t="str">
        <f t="shared" si="663"/>
        <v>6225</v>
      </c>
      <c r="AE3957" s="237" t="s">
        <v>4301</v>
      </c>
      <c r="AF3957" s="237" t="s">
        <v>16710</v>
      </c>
      <c r="AG3957" s="237" t="str">
        <f t="shared" si="664"/>
        <v>大崎市古川塚目字屋敷１２１番地２</v>
      </c>
      <c r="AH3957" s="237" t="s">
        <v>16711</v>
      </c>
      <c r="AI3957" s="237" t="s">
        <v>16711</v>
      </c>
      <c r="AJ3957" s="237" t="s">
        <v>260</v>
      </c>
    </row>
    <row r="3958" spans="1:36">
      <c r="A3958" s="237" t="str">
        <f t="shared" si="656"/>
        <v>0451500706放課後等デイサービス</v>
      </c>
      <c r="B3958" s="237" t="s">
        <v>4588</v>
      </c>
      <c r="C3958" s="237" t="s">
        <v>4589</v>
      </c>
      <c r="D3958" s="240" t="str">
        <f t="shared" si="657"/>
        <v>トクテイヒエイリカツドウホウジンドリーム・グリーン・プロジェクト</v>
      </c>
      <c r="E3958" s="237" t="s">
        <v>4590</v>
      </c>
      <c r="F3958" s="237" t="str">
        <f t="shared" si="658"/>
        <v>989</v>
      </c>
      <c r="G3958" s="237" t="str">
        <f t="shared" si="659"/>
        <v>6436</v>
      </c>
      <c r="H3958" s="237" t="s">
        <v>13631</v>
      </c>
      <c r="I3958" s="237" t="str">
        <f t="shared" si="660"/>
        <v>大崎市岩出山字二ノ構３－１</v>
      </c>
      <c r="J3958" s="237" t="s">
        <v>4601</v>
      </c>
      <c r="K3958" s="237" t="s">
        <v>4601</v>
      </c>
      <c r="L3958" s="237" t="s">
        <v>248</v>
      </c>
      <c r="M3958" s="237" t="s">
        <v>16713</v>
      </c>
      <c r="N3958" s="237" t="s">
        <v>16714</v>
      </c>
      <c r="O3958" s="237" t="s">
        <v>16715</v>
      </c>
      <c r="P3958" s="237" t="s">
        <v>4607</v>
      </c>
      <c r="Q3958" s="237" t="s">
        <v>4301</v>
      </c>
      <c r="R3958" s="237" t="s">
        <v>4597</v>
      </c>
      <c r="S3958" s="237" t="s">
        <v>16716</v>
      </c>
      <c r="T3958" s="237" t="s">
        <v>16716</v>
      </c>
      <c r="U3958" s="237" t="s">
        <v>16717</v>
      </c>
      <c r="V3958" s="237" t="s">
        <v>114</v>
      </c>
      <c r="W3958" s="237"/>
      <c r="X3958" s="237"/>
      <c r="Y3958" s="237" t="s">
        <v>16714</v>
      </c>
      <c r="Z3958" s="237" t="s">
        <v>16715</v>
      </c>
      <c r="AA3958" s="237" t="str">
        <f t="shared" si="661"/>
        <v>ユタンポポ</v>
      </c>
      <c r="AB3958" s="237" t="s">
        <v>4607</v>
      </c>
      <c r="AC3958" s="237" t="str">
        <f t="shared" si="662"/>
        <v>989</v>
      </c>
      <c r="AD3958" s="237" t="str">
        <f t="shared" si="663"/>
        <v>6802</v>
      </c>
      <c r="AE3958" s="237" t="s">
        <v>4301</v>
      </c>
      <c r="AF3958" s="237" t="s">
        <v>4597</v>
      </c>
      <c r="AG3958" s="237" t="str">
        <f t="shared" si="664"/>
        <v>大崎市鳴子温泉字末沢西４６番地１</v>
      </c>
      <c r="AH3958" s="237" t="s">
        <v>16716</v>
      </c>
      <c r="AI3958" s="237" t="s">
        <v>16716</v>
      </c>
      <c r="AJ3958" s="237" t="s">
        <v>260</v>
      </c>
    </row>
    <row r="3959" spans="1:36">
      <c r="A3959" s="237" t="str">
        <f t="shared" si="656"/>
        <v>0451500714放課後等デイサービス</v>
      </c>
      <c r="B3959" s="237" t="s">
        <v>16718</v>
      </c>
      <c r="C3959" s="237" t="s">
        <v>16719</v>
      </c>
      <c r="D3959" s="240" t="str">
        <f t="shared" si="657"/>
        <v>イッパンシャダンホウジン　クルル</v>
      </c>
      <c r="E3959" s="237" t="s">
        <v>4553</v>
      </c>
      <c r="F3959" s="237" t="str">
        <f t="shared" si="658"/>
        <v>989</v>
      </c>
      <c r="G3959" s="237" t="str">
        <f t="shared" si="659"/>
        <v>6135</v>
      </c>
      <c r="H3959" s="237" t="s">
        <v>16720</v>
      </c>
      <c r="I3959" s="237" t="str">
        <f t="shared" si="660"/>
        <v>大崎市古川稲葉４丁目２番２６号</v>
      </c>
      <c r="J3959" s="237" t="s">
        <v>16721</v>
      </c>
      <c r="K3959" s="237" t="s">
        <v>16721</v>
      </c>
      <c r="L3959" s="237" t="s">
        <v>901</v>
      </c>
      <c r="M3959" s="237" t="s">
        <v>16722</v>
      </c>
      <c r="N3959" s="237" t="s">
        <v>16723</v>
      </c>
      <c r="O3959" s="237" t="s">
        <v>16724</v>
      </c>
      <c r="P3959" s="237" t="s">
        <v>4553</v>
      </c>
      <c r="Q3959" s="237" t="s">
        <v>4301</v>
      </c>
      <c r="R3959" s="237" t="s">
        <v>16720</v>
      </c>
      <c r="S3959" s="237" t="s">
        <v>16721</v>
      </c>
      <c r="T3959" s="237" t="s">
        <v>16721</v>
      </c>
      <c r="U3959" s="237" t="s">
        <v>16725</v>
      </c>
      <c r="V3959" s="237" t="s">
        <v>114</v>
      </c>
      <c r="W3959" s="237"/>
      <c r="X3959" s="237"/>
      <c r="Y3959" s="237" t="s">
        <v>16723</v>
      </c>
      <c r="Z3959" s="237" t="s">
        <v>16724</v>
      </c>
      <c r="AA3959" s="237" t="str">
        <f t="shared" si="661"/>
        <v>ホウカゴトウデイサービス　クルル</v>
      </c>
      <c r="AB3959" s="237" t="s">
        <v>4553</v>
      </c>
      <c r="AC3959" s="237" t="str">
        <f t="shared" si="662"/>
        <v>989</v>
      </c>
      <c r="AD3959" s="237" t="str">
        <f t="shared" si="663"/>
        <v>6135</v>
      </c>
      <c r="AE3959" s="237" t="s">
        <v>4301</v>
      </c>
      <c r="AF3959" s="237" t="s">
        <v>16720</v>
      </c>
      <c r="AG3959" s="237" t="str">
        <f t="shared" si="664"/>
        <v>大崎市古川稲葉４丁目２番２６号</v>
      </c>
      <c r="AH3959" s="237" t="s">
        <v>16721</v>
      </c>
      <c r="AI3959" s="237" t="s">
        <v>16721</v>
      </c>
      <c r="AJ3959" s="237" t="s">
        <v>260</v>
      </c>
    </row>
    <row r="3960" spans="1:36">
      <c r="A3960" s="237" t="str">
        <f t="shared" si="656"/>
        <v>0451500722児童発達支援</v>
      </c>
      <c r="B3960" s="237" t="s">
        <v>16726</v>
      </c>
      <c r="C3960" s="237" t="s">
        <v>16727</v>
      </c>
      <c r="D3960" s="240" t="str">
        <f t="shared" si="657"/>
        <v>カブシキガイシャキー</v>
      </c>
      <c r="E3960" s="237" t="s">
        <v>16728</v>
      </c>
      <c r="F3960" s="237" t="str">
        <f t="shared" si="658"/>
        <v>920</v>
      </c>
      <c r="G3960" s="237" t="str">
        <f t="shared" si="659"/>
        <v>0901</v>
      </c>
      <c r="H3960" s="237" t="s">
        <v>16729</v>
      </c>
      <c r="I3960" s="237" t="str">
        <f t="shared" si="660"/>
        <v>石川県金沢市彦三町一丁目１３番７号</v>
      </c>
      <c r="J3960" s="237" t="s">
        <v>16730</v>
      </c>
      <c r="K3960" s="237" t="s">
        <v>16731</v>
      </c>
      <c r="L3960" s="237" t="s">
        <v>339</v>
      </c>
      <c r="M3960" s="237" t="s">
        <v>16732</v>
      </c>
      <c r="N3960" s="237" t="s">
        <v>16733</v>
      </c>
      <c r="O3960" s="237" t="s">
        <v>16734</v>
      </c>
      <c r="P3960" s="237" t="s">
        <v>16735</v>
      </c>
      <c r="Q3960" s="237" t="s">
        <v>4301</v>
      </c>
      <c r="R3960" s="237" t="s">
        <v>16736</v>
      </c>
      <c r="S3960" s="237" t="s">
        <v>16737</v>
      </c>
      <c r="T3960" s="237" t="s">
        <v>16738</v>
      </c>
      <c r="U3960" s="237" t="s">
        <v>16739</v>
      </c>
      <c r="V3960" s="237" t="s">
        <v>112</v>
      </c>
      <c r="W3960" s="237" t="s">
        <v>15933</v>
      </c>
      <c r="X3960" s="237"/>
      <c r="Y3960" s="237" t="s">
        <v>16733</v>
      </c>
      <c r="Z3960" s="237" t="s">
        <v>16734</v>
      </c>
      <c r="AA3960" s="237" t="str">
        <f t="shared" si="661"/>
        <v>キーズセカンド</v>
      </c>
      <c r="AB3960" s="237" t="s">
        <v>16735</v>
      </c>
      <c r="AC3960" s="237" t="str">
        <f t="shared" si="662"/>
        <v>989</v>
      </c>
      <c r="AD3960" s="237" t="str">
        <f t="shared" si="663"/>
        <v>6202</v>
      </c>
      <c r="AE3960" s="237" t="s">
        <v>4301</v>
      </c>
      <c r="AF3960" s="237" t="s">
        <v>16736</v>
      </c>
      <c r="AG3960" s="237" t="str">
        <f t="shared" si="664"/>
        <v>大崎市古川上中目西８０－３</v>
      </c>
      <c r="AH3960" s="237" t="s">
        <v>16740</v>
      </c>
      <c r="AI3960" s="237" t="s">
        <v>16738</v>
      </c>
      <c r="AJ3960" s="237" t="s">
        <v>260</v>
      </c>
    </row>
    <row r="3961" spans="1:36">
      <c r="A3961" s="237" t="str">
        <f t="shared" si="656"/>
        <v>0451500722放課後等デイサービス</v>
      </c>
      <c r="B3961" s="237" t="s">
        <v>16726</v>
      </c>
      <c r="C3961" s="237" t="s">
        <v>16727</v>
      </c>
      <c r="D3961" s="240" t="str">
        <f t="shared" si="657"/>
        <v>カブシキガイシャキー</v>
      </c>
      <c r="E3961" s="237" t="s">
        <v>16728</v>
      </c>
      <c r="F3961" s="237" t="str">
        <f t="shared" si="658"/>
        <v>920</v>
      </c>
      <c r="G3961" s="237" t="str">
        <f t="shared" si="659"/>
        <v>0901</v>
      </c>
      <c r="H3961" s="237" t="s">
        <v>16729</v>
      </c>
      <c r="I3961" s="237" t="str">
        <f t="shared" si="660"/>
        <v>石川県金沢市彦三町一丁目１３番７号</v>
      </c>
      <c r="J3961" s="237" t="s">
        <v>16730</v>
      </c>
      <c r="K3961" s="237" t="s">
        <v>16731</v>
      </c>
      <c r="L3961" s="237" t="s">
        <v>339</v>
      </c>
      <c r="M3961" s="237" t="s">
        <v>16732</v>
      </c>
      <c r="N3961" s="237" t="s">
        <v>16733</v>
      </c>
      <c r="O3961" s="237" t="s">
        <v>16734</v>
      </c>
      <c r="P3961" s="237" t="s">
        <v>16735</v>
      </c>
      <c r="Q3961" s="237" t="s">
        <v>4301</v>
      </c>
      <c r="R3961" s="237" t="s">
        <v>16736</v>
      </c>
      <c r="S3961" s="237" t="s">
        <v>16737</v>
      </c>
      <c r="T3961" s="237" t="s">
        <v>16738</v>
      </c>
      <c r="U3961" s="237" t="s">
        <v>16739</v>
      </c>
      <c r="V3961" s="237" t="s">
        <v>114</v>
      </c>
      <c r="W3961" s="237"/>
      <c r="X3961" s="237"/>
      <c r="Y3961" s="237" t="s">
        <v>16733</v>
      </c>
      <c r="Z3961" s="237" t="s">
        <v>16734</v>
      </c>
      <c r="AA3961" s="237" t="str">
        <f t="shared" si="661"/>
        <v>キーズセカンド</v>
      </c>
      <c r="AB3961" s="237" t="s">
        <v>16735</v>
      </c>
      <c r="AC3961" s="237" t="str">
        <f t="shared" si="662"/>
        <v>989</v>
      </c>
      <c r="AD3961" s="237" t="str">
        <f t="shared" si="663"/>
        <v>6202</v>
      </c>
      <c r="AE3961" s="237" t="s">
        <v>4301</v>
      </c>
      <c r="AF3961" s="237" t="s">
        <v>16736</v>
      </c>
      <c r="AG3961" s="237" t="str">
        <f t="shared" si="664"/>
        <v>大崎市古川上中目西８０－３</v>
      </c>
      <c r="AH3961" s="237" t="s">
        <v>16740</v>
      </c>
      <c r="AI3961" s="237" t="s">
        <v>16738</v>
      </c>
      <c r="AJ3961" s="237" t="s">
        <v>260</v>
      </c>
    </row>
    <row r="3962" spans="1:36">
      <c r="A3962" s="237" t="str">
        <f t="shared" si="656"/>
        <v>0451500730放課後等デイサービス</v>
      </c>
      <c r="B3962" s="237" t="s">
        <v>4828</v>
      </c>
      <c r="C3962" s="237" t="s">
        <v>16741</v>
      </c>
      <c r="D3962" s="240" t="str">
        <f t="shared" si="657"/>
        <v>ゴウドウカイシャリレーション</v>
      </c>
      <c r="E3962" s="237" t="s">
        <v>4830</v>
      </c>
      <c r="F3962" s="237" t="str">
        <f t="shared" si="658"/>
        <v>989</v>
      </c>
      <c r="G3962" s="237" t="str">
        <f t="shared" si="659"/>
        <v>6114</v>
      </c>
      <c r="H3962" s="237" t="s">
        <v>4831</v>
      </c>
      <c r="I3962" s="237" t="str">
        <f t="shared" si="660"/>
        <v>大崎市古川大幡字道上30番地8</v>
      </c>
      <c r="J3962" s="237" t="s">
        <v>16742</v>
      </c>
      <c r="K3962" s="237"/>
      <c r="L3962" s="237" t="s">
        <v>821</v>
      </c>
      <c r="M3962" s="237" t="s">
        <v>4833</v>
      </c>
      <c r="N3962" s="237" t="s">
        <v>16743</v>
      </c>
      <c r="O3962" s="237" t="s">
        <v>16744</v>
      </c>
      <c r="P3962" s="237" t="s">
        <v>16745</v>
      </c>
      <c r="Q3962" s="237" t="s">
        <v>4301</v>
      </c>
      <c r="R3962" s="237" t="s">
        <v>16746</v>
      </c>
      <c r="S3962" s="237" t="s">
        <v>16747</v>
      </c>
      <c r="T3962" s="237" t="s">
        <v>16748</v>
      </c>
      <c r="U3962" s="237" t="s">
        <v>16749</v>
      </c>
      <c r="V3962" s="237" t="s">
        <v>114</v>
      </c>
      <c r="W3962" s="237"/>
      <c r="X3962" s="237"/>
      <c r="Y3962" s="237" t="s">
        <v>16743</v>
      </c>
      <c r="Z3962" s="237" t="s">
        <v>16744</v>
      </c>
      <c r="AA3962" s="237" t="str">
        <f t="shared" si="661"/>
        <v>ホウカゴトウデイサービス　キズナ</v>
      </c>
      <c r="AB3962" s="237" t="s">
        <v>16745</v>
      </c>
      <c r="AC3962" s="237" t="str">
        <f t="shared" si="662"/>
        <v>989</v>
      </c>
      <c r="AD3962" s="237" t="str">
        <f t="shared" si="663"/>
        <v>6233</v>
      </c>
      <c r="AE3962" s="237" t="s">
        <v>4301</v>
      </c>
      <c r="AF3962" s="237" t="s">
        <v>16746</v>
      </c>
      <c r="AG3962" s="237" t="str">
        <f t="shared" si="664"/>
        <v>大崎市古川桜ノ目字沢目１０６－１</v>
      </c>
      <c r="AH3962" s="237" t="s">
        <v>16747</v>
      </c>
      <c r="AI3962" s="237" t="s">
        <v>16748</v>
      </c>
      <c r="AJ3962" s="237" t="s">
        <v>260</v>
      </c>
    </row>
    <row r="3963" spans="1:36">
      <c r="A3963" s="237" t="str">
        <f t="shared" si="656"/>
        <v>0451500748放課後等デイサービス</v>
      </c>
      <c r="B3963" s="237" t="s">
        <v>947</v>
      </c>
      <c r="C3963" s="237" t="s">
        <v>948</v>
      </c>
      <c r="D3963" s="240" t="str">
        <f t="shared" si="657"/>
        <v>トクテイヒエイリカツドウホウジンワーカーズコープ</v>
      </c>
      <c r="E3963" s="237" t="s">
        <v>949</v>
      </c>
      <c r="F3963" s="237" t="str">
        <f t="shared" si="658"/>
        <v>170</v>
      </c>
      <c r="G3963" s="237" t="str">
        <f t="shared" si="659"/>
        <v>0013</v>
      </c>
      <c r="H3963" s="237" t="s">
        <v>16129</v>
      </c>
      <c r="I3963" s="237" t="str">
        <f t="shared" si="660"/>
        <v>東京都豊島区東池袋1-44-3池袋ISPタマビル</v>
      </c>
      <c r="J3963" s="237" t="s">
        <v>951</v>
      </c>
      <c r="K3963" s="237" t="s">
        <v>952</v>
      </c>
      <c r="L3963" s="237" t="s">
        <v>901</v>
      </c>
      <c r="M3963" s="237" t="s">
        <v>953</v>
      </c>
      <c r="N3963" s="237" t="s">
        <v>16750</v>
      </c>
      <c r="O3963" s="237" t="s">
        <v>16751</v>
      </c>
      <c r="P3963" s="237" t="s">
        <v>16752</v>
      </c>
      <c r="Q3963" s="237" t="s">
        <v>4301</v>
      </c>
      <c r="R3963" s="237" t="s">
        <v>16753</v>
      </c>
      <c r="S3963" s="237" t="s">
        <v>16754</v>
      </c>
      <c r="T3963" s="237" t="s">
        <v>16755</v>
      </c>
      <c r="U3963" s="237" t="s">
        <v>16756</v>
      </c>
      <c r="V3963" s="237" t="s">
        <v>114</v>
      </c>
      <c r="W3963" s="237"/>
      <c r="X3963" s="237"/>
      <c r="Y3963" s="237" t="s">
        <v>16750</v>
      </c>
      <c r="Z3963" s="237" t="s">
        <v>16751</v>
      </c>
      <c r="AA3963" s="237" t="str">
        <f t="shared" si="661"/>
        <v>タジリチイキフクシジギョウショ　アグリキッズ</v>
      </c>
      <c r="AB3963" s="237" t="s">
        <v>16752</v>
      </c>
      <c r="AC3963" s="237" t="str">
        <f t="shared" si="662"/>
        <v>989</v>
      </c>
      <c r="AD3963" s="237" t="str">
        <f t="shared" si="663"/>
        <v>4414</v>
      </c>
      <c r="AE3963" s="237" t="s">
        <v>4301</v>
      </c>
      <c r="AF3963" s="237" t="s">
        <v>16753</v>
      </c>
      <c r="AG3963" s="237" t="str">
        <f t="shared" si="664"/>
        <v>大崎市田尻北牧目字牧目39-9</v>
      </c>
      <c r="AH3963" s="237" t="s">
        <v>16754</v>
      </c>
      <c r="AI3963" s="237" t="s">
        <v>16755</v>
      </c>
      <c r="AJ3963" s="237" t="s">
        <v>260</v>
      </c>
    </row>
    <row r="3964" spans="1:36">
      <c r="A3964" s="237" t="str">
        <f t="shared" si="656"/>
        <v>0451500763放課後等デイサービス</v>
      </c>
      <c r="B3964" s="237" t="s">
        <v>16726</v>
      </c>
      <c r="C3964" s="237" t="s">
        <v>16727</v>
      </c>
      <c r="D3964" s="240" t="str">
        <f t="shared" si="657"/>
        <v>カブシキガイシャキー</v>
      </c>
      <c r="E3964" s="237" t="s">
        <v>16728</v>
      </c>
      <c r="F3964" s="237" t="str">
        <f t="shared" si="658"/>
        <v>920</v>
      </c>
      <c r="G3964" s="237" t="str">
        <f t="shared" si="659"/>
        <v>0901</v>
      </c>
      <c r="H3964" s="237" t="s">
        <v>16729</v>
      </c>
      <c r="I3964" s="237" t="str">
        <f t="shared" si="660"/>
        <v>石川県金沢市彦三町一丁目１３番７号</v>
      </c>
      <c r="J3964" s="237" t="s">
        <v>16730</v>
      </c>
      <c r="K3964" s="237" t="s">
        <v>16731</v>
      </c>
      <c r="L3964" s="237" t="s">
        <v>339</v>
      </c>
      <c r="M3964" s="237" t="s">
        <v>16732</v>
      </c>
      <c r="N3964" s="237" t="s">
        <v>16757</v>
      </c>
      <c r="O3964" s="237" t="s">
        <v>16758</v>
      </c>
      <c r="P3964" s="237" t="s">
        <v>16735</v>
      </c>
      <c r="Q3964" s="237" t="s">
        <v>4301</v>
      </c>
      <c r="R3964" s="237" t="s">
        <v>16759</v>
      </c>
      <c r="S3964" s="237" t="s">
        <v>16740</v>
      </c>
      <c r="T3964" s="237" t="s">
        <v>16738</v>
      </c>
      <c r="U3964" s="237" t="s">
        <v>16760</v>
      </c>
      <c r="V3964" s="237" t="s">
        <v>114</v>
      </c>
      <c r="W3964" s="237"/>
      <c r="X3964" s="237"/>
      <c r="Y3964" s="237" t="s">
        <v>16757</v>
      </c>
      <c r="Z3964" s="237" t="s">
        <v>16758</v>
      </c>
      <c r="AA3964" s="237" t="str">
        <f t="shared" si="661"/>
        <v>キーズ　フォース</v>
      </c>
      <c r="AB3964" s="237" t="s">
        <v>16735</v>
      </c>
      <c r="AC3964" s="237" t="str">
        <f t="shared" si="662"/>
        <v>989</v>
      </c>
      <c r="AD3964" s="237" t="str">
        <f t="shared" si="663"/>
        <v>6202</v>
      </c>
      <c r="AE3964" s="237" t="s">
        <v>4301</v>
      </c>
      <c r="AF3964" s="237" t="s">
        <v>16759</v>
      </c>
      <c r="AG3964" s="237" t="str">
        <f t="shared" si="664"/>
        <v>大崎市古川上中目80</v>
      </c>
      <c r="AH3964" s="237" t="s">
        <v>16740</v>
      </c>
      <c r="AI3964" s="237" t="s">
        <v>16738</v>
      </c>
      <c r="AJ3964" s="237" t="s">
        <v>260</v>
      </c>
    </row>
    <row r="3965" spans="1:36">
      <c r="A3965" s="237" t="str">
        <f t="shared" si="656"/>
        <v>0451500771放課後等デイサービス</v>
      </c>
      <c r="B3965" s="237" t="s">
        <v>16761</v>
      </c>
      <c r="C3965" s="237" t="s">
        <v>16762</v>
      </c>
      <c r="D3965" s="240" t="str">
        <f t="shared" si="657"/>
        <v>トクテイヒエイリカツドウホウジンマナビノニワ</v>
      </c>
      <c r="E3965" s="237" t="s">
        <v>4793</v>
      </c>
      <c r="F3965" s="237" t="str">
        <f t="shared" si="658"/>
        <v>989</v>
      </c>
      <c r="G3965" s="237" t="str">
        <f t="shared" si="659"/>
        <v>6156</v>
      </c>
      <c r="H3965" s="237" t="s">
        <v>4794</v>
      </c>
      <c r="I3965" s="237" t="str">
        <f t="shared" si="660"/>
        <v>大崎市古川西館三丁目６番１６号</v>
      </c>
      <c r="J3965" s="237" t="s">
        <v>4795</v>
      </c>
      <c r="K3965" s="237"/>
      <c r="L3965" s="237" t="s">
        <v>248</v>
      </c>
      <c r="M3965" s="237" t="s">
        <v>4797</v>
      </c>
      <c r="N3965" s="237" t="s">
        <v>16763</v>
      </c>
      <c r="O3965" s="237" t="s">
        <v>16764</v>
      </c>
      <c r="P3965" s="237" t="s">
        <v>4793</v>
      </c>
      <c r="Q3965" s="237" t="s">
        <v>4301</v>
      </c>
      <c r="R3965" s="237" t="s">
        <v>4794</v>
      </c>
      <c r="S3965" s="237" t="s">
        <v>4795</v>
      </c>
      <c r="T3965" s="237"/>
      <c r="U3965" s="237" t="s">
        <v>16765</v>
      </c>
      <c r="V3965" s="237" t="s">
        <v>114</v>
      </c>
      <c r="W3965" s="237"/>
      <c r="X3965" s="237"/>
      <c r="Y3965" s="237" t="s">
        <v>16763</v>
      </c>
      <c r="Z3965" s="237" t="s">
        <v>16764</v>
      </c>
      <c r="AA3965" s="237" t="str">
        <f t="shared" si="661"/>
        <v>ホウカゴトウディサービス　プチマール</v>
      </c>
      <c r="AB3965" s="237" t="s">
        <v>4793</v>
      </c>
      <c r="AC3965" s="237" t="str">
        <f t="shared" si="662"/>
        <v>989</v>
      </c>
      <c r="AD3965" s="237" t="str">
        <f t="shared" si="663"/>
        <v>6156</v>
      </c>
      <c r="AE3965" s="237" t="s">
        <v>4301</v>
      </c>
      <c r="AF3965" s="237" t="s">
        <v>4794</v>
      </c>
      <c r="AG3965" s="237" t="str">
        <f t="shared" si="664"/>
        <v>大崎市古川西館三丁目６番１６号</v>
      </c>
      <c r="AH3965" s="237" t="s">
        <v>4795</v>
      </c>
      <c r="AI3965" s="237"/>
      <c r="AJ3965" s="237" t="s">
        <v>260</v>
      </c>
    </row>
    <row r="3966" spans="1:36">
      <c r="A3966" s="237" t="str">
        <f t="shared" si="656"/>
        <v>0451500789放課後等デイサービス</v>
      </c>
      <c r="B3966" s="237" t="s">
        <v>16766</v>
      </c>
      <c r="C3966" s="237" t="s">
        <v>16767</v>
      </c>
      <c r="D3966" s="240" t="str">
        <f t="shared" si="657"/>
        <v>イッパンシャダンホウジンモリノキ</v>
      </c>
      <c r="E3966" s="237" t="s">
        <v>16768</v>
      </c>
      <c r="F3966" s="237" t="str">
        <f t="shared" si="658"/>
        <v>989</v>
      </c>
      <c r="G3966" s="237" t="str">
        <f t="shared" si="659"/>
        <v>6811</v>
      </c>
      <c r="H3966" s="237" t="s">
        <v>16769</v>
      </c>
      <c r="I3966" s="237" t="str">
        <f t="shared" si="660"/>
        <v>大崎市鳴子温泉鷲ノ巣51番地3</v>
      </c>
      <c r="J3966" s="237" t="s">
        <v>16770</v>
      </c>
      <c r="K3966" s="237" t="s">
        <v>16770</v>
      </c>
      <c r="L3966" s="237" t="s">
        <v>901</v>
      </c>
      <c r="M3966" s="237" t="s">
        <v>16771</v>
      </c>
      <c r="N3966" s="237" t="s">
        <v>16772</v>
      </c>
      <c r="O3966" s="237" t="s">
        <v>16773</v>
      </c>
      <c r="P3966" s="237" t="s">
        <v>4607</v>
      </c>
      <c r="Q3966" s="237" t="s">
        <v>4301</v>
      </c>
      <c r="R3966" s="237" t="s">
        <v>16774</v>
      </c>
      <c r="S3966" s="237" t="s">
        <v>16775</v>
      </c>
      <c r="T3966" s="237" t="s">
        <v>16775</v>
      </c>
      <c r="U3966" s="237" t="s">
        <v>16776</v>
      </c>
      <c r="V3966" s="237" t="s">
        <v>114</v>
      </c>
      <c r="W3966" s="237"/>
      <c r="X3966" s="237"/>
      <c r="Y3966" s="237" t="s">
        <v>16772</v>
      </c>
      <c r="Z3966" s="237" t="s">
        <v>16773</v>
      </c>
      <c r="AA3966" s="237" t="str">
        <f t="shared" si="661"/>
        <v>ホウカゴトウデイサービス　モリノキ</v>
      </c>
      <c r="AB3966" s="237" t="s">
        <v>4607</v>
      </c>
      <c r="AC3966" s="237" t="str">
        <f t="shared" si="662"/>
        <v>989</v>
      </c>
      <c r="AD3966" s="237" t="str">
        <f t="shared" si="663"/>
        <v>6802</v>
      </c>
      <c r="AE3966" s="237" t="s">
        <v>4301</v>
      </c>
      <c r="AF3966" s="237" t="s">
        <v>16774</v>
      </c>
      <c r="AG3966" s="237" t="str">
        <f t="shared" si="664"/>
        <v>大崎市鳴子温泉末沢西56-10</v>
      </c>
      <c r="AH3966" s="237" t="s">
        <v>16775</v>
      </c>
      <c r="AI3966" s="237" t="s">
        <v>16775</v>
      </c>
      <c r="AJ3966" s="237" t="s">
        <v>260</v>
      </c>
    </row>
    <row r="3967" spans="1:36">
      <c r="A3967" s="237" t="str">
        <f t="shared" si="656"/>
        <v>0451500797放課後等デイサービス</v>
      </c>
      <c r="B3967" s="237" t="s">
        <v>16718</v>
      </c>
      <c r="C3967" s="237" t="s">
        <v>16719</v>
      </c>
      <c r="D3967" s="240" t="str">
        <f t="shared" si="657"/>
        <v>イッパンシャダンホウジン　クルル</v>
      </c>
      <c r="E3967" s="237" t="s">
        <v>4553</v>
      </c>
      <c r="F3967" s="237" t="str">
        <f t="shared" si="658"/>
        <v>989</v>
      </c>
      <c r="G3967" s="237" t="str">
        <f t="shared" si="659"/>
        <v>6135</v>
      </c>
      <c r="H3967" s="237" t="s">
        <v>16720</v>
      </c>
      <c r="I3967" s="237" t="str">
        <f t="shared" si="660"/>
        <v>大崎市古川稲葉４丁目２番２６号</v>
      </c>
      <c r="J3967" s="237" t="s">
        <v>16721</v>
      </c>
      <c r="K3967" s="237" t="s">
        <v>16721</v>
      </c>
      <c r="L3967" s="237" t="s">
        <v>901</v>
      </c>
      <c r="M3967" s="237" t="s">
        <v>16722</v>
      </c>
      <c r="N3967" s="237" t="s">
        <v>16777</v>
      </c>
      <c r="O3967" s="237" t="s">
        <v>16778</v>
      </c>
      <c r="P3967" s="237" t="s">
        <v>4596</v>
      </c>
      <c r="Q3967" s="237" t="s">
        <v>4301</v>
      </c>
      <c r="R3967" s="237" t="s">
        <v>16779</v>
      </c>
      <c r="S3967" s="237" t="s">
        <v>16780</v>
      </c>
      <c r="T3967" s="237" t="s">
        <v>16780</v>
      </c>
      <c r="U3967" s="237" t="s">
        <v>16781</v>
      </c>
      <c r="V3967" s="237" t="s">
        <v>114</v>
      </c>
      <c r="W3967" s="237"/>
      <c r="X3967" s="237"/>
      <c r="Y3967" s="237" t="s">
        <v>16777</v>
      </c>
      <c r="Z3967" s="237" t="s">
        <v>16778</v>
      </c>
      <c r="AA3967" s="237" t="str">
        <f t="shared" si="661"/>
        <v>ホウカゴトウデイサービス　アオイソライッポ</v>
      </c>
      <c r="AB3967" s="237" t="s">
        <v>4596</v>
      </c>
      <c r="AC3967" s="237" t="str">
        <f t="shared" si="662"/>
        <v>989</v>
      </c>
      <c r="AD3967" s="237" t="str">
        <f t="shared" si="663"/>
        <v>6435</v>
      </c>
      <c r="AE3967" s="237" t="s">
        <v>4301</v>
      </c>
      <c r="AF3967" s="237" t="s">
        <v>16779</v>
      </c>
      <c r="AG3967" s="237" t="str">
        <f t="shared" si="664"/>
        <v>大崎市岩出山字浦小路１０４－３</v>
      </c>
      <c r="AH3967" s="237" t="s">
        <v>16780</v>
      </c>
      <c r="AI3967" s="237" t="s">
        <v>16780</v>
      </c>
      <c r="AJ3967" s="237" t="s">
        <v>260</v>
      </c>
    </row>
    <row r="3968" spans="1:36">
      <c r="A3968" s="237" t="str">
        <f t="shared" si="656"/>
        <v>0451500805児童発達支援</v>
      </c>
      <c r="B3968" s="237" t="s">
        <v>16546</v>
      </c>
      <c r="C3968" s="237" t="s">
        <v>16547</v>
      </c>
      <c r="D3968" s="240" t="str">
        <f t="shared" si="657"/>
        <v>トクテイヒエイリカツドウホウジン　アンソレイユ</v>
      </c>
      <c r="E3968" s="237" t="s">
        <v>3416</v>
      </c>
      <c r="F3968" s="237" t="str">
        <f t="shared" si="658"/>
        <v>987</v>
      </c>
      <c r="G3968" s="237" t="str">
        <f t="shared" si="659"/>
        <v>0401</v>
      </c>
      <c r="H3968" s="237" t="s">
        <v>16534</v>
      </c>
      <c r="I3968" s="237" t="str">
        <f t="shared" si="660"/>
        <v>登米市南方町山成１８９番地２</v>
      </c>
      <c r="J3968" s="237" t="s">
        <v>14929</v>
      </c>
      <c r="K3968" s="237" t="s">
        <v>3703</v>
      </c>
      <c r="L3968" s="237" t="s">
        <v>248</v>
      </c>
      <c r="M3968" s="237" t="s">
        <v>3704</v>
      </c>
      <c r="N3968" s="237" t="s">
        <v>4859</v>
      </c>
      <c r="O3968" s="237" t="s">
        <v>4860</v>
      </c>
      <c r="P3968" s="237" t="s">
        <v>4861</v>
      </c>
      <c r="Q3968" s="237" t="s">
        <v>4301</v>
      </c>
      <c r="R3968" s="237" t="s">
        <v>4862</v>
      </c>
      <c r="S3968" s="237" t="s">
        <v>4863</v>
      </c>
      <c r="T3968" s="237" t="s">
        <v>4864</v>
      </c>
      <c r="U3968" s="237" t="s">
        <v>16782</v>
      </c>
      <c r="V3968" s="237" t="s">
        <v>112</v>
      </c>
      <c r="W3968" s="237" t="s">
        <v>15933</v>
      </c>
      <c r="X3968" s="237"/>
      <c r="Y3968" s="237" t="s">
        <v>4859</v>
      </c>
      <c r="Z3968" s="237" t="s">
        <v>4860</v>
      </c>
      <c r="AA3968" s="237" t="str">
        <f t="shared" si="661"/>
        <v>タキノウガタジギョウショホナミノサトリラン</v>
      </c>
      <c r="AB3968" s="237" t="s">
        <v>4861</v>
      </c>
      <c r="AC3968" s="237" t="str">
        <f t="shared" si="662"/>
        <v>989</v>
      </c>
      <c r="AD3968" s="237" t="str">
        <f t="shared" si="663"/>
        <v>6136</v>
      </c>
      <c r="AE3968" s="237" t="s">
        <v>4301</v>
      </c>
      <c r="AF3968" s="237" t="s">
        <v>4862</v>
      </c>
      <c r="AG3968" s="237" t="str">
        <f t="shared" si="664"/>
        <v>大崎市古川穂波8丁目17-11</v>
      </c>
      <c r="AH3968" s="237" t="s">
        <v>4863</v>
      </c>
      <c r="AI3968" s="237" t="s">
        <v>4864</v>
      </c>
      <c r="AJ3968" s="237" t="s">
        <v>260</v>
      </c>
    </row>
    <row r="3969" spans="1:36">
      <c r="A3969" s="237" t="str">
        <f t="shared" si="656"/>
        <v>0451500805放課後等デイサービス</v>
      </c>
      <c r="B3969" s="237" t="s">
        <v>16546</v>
      </c>
      <c r="C3969" s="237" t="s">
        <v>16547</v>
      </c>
      <c r="D3969" s="240" t="str">
        <f t="shared" si="657"/>
        <v>トクテイヒエイリカツドウホウジン　アンソレイユ</v>
      </c>
      <c r="E3969" s="237" t="s">
        <v>3416</v>
      </c>
      <c r="F3969" s="237" t="str">
        <f t="shared" si="658"/>
        <v>987</v>
      </c>
      <c r="G3969" s="237" t="str">
        <f t="shared" si="659"/>
        <v>0401</v>
      </c>
      <c r="H3969" s="237" t="s">
        <v>16534</v>
      </c>
      <c r="I3969" s="237" t="str">
        <f t="shared" si="660"/>
        <v>登米市南方町山成１８９番地２</v>
      </c>
      <c r="J3969" s="237" t="s">
        <v>14929</v>
      </c>
      <c r="K3969" s="237" t="s">
        <v>3703</v>
      </c>
      <c r="L3969" s="237" t="s">
        <v>248</v>
      </c>
      <c r="M3969" s="237" t="s">
        <v>3704</v>
      </c>
      <c r="N3969" s="237" t="s">
        <v>4859</v>
      </c>
      <c r="O3969" s="237" t="s">
        <v>4860</v>
      </c>
      <c r="P3969" s="237" t="s">
        <v>4861</v>
      </c>
      <c r="Q3969" s="237" t="s">
        <v>4301</v>
      </c>
      <c r="R3969" s="237" t="s">
        <v>4862</v>
      </c>
      <c r="S3969" s="237" t="s">
        <v>4863</v>
      </c>
      <c r="T3969" s="237" t="s">
        <v>4864</v>
      </c>
      <c r="U3969" s="237" t="s">
        <v>16782</v>
      </c>
      <c r="V3969" s="237" t="s">
        <v>114</v>
      </c>
      <c r="W3969" s="237"/>
      <c r="X3969" s="237"/>
      <c r="Y3969" s="237" t="s">
        <v>4859</v>
      </c>
      <c r="Z3969" s="237" t="s">
        <v>4860</v>
      </c>
      <c r="AA3969" s="237" t="str">
        <f t="shared" si="661"/>
        <v>タキノウガタジギョウショホナミノサトリラン</v>
      </c>
      <c r="AB3969" s="237" t="s">
        <v>4861</v>
      </c>
      <c r="AC3969" s="237" t="str">
        <f t="shared" si="662"/>
        <v>989</v>
      </c>
      <c r="AD3969" s="237" t="str">
        <f t="shared" si="663"/>
        <v>6136</v>
      </c>
      <c r="AE3969" s="237" t="s">
        <v>4301</v>
      </c>
      <c r="AF3969" s="237" t="s">
        <v>4862</v>
      </c>
      <c r="AG3969" s="237" t="str">
        <f t="shared" si="664"/>
        <v>大崎市古川穂波8丁目17-11</v>
      </c>
      <c r="AH3969" s="237" t="s">
        <v>4863</v>
      </c>
      <c r="AI3969" s="237" t="s">
        <v>4864</v>
      </c>
      <c r="AJ3969" s="237" t="s">
        <v>260</v>
      </c>
    </row>
    <row r="3970" spans="1:36">
      <c r="A3970" s="237" t="str">
        <f t="shared" si="656"/>
        <v>0451500813放課後等デイサービス</v>
      </c>
      <c r="B3970" s="237" t="s">
        <v>4828</v>
      </c>
      <c r="C3970" s="237" t="s">
        <v>16741</v>
      </c>
      <c r="D3970" s="240" t="str">
        <f t="shared" si="657"/>
        <v>ゴウドウカイシャリレーション</v>
      </c>
      <c r="E3970" s="237" t="s">
        <v>4830</v>
      </c>
      <c r="F3970" s="237" t="str">
        <f t="shared" si="658"/>
        <v>989</v>
      </c>
      <c r="G3970" s="237" t="str">
        <f t="shared" si="659"/>
        <v>6114</v>
      </c>
      <c r="H3970" s="237" t="s">
        <v>4831</v>
      </c>
      <c r="I3970" s="237" t="str">
        <f t="shared" si="660"/>
        <v>大崎市古川大幡字道上30番地8</v>
      </c>
      <c r="J3970" s="237" t="s">
        <v>16742</v>
      </c>
      <c r="K3970" s="237"/>
      <c r="L3970" s="237" t="s">
        <v>821</v>
      </c>
      <c r="M3970" s="237" t="s">
        <v>4833</v>
      </c>
      <c r="N3970" s="237" t="s">
        <v>16783</v>
      </c>
      <c r="O3970" s="237" t="s">
        <v>16784</v>
      </c>
      <c r="P3970" s="237" t="s">
        <v>4861</v>
      </c>
      <c r="Q3970" s="237" t="s">
        <v>4301</v>
      </c>
      <c r="R3970" s="237" t="s">
        <v>16785</v>
      </c>
      <c r="S3970" s="237" t="s">
        <v>16786</v>
      </c>
      <c r="T3970" s="237" t="s">
        <v>16787</v>
      </c>
      <c r="U3970" s="237" t="s">
        <v>16788</v>
      </c>
      <c r="V3970" s="237" t="s">
        <v>114</v>
      </c>
      <c r="W3970" s="237"/>
      <c r="X3970" s="237"/>
      <c r="Y3970" s="237" t="s">
        <v>16783</v>
      </c>
      <c r="Z3970" s="237" t="s">
        <v>16784</v>
      </c>
      <c r="AA3970" s="237" t="str">
        <f t="shared" si="661"/>
        <v>ホウカゴトウデイサービス　クロック</v>
      </c>
      <c r="AB3970" s="237" t="s">
        <v>4861</v>
      </c>
      <c r="AC3970" s="237" t="str">
        <f t="shared" si="662"/>
        <v>989</v>
      </c>
      <c r="AD3970" s="237" t="str">
        <f t="shared" si="663"/>
        <v>6136</v>
      </c>
      <c r="AE3970" s="237" t="s">
        <v>4301</v>
      </c>
      <c r="AF3970" s="237" t="s">
        <v>16785</v>
      </c>
      <c r="AG3970" s="237" t="str">
        <f t="shared" si="664"/>
        <v>大崎市古川穂波4丁目21－14</v>
      </c>
      <c r="AH3970" s="237" t="s">
        <v>16786</v>
      </c>
      <c r="AI3970" s="237" t="s">
        <v>16787</v>
      </c>
      <c r="AJ3970" s="237" t="s">
        <v>260</v>
      </c>
    </row>
    <row r="3971" spans="1:36">
      <c r="A3971" s="237" t="str">
        <f t="shared" si="656"/>
        <v>0451500821放課後等デイサービス</v>
      </c>
      <c r="B3971" s="237" t="s">
        <v>16789</v>
      </c>
      <c r="C3971" s="237" t="s">
        <v>16790</v>
      </c>
      <c r="D3971" s="240" t="str">
        <f t="shared" si="657"/>
        <v>イッパンシャダンホウジンココロン</v>
      </c>
      <c r="E3971" s="237" t="s">
        <v>6596</v>
      </c>
      <c r="F3971" s="237" t="str">
        <f t="shared" si="658"/>
        <v>987</v>
      </c>
      <c r="G3971" s="237" t="str">
        <f t="shared" si="659"/>
        <v>0121</v>
      </c>
      <c r="H3971" s="237" t="s">
        <v>16791</v>
      </c>
      <c r="I3971" s="237" t="str">
        <f t="shared" si="660"/>
        <v>遠田郡涌谷町涌谷字白畠1番地1</v>
      </c>
      <c r="J3971" s="237" t="s">
        <v>16792</v>
      </c>
      <c r="K3971" s="237" t="s">
        <v>16792</v>
      </c>
      <c r="L3971" s="237" t="s">
        <v>901</v>
      </c>
      <c r="M3971" s="237" t="s">
        <v>16793</v>
      </c>
      <c r="N3971" s="237" t="s">
        <v>16794</v>
      </c>
      <c r="O3971" s="237" t="s">
        <v>16795</v>
      </c>
      <c r="P3971" s="237" t="s">
        <v>4684</v>
      </c>
      <c r="Q3971" s="237" t="s">
        <v>4301</v>
      </c>
      <c r="R3971" s="237" t="s">
        <v>16796</v>
      </c>
      <c r="S3971" s="237" t="s">
        <v>16792</v>
      </c>
      <c r="T3971" s="237" t="s">
        <v>16792</v>
      </c>
      <c r="U3971" s="237" t="s">
        <v>16797</v>
      </c>
      <c r="V3971" s="237" t="s">
        <v>114</v>
      </c>
      <c r="W3971" s="237"/>
      <c r="X3971" s="237"/>
      <c r="Y3971" s="237" t="s">
        <v>16794</v>
      </c>
      <c r="Z3971" s="237" t="s">
        <v>16795</v>
      </c>
      <c r="AA3971" s="237" t="str">
        <f t="shared" si="661"/>
        <v>ホウカゴトウデイサービス　ココロンツー</v>
      </c>
      <c r="AB3971" s="237" t="s">
        <v>4684</v>
      </c>
      <c r="AC3971" s="237" t="str">
        <f t="shared" si="662"/>
        <v>987</v>
      </c>
      <c r="AD3971" s="237" t="str">
        <f t="shared" si="663"/>
        <v>1303</v>
      </c>
      <c r="AE3971" s="237" t="s">
        <v>4301</v>
      </c>
      <c r="AF3971" s="237" t="s">
        <v>16796</v>
      </c>
      <c r="AG3971" s="237" t="str">
        <f t="shared" si="664"/>
        <v>大崎市松山金谷字沢前３４－１</v>
      </c>
      <c r="AH3971" s="237" t="s">
        <v>16792</v>
      </c>
      <c r="AI3971" s="237" t="s">
        <v>16792</v>
      </c>
      <c r="AJ3971" s="237" t="s">
        <v>260</v>
      </c>
    </row>
    <row r="3972" spans="1:36">
      <c r="A3972" s="237" t="str">
        <f t="shared" si="656"/>
        <v>0451600027児童発達支援</v>
      </c>
      <c r="B3972" s="237" t="s">
        <v>16798</v>
      </c>
      <c r="C3972" s="237" t="s">
        <v>16799</v>
      </c>
      <c r="D3972" s="240" t="str">
        <f t="shared" si="657"/>
        <v>カブシキガイシャ　マナライブ</v>
      </c>
      <c r="E3972" s="237" t="s">
        <v>4887</v>
      </c>
      <c r="F3972" s="237" t="str">
        <f t="shared" si="658"/>
        <v>981</v>
      </c>
      <c r="G3972" s="237" t="str">
        <f t="shared" si="659"/>
        <v>3341</v>
      </c>
      <c r="H3972" s="237" t="s">
        <v>16800</v>
      </c>
      <c r="I3972" s="237" t="str">
        <f t="shared" si="660"/>
        <v>富谷市成田4丁目19-9</v>
      </c>
      <c r="J3972" s="237" t="s">
        <v>15098</v>
      </c>
      <c r="K3972" s="237"/>
      <c r="L3972" s="237" t="s">
        <v>339</v>
      </c>
      <c r="M3972" s="237" t="s">
        <v>15100</v>
      </c>
      <c r="N3972" s="237" t="s">
        <v>15101</v>
      </c>
      <c r="O3972" s="237" t="s">
        <v>15102</v>
      </c>
      <c r="P3972" s="237" t="s">
        <v>4887</v>
      </c>
      <c r="Q3972" s="237" t="s">
        <v>4894</v>
      </c>
      <c r="R3972" s="237" t="s">
        <v>16801</v>
      </c>
      <c r="S3972" s="237" t="s">
        <v>15098</v>
      </c>
      <c r="T3972" s="237" t="s">
        <v>15099</v>
      </c>
      <c r="U3972" s="237" t="s">
        <v>16802</v>
      </c>
      <c r="V3972" s="237" t="s">
        <v>112</v>
      </c>
      <c r="W3972" s="237" t="s">
        <v>15933</v>
      </c>
      <c r="X3972" s="237"/>
      <c r="Y3972" s="237" t="s">
        <v>15101</v>
      </c>
      <c r="Z3972" s="237" t="s">
        <v>15102</v>
      </c>
      <c r="AA3972" s="237" t="str">
        <f t="shared" si="661"/>
        <v>Ｑキャンプトミヤ</v>
      </c>
      <c r="AB3972" s="237" t="s">
        <v>4887</v>
      </c>
      <c r="AC3972" s="237" t="str">
        <f t="shared" si="662"/>
        <v>981</v>
      </c>
      <c r="AD3972" s="237" t="str">
        <f t="shared" si="663"/>
        <v>3341</v>
      </c>
      <c r="AE3972" s="237" t="s">
        <v>4894</v>
      </c>
      <c r="AF3972" s="237" t="s">
        <v>16801</v>
      </c>
      <c r="AG3972" s="237" t="str">
        <f t="shared" si="664"/>
        <v>富谷市成田４丁目１９－９</v>
      </c>
      <c r="AH3972" s="237" t="s">
        <v>15098</v>
      </c>
      <c r="AI3972" s="237" t="s">
        <v>15099</v>
      </c>
      <c r="AJ3972" s="237" t="s">
        <v>332</v>
      </c>
    </row>
    <row r="3973" spans="1:36">
      <c r="A3973" s="237" t="str">
        <f t="shared" si="656"/>
        <v>0451600027放課後等デイサービス</v>
      </c>
      <c r="B3973" s="237" t="s">
        <v>16798</v>
      </c>
      <c r="C3973" s="237" t="s">
        <v>16799</v>
      </c>
      <c r="D3973" s="240" t="str">
        <f t="shared" si="657"/>
        <v>カブシキガイシャ　マナライブ</v>
      </c>
      <c r="E3973" s="237" t="s">
        <v>4887</v>
      </c>
      <c r="F3973" s="237" t="str">
        <f t="shared" si="658"/>
        <v>981</v>
      </c>
      <c r="G3973" s="237" t="str">
        <f t="shared" si="659"/>
        <v>3341</v>
      </c>
      <c r="H3973" s="237" t="s">
        <v>16800</v>
      </c>
      <c r="I3973" s="237" t="str">
        <f t="shared" si="660"/>
        <v>富谷市成田4丁目19-9</v>
      </c>
      <c r="J3973" s="237" t="s">
        <v>15098</v>
      </c>
      <c r="K3973" s="237"/>
      <c r="L3973" s="237" t="s">
        <v>339</v>
      </c>
      <c r="M3973" s="237" t="s">
        <v>15100</v>
      </c>
      <c r="N3973" s="237" t="s">
        <v>15101</v>
      </c>
      <c r="O3973" s="237" t="s">
        <v>15102</v>
      </c>
      <c r="P3973" s="237" t="s">
        <v>4887</v>
      </c>
      <c r="Q3973" s="237" t="s">
        <v>4894</v>
      </c>
      <c r="R3973" s="237" t="s">
        <v>16801</v>
      </c>
      <c r="S3973" s="237" t="s">
        <v>15098</v>
      </c>
      <c r="T3973" s="237" t="s">
        <v>15099</v>
      </c>
      <c r="U3973" s="237" t="s">
        <v>16802</v>
      </c>
      <c r="V3973" s="237" t="s">
        <v>114</v>
      </c>
      <c r="W3973" s="237"/>
      <c r="X3973" s="237"/>
      <c r="Y3973" s="237" t="s">
        <v>15101</v>
      </c>
      <c r="Z3973" s="237" t="s">
        <v>15102</v>
      </c>
      <c r="AA3973" s="237" t="str">
        <f t="shared" si="661"/>
        <v>Ｑキャンプトミヤ</v>
      </c>
      <c r="AB3973" s="237" t="s">
        <v>4887</v>
      </c>
      <c r="AC3973" s="237" t="str">
        <f t="shared" si="662"/>
        <v>981</v>
      </c>
      <c r="AD3973" s="237" t="str">
        <f t="shared" si="663"/>
        <v>3341</v>
      </c>
      <c r="AE3973" s="237" t="s">
        <v>4894</v>
      </c>
      <c r="AF3973" s="237" t="s">
        <v>16801</v>
      </c>
      <c r="AG3973" s="237" t="str">
        <f t="shared" si="664"/>
        <v>富谷市成田４丁目１９－９</v>
      </c>
      <c r="AH3973" s="237" t="s">
        <v>15098</v>
      </c>
      <c r="AI3973" s="237" t="s">
        <v>15099</v>
      </c>
      <c r="AJ3973" s="237" t="s">
        <v>332</v>
      </c>
    </row>
    <row r="3974" spans="1:36">
      <c r="A3974" s="237" t="str">
        <f t="shared" si="656"/>
        <v>0451600043放課後等デイサービス</v>
      </c>
      <c r="B3974" s="237" t="s">
        <v>16803</v>
      </c>
      <c r="C3974" s="237" t="s">
        <v>16804</v>
      </c>
      <c r="D3974" s="240" t="str">
        <f t="shared" si="657"/>
        <v>カブシキガイシャエスアイエムコーポレーション</v>
      </c>
      <c r="E3974" s="237" t="s">
        <v>16805</v>
      </c>
      <c r="F3974" s="237" t="str">
        <f t="shared" si="658"/>
        <v>981</v>
      </c>
      <c r="G3974" s="237" t="str">
        <f t="shared" si="659"/>
        <v>3205</v>
      </c>
      <c r="H3974" s="237" t="s">
        <v>16806</v>
      </c>
      <c r="I3974" s="237" t="str">
        <f t="shared" si="660"/>
        <v>仙台市泉区紫山２丁目１５番地の１７</v>
      </c>
      <c r="J3974" s="237" t="s">
        <v>16807</v>
      </c>
      <c r="K3974" s="237" t="s">
        <v>16807</v>
      </c>
      <c r="L3974" s="237" t="s">
        <v>339</v>
      </c>
      <c r="M3974" s="237" t="s">
        <v>16808</v>
      </c>
      <c r="N3974" s="237" t="s">
        <v>16809</v>
      </c>
      <c r="O3974" s="237" t="s">
        <v>16810</v>
      </c>
      <c r="P3974" s="237" t="s">
        <v>15344</v>
      </c>
      <c r="Q3974" s="237" t="s">
        <v>4894</v>
      </c>
      <c r="R3974" s="237" t="s">
        <v>16811</v>
      </c>
      <c r="S3974" s="237" t="s">
        <v>16812</v>
      </c>
      <c r="T3974" s="237" t="s">
        <v>16812</v>
      </c>
      <c r="U3974" s="237" t="s">
        <v>16813</v>
      </c>
      <c r="V3974" s="237" t="s">
        <v>114</v>
      </c>
      <c r="W3974" s="237"/>
      <c r="X3974" s="237"/>
      <c r="Y3974" s="237" t="s">
        <v>16809</v>
      </c>
      <c r="Z3974" s="237" t="s">
        <v>16810</v>
      </c>
      <c r="AA3974" s="237" t="str">
        <f t="shared" si="661"/>
        <v>ウンドウリョウイクトタイケンガクシュウ「ピースノモリ」アカイシダイ</v>
      </c>
      <c r="AB3974" s="237" t="s">
        <v>15344</v>
      </c>
      <c r="AC3974" s="237" t="str">
        <f t="shared" si="662"/>
        <v>981</v>
      </c>
      <c r="AD3974" s="237" t="str">
        <f t="shared" si="663"/>
        <v>3332</v>
      </c>
      <c r="AE3974" s="237" t="s">
        <v>4894</v>
      </c>
      <c r="AF3974" s="237" t="s">
        <v>16811</v>
      </c>
      <c r="AG3974" s="237" t="str">
        <f t="shared" si="664"/>
        <v>富谷市明石台五丁目34-11</v>
      </c>
      <c r="AH3974" s="237" t="s">
        <v>16812</v>
      </c>
      <c r="AI3974" s="237" t="s">
        <v>16812</v>
      </c>
      <c r="AJ3974" s="237" t="s">
        <v>260</v>
      </c>
    </row>
    <row r="3975" spans="1:36">
      <c r="A3975" s="237" t="str">
        <f t="shared" si="656"/>
        <v>0451600050児童発達支援</v>
      </c>
      <c r="B3975" s="237" t="s">
        <v>16814</v>
      </c>
      <c r="C3975" s="237" t="s">
        <v>16815</v>
      </c>
      <c r="D3975" s="240" t="str">
        <f t="shared" si="657"/>
        <v>カブシキガイシャ　ウエルリソース</v>
      </c>
      <c r="E3975" s="237" t="s">
        <v>16816</v>
      </c>
      <c r="F3975" s="237" t="str">
        <f t="shared" si="658"/>
        <v>176</v>
      </c>
      <c r="G3975" s="237" t="str">
        <f t="shared" si="659"/>
        <v>0013</v>
      </c>
      <c r="H3975" s="237" t="s">
        <v>16817</v>
      </c>
      <c r="I3975" s="237" t="str">
        <f t="shared" si="660"/>
        <v>東京都練馬区豊玉中二丁目１５－９</v>
      </c>
      <c r="J3975" s="237" t="s">
        <v>16818</v>
      </c>
      <c r="K3975" s="237" t="s">
        <v>16819</v>
      </c>
      <c r="L3975" s="237" t="s">
        <v>339</v>
      </c>
      <c r="M3975" s="237" t="s">
        <v>16820</v>
      </c>
      <c r="N3975" s="237" t="s">
        <v>16821</v>
      </c>
      <c r="O3975" s="237" t="s">
        <v>16822</v>
      </c>
      <c r="P3975" s="237" t="s">
        <v>16823</v>
      </c>
      <c r="Q3975" s="237" t="s">
        <v>4894</v>
      </c>
      <c r="R3975" s="237" t="s">
        <v>16824</v>
      </c>
      <c r="S3975" s="237" t="s">
        <v>16818</v>
      </c>
      <c r="T3975" s="237" t="s">
        <v>16819</v>
      </c>
      <c r="U3975" s="237" t="s">
        <v>16825</v>
      </c>
      <c r="V3975" s="237" t="s">
        <v>112</v>
      </c>
      <c r="W3975" s="237" t="s">
        <v>15933</v>
      </c>
      <c r="X3975" s="237"/>
      <c r="Y3975" s="237" t="s">
        <v>16821</v>
      </c>
      <c r="Z3975" s="237" t="s">
        <v>16822</v>
      </c>
      <c r="AA3975" s="237" t="str">
        <f t="shared" si="661"/>
        <v>ウンドウガクシュウシエンキョウシツ　ソラ・フネ　カミサクラギ</v>
      </c>
      <c r="AB3975" s="237" t="s">
        <v>16823</v>
      </c>
      <c r="AC3975" s="237" t="str">
        <f t="shared" si="662"/>
        <v>981</v>
      </c>
      <c r="AD3975" s="237" t="str">
        <f t="shared" si="663"/>
        <v>3328</v>
      </c>
      <c r="AE3975" s="237" t="s">
        <v>4894</v>
      </c>
      <c r="AF3975" s="237" t="s">
        <v>16824</v>
      </c>
      <c r="AG3975" s="237" t="str">
        <f t="shared" si="664"/>
        <v>富谷市上桜木一丁目３７－１</v>
      </c>
      <c r="AH3975" s="237" t="s">
        <v>16826</v>
      </c>
      <c r="AI3975" s="237" t="s">
        <v>16827</v>
      </c>
      <c r="AJ3975" s="237" t="s">
        <v>260</v>
      </c>
    </row>
    <row r="3976" spans="1:36">
      <c r="A3976" s="237" t="str">
        <f t="shared" si="656"/>
        <v>0451600050放課後等デイサービス</v>
      </c>
      <c r="B3976" s="237" t="s">
        <v>16814</v>
      </c>
      <c r="C3976" s="237" t="s">
        <v>16815</v>
      </c>
      <c r="D3976" s="240" t="str">
        <f t="shared" si="657"/>
        <v>カブシキガイシャ　ウエルリソース</v>
      </c>
      <c r="E3976" s="237" t="s">
        <v>16816</v>
      </c>
      <c r="F3976" s="237" t="str">
        <f t="shared" si="658"/>
        <v>176</v>
      </c>
      <c r="G3976" s="237" t="str">
        <f t="shared" si="659"/>
        <v>0013</v>
      </c>
      <c r="H3976" s="237" t="s">
        <v>16817</v>
      </c>
      <c r="I3976" s="237" t="str">
        <f t="shared" si="660"/>
        <v>東京都練馬区豊玉中二丁目１５－９</v>
      </c>
      <c r="J3976" s="237" t="s">
        <v>16818</v>
      </c>
      <c r="K3976" s="237" t="s">
        <v>16819</v>
      </c>
      <c r="L3976" s="237" t="s">
        <v>339</v>
      </c>
      <c r="M3976" s="237" t="s">
        <v>16820</v>
      </c>
      <c r="N3976" s="237" t="s">
        <v>16821</v>
      </c>
      <c r="O3976" s="237" t="s">
        <v>16822</v>
      </c>
      <c r="P3976" s="237" t="s">
        <v>16823</v>
      </c>
      <c r="Q3976" s="237" t="s">
        <v>4894</v>
      </c>
      <c r="R3976" s="237" t="s">
        <v>16824</v>
      </c>
      <c r="S3976" s="237" t="s">
        <v>16818</v>
      </c>
      <c r="T3976" s="237" t="s">
        <v>16819</v>
      </c>
      <c r="U3976" s="237" t="s">
        <v>16825</v>
      </c>
      <c r="V3976" s="237" t="s">
        <v>114</v>
      </c>
      <c r="W3976" s="237"/>
      <c r="X3976" s="237"/>
      <c r="Y3976" s="237" t="s">
        <v>16821</v>
      </c>
      <c r="Z3976" s="237" t="s">
        <v>16822</v>
      </c>
      <c r="AA3976" s="237" t="str">
        <f t="shared" si="661"/>
        <v>ウンドウガクシュウシエンキョウシツ　ソラ・フネ　カミサクラギ</v>
      </c>
      <c r="AB3976" s="237" t="s">
        <v>16823</v>
      </c>
      <c r="AC3976" s="237" t="str">
        <f t="shared" si="662"/>
        <v>981</v>
      </c>
      <c r="AD3976" s="237" t="str">
        <f t="shared" si="663"/>
        <v>3328</v>
      </c>
      <c r="AE3976" s="237" t="s">
        <v>4894</v>
      </c>
      <c r="AF3976" s="237" t="s">
        <v>16824</v>
      </c>
      <c r="AG3976" s="237" t="str">
        <f t="shared" si="664"/>
        <v>富谷市上桜木一丁目３７－１</v>
      </c>
      <c r="AH3976" s="237" t="s">
        <v>16826</v>
      </c>
      <c r="AI3976" s="237" t="s">
        <v>16827</v>
      </c>
      <c r="AJ3976" s="237" t="s">
        <v>260</v>
      </c>
    </row>
    <row r="3977" spans="1:36">
      <c r="A3977" s="237" t="str">
        <f t="shared" si="656"/>
        <v>0451600068児童発達支援</v>
      </c>
      <c r="B3977" s="237" t="s">
        <v>16828</v>
      </c>
      <c r="C3977" s="237" t="s">
        <v>16829</v>
      </c>
      <c r="D3977" s="240" t="str">
        <f t="shared" si="657"/>
        <v>カブシキガイシャ　ミヤギジドウフクシサービス</v>
      </c>
      <c r="E3977" s="237" t="s">
        <v>4932</v>
      </c>
      <c r="F3977" s="237" t="str">
        <f t="shared" si="658"/>
        <v>981</v>
      </c>
      <c r="G3977" s="237" t="str">
        <f t="shared" si="659"/>
        <v>3352</v>
      </c>
      <c r="H3977" s="237" t="s">
        <v>16830</v>
      </c>
      <c r="I3977" s="237" t="str">
        <f t="shared" si="660"/>
        <v>富谷市富ケ丘一丁目２７番２０号1階エスコートタウン富谷Ｅ</v>
      </c>
      <c r="J3977" s="237" t="s">
        <v>16831</v>
      </c>
      <c r="K3977" s="237" t="s">
        <v>16832</v>
      </c>
      <c r="L3977" s="237" t="s">
        <v>339</v>
      </c>
      <c r="M3977" s="237" t="s">
        <v>16833</v>
      </c>
      <c r="N3977" s="237" t="s">
        <v>16834</v>
      </c>
      <c r="O3977" s="237" t="s">
        <v>16835</v>
      </c>
      <c r="P3977" s="237" t="s">
        <v>4932</v>
      </c>
      <c r="Q3977" s="237" t="s">
        <v>4894</v>
      </c>
      <c r="R3977" s="237" t="s">
        <v>16836</v>
      </c>
      <c r="S3977" s="237" t="s">
        <v>16831</v>
      </c>
      <c r="T3977" s="237" t="s">
        <v>16832</v>
      </c>
      <c r="U3977" s="237" t="s">
        <v>16837</v>
      </c>
      <c r="V3977" s="237" t="s">
        <v>112</v>
      </c>
      <c r="W3977" s="237" t="s">
        <v>15933</v>
      </c>
      <c r="X3977" s="237"/>
      <c r="Y3977" s="237" t="s">
        <v>16834</v>
      </c>
      <c r="Z3977" s="237" t="s">
        <v>16835</v>
      </c>
      <c r="AA3977" s="237" t="str">
        <f t="shared" si="661"/>
        <v>ミンナｔｏサンポ　エスコートトミヤ</v>
      </c>
      <c r="AB3977" s="237" t="s">
        <v>4932</v>
      </c>
      <c r="AC3977" s="237" t="str">
        <f t="shared" si="662"/>
        <v>981</v>
      </c>
      <c r="AD3977" s="237" t="str">
        <f t="shared" si="663"/>
        <v>3352</v>
      </c>
      <c r="AE3977" s="237" t="s">
        <v>4894</v>
      </c>
      <c r="AF3977" s="237" t="s">
        <v>16836</v>
      </c>
      <c r="AG3977" s="237" t="str">
        <f t="shared" si="664"/>
        <v>富谷市富ヶ丘一丁目２７番２０号1階エスコートタウン富谷Ｅ</v>
      </c>
      <c r="AH3977" s="237" t="s">
        <v>16831</v>
      </c>
      <c r="AI3977" s="237" t="s">
        <v>16832</v>
      </c>
      <c r="AJ3977" s="237" t="s">
        <v>260</v>
      </c>
    </row>
    <row r="3978" spans="1:36">
      <c r="A3978" s="237" t="str">
        <f t="shared" si="656"/>
        <v>0451600068放課後等デイサービス</v>
      </c>
      <c r="B3978" s="237" t="s">
        <v>16828</v>
      </c>
      <c r="C3978" s="237" t="s">
        <v>16829</v>
      </c>
      <c r="D3978" s="240" t="str">
        <f t="shared" si="657"/>
        <v>カブシキガイシャ　ミヤギジドウフクシサービス</v>
      </c>
      <c r="E3978" s="237" t="s">
        <v>4932</v>
      </c>
      <c r="F3978" s="237" t="str">
        <f t="shared" si="658"/>
        <v>981</v>
      </c>
      <c r="G3978" s="237" t="str">
        <f t="shared" si="659"/>
        <v>3352</v>
      </c>
      <c r="H3978" s="237" t="s">
        <v>16830</v>
      </c>
      <c r="I3978" s="237" t="str">
        <f t="shared" si="660"/>
        <v>富谷市富ケ丘一丁目２７番２０号1階エスコートタウン富谷Ｅ</v>
      </c>
      <c r="J3978" s="237" t="s">
        <v>16831</v>
      </c>
      <c r="K3978" s="237" t="s">
        <v>16832</v>
      </c>
      <c r="L3978" s="237" t="s">
        <v>339</v>
      </c>
      <c r="M3978" s="237" t="s">
        <v>16833</v>
      </c>
      <c r="N3978" s="237" t="s">
        <v>16834</v>
      </c>
      <c r="O3978" s="237" t="s">
        <v>16835</v>
      </c>
      <c r="P3978" s="237" t="s">
        <v>4932</v>
      </c>
      <c r="Q3978" s="237" t="s">
        <v>4894</v>
      </c>
      <c r="R3978" s="237" t="s">
        <v>16836</v>
      </c>
      <c r="S3978" s="237" t="s">
        <v>16831</v>
      </c>
      <c r="T3978" s="237" t="s">
        <v>16832</v>
      </c>
      <c r="U3978" s="237" t="s">
        <v>16837</v>
      </c>
      <c r="V3978" s="237" t="s">
        <v>114</v>
      </c>
      <c r="W3978" s="237"/>
      <c r="X3978" s="237"/>
      <c r="Y3978" s="237" t="s">
        <v>16834</v>
      </c>
      <c r="Z3978" s="237" t="s">
        <v>16835</v>
      </c>
      <c r="AA3978" s="237" t="str">
        <f t="shared" si="661"/>
        <v>ミンナｔｏサンポ　エスコートトミヤ</v>
      </c>
      <c r="AB3978" s="237" t="s">
        <v>4932</v>
      </c>
      <c r="AC3978" s="237" t="str">
        <f t="shared" si="662"/>
        <v>981</v>
      </c>
      <c r="AD3978" s="237" t="str">
        <f t="shared" si="663"/>
        <v>3352</v>
      </c>
      <c r="AE3978" s="237" t="s">
        <v>4894</v>
      </c>
      <c r="AF3978" s="237" t="s">
        <v>16836</v>
      </c>
      <c r="AG3978" s="237" t="str">
        <f t="shared" si="664"/>
        <v>富谷市富ヶ丘一丁目２７番２０号1階エスコートタウン富谷Ｅ</v>
      </c>
      <c r="AH3978" s="237" t="s">
        <v>16831</v>
      </c>
      <c r="AI3978" s="237" t="s">
        <v>16832</v>
      </c>
      <c r="AJ3978" s="237" t="s">
        <v>260</v>
      </c>
    </row>
    <row r="3979" spans="1:36">
      <c r="A3979" s="237" t="str">
        <f t="shared" si="656"/>
        <v>0452100019放課後等デイサービス</v>
      </c>
      <c r="B3979" s="237" t="s">
        <v>16838</v>
      </c>
      <c r="C3979" s="237" t="s">
        <v>16839</v>
      </c>
      <c r="D3979" s="240" t="str">
        <f t="shared" si="657"/>
        <v>カブシキガイシャ　ココシフレ</v>
      </c>
      <c r="E3979" s="237" t="s">
        <v>16840</v>
      </c>
      <c r="F3979" s="237" t="str">
        <f t="shared" si="658"/>
        <v>989</v>
      </c>
      <c r="G3979" s="237" t="str">
        <f t="shared" si="659"/>
        <v>0851</v>
      </c>
      <c r="H3979" s="237" t="s">
        <v>16841</v>
      </c>
      <c r="I3979" s="237" t="str">
        <f t="shared" si="660"/>
        <v>刈田郡蔵王町大字曲竹字田中４５番地１１</v>
      </c>
      <c r="J3979" s="237" t="s">
        <v>16842</v>
      </c>
      <c r="K3979" s="237" t="s">
        <v>16843</v>
      </c>
      <c r="L3979" s="237" t="s">
        <v>339</v>
      </c>
      <c r="M3979" s="237" t="s">
        <v>16844</v>
      </c>
      <c r="N3979" s="237" t="s">
        <v>16845</v>
      </c>
      <c r="O3979" s="237" t="s">
        <v>16846</v>
      </c>
      <c r="P3979" s="237" t="s">
        <v>16847</v>
      </c>
      <c r="Q3979" s="237" t="s">
        <v>5001</v>
      </c>
      <c r="R3979" s="237" t="s">
        <v>16848</v>
      </c>
      <c r="S3979" s="237" t="s">
        <v>16849</v>
      </c>
      <c r="T3979" s="237" t="s">
        <v>16850</v>
      </c>
      <c r="U3979" s="237" t="s">
        <v>16851</v>
      </c>
      <c r="V3979" s="237" t="s">
        <v>114</v>
      </c>
      <c r="W3979" s="237"/>
      <c r="X3979" s="237"/>
      <c r="Y3979" s="237" t="s">
        <v>16845</v>
      </c>
      <c r="Z3979" s="237" t="s">
        <v>16846</v>
      </c>
      <c r="AA3979" s="237" t="str">
        <f t="shared" si="661"/>
        <v>ホウカゴトウデイサービス　ココシフレザオウ</v>
      </c>
      <c r="AB3979" s="237" t="s">
        <v>16847</v>
      </c>
      <c r="AC3979" s="237" t="str">
        <f t="shared" si="662"/>
        <v>989</v>
      </c>
      <c r="AD3979" s="237" t="str">
        <f t="shared" si="663"/>
        <v>0842</v>
      </c>
      <c r="AE3979" s="237" t="s">
        <v>5001</v>
      </c>
      <c r="AF3979" s="237" t="s">
        <v>16848</v>
      </c>
      <c r="AG3979" s="237" t="str">
        <f t="shared" si="664"/>
        <v>刈田郡蔵王町大字塩沢字上野２９番地２１</v>
      </c>
      <c r="AH3979" s="237" t="s">
        <v>16849</v>
      </c>
      <c r="AI3979" s="237" t="s">
        <v>16850</v>
      </c>
      <c r="AJ3979" s="237" t="s">
        <v>260</v>
      </c>
    </row>
    <row r="3980" spans="1:36">
      <c r="A3980" s="237" t="str">
        <f t="shared" si="656"/>
        <v>0452200355児童発達支援</v>
      </c>
      <c r="B3980" s="237" t="s">
        <v>5105</v>
      </c>
      <c r="C3980" s="237" t="s">
        <v>5106</v>
      </c>
      <c r="D3980" s="240" t="str">
        <f t="shared" si="657"/>
        <v>シバタマチ</v>
      </c>
      <c r="E3980" s="237" t="s">
        <v>3509</v>
      </c>
      <c r="F3980" s="237" t="str">
        <f t="shared" si="658"/>
        <v>989</v>
      </c>
      <c r="G3980" s="237" t="str">
        <f t="shared" si="659"/>
        <v>1601</v>
      </c>
      <c r="H3980" s="237" t="s">
        <v>16852</v>
      </c>
      <c r="I3980" s="237" t="str">
        <f t="shared" si="660"/>
        <v>柴田郡柴田町船岡中央２丁目３－４５</v>
      </c>
      <c r="J3980" s="237" t="s">
        <v>5109</v>
      </c>
      <c r="K3980" s="237" t="s">
        <v>5110</v>
      </c>
      <c r="L3980" s="237" t="s">
        <v>5111</v>
      </c>
      <c r="M3980" s="237" t="s">
        <v>5112</v>
      </c>
      <c r="N3980" s="237" t="s">
        <v>16853</v>
      </c>
      <c r="O3980" s="237" t="s">
        <v>16854</v>
      </c>
      <c r="P3980" s="237" t="s">
        <v>5115</v>
      </c>
      <c r="Q3980" s="237" t="s">
        <v>5082</v>
      </c>
      <c r="R3980" s="237" t="s">
        <v>5116</v>
      </c>
      <c r="S3980" s="237" t="s">
        <v>5117</v>
      </c>
      <c r="T3980" s="237" t="s">
        <v>16855</v>
      </c>
      <c r="U3980" s="237" t="s">
        <v>16856</v>
      </c>
      <c r="V3980" s="237" t="s">
        <v>112</v>
      </c>
      <c r="W3980" s="237" t="s">
        <v>15933</v>
      </c>
      <c r="X3980" s="237"/>
      <c r="Y3980" s="237" t="s">
        <v>16853</v>
      </c>
      <c r="Z3980" s="237" t="s">
        <v>16854</v>
      </c>
      <c r="AA3980" s="237" t="str">
        <f t="shared" si="661"/>
        <v>シバタマチショウガイジツウエンシセツムツミガクエン</v>
      </c>
      <c r="AB3980" s="237" t="s">
        <v>5115</v>
      </c>
      <c r="AC3980" s="237" t="str">
        <f t="shared" si="662"/>
        <v>989</v>
      </c>
      <c r="AD3980" s="237" t="str">
        <f t="shared" si="663"/>
        <v>1741</v>
      </c>
      <c r="AE3980" s="237" t="s">
        <v>5082</v>
      </c>
      <c r="AF3980" s="237" t="s">
        <v>5116</v>
      </c>
      <c r="AG3980" s="237" t="str">
        <f t="shared" si="664"/>
        <v>柴田郡柴田町富沢字青木町６－２</v>
      </c>
      <c r="AH3980" s="237" t="s">
        <v>5117</v>
      </c>
      <c r="AI3980" s="237" t="s">
        <v>16855</v>
      </c>
      <c r="AJ3980" s="237" t="s">
        <v>260</v>
      </c>
    </row>
    <row r="3981" spans="1:36">
      <c r="A3981" s="237" t="str">
        <f t="shared" si="656"/>
        <v>0452200363放課後等デイサービス</v>
      </c>
      <c r="B3981" s="237" t="s">
        <v>5105</v>
      </c>
      <c r="C3981" s="237" t="s">
        <v>5106</v>
      </c>
      <c r="D3981" s="240" t="str">
        <f t="shared" si="657"/>
        <v>シバタマチ</v>
      </c>
      <c r="E3981" s="237" t="s">
        <v>3509</v>
      </c>
      <c r="F3981" s="237" t="str">
        <f t="shared" si="658"/>
        <v>989</v>
      </c>
      <c r="G3981" s="237" t="str">
        <f t="shared" si="659"/>
        <v>1601</v>
      </c>
      <c r="H3981" s="237" t="s">
        <v>16852</v>
      </c>
      <c r="I3981" s="237" t="str">
        <f t="shared" si="660"/>
        <v>柴田郡柴田町船岡中央２丁目３－４５</v>
      </c>
      <c r="J3981" s="237" t="s">
        <v>5109</v>
      </c>
      <c r="K3981" s="237" t="s">
        <v>5110</v>
      </c>
      <c r="L3981" s="237" t="s">
        <v>5111</v>
      </c>
      <c r="M3981" s="237" t="s">
        <v>5112</v>
      </c>
      <c r="N3981" s="237" t="s">
        <v>5119</v>
      </c>
      <c r="O3981" s="237" t="s">
        <v>16857</v>
      </c>
      <c r="P3981" s="237" t="s">
        <v>5115</v>
      </c>
      <c r="Q3981" s="237" t="s">
        <v>5082</v>
      </c>
      <c r="R3981" s="237" t="s">
        <v>5116</v>
      </c>
      <c r="S3981" s="237" t="s">
        <v>5117</v>
      </c>
      <c r="T3981" s="237" t="s">
        <v>5117</v>
      </c>
      <c r="U3981" s="237" t="s">
        <v>16858</v>
      </c>
      <c r="V3981" s="237" t="s">
        <v>114</v>
      </c>
      <c r="W3981" s="237"/>
      <c r="X3981" s="237"/>
      <c r="Y3981" s="237" t="s">
        <v>5119</v>
      </c>
      <c r="Z3981" s="237" t="s">
        <v>16857</v>
      </c>
      <c r="AA3981" s="237" t="str">
        <f t="shared" si="661"/>
        <v>シンシンショウガイジシセツムツミガクエン</v>
      </c>
      <c r="AB3981" s="237" t="s">
        <v>5115</v>
      </c>
      <c r="AC3981" s="237" t="str">
        <f t="shared" si="662"/>
        <v>989</v>
      </c>
      <c r="AD3981" s="237" t="str">
        <f t="shared" si="663"/>
        <v>1741</v>
      </c>
      <c r="AE3981" s="237" t="s">
        <v>5082</v>
      </c>
      <c r="AF3981" s="237" t="s">
        <v>5116</v>
      </c>
      <c r="AG3981" s="237" t="str">
        <f t="shared" si="664"/>
        <v>柴田郡柴田町富沢字青木町６－２</v>
      </c>
      <c r="AH3981" s="237" t="s">
        <v>5117</v>
      </c>
      <c r="AI3981" s="237" t="s">
        <v>5117</v>
      </c>
      <c r="AJ3981" s="237" t="s">
        <v>332</v>
      </c>
    </row>
    <row r="3982" spans="1:36">
      <c r="A3982" s="237" t="str">
        <f t="shared" si="656"/>
        <v>0452210024放課後等デイサービス</v>
      </c>
      <c r="B3982" s="237" t="s">
        <v>16859</v>
      </c>
      <c r="C3982" s="237" t="s">
        <v>16860</v>
      </c>
      <c r="D3982" s="240" t="str">
        <f t="shared" si="657"/>
        <v>トクテイヒエイリカツドウホウジンアイノハナ</v>
      </c>
      <c r="E3982" s="237" t="s">
        <v>5285</v>
      </c>
      <c r="F3982" s="237" t="str">
        <f t="shared" si="658"/>
        <v>989</v>
      </c>
      <c r="G3982" s="237" t="str">
        <f t="shared" si="659"/>
        <v>1201</v>
      </c>
      <c r="H3982" s="237" t="s">
        <v>5286</v>
      </c>
      <c r="I3982" s="237" t="str">
        <f t="shared" si="660"/>
        <v>柴田郡大河原町大谷字戸ノ内前２１－１</v>
      </c>
      <c r="J3982" s="237" t="s">
        <v>5287</v>
      </c>
      <c r="K3982" s="237" t="s">
        <v>5287</v>
      </c>
      <c r="L3982" s="237" t="s">
        <v>248</v>
      </c>
      <c r="M3982" s="237" t="s">
        <v>16861</v>
      </c>
      <c r="N3982" s="237" t="s">
        <v>16862</v>
      </c>
      <c r="O3982" s="237" t="s">
        <v>16863</v>
      </c>
      <c r="P3982" s="237" t="s">
        <v>5285</v>
      </c>
      <c r="Q3982" s="237" t="s">
        <v>5141</v>
      </c>
      <c r="R3982" s="237" t="s">
        <v>5286</v>
      </c>
      <c r="S3982" s="237" t="s">
        <v>5287</v>
      </c>
      <c r="T3982" s="237" t="s">
        <v>5287</v>
      </c>
      <c r="U3982" s="237" t="s">
        <v>16864</v>
      </c>
      <c r="V3982" s="237" t="s">
        <v>114</v>
      </c>
      <c r="W3982" s="237"/>
      <c r="X3982" s="237"/>
      <c r="Y3982" s="237" t="s">
        <v>16862</v>
      </c>
      <c r="Z3982" s="237" t="s">
        <v>16865</v>
      </c>
      <c r="AA3982" s="237" t="str">
        <f t="shared" si="661"/>
        <v>ホウカゴトウデイサービスアイノハナ</v>
      </c>
      <c r="AB3982" s="237" t="s">
        <v>5285</v>
      </c>
      <c r="AC3982" s="237" t="str">
        <f t="shared" si="662"/>
        <v>989</v>
      </c>
      <c r="AD3982" s="237" t="str">
        <f t="shared" si="663"/>
        <v>1201</v>
      </c>
      <c r="AE3982" s="237" t="s">
        <v>5141</v>
      </c>
      <c r="AF3982" s="237" t="s">
        <v>5286</v>
      </c>
      <c r="AG3982" s="237" t="str">
        <f t="shared" si="664"/>
        <v>柴田郡大河原町大谷字戸ノ内前２１－１</v>
      </c>
      <c r="AH3982" s="237" t="s">
        <v>5287</v>
      </c>
      <c r="AI3982" s="237" t="s">
        <v>5287</v>
      </c>
      <c r="AJ3982" s="237" t="s">
        <v>260</v>
      </c>
    </row>
    <row r="3983" spans="1:36">
      <c r="A3983" s="237" t="str">
        <f t="shared" si="656"/>
        <v>0452220031放課後等デイサービス</v>
      </c>
      <c r="B3983" s="237" t="s">
        <v>5299</v>
      </c>
      <c r="C3983" s="237" t="s">
        <v>5300</v>
      </c>
      <c r="D3983" s="240" t="str">
        <f t="shared" si="657"/>
        <v>エーシーイーカブシキガイシャ</v>
      </c>
      <c r="E3983" s="237" t="s">
        <v>5013</v>
      </c>
      <c r="F3983" s="237" t="str">
        <f t="shared" si="658"/>
        <v>989</v>
      </c>
      <c r="G3983" s="237" t="str">
        <f t="shared" si="659"/>
        <v>0841</v>
      </c>
      <c r="H3983" s="237" t="s">
        <v>5301</v>
      </c>
      <c r="I3983" s="237" t="str">
        <f t="shared" si="660"/>
        <v>刈田郡蔵王町大字小村崎字大久保２０番地１</v>
      </c>
      <c r="J3983" s="237" t="s">
        <v>5302</v>
      </c>
      <c r="K3983" s="237"/>
      <c r="L3983" s="237" t="s">
        <v>339</v>
      </c>
      <c r="M3983" s="237" t="s">
        <v>5303</v>
      </c>
      <c r="N3983" s="237" t="s">
        <v>15136</v>
      </c>
      <c r="O3983" s="237" t="s">
        <v>15137</v>
      </c>
      <c r="P3983" s="237" t="s">
        <v>5123</v>
      </c>
      <c r="Q3983" s="237" t="s">
        <v>5082</v>
      </c>
      <c r="R3983" s="237" t="s">
        <v>15138</v>
      </c>
      <c r="S3983" s="237" t="s">
        <v>15139</v>
      </c>
      <c r="T3983" s="237" t="s">
        <v>15139</v>
      </c>
      <c r="U3983" s="237" t="s">
        <v>16866</v>
      </c>
      <c r="V3983" s="237" t="s">
        <v>114</v>
      </c>
      <c r="W3983" s="237"/>
      <c r="X3983" s="237"/>
      <c r="Y3983" s="237" t="s">
        <v>16867</v>
      </c>
      <c r="Z3983" s="237" t="s">
        <v>16868</v>
      </c>
      <c r="AA3983" s="237" t="str">
        <f t="shared" si="661"/>
        <v>バンビ・アイランドフナオカ</v>
      </c>
      <c r="AB3983" s="237" t="s">
        <v>5123</v>
      </c>
      <c r="AC3983" s="237" t="str">
        <f t="shared" si="662"/>
        <v>989</v>
      </c>
      <c r="AD3983" s="237" t="str">
        <f t="shared" si="663"/>
        <v>1604</v>
      </c>
      <c r="AE3983" s="237" t="s">
        <v>5082</v>
      </c>
      <c r="AF3983" s="237" t="s">
        <v>16869</v>
      </c>
      <c r="AG3983" s="237" t="str">
        <f t="shared" si="664"/>
        <v>柴田郡柴田町船岡東３丁目11-3アネックス船岡Ａ</v>
      </c>
      <c r="AH3983" s="237" t="s">
        <v>16369</v>
      </c>
      <c r="AI3983" s="237" t="s">
        <v>16870</v>
      </c>
      <c r="AJ3983" s="237" t="s">
        <v>260</v>
      </c>
    </row>
    <row r="3984" spans="1:36">
      <c r="A3984" s="237" t="str">
        <f t="shared" si="656"/>
        <v>0452220072放課後等デイサービス</v>
      </c>
      <c r="B3984" s="237" t="s">
        <v>5258</v>
      </c>
      <c r="C3984" s="237" t="s">
        <v>5259</v>
      </c>
      <c r="D3984" s="240" t="str">
        <f t="shared" si="657"/>
        <v>ユウゲンガイシャケイ</v>
      </c>
      <c r="E3984" s="237" t="s">
        <v>5260</v>
      </c>
      <c r="F3984" s="237" t="str">
        <f t="shared" si="658"/>
        <v>989</v>
      </c>
      <c r="G3984" s="237" t="str">
        <f t="shared" si="659"/>
        <v>1273</v>
      </c>
      <c r="H3984" s="237" t="s">
        <v>5398</v>
      </c>
      <c r="I3984" s="237" t="str">
        <f t="shared" si="660"/>
        <v>柴田郡大河原町字西桜町２２番地の３</v>
      </c>
      <c r="J3984" s="237"/>
      <c r="K3984" s="237"/>
      <c r="L3984" s="237" t="s">
        <v>339</v>
      </c>
      <c r="M3984" s="237" t="s">
        <v>16871</v>
      </c>
      <c r="N3984" s="237" t="s">
        <v>16872</v>
      </c>
      <c r="O3984" s="237" t="s">
        <v>16873</v>
      </c>
      <c r="P3984" s="237" t="s">
        <v>5267</v>
      </c>
      <c r="Q3984" s="237" t="s">
        <v>5141</v>
      </c>
      <c r="R3984" s="237" t="s">
        <v>5328</v>
      </c>
      <c r="S3984" s="237" t="s">
        <v>5325</v>
      </c>
      <c r="T3984" s="237" t="s">
        <v>5326</v>
      </c>
      <c r="U3984" s="237" t="s">
        <v>16874</v>
      </c>
      <c r="V3984" s="237" t="s">
        <v>114</v>
      </c>
      <c r="W3984" s="237"/>
      <c r="X3984" s="237"/>
      <c r="Y3984" s="237" t="s">
        <v>16872</v>
      </c>
      <c r="Z3984" s="237" t="s">
        <v>16873</v>
      </c>
      <c r="AA3984" s="237" t="str">
        <f t="shared" si="661"/>
        <v>ホウカゴトウデイサービス　サポートミナミサクラ</v>
      </c>
      <c r="AB3984" s="237" t="s">
        <v>5267</v>
      </c>
      <c r="AC3984" s="237" t="str">
        <f t="shared" si="662"/>
        <v>989</v>
      </c>
      <c r="AD3984" s="237" t="str">
        <f t="shared" si="663"/>
        <v>1272</v>
      </c>
      <c r="AE3984" s="237" t="s">
        <v>5141</v>
      </c>
      <c r="AF3984" s="237" t="s">
        <v>16875</v>
      </c>
      <c r="AG3984" s="237" t="str">
        <f t="shared" si="664"/>
        <v>柴田郡大河原町南桜町4番地2西桜町13番地8(9891273)</v>
      </c>
      <c r="AH3984" s="237" t="s">
        <v>5325</v>
      </c>
      <c r="AI3984" s="237"/>
      <c r="AJ3984" s="237" t="s">
        <v>260</v>
      </c>
    </row>
    <row r="3985" spans="1:36">
      <c r="A3985" s="237" t="str">
        <f t="shared" si="656"/>
        <v>0452220080放課後等デイサービス</v>
      </c>
      <c r="B3985" s="237" t="s">
        <v>5429</v>
      </c>
      <c r="C3985" s="237" t="s">
        <v>5430</v>
      </c>
      <c r="D3985" s="240" t="str">
        <f t="shared" si="657"/>
        <v>ユウゲンガイシャ　ケイ</v>
      </c>
      <c r="E3985" s="237" t="s">
        <v>5260</v>
      </c>
      <c r="F3985" s="237" t="str">
        <f t="shared" si="658"/>
        <v>989</v>
      </c>
      <c r="G3985" s="237" t="str">
        <f t="shared" si="659"/>
        <v>1273</v>
      </c>
      <c r="H3985" s="237" t="s">
        <v>5431</v>
      </c>
      <c r="I3985" s="237" t="str">
        <f t="shared" si="660"/>
        <v>柴田郡大河原町西桜町22番地3</v>
      </c>
      <c r="J3985" s="237" t="s">
        <v>5262</v>
      </c>
      <c r="K3985" s="237" t="s">
        <v>5263</v>
      </c>
      <c r="L3985" s="237" t="s">
        <v>339</v>
      </c>
      <c r="M3985" s="237" t="s">
        <v>5264</v>
      </c>
      <c r="N3985" s="237" t="s">
        <v>5432</v>
      </c>
      <c r="O3985" s="237" t="s">
        <v>5433</v>
      </c>
      <c r="P3985" s="237" t="s">
        <v>5267</v>
      </c>
      <c r="Q3985" s="237" t="s">
        <v>5141</v>
      </c>
      <c r="R3985" s="237" t="s">
        <v>5328</v>
      </c>
      <c r="S3985" s="237" t="s">
        <v>5325</v>
      </c>
      <c r="T3985" s="237" t="s">
        <v>5326</v>
      </c>
      <c r="U3985" s="237" t="s">
        <v>16876</v>
      </c>
      <c r="V3985" s="237" t="s">
        <v>114</v>
      </c>
      <c r="W3985" s="237"/>
      <c r="X3985" s="237"/>
      <c r="Y3985" s="237" t="s">
        <v>5432</v>
      </c>
      <c r="Z3985" s="237" t="s">
        <v>5433</v>
      </c>
      <c r="AA3985" s="237" t="str">
        <f t="shared" si="661"/>
        <v>ミナミザクラデイサービスセンター</v>
      </c>
      <c r="AB3985" s="237" t="s">
        <v>5267</v>
      </c>
      <c r="AC3985" s="237" t="str">
        <f t="shared" si="662"/>
        <v>989</v>
      </c>
      <c r="AD3985" s="237" t="str">
        <f t="shared" si="663"/>
        <v>1272</v>
      </c>
      <c r="AE3985" s="237" t="s">
        <v>5141</v>
      </c>
      <c r="AF3985" s="237" t="s">
        <v>5328</v>
      </c>
      <c r="AG3985" s="237" t="str">
        <f t="shared" si="664"/>
        <v>柴田郡大河原町南桜町4番地2</v>
      </c>
      <c r="AH3985" s="237" t="s">
        <v>5325</v>
      </c>
      <c r="AI3985" s="237" t="s">
        <v>5326</v>
      </c>
      <c r="AJ3985" s="237" t="s">
        <v>260</v>
      </c>
    </row>
    <row r="3986" spans="1:36">
      <c r="A3986" s="237" t="str">
        <f t="shared" si="656"/>
        <v>0452220098放課後等デイサービス</v>
      </c>
      <c r="B3986" s="237" t="s">
        <v>8000</v>
      </c>
      <c r="C3986" s="237" t="s">
        <v>16877</v>
      </c>
      <c r="D3986" s="240" t="str">
        <f t="shared" si="657"/>
        <v>ホットファームカブシキガイシャ</v>
      </c>
      <c r="E3986" s="237" t="s">
        <v>5334</v>
      </c>
      <c r="F3986" s="237" t="str">
        <f t="shared" si="658"/>
        <v>989</v>
      </c>
      <c r="G3986" s="237" t="str">
        <f t="shared" si="659"/>
        <v>1754</v>
      </c>
      <c r="H3986" s="237" t="s">
        <v>16878</v>
      </c>
      <c r="I3986" s="237" t="str">
        <f t="shared" si="660"/>
        <v>柴田郡柴田町槻木白幡2丁目4-1</v>
      </c>
      <c r="J3986" s="237" t="s">
        <v>5406</v>
      </c>
      <c r="K3986" s="237" t="s">
        <v>8002</v>
      </c>
      <c r="L3986" s="237" t="s">
        <v>339</v>
      </c>
      <c r="M3986" s="237" t="s">
        <v>5380</v>
      </c>
      <c r="N3986" s="237" t="s">
        <v>16879</v>
      </c>
      <c r="O3986" s="237" t="s">
        <v>16880</v>
      </c>
      <c r="P3986" s="237" t="s">
        <v>5334</v>
      </c>
      <c r="Q3986" s="237" t="s">
        <v>5082</v>
      </c>
      <c r="R3986" s="237" t="s">
        <v>16878</v>
      </c>
      <c r="S3986" s="237" t="s">
        <v>5406</v>
      </c>
      <c r="T3986" s="237" t="s">
        <v>8002</v>
      </c>
      <c r="U3986" s="237" t="s">
        <v>16881</v>
      </c>
      <c r="V3986" s="237" t="s">
        <v>114</v>
      </c>
      <c r="W3986" s="237"/>
      <c r="X3986" s="237"/>
      <c r="Y3986" s="237" t="s">
        <v>16879</v>
      </c>
      <c r="Z3986" s="237" t="s">
        <v>16880</v>
      </c>
      <c r="AA3986" s="237" t="str">
        <f t="shared" si="661"/>
        <v>ホットルームツキノキ</v>
      </c>
      <c r="AB3986" s="237" t="s">
        <v>5334</v>
      </c>
      <c r="AC3986" s="237" t="str">
        <f t="shared" si="662"/>
        <v>989</v>
      </c>
      <c r="AD3986" s="237" t="str">
        <f t="shared" si="663"/>
        <v>1754</v>
      </c>
      <c r="AE3986" s="237" t="s">
        <v>5082</v>
      </c>
      <c r="AF3986" s="237" t="s">
        <v>16878</v>
      </c>
      <c r="AG3986" s="237" t="str">
        <f t="shared" si="664"/>
        <v>柴田郡柴田町槻木白幡2丁目4-1</v>
      </c>
      <c r="AH3986" s="237" t="s">
        <v>5406</v>
      </c>
      <c r="AI3986" s="237" t="s">
        <v>8002</v>
      </c>
      <c r="AJ3986" s="237" t="s">
        <v>260</v>
      </c>
    </row>
    <row r="3987" spans="1:36">
      <c r="A3987" s="237" t="str">
        <f t="shared" si="656"/>
        <v>0452220106放課後等デイサービス</v>
      </c>
      <c r="B3987" s="237" t="s">
        <v>8000</v>
      </c>
      <c r="C3987" s="237" t="s">
        <v>16877</v>
      </c>
      <c r="D3987" s="240" t="str">
        <f t="shared" si="657"/>
        <v>ホットファームカブシキガイシャ</v>
      </c>
      <c r="E3987" s="237" t="s">
        <v>5334</v>
      </c>
      <c r="F3987" s="237" t="str">
        <f t="shared" si="658"/>
        <v>989</v>
      </c>
      <c r="G3987" s="237" t="str">
        <f t="shared" si="659"/>
        <v>1754</v>
      </c>
      <c r="H3987" s="237" t="s">
        <v>16878</v>
      </c>
      <c r="I3987" s="237" t="str">
        <f t="shared" si="660"/>
        <v>柴田郡柴田町槻木白幡2丁目4-1</v>
      </c>
      <c r="J3987" s="237" t="s">
        <v>5406</v>
      </c>
      <c r="K3987" s="237" t="s">
        <v>8002</v>
      </c>
      <c r="L3987" s="237" t="s">
        <v>339</v>
      </c>
      <c r="M3987" s="237" t="s">
        <v>5380</v>
      </c>
      <c r="N3987" s="237" t="s">
        <v>16882</v>
      </c>
      <c r="O3987" s="237" t="s">
        <v>16883</v>
      </c>
      <c r="P3987" s="237" t="s">
        <v>3509</v>
      </c>
      <c r="Q3987" s="237" t="s">
        <v>5082</v>
      </c>
      <c r="R3987" s="237" t="s">
        <v>5437</v>
      </c>
      <c r="S3987" s="237" t="s">
        <v>5438</v>
      </c>
      <c r="T3987" s="237" t="s">
        <v>5439</v>
      </c>
      <c r="U3987" s="237" t="s">
        <v>16884</v>
      </c>
      <c r="V3987" s="237" t="s">
        <v>114</v>
      </c>
      <c r="W3987" s="237"/>
      <c r="X3987" s="237"/>
      <c r="Y3987" s="237" t="s">
        <v>16882</v>
      </c>
      <c r="Z3987" s="237" t="s">
        <v>16883</v>
      </c>
      <c r="AA3987" s="237" t="str">
        <f t="shared" si="661"/>
        <v>ホットルームフナオカ</v>
      </c>
      <c r="AB3987" s="237" t="s">
        <v>3509</v>
      </c>
      <c r="AC3987" s="237" t="str">
        <f t="shared" si="662"/>
        <v>989</v>
      </c>
      <c r="AD3987" s="237" t="str">
        <f t="shared" si="663"/>
        <v>1601</v>
      </c>
      <c r="AE3987" s="237" t="s">
        <v>5082</v>
      </c>
      <c r="AF3987" s="237" t="s">
        <v>5437</v>
      </c>
      <c r="AG3987" s="237" t="str">
        <f t="shared" si="664"/>
        <v>柴田郡柴田町船岡中央2丁目4-2</v>
      </c>
      <c r="AH3987" s="237" t="s">
        <v>5438</v>
      </c>
      <c r="AI3987" s="237" t="s">
        <v>5439</v>
      </c>
      <c r="AJ3987" s="237" t="s">
        <v>260</v>
      </c>
    </row>
    <row r="3988" spans="1:36">
      <c r="A3988" s="237" t="str">
        <f t="shared" si="656"/>
        <v>0452400179児童発達支援</v>
      </c>
      <c r="B3988" s="237" t="s">
        <v>5482</v>
      </c>
      <c r="C3988" s="237" t="s">
        <v>5483</v>
      </c>
      <c r="D3988" s="240" t="str">
        <f t="shared" si="657"/>
        <v>ワタリチョウ</v>
      </c>
      <c r="E3988" s="237" t="s">
        <v>16885</v>
      </c>
      <c r="F3988" s="237" t="str">
        <f t="shared" si="658"/>
        <v>989</v>
      </c>
      <c r="G3988" s="237" t="str">
        <f t="shared" si="659"/>
        <v>2333</v>
      </c>
      <c r="H3988" s="237" t="s">
        <v>16886</v>
      </c>
      <c r="I3988" s="237" t="str">
        <f t="shared" si="660"/>
        <v>亘理郡亘理町字悠里１番地</v>
      </c>
      <c r="J3988" s="237" t="s">
        <v>5486</v>
      </c>
      <c r="K3988" s="237" t="s">
        <v>5487</v>
      </c>
      <c r="L3988" s="237" t="s">
        <v>5111</v>
      </c>
      <c r="M3988" s="237" t="s">
        <v>5489</v>
      </c>
      <c r="N3988" s="237" t="s">
        <v>5525</v>
      </c>
      <c r="O3988" s="237" t="s">
        <v>5526</v>
      </c>
      <c r="P3988" s="237" t="s">
        <v>16887</v>
      </c>
      <c r="Q3988" s="237" t="s">
        <v>5492</v>
      </c>
      <c r="R3988" s="237" t="s">
        <v>16888</v>
      </c>
      <c r="S3988" s="237" t="s">
        <v>5528</v>
      </c>
      <c r="T3988" s="237" t="s">
        <v>5528</v>
      </c>
      <c r="U3988" s="237" t="s">
        <v>16889</v>
      </c>
      <c r="V3988" s="237" t="s">
        <v>112</v>
      </c>
      <c r="W3988" s="237" t="s">
        <v>15933</v>
      </c>
      <c r="X3988" s="237"/>
      <c r="Y3988" s="237" t="s">
        <v>5525</v>
      </c>
      <c r="Z3988" s="237" t="s">
        <v>5526</v>
      </c>
      <c r="AA3988" s="237" t="str">
        <f t="shared" si="661"/>
        <v>ワタリチョウフタスギエン</v>
      </c>
      <c r="AB3988" s="237" t="s">
        <v>16887</v>
      </c>
      <c r="AC3988" s="237" t="str">
        <f t="shared" si="662"/>
        <v>989</v>
      </c>
      <c r="AD3988" s="237" t="str">
        <f t="shared" si="663"/>
        <v>2371</v>
      </c>
      <c r="AE3988" s="237" t="s">
        <v>5492</v>
      </c>
      <c r="AF3988" s="237" t="s">
        <v>16888</v>
      </c>
      <c r="AG3988" s="237" t="str">
        <f t="shared" si="664"/>
        <v>亘理郡亘理町逢隈鹿島字吹田３４番地２</v>
      </c>
      <c r="AH3988" s="237" t="s">
        <v>5528</v>
      </c>
      <c r="AI3988" s="237" t="s">
        <v>5528</v>
      </c>
      <c r="AJ3988" s="237" t="s">
        <v>260</v>
      </c>
    </row>
    <row r="3989" spans="1:36">
      <c r="A3989" s="237" t="str">
        <f t="shared" si="656"/>
        <v>0452400187放課後等デイサービス</v>
      </c>
      <c r="B3989" s="237" t="s">
        <v>5482</v>
      </c>
      <c r="C3989" s="237" t="s">
        <v>5483</v>
      </c>
      <c r="D3989" s="240" t="str">
        <f t="shared" si="657"/>
        <v>ワタリチョウ</v>
      </c>
      <c r="E3989" s="237" t="s">
        <v>16885</v>
      </c>
      <c r="F3989" s="237" t="str">
        <f t="shared" si="658"/>
        <v>989</v>
      </c>
      <c r="G3989" s="237" t="str">
        <f t="shared" si="659"/>
        <v>2333</v>
      </c>
      <c r="H3989" s="237" t="s">
        <v>16886</v>
      </c>
      <c r="I3989" s="237" t="str">
        <f t="shared" si="660"/>
        <v>亘理郡亘理町字悠里１番地</v>
      </c>
      <c r="J3989" s="237" t="s">
        <v>5486</v>
      </c>
      <c r="K3989" s="237" t="s">
        <v>5487</v>
      </c>
      <c r="L3989" s="237" t="s">
        <v>5111</v>
      </c>
      <c r="M3989" s="237" t="s">
        <v>5489</v>
      </c>
      <c r="N3989" s="237" t="s">
        <v>5525</v>
      </c>
      <c r="O3989" s="237" t="s">
        <v>5526</v>
      </c>
      <c r="P3989" s="237" t="s">
        <v>5484</v>
      </c>
      <c r="Q3989" s="237" t="s">
        <v>5492</v>
      </c>
      <c r="R3989" s="237" t="s">
        <v>5527</v>
      </c>
      <c r="S3989" s="237" t="s">
        <v>5528</v>
      </c>
      <c r="T3989" s="237" t="s">
        <v>5528</v>
      </c>
      <c r="U3989" s="237" t="s">
        <v>16890</v>
      </c>
      <c r="V3989" s="237" t="s">
        <v>114</v>
      </c>
      <c r="W3989" s="237"/>
      <c r="X3989" s="237"/>
      <c r="Y3989" s="237" t="s">
        <v>5525</v>
      </c>
      <c r="Z3989" s="237" t="s">
        <v>5526</v>
      </c>
      <c r="AA3989" s="237" t="str">
        <f t="shared" si="661"/>
        <v>ワタリチョウフタスギエン</v>
      </c>
      <c r="AB3989" s="237" t="s">
        <v>5484</v>
      </c>
      <c r="AC3989" s="237" t="str">
        <f t="shared" si="662"/>
        <v>989</v>
      </c>
      <c r="AD3989" s="237" t="str">
        <f t="shared" si="663"/>
        <v>2351</v>
      </c>
      <c r="AE3989" s="237" t="s">
        <v>5492</v>
      </c>
      <c r="AF3989" s="237" t="s">
        <v>5527</v>
      </c>
      <c r="AG3989" s="237" t="str">
        <f t="shared" si="664"/>
        <v>亘理郡亘理町逢隈鹿島字吹田３４－２</v>
      </c>
      <c r="AH3989" s="237" t="s">
        <v>5528</v>
      </c>
      <c r="AI3989" s="237" t="s">
        <v>5528</v>
      </c>
      <c r="AJ3989" s="237" t="s">
        <v>332</v>
      </c>
    </row>
    <row r="3990" spans="1:36">
      <c r="A3990" s="237" t="str">
        <f t="shared" si="656"/>
        <v>0452400195児童発達支援</v>
      </c>
      <c r="B3990" s="237" t="s">
        <v>2902</v>
      </c>
      <c r="C3990" s="237" t="s">
        <v>2903</v>
      </c>
      <c r="D3990" s="240" t="str">
        <f t="shared" si="657"/>
        <v>トクテイヒエイリカツドウホウジンコウソウ</v>
      </c>
      <c r="E3990" s="237" t="s">
        <v>2904</v>
      </c>
      <c r="F3990" s="237" t="str">
        <f t="shared" si="658"/>
        <v>981</v>
      </c>
      <c r="G3990" s="237" t="str">
        <f t="shared" si="659"/>
        <v>0134</v>
      </c>
      <c r="H3990" s="237" t="s">
        <v>2905</v>
      </c>
      <c r="I3990" s="237" t="str">
        <f t="shared" si="660"/>
        <v>宮城郡利府町しらかし台6丁目1-10</v>
      </c>
      <c r="J3990" s="237" t="s">
        <v>2906</v>
      </c>
      <c r="K3990" s="237" t="s">
        <v>2907</v>
      </c>
      <c r="L3990" s="237" t="s">
        <v>248</v>
      </c>
      <c r="M3990" s="237" t="s">
        <v>16383</v>
      </c>
      <c r="N3990" s="237" t="s">
        <v>5577</v>
      </c>
      <c r="O3990" s="237" t="s">
        <v>5578</v>
      </c>
      <c r="P3990" s="237" t="s">
        <v>5579</v>
      </c>
      <c r="Q3990" s="237" t="s">
        <v>5492</v>
      </c>
      <c r="R3990" s="237" t="s">
        <v>5580</v>
      </c>
      <c r="S3990" s="237" t="s">
        <v>5581</v>
      </c>
      <c r="T3990" s="237" t="s">
        <v>5581</v>
      </c>
      <c r="U3990" s="237" t="s">
        <v>16891</v>
      </c>
      <c r="V3990" s="237" t="s">
        <v>112</v>
      </c>
      <c r="W3990" s="237" t="s">
        <v>15933</v>
      </c>
      <c r="X3990" s="237"/>
      <c r="Y3990" s="237" t="s">
        <v>5577</v>
      </c>
      <c r="Z3990" s="237" t="s">
        <v>5578</v>
      </c>
      <c r="AA3990" s="237" t="str">
        <f t="shared" si="661"/>
        <v>ヨッチャンチ</v>
      </c>
      <c r="AB3990" s="237" t="s">
        <v>5579</v>
      </c>
      <c r="AC3990" s="237" t="str">
        <f t="shared" si="662"/>
        <v>989</v>
      </c>
      <c r="AD3990" s="237" t="str">
        <f t="shared" si="663"/>
        <v>2381</v>
      </c>
      <c r="AE3990" s="237" t="s">
        <v>5492</v>
      </c>
      <c r="AF3990" s="237" t="s">
        <v>5580</v>
      </c>
      <c r="AG3990" s="237" t="str">
        <f t="shared" si="664"/>
        <v>亘理郡亘理町逢隈上郡字上２０１番地</v>
      </c>
      <c r="AH3990" s="237" t="s">
        <v>5581</v>
      </c>
      <c r="AI3990" s="237" t="s">
        <v>5581</v>
      </c>
      <c r="AJ3990" s="237" t="s">
        <v>332</v>
      </c>
    </row>
    <row r="3991" spans="1:36">
      <c r="A3991" s="237" t="str">
        <f t="shared" si="656"/>
        <v>0452400195放課後等デイサービス</v>
      </c>
      <c r="B3991" s="237" t="s">
        <v>2902</v>
      </c>
      <c r="C3991" s="237" t="s">
        <v>2903</v>
      </c>
      <c r="D3991" s="240" t="str">
        <f t="shared" si="657"/>
        <v>トクテイヒエイリカツドウホウジンコウソウ</v>
      </c>
      <c r="E3991" s="237" t="s">
        <v>2904</v>
      </c>
      <c r="F3991" s="237" t="str">
        <f t="shared" si="658"/>
        <v>981</v>
      </c>
      <c r="G3991" s="237" t="str">
        <f t="shared" si="659"/>
        <v>0134</v>
      </c>
      <c r="H3991" s="237" t="s">
        <v>2905</v>
      </c>
      <c r="I3991" s="237" t="str">
        <f t="shared" si="660"/>
        <v>宮城郡利府町しらかし台6丁目1-10</v>
      </c>
      <c r="J3991" s="237" t="s">
        <v>2906</v>
      </c>
      <c r="K3991" s="237" t="s">
        <v>2907</v>
      </c>
      <c r="L3991" s="237" t="s">
        <v>248</v>
      </c>
      <c r="M3991" s="237" t="s">
        <v>16383</v>
      </c>
      <c r="N3991" s="237" t="s">
        <v>5577</v>
      </c>
      <c r="O3991" s="237" t="s">
        <v>5578</v>
      </c>
      <c r="P3991" s="237" t="s">
        <v>5579</v>
      </c>
      <c r="Q3991" s="237" t="s">
        <v>5492</v>
      </c>
      <c r="R3991" s="237" t="s">
        <v>5580</v>
      </c>
      <c r="S3991" s="237" t="s">
        <v>5581</v>
      </c>
      <c r="T3991" s="237" t="s">
        <v>5581</v>
      </c>
      <c r="U3991" s="237" t="s">
        <v>16891</v>
      </c>
      <c r="V3991" s="237" t="s">
        <v>114</v>
      </c>
      <c r="W3991" s="237"/>
      <c r="X3991" s="237"/>
      <c r="Y3991" s="237" t="s">
        <v>5577</v>
      </c>
      <c r="Z3991" s="237" t="s">
        <v>5578</v>
      </c>
      <c r="AA3991" s="237" t="str">
        <f t="shared" si="661"/>
        <v>ヨッチャンチ</v>
      </c>
      <c r="AB3991" s="237" t="s">
        <v>5579</v>
      </c>
      <c r="AC3991" s="237" t="str">
        <f t="shared" si="662"/>
        <v>989</v>
      </c>
      <c r="AD3991" s="237" t="str">
        <f t="shared" si="663"/>
        <v>2381</v>
      </c>
      <c r="AE3991" s="237" t="s">
        <v>5492</v>
      </c>
      <c r="AF3991" s="237" t="s">
        <v>5580</v>
      </c>
      <c r="AG3991" s="237" t="str">
        <f t="shared" si="664"/>
        <v>亘理郡亘理町逢隈上郡字上２０１番地</v>
      </c>
      <c r="AH3991" s="237" t="s">
        <v>5581</v>
      </c>
      <c r="AI3991" s="237" t="s">
        <v>5581</v>
      </c>
      <c r="AJ3991" s="237" t="s">
        <v>332</v>
      </c>
    </row>
    <row r="3992" spans="1:36">
      <c r="A3992" s="237" t="str">
        <f t="shared" si="656"/>
        <v>0452400203放課後等デイサービス</v>
      </c>
      <c r="B3992" s="237" t="s">
        <v>2902</v>
      </c>
      <c r="C3992" s="237" t="s">
        <v>2903</v>
      </c>
      <c r="D3992" s="240" t="str">
        <f t="shared" si="657"/>
        <v>トクテイヒエイリカツドウホウジンコウソウ</v>
      </c>
      <c r="E3992" s="237" t="s">
        <v>2904</v>
      </c>
      <c r="F3992" s="237" t="str">
        <f t="shared" si="658"/>
        <v>981</v>
      </c>
      <c r="G3992" s="237" t="str">
        <f t="shared" si="659"/>
        <v>0134</v>
      </c>
      <c r="H3992" s="237" t="s">
        <v>2905</v>
      </c>
      <c r="I3992" s="237" t="str">
        <f t="shared" si="660"/>
        <v>宮城郡利府町しらかし台6丁目1-10</v>
      </c>
      <c r="J3992" s="237" t="s">
        <v>2906</v>
      </c>
      <c r="K3992" s="237" t="s">
        <v>2907</v>
      </c>
      <c r="L3992" s="237" t="s">
        <v>248</v>
      </c>
      <c r="M3992" s="237" t="s">
        <v>16383</v>
      </c>
      <c r="N3992" s="237" t="s">
        <v>5577</v>
      </c>
      <c r="O3992" s="237" t="s">
        <v>5578</v>
      </c>
      <c r="P3992" s="237" t="s">
        <v>5579</v>
      </c>
      <c r="Q3992" s="237" t="s">
        <v>5492</v>
      </c>
      <c r="R3992" s="237" t="s">
        <v>5580</v>
      </c>
      <c r="S3992" s="237" t="s">
        <v>5581</v>
      </c>
      <c r="T3992" s="237" t="s">
        <v>5581</v>
      </c>
      <c r="U3992" s="237" t="s">
        <v>16892</v>
      </c>
      <c r="V3992" s="237" t="s">
        <v>114</v>
      </c>
      <c r="W3992" s="237"/>
      <c r="X3992" s="237"/>
      <c r="Y3992" s="237" t="s">
        <v>5577</v>
      </c>
      <c r="Z3992" s="237" t="s">
        <v>5578</v>
      </c>
      <c r="AA3992" s="237" t="str">
        <f t="shared" si="661"/>
        <v>ヨッチャンチ</v>
      </c>
      <c r="AB3992" s="237" t="s">
        <v>5579</v>
      </c>
      <c r="AC3992" s="237" t="str">
        <f t="shared" si="662"/>
        <v>989</v>
      </c>
      <c r="AD3992" s="237" t="str">
        <f t="shared" si="663"/>
        <v>2381</v>
      </c>
      <c r="AE3992" s="237" t="s">
        <v>5492</v>
      </c>
      <c r="AF3992" s="237" t="s">
        <v>5580</v>
      </c>
      <c r="AG3992" s="237" t="str">
        <f t="shared" si="664"/>
        <v>亘理郡亘理町逢隈上郡字上２０１番地</v>
      </c>
      <c r="AH3992" s="237" t="s">
        <v>5581</v>
      </c>
      <c r="AI3992" s="237" t="s">
        <v>5581</v>
      </c>
      <c r="AJ3992" s="237" t="s">
        <v>332</v>
      </c>
    </row>
    <row r="3993" spans="1:36">
      <c r="A3993" s="237" t="str">
        <f t="shared" si="656"/>
        <v>0452405012指定医療機関（重心障害児）</v>
      </c>
      <c r="B3993" s="237" t="s">
        <v>16893</v>
      </c>
      <c r="C3993" s="237" t="s">
        <v>16894</v>
      </c>
      <c r="D3993" s="240" t="str">
        <f t="shared" si="657"/>
        <v>ドクリツギョウセイホウジンコクリツビョウインキコウ　ミヤギビョウイン</v>
      </c>
      <c r="E3993" s="237" t="s">
        <v>5498</v>
      </c>
      <c r="F3993" s="237" t="str">
        <f t="shared" si="658"/>
        <v>989</v>
      </c>
      <c r="G3993" s="237" t="str">
        <f t="shared" si="659"/>
        <v>2202</v>
      </c>
      <c r="H3993" s="237" t="s">
        <v>16895</v>
      </c>
      <c r="I3993" s="237" t="str">
        <f t="shared" si="660"/>
        <v>亘理郡山元町高瀬字合戦原100</v>
      </c>
      <c r="J3993" s="237" t="s">
        <v>16896</v>
      </c>
      <c r="K3993" s="237" t="s">
        <v>16897</v>
      </c>
      <c r="L3993" s="237" t="s">
        <v>11086</v>
      </c>
      <c r="M3993" s="237" t="s">
        <v>16898</v>
      </c>
      <c r="N3993" s="237" t="s">
        <v>16893</v>
      </c>
      <c r="O3993" s="237" t="s">
        <v>16894</v>
      </c>
      <c r="P3993" s="237" t="s">
        <v>5498</v>
      </c>
      <c r="Q3993" s="237" t="s">
        <v>5499</v>
      </c>
      <c r="R3993" s="237" t="s">
        <v>16895</v>
      </c>
      <c r="S3993" s="237" t="s">
        <v>16896</v>
      </c>
      <c r="T3993" s="237" t="s">
        <v>16897</v>
      </c>
      <c r="U3993" s="237" t="s">
        <v>16899</v>
      </c>
      <c r="V3993" s="237" t="s">
        <v>16900</v>
      </c>
      <c r="W3993" s="237"/>
      <c r="X3993" s="237"/>
      <c r="Y3993" s="237" t="s">
        <v>16893</v>
      </c>
      <c r="Z3993" s="237" t="s">
        <v>16894</v>
      </c>
      <c r="AA3993" s="237" t="str">
        <f t="shared" si="661"/>
        <v>ドクリツギョウセイホウジンコクリツビョウインキコウ　ミヤギビョウイン</v>
      </c>
      <c r="AB3993" s="237" t="s">
        <v>5498</v>
      </c>
      <c r="AC3993" s="237" t="str">
        <f t="shared" si="662"/>
        <v>989</v>
      </c>
      <c r="AD3993" s="237" t="str">
        <f t="shared" si="663"/>
        <v>2202</v>
      </c>
      <c r="AE3993" s="237" t="s">
        <v>5499</v>
      </c>
      <c r="AF3993" s="237" t="s">
        <v>16895</v>
      </c>
      <c r="AG3993" s="237" t="str">
        <f t="shared" si="664"/>
        <v>亘理郡山元町高瀬字合戦原100</v>
      </c>
      <c r="AH3993" s="237" t="s">
        <v>16896</v>
      </c>
      <c r="AI3993" s="237" t="s">
        <v>16897</v>
      </c>
      <c r="AJ3993" s="237" t="s">
        <v>260</v>
      </c>
    </row>
    <row r="3994" spans="1:36">
      <c r="A3994" s="237" t="str">
        <f t="shared" si="656"/>
        <v>0452405012医療型障害児入所施設</v>
      </c>
      <c r="B3994" s="237" t="s">
        <v>16893</v>
      </c>
      <c r="C3994" s="237" t="s">
        <v>16894</v>
      </c>
      <c r="D3994" s="240" t="str">
        <f t="shared" si="657"/>
        <v>ドクリツギョウセイホウジンコクリツビョウインキコウ　ミヤギビョウイン</v>
      </c>
      <c r="E3994" s="237" t="s">
        <v>5498</v>
      </c>
      <c r="F3994" s="237" t="str">
        <f t="shared" si="658"/>
        <v>989</v>
      </c>
      <c r="G3994" s="237" t="str">
        <f t="shared" si="659"/>
        <v>2202</v>
      </c>
      <c r="H3994" s="237" t="s">
        <v>16895</v>
      </c>
      <c r="I3994" s="237" t="str">
        <f t="shared" si="660"/>
        <v>亘理郡山元町高瀬字合戦原100</v>
      </c>
      <c r="J3994" s="237" t="s">
        <v>16896</v>
      </c>
      <c r="K3994" s="237" t="s">
        <v>16897</v>
      </c>
      <c r="L3994" s="237" t="s">
        <v>11086</v>
      </c>
      <c r="M3994" s="237" t="s">
        <v>16898</v>
      </c>
      <c r="N3994" s="237" t="s">
        <v>16893</v>
      </c>
      <c r="O3994" s="237" t="s">
        <v>16894</v>
      </c>
      <c r="P3994" s="237" t="s">
        <v>5498</v>
      </c>
      <c r="Q3994" s="237" t="s">
        <v>5499</v>
      </c>
      <c r="R3994" s="237" t="s">
        <v>16895</v>
      </c>
      <c r="S3994" s="237" t="s">
        <v>16896</v>
      </c>
      <c r="T3994" s="237" t="s">
        <v>16897</v>
      </c>
      <c r="U3994" s="237" t="s">
        <v>16899</v>
      </c>
      <c r="V3994" s="237" t="s">
        <v>19063</v>
      </c>
      <c r="W3994" s="237"/>
      <c r="X3994" s="237"/>
      <c r="Y3994" s="237" t="s">
        <v>16893</v>
      </c>
      <c r="Z3994" s="237" t="s">
        <v>16894</v>
      </c>
      <c r="AA3994" s="237" t="str">
        <f t="shared" si="661"/>
        <v>ドクリツギョウセイホウジンコクリツビョウインキコウ　ミヤギビョウイン</v>
      </c>
      <c r="AB3994" s="237" t="s">
        <v>5498</v>
      </c>
      <c r="AC3994" s="237" t="str">
        <f t="shared" si="662"/>
        <v>989</v>
      </c>
      <c r="AD3994" s="237" t="str">
        <f t="shared" si="663"/>
        <v>2202</v>
      </c>
      <c r="AE3994" s="237" t="s">
        <v>5499</v>
      </c>
      <c r="AF3994" s="237" t="s">
        <v>16895</v>
      </c>
      <c r="AG3994" s="237" t="str">
        <f t="shared" si="664"/>
        <v>亘理郡山元町高瀬字合戦原100</v>
      </c>
      <c r="AH3994" s="237" t="s">
        <v>16896</v>
      </c>
      <c r="AI3994" s="237" t="s">
        <v>16897</v>
      </c>
      <c r="AJ3994" s="237" t="s">
        <v>260</v>
      </c>
    </row>
    <row r="3995" spans="1:36">
      <c r="A3995" s="237" t="str">
        <f t="shared" si="656"/>
        <v>0452405087児童発達支援</v>
      </c>
      <c r="B3995" s="237" t="s">
        <v>2482</v>
      </c>
      <c r="C3995" s="237" t="s">
        <v>2483</v>
      </c>
      <c r="D3995" s="240" t="str">
        <f t="shared" si="657"/>
        <v>カブシキカイシャウエルシスパートナーズ</v>
      </c>
      <c r="E3995" s="237" t="s">
        <v>2484</v>
      </c>
      <c r="F3995" s="237" t="str">
        <f t="shared" si="658"/>
        <v>980</v>
      </c>
      <c r="G3995" s="237" t="str">
        <f t="shared" si="659"/>
        <v>0811</v>
      </c>
      <c r="H3995" s="237" t="s">
        <v>16901</v>
      </c>
      <c r="I3995" s="237" t="str">
        <f t="shared" si="660"/>
        <v>仙台市青葉区一番町1丁目１番３０号</v>
      </c>
      <c r="J3995" s="237" t="s">
        <v>2486</v>
      </c>
      <c r="K3995" s="237" t="s">
        <v>2487</v>
      </c>
      <c r="L3995" s="237" t="s">
        <v>339</v>
      </c>
      <c r="M3995" s="237" t="s">
        <v>16902</v>
      </c>
      <c r="N3995" s="237" t="s">
        <v>16903</v>
      </c>
      <c r="O3995" s="237" t="s">
        <v>16904</v>
      </c>
      <c r="P3995" s="237" t="s">
        <v>5591</v>
      </c>
      <c r="Q3995" s="237" t="s">
        <v>5492</v>
      </c>
      <c r="R3995" s="237" t="s">
        <v>16905</v>
      </c>
      <c r="S3995" s="237" t="s">
        <v>16906</v>
      </c>
      <c r="T3995" s="237" t="s">
        <v>16906</v>
      </c>
      <c r="U3995" s="237" t="s">
        <v>16907</v>
      </c>
      <c r="V3995" s="237" t="s">
        <v>112</v>
      </c>
      <c r="W3995" s="237" t="s">
        <v>15933</v>
      </c>
      <c r="X3995" s="237"/>
      <c r="Y3995" s="237" t="s">
        <v>16903</v>
      </c>
      <c r="Z3995" s="237" t="s">
        <v>16904</v>
      </c>
      <c r="AA3995" s="237" t="str">
        <f t="shared" si="661"/>
        <v>ウエックジドウデイサービスセンターワタリ</v>
      </c>
      <c r="AB3995" s="237" t="s">
        <v>5591</v>
      </c>
      <c r="AC3995" s="237" t="str">
        <f t="shared" si="662"/>
        <v>989</v>
      </c>
      <c r="AD3995" s="237" t="str">
        <f t="shared" si="663"/>
        <v>2301</v>
      </c>
      <c r="AE3995" s="237" t="s">
        <v>5492</v>
      </c>
      <c r="AF3995" s="237" t="s">
        <v>16905</v>
      </c>
      <c r="AG3995" s="237" t="str">
        <f t="shared" si="664"/>
        <v>亘理郡亘理町逢隈中泉字上谷地２３９－３</v>
      </c>
      <c r="AH3995" s="237" t="s">
        <v>2486</v>
      </c>
      <c r="AI3995" s="237" t="s">
        <v>2487</v>
      </c>
      <c r="AJ3995" s="237" t="s">
        <v>332</v>
      </c>
    </row>
    <row r="3996" spans="1:36">
      <c r="A3996" s="237" t="str">
        <f t="shared" si="656"/>
        <v>0452405087放課後等デイサービス</v>
      </c>
      <c r="B3996" s="237" t="s">
        <v>2482</v>
      </c>
      <c r="C3996" s="237" t="s">
        <v>2483</v>
      </c>
      <c r="D3996" s="240" t="str">
        <f t="shared" si="657"/>
        <v>カブシキカイシャウエルシスパートナーズ</v>
      </c>
      <c r="E3996" s="237" t="s">
        <v>2484</v>
      </c>
      <c r="F3996" s="237" t="str">
        <f t="shared" si="658"/>
        <v>980</v>
      </c>
      <c r="G3996" s="237" t="str">
        <f t="shared" si="659"/>
        <v>0811</v>
      </c>
      <c r="H3996" s="237" t="s">
        <v>16901</v>
      </c>
      <c r="I3996" s="237" t="str">
        <f t="shared" si="660"/>
        <v>仙台市青葉区一番町1丁目１番３０号</v>
      </c>
      <c r="J3996" s="237" t="s">
        <v>2486</v>
      </c>
      <c r="K3996" s="237" t="s">
        <v>2487</v>
      </c>
      <c r="L3996" s="237" t="s">
        <v>339</v>
      </c>
      <c r="M3996" s="237" t="s">
        <v>16902</v>
      </c>
      <c r="N3996" s="237" t="s">
        <v>16903</v>
      </c>
      <c r="O3996" s="237" t="s">
        <v>16904</v>
      </c>
      <c r="P3996" s="237" t="s">
        <v>5591</v>
      </c>
      <c r="Q3996" s="237" t="s">
        <v>5492</v>
      </c>
      <c r="R3996" s="237" t="s">
        <v>16905</v>
      </c>
      <c r="S3996" s="237" t="s">
        <v>16906</v>
      </c>
      <c r="T3996" s="237" t="s">
        <v>16906</v>
      </c>
      <c r="U3996" s="237" t="s">
        <v>16907</v>
      </c>
      <c r="V3996" s="237" t="s">
        <v>114</v>
      </c>
      <c r="W3996" s="237"/>
      <c r="X3996" s="237"/>
      <c r="Y3996" s="237" t="s">
        <v>16903</v>
      </c>
      <c r="Z3996" s="237" t="s">
        <v>16904</v>
      </c>
      <c r="AA3996" s="237" t="str">
        <f t="shared" si="661"/>
        <v>ウエックジドウデイサービスセンターワタリ</v>
      </c>
      <c r="AB3996" s="237" t="s">
        <v>5591</v>
      </c>
      <c r="AC3996" s="237" t="str">
        <f t="shared" si="662"/>
        <v>989</v>
      </c>
      <c r="AD3996" s="237" t="str">
        <f t="shared" si="663"/>
        <v>2301</v>
      </c>
      <c r="AE3996" s="237" t="s">
        <v>5492</v>
      </c>
      <c r="AF3996" s="237" t="s">
        <v>16905</v>
      </c>
      <c r="AG3996" s="237" t="str">
        <f t="shared" si="664"/>
        <v>亘理郡亘理町逢隈中泉字上谷地２３９－３</v>
      </c>
      <c r="AH3996" s="237" t="s">
        <v>16906</v>
      </c>
      <c r="AI3996" s="237" t="s">
        <v>16906</v>
      </c>
      <c r="AJ3996" s="237" t="s">
        <v>332</v>
      </c>
    </row>
    <row r="3997" spans="1:36">
      <c r="A3997" s="237" t="str">
        <f t="shared" si="656"/>
        <v>0452405103放課後等デイサービス</v>
      </c>
      <c r="B3997" s="237" t="s">
        <v>16908</v>
      </c>
      <c r="C3997" s="237" t="s">
        <v>16909</v>
      </c>
      <c r="D3997" s="240" t="str">
        <f t="shared" si="657"/>
        <v>ゴウドウカイシャＰＯＭ</v>
      </c>
      <c r="E3997" s="237" t="s">
        <v>5553</v>
      </c>
      <c r="F3997" s="237" t="str">
        <f t="shared" si="658"/>
        <v>989</v>
      </c>
      <c r="G3997" s="237" t="str">
        <f t="shared" si="659"/>
        <v>2331</v>
      </c>
      <c r="H3997" s="237" t="s">
        <v>16910</v>
      </c>
      <c r="I3997" s="237" t="str">
        <f t="shared" si="660"/>
        <v>亘理郡亘理町吉田宮前94-59</v>
      </c>
      <c r="J3997" s="237" t="s">
        <v>16911</v>
      </c>
      <c r="K3997" s="237"/>
      <c r="L3997" s="237" t="s">
        <v>821</v>
      </c>
      <c r="M3997" s="237" t="s">
        <v>16912</v>
      </c>
      <c r="N3997" s="237" t="s">
        <v>16913</v>
      </c>
      <c r="O3997" s="237" t="s">
        <v>16914</v>
      </c>
      <c r="P3997" s="237" t="s">
        <v>5553</v>
      </c>
      <c r="Q3997" s="237" t="s">
        <v>5492</v>
      </c>
      <c r="R3997" s="237" t="s">
        <v>16910</v>
      </c>
      <c r="S3997" s="237" t="s">
        <v>16911</v>
      </c>
      <c r="T3997" s="237"/>
      <c r="U3997" s="237" t="s">
        <v>16915</v>
      </c>
      <c r="V3997" s="237" t="s">
        <v>114</v>
      </c>
      <c r="W3997" s="237"/>
      <c r="X3997" s="237"/>
      <c r="Y3997" s="237" t="s">
        <v>16913</v>
      </c>
      <c r="Z3997" s="237" t="s">
        <v>16914</v>
      </c>
      <c r="AA3997" s="237" t="str">
        <f t="shared" si="661"/>
        <v>ホウカゴトウデイサービス　ピース</v>
      </c>
      <c r="AB3997" s="237" t="s">
        <v>5553</v>
      </c>
      <c r="AC3997" s="237" t="str">
        <f t="shared" si="662"/>
        <v>989</v>
      </c>
      <c r="AD3997" s="237" t="str">
        <f t="shared" si="663"/>
        <v>2331</v>
      </c>
      <c r="AE3997" s="237" t="s">
        <v>5492</v>
      </c>
      <c r="AF3997" s="237" t="s">
        <v>16910</v>
      </c>
      <c r="AG3997" s="237" t="str">
        <f t="shared" si="664"/>
        <v>亘理郡亘理町吉田宮前94-59</v>
      </c>
      <c r="AH3997" s="237" t="s">
        <v>16911</v>
      </c>
      <c r="AI3997" s="237"/>
      <c r="AJ3997" s="237" t="s">
        <v>332</v>
      </c>
    </row>
    <row r="3998" spans="1:36">
      <c r="A3998" s="237" t="str">
        <f t="shared" si="656"/>
        <v>0452405137放課後等デイサービス</v>
      </c>
      <c r="B3998" s="237" t="s">
        <v>16916</v>
      </c>
      <c r="C3998" s="237" t="s">
        <v>16917</v>
      </c>
      <c r="D3998" s="240" t="str">
        <f t="shared" si="657"/>
        <v>イッパンシャダンホウジン　コノミ</v>
      </c>
      <c r="E3998" s="237" t="s">
        <v>5484</v>
      </c>
      <c r="F3998" s="237" t="str">
        <f t="shared" si="658"/>
        <v>989</v>
      </c>
      <c r="G3998" s="237" t="str">
        <f t="shared" si="659"/>
        <v>2351</v>
      </c>
      <c r="H3998" s="237" t="s">
        <v>16918</v>
      </c>
      <c r="I3998" s="237" t="str">
        <f t="shared" si="660"/>
        <v>亘理郡亘理町狐塚１６９番地１</v>
      </c>
      <c r="J3998" s="237" t="s">
        <v>16919</v>
      </c>
      <c r="K3998" s="237" t="s">
        <v>16920</v>
      </c>
      <c r="L3998" s="237" t="s">
        <v>901</v>
      </c>
      <c r="M3998" s="237" t="s">
        <v>16921</v>
      </c>
      <c r="N3998" s="237" t="s">
        <v>16922</v>
      </c>
      <c r="O3998" s="237" t="s">
        <v>16923</v>
      </c>
      <c r="P3998" s="237" t="s">
        <v>5484</v>
      </c>
      <c r="Q3998" s="237" t="s">
        <v>5492</v>
      </c>
      <c r="R3998" s="237" t="s">
        <v>16918</v>
      </c>
      <c r="S3998" s="237" t="s">
        <v>16919</v>
      </c>
      <c r="T3998" s="237" t="s">
        <v>16920</v>
      </c>
      <c r="U3998" s="237" t="s">
        <v>16924</v>
      </c>
      <c r="V3998" s="237" t="s">
        <v>114</v>
      </c>
      <c r="W3998" s="237"/>
      <c r="X3998" s="237"/>
      <c r="Y3998" s="237" t="s">
        <v>16922</v>
      </c>
      <c r="Z3998" s="237" t="s">
        <v>16923</v>
      </c>
      <c r="AA3998" s="237" t="str">
        <f t="shared" si="661"/>
        <v>コノミ</v>
      </c>
      <c r="AB3998" s="237" t="s">
        <v>5484</v>
      </c>
      <c r="AC3998" s="237" t="str">
        <f t="shared" si="662"/>
        <v>989</v>
      </c>
      <c r="AD3998" s="237" t="str">
        <f t="shared" si="663"/>
        <v>2351</v>
      </c>
      <c r="AE3998" s="237" t="s">
        <v>5492</v>
      </c>
      <c r="AF3998" s="237" t="s">
        <v>16918</v>
      </c>
      <c r="AG3998" s="237" t="str">
        <f t="shared" si="664"/>
        <v>亘理郡亘理町狐塚１６９番地１</v>
      </c>
      <c r="AH3998" s="237" t="s">
        <v>16919</v>
      </c>
      <c r="AI3998" s="237" t="s">
        <v>16920</v>
      </c>
      <c r="AJ3998" s="237" t="s">
        <v>260</v>
      </c>
    </row>
    <row r="3999" spans="1:36">
      <c r="A3999" s="237" t="str">
        <f t="shared" si="656"/>
        <v>0452405145放課後等デイサービス</v>
      </c>
      <c r="B3999" s="237" t="s">
        <v>16468</v>
      </c>
      <c r="C3999" s="237" t="s">
        <v>16469</v>
      </c>
      <c r="D3999" s="240" t="str">
        <f t="shared" si="657"/>
        <v>カブシキガイシャグレイス</v>
      </c>
      <c r="E3999" s="237" t="s">
        <v>4946</v>
      </c>
      <c r="F3999" s="237" t="str">
        <f t="shared" si="658"/>
        <v>981</v>
      </c>
      <c r="G3999" s="237" t="str">
        <f t="shared" si="659"/>
        <v>3124</v>
      </c>
      <c r="H3999" s="237" t="s">
        <v>16470</v>
      </c>
      <c r="I3999" s="237" t="str">
        <f t="shared" si="660"/>
        <v>仙台市泉区野村字二重袋３番２号</v>
      </c>
      <c r="J3999" s="237" t="s">
        <v>16471</v>
      </c>
      <c r="K3999" s="237" t="s">
        <v>16472</v>
      </c>
      <c r="L3999" s="237" t="s">
        <v>339</v>
      </c>
      <c r="M3999" s="237" t="s">
        <v>16473</v>
      </c>
      <c r="N3999" s="237" t="s">
        <v>16925</v>
      </c>
      <c r="O3999" s="237" t="s">
        <v>16926</v>
      </c>
      <c r="P3999" s="237" t="s">
        <v>5727</v>
      </c>
      <c r="Q3999" s="237" t="s">
        <v>5492</v>
      </c>
      <c r="R3999" s="237" t="s">
        <v>16927</v>
      </c>
      <c r="S3999" s="237" t="s">
        <v>16928</v>
      </c>
      <c r="T3999" s="237" t="s">
        <v>16929</v>
      </c>
      <c r="U3999" s="237" t="s">
        <v>16930</v>
      </c>
      <c r="V3999" s="237" t="s">
        <v>114</v>
      </c>
      <c r="W3999" s="237"/>
      <c r="X3999" s="237"/>
      <c r="Y3999" s="237" t="s">
        <v>16925</v>
      </c>
      <c r="Z3999" s="237" t="s">
        <v>16926</v>
      </c>
      <c r="AA3999" s="237" t="str">
        <f t="shared" si="661"/>
        <v>ホウカゴトウデイサービス　グレイスワタリ</v>
      </c>
      <c r="AB3999" s="237" t="s">
        <v>5727</v>
      </c>
      <c r="AC3999" s="237" t="str">
        <f t="shared" si="662"/>
        <v>989</v>
      </c>
      <c r="AD3999" s="237" t="str">
        <f t="shared" si="663"/>
        <v>2383</v>
      </c>
      <c r="AE3999" s="237" t="s">
        <v>5492</v>
      </c>
      <c r="AF3999" s="237" t="s">
        <v>16927</v>
      </c>
      <c r="AG3999" s="237" t="str">
        <f t="shared" si="664"/>
        <v>亘理郡亘理町逢隈田沢字鈴木堀９２－１おおほり商店１０２</v>
      </c>
      <c r="AH3999" s="237" t="s">
        <v>16928</v>
      </c>
      <c r="AI3999" s="237" t="s">
        <v>16929</v>
      </c>
      <c r="AJ3999" s="237" t="s">
        <v>260</v>
      </c>
    </row>
    <row r="4000" spans="1:36">
      <c r="A4000" s="237" t="str">
        <f t="shared" si="656"/>
        <v>0452405152放課後等デイサービス</v>
      </c>
      <c r="B4000" s="237" t="s">
        <v>2902</v>
      </c>
      <c r="C4000" s="237" t="s">
        <v>2903</v>
      </c>
      <c r="D4000" s="240" t="str">
        <f t="shared" si="657"/>
        <v>トクテイヒエイリカツドウホウジンコウソウ</v>
      </c>
      <c r="E4000" s="237" t="s">
        <v>2904</v>
      </c>
      <c r="F4000" s="237" t="str">
        <f t="shared" si="658"/>
        <v>981</v>
      </c>
      <c r="G4000" s="237" t="str">
        <f t="shared" si="659"/>
        <v>0134</v>
      </c>
      <c r="H4000" s="237" t="s">
        <v>2905</v>
      </c>
      <c r="I4000" s="237" t="str">
        <f t="shared" si="660"/>
        <v>宮城郡利府町しらかし台6丁目1-10</v>
      </c>
      <c r="J4000" s="237" t="s">
        <v>2906</v>
      </c>
      <c r="K4000" s="237" t="s">
        <v>2907</v>
      </c>
      <c r="L4000" s="237" t="s">
        <v>248</v>
      </c>
      <c r="M4000" s="237" t="s">
        <v>16383</v>
      </c>
      <c r="N4000" s="237" t="s">
        <v>5577</v>
      </c>
      <c r="O4000" s="237" t="s">
        <v>5578</v>
      </c>
      <c r="P4000" s="237" t="s">
        <v>5579</v>
      </c>
      <c r="Q4000" s="237" t="s">
        <v>5492</v>
      </c>
      <c r="R4000" s="237" t="s">
        <v>16931</v>
      </c>
      <c r="S4000" s="237" t="s">
        <v>5581</v>
      </c>
      <c r="T4000" s="237" t="s">
        <v>5581</v>
      </c>
      <c r="U4000" s="237" t="s">
        <v>16932</v>
      </c>
      <c r="V4000" s="237" t="s">
        <v>114</v>
      </c>
      <c r="W4000" s="237"/>
      <c r="X4000" s="237"/>
      <c r="Y4000" s="237" t="s">
        <v>5577</v>
      </c>
      <c r="Z4000" s="237" t="s">
        <v>5578</v>
      </c>
      <c r="AA4000" s="237" t="str">
        <f t="shared" si="661"/>
        <v>ヨッチャンチ</v>
      </c>
      <c r="AB4000" s="237" t="s">
        <v>5579</v>
      </c>
      <c r="AC4000" s="237" t="str">
        <f t="shared" si="662"/>
        <v>989</v>
      </c>
      <c r="AD4000" s="237" t="str">
        <f t="shared" si="663"/>
        <v>2381</v>
      </c>
      <c r="AE4000" s="237" t="s">
        <v>5492</v>
      </c>
      <c r="AF4000" s="237" t="s">
        <v>16931</v>
      </c>
      <c r="AG4000" s="237" t="str">
        <f t="shared" si="664"/>
        <v>亘理郡亘理町逢隈上郡字上201番地</v>
      </c>
      <c r="AH4000" s="237" t="s">
        <v>5581</v>
      </c>
      <c r="AI4000" s="237" t="s">
        <v>5581</v>
      </c>
      <c r="AJ4000" s="237" t="s">
        <v>260</v>
      </c>
    </row>
    <row r="4001" spans="1:36">
      <c r="A4001" s="237" t="str">
        <f t="shared" si="656"/>
        <v>0452405160児童発達支援</v>
      </c>
      <c r="B4001" s="237" t="s">
        <v>16933</v>
      </c>
      <c r="C4001" s="237" t="s">
        <v>16934</v>
      </c>
      <c r="D4001" s="240" t="str">
        <f t="shared" si="657"/>
        <v>イッパンシャダンホウジンサンライズ</v>
      </c>
      <c r="E4001" s="237" t="s">
        <v>5734</v>
      </c>
      <c r="F4001" s="237" t="str">
        <f t="shared" si="658"/>
        <v>989</v>
      </c>
      <c r="G4001" s="237" t="str">
        <f t="shared" si="659"/>
        <v>2201</v>
      </c>
      <c r="H4001" s="237" t="s">
        <v>16935</v>
      </c>
      <c r="I4001" s="237" t="str">
        <f t="shared" si="660"/>
        <v>亘理郡山元町山寺字北坪路１２番地６３</v>
      </c>
      <c r="J4001" s="237" t="s">
        <v>16936</v>
      </c>
      <c r="K4001" s="237"/>
      <c r="L4001" s="237" t="s">
        <v>901</v>
      </c>
      <c r="M4001" s="237" t="s">
        <v>16937</v>
      </c>
      <c r="N4001" s="237" t="s">
        <v>16938</v>
      </c>
      <c r="O4001" s="237" t="s">
        <v>16939</v>
      </c>
      <c r="P4001" s="237" t="s">
        <v>5734</v>
      </c>
      <c r="Q4001" s="237" t="s">
        <v>5499</v>
      </c>
      <c r="R4001" s="237" t="s">
        <v>16935</v>
      </c>
      <c r="S4001" s="237" t="s">
        <v>16936</v>
      </c>
      <c r="T4001" s="237"/>
      <c r="U4001" s="237" t="s">
        <v>16940</v>
      </c>
      <c r="V4001" s="237" t="s">
        <v>112</v>
      </c>
      <c r="W4001" s="237" t="s">
        <v>15933</v>
      </c>
      <c r="X4001" s="237"/>
      <c r="Y4001" s="237" t="s">
        <v>16938</v>
      </c>
      <c r="Z4001" s="237" t="s">
        <v>16939</v>
      </c>
      <c r="AA4001" s="237" t="str">
        <f t="shared" si="661"/>
        <v>ホウカゴトウデイサービス　サンライズ</v>
      </c>
      <c r="AB4001" s="237" t="s">
        <v>5734</v>
      </c>
      <c r="AC4001" s="237" t="str">
        <f t="shared" si="662"/>
        <v>989</v>
      </c>
      <c r="AD4001" s="237" t="str">
        <f t="shared" si="663"/>
        <v>2201</v>
      </c>
      <c r="AE4001" s="237" t="s">
        <v>5499</v>
      </c>
      <c r="AF4001" s="237" t="s">
        <v>16935</v>
      </c>
      <c r="AG4001" s="237" t="str">
        <f t="shared" si="664"/>
        <v>亘理郡山元町山寺字北坪路１２番地６３</v>
      </c>
      <c r="AH4001" s="237" t="s">
        <v>16936</v>
      </c>
      <c r="AI4001" s="237"/>
      <c r="AJ4001" s="237" t="s">
        <v>260</v>
      </c>
    </row>
    <row r="4002" spans="1:36">
      <c r="A4002" s="237" t="str">
        <f t="shared" si="656"/>
        <v>0452405160放課後等デイサービス</v>
      </c>
      <c r="B4002" s="237" t="s">
        <v>16933</v>
      </c>
      <c r="C4002" s="237" t="s">
        <v>16934</v>
      </c>
      <c r="D4002" s="240" t="str">
        <f t="shared" si="657"/>
        <v>イッパンシャダンホウジンサンライズ</v>
      </c>
      <c r="E4002" s="237" t="s">
        <v>5734</v>
      </c>
      <c r="F4002" s="237" t="str">
        <f t="shared" si="658"/>
        <v>989</v>
      </c>
      <c r="G4002" s="237" t="str">
        <f t="shared" si="659"/>
        <v>2201</v>
      </c>
      <c r="H4002" s="237" t="s">
        <v>16935</v>
      </c>
      <c r="I4002" s="237" t="str">
        <f t="shared" si="660"/>
        <v>亘理郡山元町山寺字北坪路１２番地６３</v>
      </c>
      <c r="J4002" s="237" t="s">
        <v>16936</v>
      </c>
      <c r="K4002" s="237"/>
      <c r="L4002" s="237" t="s">
        <v>901</v>
      </c>
      <c r="M4002" s="237" t="s">
        <v>16937</v>
      </c>
      <c r="N4002" s="237" t="s">
        <v>16938</v>
      </c>
      <c r="O4002" s="237" t="s">
        <v>16939</v>
      </c>
      <c r="P4002" s="237" t="s">
        <v>5734</v>
      </c>
      <c r="Q4002" s="237" t="s">
        <v>5499</v>
      </c>
      <c r="R4002" s="237" t="s">
        <v>16935</v>
      </c>
      <c r="S4002" s="237" t="s">
        <v>16936</v>
      </c>
      <c r="T4002" s="237"/>
      <c r="U4002" s="237" t="s">
        <v>16940</v>
      </c>
      <c r="V4002" s="237" t="s">
        <v>114</v>
      </c>
      <c r="W4002" s="237"/>
      <c r="X4002" s="237"/>
      <c r="Y4002" s="237" t="s">
        <v>16938</v>
      </c>
      <c r="Z4002" s="237" t="s">
        <v>16939</v>
      </c>
      <c r="AA4002" s="237" t="str">
        <f t="shared" si="661"/>
        <v>ホウカゴトウデイサービス　サンライズ</v>
      </c>
      <c r="AB4002" s="237" t="s">
        <v>5734</v>
      </c>
      <c r="AC4002" s="237" t="str">
        <f t="shared" si="662"/>
        <v>989</v>
      </c>
      <c r="AD4002" s="237" t="str">
        <f t="shared" si="663"/>
        <v>2201</v>
      </c>
      <c r="AE4002" s="237" t="s">
        <v>5499</v>
      </c>
      <c r="AF4002" s="237" t="s">
        <v>16935</v>
      </c>
      <c r="AG4002" s="237" t="str">
        <f t="shared" si="664"/>
        <v>亘理郡山元町山寺字北坪路１２番地６３</v>
      </c>
      <c r="AH4002" s="237" t="s">
        <v>16936</v>
      </c>
      <c r="AI4002" s="237"/>
      <c r="AJ4002" s="237" t="s">
        <v>260</v>
      </c>
    </row>
    <row r="4003" spans="1:36">
      <c r="A4003" s="237" t="str">
        <f t="shared" si="656"/>
        <v>0452405178児童発達支援</v>
      </c>
      <c r="B4003" s="237" t="s">
        <v>16941</v>
      </c>
      <c r="C4003" s="237" t="s">
        <v>16942</v>
      </c>
      <c r="D4003" s="240" t="str">
        <f t="shared" si="657"/>
        <v>トクテイヒエイリホウジンヒヨコカイ</v>
      </c>
      <c r="E4003" s="237" t="s">
        <v>7381</v>
      </c>
      <c r="F4003" s="237" t="str">
        <f t="shared" si="658"/>
        <v>982</v>
      </c>
      <c r="G4003" s="237" t="str">
        <f t="shared" si="659"/>
        <v>0011</v>
      </c>
      <c r="H4003" s="237" t="s">
        <v>16943</v>
      </c>
      <c r="I4003" s="237" t="str">
        <f t="shared" si="660"/>
        <v>仙台市太白区長町七丁目１９番２３号</v>
      </c>
      <c r="J4003" s="237" t="s">
        <v>16944</v>
      </c>
      <c r="K4003" s="237" t="s">
        <v>16945</v>
      </c>
      <c r="L4003" s="237" t="s">
        <v>1466</v>
      </c>
      <c r="M4003" s="237" t="s">
        <v>16946</v>
      </c>
      <c r="N4003" s="237" t="s">
        <v>16947</v>
      </c>
      <c r="O4003" s="237" t="s">
        <v>16948</v>
      </c>
      <c r="P4003" s="237" t="s">
        <v>11752</v>
      </c>
      <c r="Q4003" s="237" t="s">
        <v>5492</v>
      </c>
      <c r="R4003" s="237" t="s">
        <v>16949</v>
      </c>
      <c r="S4003" s="237" t="s">
        <v>16950</v>
      </c>
      <c r="T4003" s="237"/>
      <c r="U4003" s="237" t="s">
        <v>16951</v>
      </c>
      <c r="V4003" s="237" t="s">
        <v>112</v>
      </c>
      <c r="W4003" s="237" t="s">
        <v>15933</v>
      </c>
      <c r="X4003" s="237"/>
      <c r="Y4003" s="237" t="s">
        <v>16947</v>
      </c>
      <c r="Z4003" s="237" t="s">
        <v>16948</v>
      </c>
      <c r="AA4003" s="237" t="str">
        <f t="shared" si="661"/>
        <v>ニジイロヒヨコエンワタリ</v>
      </c>
      <c r="AB4003" s="237" t="s">
        <v>11752</v>
      </c>
      <c r="AC4003" s="237" t="str">
        <f t="shared" si="662"/>
        <v>982</v>
      </c>
      <c r="AD4003" s="237" t="str">
        <f t="shared" si="663"/>
        <v>0007</v>
      </c>
      <c r="AE4003" s="237" t="s">
        <v>5492</v>
      </c>
      <c r="AF4003" s="237" t="s">
        <v>16949</v>
      </c>
      <c r="AG4003" s="237" t="str">
        <f t="shared" si="664"/>
        <v>亘理郡亘理町吉田字宮前４０番地</v>
      </c>
      <c r="AH4003" s="237" t="s">
        <v>16950</v>
      </c>
      <c r="AI4003" s="237"/>
      <c r="AJ4003" s="237" t="s">
        <v>260</v>
      </c>
    </row>
    <row r="4004" spans="1:36">
      <c r="A4004" s="237" t="str">
        <f t="shared" si="656"/>
        <v>0452405186放課後等デイサービス</v>
      </c>
      <c r="B4004" s="237" t="s">
        <v>16468</v>
      </c>
      <c r="C4004" s="237" t="s">
        <v>16469</v>
      </c>
      <c r="D4004" s="240" t="str">
        <f t="shared" si="657"/>
        <v>カブシキガイシャグレイス</v>
      </c>
      <c r="E4004" s="237" t="s">
        <v>4946</v>
      </c>
      <c r="F4004" s="237" t="str">
        <f t="shared" si="658"/>
        <v>981</v>
      </c>
      <c r="G4004" s="237" t="str">
        <f t="shared" si="659"/>
        <v>3124</v>
      </c>
      <c r="H4004" s="237" t="s">
        <v>16470</v>
      </c>
      <c r="I4004" s="237" t="str">
        <f t="shared" si="660"/>
        <v>仙台市泉区野村字二重袋３番２号</v>
      </c>
      <c r="J4004" s="237" t="s">
        <v>16471</v>
      </c>
      <c r="K4004" s="237" t="s">
        <v>16472</v>
      </c>
      <c r="L4004" s="237" t="s">
        <v>339</v>
      </c>
      <c r="M4004" s="237" t="s">
        <v>16473</v>
      </c>
      <c r="N4004" s="237" t="s">
        <v>16952</v>
      </c>
      <c r="O4004" s="237" t="s">
        <v>16953</v>
      </c>
      <c r="P4004" s="237" t="s">
        <v>3157</v>
      </c>
      <c r="Q4004" s="237" t="s">
        <v>5492</v>
      </c>
      <c r="R4004" s="237" t="s">
        <v>16954</v>
      </c>
      <c r="S4004" s="237" t="s">
        <v>16955</v>
      </c>
      <c r="T4004" s="237"/>
      <c r="U4004" s="237" t="s">
        <v>16956</v>
      </c>
      <c r="V4004" s="237" t="s">
        <v>114</v>
      </c>
      <c r="W4004" s="237"/>
      <c r="X4004" s="237"/>
      <c r="Y4004" s="237" t="s">
        <v>16952</v>
      </c>
      <c r="Z4004" s="237" t="s">
        <v>16953</v>
      </c>
      <c r="AA4004" s="237" t="str">
        <f t="shared" si="661"/>
        <v>ホウカゴデイサービスクレイスヤマモト</v>
      </c>
      <c r="AB4004" s="237" t="s">
        <v>3157</v>
      </c>
      <c r="AC4004" s="237" t="str">
        <f t="shared" si="662"/>
        <v>989</v>
      </c>
      <c r="AD4004" s="237" t="str">
        <f t="shared" si="663"/>
        <v>2431</v>
      </c>
      <c r="AE4004" s="237" t="s">
        <v>5492</v>
      </c>
      <c r="AF4004" s="237" t="s">
        <v>16954</v>
      </c>
      <c r="AG4004" s="237" t="str">
        <f t="shared" si="664"/>
        <v>亘理郡亘理町長瀞字長峯１番地２０</v>
      </c>
      <c r="AH4004" s="237" t="s">
        <v>16955</v>
      </c>
      <c r="AI4004" s="237" t="s">
        <v>16957</v>
      </c>
      <c r="AJ4004" s="237" t="s">
        <v>260</v>
      </c>
    </row>
    <row r="4005" spans="1:36">
      <c r="A4005" s="237" t="str">
        <f t="shared" si="656"/>
        <v>0452405194児童発達支援</v>
      </c>
      <c r="B4005" s="237" t="s">
        <v>3332</v>
      </c>
      <c r="C4005" s="237" t="s">
        <v>3333</v>
      </c>
      <c r="D4005" s="240" t="str">
        <f t="shared" si="657"/>
        <v>カブシキガイシャヒヨコノミライ</v>
      </c>
      <c r="E4005" s="237" t="s">
        <v>2279</v>
      </c>
      <c r="F4005" s="237" t="str">
        <f t="shared" si="658"/>
        <v>989</v>
      </c>
      <c r="G4005" s="237" t="str">
        <f t="shared" si="659"/>
        <v>2432</v>
      </c>
      <c r="H4005" s="237" t="s">
        <v>16304</v>
      </c>
      <c r="I4005" s="237" t="str">
        <f t="shared" si="660"/>
        <v>岩沼市中央３丁目２番３号</v>
      </c>
      <c r="J4005" s="237" t="s">
        <v>16278</v>
      </c>
      <c r="K4005" s="237"/>
      <c r="L4005" s="237" t="s">
        <v>339</v>
      </c>
      <c r="M4005" s="237" t="s">
        <v>3337</v>
      </c>
      <c r="N4005" s="237" t="s">
        <v>16958</v>
      </c>
      <c r="O4005" s="237" t="s">
        <v>16959</v>
      </c>
      <c r="P4005" s="237" t="s">
        <v>5553</v>
      </c>
      <c r="Q4005" s="237" t="s">
        <v>5492</v>
      </c>
      <c r="R4005" s="237" t="s">
        <v>16960</v>
      </c>
      <c r="S4005" s="237" t="s">
        <v>16278</v>
      </c>
      <c r="T4005" s="237"/>
      <c r="U4005" s="237" t="s">
        <v>16961</v>
      </c>
      <c r="V4005" s="237" t="s">
        <v>112</v>
      </c>
      <c r="W4005" s="237" t="s">
        <v>15933</v>
      </c>
      <c r="X4005" s="237"/>
      <c r="Y4005" s="237" t="s">
        <v>16958</v>
      </c>
      <c r="Z4005" s="237" t="s">
        <v>16959</v>
      </c>
      <c r="AA4005" s="237" t="str">
        <f t="shared" si="661"/>
        <v>ピッピワタリ</v>
      </c>
      <c r="AB4005" s="237" t="s">
        <v>5553</v>
      </c>
      <c r="AC4005" s="237" t="str">
        <f t="shared" si="662"/>
        <v>989</v>
      </c>
      <c r="AD4005" s="237" t="str">
        <f t="shared" si="663"/>
        <v>2331</v>
      </c>
      <c r="AE4005" s="237" t="s">
        <v>5492</v>
      </c>
      <c r="AF4005" s="237" t="s">
        <v>16960</v>
      </c>
      <c r="AG4005" s="237" t="str">
        <f t="shared" si="664"/>
        <v>亘理郡亘理町吉田宮前４０番地</v>
      </c>
      <c r="AH4005" s="237" t="s">
        <v>16278</v>
      </c>
      <c r="AI4005" s="237"/>
      <c r="AJ4005" s="237" t="s">
        <v>260</v>
      </c>
    </row>
    <row r="4006" spans="1:36">
      <c r="A4006" s="237" t="str">
        <f t="shared" si="656"/>
        <v>0452405194放課後等デイサービス</v>
      </c>
      <c r="B4006" s="237" t="s">
        <v>3332</v>
      </c>
      <c r="C4006" s="237" t="s">
        <v>3333</v>
      </c>
      <c r="D4006" s="240" t="str">
        <f t="shared" si="657"/>
        <v>カブシキガイシャヒヨコノミライ</v>
      </c>
      <c r="E4006" s="237" t="s">
        <v>2279</v>
      </c>
      <c r="F4006" s="237" t="str">
        <f t="shared" si="658"/>
        <v>989</v>
      </c>
      <c r="G4006" s="237" t="str">
        <f t="shared" si="659"/>
        <v>2432</v>
      </c>
      <c r="H4006" s="237" t="s">
        <v>16304</v>
      </c>
      <c r="I4006" s="237" t="str">
        <f t="shared" si="660"/>
        <v>岩沼市中央３丁目２番３号</v>
      </c>
      <c r="J4006" s="237" t="s">
        <v>16278</v>
      </c>
      <c r="K4006" s="237"/>
      <c r="L4006" s="237" t="s">
        <v>339</v>
      </c>
      <c r="M4006" s="237" t="s">
        <v>3337</v>
      </c>
      <c r="N4006" s="237" t="s">
        <v>16958</v>
      </c>
      <c r="O4006" s="237" t="s">
        <v>16959</v>
      </c>
      <c r="P4006" s="237" t="s">
        <v>5553</v>
      </c>
      <c r="Q4006" s="237" t="s">
        <v>5492</v>
      </c>
      <c r="R4006" s="237" t="s">
        <v>16960</v>
      </c>
      <c r="S4006" s="237" t="s">
        <v>16278</v>
      </c>
      <c r="T4006" s="237"/>
      <c r="U4006" s="237" t="s">
        <v>16961</v>
      </c>
      <c r="V4006" s="237" t="s">
        <v>114</v>
      </c>
      <c r="W4006" s="237"/>
      <c r="X4006" s="237"/>
      <c r="Y4006" s="237" t="s">
        <v>16958</v>
      </c>
      <c r="Z4006" s="237" t="s">
        <v>16959</v>
      </c>
      <c r="AA4006" s="237" t="str">
        <f t="shared" si="661"/>
        <v>ピッピワタリ</v>
      </c>
      <c r="AB4006" s="237" t="s">
        <v>5553</v>
      </c>
      <c r="AC4006" s="237" t="str">
        <f t="shared" si="662"/>
        <v>989</v>
      </c>
      <c r="AD4006" s="237" t="str">
        <f t="shared" si="663"/>
        <v>2331</v>
      </c>
      <c r="AE4006" s="237" t="s">
        <v>5492</v>
      </c>
      <c r="AF4006" s="237" t="s">
        <v>16960</v>
      </c>
      <c r="AG4006" s="237" t="str">
        <f t="shared" si="664"/>
        <v>亘理郡亘理町吉田宮前４０番地</v>
      </c>
      <c r="AH4006" s="237" t="s">
        <v>16278</v>
      </c>
      <c r="AI4006" s="237"/>
      <c r="AJ4006" s="237" t="s">
        <v>260</v>
      </c>
    </row>
    <row r="4007" spans="1:36">
      <c r="A4007" s="237" t="str">
        <f t="shared" si="656"/>
        <v>0452600216児童発達支援</v>
      </c>
      <c r="B4007" s="237" t="s">
        <v>16081</v>
      </c>
      <c r="C4007" s="237" t="s">
        <v>1447</v>
      </c>
      <c r="D4007" s="240" t="str">
        <f t="shared" si="657"/>
        <v>ニンテイＮＰＯホウジンサワオトノモリ</v>
      </c>
      <c r="E4007" s="237" t="s">
        <v>1448</v>
      </c>
      <c r="F4007" s="237" t="str">
        <f t="shared" si="658"/>
        <v>981</v>
      </c>
      <c r="G4007" s="237" t="str">
        <f t="shared" si="659"/>
        <v>0123</v>
      </c>
      <c r="H4007" s="237" t="s">
        <v>16082</v>
      </c>
      <c r="I4007" s="237" t="str">
        <f t="shared" si="660"/>
        <v>宮城郡利府町沢乙字欠下東１８番２</v>
      </c>
      <c r="J4007" s="237" t="s">
        <v>1450</v>
      </c>
      <c r="K4007" s="237" t="s">
        <v>5753</v>
      </c>
      <c r="L4007" s="237" t="s">
        <v>248</v>
      </c>
      <c r="M4007" s="237" t="s">
        <v>1451</v>
      </c>
      <c r="N4007" s="237" t="s">
        <v>5749</v>
      </c>
      <c r="O4007" s="237" t="s">
        <v>5750</v>
      </c>
      <c r="P4007" s="237" t="s">
        <v>1448</v>
      </c>
      <c r="Q4007" s="237" t="s">
        <v>1471</v>
      </c>
      <c r="R4007" s="237" t="s">
        <v>5895</v>
      </c>
      <c r="S4007" s="237" t="s">
        <v>1450</v>
      </c>
      <c r="T4007" s="237"/>
      <c r="U4007" s="237" t="s">
        <v>16962</v>
      </c>
      <c r="V4007" s="237" t="s">
        <v>112</v>
      </c>
      <c r="W4007" s="237" t="s">
        <v>15933</v>
      </c>
      <c r="X4007" s="237"/>
      <c r="Y4007" s="237" t="s">
        <v>16963</v>
      </c>
      <c r="Z4007" s="237" t="s">
        <v>16964</v>
      </c>
      <c r="AA4007" s="237" t="str">
        <f t="shared" si="661"/>
        <v>タキノウサポートランド　サワオトノモリ　ジドウハッタツシエンドングリクラブ</v>
      </c>
      <c r="AB4007" s="237" t="s">
        <v>1448</v>
      </c>
      <c r="AC4007" s="237" t="str">
        <f t="shared" si="662"/>
        <v>981</v>
      </c>
      <c r="AD4007" s="237" t="str">
        <f t="shared" si="663"/>
        <v>0123</v>
      </c>
      <c r="AE4007" s="237" t="s">
        <v>1471</v>
      </c>
      <c r="AF4007" s="237" t="s">
        <v>5751</v>
      </c>
      <c r="AG4007" s="237" t="str">
        <f t="shared" si="664"/>
        <v>宮城郡利府町沢乙字欠下東18番2</v>
      </c>
      <c r="AH4007" s="237" t="s">
        <v>1450</v>
      </c>
      <c r="AI4007" s="237" t="s">
        <v>5753</v>
      </c>
      <c r="AJ4007" s="237" t="s">
        <v>332</v>
      </c>
    </row>
    <row r="4008" spans="1:36">
      <c r="A4008" s="237" t="str">
        <f t="shared" ref="A4008:A4071" si="665">U4008&amp;V4008</f>
        <v>0452600216放課後等デイサービス</v>
      </c>
      <c r="B4008" s="237" t="s">
        <v>16081</v>
      </c>
      <c r="C4008" s="237" t="s">
        <v>1447</v>
      </c>
      <c r="D4008" s="240" t="str">
        <f t="shared" si="657"/>
        <v>ニンテイＮＰＯホウジンサワオトノモリ</v>
      </c>
      <c r="E4008" s="237" t="s">
        <v>1448</v>
      </c>
      <c r="F4008" s="237" t="str">
        <f t="shared" si="658"/>
        <v>981</v>
      </c>
      <c r="G4008" s="237" t="str">
        <f t="shared" si="659"/>
        <v>0123</v>
      </c>
      <c r="H4008" s="237" t="s">
        <v>16082</v>
      </c>
      <c r="I4008" s="237" t="str">
        <f t="shared" si="660"/>
        <v>宮城郡利府町沢乙字欠下東１８番２</v>
      </c>
      <c r="J4008" s="237" t="s">
        <v>1450</v>
      </c>
      <c r="K4008" s="237" t="s">
        <v>5753</v>
      </c>
      <c r="L4008" s="237" t="s">
        <v>248</v>
      </c>
      <c r="M4008" s="237" t="s">
        <v>1451</v>
      </c>
      <c r="N4008" s="237" t="s">
        <v>5749</v>
      </c>
      <c r="O4008" s="237" t="s">
        <v>5750</v>
      </c>
      <c r="P4008" s="237" t="s">
        <v>1448</v>
      </c>
      <c r="Q4008" s="237" t="s">
        <v>1471</v>
      </c>
      <c r="R4008" s="237" t="s">
        <v>5895</v>
      </c>
      <c r="S4008" s="237" t="s">
        <v>1450</v>
      </c>
      <c r="T4008" s="237"/>
      <c r="U4008" s="237" t="s">
        <v>16962</v>
      </c>
      <c r="V4008" s="237" t="s">
        <v>114</v>
      </c>
      <c r="W4008" s="237"/>
      <c r="X4008" s="237"/>
      <c r="Y4008" s="237" t="s">
        <v>16965</v>
      </c>
      <c r="Z4008" s="237" t="s">
        <v>16966</v>
      </c>
      <c r="AA4008" s="237" t="str">
        <f t="shared" si="661"/>
        <v>タキノウサポートランド　サワオトノモリ　ホウカゴトウデイサービスクルミクラブ</v>
      </c>
      <c r="AB4008" s="237" t="s">
        <v>1448</v>
      </c>
      <c r="AC4008" s="237" t="str">
        <f t="shared" si="662"/>
        <v>981</v>
      </c>
      <c r="AD4008" s="237" t="str">
        <f t="shared" si="663"/>
        <v>0123</v>
      </c>
      <c r="AE4008" s="237" t="s">
        <v>1471</v>
      </c>
      <c r="AF4008" s="237" t="s">
        <v>5895</v>
      </c>
      <c r="AG4008" s="237" t="str">
        <f t="shared" si="664"/>
        <v>宮城郡利府町沢乙字寺下20番</v>
      </c>
      <c r="AH4008" s="237" t="s">
        <v>1450</v>
      </c>
      <c r="AI4008" s="237"/>
      <c r="AJ4008" s="237" t="s">
        <v>260</v>
      </c>
    </row>
    <row r="4009" spans="1:36">
      <c r="A4009" s="237" t="str">
        <f t="shared" si="665"/>
        <v>0452600216保育所等訪問支援</v>
      </c>
      <c r="B4009" s="237" t="s">
        <v>16081</v>
      </c>
      <c r="C4009" s="237" t="s">
        <v>1447</v>
      </c>
      <c r="D4009" s="240" t="str">
        <f t="shared" ref="D4009:D4072" si="666">DBCS(C4009)</f>
        <v>ニンテイＮＰＯホウジンサワオトノモリ</v>
      </c>
      <c r="E4009" s="237" t="s">
        <v>1448</v>
      </c>
      <c r="F4009" s="237" t="str">
        <f t="shared" ref="F4009:F4072" si="667">LEFT(E4009,3)</f>
        <v>981</v>
      </c>
      <c r="G4009" s="237" t="str">
        <f t="shared" ref="G4009:G4072" si="668">RIGHT(E4009,4)</f>
        <v>0123</v>
      </c>
      <c r="H4009" s="237" t="s">
        <v>16082</v>
      </c>
      <c r="I4009" s="237" t="str">
        <f t="shared" ref="I4009:I4072" si="669">SUBSTITUTE(H4009,"宮城県","")</f>
        <v>宮城郡利府町沢乙字欠下東１８番２</v>
      </c>
      <c r="J4009" s="237" t="s">
        <v>1450</v>
      </c>
      <c r="K4009" s="237" t="s">
        <v>5753</v>
      </c>
      <c r="L4009" s="237" t="s">
        <v>248</v>
      </c>
      <c r="M4009" s="237" t="s">
        <v>1451</v>
      </c>
      <c r="N4009" s="237" t="s">
        <v>5749</v>
      </c>
      <c r="O4009" s="237" t="s">
        <v>5750</v>
      </c>
      <c r="P4009" s="237" t="s">
        <v>1448</v>
      </c>
      <c r="Q4009" s="237" t="s">
        <v>1471</v>
      </c>
      <c r="R4009" s="237" t="s">
        <v>5895</v>
      </c>
      <c r="S4009" s="237" t="s">
        <v>1450</v>
      </c>
      <c r="T4009" s="237"/>
      <c r="U4009" s="237" t="s">
        <v>16962</v>
      </c>
      <c r="V4009" s="237" t="s">
        <v>116</v>
      </c>
      <c r="W4009" s="237"/>
      <c r="X4009" s="237"/>
      <c r="Y4009" s="237" t="s">
        <v>5749</v>
      </c>
      <c r="Z4009" s="237" t="s">
        <v>5750</v>
      </c>
      <c r="AA4009" s="237" t="str">
        <f t="shared" ref="AA4009:AA4072" si="670">DBCS(Z4009)</f>
        <v>タキノウサポートランド　サワオトノモリ</v>
      </c>
      <c r="AB4009" s="237" t="s">
        <v>1448</v>
      </c>
      <c r="AC4009" s="237" t="str">
        <f t="shared" ref="AC4009:AC4072" si="671">LEFT(AB4009,3)</f>
        <v>981</v>
      </c>
      <c r="AD4009" s="237" t="str">
        <f t="shared" ref="AD4009:AD4072" si="672">RIGHT(AB4009,4)</f>
        <v>0123</v>
      </c>
      <c r="AE4009" s="237" t="s">
        <v>1471</v>
      </c>
      <c r="AF4009" s="237" t="s">
        <v>5751</v>
      </c>
      <c r="AG4009" s="237" t="str">
        <f t="shared" ref="AG4009:AG4072" si="673">SUBSTITUTE(AF4009,"宮城県","")</f>
        <v>宮城郡利府町沢乙字欠下東18番2</v>
      </c>
      <c r="AH4009" s="237" t="s">
        <v>1450</v>
      </c>
      <c r="AI4009" s="237" t="s">
        <v>5753</v>
      </c>
      <c r="AJ4009" s="237" t="s">
        <v>332</v>
      </c>
    </row>
    <row r="4010" spans="1:36">
      <c r="A4010" s="237" t="str">
        <f t="shared" si="665"/>
        <v>0452600224放課後等デイサービス</v>
      </c>
      <c r="B4010" s="237" t="s">
        <v>16081</v>
      </c>
      <c r="C4010" s="237" t="s">
        <v>1447</v>
      </c>
      <c r="D4010" s="240" t="str">
        <f t="shared" si="666"/>
        <v>ニンテイＮＰＯホウジンサワオトノモリ</v>
      </c>
      <c r="E4010" s="237" t="s">
        <v>1448</v>
      </c>
      <c r="F4010" s="237" t="str">
        <f t="shared" si="667"/>
        <v>981</v>
      </c>
      <c r="G4010" s="237" t="str">
        <f t="shared" si="668"/>
        <v>0123</v>
      </c>
      <c r="H4010" s="237" t="s">
        <v>16082</v>
      </c>
      <c r="I4010" s="237" t="str">
        <f t="shared" si="669"/>
        <v>宮城郡利府町沢乙字欠下東１８番２</v>
      </c>
      <c r="J4010" s="237" t="s">
        <v>1450</v>
      </c>
      <c r="K4010" s="237" t="s">
        <v>5753</v>
      </c>
      <c r="L4010" s="237" t="s">
        <v>248</v>
      </c>
      <c r="M4010" s="237" t="s">
        <v>1451</v>
      </c>
      <c r="N4010" s="237" t="s">
        <v>5749</v>
      </c>
      <c r="O4010" s="237" t="s">
        <v>5750</v>
      </c>
      <c r="P4010" s="237" t="s">
        <v>1448</v>
      </c>
      <c r="Q4010" s="237" t="s">
        <v>1471</v>
      </c>
      <c r="R4010" s="237" t="s">
        <v>5751</v>
      </c>
      <c r="S4010" s="237" t="s">
        <v>1450</v>
      </c>
      <c r="T4010" s="237"/>
      <c r="U4010" s="237" t="s">
        <v>16967</v>
      </c>
      <c r="V4010" s="237" t="s">
        <v>114</v>
      </c>
      <c r="W4010" s="237"/>
      <c r="X4010" s="237"/>
      <c r="Y4010" s="237" t="s">
        <v>5749</v>
      </c>
      <c r="Z4010" s="237" t="s">
        <v>5750</v>
      </c>
      <c r="AA4010" s="237" t="str">
        <f t="shared" si="670"/>
        <v>タキノウサポートランド　サワオトノモリ</v>
      </c>
      <c r="AB4010" s="237" t="s">
        <v>1448</v>
      </c>
      <c r="AC4010" s="237" t="str">
        <f t="shared" si="671"/>
        <v>981</v>
      </c>
      <c r="AD4010" s="237" t="str">
        <f t="shared" si="672"/>
        <v>0123</v>
      </c>
      <c r="AE4010" s="237" t="s">
        <v>1471</v>
      </c>
      <c r="AF4010" s="237" t="s">
        <v>5751</v>
      </c>
      <c r="AG4010" s="237" t="str">
        <f t="shared" si="673"/>
        <v>宮城郡利府町沢乙字欠下東18番2</v>
      </c>
      <c r="AH4010" s="237" t="s">
        <v>1450</v>
      </c>
      <c r="AI4010" s="237"/>
      <c r="AJ4010" s="237" t="s">
        <v>332</v>
      </c>
    </row>
    <row r="4011" spans="1:36">
      <c r="A4011" s="237" t="str">
        <f t="shared" si="665"/>
        <v>0452600232児童発達支援</v>
      </c>
      <c r="B4011" s="237" t="s">
        <v>2902</v>
      </c>
      <c r="C4011" s="237" t="s">
        <v>2903</v>
      </c>
      <c r="D4011" s="240" t="str">
        <f t="shared" si="666"/>
        <v>トクテイヒエイリカツドウホウジンコウソウ</v>
      </c>
      <c r="E4011" s="237" t="s">
        <v>2904</v>
      </c>
      <c r="F4011" s="237" t="str">
        <f t="shared" si="667"/>
        <v>981</v>
      </c>
      <c r="G4011" s="237" t="str">
        <f t="shared" si="668"/>
        <v>0134</v>
      </c>
      <c r="H4011" s="237" t="s">
        <v>2905</v>
      </c>
      <c r="I4011" s="237" t="str">
        <f t="shared" si="669"/>
        <v>宮城郡利府町しらかし台6丁目1-10</v>
      </c>
      <c r="J4011" s="237" t="s">
        <v>2906</v>
      </c>
      <c r="K4011" s="237" t="s">
        <v>2907</v>
      </c>
      <c r="L4011" s="237" t="s">
        <v>248</v>
      </c>
      <c r="M4011" s="237" t="s">
        <v>16383</v>
      </c>
      <c r="N4011" s="237" t="s">
        <v>5852</v>
      </c>
      <c r="O4011" s="237" t="s">
        <v>5853</v>
      </c>
      <c r="P4011" s="237" t="s">
        <v>2904</v>
      </c>
      <c r="Q4011" s="237" t="s">
        <v>1471</v>
      </c>
      <c r="R4011" s="237" t="s">
        <v>2905</v>
      </c>
      <c r="S4011" s="237" t="s">
        <v>16968</v>
      </c>
      <c r="T4011" s="237" t="s">
        <v>16968</v>
      </c>
      <c r="U4011" s="237" t="s">
        <v>16969</v>
      </c>
      <c r="V4011" s="237" t="s">
        <v>112</v>
      </c>
      <c r="W4011" s="237" t="s">
        <v>15933</v>
      </c>
      <c r="X4011" s="237"/>
      <c r="Y4011" s="237" t="s">
        <v>5852</v>
      </c>
      <c r="Z4011" s="237" t="s">
        <v>5853</v>
      </c>
      <c r="AA4011" s="237" t="str">
        <f t="shared" si="670"/>
        <v>サッチャンチ</v>
      </c>
      <c r="AB4011" s="237" t="s">
        <v>2904</v>
      </c>
      <c r="AC4011" s="237" t="str">
        <f t="shared" si="671"/>
        <v>981</v>
      </c>
      <c r="AD4011" s="237" t="str">
        <f t="shared" si="672"/>
        <v>0134</v>
      </c>
      <c r="AE4011" s="237" t="s">
        <v>1471</v>
      </c>
      <c r="AF4011" s="237" t="s">
        <v>2905</v>
      </c>
      <c r="AG4011" s="237" t="str">
        <f t="shared" si="673"/>
        <v>宮城郡利府町しらかし台6丁目1-10</v>
      </c>
      <c r="AH4011" s="237" t="s">
        <v>16968</v>
      </c>
      <c r="AI4011" s="237" t="s">
        <v>16968</v>
      </c>
      <c r="AJ4011" s="237" t="s">
        <v>332</v>
      </c>
    </row>
    <row r="4012" spans="1:36">
      <c r="A4012" s="237" t="str">
        <f t="shared" si="665"/>
        <v>0452600240放課後等デイサービス</v>
      </c>
      <c r="B4012" s="237" t="s">
        <v>2902</v>
      </c>
      <c r="C4012" s="237" t="s">
        <v>2903</v>
      </c>
      <c r="D4012" s="240" t="str">
        <f t="shared" si="666"/>
        <v>トクテイヒエイリカツドウホウジンコウソウ</v>
      </c>
      <c r="E4012" s="237" t="s">
        <v>2904</v>
      </c>
      <c r="F4012" s="237" t="str">
        <f t="shared" si="667"/>
        <v>981</v>
      </c>
      <c r="G4012" s="237" t="str">
        <f t="shared" si="668"/>
        <v>0134</v>
      </c>
      <c r="H4012" s="237" t="s">
        <v>2905</v>
      </c>
      <c r="I4012" s="237" t="str">
        <f t="shared" si="669"/>
        <v>宮城郡利府町しらかし台6丁目1-10</v>
      </c>
      <c r="J4012" s="237" t="s">
        <v>2906</v>
      </c>
      <c r="K4012" s="237" t="s">
        <v>2907</v>
      </c>
      <c r="L4012" s="237" t="s">
        <v>248</v>
      </c>
      <c r="M4012" s="237" t="s">
        <v>16383</v>
      </c>
      <c r="N4012" s="237" t="s">
        <v>5852</v>
      </c>
      <c r="O4012" s="237" t="s">
        <v>5853</v>
      </c>
      <c r="P4012" s="237" t="s">
        <v>2904</v>
      </c>
      <c r="Q4012" s="237" t="s">
        <v>1471</v>
      </c>
      <c r="R4012" s="237" t="s">
        <v>2905</v>
      </c>
      <c r="S4012" s="237" t="s">
        <v>16968</v>
      </c>
      <c r="T4012" s="237" t="s">
        <v>16968</v>
      </c>
      <c r="U4012" s="237" t="s">
        <v>16970</v>
      </c>
      <c r="V4012" s="237" t="s">
        <v>114</v>
      </c>
      <c r="W4012" s="237"/>
      <c r="X4012" s="237"/>
      <c r="Y4012" s="237" t="s">
        <v>5852</v>
      </c>
      <c r="Z4012" s="237" t="s">
        <v>5853</v>
      </c>
      <c r="AA4012" s="237" t="str">
        <f t="shared" si="670"/>
        <v>サッチャンチ</v>
      </c>
      <c r="AB4012" s="237" t="s">
        <v>2904</v>
      </c>
      <c r="AC4012" s="237" t="str">
        <f t="shared" si="671"/>
        <v>981</v>
      </c>
      <c r="AD4012" s="237" t="str">
        <f t="shared" si="672"/>
        <v>0134</v>
      </c>
      <c r="AE4012" s="237" t="s">
        <v>1471</v>
      </c>
      <c r="AF4012" s="237" t="s">
        <v>2905</v>
      </c>
      <c r="AG4012" s="237" t="str">
        <f t="shared" si="673"/>
        <v>宮城郡利府町しらかし台6丁目1-10</v>
      </c>
      <c r="AH4012" s="237" t="s">
        <v>16968</v>
      </c>
      <c r="AI4012" s="237" t="s">
        <v>16968</v>
      </c>
      <c r="AJ4012" s="237" t="s">
        <v>332</v>
      </c>
    </row>
    <row r="4013" spans="1:36">
      <c r="A4013" s="237" t="str">
        <f t="shared" si="665"/>
        <v>0452600257児童発達支援</v>
      </c>
      <c r="B4013" s="237" t="s">
        <v>5789</v>
      </c>
      <c r="C4013" s="237" t="s">
        <v>16971</v>
      </c>
      <c r="D4013" s="240" t="str">
        <f t="shared" si="666"/>
        <v>シャカイフクシホウジンリフチョウシャカイフクシキョウギカイ</v>
      </c>
      <c r="E4013" s="237" t="s">
        <v>5784</v>
      </c>
      <c r="F4013" s="237" t="str">
        <f t="shared" si="667"/>
        <v>981</v>
      </c>
      <c r="G4013" s="237" t="str">
        <f t="shared" si="668"/>
        <v>0104</v>
      </c>
      <c r="H4013" s="237" t="s">
        <v>5791</v>
      </c>
      <c r="I4013" s="237" t="str">
        <f t="shared" si="669"/>
        <v>宮城郡利府町中央二丁目１１番地１</v>
      </c>
      <c r="J4013" s="237" t="s">
        <v>5792</v>
      </c>
      <c r="K4013" s="237" t="s">
        <v>5793</v>
      </c>
      <c r="L4013" s="237" t="s">
        <v>353</v>
      </c>
      <c r="M4013" s="237" t="s">
        <v>5794</v>
      </c>
      <c r="N4013" s="237" t="s">
        <v>5860</v>
      </c>
      <c r="O4013" s="237" t="s">
        <v>5861</v>
      </c>
      <c r="P4013" s="237" t="s">
        <v>5862</v>
      </c>
      <c r="Q4013" s="237" t="s">
        <v>1471</v>
      </c>
      <c r="R4013" s="237" t="s">
        <v>5863</v>
      </c>
      <c r="S4013" s="237" t="s">
        <v>16972</v>
      </c>
      <c r="T4013" s="237" t="s">
        <v>16972</v>
      </c>
      <c r="U4013" s="237" t="s">
        <v>16973</v>
      </c>
      <c r="V4013" s="237" t="s">
        <v>112</v>
      </c>
      <c r="W4013" s="237" t="s">
        <v>15933</v>
      </c>
      <c r="X4013" s="237"/>
      <c r="Y4013" s="237" t="s">
        <v>5860</v>
      </c>
      <c r="Z4013" s="237" t="s">
        <v>5861</v>
      </c>
      <c r="AA4013" s="237" t="str">
        <f t="shared" si="670"/>
        <v>リフチョウシャカイフクシキョウギカイ　ジドウデイサービスセンター「スキップ」</v>
      </c>
      <c r="AB4013" s="237" t="s">
        <v>5862</v>
      </c>
      <c r="AC4013" s="237" t="str">
        <f t="shared" si="671"/>
        <v>981</v>
      </c>
      <c r="AD4013" s="237" t="str">
        <f t="shared" si="672"/>
        <v>0103</v>
      </c>
      <c r="AE4013" s="237" t="s">
        <v>1471</v>
      </c>
      <c r="AF4013" s="237" t="s">
        <v>5863</v>
      </c>
      <c r="AG4013" s="237" t="str">
        <f t="shared" si="673"/>
        <v>宮城郡利府町森郷字名古曽１２－２</v>
      </c>
      <c r="AH4013" s="237" t="s">
        <v>16972</v>
      </c>
      <c r="AI4013" s="237" t="s">
        <v>16972</v>
      </c>
      <c r="AJ4013" s="237" t="s">
        <v>332</v>
      </c>
    </row>
    <row r="4014" spans="1:36">
      <c r="A4014" s="237" t="str">
        <f t="shared" si="665"/>
        <v>0452600265放課後等デイサービス</v>
      </c>
      <c r="B4014" s="237" t="s">
        <v>5789</v>
      </c>
      <c r="C4014" s="237" t="s">
        <v>16971</v>
      </c>
      <c r="D4014" s="240" t="str">
        <f t="shared" si="666"/>
        <v>シャカイフクシホウジンリフチョウシャカイフクシキョウギカイ</v>
      </c>
      <c r="E4014" s="237" t="s">
        <v>5784</v>
      </c>
      <c r="F4014" s="237" t="str">
        <f t="shared" si="667"/>
        <v>981</v>
      </c>
      <c r="G4014" s="237" t="str">
        <f t="shared" si="668"/>
        <v>0104</v>
      </c>
      <c r="H4014" s="237" t="s">
        <v>5791</v>
      </c>
      <c r="I4014" s="237" t="str">
        <f t="shared" si="669"/>
        <v>宮城郡利府町中央二丁目１１番地１</v>
      </c>
      <c r="J4014" s="237" t="s">
        <v>5792</v>
      </c>
      <c r="K4014" s="237" t="s">
        <v>5793</v>
      </c>
      <c r="L4014" s="237" t="s">
        <v>353</v>
      </c>
      <c r="M4014" s="237" t="s">
        <v>5794</v>
      </c>
      <c r="N4014" s="237" t="s">
        <v>5860</v>
      </c>
      <c r="O4014" s="237" t="s">
        <v>5861</v>
      </c>
      <c r="P4014" s="237" t="s">
        <v>5784</v>
      </c>
      <c r="Q4014" s="237" t="s">
        <v>1471</v>
      </c>
      <c r="R4014" s="237" t="s">
        <v>5791</v>
      </c>
      <c r="S4014" s="237" t="s">
        <v>5792</v>
      </c>
      <c r="T4014" s="237" t="s">
        <v>5793</v>
      </c>
      <c r="U4014" s="237" t="s">
        <v>16974</v>
      </c>
      <c r="V4014" s="237" t="s">
        <v>114</v>
      </c>
      <c r="W4014" s="237"/>
      <c r="X4014" s="237"/>
      <c r="Y4014" s="237" t="s">
        <v>5860</v>
      </c>
      <c r="Z4014" s="237" t="s">
        <v>5861</v>
      </c>
      <c r="AA4014" s="237" t="str">
        <f t="shared" si="670"/>
        <v>リフチョウシャカイフクシキョウギカイ　ジドウデイサービスセンター「スキップ」</v>
      </c>
      <c r="AB4014" s="237" t="s">
        <v>5784</v>
      </c>
      <c r="AC4014" s="237" t="str">
        <f t="shared" si="671"/>
        <v>981</v>
      </c>
      <c r="AD4014" s="237" t="str">
        <f t="shared" si="672"/>
        <v>0104</v>
      </c>
      <c r="AE4014" s="237" t="s">
        <v>1471</v>
      </c>
      <c r="AF4014" s="237" t="s">
        <v>16975</v>
      </c>
      <c r="AG4014" s="237" t="str">
        <f t="shared" si="673"/>
        <v>宮城郡利府町中央二丁目１１番１号</v>
      </c>
      <c r="AH4014" s="237" t="s">
        <v>5792</v>
      </c>
      <c r="AI4014" s="237" t="s">
        <v>5793</v>
      </c>
      <c r="AJ4014" s="237" t="s">
        <v>260</v>
      </c>
    </row>
    <row r="4015" spans="1:36">
      <c r="A4015" s="237" t="str">
        <f t="shared" si="665"/>
        <v>0452600273児童発達支援</v>
      </c>
      <c r="B4015" s="237" t="s">
        <v>16081</v>
      </c>
      <c r="C4015" s="237" t="s">
        <v>1447</v>
      </c>
      <c r="D4015" s="240" t="str">
        <f t="shared" si="666"/>
        <v>ニンテイＮＰＯホウジンサワオトノモリ</v>
      </c>
      <c r="E4015" s="237" t="s">
        <v>1448</v>
      </c>
      <c r="F4015" s="237" t="str">
        <f t="shared" si="667"/>
        <v>981</v>
      </c>
      <c r="G4015" s="237" t="str">
        <f t="shared" si="668"/>
        <v>0123</v>
      </c>
      <c r="H4015" s="237" t="s">
        <v>16082</v>
      </c>
      <c r="I4015" s="237" t="str">
        <f t="shared" si="669"/>
        <v>宮城郡利府町沢乙字欠下東１８番２</v>
      </c>
      <c r="J4015" s="237" t="s">
        <v>1450</v>
      </c>
      <c r="K4015" s="237" t="s">
        <v>5753</v>
      </c>
      <c r="L4015" s="237" t="s">
        <v>248</v>
      </c>
      <c r="M4015" s="237" t="s">
        <v>1451</v>
      </c>
      <c r="N4015" s="237" t="s">
        <v>16976</v>
      </c>
      <c r="O4015" s="237" t="s">
        <v>16977</v>
      </c>
      <c r="P4015" s="237" t="s">
        <v>5974</v>
      </c>
      <c r="Q4015" s="237" t="s">
        <v>1471</v>
      </c>
      <c r="R4015" s="237" t="s">
        <v>5975</v>
      </c>
      <c r="S4015" s="237" t="s">
        <v>5876</v>
      </c>
      <c r="T4015" s="237" t="s">
        <v>5976</v>
      </c>
      <c r="U4015" s="237" t="s">
        <v>16978</v>
      </c>
      <c r="V4015" s="237" t="s">
        <v>112</v>
      </c>
      <c r="W4015" s="237" t="s">
        <v>15933</v>
      </c>
      <c r="X4015" s="237"/>
      <c r="Y4015" s="237" t="s">
        <v>16979</v>
      </c>
      <c r="Z4015" s="237" t="s">
        <v>16980</v>
      </c>
      <c r="AA4015" s="237" t="str">
        <f t="shared" si="670"/>
        <v>リフコドモハッタツセンタードングリ</v>
      </c>
      <c r="AB4015" s="237" t="s">
        <v>5974</v>
      </c>
      <c r="AC4015" s="237" t="str">
        <f t="shared" si="671"/>
        <v>981</v>
      </c>
      <c r="AD4015" s="237" t="str">
        <f t="shared" si="672"/>
        <v>0112</v>
      </c>
      <c r="AE4015" s="237" t="s">
        <v>1471</v>
      </c>
      <c r="AF4015" s="237" t="s">
        <v>5975</v>
      </c>
      <c r="AG4015" s="237" t="str">
        <f t="shared" si="673"/>
        <v>宮城郡利府町利府字八幡崎63-1</v>
      </c>
      <c r="AH4015" s="237" t="s">
        <v>5876</v>
      </c>
      <c r="AI4015" s="237" t="s">
        <v>5976</v>
      </c>
      <c r="AJ4015" s="237" t="s">
        <v>260</v>
      </c>
    </row>
    <row r="4016" spans="1:36">
      <c r="A4016" s="237" t="str">
        <f t="shared" si="665"/>
        <v>0452600273放課後等デイサービス</v>
      </c>
      <c r="B4016" s="237" t="s">
        <v>16081</v>
      </c>
      <c r="C4016" s="237" t="s">
        <v>1447</v>
      </c>
      <c r="D4016" s="240" t="str">
        <f t="shared" si="666"/>
        <v>ニンテイＮＰＯホウジンサワオトノモリ</v>
      </c>
      <c r="E4016" s="237" t="s">
        <v>1448</v>
      </c>
      <c r="F4016" s="237" t="str">
        <f t="shared" si="667"/>
        <v>981</v>
      </c>
      <c r="G4016" s="237" t="str">
        <f t="shared" si="668"/>
        <v>0123</v>
      </c>
      <c r="H4016" s="237" t="s">
        <v>16082</v>
      </c>
      <c r="I4016" s="237" t="str">
        <f t="shared" si="669"/>
        <v>宮城郡利府町沢乙字欠下東１８番２</v>
      </c>
      <c r="J4016" s="237" t="s">
        <v>1450</v>
      </c>
      <c r="K4016" s="237" t="s">
        <v>5753</v>
      </c>
      <c r="L4016" s="237" t="s">
        <v>248</v>
      </c>
      <c r="M4016" s="237" t="s">
        <v>1451</v>
      </c>
      <c r="N4016" s="237" t="s">
        <v>16976</v>
      </c>
      <c r="O4016" s="237" t="s">
        <v>16977</v>
      </c>
      <c r="P4016" s="237" t="s">
        <v>5974</v>
      </c>
      <c r="Q4016" s="237" t="s">
        <v>1471</v>
      </c>
      <c r="R4016" s="237" t="s">
        <v>5975</v>
      </c>
      <c r="S4016" s="237" t="s">
        <v>5876</v>
      </c>
      <c r="T4016" s="237" t="s">
        <v>5976</v>
      </c>
      <c r="U4016" s="237" t="s">
        <v>16978</v>
      </c>
      <c r="V4016" s="237" t="s">
        <v>114</v>
      </c>
      <c r="W4016" s="237"/>
      <c r="X4016" s="237"/>
      <c r="Y4016" s="237" t="s">
        <v>16981</v>
      </c>
      <c r="Z4016" s="237" t="s">
        <v>16982</v>
      </c>
      <c r="AA4016" s="237" t="str">
        <f t="shared" si="670"/>
        <v>リフコドモハッタツセンターアノネ</v>
      </c>
      <c r="AB4016" s="237" t="s">
        <v>5974</v>
      </c>
      <c r="AC4016" s="237" t="str">
        <f t="shared" si="671"/>
        <v>981</v>
      </c>
      <c r="AD4016" s="237" t="str">
        <f t="shared" si="672"/>
        <v>0112</v>
      </c>
      <c r="AE4016" s="237" t="s">
        <v>1471</v>
      </c>
      <c r="AF4016" s="237" t="s">
        <v>16983</v>
      </c>
      <c r="AG4016" s="237" t="str">
        <f t="shared" si="673"/>
        <v>宮城郡利府町利府字八幡63-1</v>
      </c>
      <c r="AH4016" s="237" t="s">
        <v>5876</v>
      </c>
      <c r="AI4016" s="237" t="s">
        <v>5976</v>
      </c>
      <c r="AJ4016" s="237" t="s">
        <v>260</v>
      </c>
    </row>
    <row r="4017" spans="1:36">
      <c r="A4017" s="237" t="str">
        <f t="shared" si="665"/>
        <v>0452600273保育所等訪問支援</v>
      </c>
      <c r="B4017" s="237" t="s">
        <v>16081</v>
      </c>
      <c r="C4017" s="237" t="s">
        <v>1447</v>
      </c>
      <c r="D4017" s="240" t="str">
        <f t="shared" si="666"/>
        <v>ニンテイＮＰＯホウジンサワオトノモリ</v>
      </c>
      <c r="E4017" s="237" t="s">
        <v>1448</v>
      </c>
      <c r="F4017" s="237" t="str">
        <f t="shared" si="667"/>
        <v>981</v>
      </c>
      <c r="G4017" s="237" t="str">
        <f t="shared" si="668"/>
        <v>0123</v>
      </c>
      <c r="H4017" s="237" t="s">
        <v>16082</v>
      </c>
      <c r="I4017" s="237" t="str">
        <f t="shared" si="669"/>
        <v>宮城郡利府町沢乙字欠下東１８番２</v>
      </c>
      <c r="J4017" s="237" t="s">
        <v>1450</v>
      </c>
      <c r="K4017" s="237" t="s">
        <v>5753</v>
      </c>
      <c r="L4017" s="237" t="s">
        <v>248</v>
      </c>
      <c r="M4017" s="237" t="s">
        <v>1451</v>
      </c>
      <c r="N4017" s="237" t="s">
        <v>16976</v>
      </c>
      <c r="O4017" s="237" t="s">
        <v>16977</v>
      </c>
      <c r="P4017" s="237" t="s">
        <v>5974</v>
      </c>
      <c r="Q4017" s="237" t="s">
        <v>1471</v>
      </c>
      <c r="R4017" s="237" t="s">
        <v>5975</v>
      </c>
      <c r="S4017" s="237" t="s">
        <v>5876</v>
      </c>
      <c r="T4017" s="237" t="s">
        <v>5976</v>
      </c>
      <c r="U4017" s="237" t="s">
        <v>16978</v>
      </c>
      <c r="V4017" s="237" t="s">
        <v>116</v>
      </c>
      <c r="W4017" s="237"/>
      <c r="X4017" s="237"/>
      <c r="Y4017" s="237" t="s">
        <v>16984</v>
      </c>
      <c r="Z4017" s="237" t="s">
        <v>16985</v>
      </c>
      <c r="AA4017" s="237" t="str">
        <f t="shared" si="670"/>
        <v>リフコドモハッタツセンターノビッコ</v>
      </c>
      <c r="AB4017" s="237" t="s">
        <v>5974</v>
      </c>
      <c r="AC4017" s="237" t="str">
        <f t="shared" si="671"/>
        <v>981</v>
      </c>
      <c r="AD4017" s="237" t="str">
        <f t="shared" si="672"/>
        <v>0112</v>
      </c>
      <c r="AE4017" s="237" t="s">
        <v>1471</v>
      </c>
      <c r="AF4017" s="237" t="s">
        <v>5975</v>
      </c>
      <c r="AG4017" s="237" t="str">
        <f t="shared" si="673"/>
        <v>宮城郡利府町利府字八幡崎63-1</v>
      </c>
      <c r="AH4017" s="237" t="s">
        <v>5876</v>
      </c>
      <c r="AI4017" s="237" t="s">
        <v>5976</v>
      </c>
      <c r="AJ4017" s="237" t="s">
        <v>260</v>
      </c>
    </row>
    <row r="4018" spans="1:36">
      <c r="A4018" s="237" t="str">
        <f t="shared" si="665"/>
        <v>0452600281放課後等デイサービス</v>
      </c>
      <c r="B4018" s="237" t="s">
        <v>16081</v>
      </c>
      <c r="C4018" s="237" t="s">
        <v>1447</v>
      </c>
      <c r="D4018" s="240" t="str">
        <f t="shared" si="666"/>
        <v>ニンテイＮＰＯホウジンサワオトノモリ</v>
      </c>
      <c r="E4018" s="237" t="s">
        <v>1448</v>
      </c>
      <c r="F4018" s="237" t="str">
        <f t="shared" si="667"/>
        <v>981</v>
      </c>
      <c r="G4018" s="237" t="str">
        <f t="shared" si="668"/>
        <v>0123</v>
      </c>
      <c r="H4018" s="237" t="s">
        <v>16082</v>
      </c>
      <c r="I4018" s="237" t="str">
        <f t="shared" si="669"/>
        <v>宮城郡利府町沢乙字欠下東１８番２</v>
      </c>
      <c r="J4018" s="237" t="s">
        <v>1450</v>
      </c>
      <c r="K4018" s="237" t="s">
        <v>5753</v>
      </c>
      <c r="L4018" s="237" t="s">
        <v>248</v>
      </c>
      <c r="M4018" s="237" t="s">
        <v>1451</v>
      </c>
      <c r="N4018" s="237" t="s">
        <v>5872</v>
      </c>
      <c r="O4018" s="237" t="s">
        <v>5873</v>
      </c>
      <c r="P4018" s="237" t="s">
        <v>5874</v>
      </c>
      <c r="Q4018" s="237" t="s">
        <v>1471</v>
      </c>
      <c r="R4018" s="237" t="s">
        <v>5875</v>
      </c>
      <c r="S4018" s="237" t="s">
        <v>5876</v>
      </c>
      <c r="T4018" s="237" t="s">
        <v>5753</v>
      </c>
      <c r="U4018" s="237" t="s">
        <v>16986</v>
      </c>
      <c r="V4018" s="237" t="s">
        <v>114</v>
      </c>
      <c r="W4018" s="237"/>
      <c r="X4018" s="237"/>
      <c r="Y4018" s="237" t="s">
        <v>5872</v>
      </c>
      <c r="Z4018" s="237" t="s">
        <v>5873</v>
      </c>
      <c r="AA4018" s="237" t="str">
        <f t="shared" si="670"/>
        <v>ハッタツシエンランドアノネノモリ</v>
      </c>
      <c r="AB4018" s="237" t="s">
        <v>5874</v>
      </c>
      <c r="AC4018" s="237" t="str">
        <f t="shared" si="671"/>
        <v>981</v>
      </c>
      <c r="AD4018" s="237" t="str">
        <f t="shared" si="672"/>
        <v>0122</v>
      </c>
      <c r="AE4018" s="237" t="s">
        <v>1471</v>
      </c>
      <c r="AF4018" s="237" t="s">
        <v>5875</v>
      </c>
      <c r="AG4018" s="237" t="str">
        <f t="shared" si="673"/>
        <v>宮城郡利府町菅谷字西天神１２５－５</v>
      </c>
      <c r="AH4018" s="237" t="s">
        <v>5876</v>
      </c>
      <c r="AI4018" s="237" t="s">
        <v>5753</v>
      </c>
      <c r="AJ4018" s="237" t="s">
        <v>332</v>
      </c>
    </row>
    <row r="4019" spans="1:36">
      <c r="A4019" s="237" t="str">
        <f t="shared" si="665"/>
        <v>0452600299児童発達支援</v>
      </c>
      <c r="B4019" s="237" t="s">
        <v>5878</v>
      </c>
      <c r="C4019" s="237" t="s">
        <v>5879</v>
      </c>
      <c r="D4019" s="240" t="str">
        <f t="shared" si="666"/>
        <v>カブシキガイシャエコ　ライフ</v>
      </c>
      <c r="E4019" s="237" t="s">
        <v>5880</v>
      </c>
      <c r="F4019" s="237" t="str">
        <f t="shared" si="667"/>
        <v>989</v>
      </c>
      <c r="G4019" s="237" t="str">
        <f t="shared" si="668"/>
        <v>3121</v>
      </c>
      <c r="H4019" s="237" t="s">
        <v>5881</v>
      </c>
      <c r="I4019" s="237" t="str">
        <f t="shared" si="669"/>
        <v>仙台市青葉区郷六字葛岡下49番地の1広瀬の杜9番館214</v>
      </c>
      <c r="J4019" s="237" t="s">
        <v>5882</v>
      </c>
      <c r="K4019" s="237" t="s">
        <v>5882</v>
      </c>
      <c r="L4019" s="237" t="s">
        <v>339</v>
      </c>
      <c r="M4019" s="237" t="s">
        <v>16987</v>
      </c>
      <c r="N4019" s="237" t="s">
        <v>5884</v>
      </c>
      <c r="O4019" s="237" t="s">
        <v>5885</v>
      </c>
      <c r="P4019" s="237" t="s">
        <v>5822</v>
      </c>
      <c r="Q4019" s="237" t="s">
        <v>1471</v>
      </c>
      <c r="R4019" s="237" t="s">
        <v>16988</v>
      </c>
      <c r="S4019" s="237" t="s">
        <v>1537</v>
      </c>
      <c r="T4019" s="237" t="s">
        <v>1538</v>
      </c>
      <c r="U4019" s="237" t="s">
        <v>16989</v>
      </c>
      <c r="V4019" s="237" t="s">
        <v>112</v>
      </c>
      <c r="W4019" s="237" t="s">
        <v>15933</v>
      </c>
      <c r="X4019" s="237"/>
      <c r="Y4019" s="237" t="s">
        <v>5884</v>
      </c>
      <c r="Z4019" s="237" t="s">
        <v>5885</v>
      </c>
      <c r="AA4019" s="237" t="str">
        <f t="shared" si="670"/>
        <v>バンビノモリリフ</v>
      </c>
      <c r="AB4019" s="237" t="s">
        <v>5822</v>
      </c>
      <c r="AC4019" s="237" t="str">
        <f t="shared" si="671"/>
        <v>981</v>
      </c>
      <c r="AD4019" s="237" t="str">
        <f t="shared" si="672"/>
        <v>0111</v>
      </c>
      <c r="AE4019" s="237" t="s">
        <v>1471</v>
      </c>
      <c r="AF4019" s="237" t="s">
        <v>16988</v>
      </c>
      <c r="AG4019" s="237" t="str">
        <f t="shared" si="673"/>
        <v>宮城郡利府町加瀬字新前谷地５７－１</v>
      </c>
      <c r="AH4019" s="237" t="s">
        <v>1537</v>
      </c>
      <c r="AI4019" s="237" t="s">
        <v>1538</v>
      </c>
      <c r="AJ4019" s="237" t="s">
        <v>470</v>
      </c>
    </row>
    <row r="4020" spans="1:36">
      <c r="A4020" s="237" t="str">
        <f t="shared" si="665"/>
        <v>0452600307放課後等デイサービス</v>
      </c>
      <c r="B4020" s="237" t="s">
        <v>5878</v>
      </c>
      <c r="C4020" s="237" t="s">
        <v>5879</v>
      </c>
      <c r="D4020" s="240" t="str">
        <f t="shared" si="666"/>
        <v>カブシキガイシャエコ　ライフ</v>
      </c>
      <c r="E4020" s="237" t="s">
        <v>5880</v>
      </c>
      <c r="F4020" s="237" t="str">
        <f t="shared" si="667"/>
        <v>989</v>
      </c>
      <c r="G4020" s="237" t="str">
        <f t="shared" si="668"/>
        <v>3121</v>
      </c>
      <c r="H4020" s="237" t="s">
        <v>5881</v>
      </c>
      <c r="I4020" s="237" t="str">
        <f t="shared" si="669"/>
        <v>仙台市青葉区郷六字葛岡下49番地の1広瀬の杜9番館214</v>
      </c>
      <c r="J4020" s="237" t="s">
        <v>5882</v>
      </c>
      <c r="K4020" s="237" t="s">
        <v>5882</v>
      </c>
      <c r="L4020" s="237" t="s">
        <v>339</v>
      </c>
      <c r="M4020" s="237" t="s">
        <v>16987</v>
      </c>
      <c r="N4020" s="237" t="s">
        <v>5884</v>
      </c>
      <c r="O4020" s="237" t="s">
        <v>5885</v>
      </c>
      <c r="P4020" s="237" t="s">
        <v>5822</v>
      </c>
      <c r="Q4020" s="237" t="s">
        <v>1471</v>
      </c>
      <c r="R4020" s="237" t="s">
        <v>16990</v>
      </c>
      <c r="S4020" s="237" t="s">
        <v>1537</v>
      </c>
      <c r="T4020" s="237" t="s">
        <v>1538</v>
      </c>
      <c r="U4020" s="237" t="s">
        <v>16991</v>
      </c>
      <c r="V4020" s="237" t="s">
        <v>114</v>
      </c>
      <c r="W4020" s="237"/>
      <c r="X4020" s="237"/>
      <c r="Y4020" s="237" t="s">
        <v>5884</v>
      </c>
      <c r="Z4020" s="237" t="s">
        <v>5885</v>
      </c>
      <c r="AA4020" s="237" t="str">
        <f t="shared" si="670"/>
        <v>バンビノモリリフ</v>
      </c>
      <c r="AB4020" s="237" t="s">
        <v>5822</v>
      </c>
      <c r="AC4020" s="237" t="str">
        <f t="shared" si="671"/>
        <v>981</v>
      </c>
      <c r="AD4020" s="237" t="str">
        <f t="shared" si="672"/>
        <v>0111</v>
      </c>
      <c r="AE4020" s="237" t="s">
        <v>1471</v>
      </c>
      <c r="AF4020" s="237" t="s">
        <v>16990</v>
      </c>
      <c r="AG4020" s="237" t="str">
        <f t="shared" si="673"/>
        <v>宮城郡利府町加瀬字新前谷地５７-１</v>
      </c>
      <c r="AH4020" s="237" t="s">
        <v>1537</v>
      </c>
      <c r="AI4020" s="237" t="s">
        <v>1538</v>
      </c>
      <c r="AJ4020" s="237" t="s">
        <v>470</v>
      </c>
    </row>
    <row r="4021" spans="1:36">
      <c r="A4021" s="237" t="str">
        <f t="shared" si="665"/>
        <v>0452610033放課後等デイサービス</v>
      </c>
      <c r="B4021" s="237" t="s">
        <v>16112</v>
      </c>
      <c r="C4021" s="237" t="s">
        <v>16113</v>
      </c>
      <c r="D4021" s="240" t="str">
        <f t="shared" si="666"/>
        <v>シャカイフクシホウジンシマフクシカイ</v>
      </c>
      <c r="E4021" s="237" t="s">
        <v>1310</v>
      </c>
      <c r="F4021" s="237" t="str">
        <f t="shared" si="667"/>
        <v>985</v>
      </c>
      <c r="G4021" s="237" t="str">
        <f t="shared" si="668"/>
        <v>0005</v>
      </c>
      <c r="H4021" s="237" t="s">
        <v>1311</v>
      </c>
      <c r="I4021" s="237" t="str">
        <f t="shared" si="669"/>
        <v>塩竈市杉の入４丁目３番１７号</v>
      </c>
      <c r="J4021" s="237" t="s">
        <v>1312</v>
      </c>
      <c r="K4021" s="237" t="s">
        <v>1313</v>
      </c>
      <c r="L4021" s="237" t="s">
        <v>248</v>
      </c>
      <c r="M4021" s="237" t="s">
        <v>16114</v>
      </c>
      <c r="N4021" s="237" t="s">
        <v>5854</v>
      </c>
      <c r="O4021" s="237" t="s">
        <v>16992</v>
      </c>
      <c r="P4021" s="237" t="s">
        <v>5822</v>
      </c>
      <c r="Q4021" s="237" t="s">
        <v>1471</v>
      </c>
      <c r="R4021" s="237" t="s">
        <v>5823</v>
      </c>
      <c r="S4021" s="237" t="s">
        <v>5857</v>
      </c>
      <c r="T4021" s="237" t="s">
        <v>5858</v>
      </c>
      <c r="U4021" s="237" t="s">
        <v>16993</v>
      </c>
      <c r="V4021" s="237" t="s">
        <v>114</v>
      </c>
      <c r="W4021" s="237"/>
      <c r="X4021" s="237"/>
      <c r="Y4021" s="237" t="s">
        <v>5854</v>
      </c>
      <c r="Z4021" s="237" t="s">
        <v>16992</v>
      </c>
      <c r="AA4021" s="237" t="str">
        <f t="shared" si="670"/>
        <v>リンカ</v>
      </c>
      <c r="AB4021" s="237" t="s">
        <v>5822</v>
      </c>
      <c r="AC4021" s="237" t="str">
        <f t="shared" si="671"/>
        <v>981</v>
      </c>
      <c r="AD4021" s="237" t="str">
        <f t="shared" si="672"/>
        <v>0111</v>
      </c>
      <c r="AE4021" s="237" t="s">
        <v>1471</v>
      </c>
      <c r="AF4021" s="237" t="s">
        <v>5823</v>
      </c>
      <c r="AG4021" s="237" t="str">
        <f t="shared" si="673"/>
        <v>宮城郡利府町加瀬字川迎２８－１</v>
      </c>
      <c r="AH4021" s="237" t="s">
        <v>5857</v>
      </c>
      <c r="AI4021" s="237" t="s">
        <v>5858</v>
      </c>
      <c r="AJ4021" s="237" t="s">
        <v>260</v>
      </c>
    </row>
    <row r="4022" spans="1:36">
      <c r="A4022" s="237" t="str">
        <f t="shared" si="665"/>
        <v>0452630023児童発達支援</v>
      </c>
      <c r="B4022" s="237" t="s">
        <v>5958</v>
      </c>
      <c r="C4022" s="237" t="s">
        <v>5959</v>
      </c>
      <c r="D4022" s="240" t="str">
        <f t="shared" si="666"/>
        <v>カブシキカイシャシュンコウカイ</v>
      </c>
      <c r="E4022" s="237" t="s">
        <v>5967</v>
      </c>
      <c r="F4022" s="237" t="str">
        <f t="shared" si="667"/>
        <v>981</v>
      </c>
      <c r="G4022" s="237" t="str">
        <f t="shared" si="668"/>
        <v>0132</v>
      </c>
      <c r="H4022" s="237" t="s">
        <v>15976</v>
      </c>
      <c r="I4022" s="237" t="str">
        <f t="shared" si="669"/>
        <v>宮城郡利府町花園１丁目２１０－２</v>
      </c>
      <c r="J4022" s="237" t="s">
        <v>5962</v>
      </c>
      <c r="K4022" s="237" t="s">
        <v>5963</v>
      </c>
      <c r="L4022" s="237" t="s">
        <v>635</v>
      </c>
      <c r="M4022" s="237" t="s">
        <v>5964</v>
      </c>
      <c r="N4022" s="237" t="s">
        <v>16994</v>
      </c>
      <c r="O4022" s="237" t="s">
        <v>16995</v>
      </c>
      <c r="P4022" s="237" t="s">
        <v>5967</v>
      </c>
      <c r="Q4022" s="237" t="s">
        <v>1471</v>
      </c>
      <c r="R4022" s="237" t="s">
        <v>16996</v>
      </c>
      <c r="S4022" s="237" t="s">
        <v>5969</v>
      </c>
      <c r="T4022" s="237" t="s">
        <v>5970</v>
      </c>
      <c r="U4022" s="237" t="s">
        <v>16997</v>
      </c>
      <c r="V4022" s="237" t="s">
        <v>112</v>
      </c>
      <c r="W4022" s="237" t="s">
        <v>15933</v>
      </c>
      <c r="X4022" s="237"/>
      <c r="Y4022" s="237" t="s">
        <v>16994</v>
      </c>
      <c r="Z4022" s="237" t="s">
        <v>16995</v>
      </c>
      <c r="AA4022" s="237" t="str">
        <f t="shared" si="670"/>
        <v>カブシキカイシャ　シュンコウカイ　ホウカゴトウデイサービス　ツナグ　リフ</v>
      </c>
      <c r="AB4022" s="237" t="s">
        <v>5967</v>
      </c>
      <c r="AC4022" s="237" t="str">
        <f t="shared" si="671"/>
        <v>981</v>
      </c>
      <c r="AD4022" s="237" t="str">
        <f t="shared" si="672"/>
        <v>0132</v>
      </c>
      <c r="AE4022" s="237" t="s">
        <v>1471</v>
      </c>
      <c r="AF4022" s="237" t="s">
        <v>16998</v>
      </c>
      <c r="AG4022" s="237" t="str">
        <f t="shared" si="673"/>
        <v>宮城郡利府町花園１-208-1</v>
      </c>
      <c r="AH4022" s="237" t="s">
        <v>5969</v>
      </c>
      <c r="AI4022" s="237" t="s">
        <v>5970</v>
      </c>
      <c r="AJ4022" s="237" t="s">
        <v>260</v>
      </c>
    </row>
    <row r="4023" spans="1:36">
      <c r="A4023" s="237" t="str">
        <f t="shared" si="665"/>
        <v>0452630023放課後等デイサービス</v>
      </c>
      <c r="B4023" s="237" t="s">
        <v>5958</v>
      </c>
      <c r="C4023" s="237" t="s">
        <v>5959</v>
      </c>
      <c r="D4023" s="240" t="str">
        <f t="shared" si="666"/>
        <v>カブシキカイシャシュンコウカイ</v>
      </c>
      <c r="E4023" s="237" t="s">
        <v>5967</v>
      </c>
      <c r="F4023" s="237" t="str">
        <f t="shared" si="667"/>
        <v>981</v>
      </c>
      <c r="G4023" s="237" t="str">
        <f t="shared" si="668"/>
        <v>0132</v>
      </c>
      <c r="H4023" s="237" t="s">
        <v>15976</v>
      </c>
      <c r="I4023" s="237" t="str">
        <f t="shared" si="669"/>
        <v>宮城郡利府町花園１丁目２１０－２</v>
      </c>
      <c r="J4023" s="237" t="s">
        <v>5962</v>
      </c>
      <c r="K4023" s="237" t="s">
        <v>5963</v>
      </c>
      <c r="L4023" s="237" t="s">
        <v>635</v>
      </c>
      <c r="M4023" s="237" t="s">
        <v>5964</v>
      </c>
      <c r="N4023" s="237" t="s">
        <v>16994</v>
      </c>
      <c r="O4023" s="237" t="s">
        <v>16995</v>
      </c>
      <c r="P4023" s="237" t="s">
        <v>5967</v>
      </c>
      <c r="Q4023" s="237" t="s">
        <v>1471</v>
      </c>
      <c r="R4023" s="237" t="s">
        <v>16996</v>
      </c>
      <c r="S4023" s="237" t="s">
        <v>5969</v>
      </c>
      <c r="T4023" s="237" t="s">
        <v>5970</v>
      </c>
      <c r="U4023" s="237" t="s">
        <v>16997</v>
      </c>
      <c r="V4023" s="237" t="s">
        <v>114</v>
      </c>
      <c r="W4023" s="237"/>
      <c r="X4023" s="237"/>
      <c r="Y4023" s="237" t="s">
        <v>16994</v>
      </c>
      <c r="Z4023" s="237" t="s">
        <v>16995</v>
      </c>
      <c r="AA4023" s="237" t="str">
        <f t="shared" si="670"/>
        <v>カブシキカイシャ　シュンコウカイ　ホウカゴトウデイサービス　ツナグ　リフ</v>
      </c>
      <c r="AB4023" s="237" t="s">
        <v>5967</v>
      </c>
      <c r="AC4023" s="237" t="str">
        <f t="shared" si="671"/>
        <v>981</v>
      </c>
      <c r="AD4023" s="237" t="str">
        <f t="shared" si="672"/>
        <v>0132</v>
      </c>
      <c r="AE4023" s="237" t="s">
        <v>1471</v>
      </c>
      <c r="AF4023" s="237" t="s">
        <v>16998</v>
      </c>
      <c r="AG4023" s="237" t="str">
        <f t="shared" si="673"/>
        <v>宮城郡利府町花園１-208-1</v>
      </c>
      <c r="AH4023" s="237" t="s">
        <v>5969</v>
      </c>
      <c r="AI4023" s="237" t="s">
        <v>5970</v>
      </c>
      <c r="AJ4023" s="237" t="s">
        <v>260</v>
      </c>
    </row>
    <row r="4024" spans="1:36">
      <c r="A4024" s="237" t="str">
        <f t="shared" si="665"/>
        <v>0452630031放課後等デイサービス</v>
      </c>
      <c r="B4024" s="237" t="s">
        <v>16999</v>
      </c>
      <c r="C4024" s="237" t="s">
        <v>17000</v>
      </c>
      <c r="D4024" s="240" t="str">
        <f t="shared" si="666"/>
        <v>カブシキカイシャプレジール</v>
      </c>
      <c r="E4024" s="237" t="s">
        <v>12456</v>
      </c>
      <c r="F4024" s="237" t="str">
        <f t="shared" si="667"/>
        <v>981</v>
      </c>
      <c r="G4024" s="237" t="str">
        <f t="shared" si="668"/>
        <v>3215</v>
      </c>
      <c r="H4024" s="237" t="s">
        <v>17001</v>
      </c>
      <c r="I4024" s="237" t="str">
        <f t="shared" si="669"/>
        <v>仙台市泉区北中山四丁目１３番２号</v>
      </c>
      <c r="J4024" s="237" t="s">
        <v>16208</v>
      </c>
      <c r="K4024" s="237" t="s">
        <v>16208</v>
      </c>
      <c r="L4024" s="237" t="s">
        <v>339</v>
      </c>
      <c r="M4024" s="237" t="s">
        <v>17002</v>
      </c>
      <c r="N4024" s="237" t="s">
        <v>17003</v>
      </c>
      <c r="O4024" s="237" t="s">
        <v>17004</v>
      </c>
      <c r="P4024" s="237" t="s">
        <v>5967</v>
      </c>
      <c r="Q4024" s="237" t="s">
        <v>1471</v>
      </c>
      <c r="R4024" s="237" t="s">
        <v>17005</v>
      </c>
      <c r="S4024" s="237" t="s">
        <v>17006</v>
      </c>
      <c r="T4024" s="237" t="s">
        <v>17007</v>
      </c>
      <c r="U4024" s="237" t="s">
        <v>17008</v>
      </c>
      <c r="V4024" s="237" t="s">
        <v>114</v>
      </c>
      <c r="W4024" s="237"/>
      <c r="X4024" s="237"/>
      <c r="Y4024" s="237" t="s">
        <v>17003</v>
      </c>
      <c r="Z4024" s="237" t="s">
        <v>17004</v>
      </c>
      <c r="AA4024" s="237" t="str">
        <f t="shared" si="670"/>
        <v>アンドヨウ　トライ</v>
      </c>
      <c r="AB4024" s="237" t="s">
        <v>5967</v>
      </c>
      <c r="AC4024" s="237" t="str">
        <f t="shared" si="671"/>
        <v>981</v>
      </c>
      <c r="AD4024" s="237" t="str">
        <f t="shared" si="672"/>
        <v>0132</v>
      </c>
      <c r="AE4024" s="237" t="s">
        <v>1471</v>
      </c>
      <c r="AF4024" s="237" t="s">
        <v>17005</v>
      </c>
      <c r="AG4024" s="237" t="str">
        <f t="shared" si="673"/>
        <v>宮城郡利府町花園３丁目２４－１５</v>
      </c>
      <c r="AH4024" s="237" t="s">
        <v>17006</v>
      </c>
      <c r="AI4024" s="237" t="s">
        <v>17007</v>
      </c>
      <c r="AJ4024" s="237" t="s">
        <v>260</v>
      </c>
    </row>
    <row r="4025" spans="1:36">
      <c r="A4025" s="237" t="str">
        <f t="shared" si="665"/>
        <v>0452630064放課後等デイサービス</v>
      </c>
      <c r="B4025" s="237" t="s">
        <v>17009</v>
      </c>
      <c r="C4025" s="237" t="s">
        <v>17010</v>
      </c>
      <c r="D4025" s="240" t="str">
        <f t="shared" si="666"/>
        <v>カブシキガイシャカルミア</v>
      </c>
      <c r="E4025" s="237" t="s">
        <v>12345</v>
      </c>
      <c r="F4025" s="237" t="str">
        <f t="shared" si="667"/>
        <v>981</v>
      </c>
      <c r="G4025" s="237" t="str">
        <f t="shared" si="668"/>
        <v>3111</v>
      </c>
      <c r="H4025" s="237" t="s">
        <v>15301</v>
      </c>
      <c r="I4025" s="237" t="str">
        <f t="shared" si="669"/>
        <v>仙台市泉区松森字沢目１４番地の２</v>
      </c>
      <c r="J4025" s="237" t="s">
        <v>17011</v>
      </c>
      <c r="K4025" s="237" t="s">
        <v>15302</v>
      </c>
      <c r="L4025" s="237" t="s">
        <v>339</v>
      </c>
      <c r="M4025" s="237" t="s">
        <v>15303</v>
      </c>
      <c r="N4025" s="237" t="s">
        <v>17012</v>
      </c>
      <c r="O4025" s="237" t="s">
        <v>17013</v>
      </c>
      <c r="P4025" s="237" t="s">
        <v>5822</v>
      </c>
      <c r="Q4025" s="237" t="s">
        <v>1471</v>
      </c>
      <c r="R4025" s="237" t="s">
        <v>17014</v>
      </c>
      <c r="S4025" s="237" t="s">
        <v>15307</v>
      </c>
      <c r="T4025" s="237" t="s">
        <v>15307</v>
      </c>
      <c r="U4025" s="237" t="s">
        <v>17015</v>
      </c>
      <c r="V4025" s="237" t="s">
        <v>114</v>
      </c>
      <c r="W4025" s="237"/>
      <c r="X4025" s="237"/>
      <c r="Y4025" s="237" t="s">
        <v>17012</v>
      </c>
      <c r="Z4025" s="237" t="s">
        <v>17013</v>
      </c>
      <c r="AA4025" s="237" t="str">
        <f t="shared" si="670"/>
        <v>ホウカゴトウデイサービスモリノヒロバ　リフエン</v>
      </c>
      <c r="AB4025" s="237" t="s">
        <v>5822</v>
      </c>
      <c r="AC4025" s="237" t="str">
        <f t="shared" si="671"/>
        <v>981</v>
      </c>
      <c r="AD4025" s="237" t="str">
        <f t="shared" si="672"/>
        <v>0111</v>
      </c>
      <c r="AE4025" s="237" t="s">
        <v>1471</v>
      </c>
      <c r="AF4025" s="237" t="s">
        <v>17014</v>
      </c>
      <c r="AG4025" s="237" t="str">
        <f t="shared" si="673"/>
        <v>宮城郡利府町加瀬字石切場３５番５</v>
      </c>
      <c r="AH4025" s="237" t="s">
        <v>15307</v>
      </c>
      <c r="AI4025" s="237" t="s">
        <v>15307</v>
      </c>
      <c r="AJ4025" s="237" t="s">
        <v>260</v>
      </c>
    </row>
    <row r="4026" spans="1:36">
      <c r="A4026" s="237" t="str">
        <f t="shared" si="665"/>
        <v>0452630072児童発達支援</v>
      </c>
      <c r="B4026" s="237" t="s">
        <v>2389</v>
      </c>
      <c r="C4026" s="237" t="s">
        <v>16235</v>
      </c>
      <c r="D4026" s="240" t="str">
        <f t="shared" si="666"/>
        <v>カブシキカイシャゼンシン</v>
      </c>
      <c r="E4026" s="237" t="s">
        <v>2157</v>
      </c>
      <c r="F4026" s="237" t="str">
        <f t="shared" si="667"/>
        <v>981</v>
      </c>
      <c r="G4026" s="237" t="str">
        <f t="shared" si="668"/>
        <v>1242</v>
      </c>
      <c r="H4026" s="237" t="s">
        <v>2391</v>
      </c>
      <c r="I4026" s="237" t="str">
        <f t="shared" si="669"/>
        <v>名取市高舘吉田字前沖７５－１８</v>
      </c>
      <c r="J4026" s="237" t="s">
        <v>2392</v>
      </c>
      <c r="K4026" s="237" t="s">
        <v>2393</v>
      </c>
      <c r="L4026" s="237" t="s">
        <v>552</v>
      </c>
      <c r="M4026" s="237" t="s">
        <v>16236</v>
      </c>
      <c r="N4026" s="237" t="s">
        <v>17016</v>
      </c>
      <c r="O4026" s="237" t="s">
        <v>17017</v>
      </c>
      <c r="P4026" s="237" t="s">
        <v>5967</v>
      </c>
      <c r="Q4026" s="237" t="s">
        <v>1471</v>
      </c>
      <c r="R4026" s="237" t="s">
        <v>17018</v>
      </c>
      <c r="S4026" s="237" t="s">
        <v>17019</v>
      </c>
      <c r="T4026" s="237" t="s">
        <v>17020</v>
      </c>
      <c r="U4026" s="237" t="s">
        <v>17021</v>
      </c>
      <c r="V4026" s="237" t="s">
        <v>112</v>
      </c>
      <c r="W4026" s="237" t="s">
        <v>15933</v>
      </c>
      <c r="X4026" s="237"/>
      <c r="Y4026" s="237" t="s">
        <v>17016</v>
      </c>
      <c r="Z4026" s="237" t="s">
        <v>17017</v>
      </c>
      <c r="AA4026" s="237" t="str">
        <f t="shared" si="670"/>
        <v>アバンツァーレスポーツリフ</v>
      </c>
      <c r="AB4026" s="237" t="s">
        <v>5967</v>
      </c>
      <c r="AC4026" s="237" t="str">
        <f t="shared" si="671"/>
        <v>981</v>
      </c>
      <c r="AD4026" s="237" t="str">
        <f t="shared" si="672"/>
        <v>0132</v>
      </c>
      <c r="AE4026" s="237" t="s">
        <v>1471</v>
      </c>
      <c r="AF4026" s="237" t="s">
        <v>17022</v>
      </c>
      <c r="AG4026" s="237" t="str">
        <f t="shared" si="673"/>
        <v>宮城郡利府町花園二丁目２５番２</v>
      </c>
      <c r="AH4026" s="237" t="s">
        <v>17019</v>
      </c>
      <c r="AI4026" s="237" t="s">
        <v>17020</v>
      </c>
      <c r="AJ4026" s="237" t="s">
        <v>260</v>
      </c>
    </row>
    <row r="4027" spans="1:36">
      <c r="A4027" s="237" t="str">
        <f t="shared" si="665"/>
        <v>0452630072放課後等デイサービス</v>
      </c>
      <c r="B4027" s="237" t="s">
        <v>2389</v>
      </c>
      <c r="C4027" s="237" t="s">
        <v>16235</v>
      </c>
      <c r="D4027" s="240" t="str">
        <f t="shared" si="666"/>
        <v>カブシキカイシャゼンシン</v>
      </c>
      <c r="E4027" s="237" t="s">
        <v>2157</v>
      </c>
      <c r="F4027" s="237" t="str">
        <f t="shared" si="667"/>
        <v>981</v>
      </c>
      <c r="G4027" s="237" t="str">
        <f t="shared" si="668"/>
        <v>1242</v>
      </c>
      <c r="H4027" s="237" t="s">
        <v>2391</v>
      </c>
      <c r="I4027" s="237" t="str">
        <f t="shared" si="669"/>
        <v>名取市高舘吉田字前沖７５－１８</v>
      </c>
      <c r="J4027" s="237" t="s">
        <v>2392</v>
      </c>
      <c r="K4027" s="237" t="s">
        <v>2393</v>
      </c>
      <c r="L4027" s="237" t="s">
        <v>552</v>
      </c>
      <c r="M4027" s="237" t="s">
        <v>16236</v>
      </c>
      <c r="N4027" s="237" t="s">
        <v>17016</v>
      </c>
      <c r="O4027" s="237" t="s">
        <v>17017</v>
      </c>
      <c r="P4027" s="237" t="s">
        <v>5967</v>
      </c>
      <c r="Q4027" s="237" t="s">
        <v>1471</v>
      </c>
      <c r="R4027" s="237" t="s">
        <v>17018</v>
      </c>
      <c r="S4027" s="237" t="s">
        <v>17019</v>
      </c>
      <c r="T4027" s="237" t="s">
        <v>17020</v>
      </c>
      <c r="U4027" s="237" t="s">
        <v>17021</v>
      </c>
      <c r="V4027" s="237" t="s">
        <v>114</v>
      </c>
      <c r="W4027" s="237"/>
      <c r="X4027" s="237"/>
      <c r="Y4027" s="237" t="s">
        <v>17016</v>
      </c>
      <c r="Z4027" s="237" t="s">
        <v>17017</v>
      </c>
      <c r="AA4027" s="237" t="str">
        <f t="shared" si="670"/>
        <v>アバンツァーレスポーツリフ</v>
      </c>
      <c r="AB4027" s="237" t="s">
        <v>5967</v>
      </c>
      <c r="AC4027" s="237" t="str">
        <f t="shared" si="671"/>
        <v>981</v>
      </c>
      <c r="AD4027" s="237" t="str">
        <f t="shared" si="672"/>
        <v>0132</v>
      </c>
      <c r="AE4027" s="237" t="s">
        <v>1471</v>
      </c>
      <c r="AF4027" s="237" t="s">
        <v>17018</v>
      </c>
      <c r="AG4027" s="237" t="str">
        <f t="shared" si="673"/>
        <v>宮城郡利府町花園２丁目２５番２</v>
      </c>
      <c r="AH4027" s="237" t="s">
        <v>17019</v>
      </c>
      <c r="AI4027" s="237" t="s">
        <v>17020</v>
      </c>
      <c r="AJ4027" s="237" t="s">
        <v>260</v>
      </c>
    </row>
    <row r="4028" spans="1:36">
      <c r="A4028" s="237" t="str">
        <f t="shared" si="665"/>
        <v>0452630080放課後等デイサービス</v>
      </c>
      <c r="B4028" s="237" t="s">
        <v>16803</v>
      </c>
      <c r="C4028" s="237" t="s">
        <v>16804</v>
      </c>
      <c r="D4028" s="240" t="str">
        <f t="shared" si="666"/>
        <v>カブシキガイシャエスアイエムコーポレーション</v>
      </c>
      <c r="E4028" s="237" t="s">
        <v>16805</v>
      </c>
      <c r="F4028" s="237" t="str">
        <f t="shared" si="667"/>
        <v>981</v>
      </c>
      <c r="G4028" s="237" t="str">
        <f t="shared" si="668"/>
        <v>3205</v>
      </c>
      <c r="H4028" s="237" t="s">
        <v>16806</v>
      </c>
      <c r="I4028" s="237" t="str">
        <f t="shared" si="669"/>
        <v>仙台市泉区紫山２丁目１５番地の１７</v>
      </c>
      <c r="J4028" s="237" t="s">
        <v>16807</v>
      </c>
      <c r="K4028" s="237" t="s">
        <v>16807</v>
      </c>
      <c r="L4028" s="237" t="s">
        <v>339</v>
      </c>
      <c r="M4028" s="237" t="s">
        <v>16808</v>
      </c>
      <c r="N4028" s="237" t="s">
        <v>17023</v>
      </c>
      <c r="O4028" s="237" t="s">
        <v>17024</v>
      </c>
      <c r="P4028" s="237" t="s">
        <v>15259</v>
      </c>
      <c r="Q4028" s="237" t="s">
        <v>1471</v>
      </c>
      <c r="R4028" s="237" t="s">
        <v>17025</v>
      </c>
      <c r="S4028" s="237" t="s">
        <v>17026</v>
      </c>
      <c r="T4028" s="237" t="s">
        <v>17026</v>
      </c>
      <c r="U4028" s="237" t="s">
        <v>17027</v>
      </c>
      <c r="V4028" s="237" t="s">
        <v>114</v>
      </c>
      <c r="W4028" s="237"/>
      <c r="X4028" s="237"/>
      <c r="Y4028" s="237" t="s">
        <v>17023</v>
      </c>
      <c r="Z4028" s="237" t="s">
        <v>17024</v>
      </c>
      <c r="AA4028" s="237" t="str">
        <f t="shared" si="670"/>
        <v>ウンドウリョウイクトタイケンガクシュウ「ピースノモリ」アオバダイ</v>
      </c>
      <c r="AB4028" s="237" t="s">
        <v>15259</v>
      </c>
      <c r="AC4028" s="237" t="str">
        <f t="shared" si="671"/>
        <v>981</v>
      </c>
      <c r="AD4028" s="237" t="str">
        <f t="shared" si="672"/>
        <v>0133</v>
      </c>
      <c r="AE4028" s="237" t="s">
        <v>1471</v>
      </c>
      <c r="AF4028" s="237" t="s">
        <v>17025</v>
      </c>
      <c r="AG4028" s="237" t="str">
        <f t="shared" si="673"/>
        <v>宮城郡利府町青葉台3丁目1-82</v>
      </c>
      <c r="AH4028" s="237" t="s">
        <v>17026</v>
      </c>
      <c r="AI4028" s="237" t="s">
        <v>17026</v>
      </c>
      <c r="AJ4028" s="237" t="s">
        <v>260</v>
      </c>
    </row>
    <row r="4029" spans="1:36">
      <c r="A4029" s="237" t="str">
        <f t="shared" si="665"/>
        <v>0452630098放課後等デイサービス</v>
      </c>
      <c r="B4029" s="237" t="s">
        <v>17028</v>
      </c>
      <c r="C4029" s="237" t="s">
        <v>17029</v>
      </c>
      <c r="D4029" s="240" t="str">
        <f t="shared" si="666"/>
        <v>イッパンシャダンホウジンフクシノサト</v>
      </c>
      <c r="E4029" s="237" t="s">
        <v>6025</v>
      </c>
      <c r="F4029" s="237" t="str">
        <f t="shared" si="667"/>
        <v>981</v>
      </c>
      <c r="G4029" s="237" t="str">
        <f t="shared" si="668"/>
        <v>0413</v>
      </c>
      <c r="H4029" s="237" t="s">
        <v>6026</v>
      </c>
      <c r="I4029" s="237" t="str">
        <f t="shared" si="669"/>
        <v>東松島市新東名1丁目18-3</v>
      </c>
      <c r="J4029" s="237" t="s">
        <v>6027</v>
      </c>
      <c r="K4029" s="237"/>
      <c r="L4029" s="237" t="s">
        <v>901</v>
      </c>
      <c r="M4029" s="237" t="s">
        <v>6028</v>
      </c>
      <c r="N4029" s="237" t="s">
        <v>6029</v>
      </c>
      <c r="O4029" s="237" t="s">
        <v>6030</v>
      </c>
      <c r="P4029" s="237" t="s">
        <v>5862</v>
      </c>
      <c r="Q4029" s="237" t="s">
        <v>1471</v>
      </c>
      <c r="R4029" s="237" t="s">
        <v>6031</v>
      </c>
      <c r="S4029" s="237" t="s">
        <v>6032</v>
      </c>
      <c r="T4029" s="237" t="s">
        <v>6033</v>
      </c>
      <c r="U4029" s="237" t="s">
        <v>17030</v>
      </c>
      <c r="V4029" s="237" t="s">
        <v>114</v>
      </c>
      <c r="W4029" s="237"/>
      <c r="X4029" s="237"/>
      <c r="Y4029" s="237" t="s">
        <v>17031</v>
      </c>
      <c r="Z4029" s="237" t="s">
        <v>17032</v>
      </c>
      <c r="AA4029" s="237" t="str">
        <f t="shared" si="670"/>
        <v>ホウカゴトウデイサービス　ピア・ステージ</v>
      </c>
      <c r="AB4029" s="237" t="s">
        <v>5862</v>
      </c>
      <c r="AC4029" s="237" t="str">
        <f t="shared" si="671"/>
        <v>981</v>
      </c>
      <c r="AD4029" s="237" t="str">
        <f t="shared" si="672"/>
        <v>0103</v>
      </c>
      <c r="AE4029" s="237" t="s">
        <v>1471</v>
      </c>
      <c r="AF4029" s="237" t="s">
        <v>6031</v>
      </c>
      <c r="AG4029" s="237" t="str">
        <f t="shared" si="673"/>
        <v>宮城郡利府町森郷字石田25番3</v>
      </c>
      <c r="AH4029" s="237" t="s">
        <v>6032</v>
      </c>
      <c r="AI4029" s="237" t="s">
        <v>6033</v>
      </c>
      <c r="AJ4029" s="237" t="s">
        <v>260</v>
      </c>
    </row>
    <row r="4030" spans="1:36">
      <c r="A4030" s="237" t="str">
        <f t="shared" si="665"/>
        <v>0452630106児童発達支援</v>
      </c>
      <c r="B4030" s="237" t="s">
        <v>17033</v>
      </c>
      <c r="C4030" s="237" t="s">
        <v>17034</v>
      </c>
      <c r="D4030" s="240" t="str">
        <f t="shared" si="666"/>
        <v>カブシキガイシャササキホールディングス</v>
      </c>
      <c r="E4030" s="237" t="s">
        <v>5784</v>
      </c>
      <c r="F4030" s="237" t="str">
        <f t="shared" si="667"/>
        <v>981</v>
      </c>
      <c r="G4030" s="237" t="str">
        <f t="shared" si="668"/>
        <v>0104</v>
      </c>
      <c r="H4030" s="237" t="s">
        <v>17035</v>
      </c>
      <c r="I4030" s="237" t="str">
        <f t="shared" si="669"/>
        <v>宮城郡利府町中央一丁目８番地１号</v>
      </c>
      <c r="J4030" s="237" t="s">
        <v>17036</v>
      </c>
      <c r="K4030" s="237" t="s">
        <v>17037</v>
      </c>
      <c r="L4030" s="237" t="s">
        <v>339</v>
      </c>
      <c r="M4030" s="237" t="s">
        <v>17038</v>
      </c>
      <c r="N4030" s="237" t="s">
        <v>17039</v>
      </c>
      <c r="O4030" s="237" t="s">
        <v>17040</v>
      </c>
      <c r="P4030" s="237" t="s">
        <v>5784</v>
      </c>
      <c r="Q4030" s="237" t="s">
        <v>1471</v>
      </c>
      <c r="R4030" s="237" t="s">
        <v>17035</v>
      </c>
      <c r="S4030" s="237" t="s">
        <v>17036</v>
      </c>
      <c r="T4030" s="237" t="s">
        <v>17037</v>
      </c>
      <c r="U4030" s="237" t="s">
        <v>17041</v>
      </c>
      <c r="V4030" s="237" t="s">
        <v>112</v>
      </c>
      <c r="W4030" s="237" t="s">
        <v>15933</v>
      </c>
      <c r="X4030" s="237"/>
      <c r="Y4030" s="237" t="s">
        <v>17039</v>
      </c>
      <c r="Z4030" s="237" t="s">
        <v>17040</v>
      </c>
      <c r="AA4030" s="237" t="str">
        <f t="shared" si="670"/>
        <v>グロースリフキョウシツ</v>
      </c>
      <c r="AB4030" s="237" t="s">
        <v>5784</v>
      </c>
      <c r="AC4030" s="237" t="str">
        <f t="shared" si="671"/>
        <v>981</v>
      </c>
      <c r="AD4030" s="237" t="str">
        <f t="shared" si="672"/>
        <v>0104</v>
      </c>
      <c r="AE4030" s="237" t="s">
        <v>1471</v>
      </c>
      <c r="AF4030" s="237" t="s">
        <v>17035</v>
      </c>
      <c r="AG4030" s="237" t="str">
        <f t="shared" si="673"/>
        <v>宮城郡利府町中央一丁目８番地１号</v>
      </c>
      <c r="AH4030" s="237" t="s">
        <v>17036</v>
      </c>
      <c r="AI4030" s="237" t="s">
        <v>17037</v>
      </c>
      <c r="AJ4030" s="237" t="s">
        <v>260</v>
      </c>
    </row>
    <row r="4031" spans="1:36">
      <c r="A4031" s="237" t="str">
        <f t="shared" si="665"/>
        <v>0452630106放課後等デイサービス</v>
      </c>
      <c r="B4031" s="237" t="s">
        <v>17033</v>
      </c>
      <c r="C4031" s="237" t="s">
        <v>17034</v>
      </c>
      <c r="D4031" s="240" t="str">
        <f t="shared" si="666"/>
        <v>カブシキガイシャササキホールディングス</v>
      </c>
      <c r="E4031" s="237" t="s">
        <v>5784</v>
      </c>
      <c r="F4031" s="237" t="str">
        <f t="shared" si="667"/>
        <v>981</v>
      </c>
      <c r="G4031" s="237" t="str">
        <f t="shared" si="668"/>
        <v>0104</v>
      </c>
      <c r="H4031" s="237" t="s">
        <v>17035</v>
      </c>
      <c r="I4031" s="237" t="str">
        <f t="shared" si="669"/>
        <v>宮城郡利府町中央一丁目８番地１号</v>
      </c>
      <c r="J4031" s="237" t="s">
        <v>17036</v>
      </c>
      <c r="K4031" s="237" t="s">
        <v>17037</v>
      </c>
      <c r="L4031" s="237" t="s">
        <v>339</v>
      </c>
      <c r="M4031" s="237" t="s">
        <v>17038</v>
      </c>
      <c r="N4031" s="237" t="s">
        <v>17039</v>
      </c>
      <c r="O4031" s="237" t="s">
        <v>17040</v>
      </c>
      <c r="P4031" s="237" t="s">
        <v>5784</v>
      </c>
      <c r="Q4031" s="237" t="s">
        <v>1471</v>
      </c>
      <c r="R4031" s="237" t="s">
        <v>17035</v>
      </c>
      <c r="S4031" s="237" t="s">
        <v>17036</v>
      </c>
      <c r="T4031" s="237" t="s">
        <v>17037</v>
      </c>
      <c r="U4031" s="237" t="s">
        <v>17041</v>
      </c>
      <c r="V4031" s="237" t="s">
        <v>114</v>
      </c>
      <c r="W4031" s="237"/>
      <c r="X4031" s="237"/>
      <c r="Y4031" s="237" t="s">
        <v>17039</v>
      </c>
      <c r="Z4031" s="237" t="s">
        <v>17040</v>
      </c>
      <c r="AA4031" s="237" t="str">
        <f t="shared" si="670"/>
        <v>グロースリフキョウシツ</v>
      </c>
      <c r="AB4031" s="237" t="s">
        <v>5784</v>
      </c>
      <c r="AC4031" s="237" t="str">
        <f t="shared" si="671"/>
        <v>981</v>
      </c>
      <c r="AD4031" s="237" t="str">
        <f t="shared" si="672"/>
        <v>0104</v>
      </c>
      <c r="AE4031" s="237" t="s">
        <v>1471</v>
      </c>
      <c r="AF4031" s="237" t="s">
        <v>17035</v>
      </c>
      <c r="AG4031" s="237" t="str">
        <f t="shared" si="673"/>
        <v>宮城郡利府町中央一丁目８番地１号</v>
      </c>
      <c r="AH4031" s="237" t="s">
        <v>17036</v>
      </c>
      <c r="AI4031" s="237" t="s">
        <v>17037</v>
      </c>
      <c r="AJ4031" s="237" t="s">
        <v>260</v>
      </c>
    </row>
    <row r="4032" spans="1:36">
      <c r="A4032" s="237" t="str">
        <f t="shared" si="665"/>
        <v>0452630114児童発達支援</v>
      </c>
      <c r="B4032" s="237" t="s">
        <v>17033</v>
      </c>
      <c r="C4032" s="237" t="s">
        <v>17034</v>
      </c>
      <c r="D4032" s="240" t="str">
        <f t="shared" si="666"/>
        <v>カブシキガイシャササキホールディングス</v>
      </c>
      <c r="E4032" s="237" t="s">
        <v>5784</v>
      </c>
      <c r="F4032" s="237" t="str">
        <f t="shared" si="667"/>
        <v>981</v>
      </c>
      <c r="G4032" s="237" t="str">
        <f t="shared" si="668"/>
        <v>0104</v>
      </c>
      <c r="H4032" s="237" t="s">
        <v>17035</v>
      </c>
      <c r="I4032" s="237" t="str">
        <f t="shared" si="669"/>
        <v>宮城郡利府町中央一丁目８番地１号</v>
      </c>
      <c r="J4032" s="237" t="s">
        <v>17036</v>
      </c>
      <c r="K4032" s="237" t="s">
        <v>17037</v>
      </c>
      <c r="L4032" s="237" t="s">
        <v>339</v>
      </c>
      <c r="M4032" s="237" t="s">
        <v>17038</v>
      </c>
      <c r="N4032" s="237" t="s">
        <v>17042</v>
      </c>
      <c r="O4032" s="237" t="s">
        <v>17043</v>
      </c>
      <c r="P4032" s="237" t="s">
        <v>5822</v>
      </c>
      <c r="Q4032" s="237" t="s">
        <v>1471</v>
      </c>
      <c r="R4032" s="237" t="s">
        <v>17044</v>
      </c>
      <c r="S4032" s="237" t="s">
        <v>17036</v>
      </c>
      <c r="T4032" s="237" t="s">
        <v>17037</v>
      </c>
      <c r="U4032" s="237" t="s">
        <v>17045</v>
      </c>
      <c r="V4032" s="237" t="s">
        <v>112</v>
      </c>
      <c r="W4032" s="237" t="s">
        <v>15933</v>
      </c>
      <c r="X4032" s="237"/>
      <c r="Y4032" s="237" t="s">
        <v>17042</v>
      </c>
      <c r="Z4032" s="237" t="s">
        <v>17043</v>
      </c>
      <c r="AA4032" s="237" t="str">
        <f t="shared" si="670"/>
        <v>グロースリフダイ２キョウシツ</v>
      </c>
      <c r="AB4032" s="237" t="s">
        <v>5822</v>
      </c>
      <c r="AC4032" s="237" t="str">
        <f t="shared" si="671"/>
        <v>981</v>
      </c>
      <c r="AD4032" s="237" t="str">
        <f t="shared" si="672"/>
        <v>0111</v>
      </c>
      <c r="AE4032" s="237" t="s">
        <v>1471</v>
      </c>
      <c r="AF4032" s="237" t="s">
        <v>17044</v>
      </c>
      <c r="AG4032" s="237" t="str">
        <f t="shared" si="673"/>
        <v>宮城郡利府町加瀬南野中沢４３番地３８号</v>
      </c>
      <c r="AH4032" s="237" t="s">
        <v>17036</v>
      </c>
      <c r="AI4032" s="237" t="s">
        <v>17037</v>
      </c>
      <c r="AJ4032" s="237" t="s">
        <v>260</v>
      </c>
    </row>
    <row r="4033" spans="1:36">
      <c r="A4033" s="237" t="str">
        <f t="shared" si="665"/>
        <v>0452630114放課後等デイサービス</v>
      </c>
      <c r="B4033" s="237" t="s">
        <v>17033</v>
      </c>
      <c r="C4033" s="237" t="s">
        <v>17034</v>
      </c>
      <c r="D4033" s="240" t="str">
        <f t="shared" si="666"/>
        <v>カブシキガイシャササキホールディングス</v>
      </c>
      <c r="E4033" s="237" t="s">
        <v>5784</v>
      </c>
      <c r="F4033" s="237" t="str">
        <f t="shared" si="667"/>
        <v>981</v>
      </c>
      <c r="G4033" s="237" t="str">
        <f t="shared" si="668"/>
        <v>0104</v>
      </c>
      <c r="H4033" s="237" t="s">
        <v>17035</v>
      </c>
      <c r="I4033" s="237" t="str">
        <f t="shared" si="669"/>
        <v>宮城郡利府町中央一丁目８番地１号</v>
      </c>
      <c r="J4033" s="237" t="s">
        <v>17036</v>
      </c>
      <c r="K4033" s="237" t="s">
        <v>17037</v>
      </c>
      <c r="L4033" s="237" t="s">
        <v>339</v>
      </c>
      <c r="M4033" s="237" t="s">
        <v>17038</v>
      </c>
      <c r="N4033" s="237" t="s">
        <v>17042</v>
      </c>
      <c r="O4033" s="237" t="s">
        <v>17043</v>
      </c>
      <c r="P4033" s="237" t="s">
        <v>5822</v>
      </c>
      <c r="Q4033" s="237" t="s">
        <v>1471</v>
      </c>
      <c r="R4033" s="237" t="s">
        <v>17044</v>
      </c>
      <c r="S4033" s="237" t="s">
        <v>17036</v>
      </c>
      <c r="T4033" s="237" t="s">
        <v>17037</v>
      </c>
      <c r="U4033" s="237" t="s">
        <v>17045</v>
      </c>
      <c r="V4033" s="237" t="s">
        <v>114</v>
      </c>
      <c r="W4033" s="237"/>
      <c r="X4033" s="237"/>
      <c r="Y4033" s="237" t="s">
        <v>17042</v>
      </c>
      <c r="Z4033" s="237" t="s">
        <v>17043</v>
      </c>
      <c r="AA4033" s="237" t="str">
        <f t="shared" si="670"/>
        <v>グロースリフダイ２キョウシツ</v>
      </c>
      <c r="AB4033" s="237" t="s">
        <v>5822</v>
      </c>
      <c r="AC4033" s="237" t="str">
        <f t="shared" si="671"/>
        <v>981</v>
      </c>
      <c r="AD4033" s="237" t="str">
        <f t="shared" si="672"/>
        <v>0111</v>
      </c>
      <c r="AE4033" s="237" t="s">
        <v>1471</v>
      </c>
      <c r="AF4033" s="237" t="s">
        <v>17044</v>
      </c>
      <c r="AG4033" s="237" t="str">
        <f t="shared" si="673"/>
        <v>宮城郡利府町加瀬南野中沢４３番地３８号</v>
      </c>
      <c r="AH4033" s="237" t="s">
        <v>17036</v>
      </c>
      <c r="AI4033" s="237" t="s">
        <v>17037</v>
      </c>
      <c r="AJ4033" s="237" t="s">
        <v>260</v>
      </c>
    </row>
    <row r="4034" spans="1:36">
      <c r="A4034" s="237" t="str">
        <f t="shared" si="665"/>
        <v>0452700487児童発達支援</v>
      </c>
      <c r="B4034" s="237" t="s">
        <v>4345</v>
      </c>
      <c r="C4034" s="237" t="s">
        <v>4346</v>
      </c>
      <c r="D4034" s="240" t="str">
        <f t="shared" si="666"/>
        <v>シャカイフクシホウジンエイラクカイ</v>
      </c>
      <c r="E4034" s="237" t="s">
        <v>4347</v>
      </c>
      <c r="F4034" s="237" t="str">
        <f t="shared" si="667"/>
        <v>981</v>
      </c>
      <c r="G4034" s="237" t="str">
        <f t="shared" si="668"/>
        <v>3621</v>
      </c>
      <c r="H4034" s="237" t="s">
        <v>17046</v>
      </c>
      <c r="I4034" s="237" t="str">
        <f t="shared" si="669"/>
        <v>黒川郡大和町吉岡字中町32番地2</v>
      </c>
      <c r="J4034" s="237" t="s">
        <v>4349</v>
      </c>
      <c r="K4034" s="237" t="s">
        <v>4350</v>
      </c>
      <c r="L4034" s="237" t="s">
        <v>248</v>
      </c>
      <c r="M4034" s="237" t="s">
        <v>4351</v>
      </c>
      <c r="N4034" s="237" t="s">
        <v>6061</v>
      </c>
      <c r="O4034" s="237" t="s">
        <v>6062</v>
      </c>
      <c r="P4034" s="237" t="s">
        <v>6063</v>
      </c>
      <c r="Q4034" s="237" t="s">
        <v>6068</v>
      </c>
      <c r="R4034" s="237" t="s">
        <v>17047</v>
      </c>
      <c r="S4034" s="237" t="s">
        <v>6065</v>
      </c>
      <c r="T4034" s="237" t="s">
        <v>6066</v>
      </c>
      <c r="U4034" s="237" t="s">
        <v>17048</v>
      </c>
      <c r="V4034" s="237" t="s">
        <v>112</v>
      </c>
      <c r="W4034" s="237" t="s">
        <v>15933</v>
      </c>
      <c r="X4034" s="237"/>
      <c r="Y4034" s="237" t="s">
        <v>6061</v>
      </c>
      <c r="Z4034" s="237" t="s">
        <v>6062</v>
      </c>
      <c r="AA4034" s="237" t="str">
        <f t="shared" si="670"/>
        <v>ニジノカゼ</v>
      </c>
      <c r="AB4034" s="237" t="s">
        <v>6063</v>
      </c>
      <c r="AC4034" s="237" t="str">
        <f t="shared" si="671"/>
        <v>981</v>
      </c>
      <c r="AD4034" s="237" t="str">
        <f t="shared" si="672"/>
        <v>3311</v>
      </c>
      <c r="AE4034" s="237" t="s">
        <v>6068</v>
      </c>
      <c r="AF4034" s="237" t="s">
        <v>17047</v>
      </c>
      <c r="AG4034" s="237" t="str">
        <f t="shared" si="673"/>
        <v>黒川郡富谷町富谷桜田１－１２</v>
      </c>
      <c r="AH4034" s="237" t="s">
        <v>6065</v>
      </c>
      <c r="AI4034" s="237" t="s">
        <v>6066</v>
      </c>
      <c r="AJ4034" s="237" t="s">
        <v>332</v>
      </c>
    </row>
    <row r="4035" spans="1:36">
      <c r="A4035" s="237" t="str">
        <f t="shared" si="665"/>
        <v>0452700495放課後等デイサービス</v>
      </c>
      <c r="B4035" s="237" t="s">
        <v>4345</v>
      </c>
      <c r="C4035" s="237" t="s">
        <v>4346</v>
      </c>
      <c r="D4035" s="240" t="str">
        <f t="shared" si="666"/>
        <v>シャカイフクシホウジンエイラクカイ</v>
      </c>
      <c r="E4035" s="237" t="s">
        <v>4347</v>
      </c>
      <c r="F4035" s="237" t="str">
        <f t="shared" si="667"/>
        <v>981</v>
      </c>
      <c r="G4035" s="237" t="str">
        <f t="shared" si="668"/>
        <v>3621</v>
      </c>
      <c r="H4035" s="237" t="s">
        <v>17046</v>
      </c>
      <c r="I4035" s="237" t="str">
        <f t="shared" si="669"/>
        <v>黒川郡大和町吉岡字中町32番地2</v>
      </c>
      <c r="J4035" s="237" t="s">
        <v>4349</v>
      </c>
      <c r="K4035" s="237" t="s">
        <v>4350</v>
      </c>
      <c r="L4035" s="237" t="s">
        <v>248</v>
      </c>
      <c r="M4035" s="237" t="s">
        <v>4351</v>
      </c>
      <c r="N4035" s="237" t="s">
        <v>6061</v>
      </c>
      <c r="O4035" s="237" t="s">
        <v>6062</v>
      </c>
      <c r="P4035" s="237" t="s">
        <v>6063</v>
      </c>
      <c r="Q4035" s="237" t="s">
        <v>4894</v>
      </c>
      <c r="R4035" s="237" t="s">
        <v>6064</v>
      </c>
      <c r="S4035" s="237" t="s">
        <v>6065</v>
      </c>
      <c r="T4035" s="237" t="s">
        <v>6066</v>
      </c>
      <c r="U4035" s="237" t="s">
        <v>17049</v>
      </c>
      <c r="V4035" s="237" t="s">
        <v>114</v>
      </c>
      <c r="W4035" s="237"/>
      <c r="X4035" s="237"/>
      <c r="Y4035" s="237" t="s">
        <v>6061</v>
      </c>
      <c r="Z4035" s="237" t="s">
        <v>6062</v>
      </c>
      <c r="AA4035" s="237" t="str">
        <f t="shared" si="670"/>
        <v>ニジノカゼ</v>
      </c>
      <c r="AB4035" s="237" t="s">
        <v>6063</v>
      </c>
      <c r="AC4035" s="237" t="str">
        <f t="shared" si="671"/>
        <v>981</v>
      </c>
      <c r="AD4035" s="237" t="str">
        <f t="shared" si="672"/>
        <v>3311</v>
      </c>
      <c r="AE4035" s="237" t="s">
        <v>4894</v>
      </c>
      <c r="AF4035" s="237" t="s">
        <v>6064</v>
      </c>
      <c r="AG4035" s="237" t="str">
        <f t="shared" si="673"/>
        <v>富谷市富谷桜田1-12</v>
      </c>
      <c r="AH4035" s="237" t="s">
        <v>6065</v>
      </c>
      <c r="AI4035" s="237" t="s">
        <v>6066</v>
      </c>
      <c r="AJ4035" s="237" t="s">
        <v>260</v>
      </c>
    </row>
    <row r="4036" spans="1:36">
      <c r="A4036" s="237" t="str">
        <f t="shared" si="665"/>
        <v>0452700503児童発達支援</v>
      </c>
      <c r="B4036" s="237" t="s">
        <v>2902</v>
      </c>
      <c r="C4036" s="237" t="s">
        <v>2903</v>
      </c>
      <c r="D4036" s="240" t="str">
        <f t="shared" si="666"/>
        <v>トクテイヒエイリカツドウホウジンコウソウ</v>
      </c>
      <c r="E4036" s="237" t="s">
        <v>2904</v>
      </c>
      <c r="F4036" s="237" t="str">
        <f t="shared" si="667"/>
        <v>981</v>
      </c>
      <c r="G4036" s="237" t="str">
        <f t="shared" si="668"/>
        <v>0134</v>
      </c>
      <c r="H4036" s="237" t="s">
        <v>2905</v>
      </c>
      <c r="I4036" s="237" t="str">
        <f t="shared" si="669"/>
        <v>宮城郡利府町しらかし台6丁目1-10</v>
      </c>
      <c r="J4036" s="237" t="s">
        <v>2906</v>
      </c>
      <c r="K4036" s="237" t="s">
        <v>2907</v>
      </c>
      <c r="L4036" s="237" t="s">
        <v>248</v>
      </c>
      <c r="M4036" s="237" t="s">
        <v>16383</v>
      </c>
      <c r="N4036" s="237" t="s">
        <v>6278</v>
      </c>
      <c r="O4036" s="237" t="s">
        <v>6279</v>
      </c>
      <c r="P4036" s="237" t="s">
        <v>4347</v>
      </c>
      <c r="Q4036" s="237" t="s">
        <v>6056</v>
      </c>
      <c r="R4036" s="237" t="s">
        <v>17050</v>
      </c>
      <c r="S4036" s="237" t="s">
        <v>6281</v>
      </c>
      <c r="T4036" s="237" t="s">
        <v>6281</v>
      </c>
      <c r="U4036" s="237" t="s">
        <v>17051</v>
      </c>
      <c r="V4036" s="237" t="s">
        <v>112</v>
      </c>
      <c r="W4036" s="237" t="s">
        <v>15933</v>
      </c>
      <c r="X4036" s="237"/>
      <c r="Y4036" s="237" t="s">
        <v>6278</v>
      </c>
      <c r="Z4036" s="237" t="s">
        <v>6279</v>
      </c>
      <c r="AA4036" s="237" t="str">
        <f t="shared" si="670"/>
        <v>ミーチャンチ</v>
      </c>
      <c r="AB4036" s="237" t="s">
        <v>4347</v>
      </c>
      <c r="AC4036" s="237" t="str">
        <f t="shared" si="671"/>
        <v>981</v>
      </c>
      <c r="AD4036" s="237" t="str">
        <f t="shared" si="672"/>
        <v>3621</v>
      </c>
      <c r="AE4036" s="237" t="s">
        <v>6056</v>
      </c>
      <c r="AF4036" s="237" t="s">
        <v>17050</v>
      </c>
      <c r="AG4036" s="237" t="str">
        <f t="shared" si="673"/>
        <v>黒川郡大和町吉岡上道下３５－1</v>
      </c>
      <c r="AH4036" s="237" t="s">
        <v>6281</v>
      </c>
      <c r="AI4036" s="237" t="s">
        <v>6281</v>
      </c>
      <c r="AJ4036" s="237" t="s">
        <v>332</v>
      </c>
    </row>
    <row r="4037" spans="1:36">
      <c r="A4037" s="237" t="str">
        <f t="shared" si="665"/>
        <v>0452700511児童発達支援</v>
      </c>
      <c r="B4037" s="237" t="s">
        <v>2902</v>
      </c>
      <c r="C4037" s="237" t="s">
        <v>2903</v>
      </c>
      <c r="D4037" s="240" t="str">
        <f t="shared" si="666"/>
        <v>トクテイヒエイリカツドウホウジンコウソウ</v>
      </c>
      <c r="E4037" s="237" t="s">
        <v>2904</v>
      </c>
      <c r="F4037" s="237" t="str">
        <f t="shared" si="667"/>
        <v>981</v>
      </c>
      <c r="G4037" s="237" t="str">
        <f t="shared" si="668"/>
        <v>0134</v>
      </c>
      <c r="H4037" s="237" t="s">
        <v>2905</v>
      </c>
      <c r="I4037" s="237" t="str">
        <f t="shared" si="669"/>
        <v>宮城郡利府町しらかし台6丁目1-10</v>
      </c>
      <c r="J4037" s="237" t="s">
        <v>2906</v>
      </c>
      <c r="K4037" s="237" t="s">
        <v>2907</v>
      </c>
      <c r="L4037" s="237" t="s">
        <v>248</v>
      </c>
      <c r="M4037" s="237" t="s">
        <v>16383</v>
      </c>
      <c r="N4037" s="237" t="s">
        <v>6278</v>
      </c>
      <c r="O4037" s="237" t="s">
        <v>6279</v>
      </c>
      <c r="P4037" s="237" t="s">
        <v>4347</v>
      </c>
      <c r="Q4037" s="237" t="s">
        <v>6056</v>
      </c>
      <c r="R4037" s="237" t="s">
        <v>17052</v>
      </c>
      <c r="S4037" s="237" t="s">
        <v>6281</v>
      </c>
      <c r="T4037" s="237" t="s">
        <v>6281</v>
      </c>
      <c r="U4037" s="237" t="s">
        <v>17053</v>
      </c>
      <c r="V4037" s="237" t="s">
        <v>112</v>
      </c>
      <c r="W4037" s="237" t="s">
        <v>15933</v>
      </c>
      <c r="X4037" s="237"/>
      <c r="Y4037" s="237" t="s">
        <v>6278</v>
      </c>
      <c r="Z4037" s="237" t="s">
        <v>6279</v>
      </c>
      <c r="AA4037" s="237" t="str">
        <f t="shared" si="670"/>
        <v>ミーチャンチ</v>
      </c>
      <c r="AB4037" s="237" t="s">
        <v>4347</v>
      </c>
      <c r="AC4037" s="237" t="str">
        <f t="shared" si="671"/>
        <v>981</v>
      </c>
      <c r="AD4037" s="237" t="str">
        <f t="shared" si="672"/>
        <v>3621</v>
      </c>
      <c r="AE4037" s="237" t="s">
        <v>6056</v>
      </c>
      <c r="AF4037" s="237" t="s">
        <v>17052</v>
      </c>
      <c r="AG4037" s="237" t="str">
        <f t="shared" si="673"/>
        <v>黒川郡大和町吉岡上道下３５－１</v>
      </c>
      <c r="AH4037" s="237" t="s">
        <v>6281</v>
      </c>
      <c r="AI4037" s="237" t="s">
        <v>6281</v>
      </c>
      <c r="AJ4037" s="237" t="s">
        <v>332</v>
      </c>
    </row>
    <row r="4038" spans="1:36">
      <c r="A4038" s="237" t="str">
        <f t="shared" si="665"/>
        <v>0452700511放課後等デイサービス</v>
      </c>
      <c r="B4038" s="237" t="s">
        <v>2902</v>
      </c>
      <c r="C4038" s="237" t="s">
        <v>2903</v>
      </c>
      <c r="D4038" s="240" t="str">
        <f t="shared" si="666"/>
        <v>トクテイヒエイリカツドウホウジンコウソウ</v>
      </c>
      <c r="E4038" s="237" t="s">
        <v>2904</v>
      </c>
      <c r="F4038" s="237" t="str">
        <f t="shared" si="667"/>
        <v>981</v>
      </c>
      <c r="G4038" s="237" t="str">
        <f t="shared" si="668"/>
        <v>0134</v>
      </c>
      <c r="H4038" s="237" t="s">
        <v>2905</v>
      </c>
      <c r="I4038" s="237" t="str">
        <f t="shared" si="669"/>
        <v>宮城郡利府町しらかし台6丁目1-10</v>
      </c>
      <c r="J4038" s="237" t="s">
        <v>2906</v>
      </c>
      <c r="K4038" s="237" t="s">
        <v>2907</v>
      </c>
      <c r="L4038" s="237" t="s">
        <v>248</v>
      </c>
      <c r="M4038" s="237" t="s">
        <v>16383</v>
      </c>
      <c r="N4038" s="237" t="s">
        <v>6278</v>
      </c>
      <c r="O4038" s="237" t="s">
        <v>6279</v>
      </c>
      <c r="P4038" s="237" t="s">
        <v>4347</v>
      </c>
      <c r="Q4038" s="237" t="s">
        <v>6056</v>
      </c>
      <c r="R4038" s="237" t="s">
        <v>17052</v>
      </c>
      <c r="S4038" s="237" t="s">
        <v>6281</v>
      </c>
      <c r="T4038" s="237" t="s">
        <v>6281</v>
      </c>
      <c r="U4038" s="237" t="s">
        <v>17053</v>
      </c>
      <c r="V4038" s="237" t="s">
        <v>114</v>
      </c>
      <c r="W4038" s="237"/>
      <c r="X4038" s="237"/>
      <c r="Y4038" s="237" t="s">
        <v>6278</v>
      </c>
      <c r="Z4038" s="237" t="s">
        <v>6279</v>
      </c>
      <c r="AA4038" s="237" t="str">
        <f t="shared" si="670"/>
        <v>ミーチャンチ</v>
      </c>
      <c r="AB4038" s="237" t="s">
        <v>4347</v>
      </c>
      <c r="AC4038" s="237" t="str">
        <f t="shared" si="671"/>
        <v>981</v>
      </c>
      <c r="AD4038" s="237" t="str">
        <f t="shared" si="672"/>
        <v>3621</v>
      </c>
      <c r="AE4038" s="237" t="s">
        <v>6056</v>
      </c>
      <c r="AF4038" s="237" t="s">
        <v>17052</v>
      </c>
      <c r="AG4038" s="237" t="str">
        <f t="shared" si="673"/>
        <v>黒川郡大和町吉岡上道下３５－１</v>
      </c>
      <c r="AH4038" s="237" t="s">
        <v>6281</v>
      </c>
      <c r="AI4038" s="237" t="s">
        <v>6281</v>
      </c>
      <c r="AJ4038" s="237" t="s">
        <v>332</v>
      </c>
    </row>
    <row r="4039" spans="1:36">
      <c r="A4039" s="237" t="str">
        <f t="shared" si="665"/>
        <v>0452700529児童発達支援</v>
      </c>
      <c r="B4039" s="237" t="s">
        <v>3096</v>
      </c>
      <c r="C4039" s="237" t="s">
        <v>3097</v>
      </c>
      <c r="D4039" s="240" t="str">
        <f t="shared" si="666"/>
        <v>シャカイフクシホウジンミヤギケンシャカイフクシキョウギカイ</v>
      </c>
      <c r="E4039" s="237" t="s">
        <v>3098</v>
      </c>
      <c r="F4039" s="237" t="str">
        <f t="shared" si="667"/>
        <v>980</v>
      </c>
      <c r="G4039" s="237" t="str">
        <f t="shared" si="668"/>
        <v>0011</v>
      </c>
      <c r="H4039" s="237" t="s">
        <v>12280</v>
      </c>
      <c r="I4039" s="237" t="str">
        <f t="shared" si="669"/>
        <v>仙台市青葉区上杉一丁目２－３</v>
      </c>
      <c r="J4039" s="237" t="s">
        <v>3100</v>
      </c>
      <c r="K4039" s="237" t="s">
        <v>3101</v>
      </c>
      <c r="L4039" s="237" t="s">
        <v>353</v>
      </c>
      <c r="M4039" s="237" t="s">
        <v>3102</v>
      </c>
      <c r="N4039" s="237" t="s">
        <v>17054</v>
      </c>
      <c r="O4039" s="237" t="s">
        <v>17055</v>
      </c>
      <c r="P4039" s="237" t="s">
        <v>4347</v>
      </c>
      <c r="Q4039" s="237" t="s">
        <v>6056</v>
      </c>
      <c r="R4039" s="237" t="s">
        <v>6179</v>
      </c>
      <c r="S4039" s="237" t="s">
        <v>6180</v>
      </c>
      <c r="T4039" s="237" t="s">
        <v>6181</v>
      </c>
      <c r="U4039" s="237" t="s">
        <v>17056</v>
      </c>
      <c r="V4039" s="237" t="s">
        <v>112</v>
      </c>
      <c r="W4039" s="237" t="s">
        <v>15933</v>
      </c>
      <c r="X4039" s="237"/>
      <c r="Y4039" s="237" t="s">
        <v>17054</v>
      </c>
      <c r="Z4039" s="237" t="s">
        <v>17055</v>
      </c>
      <c r="AA4039" s="237" t="str">
        <f t="shared" si="670"/>
        <v>ジドウハッタツシエンフワリ</v>
      </c>
      <c r="AB4039" s="237" t="s">
        <v>4347</v>
      </c>
      <c r="AC4039" s="237" t="str">
        <f t="shared" si="671"/>
        <v>981</v>
      </c>
      <c r="AD4039" s="237" t="str">
        <f t="shared" si="672"/>
        <v>3621</v>
      </c>
      <c r="AE4039" s="237" t="s">
        <v>6056</v>
      </c>
      <c r="AF4039" s="237" t="s">
        <v>6179</v>
      </c>
      <c r="AG4039" s="237" t="str">
        <f t="shared" si="673"/>
        <v>黒川郡大和町吉岡字館下４６－１</v>
      </c>
      <c r="AH4039" s="237" t="s">
        <v>6180</v>
      </c>
      <c r="AI4039" s="237" t="s">
        <v>6181</v>
      </c>
      <c r="AJ4039" s="237" t="s">
        <v>260</v>
      </c>
    </row>
    <row r="4040" spans="1:36">
      <c r="A4040" s="237" t="str">
        <f t="shared" si="665"/>
        <v>0452700529放課後等デイサービス</v>
      </c>
      <c r="B4040" s="237" t="s">
        <v>3096</v>
      </c>
      <c r="C4040" s="237" t="s">
        <v>3097</v>
      </c>
      <c r="D4040" s="240" t="str">
        <f t="shared" si="666"/>
        <v>シャカイフクシホウジンミヤギケンシャカイフクシキョウギカイ</v>
      </c>
      <c r="E4040" s="237" t="s">
        <v>3098</v>
      </c>
      <c r="F4040" s="237" t="str">
        <f t="shared" si="667"/>
        <v>980</v>
      </c>
      <c r="G4040" s="237" t="str">
        <f t="shared" si="668"/>
        <v>0011</v>
      </c>
      <c r="H4040" s="237" t="s">
        <v>12280</v>
      </c>
      <c r="I4040" s="237" t="str">
        <f t="shared" si="669"/>
        <v>仙台市青葉区上杉一丁目２－３</v>
      </c>
      <c r="J4040" s="237" t="s">
        <v>3100</v>
      </c>
      <c r="K4040" s="237" t="s">
        <v>3101</v>
      </c>
      <c r="L4040" s="237" t="s">
        <v>353</v>
      </c>
      <c r="M4040" s="237" t="s">
        <v>3102</v>
      </c>
      <c r="N4040" s="237" t="s">
        <v>17054</v>
      </c>
      <c r="O4040" s="237" t="s">
        <v>17055</v>
      </c>
      <c r="P4040" s="237" t="s">
        <v>4347</v>
      </c>
      <c r="Q4040" s="237" t="s">
        <v>6056</v>
      </c>
      <c r="R4040" s="237" t="s">
        <v>6179</v>
      </c>
      <c r="S4040" s="237" t="s">
        <v>6180</v>
      </c>
      <c r="T4040" s="237" t="s">
        <v>6181</v>
      </c>
      <c r="U4040" s="237" t="s">
        <v>17056</v>
      </c>
      <c r="V4040" s="237" t="s">
        <v>114</v>
      </c>
      <c r="W4040" s="237"/>
      <c r="X4040" s="237"/>
      <c r="Y4040" s="237" t="s">
        <v>17057</v>
      </c>
      <c r="Z4040" s="237" t="s">
        <v>17058</v>
      </c>
      <c r="AA4040" s="237" t="str">
        <f t="shared" si="670"/>
        <v>ホウカゴトウデイサービスフワリ</v>
      </c>
      <c r="AB4040" s="237" t="s">
        <v>4347</v>
      </c>
      <c r="AC4040" s="237" t="str">
        <f t="shared" si="671"/>
        <v>981</v>
      </c>
      <c r="AD4040" s="237" t="str">
        <f t="shared" si="672"/>
        <v>3621</v>
      </c>
      <c r="AE4040" s="237" t="s">
        <v>6056</v>
      </c>
      <c r="AF4040" s="237" t="s">
        <v>6179</v>
      </c>
      <c r="AG4040" s="237" t="str">
        <f t="shared" si="673"/>
        <v>黒川郡大和町吉岡字館下４６－１</v>
      </c>
      <c r="AH4040" s="237" t="s">
        <v>6180</v>
      </c>
      <c r="AI4040" s="237" t="s">
        <v>6181</v>
      </c>
      <c r="AJ4040" s="237" t="s">
        <v>260</v>
      </c>
    </row>
    <row r="4041" spans="1:36">
      <c r="A4041" s="237" t="str">
        <f t="shared" si="665"/>
        <v>0452700545放課後等デイサービス</v>
      </c>
      <c r="B4041" s="237" t="s">
        <v>6340</v>
      </c>
      <c r="C4041" s="237" t="s">
        <v>17059</v>
      </c>
      <c r="D4041" s="240" t="str">
        <f t="shared" si="666"/>
        <v>トクテイヒエイリカツドウホウジン　ジヘイショウピアリンクセンター　ココネット</v>
      </c>
      <c r="E4041" s="237" t="s">
        <v>6342</v>
      </c>
      <c r="F4041" s="237" t="str">
        <f t="shared" si="667"/>
        <v>984</v>
      </c>
      <c r="G4041" s="237" t="str">
        <f t="shared" si="668"/>
        <v>0063</v>
      </c>
      <c r="H4041" s="237" t="s">
        <v>17060</v>
      </c>
      <c r="I4041" s="237" t="str">
        <f t="shared" si="669"/>
        <v>仙台市若林区石名坂57　TFMビル2F</v>
      </c>
      <c r="J4041" s="237" t="s">
        <v>6344</v>
      </c>
      <c r="K4041" s="237" t="s">
        <v>6345</v>
      </c>
      <c r="L4041" s="237" t="s">
        <v>248</v>
      </c>
      <c r="M4041" s="237" t="s">
        <v>17061</v>
      </c>
      <c r="N4041" s="237" t="s">
        <v>6373</v>
      </c>
      <c r="O4041" s="237" t="s">
        <v>6374</v>
      </c>
      <c r="P4041" s="237" t="s">
        <v>4932</v>
      </c>
      <c r="Q4041" s="237" t="s">
        <v>4894</v>
      </c>
      <c r="R4041" s="237" t="s">
        <v>17062</v>
      </c>
      <c r="S4041" s="237" t="s">
        <v>6350</v>
      </c>
      <c r="T4041" s="237"/>
      <c r="U4041" s="237" t="s">
        <v>17063</v>
      </c>
      <c r="V4041" s="237" t="s">
        <v>114</v>
      </c>
      <c r="W4041" s="237"/>
      <c r="X4041" s="237"/>
      <c r="Y4041" s="237" t="s">
        <v>6373</v>
      </c>
      <c r="Z4041" s="237" t="s">
        <v>6374</v>
      </c>
      <c r="AA4041" s="237" t="str">
        <f t="shared" si="670"/>
        <v>フレンズ</v>
      </c>
      <c r="AB4041" s="237" t="s">
        <v>4932</v>
      </c>
      <c r="AC4041" s="237" t="str">
        <f t="shared" si="671"/>
        <v>981</v>
      </c>
      <c r="AD4041" s="237" t="str">
        <f t="shared" si="672"/>
        <v>3352</v>
      </c>
      <c r="AE4041" s="237" t="s">
        <v>4894</v>
      </c>
      <c r="AF4041" s="237" t="s">
        <v>17062</v>
      </c>
      <c r="AG4041" s="237" t="str">
        <f t="shared" si="673"/>
        <v>富谷市富ケ丘2-11-12　長澤整形外科2F</v>
      </c>
      <c r="AH4041" s="237" t="s">
        <v>6350</v>
      </c>
      <c r="AI4041" s="237"/>
      <c r="AJ4041" s="237" t="s">
        <v>260</v>
      </c>
    </row>
    <row r="4042" spans="1:36">
      <c r="A4042" s="237" t="str">
        <f t="shared" si="665"/>
        <v>0452700602放課後等デイサービス</v>
      </c>
      <c r="B4042" s="237" t="s">
        <v>3096</v>
      </c>
      <c r="C4042" s="237" t="s">
        <v>3097</v>
      </c>
      <c r="D4042" s="240" t="str">
        <f t="shared" si="666"/>
        <v>シャカイフクシホウジンミヤギケンシャカイフクシキョウギカイ</v>
      </c>
      <c r="E4042" s="237" t="s">
        <v>3098</v>
      </c>
      <c r="F4042" s="237" t="str">
        <f t="shared" si="667"/>
        <v>980</v>
      </c>
      <c r="G4042" s="237" t="str">
        <f t="shared" si="668"/>
        <v>0011</v>
      </c>
      <c r="H4042" s="237" t="s">
        <v>12280</v>
      </c>
      <c r="I4042" s="237" t="str">
        <f t="shared" si="669"/>
        <v>仙台市青葉区上杉一丁目２－３</v>
      </c>
      <c r="J4042" s="237" t="s">
        <v>3100</v>
      </c>
      <c r="K4042" s="237" t="s">
        <v>3101</v>
      </c>
      <c r="L4042" s="237" t="s">
        <v>353</v>
      </c>
      <c r="M4042" s="237" t="s">
        <v>3102</v>
      </c>
      <c r="N4042" s="237" t="s">
        <v>17064</v>
      </c>
      <c r="O4042" s="237" t="s">
        <v>17065</v>
      </c>
      <c r="P4042" s="237" t="s">
        <v>6075</v>
      </c>
      <c r="Q4042" s="237" t="s">
        <v>6056</v>
      </c>
      <c r="R4042" s="237" t="s">
        <v>6072</v>
      </c>
      <c r="S4042" s="237" t="s">
        <v>6073</v>
      </c>
      <c r="T4042" s="237" t="s">
        <v>6073</v>
      </c>
      <c r="U4042" s="237" t="s">
        <v>17066</v>
      </c>
      <c r="V4042" s="237" t="s">
        <v>114</v>
      </c>
      <c r="W4042" s="237"/>
      <c r="X4042" s="237"/>
      <c r="Y4042" s="237" t="s">
        <v>17064</v>
      </c>
      <c r="Z4042" s="237" t="s">
        <v>17065</v>
      </c>
      <c r="AA4042" s="237" t="str">
        <f t="shared" si="670"/>
        <v>ナナイロクレヨン</v>
      </c>
      <c r="AB4042" s="237" t="s">
        <v>6075</v>
      </c>
      <c r="AC4042" s="237" t="str">
        <f t="shared" si="671"/>
        <v>981</v>
      </c>
      <c r="AD4042" s="237" t="str">
        <f t="shared" si="672"/>
        <v>3625</v>
      </c>
      <c r="AE4042" s="237" t="s">
        <v>6056</v>
      </c>
      <c r="AF4042" s="237" t="s">
        <v>6072</v>
      </c>
      <c r="AG4042" s="237" t="str">
        <f t="shared" si="673"/>
        <v>黒川郡大和町吉田字上童子沢２１</v>
      </c>
      <c r="AH4042" s="237" t="s">
        <v>6073</v>
      </c>
      <c r="AI4042" s="237" t="s">
        <v>6073</v>
      </c>
      <c r="AJ4042" s="237" t="s">
        <v>260</v>
      </c>
    </row>
    <row r="4043" spans="1:36">
      <c r="A4043" s="237" t="str">
        <f t="shared" si="665"/>
        <v>0452700610放課後等デイサービス</v>
      </c>
      <c r="B4043" s="237" t="s">
        <v>6378</v>
      </c>
      <c r="C4043" s="237" t="s">
        <v>17067</v>
      </c>
      <c r="D4043" s="240" t="str">
        <f t="shared" si="666"/>
        <v>カブシキカイシャティエムサポート</v>
      </c>
      <c r="E4043" s="237" t="s">
        <v>4887</v>
      </c>
      <c r="F4043" s="237" t="str">
        <f t="shared" si="667"/>
        <v>981</v>
      </c>
      <c r="G4043" s="237" t="str">
        <f t="shared" si="668"/>
        <v>3341</v>
      </c>
      <c r="H4043" s="237" t="s">
        <v>17068</v>
      </c>
      <c r="I4043" s="237" t="str">
        <f t="shared" si="669"/>
        <v>富谷市成田三丁目２６番３号</v>
      </c>
      <c r="J4043" s="237" t="s">
        <v>6381</v>
      </c>
      <c r="K4043" s="237" t="s">
        <v>6382</v>
      </c>
      <c r="L4043" s="237" t="s">
        <v>339</v>
      </c>
      <c r="M4043" s="237" t="s">
        <v>6383</v>
      </c>
      <c r="N4043" s="237" t="s">
        <v>17069</v>
      </c>
      <c r="O4043" s="237" t="s">
        <v>17070</v>
      </c>
      <c r="P4043" s="237" t="s">
        <v>4887</v>
      </c>
      <c r="Q4043" s="237" t="s">
        <v>4894</v>
      </c>
      <c r="R4043" s="237" t="s">
        <v>17068</v>
      </c>
      <c r="S4043" s="237" t="s">
        <v>6381</v>
      </c>
      <c r="T4043" s="237" t="s">
        <v>6382</v>
      </c>
      <c r="U4043" s="237" t="s">
        <v>17071</v>
      </c>
      <c r="V4043" s="237" t="s">
        <v>114</v>
      </c>
      <c r="W4043" s="237"/>
      <c r="X4043" s="237"/>
      <c r="Y4043" s="237" t="s">
        <v>17069</v>
      </c>
      <c r="Z4043" s="237" t="s">
        <v>17070</v>
      </c>
      <c r="AA4043" s="237" t="str">
        <f t="shared" si="670"/>
        <v>ココロ</v>
      </c>
      <c r="AB4043" s="237" t="s">
        <v>4887</v>
      </c>
      <c r="AC4043" s="237" t="str">
        <f t="shared" si="671"/>
        <v>981</v>
      </c>
      <c r="AD4043" s="237" t="str">
        <f t="shared" si="672"/>
        <v>3341</v>
      </c>
      <c r="AE4043" s="237" t="s">
        <v>4894</v>
      </c>
      <c r="AF4043" s="237" t="s">
        <v>17068</v>
      </c>
      <c r="AG4043" s="237" t="str">
        <f t="shared" si="673"/>
        <v>富谷市成田三丁目２６番３号</v>
      </c>
      <c r="AH4043" s="237" t="s">
        <v>6381</v>
      </c>
      <c r="AI4043" s="237" t="s">
        <v>6382</v>
      </c>
      <c r="AJ4043" s="237" t="s">
        <v>260</v>
      </c>
    </row>
    <row r="4044" spans="1:36">
      <c r="A4044" s="237" t="str">
        <f t="shared" si="665"/>
        <v>0452700677児童発達支援</v>
      </c>
      <c r="B4044" s="237" t="s">
        <v>16081</v>
      </c>
      <c r="C4044" s="237" t="s">
        <v>1447</v>
      </c>
      <c r="D4044" s="240" t="str">
        <f t="shared" si="666"/>
        <v>ニンテイＮＰＯホウジンサワオトノモリ</v>
      </c>
      <c r="E4044" s="237" t="s">
        <v>1448</v>
      </c>
      <c r="F4044" s="237" t="str">
        <f t="shared" si="667"/>
        <v>981</v>
      </c>
      <c r="G4044" s="237" t="str">
        <f t="shared" si="668"/>
        <v>0123</v>
      </c>
      <c r="H4044" s="237" t="s">
        <v>16082</v>
      </c>
      <c r="I4044" s="237" t="str">
        <f t="shared" si="669"/>
        <v>宮城郡利府町沢乙字欠下東１８番２</v>
      </c>
      <c r="J4044" s="237" t="s">
        <v>1450</v>
      </c>
      <c r="K4044" s="237" t="s">
        <v>5753</v>
      </c>
      <c r="L4044" s="237" t="s">
        <v>248</v>
      </c>
      <c r="M4044" s="237" t="s">
        <v>1451</v>
      </c>
      <c r="N4044" s="237" t="s">
        <v>17072</v>
      </c>
      <c r="O4044" s="237" t="s">
        <v>17073</v>
      </c>
      <c r="P4044" s="237" t="s">
        <v>15344</v>
      </c>
      <c r="Q4044" s="237" t="s">
        <v>4894</v>
      </c>
      <c r="R4044" s="237" t="s">
        <v>17074</v>
      </c>
      <c r="S4044" s="237" t="s">
        <v>17075</v>
      </c>
      <c r="T4044" s="237" t="s">
        <v>15347</v>
      </c>
      <c r="U4044" s="237" t="s">
        <v>17076</v>
      </c>
      <c r="V4044" s="237" t="s">
        <v>112</v>
      </c>
      <c r="W4044" s="237" t="s">
        <v>16319</v>
      </c>
      <c r="X4044" s="237"/>
      <c r="Y4044" s="237" t="s">
        <v>17072</v>
      </c>
      <c r="Z4044" s="237" t="s">
        <v>17073</v>
      </c>
      <c r="AA4044" s="237" t="str">
        <f t="shared" si="670"/>
        <v>コドモハッタツセンターアカイシノモリ　ジドウハッタツシエン「ムートン」</v>
      </c>
      <c r="AB4044" s="237" t="s">
        <v>15344</v>
      </c>
      <c r="AC4044" s="237" t="str">
        <f t="shared" si="671"/>
        <v>981</v>
      </c>
      <c r="AD4044" s="237" t="str">
        <f t="shared" si="672"/>
        <v>3332</v>
      </c>
      <c r="AE4044" s="237" t="s">
        <v>4894</v>
      </c>
      <c r="AF4044" s="237" t="s">
        <v>17074</v>
      </c>
      <c r="AG4044" s="237" t="str">
        <f t="shared" si="673"/>
        <v>富谷市明石台7丁目2番地1の一部，2番地15の一部</v>
      </c>
      <c r="AH4044" s="237" t="s">
        <v>17075</v>
      </c>
      <c r="AI4044" s="237" t="s">
        <v>15347</v>
      </c>
      <c r="AJ4044" s="237" t="s">
        <v>260</v>
      </c>
    </row>
    <row r="4045" spans="1:36">
      <c r="A4045" s="237" t="str">
        <f t="shared" si="665"/>
        <v>0452700677放課後等デイサービス</v>
      </c>
      <c r="B4045" s="237" t="s">
        <v>16081</v>
      </c>
      <c r="C4045" s="237" t="s">
        <v>1447</v>
      </c>
      <c r="D4045" s="240" t="str">
        <f t="shared" si="666"/>
        <v>ニンテイＮＰＯホウジンサワオトノモリ</v>
      </c>
      <c r="E4045" s="237" t="s">
        <v>1448</v>
      </c>
      <c r="F4045" s="237" t="str">
        <f t="shared" si="667"/>
        <v>981</v>
      </c>
      <c r="G4045" s="237" t="str">
        <f t="shared" si="668"/>
        <v>0123</v>
      </c>
      <c r="H4045" s="237" t="s">
        <v>16082</v>
      </c>
      <c r="I4045" s="237" t="str">
        <f t="shared" si="669"/>
        <v>宮城郡利府町沢乙字欠下東１８番２</v>
      </c>
      <c r="J4045" s="237" t="s">
        <v>1450</v>
      </c>
      <c r="K4045" s="237" t="s">
        <v>5753</v>
      </c>
      <c r="L4045" s="237" t="s">
        <v>248</v>
      </c>
      <c r="M4045" s="237" t="s">
        <v>1451</v>
      </c>
      <c r="N4045" s="237" t="s">
        <v>17072</v>
      </c>
      <c r="O4045" s="237" t="s">
        <v>17073</v>
      </c>
      <c r="P4045" s="237" t="s">
        <v>15344</v>
      </c>
      <c r="Q4045" s="237" t="s">
        <v>4894</v>
      </c>
      <c r="R4045" s="237" t="s">
        <v>17074</v>
      </c>
      <c r="S4045" s="237" t="s">
        <v>17075</v>
      </c>
      <c r="T4045" s="237" t="s">
        <v>15347</v>
      </c>
      <c r="U4045" s="237" t="s">
        <v>17076</v>
      </c>
      <c r="V4045" s="237" t="s">
        <v>114</v>
      </c>
      <c r="W4045" s="237"/>
      <c r="X4045" s="237"/>
      <c r="Y4045" s="237" t="s">
        <v>17077</v>
      </c>
      <c r="Z4045" s="237" t="s">
        <v>17078</v>
      </c>
      <c r="AA4045" s="237" t="str">
        <f t="shared" si="670"/>
        <v>コドモハッタツセンターアカイシノモリ　ホウカゴトウデイサービス「ピース」</v>
      </c>
      <c r="AB4045" s="237" t="s">
        <v>15344</v>
      </c>
      <c r="AC4045" s="237" t="str">
        <f t="shared" si="671"/>
        <v>981</v>
      </c>
      <c r="AD4045" s="237" t="str">
        <f t="shared" si="672"/>
        <v>3332</v>
      </c>
      <c r="AE4045" s="237" t="s">
        <v>4894</v>
      </c>
      <c r="AF4045" s="237" t="s">
        <v>17074</v>
      </c>
      <c r="AG4045" s="237" t="str">
        <f t="shared" si="673"/>
        <v>富谷市明石台7丁目2番地1の一部，2番地15の一部</v>
      </c>
      <c r="AH4045" s="237" t="s">
        <v>17075</v>
      </c>
      <c r="AI4045" s="237" t="s">
        <v>15347</v>
      </c>
      <c r="AJ4045" s="237" t="s">
        <v>260</v>
      </c>
    </row>
    <row r="4046" spans="1:36">
      <c r="A4046" s="237" t="str">
        <f t="shared" si="665"/>
        <v>0452700677保育所等訪問支援</v>
      </c>
      <c r="B4046" s="237" t="s">
        <v>16081</v>
      </c>
      <c r="C4046" s="237" t="s">
        <v>1447</v>
      </c>
      <c r="D4046" s="240" t="str">
        <f t="shared" si="666"/>
        <v>ニンテイＮＰＯホウジンサワオトノモリ</v>
      </c>
      <c r="E4046" s="237" t="s">
        <v>1448</v>
      </c>
      <c r="F4046" s="237" t="str">
        <f t="shared" si="667"/>
        <v>981</v>
      </c>
      <c r="G4046" s="237" t="str">
        <f t="shared" si="668"/>
        <v>0123</v>
      </c>
      <c r="H4046" s="237" t="s">
        <v>16082</v>
      </c>
      <c r="I4046" s="237" t="str">
        <f t="shared" si="669"/>
        <v>宮城郡利府町沢乙字欠下東１８番２</v>
      </c>
      <c r="J4046" s="237" t="s">
        <v>1450</v>
      </c>
      <c r="K4046" s="237" t="s">
        <v>5753</v>
      </c>
      <c r="L4046" s="237" t="s">
        <v>248</v>
      </c>
      <c r="M4046" s="237" t="s">
        <v>1451</v>
      </c>
      <c r="N4046" s="237" t="s">
        <v>17072</v>
      </c>
      <c r="O4046" s="237" t="s">
        <v>17073</v>
      </c>
      <c r="P4046" s="237" t="s">
        <v>15344</v>
      </c>
      <c r="Q4046" s="237" t="s">
        <v>4894</v>
      </c>
      <c r="R4046" s="237" t="s">
        <v>17074</v>
      </c>
      <c r="S4046" s="237" t="s">
        <v>17075</v>
      </c>
      <c r="T4046" s="237" t="s">
        <v>15347</v>
      </c>
      <c r="U4046" s="237" t="s">
        <v>17076</v>
      </c>
      <c r="V4046" s="237" t="s">
        <v>116</v>
      </c>
      <c r="W4046" s="237"/>
      <c r="X4046" s="237"/>
      <c r="Y4046" s="237" t="s">
        <v>17079</v>
      </c>
      <c r="Z4046" s="237" t="s">
        <v>17080</v>
      </c>
      <c r="AA4046" s="237" t="str">
        <f t="shared" si="670"/>
        <v>コドモハッタツセンターアカイシノモリ　ホイクショトウホウモンシエン「ホープ」</v>
      </c>
      <c r="AB4046" s="237" t="s">
        <v>15344</v>
      </c>
      <c r="AC4046" s="237" t="str">
        <f t="shared" si="671"/>
        <v>981</v>
      </c>
      <c r="AD4046" s="237" t="str">
        <f t="shared" si="672"/>
        <v>3332</v>
      </c>
      <c r="AE4046" s="237" t="s">
        <v>4894</v>
      </c>
      <c r="AF4046" s="237" t="s">
        <v>17074</v>
      </c>
      <c r="AG4046" s="237" t="str">
        <f t="shared" si="673"/>
        <v>富谷市明石台7丁目2番地1の一部，2番地15の一部</v>
      </c>
      <c r="AH4046" s="237" t="s">
        <v>17075</v>
      </c>
      <c r="AI4046" s="237" t="s">
        <v>15347</v>
      </c>
      <c r="AJ4046" s="237" t="s">
        <v>260</v>
      </c>
    </row>
    <row r="4047" spans="1:36">
      <c r="A4047" s="237" t="str">
        <f t="shared" si="665"/>
        <v>0452700677居宅訪問型児童発達支援</v>
      </c>
      <c r="B4047" s="237" t="s">
        <v>16081</v>
      </c>
      <c r="C4047" s="237" t="s">
        <v>1447</v>
      </c>
      <c r="D4047" s="240" t="str">
        <f t="shared" si="666"/>
        <v>ニンテイＮＰＯホウジンサワオトノモリ</v>
      </c>
      <c r="E4047" s="237" t="s">
        <v>1448</v>
      </c>
      <c r="F4047" s="237" t="str">
        <f t="shared" si="667"/>
        <v>981</v>
      </c>
      <c r="G4047" s="237" t="str">
        <f t="shared" si="668"/>
        <v>0123</v>
      </c>
      <c r="H4047" s="237" t="s">
        <v>16082</v>
      </c>
      <c r="I4047" s="237" t="str">
        <f t="shared" si="669"/>
        <v>宮城郡利府町沢乙字欠下東１８番２</v>
      </c>
      <c r="J4047" s="237" t="s">
        <v>1450</v>
      </c>
      <c r="K4047" s="237" t="s">
        <v>5753</v>
      </c>
      <c r="L4047" s="237" t="s">
        <v>248</v>
      </c>
      <c r="M4047" s="237" t="s">
        <v>1451</v>
      </c>
      <c r="N4047" s="237" t="s">
        <v>17072</v>
      </c>
      <c r="O4047" s="237" t="s">
        <v>17073</v>
      </c>
      <c r="P4047" s="237" t="s">
        <v>15344</v>
      </c>
      <c r="Q4047" s="237" t="s">
        <v>4894</v>
      </c>
      <c r="R4047" s="237" t="s">
        <v>17074</v>
      </c>
      <c r="S4047" s="237" t="s">
        <v>17075</v>
      </c>
      <c r="T4047" s="237" t="s">
        <v>15347</v>
      </c>
      <c r="U4047" s="237" t="s">
        <v>17076</v>
      </c>
      <c r="V4047" s="237" t="s">
        <v>115</v>
      </c>
      <c r="W4047" s="237"/>
      <c r="X4047" s="237"/>
      <c r="Y4047" s="237" t="s">
        <v>17081</v>
      </c>
      <c r="Z4047" s="237" t="s">
        <v>17082</v>
      </c>
      <c r="AA4047" s="237" t="str">
        <f t="shared" si="670"/>
        <v>コドモハッタツセンターアカイシノモリ　キョタクハッタツシエン「ニジ」</v>
      </c>
      <c r="AB4047" s="237" t="s">
        <v>15344</v>
      </c>
      <c r="AC4047" s="237" t="str">
        <f t="shared" si="671"/>
        <v>981</v>
      </c>
      <c r="AD4047" s="237" t="str">
        <f t="shared" si="672"/>
        <v>3332</v>
      </c>
      <c r="AE4047" s="237" t="s">
        <v>4894</v>
      </c>
      <c r="AF4047" s="237" t="s">
        <v>17083</v>
      </c>
      <c r="AG4047" s="237" t="str">
        <f t="shared" si="673"/>
        <v>富谷市明石台7丁目2番地1</v>
      </c>
      <c r="AH4047" s="237" t="s">
        <v>17075</v>
      </c>
      <c r="AI4047" s="237" t="s">
        <v>15347</v>
      </c>
      <c r="AJ4047" s="237" t="s">
        <v>260</v>
      </c>
    </row>
    <row r="4048" spans="1:36">
      <c r="A4048" s="237" t="str">
        <f t="shared" si="665"/>
        <v>0452700685放課後等デイサービス</v>
      </c>
      <c r="B4048" s="237" t="s">
        <v>4923</v>
      </c>
      <c r="C4048" s="237" t="s">
        <v>17084</v>
      </c>
      <c r="D4048" s="240" t="str">
        <f t="shared" si="666"/>
        <v>ゴウドウカイシャオレンジノハネ</v>
      </c>
      <c r="E4048" s="237" t="s">
        <v>4925</v>
      </c>
      <c r="F4048" s="237" t="str">
        <f t="shared" si="667"/>
        <v>981</v>
      </c>
      <c r="G4048" s="237" t="str">
        <f t="shared" si="668"/>
        <v>3136</v>
      </c>
      <c r="H4048" s="237" t="s">
        <v>13821</v>
      </c>
      <c r="I4048" s="237" t="str">
        <f t="shared" si="669"/>
        <v>仙台市泉区将監殿4-15-5</v>
      </c>
      <c r="J4048" s="237" t="s">
        <v>4927</v>
      </c>
      <c r="K4048" s="237" t="s">
        <v>4927</v>
      </c>
      <c r="L4048" s="237" t="s">
        <v>821</v>
      </c>
      <c r="M4048" s="237" t="s">
        <v>12545</v>
      </c>
      <c r="N4048" s="237" t="s">
        <v>17085</v>
      </c>
      <c r="O4048" s="237" t="s">
        <v>17086</v>
      </c>
      <c r="P4048" s="237" t="s">
        <v>6436</v>
      </c>
      <c r="Q4048" s="237" t="s">
        <v>6056</v>
      </c>
      <c r="R4048" s="237" t="s">
        <v>13825</v>
      </c>
      <c r="S4048" s="237" t="s">
        <v>4927</v>
      </c>
      <c r="T4048" s="237"/>
      <c r="U4048" s="237" t="s">
        <v>17087</v>
      </c>
      <c r="V4048" s="237" t="s">
        <v>114</v>
      </c>
      <c r="W4048" s="237"/>
      <c r="X4048" s="237"/>
      <c r="Y4048" s="237" t="s">
        <v>17085</v>
      </c>
      <c r="Z4048" s="237" t="s">
        <v>17086</v>
      </c>
      <c r="AA4048" s="237" t="str">
        <f t="shared" si="670"/>
        <v>アンジュ</v>
      </c>
      <c r="AB4048" s="237" t="s">
        <v>6436</v>
      </c>
      <c r="AC4048" s="237" t="str">
        <f t="shared" si="671"/>
        <v>981</v>
      </c>
      <c r="AD4048" s="237" t="str">
        <f t="shared" si="672"/>
        <v>3622</v>
      </c>
      <c r="AE4048" s="237" t="s">
        <v>6056</v>
      </c>
      <c r="AF4048" s="237" t="s">
        <v>13825</v>
      </c>
      <c r="AG4048" s="237" t="str">
        <f t="shared" si="673"/>
        <v>黒川郡大和町もみじケ丘1-35-9</v>
      </c>
      <c r="AH4048" s="237" t="s">
        <v>17088</v>
      </c>
      <c r="AI4048" s="237"/>
      <c r="AJ4048" s="237" t="s">
        <v>332</v>
      </c>
    </row>
    <row r="4049" spans="1:36">
      <c r="A4049" s="237" t="str">
        <f t="shared" si="665"/>
        <v>0452700693児童発達支援</v>
      </c>
      <c r="B4049" s="237" t="s">
        <v>8900</v>
      </c>
      <c r="C4049" s="237" t="s">
        <v>17089</v>
      </c>
      <c r="D4049" s="240" t="str">
        <f t="shared" si="666"/>
        <v>カブシキカイシャクラ・ゼミ</v>
      </c>
      <c r="E4049" s="237" t="s">
        <v>8902</v>
      </c>
      <c r="F4049" s="237" t="str">
        <f t="shared" si="667"/>
        <v>430</v>
      </c>
      <c r="G4049" s="237" t="str">
        <f t="shared" si="668"/>
        <v>0944</v>
      </c>
      <c r="H4049" s="237" t="s">
        <v>8903</v>
      </c>
      <c r="I4049" s="237" t="str">
        <f t="shared" si="669"/>
        <v>静岡県浜松市中区田町230番地の15</v>
      </c>
      <c r="J4049" s="237" t="s">
        <v>8904</v>
      </c>
      <c r="K4049" s="237" t="s">
        <v>8905</v>
      </c>
      <c r="L4049" s="237" t="s">
        <v>339</v>
      </c>
      <c r="M4049" s="237" t="s">
        <v>8906</v>
      </c>
      <c r="N4049" s="237" t="s">
        <v>17090</v>
      </c>
      <c r="O4049" s="237" t="s">
        <v>17091</v>
      </c>
      <c r="P4049" s="237" t="s">
        <v>4887</v>
      </c>
      <c r="Q4049" s="237" t="s">
        <v>4894</v>
      </c>
      <c r="R4049" s="237" t="s">
        <v>17092</v>
      </c>
      <c r="S4049" s="237" t="s">
        <v>17093</v>
      </c>
      <c r="T4049" s="237" t="s">
        <v>17093</v>
      </c>
      <c r="U4049" s="237" t="s">
        <v>17094</v>
      </c>
      <c r="V4049" s="237" t="s">
        <v>112</v>
      </c>
      <c r="W4049" s="237" t="s">
        <v>15933</v>
      </c>
      <c r="X4049" s="237"/>
      <c r="Y4049" s="237" t="s">
        <v>17090</v>
      </c>
      <c r="Z4049" s="237" t="s">
        <v>17091</v>
      </c>
      <c r="AA4049" s="237" t="str">
        <f t="shared" si="670"/>
        <v>コドモサポートキョウシツ「クラ・ゼミ」トミヤコウ</v>
      </c>
      <c r="AB4049" s="237" t="s">
        <v>4887</v>
      </c>
      <c r="AC4049" s="237" t="str">
        <f t="shared" si="671"/>
        <v>981</v>
      </c>
      <c r="AD4049" s="237" t="str">
        <f t="shared" si="672"/>
        <v>3341</v>
      </c>
      <c r="AE4049" s="237" t="s">
        <v>4894</v>
      </c>
      <c r="AF4049" s="237" t="s">
        <v>17092</v>
      </c>
      <c r="AG4049" s="237" t="str">
        <f t="shared" si="673"/>
        <v>富谷市成田4-18-1　ＥＴＥＲＮＡＬ１Ｆ</v>
      </c>
      <c r="AH4049" s="237" t="s">
        <v>17093</v>
      </c>
      <c r="AI4049" s="237" t="s">
        <v>17093</v>
      </c>
      <c r="AJ4049" s="237" t="s">
        <v>260</v>
      </c>
    </row>
    <row r="4050" spans="1:36">
      <c r="A4050" s="237" t="str">
        <f t="shared" si="665"/>
        <v>0452700693放課後等デイサービス</v>
      </c>
      <c r="B4050" s="237" t="s">
        <v>8900</v>
      </c>
      <c r="C4050" s="237" t="s">
        <v>17089</v>
      </c>
      <c r="D4050" s="240" t="str">
        <f t="shared" si="666"/>
        <v>カブシキカイシャクラ・ゼミ</v>
      </c>
      <c r="E4050" s="237" t="s">
        <v>8902</v>
      </c>
      <c r="F4050" s="237" t="str">
        <f t="shared" si="667"/>
        <v>430</v>
      </c>
      <c r="G4050" s="237" t="str">
        <f t="shared" si="668"/>
        <v>0944</v>
      </c>
      <c r="H4050" s="237" t="s">
        <v>8903</v>
      </c>
      <c r="I4050" s="237" t="str">
        <f t="shared" si="669"/>
        <v>静岡県浜松市中区田町230番地の15</v>
      </c>
      <c r="J4050" s="237" t="s">
        <v>8904</v>
      </c>
      <c r="K4050" s="237" t="s">
        <v>8905</v>
      </c>
      <c r="L4050" s="237" t="s">
        <v>339</v>
      </c>
      <c r="M4050" s="237" t="s">
        <v>8906</v>
      </c>
      <c r="N4050" s="237" t="s">
        <v>17090</v>
      </c>
      <c r="O4050" s="237" t="s">
        <v>17091</v>
      </c>
      <c r="P4050" s="237" t="s">
        <v>4887</v>
      </c>
      <c r="Q4050" s="237" t="s">
        <v>4894</v>
      </c>
      <c r="R4050" s="237" t="s">
        <v>17092</v>
      </c>
      <c r="S4050" s="237" t="s">
        <v>17093</v>
      </c>
      <c r="T4050" s="237" t="s">
        <v>17093</v>
      </c>
      <c r="U4050" s="237" t="s">
        <v>17094</v>
      </c>
      <c r="V4050" s="237" t="s">
        <v>114</v>
      </c>
      <c r="W4050" s="237"/>
      <c r="X4050" s="237"/>
      <c r="Y4050" s="237" t="s">
        <v>17090</v>
      </c>
      <c r="Z4050" s="237" t="s">
        <v>17091</v>
      </c>
      <c r="AA4050" s="237" t="str">
        <f t="shared" si="670"/>
        <v>コドモサポートキョウシツ「クラ・ゼミ」トミヤコウ</v>
      </c>
      <c r="AB4050" s="237" t="s">
        <v>4887</v>
      </c>
      <c r="AC4050" s="237" t="str">
        <f t="shared" si="671"/>
        <v>981</v>
      </c>
      <c r="AD4050" s="237" t="str">
        <f t="shared" si="672"/>
        <v>3341</v>
      </c>
      <c r="AE4050" s="237" t="s">
        <v>4894</v>
      </c>
      <c r="AF4050" s="237" t="s">
        <v>17092</v>
      </c>
      <c r="AG4050" s="237" t="str">
        <f t="shared" si="673"/>
        <v>富谷市成田4-18-1　ＥＴＥＲＮＡＬ１Ｆ</v>
      </c>
      <c r="AH4050" s="237" t="s">
        <v>17093</v>
      </c>
      <c r="AI4050" s="237" t="s">
        <v>17093</v>
      </c>
      <c r="AJ4050" s="237" t="s">
        <v>260</v>
      </c>
    </row>
    <row r="4051" spans="1:36">
      <c r="A4051" s="237" t="str">
        <f t="shared" si="665"/>
        <v>0452700701放課後等デイサービス</v>
      </c>
      <c r="B4051" s="237" t="s">
        <v>17095</v>
      </c>
      <c r="C4051" s="237" t="s">
        <v>17096</v>
      </c>
      <c r="D4051" s="240" t="str">
        <f t="shared" si="666"/>
        <v>カブシキカイシャ　テンダーカラー</v>
      </c>
      <c r="E4051" s="237" t="s">
        <v>17097</v>
      </c>
      <c r="F4051" s="237" t="str">
        <f t="shared" si="667"/>
        <v>989</v>
      </c>
      <c r="G4051" s="237" t="str">
        <f t="shared" si="668"/>
        <v>3202</v>
      </c>
      <c r="H4051" s="237" t="s">
        <v>17098</v>
      </c>
      <c r="I4051" s="237" t="str">
        <f t="shared" si="669"/>
        <v>仙台市青葉区中山台1-12-7</v>
      </c>
      <c r="J4051" s="237" t="s">
        <v>17099</v>
      </c>
      <c r="K4051" s="237"/>
      <c r="L4051" s="237" t="s">
        <v>339</v>
      </c>
      <c r="M4051" s="237" t="s">
        <v>17100</v>
      </c>
      <c r="N4051" s="237" t="s">
        <v>17101</v>
      </c>
      <c r="O4051" s="237" t="s">
        <v>17102</v>
      </c>
      <c r="P4051" s="237" t="s">
        <v>17103</v>
      </c>
      <c r="Q4051" s="237" t="s">
        <v>4894</v>
      </c>
      <c r="R4051" s="237" t="s">
        <v>17104</v>
      </c>
      <c r="S4051" s="237" t="s">
        <v>17105</v>
      </c>
      <c r="T4051" s="237" t="s">
        <v>17105</v>
      </c>
      <c r="U4051" s="237" t="s">
        <v>17106</v>
      </c>
      <c r="V4051" s="237" t="s">
        <v>114</v>
      </c>
      <c r="W4051" s="237"/>
      <c r="X4051" s="237"/>
      <c r="Y4051" s="237" t="s">
        <v>17101</v>
      </c>
      <c r="Z4051" s="237" t="s">
        <v>17102</v>
      </c>
      <c r="AA4051" s="237" t="str">
        <f t="shared" si="670"/>
        <v>ホウカゴトウデイサービス　ファイン</v>
      </c>
      <c r="AB4051" s="237" t="s">
        <v>17103</v>
      </c>
      <c r="AC4051" s="237" t="str">
        <f t="shared" si="671"/>
        <v>981</v>
      </c>
      <c r="AD4051" s="237" t="str">
        <f t="shared" si="672"/>
        <v>3361</v>
      </c>
      <c r="AE4051" s="237" t="s">
        <v>4894</v>
      </c>
      <c r="AF4051" s="237" t="s">
        <v>17104</v>
      </c>
      <c r="AG4051" s="237" t="str">
        <f t="shared" si="673"/>
        <v>富谷市あけの平3-15-9</v>
      </c>
      <c r="AH4051" s="237" t="s">
        <v>17105</v>
      </c>
      <c r="AI4051" s="237" t="s">
        <v>17105</v>
      </c>
      <c r="AJ4051" s="237" t="s">
        <v>260</v>
      </c>
    </row>
    <row r="4052" spans="1:36">
      <c r="A4052" s="237" t="str">
        <f t="shared" si="665"/>
        <v>0452700727放課後等デイサービス</v>
      </c>
      <c r="B4052" s="237" t="s">
        <v>6378</v>
      </c>
      <c r="C4052" s="237" t="s">
        <v>17067</v>
      </c>
      <c r="D4052" s="240" t="str">
        <f t="shared" si="666"/>
        <v>カブシキカイシャティエムサポート</v>
      </c>
      <c r="E4052" s="237" t="s">
        <v>4887</v>
      </c>
      <c r="F4052" s="237" t="str">
        <f t="shared" si="667"/>
        <v>981</v>
      </c>
      <c r="G4052" s="237" t="str">
        <f t="shared" si="668"/>
        <v>3341</v>
      </c>
      <c r="H4052" s="237" t="s">
        <v>17068</v>
      </c>
      <c r="I4052" s="237" t="str">
        <f t="shared" si="669"/>
        <v>富谷市成田三丁目２６番３号</v>
      </c>
      <c r="J4052" s="237" t="s">
        <v>6381</v>
      </c>
      <c r="K4052" s="237" t="s">
        <v>6382</v>
      </c>
      <c r="L4052" s="237" t="s">
        <v>339</v>
      </c>
      <c r="M4052" s="237" t="s">
        <v>6383</v>
      </c>
      <c r="N4052" s="237" t="s">
        <v>17107</v>
      </c>
      <c r="O4052" s="237" t="s">
        <v>17108</v>
      </c>
      <c r="P4052" s="237" t="s">
        <v>15317</v>
      </c>
      <c r="Q4052" s="237" t="s">
        <v>6056</v>
      </c>
      <c r="R4052" s="237" t="s">
        <v>17109</v>
      </c>
      <c r="S4052" s="237" t="s">
        <v>6387</v>
      </c>
      <c r="T4052" s="237" t="s">
        <v>6388</v>
      </c>
      <c r="U4052" s="237" t="s">
        <v>17110</v>
      </c>
      <c r="V4052" s="237" t="s">
        <v>114</v>
      </c>
      <c r="W4052" s="237"/>
      <c r="X4052" s="237"/>
      <c r="Y4052" s="237" t="s">
        <v>17107</v>
      </c>
      <c r="Z4052" s="237" t="s">
        <v>17108</v>
      </c>
      <c r="AA4052" s="237" t="str">
        <f t="shared" si="670"/>
        <v>ココロヨシオカ</v>
      </c>
      <c r="AB4052" s="237" t="s">
        <v>15317</v>
      </c>
      <c r="AC4052" s="237" t="str">
        <f t="shared" si="671"/>
        <v>981</v>
      </c>
      <c r="AD4052" s="237" t="str">
        <f t="shared" si="672"/>
        <v>3626</v>
      </c>
      <c r="AE4052" s="237" t="s">
        <v>6056</v>
      </c>
      <c r="AF4052" s="237" t="s">
        <v>17109</v>
      </c>
      <c r="AG4052" s="237" t="str">
        <f t="shared" si="673"/>
        <v>黒川郡大和町吉岡南1-12-7</v>
      </c>
      <c r="AH4052" s="237" t="s">
        <v>6387</v>
      </c>
      <c r="AI4052" s="237" t="s">
        <v>6388</v>
      </c>
      <c r="AJ4052" s="237" t="s">
        <v>260</v>
      </c>
    </row>
    <row r="4053" spans="1:36">
      <c r="A4053" s="237" t="str">
        <f t="shared" si="665"/>
        <v>0452700735放課後等デイサービス</v>
      </c>
      <c r="B4053" s="237" t="s">
        <v>17111</v>
      </c>
      <c r="C4053" s="237" t="s">
        <v>17112</v>
      </c>
      <c r="D4053" s="240" t="str">
        <f t="shared" si="666"/>
        <v>イッパンシャダンホウジンメルクマール</v>
      </c>
      <c r="E4053" s="237" t="s">
        <v>17113</v>
      </c>
      <c r="F4053" s="237" t="str">
        <f t="shared" si="667"/>
        <v>981</v>
      </c>
      <c r="G4053" s="237" t="str">
        <f t="shared" si="668"/>
        <v>3522</v>
      </c>
      <c r="H4053" s="237" t="s">
        <v>17114</v>
      </c>
      <c r="I4053" s="237" t="str">
        <f t="shared" si="669"/>
        <v>黒川郡大郷町東成田字三嶽7</v>
      </c>
      <c r="J4053" s="237" t="s">
        <v>17115</v>
      </c>
      <c r="K4053" s="237"/>
      <c r="L4053" s="237" t="s">
        <v>901</v>
      </c>
      <c r="M4053" s="237" t="s">
        <v>17116</v>
      </c>
      <c r="N4053" s="237" t="s">
        <v>17117</v>
      </c>
      <c r="O4053" s="237" t="s">
        <v>17118</v>
      </c>
      <c r="P4053" s="237" t="s">
        <v>6162</v>
      </c>
      <c r="Q4053" s="237" t="s">
        <v>6128</v>
      </c>
      <c r="R4053" s="237" t="s">
        <v>17119</v>
      </c>
      <c r="S4053" s="237" t="s">
        <v>17115</v>
      </c>
      <c r="T4053" s="237" t="s">
        <v>17120</v>
      </c>
      <c r="U4053" s="237" t="s">
        <v>17121</v>
      </c>
      <c r="V4053" s="237" t="s">
        <v>114</v>
      </c>
      <c r="W4053" s="237"/>
      <c r="X4053" s="237"/>
      <c r="Y4053" s="237" t="s">
        <v>17117</v>
      </c>
      <c r="Z4053" s="237" t="s">
        <v>17118</v>
      </c>
      <c r="AA4053" s="237" t="str">
        <f t="shared" si="670"/>
        <v>メルクマールカスカワミライ</v>
      </c>
      <c r="AB4053" s="237" t="s">
        <v>6162</v>
      </c>
      <c r="AC4053" s="237" t="str">
        <f t="shared" si="671"/>
        <v>981</v>
      </c>
      <c r="AD4053" s="237" t="str">
        <f t="shared" si="672"/>
        <v>3502</v>
      </c>
      <c r="AE4053" s="237" t="s">
        <v>6128</v>
      </c>
      <c r="AF4053" s="237" t="s">
        <v>17119</v>
      </c>
      <c r="AG4053" s="237" t="str">
        <f t="shared" si="673"/>
        <v>黒川郡大郷町粕川字伝三郎２３</v>
      </c>
      <c r="AH4053" s="237" t="s">
        <v>17115</v>
      </c>
      <c r="AI4053" s="237" t="s">
        <v>17120</v>
      </c>
      <c r="AJ4053" s="237" t="s">
        <v>260</v>
      </c>
    </row>
    <row r="4054" spans="1:36">
      <c r="A4054" s="237" t="str">
        <f t="shared" si="665"/>
        <v>0452700743放課後等デイサービス</v>
      </c>
      <c r="B4054" s="237" t="s">
        <v>17122</v>
      </c>
      <c r="C4054" s="237" t="s">
        <v>17123</v>
      </c>
      <c r="D4054" s="240" t="str">
        <f t="shared" si="666"/>
        <v>ゴウドウガイシャ　ユウ</v>
      </c>
      <c r="E4054" s="237" t="s">
        <v>15317</v>
      </c>
      <c r="F4054" s="237" t="str">
        <f t="shared" si="667"/>
        <v>981</v>
      </c>
      <c r="G4054" s="237" t="str">
        <f t="shared" si="668"/>
        <v>3626</v>
      </c>
      <c r="H4054" s="237" t="s">
        <v>17124</v>
      </c>
      <c r="I4054" s="237" t="str">
        <f t="shared" si="669"/>
        <v>黒川郡大和町吉岡南２丁目１５番地の１７</v>
      </c>
      <c r="J4054" s="237" t="s">
        <v>17125</v>
      </c>
      <c r="K4054" s="237" t="s">
        <v>17126</v>
      </c>
      <c r="L4054" s="237" t="s">
        <v>821</v>
      </c>
      <c r="M4054" s="237" t="s">
        <v>17127</v>
      </c>
      <c r="N4054" s="237" t="s">
        <v>17128</v>
      </c>
      <c r="O4054" s="237" t="s">
        <v>17129</v>
      </c>
      <c r="P4054" s="237" t="s">
        <v>15317</v>
      </c>
      <c r="Q4054" s="237" t="s">
        <v>6056</v>
      </c>
      <c r="R4054" s="237" t="s">
        <v>17124</v>
      </c>
      <c r="S4054" s="237" t="s">
        <v>17125</v>
      </c>
      <c r="T4054" s="237" t="s">
        <v>17126</v>
      </c>
      <c r="U4054" s="237" t="s">
        <v>17130</v>
      </c>
      <c r="V4054" s="237" t="s">
        <v>114</v>
      </c>
      <c r="W4054" s="237"/>
      <c r="X4054" s="237"/>
      <c r="Y4054" s="237" t="s">
        <v>17128</v>
      </c>
      <c r="Z4054" s="237" t="s">
        <v>17129</v>
      </c>
      <c r="AA4054" s="237" t="str">
        <f t="shared" si="670"/>
        <v>コドモヒロバ　ホウカゴトウデイサービス　ワカバ</v>
      </c>
      <c r="AB4054" s="237" t="s">
        <v>15317</v>
      </c>
      <c r="AC4054" s="237" t="str">
        <f t="shared" si="671"/>
        <v>981</v>
      </c>
      <c r="AD4054" s="237" t="str">
        <f t="shared" si="672"/>
        <v>3626</v>
      </c>
      <c r="AE4054" s="237" t="s">
        <v>6056</v>
      </c>
      <c r="AF4054" s="237" t="s">
        <v>17124</v>
      </c>
      <c r="AG4054" s="237" t="str">
        <f t="shared" si="673"/>
        <v>黒川郡大和町吉岡南２丁目１５番地の１７</v>
      </c>
      <c r="AH4054" s="237" t="s">
        <v>17125</v>
      </c>
      <c r="AI4054" s="237" t="s">
        <v>17126</v>
      </c>
      <c r="AJ4054" s="237" t="s">
        <v>260</v>
      </c>
    </row>
    <row r="4055" spans="1:36">
      <c r="A4055" s="237" t="str">
        <f t="shared" si="665"/>
        <v>0452700750児童発達支援</v>
      </c>
      <c r="B4055" s="237" t="s">
        <v>17111</v>
      </c>
      <c r="C4055" s="237" t="s">
        <v>17112</v>
      </c>
      <c r="D4055" s="240" t="str">
        <f t="shared" si="666"/>
        <v>イッパンシャダンホウジンメルクマール</v>
      </c>
      <c r="E4055" s="237" t="s">
        <v>17113</v>
      </c>
      <c r="F4055" s="237" t="str">
        <f t="shared" si="667"/>
        <v>981</v>
      </c>
      <c r="G4055" s="237" t="str">
        <f t="shared" si="668"/>
        <v>3522</v>
      </c>
      <c r="H4055" s="237" t="s">
        <v>17114</v>
      </c>
      <c r="I4055" s="237" t="str">
        <f t="shared" si="669"/>
        <v>黒川郡大郷町東成田字三嶽7</v>
      </c>
      <c r="J4055" s="237" t="s">
        <v>17115</v>
      </c>
      <c r="K4055" s="237"/>
      <c r="L4055" s="237" t="s">
        <v>901</v>
      </c>
      <c r="M4055" s="237" t="s">
        <v>17116</v>
      </c>
      <c r="N4055" s="237" t="s">
        <v>17131</v>
      </c>
      <c r="O4055" s="237" t="s">
        <v>17132</v>
      </c>
      <c r="P4055" s="237" t="s">
        <v>12987</v>
      </c>
      <c r="Q4055" s="237" t="s">
        <v>6128</v>
      </c>
      <c r="R4055" s="237" t="s">
        <v>17133</v>
      </c>
      <c r="S4055" s="237"/>
      <c r="T4055" s="237"/>
      <c r="U4055" s="237" t="s">
        <v>17134</v>
      </c>
      <c r="V4055" s="237" t="s">
        <v>112</v>
      </c>
      <c r="W4055" s="237" t="s">
        <v>15933</v>
      </c>
      <c r="X4055" s="237"/>
      <c r="Y4055" s="237" t="s">
        <v>17131</v>
      </c>
      <c r="Z4055" s="237" t="s">
        <v>17132</v>
      </c>
      <c r="AA4055" s="237" t="str">
        <f t="shared" si="670"/>
        <v>メルクマールヤマサキミライ</v>
      </c>
      <c r="AB4055" s="237" t="s">
        <v>12987</v>
      </c>
      <c r="AC4055" s="237" t="str">
        <f t="shared" si="671"/>
        <v>981</v>
      </c>
      <c r="AD4055" s="237" t="str">
        <f t="shared" si="672"/>
        <v>3511</v>
      </c>
      <c r="AE4055" s="237" t="s">
        <v>6128</v>
      </c>
      <c r="AF4055" s="237" t="s">
        <v>17133</v>
      </c>
      <c r="AG4055" s="237" t="str">
        <f t="shared" si="673"/>
        <v>黒川郡大郷町山崎字藤九郎７番地２</v>
      </c>
      <c r="AH4055" s="237" t="s">
        <v>17135</v>
      </c>
      <c r="AI4055" s="237"/>
      <c r="AJ4055" s="237" t="s">
        <v>260</v>
      </c>
    </row>
    <row r="4056" spans="1:36">
      <c r="A4056" s="237" t="str">
        <f t="shared" si="665"/>
        <v>0452700750放課後等デイサービス</v>
      </c>
      <c r="B4056" s="237" t="s">
        <v>17111</v>
      </c>
      <c r="C4056" s="237" t="s">
        <v>17112</v>
      </c>
      <c r="D4056" s="240" t="str">
        <f t="shared" si="666"/>
        <v>イッパンシャダンホウジンメルクマール</v>
      </c>
      <c r="E4056" s="237" t="s">
        <v>17113</v>
      </c>
      <c r="F4056" s="237" t="str">
        <f t="shared" si="667"/>
        <v>981</v>
      </c>
      <c r="G4056" s="237" t="str">
        <f t="shared" si="668"/>
        <v>3522</v>
      </c>
      <c r="H4056" s="237" t="s">
        <v>17114</v>
      </c>
      <c r="I4056" s="237" t="str">
        <f t="shared" si="669"/>
        <v>黒川郡大郷町東成田字三嶽7</v>
      </c>
      <c r="J4056" s="237" t="s">
        <v>17115</v>
      </c>
      <c r="K4056" s="237"/>
      <c r="L4056" s="237" t="s">
        <v>901</v>
      </c>
      <c r="M4056" s="237" t="s">
        <v>17116</v>
      </c>
      <c r="N4056" s="237" t="s">
        <v>17131</v>
      </c>
      <c r="O4056" s="237" t="s">
        <v>17132</v>
      </c>
      <c r="P4056" s="237" t="s">
        <v>12987</v>
      </c>
      <c r="Q4056" s="237" t="s">
        <v>6128</v>
      </c>
      <c r="R4056" s="237" t="s">
        <v>17133</v>
      </c>
      <c r="S4056" s="237"/>
      <c r="T4056" s="237"/>
      <c r="U4056" s="237" t="s">
        <v>17134</v>
      </c>
      <c r="V4056" s="237" t="s">
        <v>114</v>
      </c>
      <c r="W4056" s="237"/>
      <c r="X4056" s="237"/>
      <c r="Y4056" s="237" t="s">
        <v>17131</v>
      </c>
      <c r="Z4056" s="237" t="s">
        <v>17132</v>
      </c>
      <c r="AA4056" s="237" t="str">
        <f t="shared" si="670"/>
        <v>メルクマールヤマサキミライ</v>
      </c>
      <c r="AB4056" s="237" t="s">
        <v>12987</v>
      </c>
      <c r="AC4056" s="237" t="str">
        <f t="shared" si="671"/>
        <v>981</v>
      </c>
      <c r="AD4056" s="237" t="str">
        <f t="shared" si="672"/>
        <v>3511</v>
      </c>
      <c r="AE4056" s="237" t="s">
        <v>6128</v>
      </c>
      <c r="AF4056" s="237" t="s">
        <v>17133</v>
      </c>
      <c r="AG4056" s="237" t="str">
        <f t="shared" si="673"/>
        <v>黒川郡大郷町山崎字藤九郎７番地２</v>
      </c>
      <c r="AH4056" s="237" t="s">
        <v>17135</v>
      </c>
      <c r="AI4056" s="237"/>
      <c r="AJ4056" s="237" t="s">
        <v>260</v>
      </c>
    </row>
    <row r="4057" spans="1:36">
      <c r="A4057" s="237" t="str">
        <f t="shared" si="665"/>
        <v>0452800113児童発達支援</v>
      </c>
      <c r="B4057" s="237" t="s">
        <v>4306</v>
      </c>
      <c r="C4057" s="237" t="s">
        <v>4307</v>
      </c>
      <c r="D4057" s="240" t="str">
        <f t="shared" si="666"/>
        <v>トクテイヒエイリカツドウホウジン　クモリノチハレ</v>
      </c>
      <c r="E4057" s="237" t="s">
        <v>4308</v>
      </c>
      <c r="F4057" s="237" t="str">
        <f t="shared" si="667"/>
        <v>989</v>
      </c>
      <c r="G4057" s="237" t="str">
        <f t="shared" si="668"/>
        <v>6153</v>
      </c>
      <c r="H4057" s="237" t="s">
        <v>16671</v>
      </c>
      <c r="I4057" s="237" t="str">
        <f t="shared" si="669"/>
        <v>大崎市七日町4-33</v>
      </c>
      <c r="J4057" s="237" t="s">
        <v>4316</v>
      </c>
      <c r="K4057" s="237" t="s">
        <v>4316</v>
      </c>
      <c r="L4057" s="237" t="s">
        <v>901</v>
      </c>
      <c r="M4057" s="237" t="s">
        <v>4311</v>
      </c>
      <c r="N4057" s="237" t="s">
        <v>6534</v>
      </c>
      <c r="O4057" s="237" t="s">
        <v>6535</v>
      </c>
      <c r="P4057" s="237" t="s">
        <v>6536</v>
      </c>
      <c r="Q4057" s="237" t="s">
        <v>6475</v>
      </c>
      <c r="R4057" s="237" t="s">
        <v>6537</v>
      </c>
      <c r="S4057" s="237" t="s">
        <v>6538</v>
      </c>
      <c r="T4057" s="237" t="s">
        <v>6538</v>
      </c>
      <c r="U4057" s="237" t="s">
        <v>17136</v>
      </c>
      <c r="V4057" s="237" t="s">
        <v>112</v>
      </c>
      <c r="W4057" s="237" t="s">
        <v>15933</v>
      </c>
      <c r="X4057" s="237"/>
      <c r="Y4057" s="237" t="s">
        <v>6534</v>
      </c>
      <c r="Z4057" s="237" t="s">
        <v>6535</v>
      </c>
      <c r="AA4057" s="237" t="str">
        <f t="shared" si="670"/>
        <v>カムカムツー</v>
      </c>
      <c r="AB4057" s="237" t="s">
        <v>6536</v>
      </c>
      <c r="AC4057" s="237" t="str">
        <f t="shared" si="671"/>
        <v>981</v>
      </c>
      <c r="AD4057" s="237" t="str">
        <f t="shared" si="672"/>
        <v>4203</v>
      </c>
      <c r="AE4057" s="237" t="s">
        <v>6475</v>
      </c>
      <c r="AF4057" s="237" t="s">
        <v>6537</v>
      </c>
      <c r="AG4057" s="237" t="str">
        <f t="shared" si="673"/>
        <v>加美郡加美町菜切谷字正源8番2</v>
      </c>
      <c r="AH4057" s="237" t="s">
        <v>6538</v>
      </c>
      <c r="AI4057" s="237" t="s">
        <v>6538</v>
      </c>
      <c r="AJ4057" s="237" t="s">
        <v>332</v>
      </c>
    </row>
    <row r="4058" spans="1:36">
      <c r="A4058" s="237" t="str">
        <f t="shared" si="665"/>
        <v>0452800121放課後等デイサービス</v>
      </c>
      <c r="B4058" s="237" t="s">
        <v>4306</v>
      </c>
      <c r="C4058" s="237" t="s">
        <v>4307</v>
      </c>
      <c r="D4058" s="240" t="str">
        <f t="shared" si="666"/>
        <v>トクテイヒエイリカツドウホウジン　クモリノチハレ</v>
      </c>
      <c r="E4058" s="237" t="s">
        <v>4308</v>
      </c>
      <c r="F4058" s="237" t="str">
        <f t="shared" si="667"/>
        <v>989</v>
      </c>
      <c r="G4058" s="237" t="str">
        <f t="shared" si="668"/>
        <v>6153</v>
      </c>
      <c r="H4058" s="237" t="s">
        <v>16671</v>
      </c>
      <c r="I4058" s="237" t="str">
        <f t="shared" si="669"/>
        <v>大崎市七日町4-33</v>
      </c>
      <c r="J4058" s="237" t="s">
        <v>4316</v>
      </c>
      <c r="K4058" s="237" t="s">
        <v>4316</v>
      </c>
      <c r="L4058" s="237" t="s">
        <v>901</v>
      </c>
      <c r="M4058" s="237" t="s">
        <v>4311</v>
      </c>
      <c r="N4058" s="237" t="s">
        <v>6534</v>
      </c>
      <c r="O4058" s="237" t="s">
        <v>6535</v>
      </c>
      <c r="P4058" s="237" t="s">
        <v>6536</v>
      </c>
      <c r="Q4058" s="237" t="s">
        <v>6475</v>
      </c>
      <c r="R4058" s="237" t="s">
        <v>6537</v>
      </c>
      <c r="S4058" s="237" t="s">
        <v>6538</v>
      </c>
      <c r="T4058" s="237" t="s">
        <v>6538</v>
      </c>
      <c r="U4058" s="237" t="s">
        <v>17137</v>
      </c>
      <c r="V4058" s="237" t="s">
        <v>114</v>
      </c>
      <c r="W4058" s="237"/>
      <c r="X4058" s="237"/>
      <c r="Y4058" s="237" t="s">
        <v>6534</v>
      </c>
      <c r="Z4058" s="237" t="s">
        <v>6535</v>
      </c>
      <c r="AA4058" s="237" t="str">
        <f t="shared" si="670"/>
        <v>カムカムツー</v>
      </c>
      <c r="AB4058" s="237" t="s">
        <v>6536</v>
      </c>
      <c r="AC4058" s="237" t="str">
        <f t="shared" si="671"/>
        <v>981</v>
      </c>
      <c r="AD4058" s="237" t="str">
        <f t="shared" si="672"/>
        <v>4203</v>
      </c>
      <c r="AE4058" s="237" t="s">
        <v>6475</v>
      </c>
      <c r="AF4058" s="237" t="s">
        <v>6537</v>
      </c>
      <c r="AG4058" s="237" t="str">
        <f t="shared" si="673"/>
        <v>加美郡加美町菜切谷字正源8番2</v>
      </c>
      <c r="AH4058" s="237" t="s">
        <v>6538</v>
      </c>
      <c r="AI4058" s="237" t="s">
        <v>6538</v>
      </c>
      <c r="AJ4058" s="237" t="s">
        <v>260</v>
      </c>
    </row>
    <row r="4059" spans="1:36">
      <c r="A4059" s="237" t="str">
        <f t="shared" si="665"/>
        <v>0452800170放課後等デイサービス</v>
      </c>
      <c r="B4059" s="237" t="s">
        <v>12146</v>
      </c>
      <c r="C4059" s="237" t="s">
        <v>12147</v>
      </c>
      <c r="D4059" s="240" t="str">
        <f t="shared" si="666"/>
        <v>トクテイヒエイリカツドウホウジンフルタイム</v>
      </c>
      <c r="E4059" s="237" t="s">
        <v>5133</v>
      </c>
      <c r="F4059" s="237" t="str">
        <f t="shared" si="667"/>
        <v>989</v>
      </c>
      <c r="G4059" s="237" t="str">
        <f t="shared" si="668"/>
        <v>1606</v>
      </c>
      <c r="H4059" s="237" t="s">
        <v>16188</v>
      </c>
      <c r="I4059" s="237" t="str">
        <f t="shared" si="669"/>
        <v>柴田郡柴田町船岡字清住町２９－３－２</v>
      </c>
      <c r="J4059" s="237" t="s">
        <v>12149</v>
      </c>
      <c r="K4059" s="237" t="s">
        <v>12149</v>
      </c>
      <c r="L4059" s="237" t="s">
        <v>248</v>
      </c>
      <c r="M4059" s="237" t="s">
        <v>12150</v>
      </c>
      <c r="N4059" s="237" t="s">
        <v>17138</v>
      </c>
      <c r="O4059" s="237" t="s">
        <v>17139</v>
      </c>
      <c r="P4059" s="237" t="s">
        <v>17140</v>
      </c>
      <c r="Q4059" s="237" t="s">
        <v>6475</v>
      </c>
      <c r="R4059" s="237" t="s">
        <v>17141</v>
      </c>
      <c r="S4059" s="237" t="s">
        <v>17142</v>
      </c>
      <c r="T4059" s="237" t="s">
        <v>17142</v>
      </c>
      <c r="U4059" s="237" t="s">
        <v>17143</v>
      </c>
      <c r="V4059" s="237" t="s">
        <v>114</v>
      </c>
      <c r="W4059" s="237"/>
      <c r="X4059" s="237"/>
      <c r="Y4059" s="237" t="s">
        <v>17138</v>
      </c>
      <c r="Z4059" s="237" t="s">
        <v>17139</v>
      </c>
      <c r="AA4059" s="237" t="str">
        <f t="shared" si="670"/>
        <v>エムケア　ヒマリノサト　リラン</v>
      </c>
      <c r="AB4059" s="237" t="s">
        <v>17140</v>
      </c>
      <c r="AC4059" s="237" t="str">
        <f t="shared" si="671"/>
        <v>981</v>
      </c>
      <c r="AD4059" s="237" t="str">
        <f t="shared" si="672"/>
        <v>4212</v>
      </c>
      <c r="AE4059" s="237" t="s">
        <v>6475</v>
      </c>
      <c r="AF4059" s="237" t="s">
        <v>17141</v>
      </c>
      <c r="AG4059" s="237" t="str">
        <f t="shared" si="673"/>
        <v>加美郡加美町下狼塚字松原13</v>
      </c>
      <c r="AH4059" s="237" t="s">
        <v>17142</v>
      </c>
      <c r="AI4059" s="237" t="s">
        <v>17142</v>
      </c>
      <c r="AJ4059" s="237" t="s">
        <v>332</v>
      </c>
    </row>
    <row r="4060" spans="1:36">
      <c r="A4060" s="237" t="str">
        <f t="shared" si="665"/>
        <v>0452800188放課後等デイサービス</v>
      </c>
      <c r="B4060" s="237" t="s">
        <v>17144</v>
      </c>
      <c r="C4060" s="237" t="s">
        <v>17145</v>
      </c>
      <c r="D4060" s="240" t="str">
        <f t="shared" si="666"/>
        <v>トクテイヒエイリカツドウホウジンミーツ</v>
      </c>
      <c r="E4060" s="237" t="s">
        <v>4392</v>
      </c>
      <c r="F4060" s="237" t="str">
        <f t="shared" si="667"/>
        <v>987</v>
      </c>
      <c r="G4060" s="237" t="str">
        <f t="shared" si="668"/>
        <v>1304</v>
      </c>
      <c r="H4060" s="237" t="s">
        <v>17146</v>
      </c>
      <c r="I4060" s="237" t="str">
        <f t="shared" si="669"/>
        <v>大崎市松山千石字松山355番地3</v>
      </c>
      <c r="J4060" s="237" t="s">
        <v>17147</v>
      </c>
      <c r="K4060" s="237"/>
      <c r="L4060" s="237" t="s">
        <v>248</v>
      </c>
      <c r="M4060" s="237" t="s">
        <v>17148</v>
      </c>
      <c r="N4060" s="237" t="s">
        <v>17149</v>
      </c>
      <c r="O4060" s="237" t="s">
        <v>17150</v>
      </c>
      <c r="P4060" s="237" t="s">
        <v>6468</v>
      </c>
      <c r="Q4060" s="237" t="s">
        <v>6475</v>
      </c>
      <c r="R4060" s="237" t="s">
        <v>17151</v>
      </c>
      <c r="S4060" s="237" t="s">
        <v>17147</v>
      </c>
      <c r="T4060" s="237"/>
      <c r="U4060" s="237" t="s">
        <v>17152</v>
      </c>
      <c r="V4060" s="237" t="s">
        <v>114</v>
      </c>
      <c r="W4060" s="237"/>
      <c r="X4060" s="237"/>
      <c r="Y4060" s="237" t="s">
        <v>17149</v>
      </c>
      <c r="Z4060" s="237" t="s">
        <v>17150</v>
      </c>
      <c r="AA4060" s="237" t="str">
        <f t="shared" si="670"/>
        <v>ポコオオサキニシ</v>
      </c>
      <c r="AB4060" s="237" t="s">
        <v>6468</v>
      </c>
      <c r="AC4060" s="237" t="str">
        <f t="shared" si="671"/>
        <v>981</v>
      </c>
      <c r="AD4060" s="237" t="str">
        <f t="shared" si="672"/>
        <v>4261</v>
      </c>
      <c r="AE4060" s="237" t="s">
        <v>6475</v>
      </c>
      <c r="AF4060" s="237" t="s">
        <v>17151</v>
      </c>
      <c r="AG4060" s="237" t="str">
        <f t="shared" si="673"/>
        <v>加美郡加美町字町裏八番２１－２</v>
      </c>
      <c r="AH4060" s="237" t="s">
        <v>17147</v>
      </c>
      <c r="AI4060" s="237"/>
      <c r="AJ4060" s="237" t="s">
        <v>260</v>
      </c>
    </row>
    <row r="4061" spans="1:36">
      <c r="A4061" s="237" t="str">
        <f t="shared" si="665"/>
        <v>0452800196放課後等デイサービス</v>
      </c>
      <c r="B4061" s="237" t="s">
        <v>16546</v>
      </c>
      <c r="C4061" s="237" t="s">
        <v>16547</v>
      </c>
      <c r="D4061" s="240" t="str">
        <f t="shared" si="666"/>
        <v>トクテイヒエイリカツドウホウジン　アンソレイユ</v>
      </c>
      <c r="E4061" s="237" t="s">
        <v>3416</v>
      </c>
      <c r="F4061" s="237" t="str">
        <f t="shared" si="667"/>
        <v>987</v>
      </c>
      <c r="G4061" s="237" t="str">
        <f t="shared" si="668"/>
        <v>0401</v>
      </c>
      <c r="H4061" s="237" t="s">
        <v>16534</v>
      </c>
      <c r="I4061" s="237" t="str">
        <f t="shared" si="669"/>
        <v>登米市南方町山成１８９番地２</v>
      </c>
      <c r="J4061" s="237" t="s">
        <v>14929</v>
      </c>
      <c r="K4061" s="237" t="s">
        <v>3703</v>
      </c>
      <c r="L4061" s="237" t="s">
        <v>248</v>
      </c>
      <c r="M4061" s="237" t="s">
        <v>3704</v>
      </c>
      <c r="N4061" s="237" t="s">
        <v>17153</v>
      </c>
      <c r="O4061" s="237" t="s">
        <v>17154</v>
      </c>
      <c r="P4061" s="237" t="s">
        <v>17140</v>
      </c>
      <c r="Q4061" s="237" t="s">
        <v>6475</v>
      </c>
      <c r="R4061" s="237" t="s">
        <v>17155</v>
      </c>
      <c r="S4061" s="237" t="s">
        <v>17142</v>
      </c>
      <c r="T4061" s="237" t="s">
        <v>17156</v>
      </c>
      <c r="U4061" s="237" t="s">
        <v>17157</v>
      </c>
      <c r="V4061" s="237" t="s">
        <v>114</v>
      </c>
      <c r="W4061" s="237"/>
      <c r="X4061" s="237"/>
      <c r="Y4061" s="237" t="s">
        <v>17153</v>
      </c>
      <c r="Z4061" s="237" t="s">
        <v>17154</v>
      </c>
      <c r="AA4061" s="237" t="str">
        <f t="shared" si="670"/>
        <v>Ｍケア　ヒマリノサト　リラン</v>
      </c>
      <c r="AB4061" s="237" t="s">
        <v>17140</v>
      </c>
      <c r="AC4061" s="237" t="str">
        <f t="shared" si="671"/>
        <v>981</v>
      </c>
      <c r="AD4061" s="237" t="str">
        <f t="shared" si="672"/>
        <v>4212</v>
      </c>
      <c r="AE4061" s="237" t="s">
        <v>6475</v>
      </c>
      <c r="AF4061" s="237" t="s">
        <v>17155</v>
      </c>
      <c r="AG4061" s="237" t="str">
        <f t="shared" si="673"/>
        <v>加美郡加美町下狼塚１３番地</v>
      </c>
      <c r="AH4061" s="237" t="s">
        <v>17142</v>
      </c>
      <c r="AI4061" s="237" t="s">
        <v>17142</v>
      </c>
      <c r="AJ4061" s="237" t="s">
        <v>260</v>
      </c>
    </row>
    <row r="4062" spans="1:36">
      <c r="A4062" s="237" t="str">
        <f t="shared" si="665"/>
        <v>0452800204放課後等デイサービス</v>
      </c>
      <c r="B4062" s="237" t="s">
        <v>17144</v>
      </c>
      <c r="C4062" s="237" t="s">
        <v>17145</v>
      </c>
      <c r="D4062" s="240" t="str">
        <f t="shared" si="666"/>
        <v>トクテイヒエイリカツドウホウジンミーツ</v>
      </c>
      <c r="E4062" s="237" t="s">
        <v>4392</v>
      </c>
      <c r="F4062" s="237" t="str">
        <f t="shared" si="667"/>
        <v>987</v>
      </c>
      <c r="G4062" s="237" t="str">
        <f t="shared" si="668"/>
        <v>1304</v>
      </c>
      <c r="H4062" s="237" t="s">
        <v>17146</v>
      </c>
      <c r="I4062" s="237" t="str">
        <f t="shared" si="669"/>
        <v>大崎市松山千石字松山355番地3</v>
      </c>
      <c r="J4062" s="237" t="s">
        <v>17147</v>
      </c>
      <c r="K4062" s="237"/>
      <c r="L4062" s="237" t="s">
        <v>248</v>
      </c>
      <c r="M4062" s="237" t="s">
        <v>17148</v>
      </c>
      <c r="N4062" s="237" t="s">
        <v>17158</v>
      </c>
      <c r="O4062" s="237" t="s">
        <v>17159</v>
      </c>
      <c r="P4062" s="237" t="s">
        <v>6468</v>
      </c>
      <c r="Q4062" s="237" t="s">
        <v>6475</v>
      </c>
      <c r="R4062" s="237" t="s">
        <v>17160</v>
      </c>
      <c r="S4062" s="237" t="s">
        <v>17161</v>
      </c>
      <c r="T4062" s="237" t="s">
        <v>17162</v>
      </c>
      <c r="U4062" s="237" t="s">
        <v>17163</v>
      </c>
      <c r="V4062" s="237" t="s">
        <v>114</v>
      </c>
      <c r="W4062" s="237"/>
      <c r="X4062" s="237"/>
      <c r="Y4062" s="237" t="s">
        <v>17158</v>
      </c>
      <c r="Z4062" s="237" t="s">
        <v>17159</v>
      </c>
      <c r="AA4062" s="237" t="str">
        <f t="shared" si="670"/>
        <v>ポコオオサキニシツー</v>
      </c>
      <c r="AB4062" s="237" t="s">
        <v>6468</v>
      </c>
      <c r="AC4062" s="237" t="str">
        <f t="shared" si="671"/>
        <v>981</v>
      </c>
      <c r="AD4062" s="237" t="str">
        <f t="shared" si="672"/>
        <v>4261</v>
      </c>
      <c r="AE4062" s="237" t="s">
        <v>6475</v>
      </c>
      <c r="AF4062" s="237" t="s">
        <v>17160</v>
      </c>
      <c r="AG4062" s="237" t="str">
        <f t="shared" si="673"/>
        <v>加美郡加美町町裏八番２１－２</v>
      </c>
      <c r="AH4062" s="237" t="s">
        <v>17161</v>
      </c>
      <c r="AI4062" s="237" t="s">
        <v>17162</v>
      </c>
      <c r="AJ4062" s="237" t="s">
        <v>260</v>
      </c>
    </row>
    <row r="4063" spans="1:36">
      <c r="A4063" s="237" t="str">
        <f t="shared" si="665"/>
        <v>0453100059放課後等デイサービス</v>
      </c>
      <c r="B4063" s="237" t="s">
        <v>4095</v>
      </c>
      <c r="C4063" s="237" t="s">
        <v>16625</v>
      </c>
      <c r="D4063" s="240" t="str">
        <f t="shared" si="666"/>
        <v>シャカイフクシホウジンヤモトアイイクカイ</v>
      </c>
      <c r="E4063" s="237" t="s">
        <v>4097</v>
      </c>
      <c r="F4063" s="237" t="str">
        <f t="shared" si="667"/>
        <v>981</v>
      </c>
      <c r="G4063" s="237" t="str">
        <f t="shared" si="668"/>
        <v>0505</v>
      </c>
      <c r="H4063" s="237" t="s">
        <v>4131</v>
      </c>
      <c r="I4063" s="237" t="str">
        <f t="shared" si="669"/>
        <v>東松島市大塩字逆川２２－５５</v>
      </c>
      <c r="J4063" s="237" t="s">
        <v>4099</v>
      </c>
      <c r="K4063" s="237" t="s">
        <v>4100</v>
      </c>
      <c r="L4063" s="237" t="s">
        <v>248</v>
      </c>
      <c r="M4063" s="237" t="s">
        <v>16626</v>
      </c>
      <c r="N4063" s="237" t="s">
        <v>6574</v>
      </c>
      <c r="O4063" s="237" t="s">
        <v>6575</v>
      </c>
      <c r="P4063" s="237" t="s">
        <v>6576</v>
      </c>
      <c r="Q4063" s="237" t="s">
        <v>6577</v>
      </c>
      <c r="R4063" s="237" t="s">
        <v>6578</v>
      </c>
      <c r="S4063" s="237" t="s">
        <v>6579</v>
      </c>
      <c r="T4063" s="237" t="s">
        <v>6581</v>
      </c>
      <c r="U4063" s="237" t="s">
        <v>17164</v>
      </c>
      <c r="V4063" s="237" t="s">
        <v>114</v>
      </c>
      <c r="W4063" s="237"/>
      <c r="X4063" s="237"/>
      <c r="Y4063" s="237" t="s">
        <v>6574</v>
      </c>
      <c r="Z4063" s="237" t="s">
        <v>6575</v>
      </c>
      <c r="AA4063" s="237" t="str">
        <f t="shared" si="670"/>
        <v>ショウガイシャニッチュウカツドウシエンシセツノギク</v>
      </c>
      <c r="AB4063" s="237" t="s">
        <v>6576</v>
      </c>
      <c r="AC4063" s="237" t="str">
        <f t="shared" si="671"/>
        <v>989</v>
      </c>
      <c r="AD4063" s="237" t="str">
        <f t="shared" si="672"/>
        <v>4203</v>
      </c>
      <c r="AE4063" s="237" t="s">
        <v>6577</v>
      </c>
      <c r="AF4063" s="237" t="s">
        <v>6578</v>
      </c>
      <c r="AG4063" s="237" t="str">
        <f t="shared" si="673"/>
        <v>遠田郡美里町練牛字十二号４８番地１</v>
      </c>
      <c r="AH4063" s="237" t="s">
        <v>6579</v>
      </c>
      <c r="AI4063" s="237" t="s">
        <v>6581</v>
      </c>
      <c r="AJ4063" s="237" t="s">
        <v>332</v>
      </c>
    </row>
    <row r="4064" spans="1:36">
      <c r="A4064" s="237" t="str">
        <f t="shared" si="665"/>
        <v>0453100091放課後等デイサービス</v>
      </c>
      <c r="B4064" s="237" t="s">
        <v>16789</v>
      </c>
      <c r="C4064" s="237" t="s">
        <v>16790</v>
      </c>
      <c r="D4064" s="240" t="str">
        <f t="shared" si="666"/>
        <v>イッパンシャダンホウジンココロン</v>
      </c>
      <c r="E4064" s="237" t="s">
        <v>6596</v>
      </c>
      <c r="F4064" s="237" t="str">
        <f t="shared" si="667"/>
        <v>987</v>
      </c>
      <c r="G4064" s="237" t="str">
        <f t="shared" si="668"/>
        <v>0121</v>
      </c>
      <c r="H4064" s="237" t="s">
        <v>16791</v>
      </c>
      <c r="I4064" s="237" t="str">
        <f t="shared" si="669"/>
        <v>遠田郡涌谷町涌谷字白畠1番地1</v>
      </c>
      <c r="J4064" s="237" t="s">
        <v>16792</v>
      </c>
      <c r="K4064" s="237" t="s">
        <v>16792</v>
      </c>
      <c r="L4064" s="237" t="s">
        <v>901</v>
      </c>
      <c r="M4064" s="237" t="s">
        <v>16793</v>
      </c>
      <c r="N4064" s="237" t="s">
        <v>17165</v>
      </c>
      <c r="O4064" s="237" t="s">
        <v>17166</v>
      </c>
      <c r="P4064" s="237" t="s">
        <v>6556</v>
      </c>
      <c r="Q4064" s="237" t="s">
        <v>6577</v>
      </c>
      <c r="R4064" s="237" t="s">
        <v>17167</v>
      </c>
      <c r="S4064" s="237" t="s">
        <v>17168</v>
      </c>
      <c r="T4064" s="237" t="s">
        <v>17169</v>
      </c>
      <c r="U4064" s="237" t="s">
        <v>17170</v>
      </c>
      <c r="V4064" s="237" t="s">
        <v>114</v>
      </c>
      <c r="W4064" s="237"/>
      <c r="X4064" s="237"/>
      <c r="Y4064" s="237" t="s">
        <v>17165</v>
      </c>
      <c r="Z4064" s="237" t="s">
        <v>17166</v>
      </c>
      <c r="AA4064" s="237" t="str">
        <f t="shared" si="670"/>
        <v>ホウカゴトウデイサービス　ココロン</v>
      </c>
      <c r="AB4064" s="237" t="s">
        <v>6556</v>
      </c>
      <c r="AC4064" s="237" t="str">
        <f t="shared" si="671"/>
        <v>987</v>
      </c>
      <c r="AD4064" s="237" t="str">
        <f t="shared" si="672"/>
        <v>0015</v>
      </c>
      <c r="AE4064" s="237" t="s">
        <v>6577</v>
      </c>
      <c r="AF4064" s="237" t="s">
        <v>17167</v>
      </c>
      <c r="AG4064" s="237" t="str">
        <f t="shared" si="673"/>
        <v>遠田郡美里町青生字新鳴瀬20番地</v>
      </c>
      <c r="AH4064" s="237" t="s">
        <v>17168</v>
      </c>
      <c r="AI4064" s="237" t="s">
        <v>17169</v>
      </c>
      <c r="AJ4064" s="237" t="s">
        <v>260</v>
      </c>
    </row>
    <row r="4065" spans="1:36">
      <c r="A4065" s="237" t="str">
        <f t="shared" si="665"/>
        <v>0453100109児童発達支援</v>
      </c>
      <c r="B4065" s="237" t="s">
        <v>16789</v>
      </c>
      <c r="C4065" s="237" t="s">
        <v>16790</v>
      </c>
      <c r="D4065" s="240" t="str">
        <f t="shared" si="666"/>
        <v>イッパンシャダンホウジンココロン</v>
      </c>
      <c r="E4065" s="237" t="s">
        <v>6596</v>
      </c>
      <c r="F4065" s="237" t="str">
        <f t="shared" si="667"/>
        <v>987</v>
      </c>
      <c r="G4065" s="237" t="str">
        <f t="shared" si="668"/>
        <v>0121</v>
      </c>
      <c r="H4065" s="237" t="s">
        <v>16791</v>
      </c>
      <c r="I4065" s="237" t="str">
        <f t="shared" si="669"/>
        <v>遠田郡涌谷町涌谷字白畠1番地1</v>
      </c>
      <c r="J4065" s="237" t="s">
        <v>16792</v>
      </c>
      <c r="K4065" s="237" t="s">
        <v>16792</v>
      </c>
      <c r="L4065" s="237" t="s">
        <v>901</v>
      </c>
      <c r="M4065" s="237" t="s">
        <v>16793</v>
      </c>
      <c r="N4065" s="237" t="s">
        <v>17171</v>
      </c>
      <c r="O4065" s="237" t="s">
        <v>17172</v>
      </c>
      <c r="P4065" s="237" t="s">
        <v>6556</v>
      </c>
      <c r="Q4065" s="237" t="s">
        <v>6577</v>
      </c>
      <c r="R4065" s="237" t="s">
        <v>17173</v>
      </c>
      <c r="S4065" s="237" t="s">
        <v>16792</v>
      </c>
      <c r="T4065" s="237" t="s">
        <v>16792</v>
      </c>
      <c r="U4065" s="237" t="s">
        <v>17174</v>
      </c>
      <c r="V4065" s="237" t="s">
        <v>112</v>
      </c>
      <c r="W4065" s="237" t="s">
        <v>15933</v>
      </c>
      <c r="X4065" s="237"/>
      <c r="Y4065" s="237" t="s">
        <v>17171</v>
      </c>
      <c r="Z4065" s="237" t="s">
        <v>17172</v>
      </c>
      <c r="AA4065" s="237" t="str">
        <f t="shared" si="670"/>
        <v>ジドウハッタツシエンジギョウショ　ココロン</v>
      </c>
      <c r="AB4065" s="237" t="s">
        <v>6556</v>
      </c>
      <c r="AC4065" s="237" t="str">
        <f t="shared" si="671"/>
        <v>987</v>
      </c>
      <c r="AD4065" s="237" t="str">
        <f t="shared" si="672"/>
        <v>0015</v>
      </c>
      <c r="AE4065" s="237" t="s">
        <v>6577</v>
      </c>
      <c r="AF4065" s="237" t="s">
        <v>17173</v>
      </c>
      <c r="AG4065" s="237" t="str">
        <f t="shared" si="673"/>
        <v>遠田郡美里町青生字新鳴瀬２０番地</v>
      </c>
      <c r="AH4065" s="237" t="s">
        <v>16792</v>
      </c>
      <c r="AI4065" s="237" t="s">
        <v>16792</v>
      </c>
      <c r="AJ4065" s="237" t="s">
        <v>260</v>
      </c>
    </row>
    <row r="4066" spans="1:36">
      <c r="A4066" s="237" t="str">
        <f t="shared" si="665"/>
        <v>0453100117放課後等デイサービス</v>
      </c>
      <c r="B4066" s="237" t="s">
        <v>17175</v>
      </c>
      <c r="C4066" s="237" t="s">
        <v>17176</v>
      </c>
      <c r="D4066" s="240" t="str">
        <f t="shared" si="666"/>
        <v>カブシキガイシャヒザシ</v>
      </c>
      <c r="E4066" s="237" t="s">
        <v>17177</v>
      </c>
      <c r="F4066" s="237" t="str">
        <f t="shared" si="667"/>
        <v>989</v>
      </c>
      <c r="G4066" s="237" t="str">
        <f t="shared" si="668"/>
        <v>5613</v>
      </c>
      <c r="H4066" s="237" t="s">
        <v>17178</v>
      </c>
      <c r="I4066" s="237" t="str">
        <f t="shared" si="669"/>
        <v>栗原市志波姫新沼崎１７９番地</v>
      </c>
      <c r="J4066" s="237" t="s">
        <v>17179</v>
      </c>
      <c r="K4066" s="237"/>
      <c r="L4066" s="237" t="s">
        <v>339</v>
      </c>
      <c r="M4066" s="237" t="s">
        <v>17180</v>
      </c>
      <c r="N4066" s="237" t="s">
        <v>17181</v>
      </c>
      <c r="O4066" s="237" t="s">
        <v>17182</v>
      </c>
      <c r="P4066" s="237" t="s">
        <v>17183</v>
      </c>
      <c r="Q4066" s="237" t="s">
        <v>6577</v>
      </c>
      <c r="R4066" s="237" t="s">
        <v>17184</v>
      </c>
      <c r="S4066" s="237" t="s">
        <v>17185</v>
      </c>
      <c r="T4066" s="237" t="s">
        <v>17186</v>
      </c>
      <c r="U4066" s="237" t="s">
        <v>17187</v>
      </c>
      <c r="V4066" s="237" t="s">
        <v>114</v>
      </c>
      <c r="W4066" s="237"/>
      <c r="X4066" s="237"/>
      <c r="Y4066" s="237" t="s">
        <v>17181</v>
      </c>
      <c r="Z4066" s="237" t="s">
        <v>17182</v>
      </c>
      <c r="AA4066" s="237" t="str">
        <f t="shared" si="670"/>
        <v>カーム　ブライト</v>
      </c>
      <c r="AB4066" s="237" t="s">
        <v>17183</v>
      </c>
      <c r="AC4066" s="237" t="str">
        <f t="shared" si="671"/>
        <v>987</v>
      </c>
      <c r="AD4066" s="237" t="str">
        <f t="shared" si="672"/>
        <v>0002</v>
      </c>
      <c r="AE4066" s="237" t="s">
        <v>6577</v>
      </c>
      <c r="AF4066" s="237" t="s">
        <v>17184</v>
      </c>
      <c r="AG4066" s="237" t="str">
        <f t="shared" si="673"/>
        <v>遠田郡美里町藤ケ崎町１９５－３</v>
      </c>
      <c r="AH4066" s="237" t="s">
        <v>17185</v>
      </c>
      <c r="AI4066" s="237" t="s">
        <v>17186</v>
      </c>
      <c r="AJ4066" s="237" t="s">
        <v>260</v>
      </c>
    </row>
    <row r="4067" spans="1:36">
      <c r="A4067" s="237" t="str">
        <f t="shared" si="665"/>
        <v>0453100125放課後等デイサービス</v>
      </c>
      <c r="B4067" s="237" t="s">
        <v>6684</v>
      </c>
      <c r="C4067" s="237" t="s">
        <v>17188</v>
      </c>
      <c r="D4067" s="240" t="str">
        <f t="shared" si="666"/>
        <v>ユウゲンカイシャタックス</v>
      </c>
      <c r="E4067" s="237" t="s">
        <v>6686</v>
      </c>
      <c r="F4067" s="237" t="str">
        <f t="shared" si="667"/>
        <v>987</v>
      </c>
      <c r="G4067" s="237" t="str">
        <f t="shared" si="668"/>
        <v>0053</v>
      </c>
      <c r="H4067" s="237" t="s">
        <v>6687</v>
      </c>
      <c r="I4067" s="237" t="str">
        <f t="shared" si="669"/>
        <v>遠田郡美里町字叔廼前２２番地の３</v>
      </c>
      <c r="J4067" s="237" t="s">
        <v>6688</v>
      </c>
      <c r="K4067" s="237" t="s">
        <v>6689</v>
      </c>
      <c r="L4067" s="237" t="s">
        <v>339</v>
      </c>
      <c r="M4067" s="237" t="s">
        <v>6690</v>
      </c>
      <c r="N4067" s="237" t="s">
        <v>17189</v>
      </c>
      <c r="O4067" s="237" t="s">
        <v>17190</v>
      </c>
      <c r="P4067" s="237" t="s">
        <v>17191</v>
      </c>
      <c r="Q4067" s="237" t="s">
        <v>6603</v>
      </c>
      <c r="R4067" s="237" t="s">
        <v>17192</v>
      </c>
      <c r="S4067" s="237" t="s">
        <v>17193</v>
      </c>
      <c r="T4067" s="237" t="s">
        <v>17194</v>
      </c>
      <c r="U4067" s="237" t="s">
        <v>17195</v>
      </c>
      <c r="V4067" s="237" t="s">
        <v>114</v>
      </c>
      <c r="W4067" s="237"/>
      <c r="X4067" s="237"/>
      <c r="Y4067" s="237" t="s">
        <v>17189</v>
      </c>
      <c r="Z4067" s="237" t="s">
        <v>17190</v>
      </c>
      <c r="AA4067" s="237" t="str">
        <f t="shared" si="670"/>
        <v>ソヨカゼワクヤ</v>
      </c>
      <c r="AB4067" s="237" t="s">
        <v>17191</v>
      </c>
      <c r="AC4067" s="237" t="str">
        <f t="shared" si="671"/>
        <v>987</v>
      </c>
      <c r="AD4067" s="237" t="str">
        <f t="shared" si="672"/>
        <v>0162</v>
      </c>
      <c r="AE4067" s="237" t="s">
        <v>6603</v>
      </c>
      <c r="AF4067" s="237" t="s">
        <v>17192</v>
      </c>
      <c r="AG4067" s="237" t="str">
        <f t="shared" si="673"/>
        <v>遠田郡涌谷町本町６８</v>
      </c>
      <c r="AH4067" s="237" t="s">
        <v>17193</v>
      </c>
      <c r="AI4067" s="237" t="s">
        <v>17194</v>
      </c>
      <c r="AJ4067" s="237" t="s">
        <v>260</v>
      </c>
    </row>
    <row r="4068" spans="1:36">
      <c r="A4068" s="237" t="str">
        <f t="shared" si="665"/>
        <v>0453100133放課後等デイサービス</v>
      </c>
      <c r="B4068" s="237" t="s">
        <v>6684</v>
      </c>
      <c r="C4068" s="237" t="s">
        <v>17188</v>
      </c>
      <c r="D4068" s="240" t="str">
        <f t="shared" si="666"/>
        <v>ユウゲンカイシャタックス</v>
      </c>
      <c r="E4068" s="237" t="s">
        <v>6686</v>
      </c>
      <c r="F4068" s="237" t="str">
        <f t="shared" si="667"/>
        <v>987</v>
      </c>
      <c r="G4068" s="237" t="str">
        <f t="shared" si="668"/>
        <v>0053</v>
      </c>
      <c r="H4068" s="237" t="s">
        <v>6687</v>
      </c>
      <c r="I4068" s="237" t="str">
        <f t="shared" si="669"/>
        <v>遠田郡美里町字叔廼前２２番地の３</v>
      </c>
      <c r="J4068" s="237" t="s">
        <v>6688</v>
      </c>
      <c r="K4068" s="237" t="s">
        <v>6689</v>
      </c>
      <c r="L4068" s="237" t="s">
        <v>339</v>
      </c>
      <c r="M4068" s="237" t="s">
        <v>6690</v>
      </c>
      <c r="N4068" s="237" t="s">
        <v>17196</v>
      </c>
      <c r="O4068" s="237" t="s">
        <v>17197</v>
      </c>
      <c r="P4068" s="237" t="s">
        <v>17198</v>
      </c>
      <c r="Q4068" s="237" t="s">
        <v>6577</v>
      </c>
      <c r="R4068" s="237" t="s">
        <v>17199</v>
      </c>
      <c r="S4068" s="237" t="s">
        <v>17200</v>
      </c>
      <c r="T4068" s="237" t="s">
        <v>17201</v>
      </c>
      <c r="U4068" s="237" t="s">
        <v>17202</v>
      </c>
      <c r="V4068" s="237" t="s">
        <v>114</v>
      </c>
      <c r="W4068" s="237"/>
      <c r="X4068" s="237"/>
      <c r="Y4068" s="237" t="s">
        <v>17196</v>
      </c>
      <c r="Z4068" s="237" t="s">
        <v>17197</v>
      </c>
      <c r="AA4068" s="237" t="str">
        <f t="shared" si="670"/>
        <v>ソヨカゼコダマ</v>
      </c>
      <c r="AB4068" s="237" t="s">
        <v>17198</v>
      </c>
      <c r="AC4068" s="237" t="str">
        <f t="shared" si="671"/>
        <v>987</v>
      </c>
      <c r="AD4068" s="237" t="str">
        <f t="shared" si="672"/>
        <v>0011</v>
      </c>
      <c r="AE4068" s="237" t="s">
        <v>6577</v>
      </c>
      <c r="AF4068" s="237" t="s">
        <v>17199</v>
      </c>
      <c r="AG4068" s="237" t="str">
        <f t="shared" si="673"/>
        <v>遠田郡美里町字桜木町１８５－２</v>
      </c>
      <c r="AH4068" s="237" t="s">
        <v>17200</v>
      </c>
      <c r="AI4068" s="237" t="s">
        <v>17201</v>
      </c>
      <c r="AJ4068" s="237" t="s">
        <v>260</v>
      </c>
    </row>
    <row r="4069" spans="1:36">
      <c r="A4069" s="237" t="str">
        <f t="shared" si="665"/>
        <v>0453600025児童発達支援</v>
      </c>
      <c r="B4069" s="237" t="s">
        <v>17203</v>
      </c>
      <c r="C4069" s="237" t="s">
        <v>17204</v>
      </c>
      <c r="D4069" s="240" t="str">
        <f t="shared" si="666"/>
        <v>イッパンシャダンホウジンニジノハシ</v>
      </c>
      <c r="E4069" s="237" t="s">
        <v>12345</v>
      </c>
      <c r="F4069" s="237" t="str">
        <f t="shared" si="667"/>
        <v>981</v>
      </c>
      <c r="G4069" s="237" t="str">
        <f t="shared" si="668"/>
        <v>3111</v>
      </c>
      <c r="H4069" s="237" t="s">
        <v>17205</v>
      </c>
      <c r="I4069" s="237" t="str">
        <f t="shared" si="669"/>
        <v>仙台市泉区松森字前沼２４－１</v>
      </c>
      <c r="J4069" s="237" t="s">
        <v>17206</v>
      </c>
      <c r="K4069" s="237" t="s">
        <v>17207</v>
      </c>
      <c r="L4069" s="237" t="s">
        <v>901</v>
      </c>
      <c r="M4069" s="237" t="s">
        <v>17208</v>
      </c>
      <c r="N4069" s="237" t="s">
        <v>17209</v>
      </c>
      <c r="O4069" s="237" t="s">
        <v>17210</v>
      </c>
      <c r="P4069" s="237" t="s">
        <v>17211</v>
      </c>
      <c r="Q4069" s="237" t="s">
        <v>6813</v>
      </c>
      <c r="R4069" s="237" t="s">
        <v>17212</v>
      </c>
      <c r="S4069" s="237" t="s">
        <v>17213</v>
      </c>
      <c r="T4069" s="237" t="s">
        <v>17214</v>
      </c>
      <c r="U4069" s="237" t="s">
        <v>17215</v>
      </c>
      <c r="V4069" s="237" t="s">
        <v>112</v>
      </c>
      <c r="W4069" s="237" t="s">
        <v>15933</v>
      </c>
      <c r="X4069" s="237"/>
      <c r="Y4069" s="237" t="s">
        <v>17209</v>
      </c>
      <c r="Z4069" s="237" t="s">
        <v>17210</v>
      </c>
      <c r="AA4069" s="237" t="str">
        <f t="shared" si="670"/>
        <v>ニジノワウタツ</v>
      </c>
      <c r="AB4069" s="237" t="s">
        <v>17211</v>
      </c>
      <c r="AC4069" s="237" t="str">
        <f t="shared" si="671"/>
        <v>988</v>
      </c>
      <c r="AD4069" s="237" t="str">
        <f t="shared" si="672"/>
        <v>0474</v>
      </c>
      <c r="AE4069" s="237" t="s">
        <v>6813</v>
      </c>
      <c r="AF4069" s="237" t="s">
        <v>17212</v>
      </c>
      <c r="AG4069" s="237" t="str">
        <f t="shared" si="673"/>
        <v>本吉郡南三陸町歌津田表36-1</v>
      </c>
      <c r="AH4069" s="237" t="s">
        <v>17213</v>
      </c>
      <c r="AI4069" s="237" t="s">
        <v>17214</v>
      </c>
      <c r="AJ4069" s="237" t="s">
        <v>260</v>
      </c>
    </row>
    <row r="4070" spans="1:36">
      <c r="A4070" s="237" t="str">
        <f t="shared" si="665"/>
        <v>0453600025放課後等デイサービス</v>
      </c>
      <c r="B4070" s="237" t="s">
        <v>17203</v>
      </c>
      <c r="C4070" s="237" t="s">
        <v>17204</v>
      </c>
      <c r="D4070" s="240" t="str">
        <f t="shared" si="666"/>
        <v>イッパンシャダンホウジンニジノハシ</v>
      </c>
      <c r="E4070" s="237" t="s">
        <v>12345</v>
      </c>
      <c r="F4070" s="237" t="str">
        <f t="shared" si="667"/>
        <v>981</v>
      </c>
      <c r="G4070" s="237" t="str">
        <f t="shared" si="668"/>
        <v>3111</v>
      </c>
      <c r="H4070" s="237" t="s">
        <v>17205</v>
      </c>
      <c r="I4070" s="237" t="str">
        <f t="shared" si="669"/>
        <v>仙台市泉区松森字前沼２４－１</v>
      </c>
      <c r="J4070" s="237" t="s">
        <v>17206</v>
      </c>
      <c r="K4070" s="237" t="s">
        <v>17207</v>
      </c>
      <c r="L4070" s="237" t="s">
        <v>901</v>
      </c>
      <c r="M4070" s="237" t="s">
        <v>17208</v>
      </c>
      <c r="N4070" s="237" t="s">
        <v>17209</v>
      </c>
      <c r="O4070" s="237" t="s">
        <v>17210</v>
      </c>
      <c r="P4070" s="237" t="s">
        <v>17211</v>
      </c>
      <c r="Q4070" s="237" t="s">
        <v>6813</v>
      </c>
      <c r="R4070" s="237" t="s">
        <v>17212</v>
      </c>
      <c r="S4070" s="237" t="s">
        <v>17213</v>
      </c>
      <c r="T4070" s="237" t="s">
        <v>17214</v>
      </c>
      <c r="U4070" s="237" t="s">
        <v>17215</v>
      </c>
      <c r="V4070" s="237" t="s">
        <v>114</v>
      </c>
      <c r="W4070" s="237"/>
      <c r="X4070" s="237"/>
      <c r="Y4070" s="237" t="s">
        <v>17209</v>
      </c>
      <c r="Z4070" s="237" t="s">
        <v>17210</v>
      </c>
      <c r="AA4070" s="237" t="str">
        <f t="shared" si="670"/>
        <v>ニジノワウタツ</v>
      </c>
      <c r="AB4070" s="237" t="s">
        <v>17211</v>
      </c>
      <c r="AC4070" s="237" t="str">
        <f t="shared" si="671"/>
        <v>988</v>
      </c>
      <c r="AD4070" s="237" t="str">
        <f t="shared" si="672"/>
        <v>0474</v>
      </c>
      <c r="AE4070" s="237" t="s">
        <v>6813</v>
      </c>
      <c r="AF4070" s="237" t="s">
        <v>17212</v>
      </c>
      <c r="AG4070" s="237" t="str">
        <f t="shared" si="673"/>
        <v>本吉郡南三陸町歌津田表36-1</v>
      </c>
      <c r="AH4070" s="237" t="s">
        <v>17213</v>
      </c>
      <c r="AI4070" s="237" t="s">
        <v>17214</v>
      </c>
      <c r="AJ4070" s="237" t="s">
        <v>260</v>
      </c>
    </row>
    <row r="4071" spans="1:36">
      <c r="A4071" s="237" t="str">
        <f t="shared" si="665"/>
        <v>0453600041児童発達支援</v>
      </c>
      <c r="B4071" s="237" t="s">
        <v>3690</v>
      </c>
      <c r="C4071" s="237" t="s">
        <v>3691</v>
      </c>
      <c r="D4071" s="240" t="str">
        <f t="shared" si="666"/>
        <v>トクテイヒエイリカツドウホウジン　カナミノモリ</v>
      </c>
      <c r="E4071" s="237" t="s">
        <v>3453</v>
      </c>
      <c r="F4071" s="237" t="str">
        <f t="shared" si="667"/>
        <v>987</v>
      </c>
      <c r="G4071" s="237" t="str">
        <f t="shared" si="668"/>
        <v>0702</v>
      </c>
      <c r="H4071" s="237" t="s">
        <v>3747</v>
      </c>
      <c r="I4071" s="237" t="str">
        <f t="shared" si="669"/>
        <v>登米市登米町寺池桜小路96番地3</v>
      </c>
      <c r="J4071" s="237" t="s">
        <v>3693</v>
      </c>
      <c r="K4071" s="237" t="s">
        <v>3694</v>
      </c>
      <c r="L4071" s="237" t="s">
        <v>248</v>
      </c>
      <c r="M4071" s="237" t="s">
        <v>3695</v>
      </c>
      <c r="N4071" s="237" t="s">
        <v>17216</v>
      </c>
      <c r="O4071" s="237" t="s">
        <v>17217</v>
      </c>
      <c r="P4071" s="237" t="s">
        <v>15424</v>
      </c>
      <c r="Q4071" s="237" t="s">
        <v>6813</v>
      </c>
      <c r="R4071" s="237" t="s">
        <v>15429</v>
      </c>
      <c r="S4071" s="237" t="s">
        <v>17218</v>
      </c>
      <c r="T4071" s="237"/>
      <c r="U4071" s="237" t="s">
        <v>17219</v>
      </c>
      <c r="V4071" s="237" t="s">
        <v>112</v>
      </c>
      <c r="W4071" s="237" t="s">
        <v>15933</v>
      </c>
      <c r="X4071" s="237"/>
      <c r="Y4071" s="237" t="s">
        <v>17216</v>
      </c>
      <c r="Z4071" s="237" t="s">
        <v>17217</v>
      </c>
      <c r="AA4071" s="237" t="str">
        <f t="shared" si="670"/>
        <v>コドモヒロバ　ニコマ～ルミナミサンリク</v>
      </c>
      <c r="AB4071" s="237" t="s">
        <v>15424</v>
      </c>
      <c r="AC4071" s="237" t="str">
        <f t="shared" si="671"/>
        <v>986</v>
      </c>
      <c r="AD4071" s="237" t="str">
        <f t="shared" si="672"/>
        <v>0782</v>
      </c>
      <c r="AE4071" s="237" t="s">
        <v>6813</v>
      </c>
      <c r="AF4071" s="237" t="s">
        <v>15429</v>
      </c>
      <c r="AG4071" s="237" t="str">
        <f t="shared" si="673"/>
        <v>本吉郡南三陸町入谷字鏡石4-1</v>
      </c>
      <c r="AH4071" s="237" t="s">
        <v>17218</v>
      </c>
      <c r="AI4071" s="237"/>
      <c r="AJ4071" s="237" t="s">
        <v>332</v>
      </c>
    </row>
    <row r="4072" spans="1:36">
      <c r="A4072" s="237" t="str">
        <f t="shared" ref="A4072:A4135" si="674">U4072&amp;V4072</f>
        <v>0453600041放課後等デイサービス</v>
      </c>
      <c r="B4072" s="237" t="s">
        <v>3690</v>
      </c>
      <c r="C4072" s="237" t="s">
        <v>3691</v>
      </c>
      <c r="D4072" s="240" t="str">
        <f t="shared" si="666"/>
        <v>トクテイヒエイリカツドウホウジン　カナミノモリ</v>
      </c>
      <c r="E4072" s="237" t="s">
        <v>3453</v>
      </c>
      <c r="F4072" s="237" t="str">
        <f t="shared" si="667"/>
        <v>987</v>
      </c>
      <c r="G4072" s="237" t="str">
        <f t="shared" si="668"/>
        <v>0702</v>
      </c>
      <c r="H4072" s="237" t="s">
        <v>3747</v>
      </c>
      <c r="I4072" s="237" t="str">
        <f t="shared" si="669"/>
        <v>登米市登米町寺池桜小路96番地3</v>
      </c>
      <c r="J4072" s="237" t="s">
        <v>3693</v>
      </c>
      <c r="K4072" s="237" t="s">
        <v>3694</v>
      </c>
      <c r="L4072" s="237" t="s">
        <v>248</v>
      </c>
      <c r="M4072" s="237" t="s">
        <v>3695</v>
      </c>
      <c r="N4072" s="237" t="s">
        <v>17216</v>
      </c>
      <c r="O4072" s="237" t="s">
        <v>17217</v>
      </c>
      <c r="P4072" s="237" t="s">
        <v>15424</v>
      </c>
      <c r="Q4072" s="237" t="s">
        <v>6813</v>
      </c>
      <c r="R4072" s="237" t="s">
        <v>15429</v>
      </c>
      <c r="S4072" s="237" t="s">
        <v>17218</v>
      </c>
      <c r="T4072" s="237"/>
      <c r="U4072" s="237" t="s">
        <v>17219</v>
      </c>
      <c r="V4072" s="237" t="s">
        <v>114</v>
      </c>
      <c r="W4072" s="237"/>
      <c r="X4072" s="237"/>
      <c r="Y4072" s="237" t="s">
        <v>17216</v>
      </c>
      <c r="Z4072" s="237" t="s">
        <v>17217</v>
      </c>
      <c r="AA4072" s="237" t="str">
        <f t="shared" si="670"/>
        <v>コドモヒロバ　ニコマ～ルミナミサンリク</v>
      </c>
      <c r="AB4072" s="237" t="s">
        <v>15424</v>
      </c>
      <c r="AC4072" s="237" t="str">
        <f t="shared" si="671"/>
        <v>986</v>
      </c>
      <c r="AD4072" s="237" t="str">
        <f t="shared" si="672"/>
        <v>0782</v>
      </c>
      <c r="AE4072" s="237" t="s">
        <v>6813</v>
      </c>
      <c r="AF4072" s="237" t="s">
        <v>15429</v>
      </c>
      <c r="AG4072" s="237" t="str">
        <f t="shared" si="673"/>
        <v>本吉郡南三陸町入谷字鏡石4-1</v>
      </c>
      <c r="AH4072" s="237" t="s">
        <v>17218</v>
      </c>
      <c r="AI4072" s="237"/>
      <c r="AJ4072" s="237" t="s">
        <v>332</v>
      </c>
    </row>
    <row r="4073" spans="1:36">
      <c r="A4073" s="237" t="str">
        <f t="shared" si="674"/>
        <v>0455101329児童発達支援</v>
      </c>
      <c r="B4073" s="237" t="s">
        <v>6865</v>
      </c>
      <c r="C4073" s="237" t="s">
        <v>6866</v>
      </c>
      <c r="D4073" s="240" t="str">
        <f t="shared" ref="D4073:D4136" si="675">DBCS(C4073)</f>
        <v>センダイシ</v>
      </c>
      <c r="E4073" s="237" t="s">
        <v>6867</v>
      </c>
      <c r="F4073" s="237" t="str">
        <f t="shared" ref="F4073:F4136" si="676">LEFT(E4073,3)</f>
        <v>980</v>
      </c>
      <c r="G4073" s="237" t="str">
        <f t="shared" ref="G4073:G4136" si="677">RIGHT(E4073,4)</f>
        <v>8671</v>
      </c>
      <c r="H4073" s="237" t="s">
        <v>17220</v>
      </c>
      <c r="I4073" s="237" t="str">
        <f t="shared" ref="I4073:I4136" si="678">SUBSTITUTE(H4073,"宮城県","")</f>
        <v>仙台市青葉区国分町３丁目７－１</v>
      </c>
      <c r="J4073" s="237" t="s">
        <v>17221</v>
      </c>
      <c r="K4073" s="237" t="s">
        <v>6870</v>
      </c>
      <c r="L4073" s="237" t="s">
        <v>323</v>
      </c>
      <c r="M4073" s="237" t="s">
        <v>6871</v>
      </c>
      <c r="N4073" s="237" t="s">
        <v>6963</v>
      </c>
      <c r="O4073" s="237" t="s">
        <v>6964</v>
      </c>
      <c r="P4073" s="237" t="s">
        <v>6965</v>
      </c>
      <c r="Q4073" s="237" t="s">
        <v>6875</v>
      </c>
      <c r="R4073" s="237" t="s">
        <v>6966</v>
      </c>
      <c r="S4073" s="237" t="s">
        <v>6967</v>
      </c>
      <c r="T4073" s="237" t="s">
        <v>17222</v>
      </c>
      <c r="U4073" s="237" t="s">
        <v>17223</v>
      </c>
      <c r="V4073" s="237" t="s">
        <v>112</v>
      </c>
      <c r="W4073" s="237" t="s">
        <v>16319</v>
      </c>
      <c r="X4073" s="237"/>
      <c r="Y4073" s="237" t="s">
        <v>6963</v>
      </c>
      <c r="Z4073" s="237" t="s">
        <v>6964</v>
      </c>
      <c r="AA4073" s="237" t="str">
        <f t="shared" ref="AA4073:AA4136" si="679">DBCS(Z4073)</f>
        <v>センダイシタチマチタンポポホーム</v>
      </c>
      <c r="AB4073" s="237" t="s">
        <v>6965</v>
      </c>
      <c r="AC4073" s="237" t="str">
        <f t="shared" ref="AC4073:AC4136" si="680">LEFT(AB4073,3)</f>
        <v>980</v>
      </c>
      <c r="AD4073" s="237" t="str">
        <f t="shared" ref="AD4073:AD4136" si="681">RIGHT(AB4073,4)</f>
        <v>0822</v>
      </c>
      <c r="AE4073" s="237" t="s">
        <v>6875</v>
      </c>
      <c r="AF4073" s="237" t="s">
        <v>6966</v>
      </c>
      <c r="AG4073" s="237" t="str">
        <f t="shared" ref="AG4073:AG4136" si="682">SUBSTITUTE(AF4073,"宮城県","")</f>
        <v>仙台市青葉区立町１８－３</v>
      </c>
      <c r="AH4073" s="237" t="s">
        <v>6967</v>
      </c>
      <c r="AI4073" s="237" t="s">
        <v>7671</v>
      </c>
      <c r="AJ4073" s="237" t="s">
        <v>260</v>
      </c>
    </row>
    <row r="4074" spans="1:36">
      <c r="A4074" s="237" t="str">
        <f t="shared" si="674"/>
        <v>0455101337放課後等デイサービス</v>
      </c>
      <c r="B4074" s="237" t="s">
        <v>6865</v>
      </c>
      <c r="C4074" s="237" t="s">
        <v>6866</v>
      </c>
      <c r="D4074" s="240" t="str">
        <f t="shared" si="675"/>
        <v>センダイシ</v>
      </c>
      <c r="E4074" s="237" t="s">
        <v>6867</v>
      </c>
      <c r="F4074" s="237" t="str">
        <f t="shared" si="676"/>
        <v>980</v>
      </c>
      <c r="G4074" s="237" t="str">
        <f t="shared" si="677"/>
        <v>8671</v>
      </c>
      <c r="H4074" s="237" t="s">
        <v>17220</v>
      </c>
      <c r="I4074" s="237" t="str">
        <f t="shared" si="678"/>
        <v>仙台市青葉区国分町３丁目７－１</v>
      </c>
      <c r="J4074" s="237" t="s">
        <v>17221</v>
      </c>
      <c r="K4074" s="237" t="s">
        <v>6870</v>
      </c>
      <c r="L4074" s="237" t="s">
        <v>323</v>
      </c>
      <c r="M4074" s="237" t="s">
        <v>6871</v>
      </c>
      <c r="N4074" s="237" t="s">
        <v>6963</v>
      </c>
      <c r="O4074" s="237" t="s">
        <v>6964</v>
      </c>
      <c r="P4074" s="237" t="s">
        <v>6965</v>
      </c>
      <c r="Q4074" s="237" t="s">
        <v>6875</v>
      </c>
      <c r="R4074" s="237" t="s">
        <v>6966</v>
      </c>
      <c r="S4074" s="237" t="s">
        <v>6967</v>
      </c>
      <c r="T4074" s="237" t="s">
        <v>6967</v>
      </c>
      <c r="U4074" s="237" t="s">
        <v>17224</v>
      </c>
      <c r="V4074" s="237" t="s">
        <v>114</v>
      </c>
      <c r="W4074" s="237"/>
      <c r="X4074" s="237"/>
      <c r="Y4074" s="237" t="s">
        <v>6963</v>
      </c>
      <c r="Z4074" s="237" t="s">
        <v>6964</v>
      </c>
      <c r="AA4074" s="237" t="str">
        <f t="shared" si="679"/>
        <v>センダイシタチマチタンポポホーム</v>
      </c>
      <c r="AB4074" s="237" t="s">
        <v>6965</v>
      </c>
      <c r="AC4074" s="237" t="str">
        <f t="shared" si="680"/>
        <v>980</v>
      </c>
      <c r="AD4074" s="237" t="str">
        <f t="shared" si="681"/>
        <v>0822</v>
      </c>
      <c r="AE4074" s="237" t="s">
        <v>6875</v>
      </c>
      <c r="AF4074" s="237" t="s">
        <v>6966</v>
      </c>
      <c r="AG4074" s="237" t="str">
        <f t="shared" si="682"/>
        <v>仙台市青葉区立町１８－３</v>
      </c>
      <c r="AH4074" s="237" t="s">
        <v>6967</v>
      </c>
      <c r="AI4074" s="237" t="s">
        <v>6967</v>
      </c>
      <c r="AJ4074" s="237" t="s">
        <v>332</v>
      </c>
    </row>
    <row r="4075" spans="1:36">
      <c r="A4075" s="237" t="str">
        <f t="shared" si="674"/>
        <v>0455101345児童発達支援</v>
      </c>
      <c r="B4075" s="237" t="s">
        <v>6865</v>
      </c>
      <c r="C4075" s="237" t="s">
        <v>6866</v>
      </c>
      <c r="D4075" s="240" t="str">
        <f t="shared" si="675"/>
        <v>センダイシ</v>
      </c>
      <c r="E4075" s="237" t="s">
        <v>6867</v>
      </c>
      <c r="F4075" s="237" t="str">
        <f t="shared" si="676"/>
        <v>980</v>
      </c>
      <c r="G4075" s="237" t="str">
        <f t="shared" si="677"/>
        <v>8671</v>
      </c>
      <c r="H4075" s="237" t="s">
        <v>17220</v>
      </c>
      <c r="I4075" s="237" t="str">
        <f t="shared" si="678"/>
        <v>仙台市青葉区国分町３丁目７－１</v>
      </c>
      <c r="J4075" s="237" t="s">
        <v>17221</v>
      </c>
      <c r="K4075" s="237" t="s">
        <v>6870</v>
      </c>
      <c r="L4075" s="237" t="s">
        <v>323</v>
      </c>
      <c r="M4075" s="237" t="s">
        <v>6871</v>
      </c>
      <c r="N4075" s="237" t="s">
        <v>6969</v>
      </c>
      <c r="O4075" s="237" t="s">
        <v>6970</v>
      </c>
      <c r="P4075" s="237" t="s">
        <v>6971</v>
      </c>
      <c r="Q4075" s="237" t="s">
        <v>6875</v>
      </c>
      <c r="R4075" s="237" t="s">
        <v>17225</v>
      </c>
      <c r="S4075" s="237" t="s">
        <v>6973</v>
      </c>
      <c r="T4075" s="237" t="s">
        <v>6973</v>
      </c>
      <c r="U4075" s="237" t="s">
        <v>17226</v>
      </c>
      <c r="V4075" s="237" t="s">
        <v>112</v>
      </c>
      <c r="W4075" s="237" t="s">
        <v>16319</v>
      </c>
      <c r="X4075" s="237"/>
      <c r="Y4075" s="237" t="s">
        <v>6969</v>
      </c>
      <c r="Z4075" s="237" t="s">
        <v>6970</v>
      </c>
      <c r="AA4075" s="237" t="str">
        <f t="shared" si="679"/>
        <v>センダイシセイカエンタンポポホーム</v>
      </c>
      <c r="AB4075" s="237" t="s">
        <v>6971</v>
      </c>
      <c r="AC4075" s="237" t="str">
        <f t="shared" si="680"/>
        <v>982</v>
      </c>
      <c r="AD4075" s="237" t="str">
        <f t="shared" si="681"/>
        <v>0262</v>
      </c>
      <c r="AE4075" s="237" t="s">
        <v>6875</v>
      </c>
      <c r="AF4075" s="237" t="s">
        <v>17225</v>
      </c>
      <c r="AG4075" s="237" t="str">
        <f t="shared" si="682"/>
        <v>仙台市青葉区西花苑二丁目１０－１</v>
      </c>
      <c r="AH4075" s="237" t="s">
        <v>6973</v>
      </c>
      <c r="AI4075" s="237" t="s">
        <v>6973</v>
      </c>
      <c r="AJ4075" s="237" t="s">
        <v>260</v>
      </c>
    </row>
    <row r="4076" spans="1:36">
      <c r="A4076" s="237" t="str">
        <f t="shared" si="674"/>
        <v>0455101352放課後等デイサービス</v>
      </c>
      <c r="B4076" s="237" t="s">
        <v>6865</v>
      </c>
      <c r="C4076" s="237" t="s">
        <v>6866</v>
      </c>
      <c r="D4076" s="240" t="str">
        <f t="shared" si="675"/>
        <v>センダイシ</v>
      </c>
      <c r="E4076" s="237" t="s">
        <v>6867</v>
      </c>
      <c r="F4076" s="237" t="str">
        <f t="shared" si="676"/>
        <v>980</v>
      </c>
      <c r="G4076" s="237" t="str">
        <f t="shared" si="677"/>
        <v>8671</v>
      </c>
      <c r="H4076" s="237" t="s">
        <v>17220</v>
      </c>
      <c r="I4076" s="237" t="str">
        <f t="shared" si="678"/>
        <v>仙台市青葉区国分町３丁目７－１</v>
      </c>
      <c r="J4076" s="237" t="s">
        <v>17221</v>
      </c>
      <c r="K4076" s="237" t="s">
        <v>6870</v>
      </c>
      <c r="L4076" s="237" t="s">
        <v>323</v>
      </c>
      <c r="M4076" s="237" t="s">
        <v>6871</v>
      </c>
      <c r="N4076" s="237" t="s">
        <v>6969</v>
      </c>
      <c r="O4076" s="237" t="s">
        <v>6970</v>
      </c>
      <c r="P4076" s="237" t="s">
        <v>6971</v>
      </c>
      <c r="Q4076" s="237" t="s">
        <v>6875</v>
      </c>
      <c r="R4076" s="237" t="s">
        <v>17225</v>
      </c>
      <c r="S4076" s="237" t="s">
        <v>6973</v>
      </c>
      <c r="T4076" s="237"/>
      <c r="U4076" s="237" t="s">
        <v>17227</v>
      </c>
      <c r="V4076" s="237" t="s">
        <v>114</v>
      </c>
      <c r="W4076" s="237"/>
      <c r="X4076" s="237"/>
      <c r="Y4076" s="237" t="s">
        <v>6969</v>
      </c>
      <c r="Z4076" s="237" t="s">
        <v>6970</v>
      </c>
      <c r="AA4076" s="237" t="str">
        <f t="shared" si="679"/>
        <v>センダイシセイカエンタンポポホーム</v>
      </c>
      <c r="AB4076" s="237" t="s">
        <v>6971</v>
      </c>
      <c r="AC4076" s="237" t="str">
        <f t="shared" si="680"/>
        <v>982</v>
      </c>
      <c r="AD4076" s="237" t="str">
        <f t="shared" si="681"/>
        <v>0262</v>
      </c>
      <c r="AE4076" s="237" t="s">
        <v>6875</v>
      </c>
      <c r="AF4076" s="237" t="s">
        <v>17225</v>
      </c>
      <c r="AG4076" s="237" t="str">
        <f t="shared" si="682"/>
        <v>仙台市青葉区西花苑二丁目１０－１</v>
      </c>
      <c r="AH4076" s="237" t="s">
        <v>6973</v>
      </c>
      <c r="AI4076" s="237"/>
      <c r="AJ4076" s="237" t="s">
        <v>332</v>
      </c>
    </row>
    <row r="4077" spans="1:36">
      <c r="A4077" s="237" t="str">
        <f t="shared" si="674"/>
        <v>0455101360児童発達支援</v>
      </c>
      <c r="B4077" s="237" t="s">
        <v>6865</v>
      </c>
      <c r="C4077" s="237" t="s">
        <v>6866</v>
      </c>
      <c r="D4077" s="240" t="str">
        <f t="shared" si="675"/>
        <v>センダイシ</v>
      </c>
      <c r="E4077" s="237" t="s">
        <v>6867</v>
      </c>
      <c r="F4077" s="237" t="str">
        <f t="shared" si="676"/>
        <v>980</v>
      </c>
      <c r="G4077" s="237" t="str">
        <f t="shared" si="677"/>
        <v>8671</v>
      </c>
      <c r="H4077" s="237" t="s">
        <v>17220</v>
      </c>
      <c r="I4077" s="237" t="str">
        <f t="shared" si="678"/>
        <v>仙台市青葉区国分町３丁目７－１</v>
      </c>
      <c r="J4077" s="237" t="s">
        <v>17221</v>
      </c>
      <c r="K4077" s="237" t="s">
        <v>6870</v>
      </c>
      <c r="L4077" s="237" t="s">
        <v>323</v>
      </c>
      <c r="M4077" s="237" t="s">
        <v>6871</v>
      </c>
      <c r="N4077" s="237" t="s">
        <v>6975</v>
      </c>
      <c r="O4077" s="237" t="s">
        <v>6976</v>
      </c>
      <c r="P4077" s="237" t="s">
        <v>6977</v>
      </c>
      <c r="Q4077" s="237" t="s">
        <v>6875</v>
      </c>
      <c r="R4077" s="237" t="s">
        <v>6978</v>
      </c>
      <c r="S4077" s="237" t="s">
        <v>6979</v>
      </c>
      <c r="T4077" s="237" t="s">
        <v>6979</v>
      </c>
      <c r="U4077" s="237" t="s">
        <v>17228</v>
      </c>
      <c r="V4077" s="237" t="s">
        <v>112</v>
      </c>
      <c r="W4077" s="237" t="s">
        <v>16319</v>
      </c>
      <c r="X4077" s="237"/>
      <c r="Y4077" s="237" t="s">
        <v>6975</v>
      </c>
      <c r="Z4077" s="237" t="s">
        <v>6976</v>
      </c>
      <c r="AA4077" s="237" t="str">
        <f t="shared" si="679"/>
        <v>センダイシナノハナホーム</v>
      </c>
      <c r="AB4077" s="237" t="s">
        <v>6977</v>
      </c>
      <c r="AC4077" s="237" t="str">
        <f t="shared" si="680"/>
        <v>981</v>
      </c>
      <c r="AD4077" s="237" t="str">
        <f t="shared" si="681"/>
        <v>0902</v>
      </c>
      <c r="AE4077" s="237" t="s">
        <v>6875</v>
      </c>
      <c r="AF4077" s="237" t="s">
        <v>6978</v>
      </c>
      <c r="AG4077" s="237" t="str">
        <f t="shared" si="682"/>
        <v>仙台市青葉区北根４丁目１０－１０</v>
      </c>
      <c r="AH4077" s="237" t="s">
        <v>6979</v>
      </c>
      <c r="AI4077" s="237" t="s">
        <v>6979</v>
      </c>
      <c r="AJ4077" s="237" t="s">
        <v>260</v>
      </c>
    </row>
    <row r="4078" spans="1:36">
      <c r="A4078" s="237" t="str">
        <f t="shared" si="674"/>
        <v>0455101378放課後等デイサービス</v>
      </c>
      <c r="B4078" s="237" t="s">
        <v>6865</v>
      </c>
      <c r="C4078" s="237" t="s">
        <v>6866</v>
      </c>
      <c r="D4078" s="240" t="str">
        <f t="shared" si="675"/>
        <v>センダイシ</v>
      </c>
      <c r="E4078" s="237" t="s">
        <v>6867</v>
      </c>
      <c r="F4078" s="237" t="str">
        <f t="shared" si="676"/>
        <v>980</v>
      </c>
      <c r="G4078" s="237" t="str">
        <f t="shared" si="677"/>
        <v>8671</v>
      </c>
      <c r="H4078" s="237" t="s">
        <v>17220</v>
      </c>
      <c r="I4078" s="237" t="str">
        <f t="shared" si="678"/>
        <v>仙台市青葉区国分町３丁目７－１</v>
      </c>
      <c r="J4078" s="237" t="s">
        <v>17221</v>
      </c>
      <c r="K4078" s="237" t="s">
        <v>6870</v>
      </c>
      <c r="L4078" s="237" t="s">
        <v>323</v>
      </c>
      <c r="M4078" s="237" t="s">
        <v>6871</v>
      </c>
      <c r="N4078" s="237" t="s">
        <v>6975</v>
      </c>
      <c r="O4078" s="237" t="s">
        <v>6976</v>
      </c>
      <c r="P4078" s="237" t="s">
        <v>6977</v>
      </c>
      <c r="Q4078" s="237" t="s">
        <v>6875</v>
      </c>
      <c r="R4078" s="237" t="s">
        <v>17229</v>
      </c>
      <c r="S4078" s="237" t="s">
        <v>6979</v>
      </c>
      <c r="T4078" s="237" t="s">
        <v>6979</v>
      </c>
      <c r="U4078" s="237" t="s">
        <v>17230</v>
      </c>
      <c r="V4078" s="237" t="s">
        <v>114</v>
      </c>
      <c r="W4078" s="237"/>
      <c r="X4078" s="237"/>
      <c r="Y4078" s="237" t="s">
        <v>6975</v>
      </c>
      <c r="Z4078" s="237" t="s">
        <v>6976</v>
      </c>
      <c r="AA4078" s="237" t="str">
        <f t="shared" si="679"/>
        <v>センダイシナノハナホーム</v>
      </c>
      <c r="AB4078" s="237" t="s">
        <v>6977</v>
      </c>
      <c r="AC4078" s="237" t="str">
        <f t="shared" si="680"/>
        <v>981</v>
      </c>
      <c r="AD4078" s="237" t="str">
        <f t="shared" si="681"/>
        <v>0902</v>
      </c>
      <c r="AE4078" s="237" t="s">
        <v>6875</v>
      </c>
      <c r="AF4078" s="237" t="s">
        <v>17229</v>
      </c>
      <c r="AG4078" s="237" t="str">
        <f t="shared" si="682"/>
        <v>仙台市青葉区北根4丁目10-10</v>
      </c>
      <c r="AH4078" s="237" t="s">
        <v>6979</v>
      </c>
      <c r="AI4078" s="237" t="s">
        <v>6979</v>
      </c>
      <c r="AJ4078" s="237" t="s">
        <v>332</v>
      </c>
    </row>
    <row r="4079" spans="1:36">
      <c r="A4079" s="237" t="str">
        <f t="shared" si="674"/>
        <v>0455101386児童発達支援</v>
      </c>
      <c r="B4079" s="237" t="s">
        <v>6981</v>
      </c>
      <c r="C4079" s="237" t="s">
        <v>6982</v>
      </c>
      <c r="D4079" s="240" t="str">
        <f t="shared" si="675"/>
        <v>シャカイフクシホウジンセンダイシテヲツナグイクセイカイ</v>
      </c>
      <c r="E4079" s="237" t="s">
        <v>6983</v>
      </c>
      <c r="F4079" s="237" t="str">
        <f t="shared" si="676"/>
        <v>980</v>
      </c>
      <c r="G4079" s="237" t="str">
        <f t="shared" si="677"/>
        <v>0022</v>
      </c>
      <c r="H4079" s="237" t="s">
        <v>17231</v>
      </c>
      <c r="I4079" s="237" t="str">
        <f t="shared" si="678"/>
        <v>仙台市青葉区五橋２丁目12-2</v>
      </c>
      <c r="J4079" s="237" t="s">
        <v>6985</v>
      </c>
      <c r="K4079" s="237" t="s">
        <v>6986</v>
      </c>
      <c r="L4079" s="237" t="s">
        <v>248</v>
      </c>
      <c r="M4079" s="237" t="s">
        <v>6987</v>
      </c>
      <c r="N4079" s="237" t="s">
        <v>6988</v>
      </c>
      <c r="O4079" s="237" t="s">
        <v>6989</v>
      </c>
      <c r="P4079" s="237" t="s">
        <v>6983</v>
      </c>
      <c r="Q4079" s="237" t="s">
        <v>6875</v>
      </c>
      <c r="R4079" s="237" t="s">
        <v>17231</v>
      </c>
      <c r="S4079" s="237" t="s">
        <v>6985</v>
      </c>
      <c r="T4079" s="237" t="s">
        <v>6986</v>
      </c>
      <c r="U4079" s="237" t="s">
        <v>17232</v>
      </c>
      <c r="V4079" s="237" t="s">
        <v>112</v>
      </c>
      <c r="W4079" s="237" t="s">
        <v>15933</v>
      </c>
      <c r="X4079" s="237"/>
      <c r="Y4079" s="237" t="s">
        <v>6988</v>
      </c>
      <c r="Z4079" s="237" t="s">
        <v>6989</v>
      </c>
      <c r="AA4079" s="237" t="str">
        <f t="shared" si="679"/>
        <v>オリーブイツツバシ</v>
      </c>
      <c r="AB4079" s="237" t="s">
        <v>6983</v>
      </c>
      <c r="AC4079" s="237" t="str">
        <f t="shared" si="680"/>
        <v>980</v>
      </c>
      <c r="AD4079" s="237" t="str">
        <f t="shared" si="681"/>
        <v>0022</v>
      </c>
      <c r="AE4079" s="237" t="s">
        <v>6875</v>
      </c>
      <c r="AF4079" s="237" t="s">
        <v>17231</v>
      </c>
      <c r="AG4079" s="237" t="str">
        <f t="shared" si="682"/>
        <v>仙台市青葉区五橋２丁目12-2</v>
      </c>
      <c r="AH4079" s="237" t="s">
        <v>6985</v>
      </c>
      <c r="AI4079" s="237" t="s">
        <v>6986</v>
      </c>
      <c r="AJ4079" s="237" t="s">
        <v>332</v>
      </c>
    </row>
    <row r="4080" spans="1:36">
      <c r="A4080" s="237" t="str">
        <f t="shared" si="674"/>
        <v>0455101394児童発達支援</v>
      </c>
      <c r="B4080" s="237" t="s">
        <v>6981</v>
      </c>
      <c r="C4080" s="237" t="s">
        <v>6982</v>
      </c>
      <c r="D4080" s="240" t="str">
        <f t="shared" si="675"/>
        <v>シャカイフクシホウジンセンダイシテヲツナグイクセイカイ</v>
      </c>
      <c r="E4080" s="237" t="s">
        <v>6983</v>
      </c>
      <c r="F4080" s="237" t="str">
        <f t="shared" si="676"/>
        <v>980</v>
      </c>
      <c r="G4080" s="237" t="str">
        <f t="shared" si="677"/>
        <v>0022</v>
      </c>
      <c r="H4080" s="237" t="s">
        <v>17231</v>
      </c>
      <c r="I4080" s="237" t="str">
        <f t="shared" si="678"/>
        <v>仙台市青葉区五橋２丁目12-2</v>
      </c>
      <c r="J4080" s="237" t="s">
        <v>6985</v>
      </c>
      <c r="K4080" s="237" t="s">
        <v>6986</v>
      </c>
      <c r="L4080" s="237" t="s">
        <v>248</v>
      </c>
      <c r="M4080" s="237" t="s">
        <v>6987</v>
      </c>
      <c r="N4080" s="237" t="s">
        <v>6988</v>
      </c>
      <c r="O4080" s="237" t="s">
        <v>6989</v>
      </c>
      <c r="P4080" s="237" t="s">
        <v>6983</v>
      </c>
      <c r="Q4080" s="237" t="s">
        <v>6875</v>
      </c>
      <c r="R4080" s="237" t="s">
        <v>17231</v>
      </c>
      <c r="S4080" s="237" t="s">
        <v>6985</v>
      </c>
      <c r="T4080" s="237" t="s">
        <v>6986</v>
      </c>
      <c r="U4080" s="237" t="s">
        <v>17233</v>
      </c>
      <c r="V4080" s="237" t="s">
        <v>112</v>
      </c>
      <c r="W4080" s="237" t="s">
        <v>15933</v>
      </c>
      <c r="X4080" s="237"/>
      <c r="Y4080" s="237" t="s">
        <v>6988</v>
      </c>
      <c r="Z4080" s="237" t="s">
        <v>6989</v>
      </c>
      <c r="AA4080" s="237" t="str">
        <f t="shared" si="679"/>
        <v>オリーブイツツバシ</v>
      </c>
      <c r="AB4080" s="237" t="s">
        <v>6983</v>
      </c>
      <c r="AC4080" s="237" t="str">
        <f t="shared" si="680"/>
        <v>980</v>
      </c>
      <c r="AD4080" s="237" t="str">
        <f t="shared" si="681"/>
        <v>0022</v>
      </c>
      <c r="AE4080" s="237" t="s">
        <v>6875</v>
      </c>
      <c r="AF4080" s="237" t="s">
        <v>17231</v>
      </c>
      <c r="AG4080" s="237" t="str">
        <f t="shared" si="682"/>
        <v>仙台市青葉区五橋２丁目12-2</v>
      </c>
      <c r="AH4080" s="237" t="s">
        <v>6985</v>
      </c>
      <c r="AI4080" s="237" t="s">
        <v>6986</v>
      </c>
      <c r="AJ4080" s="237" t="s">
        <v>260</v>
      </c>
    </row>
    <row r="4081" spans="1:36">
      <c r="A4081" s="237" t="str">
        <f t="shared" si="674"/>
        <v>0455101394放課後等デイサービス</v>
      </c>
      <c r="B4081" s="237" t="s">
        <v>6981</v>
      </c>
      <c r="C4081" s="237" t="s">
        <v>6982</v>
      </c>
      <c r="D4081" s="240" t="str">
        <f t="shared" si="675"/>
        <v>シャカイフクシホウジンセンダイシテヲツナグイクセイカイ</v>
      </c>
      <c r="E4081" s="237" t="s">
        <v>6983</v>
      </c>
      <c r="F4081" s="237" t="str">
        <f t="shared" si="676"/>
        <v>980</v>
      </c>
      <c r="G4081" s="237" t="str">
        <f t="shared" si="677"/>
        <v>0022</v>
      </c>
      <c r="H4081" s="237" t="s">
        <v>17231</v>
      </c>
      <c r="I4081" s="237" t="str">
        <f t="shared" si="678"/>
        <v>仙台市青葉区五橋２丁目12-2</v>
      </c>
      <c r="J4081" s="237" t="s">
        <v>6985</v>
      </c>
      <c r="K4081" s="237" t="s">
        <v>6986</v>
      </c>
      <c r="L4081" s="237" t="s">
        <v>248</v>
      </c>
      <c r="M4081" s="237" t="s">
        <v>6987</v>
      </c>
      <c r="N4081" s="237" t="s">
        <v>6988</v>
      </c>
      <c r="O4081" s="237" t="s">
        <v>6989</v>
      </c>
      <c r="P4081" s="237" t="s">
        <v>6983</v>
      </c>
      <c r="Q4081" s="237" t="s">
        <v>6875</v>
      </c>
      <c r="R4081" s="237" t="s">
        <v>17231</v>
      </c>
      <c r="S4081" s="237" t="s">
        <v>6985</v>
      </c>
      <c r="T4081" s="237" t="s">
        <v>6986</v>
      </c>
      <c r="U4081" s="237" t="s">
        <v>17233</v>
      </c>
      <c r="V4081" s="237" t="s">
        <v>114</v>
      </c>
      <c r="W4081" s="237"/>
      <c r="X4081" s="237"/>
      <c r="Y4081" s="237" t="s">
        <v>6988</v>
      </c>
      <c r="Z4081" s="237" t="s">
        <v>6989</v>
      </c>
      <c r="AA4081" s="237" t="str">
        <f t="shared" si="679"/>
        <v>オリーブイツツバシ</v>
      </c>
      <c r="AB4081" s="237" t="s">
        <v>6983</v>
      </c>
      <c r="AC4081" s="237" t="str">
        <f t="shared" si="680"/>
        <v>980</v>
      </c>
      <c r="AD4081" s="237" t="str">
        <f t="shared" si="681"/>
        <v>0022</v>
      </c>
      <c r="AE4081" s="237" t="s">
        <v>6875</v>
      </c>
      <c r="AF4081" s="237" t="s">
        <v>17231</v>
      </c>
      <c r="AG4081" s="237" t="str">
        <f t="shared" si="682"/>
        <v>仙台市青葉区五橋２丁目12-2</v>
      </c>
      <c r="AH4081" s="237" t="s">
        <v>6985</v>
      </c>
      <c r="AI4081" s="237" t="s">
        <v>6986</v>
      </c>
      <c r="AJ4081" s="237" t="s">
        <v>260</v>
      </c>
    </row>
    <row r="4082" spans="1:36">
      <c r="A4082" s="237" t="str">
        <f t="shared" si="674"/>
        <v>0455101402児童発達支援</v>
      </c>
      <c r="B4082" s="237" t="s">
        <v>6992</v>
      </c>
      <c r="C4082" s="237" t="s">
        <v>6993</v>
      </c>
      <c r="D4082" s="240" t="str">
        <f t="shared" si="675"/>
        <v>トクテイヒエイリカツドウホウジンアフタースクールパルケ</v>
      </c>
      <c r="E4082" s="237" t="s">
        <v>6185</v>
      </c>
      <c r="F4082" s="237" t="str">
        <f t="shared" si="676"/>
        <v>981</v>
      </c>
      <c r="G4082" s="237" t="str">
        <f t="shared" si="677"/>
        <v>0952</v>
      </c>
      <c r="H4082" s="237" t="s">
        <v>17234</v>
      </c>
      <c r="I4082" s="237" t="str">
        <f t="shared" si="678"/>
        <v>仙台市青葉区中山四丁目1番32号</v>
      </c>
      <c r="J4082" s="237" t="s">
        <v>6995</v>
      </c>
      <c r="K4082" s="237" t="s">
        <v>6996</v>
      </c>
      <c r="L4082" s="237" t="s">
        <v>901</v>
      </c>
      <c r="M4082" s="237" t="s">
        <v>6997</v>
      </c>
      <c r="N4082" s="237" t="s">
        <v>6998</v>
      </c>
      <c r="O4082" s="237" t="s">
        <v>6999</v>
      </c>
      <c r="P4082" s="237" t="s">
        <v>7000</v>
      </c>
      <c r="Q4082" s="237" t="s">
        <v>6875</v>
      </c>
      <c r="R4082" s="237" t="s">
        <v>17235</v>
      </c>
      <c r="S4082" s="237" t="s">
        <v>7002</v>
      </c>
      <c r="T4082" s="237" t="s">
        <v>7002</v>
      </c>
      <c r="U4082" s="237" t="s">
        <v>17236</v>
      </c>
      <c r="V4082" s="237" t="s">
        <v>112</v>
      </c>
      <c r="W4082" s="237" t="s">
        <v>15933</v>
      </c>
      <c r="X4082" s="237"/>
      <c r="Y4082" s="237" t="s">
        <v>6998</v>
      </c>
      <c r="Z4082" s="237" t="s">
        <v>6999</v>
      </c>
      <c r="AA4082" s="237" t="str">
        <f t="shared" si="679"/>
        <v>パルケカシワギ</v>
      </c>
      <c r="AB4082" s="237" t="s">
        <v>7000</v>
      </c>
      <c r="AC4082" s="237" t="str">
        <f t="shared" si="680"/>
        <v>981</v>
      </c>
      <c r="AD4082" s="237" t="str">
        <f t="shared" si="681"/>
        <v>0933</v>
      </c>
      <c r="AE4082" s="237" t="s">
        <v>6875</v>
      </c>
      <c r="AF4082" s="237" t="s">
        <v>17235</v>
      </c>
      <c r="AG4082" s="237" t="str">
        <f t="shared" si="682"/>
        <v>仙台市青葉区柏木１丁目7-36</v>
      </c>
      <c r="AH4082" s="237" t="s">
        <v>7002</v>
      </c>
      <c r="AI4082" s="237" t="s">
        <v>7002</v>
      </c>
      <c r="AJ4082" s="237" t="s">
        <v>332</v>
      </c>
    </row>
    <row r="4083" spans="1:36">
      <c r="A4083" s="237" t="str">
        <f t="shared" si="674"/>
        <v>0455101410放課後等デイサービス</v>
      </c>
      <c r="B4083" s="237" t="s">
        <v>6992</v>
      </c>
      <c r="C4083" s="237" t="s">
        <v>6993</v>
      </c>
      <c r="D4083" s="240" t="str">
        <f t="shared" si="675"/>
        <v>トクテイヒエイリカツドウホウジンアフタースクールパルケ</v>
      </c>
      <c r="E4083" s="237" t="s">
        <v>6185</v>
      </c>
      <c r="F4083" s="237" t="str">
        <f t="shared" si="676"/>
        <v>981</v>
      </c>
      <c r="G4083" s="237" t="str">
        <f t="shared" si="677"/>
        <v>0952</v>
      </c>
      <c r="H4083" s="237" t="s">
        <v>17234</v>
      </c>
      <c r="I4083" s="237" t="str">
        <f t="shared" si="678"/>
        <v>仙台市青葉区中山四丁目1番32号</v>
      </c>
      <c r="J4083" s="237" t="s">
        <v>6995</v>
      </c>
      <c r="K4083" s="237" t="s">
        <v>6996</v>
      </c>
      <c r="L4083" s="237" t="s">
        <v>901</v>
      </c>
      <c r="M4083" s="237" t="s">
        <v>6997</v>
      </c>
      <c r="N4083" s="237" t="s">
        <v>17237</v>
      </c>
      <c r="O4083" s="237" t="s">
        <v>17238</v>
      </c>
      <c r="P4083" s="237" t="s">
        <v>6185</v>
      </c>
      <c r="Q4083" s="237" t="s">
        <v>6875</v>
      </c>
      <c r="R4083" s="237" t="s">
        <v>17239</v>
      </c>
      <c r="S4083" s="237" t="s">
        <v>7002</v>
      </c>
      <c r="T4083" s="237" t="s">
        <v>7002</v>
      </c>
      <c r="U4083" s="237" t="s">
        <v>17240</v>
      </c>
      <c r="V4083" s="237" t="s">
        <v>114</v>
      </c>
      <c r="W4083" s="237"/>
      <c r="X4083" s="237"/>
      <c r="Y4083" s="237" t="s">
        <v>17237</v>
      </c>
      <c r="Z4083" s="237" t="s">
        <v>17238</v>
      </c>
      <c r="AA4083" s="237" t="str">
        <f t="shared" si="679"/>
        <v>パルケナカヤマ</v>
      </c>
      <c r="AB4083" s="237" t="s">
        <v>6185</v>
      </c>
      <c r="AC4083" s="237" t="str">
        <f t="shared" si="680"/>
        <v>981</v>
      </c>
      <c r="AD4083" s="237" t="str">
        <f t="shared" si="681"/>
        <v>0952</v>
      </c>
      <c r="AE4083" s="237" t="s">
        <v>6875</v>
      </c>
      <c r="AF4083" s="237" t="s">
        <v>17239</v>
      </c>
      <c r="AG4083" s="237" t="str">
        <f t="shared" si="682"/>
        <v>仙台市青葉区中山四丁目１番32号</v>
      </c>
      <c r="AH4083" s="237" t="s">
        <v>7002</v>
      </c>
      <c r="AI4083" s="237" t="s">
        <v>7002</v>
      </c>
      <c r="AJ4083" s="237" t="s">
        <v>260</v>
      </c>
    </row>
    <row r="4084" spans="1:36">
      <c r="A4084" s="237" t="str">
        <f t="shared" si="674"/>
        <v>0455101428児童発達支援</v>
      </c>
      <c r="B4084" s="237" t="s">
        <v>7061</v>
      </c>
      <c r="C4084" s="237" t="s">
        <v>7062</v>
      </c>
      <c r="D4084" s="240" t="str">
        <f t="shared" si="675"/>
        <v>ユウゲンカイシャヒダマリカイゴ</v>
      </c>
      <c r="E4084" s="237" t="s">
        <v>7063</v>
      </c>
      <c r="F4084" s="237" t="str">
        <f t="shared" si="676"/>
        <v>981</v>
      </c>
      <c r="G4084" s="237" t="str">
        <f t="shared" si="677"/>
        <v>3222</v>
      </c>
      <c r="H4084" s="237" t="s">
        <v>7064</v>
      </c>
      <c r="I4084" s="237" t="str">
        <f t="shared" si="678"/>
        <v>仙台市泉区住吉台東五丁目５番地の８</v>
      </c>
      <c r="J4084" s="237" t="s">
        <v>17241</v>
      </c>
      <c r="K4084" s="237" t="s">
        <v>12827</v>
      </c>
      <c r="L4084" s="237" t="s">
        <v>339</v>
      </c>
      <c r="M4084" s="237" t="s">
        <v>7067</v>
      </c>
      <c r="N4084" s="237" t="s">
        <v>7075</v>
      </c>
      <c r="O4084" s="237" t="s">
        <v>7076</v>
      </c>
      <c r="P4084" s="237" t="s">
        <v>7070</v>
      </c>
      <c r="Q4084" s="237" t="s">
        <v>6875</v>
      </c>
      <c r="R4084" s="237" t="s">
        <v>17242</v>
      </c>
      <c r="S4084" s="237" t="s">
        <v>7072</v>
      </c>
      <c r="T4084" s="237" t="s">
        <v>7073</v>
      </c>
      <c r="U4084" s="237" t="s">
        <v>17243</v>
      </c>
      <c r="V4084" s="237" t="s">
        <v>112</v>
      </c>
      <c r="W4084" s="237" t="s">
        <v>15933</v>
      </c>
      <c r="X4084" s="237"/>
      <c r="Y4084" s="237" t="s">
        <v>7075</v>
      </c>
      <c r="Z4084" s="237" t="s">
        <v>7076</v>
      </c>
      <c r="AA4084" s="237" t="str">
        <f t="shared" si="679"/>
        <v>ホウカゴヒロバジャンプ</v>
      </c>
      <c r="AB4084" s="237" t="s">
        <v>7070</v>
      </c>
      <c r="AC4084" s="237" t="str">
        <f t="shared" si="680"/>
        <v>982</v>
      </c>
      <c r="AD4084" s="237" t="str">
        <f t="shared" si="681"/>
        <v>0261</v>
      </c>
      <c r="AE4084" s="237" t="s">
        <v>6875</v>
      </c>
      <c r="AF4084" s="237" t="s">
        <v>17242</v>
      </c>
      <c r="AG4084" s="237" t="str">
        <f t="shared" si="682"/>
        <v>仙台市青葉区折立６丁目９－１９</v>
      </c>
      <c r="AH4084" s="237" t="s">
        <v>7072</v>
      </c>
      <c r="AI4084" s="237" t="s">
        <v>7073</v>
      </c>
      <c r="AJ4084" s="237" t="s">
        <v>332</v>
      </c>
    </row>
    <row r="4085" spans="1:36">
      <c r="A4085" s="237" t="str">
        <f t="shared" si="674"/>
        <v>0455101436放課後等デイサービス</v>
      </c>
      <c r="B4085" s="237" t="s">
        <v>7061</v>
      </c>
      <c r="C4085" s="237" t="s">
        <v>7062</v>
      </c>
      <c r="D4085" s="240" t="str">
        <f t="shared" si="675"/>
        <v>ユウゲンカイシャヒダマリカイゴ</v>
      </c>
      <c r="E4085" s="237" t="s">
        <v>7063</v>
      </c>
      <c r="F4085" s="237" t="str">
        <f t="shared" si="676"/>
        <v>981</v>
      </c>
      <c r="G4085" s="237" t="str">
        <f t="shared" si="677"/>
        <v>3222</v>
      </c>
      <c r="H4085" s="237" t="s">
        <v>7064</v>
      </c>
      <c r="I4085" s="237" t="str">
        <f t="shared" si="678"/>
        <v>仙台市泉区住吉台東五丁目５番地の８</v>
      </c>
      <c r="J4085" s="237" t="s">
        <v>17241</v>
      </c>
      <c r="K4085" s="237" t="s">
        <v>12827</v>
      </c>
      <c r="L4085" s="237" t="s">
        <v>339</v>
      </c>
      <c r="M4085" s="237" t="s">
        <v>7067</v>
      </c>
      <c r="N4085" s="237" t="s">
        <v>7075</v>
      </c>
      <c r="O4085" s="237" t="s">
        <v>7076</v>
      </c>
      <c r="P4085" s="237" t="s">
        <v>7070</v>
      </c>
      <c r="Q4085" s="237" t="s">
        <v>6875</v>
      </c>
      <c r="R4085" s="237" t="s">
        <v>17242</v>
      </c>
      <c r="S4085" s="237" t="s">
        <v>7072</v>
      </c>
      <c r="T4085" s="237" t="s">
        <v>7073</v>
      </c>
      <c r="U4085" s="237" t="s">
        <v>17244</v>
      </c>
      <c r="V4085" s="237" t="s">
        <v>114</v>
      </c>
      <c r="W4085" s="237"/>
      <c r="X4085" s="237"/>
      <c r="Y4085" s="237" t="s">
        <v>7075</v>
      </c>
      <c r="Z4085" s="237" t="s">
        <v>7076</v>
      </c>
      <c r="AA4085" s="237" t="str">
        <f t="shared" si="679"/>
        <v>ホウカゴヒロバジャンプ</v>
      </c>
      <c r="AB4085" s="237" t="s">
        <v>7070</v>
      </c>
      <c r="AC4085" s="237" t="str">
        <f t="shared" si="680"/>
        <v>982</v>
      </c>
      <c r="AD4085" s="237" t="str">
        <f t="shared" si="681"/>
        <v>0261</v>
      </c>
      <c r="AE4085" s="237" t="s">
        <v>6875</v>
      </c>
      <c r="AF4085" s="237" t="s">
        <v>17242</v>
      </c>
      <c r="AG4085" s="237" t="str">
        <f t="shared" si="682"/>
        <v>仙台市青葉区折立６丁目９－１９</v>
      </c>
      <c r="AH4085" s="237" t="s">
        <v>7072</v>
      </c>
      <c r="AI4085" s="237" t="s">
        <v>7073</v>
      </c>
      <c r="AJ4085" s="237" t="s">
        <v>260</v>
      </c>
    </row>
    <row r="4086" spans="1:36">
      <c r="A4086" s="237" t="str">
        <f t="shared" si="674"/>
        <v>0455101444児童発達支援</v>
      </c>
      <c r="B4086" s="237" t="s">
        <v>305</v>
      </c>
      <c r="C4086" s="237" t="s">
        <v>306</v>
      </c>
      <c r="D4086" s="240" t="str">
        <f t="shared" si="675"/>
        <v>シャカイフクシホウジントウホクフクシカイ</v>
      </c>
      <c r="E4086" s="237" t="s">
        <v>307</v>
      </c>
      <c r="F4086" s="237" t="str">
        <f t="shared" si="676"/>
        <v>989</v>
      </c>
      <c r="G4086" s="237" t="str">
        <f t="shared" si="677"/>
        <v>3201</v>
      </c>
      <c r="H4086" s="237" t="s">
        <v>17245</v>
      </c>
      <c r="I4086" s="237" t="str">
        <f t="shared" si="678"/>
        <v>仙台市青葉区国見ケ丘６丁目１４９番地１</v>
      </c>
      <c r="J4086" s="237" t="s">
        <v>7005</v>
      </c>
      <c r="K4086" s="237" t="s">
        <v>7006</v>
      </c>
      <c r="L4086" s="237" t="s">
        <v>248</v>
      </c>
      <c r="M4086" s="237" t="s">
        <v>311</v>
      </c>
      <c r="N4086" s="237" t="s">
        <v>7316</v>
      </c>
      <c r="O4086" s="237" t="s">
        <v>7317</v>
      </c>
      <c r="P4086" s="237" t="s">
        <v>307</v>
      </c>
      <c r="Q4086" s="237" t="s">
        <v>6875</v>
      </c>
      <c r="R4086" s="237" t="s">
        <v>7318</v>
      </c>
      <c r="S4086" s="237" t="s">
        <v>7319</v>
      </c>
      <c r="T4086" s="237" t="s">
        <v>7320</v>
      </c>
      <c r="U4086" s="237" t="s">
        <v>17246</v>
      </c>
      <c r="V4086" s="237" t="s">
        <v>112</v>
      </c>
      <c r="W4086" s="237" t="s">
        <v>15933</v>
      </c>
      <c r="X4086" s="237"/>
      <c r="Y4086" s="237" t="s">
        <v>7316</v>
      </c>
      <c r="Z4086" s="237" t="s">
        <v>7317</v>
      </c>
      <c r="AA4086" s="237" t="str">
        <f t="shared" si="679"/>
        <v>センダンノモリモリノコハウス</v>
      </c>
      <c r="AB4086" s="237" t="s">
        <v>307</v>
      </c>
      <c r="AC4086" s="237" t="str">
        <f t="shared" si="680"/>
        <v>989</v>
      </c>
      <c r="AD4086" s="237" t="str">
        <f t="shared" si="681"/>
        <v>3201</v>
      </c>
      <c r="AE4086" s="237" t="s">
        <v>6875</v>
      </c>
      <c r="AF4086" s="237" t="s">
        <v>7318</v>
      </c>
      <c r="AG4086" s="237" t="str">
        <f t="shared" si="682"/>
        <v>仙台市青葉区国見ケ丘１丁目６番地１６</v>
      </c>
      <c r="AH4086" s="237" t="s">
        <v>7319</v>
      </c>
      <c r="AI4086" s="237" t="s">
        <v>7320</v>
      </c>
      <c r="AJ4086" s="237" t="s">
        <v>332</v>
      </c>
    </row>
    <row r="4087" spans="1:36">
      <c r="A4087" s="237" t="str">
        <f t="shared" si="674"/>
        <v>0455101451放課後等デイサービス</v>
      </c>
      <c r="B4087" s="237" t="s">
        <v>305</v>
      </c>
      <c r="C4087" s="237" t="s">
        <v>306</v>
      </c>
      <c r="D4087" s="240" t="str">
        <f t="shared" si="675"/>
        <v>シャカイフクシホウジントウホクフクシカイ</v>
      </c>
      <c r="E4087" s="237" t="s">
        <v>307</v>
      </c>
      <c r="F4087" s="237" t="str">
        <f t="shared" si="676"/>
        <v>989</v>
      </c>
      <c r="G4087" s="237" t="str">
        <f t="shared" si="677"/>
        <v>3201</v>
      </c>
      <c r="H4087" s="237" t="s">
        <v>17245</v>
      </c>
      <c r="I4087" s="237" t="str">
        <f t="shared" si="678"/>
        <v>仙台市青葉区国見ケ丘６丁目１４９番地１</v>
      </c>
      <c r="J4087" s="237" t="s">
        <v>7005</v>
      </c>
      <c r="K4087" s="237" t="s">
        <v>7006</v>
      </c>
      <c r="L4087" s="237" t="s">
        <v>248</v>
      </c>
      <c r="M4087" s="237" t="s">
        <v>311</v>
      </c>
      <c r="N4087" s="237" t="s">
        <v>7316</v>
      </c>
      <c r="O4087" s="237" t="s">
        <v>7317</v>
      </c>
      <c r="P4087" s="237" t="s">
        <v>307</v>
      </c>
      <c r="Q4087" s="237" t="s">
        <v>6875</v>
      </c>
      <c r="R4087" s="237" t="s">
        <v>7318</v>
      </c>
      <c r="S4087" s="237" t="s">
        <v>7319</v>
      </c>
      <c r="T4087" s="237" t="s">
        <v>7320</v>
      </c>
      <c r="U4087" s="237" t="s">
        <v>17247</v>
      </c>
      <c r="V4087" s="237" t="s">
        <v>114</v>
      </c>
      <c r="W4087" s="237"/>
      <c r="X4087" s="237"/>
      <c r="Y4087" s="237" t="s">
        <v>7316</v>
      </c>
      <c r="Z4087" s="237" t="s">
        <v>7317</v>
      </c>
      <c r="AA4087" s="237" t="str">
        <f t="shared" si="679"/>
        <v>センダンノモリモリノコハウス</v>
      </c>
      <c r="AB4087" s="237" t="s">
        <v>307</v>
      </c>
      <c r="AC4087" s="237" t="str">
        <f t="shared" si="680"/>
        <v>989</v>
      </c>
      <c r="AD4087" s="237" t="str">
        <f t="shared" si="681"/>
        <v>3201</v>
      </c>
      <c r="AE4087" s="237" t="s">
        <v>6875</v>
      </c>
      <c r="AF4087" s="237" t="s">
        <v>7318</v>
      </c>
      <c r="AG4087" s="237" t="str">
        <f t="shared" si="682"/>
        <v>仙台市青葉区国見ケ丘１丁目６番地１６</v>
      </c>
      <c r="AH4087" s="237" t="s">
        <v>7319</v>
      </c>
      <c r="AI4087" s="237" t="s">
        <v>7320</v>
      </c>
      <c r="AJ4087" s="237" t="s">
        <v>260</v>
      </c>
    </row>
    <row r="4088" spans="1:36">
      <c r="A4088" s="237" t="str">
        <f t="shared" si="674"/>
        <v>0455101469児童発達支援</v>
      </c>
      <c r="B4088" s="237" t="s">
        <v>7414</v>
      </c>
      <c r="C4088" s="237" t="s">
        <v>7415</v>
      </c>
      <c r="D4088" s="240" t="str">
        <f t="shared" si="675"/>
        <v>シャカイフクシホウジンコウセイカイ</v>
      </c>
      <c r="E4088" s="237" t="s">
        <v>7416</v>
      </c>
      <c r="F4088" s="237" t="str">
        <f t="shared" si="676"/>
        <v>989</v>
      </c>
      <c r="G4088" s="237" t="str">
        <f t="shared" si="677"/>
        <v>3122</v>
      </c>
      <c r="H4088" s="237" t="s">
        <v>17248</v>
      </c>
      <c r="I4088" s="237" t="str">
        <f t="shared" si="678"/>
        <v>仙台市青葉区栗生１丁目２５番地１</v>
      </c>
      <c r="J4088" s="237" t="s">
        <v>7418</v>
      </c>
      <c r="K4088" s="237" t="s">
        <v>7419</v>
      </c>
      <c r="L4088" s="237" t="s">
        <v>248</v>
      </c>
      <c r="M4088" s="237" t="s">
        <v>17249</v>
      </c>
      <c r="N4088" s="237" t="s">
        <v>7425</v>
      </c>
      <c r="O4088" s="237" t="s">
        <v>7426</v>
      </c>
      <c r="P4088" s="237" t="s">
        <v>7416</v>
      </c>
      <c r="Q4088" s="237" t="s">
        <v>6875</v>
      </c>
      <c r="R4088" s="237" t="s">
        <v>7427</v>
      </c>
      <c r="S4088" s="237" t="s">
        <v>7428</v>
      </c>
      <c r="T4088" s="237" t="s">
        <v>7428</v>
      </c>
      <c r="U4088" s="237" t="s">
        <v>17250</v>
      </c>
      <c r="V4088" s="237" t="s">
        <v>112</v>
      </c>
      <c r="W4088" s="237" t="s">
        <v>15933</v>
      </c>
      <c r="X4088" s="237"/>
      <c r="Y4088" s="237" t="s">
        <v>7421</v>
      </c>
      <c r="Z4088" s="237" t="s">
        <v>7422</v>
      </c>
      <c r="AA4088" s="237" t="str">
        <f t="shared" si="679"/>
        <v>パートナー</v>
      </c>
      <c r="AB4088" s="237" t="s">
        <v>7416</v>
      </c>
      <c r="AC4088" s="237" t="str">
        <f t="shared" si="680"/>
        <v>989</v>
      </c>
      <c r="AD4088" s="237" t="str">
        <f t="shared" si="681"/>
        <v>3122</v>
      </c>
      <c r="AE4088" s="237" t="s">
        <v>6875</v>
      </c>
      <c r="AF4088" s="237" t="s">
        <v>7423</v>
      </c>
      <c r="AG4088" s="237" t="str">
        <f t="shared" si="682"/>
        <v>仙台市青葉区栗生１丁目２５－１</v>
      </c>
      <c r="AH4088" s="237" t="s">
        <v>7418</v>
      </c>
      <c r="AI4088" s="237" t="s">
        <v>7419</v>
      </c>
      <c r="AJ4088" s="237" t="s">
        <v>332</v>
      </c>
    </row>
    <row r="4089" spans="1:36">
      <c r="A4089" s="237" t="str">
        <f t="shared" si="674"/>
        <v>0455101477放課後等デイサービス</v>
      </c>
      <c r="B4089" s="237" t="s">
        <v>7414</v>
      </c>
      <c r="C4089" s="237" t="s">
        <v>7415</v>
      </c>
      <c r="D4089" s="240" t="str">
        <f t="shared" si="675"/>
        <v>シャカイフクシホウジンコウセイカイ</v>
      </c>
      <c r="E4089" s="237" t="s">
        <v>7416</v>
      </c>
      <c r="F4089" s="237" t="str">
        <f t="shared" si="676"/>
        <v>989</v>
      </c>
      <c r="G4089" s="237" t="str">
        <f t="shared" si="677"/>
        <v>3122</v>
      </c>
      <c r="H4089" s="237" t="s">
        <v>17248</v>
      </c>
      <c r="I4089" s="237" t="str">
        <f t="shared" si="678"/>
        <v>仙台市青葉区栗生１丁目２５番地１</v>
      </c>
      <c r="J4089" s="237" t="s">
        <v>7418</v>
      </c>
      <c r="K4089" s="237" t="s">
        <v>7419</v>
      </c>
      <c r="L4089" s="237" t="s">
        <v>248</v>
      </c>
      <c r="M4089" s="237" t="s">
        <v>17249</v>
      </c>
      <c r="N4089" s="237" t="s">
        <v>7425</v>
      </c>
      <c r="O4089" s="237" t="s">
        <v>7426</v>
      </c>
      <c r="P4089" s="237" t="s">
        <v>7416</v>
      </c>
      <c r="Q4089" s="237" t="s">
        <v>6875</v>
      </c>
      <c r="R4089" s="237" t="s">
        <v>7427</v>
      </c>
      <c r="S4089" s="237" t="s">
        <v>17251</v>
      </c>
      <c r="T4089" s="237" t="s">
        <v>17252</v>
      </c>
      <c r="U4089" s="237" t="s">
        <v>17253</v>
      </c>
      <c r="V4089" s="237" t="s">
        <v>114</v>
      </c>
      <c r="W4089" s="237"/>
      <c r="X4089" s="237"/>
      <c r="Y4089" s="237" t="s">
        <v>7425</v>
      </c>
      <c r="Z4089" s="237" t="s">
        <v>7426</v>
      </c>
      <c r="AA4089" s="237" t="str">
        <f t="shared" si="679"/>
        <v>パートナークラブ</v>
      </c>
      <c r="AB4089" s="237" t="s">
        <v>7416</v>
      </c>
      <c r="AC4089" s="237" t="str">
        <f t="shared" si="680"/>
        <v>989</v>
      </c>
      <c r="AD4089" s="237" t="str">
        <f t="shared" si="681"/>
        <v>3122</v>
      </c>
      <c r="AE4089" s="237" t="s">
        <v>6875</v>
      </c>
      <c r="AF4089" s="237" t="s">
        <v>7427</v>
      </c>
      <c r="AG4089" s="237" t="str">
        <f t="shared" si="682"/>
        <v>仙台市青葉区栗生２丁目１０－１０</v>
      </c>
      <c r="AH4089" s="237" t="s">
        <v>7428</v>
      </c>
      <c r="AI4089" s="237" t="s">
        <v>7428</v>
      </c>
      <c r="AJ4089" s="237" t="s">
        <v>260</v>
      </c>
    </row>
    <row r="4090" spans="1:36">
      <c r="A4090" s="237" t="str">
        <f t="shared" si="674"/>
        <v>0455101485児童発達支援</v>
      </c>
      <c r="B4090" s="237" t="s">
        <v>7490</v>
      </c>
      <c r="C4090" s="237" t="s">
        <v>7491</v>
      </c>
      <c r="D4090" s="240" t="str">
        <f t="shared" si="675"/>
        <v>トクテイヒエイリカツドウホウジンショウキボタキノウガタセイカツシエンシツエポック</v>
      </c>
      <c r="E4090" s="237" t="s">
        <v>7492</v>
      </c>
      <c r="F4090" s="237" t="str">
        <f t="shared" si="676"/>
        <v>983</v>
      </c>
      <c r="G4090" s="237" t="str">
        <f t="shared" si="677"/>
        <v>0005</v>
      </c>
      <c r="H4090" s="237" t="s">
        <v>17254</v>
      </c>
      <c r="I4090" s="237" t="str">
        <f t="shared" si="678"/>
        <v>仙台市宮城野区福室七丁目15番16号</v>
      </c>
      <c r="J4090" s="237" t="s">
        <v>7494</v>
      </c>
      <c r="K4090" s="237" t="s">
        <v>7494</v>
      </c>
      <c r="L4090" s="237" t="s">
        <v>248</v>
      </c>
      <c r="M4090" s="237" t="s">
        <v>17255</v>
      </c>
      <c r="N4090" s="237" t="s">
        <v>7496</v>
      </c>
      <c r="O4090" s="237" t="s">
        <v>7497</v>
      </c>
      <c r="P4090" s="237" t="s">
        <v>608</v>
      </c>
      <c r="Q4090" s="237" t="s">
        <v>6875</v>
      </c>
      <c r="R4090" s="237" t="s">
        <v>7498</v>
      </c>
      <c r="S4090" s="237" t="s">
        <v>7494</v>
      </c>
      <c r="T4090" s="237" t="s">
        <v>7494</v>
      </c>
      <c r="U4090" s="237" t="s">
        <v>17256</v>
      </c>
      <c r="V4090" s="237" t="s">
        <v>112</v>
      </c>
      <c r="W4090" s="237" t="s">
        <v>15933</v>
      </c>
      <c r="X4090" s="237"/>
      <c r="Y4090" s="237" t="s">
        <v>7496</v>
      </c>
      <c r="Z4090" s="237" t="s">
        <v>7497</v>
      </c>
      <c r="AA4090" s="237" t="str">
        <f t="shared" si="679"/>
        <v>アイアイオダワラ</v>
      </c>
      <c r="AB4090" s="237" t="s">
        <v>608</v>
      </c>
      <c r="AC4090" s="237" t="str">
        <f t="shared" si="680"/>
        <v>980</v>
      </c>
      <c r="AD4090" s="237" t="str">
        <f t="shared" si="681"/>
        <v>0003</v>
      </c>
      <c r="AE4090" s="237" t="s">
        <v>6875</v>
      </c>
      <c r="AF4090" s="237" t="s">
        <v>7498</v>
      </c>
      <c r="AG4090" s="237" t="str">
        <f t="shared" si="682"/>
        <v>仙台市青葉区小田原５丁目１－１９</v>
      </c>
      <c r="AH4090" s="237" t="s">
        <v>7494</v>
      </c>
      <c r="AI4090" s="237" t="s">
        <v>7494</v>
      </c>
      <c r="AJ4090" s="237" t="s">
        <v>332</v>
      </c>
    </row>
    <row r="4091" spans="1:36">
      <c r="A4091" s="237" t="str">
        <f t="shared" si="674"/>
        <v>0455101493放課後等デイサービス</v>
      </c>
      <c r="B4091" s="237" t="s">
        <v>7490</v>
      </c>
      <c r="C4091" s="237" t="s">
        <v>7491</v>
      </c>
      <c r="D4091" s="240" t="str">
        <f t="shared" si="675"/>
        <v>トクテイヒエイリカツドウホウジンショウキボタキノウガタセイカツシエンシツエポック</v>
      </c>
      <c r="E4091" s="237" t="s">
        <v>7492</v>
      </c>
      <c r="F4091" s="237" t="str">
        <f t="shared" si="676"/>
        <v>983</v>
      </c>
      <c r="G4091" s="237" t="str">
        <f t="shared" si="677"/>
        <v>0005</v>
      </c>
      <c r="H4091" s="237" t="s">
        <v>17254</v>
      </c>
      <c r="I4091" s="237" t="str">
        <f t="shared" si="678"/>
        <v>仙台市宮城野区福室七丁目15番16号</v>
      </c>
      <c r="J4091" s="237" t="s">
        <v>7494</v>
      </c>
      <c r="K4091" s="237" t="s">
        <v>7494</v>
      </c>
      <c r="L4091" s="237" t="s">
        <v>248</v>
      </c>
      <c r="M4091" s="237" t="s">
        <v>17255</v>
      </c>
      <c r="N4091" s="237" t="s">
        <v>7496</v>
      </c>
      <c r="O4091" s="237" t="s">
        <v>7497</v>
      </c>
      <c r="P4091" s="237" t="s">
        <v>608</v>
      </c>
      <c r="Q4091" s="237" t="s">
        <v>6875</v>
      </c>
      <c r="R4091" s="237" t="s">
        <v>7498</v>
      </c>
      <c r="S4091" s="237" t="s">
        <v>7494</v>
      </c>
      <c r="T4091" s="237" t="s">
        <v>7494</v>
      </c>
      <c r="U4091" s="237" t="s">
        <v>17257</v>
      </c>
      <c r="V4091" s="237" t="s">
        <v>114</v>
      </c>
      <c r="W4091" s="237"/>
      <c r="X4091" s="237"/>
      <c r="Y4091" s="237" t="s">
        <v>7496</v>
      </c>
      <c r="Z4091" s="237" t="s">
        <v>7497</v>
      </c>
      <c r="AA4091" s="237" t="str">
        <f t="shared" si="679"/>
        <v>アイアイオダワラ</v>
      </c>
      <c r="AB4091" s="237" t="s">
        <v>608</v>
      </c>
      <c r="AC4091" s="237" t="str">
        <f t="shared" si="680"/>
        <v>980</v>
      </c>
      <c r="AD4091" s="237" t="str">
        <f t="shared" si="681"/>
        <v>0003</v>
      </c>
      <c r="AE4091" s="237" t="s">
        <v>6875</v>
      </c>
      <c r="AF4091" s="237" t="s">
        <v>7498</v>
      </c>
      <c r="AG4091" s="237" t="str">
        <f t="shared" si="682"/>
        <v>仙台市青葉区小田原５丁目１－１９</v>
      </c>
      <c r="AH4091" s="237" t="s">
        <v>7494</v>
      </c>
      <c r="AI4091" s="237" t="s">
        <v>7494</v>
      </c>
      <c r="AJ4091" s="237" t="s">
        <v>332</v>
      </c>
    </row>
    <row r="4092" spans="1:36">
      <c r="A4092" s="237" t="str">
        <f t="shared" si="674"/>
        <v>0455101501児童発達支援</v>
      </c>
      <c r="B4092" s="237" t="s">
        <v>7522</v>
      </c>
      <c r="C4092" s="237" t="s">
        <v>7523</v>
      </c>
      <c r="D4092" s="240" t="str">
        <f t="shared" si="675"/>
        <v>トクテイヒエイリカツドウホウジンミヤギハッタツショウガイサポートネット</v>
      </c>
      <c r="E4092" s="237" t="s">
        <v>7204</v>
      </c>
      <c r="F4092" s="237" t="str">
        <f t="shared" si="676"/>
        <v>981</v>
      </c>
      <c r="G4092" s="237" t="str">
        <f t="shared" si="677"/>
        <v>0904</v>
      </c>
      <c r="H4092" s="237" t="s">
        <v>17258</v>
      </c>
      <c r="I4092" s="237" t="str">
        <f t="shared" si="678"/>
        <v>仙台市青葉区旭ケ丘三丁目20番16号</v>
      </c>
      <c r="J4092" s="237" t="s">
        <v>17259</v>
      </c>
      <c r="K4092" s="237" t="s">
        <v>17260</v>
      </c>
      <c r="L4092" s="237" t="s">
        <v>901</v>
      </c>
      <c r="M4092" s="237" t="s">
        <v>7527</v>
      </c>
      <c r="N4092" s="237" t="s">
        <v>7528</v>
      </c>
      <c r="O4092" s="237" t="s">
        <v>17261</v>
      </c>
      <c r="P4092" s="237" t="s">
        <v>7159</v>
      </c>
      <c r="Q4092" s="237" t="s">
        <v>6875</v>
      </c>
      <c r="R4092" s="237" t="s">
        <v>17262</v>
      </c>
      <c r="S4092" s="237" t="s">
        <v>7525</v>
      </c>
      <c r="T4092" s="237" t="s">
        <v>7526</v>
      </c>
      <c r="U4092" s="237" t="s">
        <v>17263</v>
      </c>
      <c r="V4092" s="237" t="s">
        <v>112</v>
      </c>
      <c r="W4092" s="237" t="s">
        <v>15933</v>
      </c>
      <c r="X4092" s="237"/>
      <c r="Y4092" s="237" t="s">
        <v>7528</v>
      </c>
      <c r="Z4092" s="237" t="s">
        <v>17264</v>
      </c>
      <c r="AA4092" s="237" t="str">
        <f t="shared" si="679"/>
        <v>ヌクモリスペイスニジッコ</v>
      </c>
      <c r="AB4092" s="237" t="s">
        <v>7159</v>
      </c>
      <c r="AC4092" s="237" t="str">
        <f t="shared" si="680"/>
        <v>980</v>
      </c>
      <c r="AD4092" s="237" t="str">
        <f t="shared" si="681"/>
        <v>0013</v>
      </c>
      <c r="AE4092" s="237" t="s">
        <v>6875</v>
      </c>
      <c r="AF4092" s="237" t="s">
        <v>17262</v>
      </c>
      <c r="AG4092" s="237" t="str">
        <f t="shared" si="682"/>
        <v>仙台市青葉区花京院１丁目４－１</v>
      </c>
      <c r="AH4092" s="237" t="s">
        <v>7525</v>
      </c>
      <c r="AI4092" s="237" t="s">
        <v>7526</v>
      </c>
      <c r="AJ4092" s="237" t="s">
        <v>332</v>
      </c>
    </row>
    <row r="4093" spans="1:36">
      <c r="A4093" s="237" t="str">
        <f t="shared" si="674"/>
        <v>0455101519児童発達支援</v>
      </c>
      <c r="B4093" s="237" t="s">
        <v>7522</v>
      </c>
      <c r="C4093" s="237" t="s">
        <v>7523</v>
      </c>
      <c r="D4093" s="240" t="str">
        <f t="shared" si="675"/>
        <v>トクテイヒエイリカツドウホウジンミヤギハッタツショウガイサポートネット</v>
      </c>
      <c r="E4093" s="237" t="s">
        <v>7204</v>
      </c>
      <c r="F4093" s="237" t="str">
        <f t="shared" si="676"/>
        <v>981</v>
      </c>
      <c r="G4093" s="237" t="str">
        <f t="shared" si="677"/>
        <v>0904</v>
      </c>
      <c r="H4093" s="237" t="s">
        <v>17258</v>
      </c>
      <c r="I4093" s="237" t="str">
        <f t="shared" si="678"/>
        <v>仙台市青葉区旭ケ丘三丁目20番16号</v>
      </c>
      <c r="J4093" s="237" t="s">
        <v>17259</v>
      </c>
      <c r="K4093" s="237" t="s">
        <v>17260</v>
      </c>
      <c r="L4093" s="237" t="s">
        <v>901</v>
      </c>
      <c r="M4093" s="237" t="s">
        <v>7527</v>
      </c>
      <c r="N4093" s="237" t="s">
        <v>7528</v>
      </c>
      <c r="O4093" s="237" t="s">
        <v>17265</v>
      </c>
      <c r="P4093" s="237" t="s">
        <v>7204</v>
      </c>
      <c r="Q4093" s="237" t="s">
        <v>6875</v>
      </c>
      <c r="R4093" s="237" t="s">
        <v>17258</v>
      </c>
      <c r="S4093" s="237" t="s">
        <v>17259</v>
      </c>
      <c r="T4093" s="237" t="s">
        <v>17260</v>
      </c>
      <c r="U4093" s="237" t="s">
        <v>17266</v>
      </c>
      <c r="V4093" s="237" t="s">
        <v>112</v>
      </c>
      <c r="W4093" s="237" t="s">
        <v>15933</v>
      </c>
      <c r="X4093" s="237"/>
      <c r="Y4093" s="237" t="s">
        <v>7528</v>
      </c>
      <c r="Z4093" s="237" t="s">
        <v>17265</v>
      </c>
      <c r="AA4093" s="237" t="str">
        <f t="shared" si="679"/>
        <v>ヌクモリスペイス「ニジッコ」</v>
      </c>
      <c r="AB4093" s="237" t="s">
        <v>7204</v>
      </c>
      <c r="AC4093" s="237" t="str">
        <f t="shared" si="680"/>
        <v>981</v>
      </c>
      <c r="AD4093" s="237" t="str">
        <f t="shared" si="681"/>
        <v>0904</v>
      </c>
      <c r="AE4093" s="237" t="s">
        <v>6875</v>
      </c>
      <c r="AF4093" s="237" t="s">
        <v>17258</v>
      </c>
      <c r="AG4093" s="237" t="str">
        <f t="shared" si="682"/>
        <v>仙台市青葉区旭ケ丘三丁目20番16号</v>
      </c>
      <c r="AH4093" s="237" t="s">
        <v>17259</v>
      </c>
      <c r="AI4093" s="237" t="s">
        <v>17260</v>
      </c>
      <c r="AJ4093" s="237" t="s">
        <v>260</v>
      </c>
    </row>
    <row r="4094" spans="1:36">
      <c r="A4094" s="237" t="str">
        <f t="shared" si="674"/>
        <v>0455101519放課後等デイサービス</v>
      </c>
      <c r="B4094" s="237" t="s">
        <v>7522</v>
      </c>
      <c r="C4094" s="237" t="s">
        <v>7523</v>
      </c>
      <c r="D4094" s="240" t="str">
        <f t="shared" si="675"/>
        <v>トクテイヒエイリカツドウホウジンミヤギハッタツショウガイサポートネット</v>
      </c>
      <c r="E4094" s="237" t="s">
        <v>7204</v>
      </c>
      <c r="F4094" s="237" t="str">
        <f t="shared" si="676"/>
        <v>981</v>
      </c>
      <c r="G4094" s="237" t="str">
        <f t="shared" si="677"/>
        <v>0904</v>
      </c>
      <c r="H4094" s="237" t="s">
        <v>17258</v>
      </c>
      <c r="I4094" s="237" t="str">
        <f t="shared" si="678"/>
        <v>仙台市青葉区旭ケ丘三丁目20番16号</v>
      </c>
      <c r="J4094" s="237" t="s">
        <v>17259</v>
      </c>
      <c r="K4094" s="237" t="s">
        <v>17260</v>
      </c>
      <c r="L4094" s="237" t="s">
        <v>901</v>
      </c>
      <c r="M4094" s="237" t="s">
        <v>7527</v>
      </c>
      <c r="N4094" s="237" t="s">
        <v>7528</v>
      </c>
      <c r="O4094" s="237" t="s">
        <v>17265</v>
      </c>
      <c r="P4094" s="237" t="s">
        <v>7204</v>
      </c>
      <c r="Q4094" s="237" t="s">
        <v>6875</v>
      </c>
      <c r="R4094" s="237" t="s">
        <v>17258</v>
      </c>
      <c r="S4094" s="237" t="s">
        <v>17259</v>
      </c>
      <c r="T4094" s="237" t="s">
        <v>17260</v>
      </c>
      <c r="U4094" s="237" t="s">
        <v>17266</v>
      </c>
      <c r="V4094" s="237" t="s">
        <v>114</v>
      </c>
      <c r="W4094" s="237"/>
      <c r="X4094" s="237"/>
      <c r="Y4094" s="237" t="s">
        <v>7528</v>
      </c>
      <c r="Z4094" s="237" t="s">
        <v>17265</v>
      </c>
      <c r="AA4094" s="237" t="str">
        <f t="shared" si="679"/>
        <v>ヌクモリスペイス「ニジッコ」</v>
      </c>
      <c r="AB4094" s="237" t="s">
        <v>7204</v>
      </c>
      <c r="AC4094" s="237" t="str">
        <f t="shared" si="680"/>
        <v>981</v>
      </c>
      <c r="AD4094" s="237" t="str">
        <f t="shared" si="681"/>
        <v>0904</v>
      </c>
      <c r="AE4094" s="237" t="s">
        <v>6875</v>
      </c>
      <c r="AF4094" s="237" t="s">
        <v>17258</v>
      </c>
      <c r="AG4094" s="237" t="str">
        <f t="shared" si="682"/>
        <v>仙台市青葉区旭ケ丘三丁目20番16号</v>
      </c>
      <c r="AH4094" s="237" t="s">
        <v>17259</v>
      </c>
      <c r="AI4094" s="237" t="s">
        <v>17260</v>
      </c>
      <c r="AJ4094" s="237" t="s">
        <v>332</v>
      </c>
    </row>
    <row r="4095" spans="1:36">
      <c r="A4095" s="237" t="str">
        <f t="shared" si="674"/>
        <v>0455101527児童発達支援</v>
      </c>
      <c r="B4095" s="237" t="s">
        <v>7624</v>
      </c>
      <c r="C4095" s="237" t="s">
        <v>7625</v>
      </c>
      <c r="D4095" s="240" t="str">
        <f t="shared" si="675"/>
        <v>イッパンシャダンホウジンユウユウカイ</v>
      </c>
      <c r="E4095" s="237" t="s">
        <v>7473</v>
      </c>
      <c r="F4095" s="237" t="str">
        <f t="shared" si="676"/>
        <v>981</v>
      </c>
      <c r="G4095" s="237" t="str">
        <f t="shared" si="677"/>
        <v>0923</v>
      </c>
      <c r="H4095" s="237" t="s">
        <v>16207</v>
      </c>
      <c r="I4095" s="237" t="str">
        <f t="shared" si="678"/>
        <v>仙台市青葉区東勝山三丁目３２番１０号</v>
      </c>
      <c r="J4095" s="237" t="s">
        <v>2268</v>
      </c>
      <c r="K4095" s="237" t="s">
        <v>7627</v>
      </c>
      <c r="L4095" s="237" t="s">
        <v>901</v>
      </c>
      <c r="M4095" s="237" t="s">
        <v>7628</v>
      </c>
      <c r="N4095" s="237" t="s">
        <v>7629</v>
      </c>
      <c r="O4095" s="237" t="s">
        <v>7630</v>
      </c>
      <c r="P4095" s="237" t="s">
        <v>7473</v>
      </c>
      <c r="Q4095" s="237" t="s">
        <v>6875</v>
      </c>
      <c r="R4095" s="237" t="s">
        <v>17267</v>
      </c>
      <c r="S4095" s="237" t="s">
        <v>2263</v>
      </c>
      <c r="T4095" s="237"/>
      <c r="U4095" s="237" t="s">
        <v>17268</v>
      </c>
      <c r="V4095" s="237" t="s">
        <v>112</v>
      </c>
      <c r="W4095" s="237" t="s">
        <v>15933</v>
      </c>
      <c r="X4095" s="237"/>
      <c r="Y4095" s="237" t="s">
        <v>7629</v>
      </c>
      <c r="Z4095" s="237" t="s">
        <v>7630</v>
      </c>
      <c r="AA4095" s="237" t="str">
        <f t="shared" si="679"/>
        <v>アンド　ユー</v>
      </c>
      <c r="AB4095" s="237" t="s">
        <v>7473</v>
      </c>
      <c r="AC4095" s="237" t="str">
        <f t="shared" si="680"/>
        <v>981</v>
      </c>
      <c r="AD4095" s="237" t="str">
        <f t="shared" si="681"/>
        <v>0923</v>
      </c>
      <c r="AE4095" s="237" t="s">
        <v>6875</v>
      </c>
      <c r="AF4095" s="237" t="s">
        <v>17267</v>
      </c>
      <c r="AG4095" s="237" t="str">
        <f t="shared" si="682"/>
        <v>仙台市青葉区東勝山３丁目７番３８号</v>
      </c>
      <c r="AH4095" s="237" t="s">
        <v>2263</v>
      </c>
      <c r="AI4095" s="237"/>
      <c r="AJ4095" s="237" t="s">
        <v>332</v>
      </c>
    </row>
    <row r="4096" spans="1:36">
      <c r="A4096" s="237" t="str">
        <f t="shared" si="674"/>
        <v>0455101535放課後等デイサービス</v>
      </c>
      <c r="B4096" s="237" t="s">
        <v>7624</v>
      </c>
      <c r="C4096" s="237" t="s">
        <v>7625</v>
      </c>
      <c r="D4096" s="240" t="str">
        <f t="shared" si="675"/>
        <v>イッパンシャダンホウジンユウユウカイ</v>
      </c>
      <c r="E4096" s="237" t="s">
        <v>7473</v>
      </c>
      <c r="F4096" s="237" t="str">
        <f t="shared" si="676"/>
        <v>981</v>
      </c>
      <c r="G4096" s="237" t="str">
        <f t="shared" si="677"/>
        <v>0923</v>
      </c>
      <c r="H4096" s="237" t="s">
        <v>16207</v>
      </c>
      <c r="I4096" s="237" t="str">
        <f t="shared" si="678"/>
        <v>仙台市青葉区東勝山三丁目３２番１０号</v>
      </c>
      <c r="J4096" s="237" t="s">
        <v>2268</v>
      </c>
      <c r="K4096" s="237" t="s">
        <v>7627</v>
      </c>
      <c r="L4096" s="237" t="s">
        <v>901</v>
      </c>
      <c r="M4096" s="237" t="s">
        <v>7628</v>
      </c>
      <c r="N4096" s="237" t="s">
        <v>7629</v>
      </c>
      <c r="O4096" s="237" t="s">
        <v>7629</v>
      </c>
      <c r="P4096" s="237" t="s">
        <v>7473</v>
      </c>
      <c r="Q4096" s="237" t="s">
        <v>6875</v>
      </c>
      <c r="R4096" s="237" t="s">
        <v>17269</v>
      </c>
      <c r="S4096" s="237" t="s">
        <v>7627</v>
      </c>
      <c r="T4096" s="237" t="s">
        <v>16209</v>
      </c>
      <c r="U4096" s="237" t="s">
        <v>17270</v>
      </c>
      <c r="V4096" s="237" t="s">
        <v>114</v>
      </c>
      <c r="W4096" s="237"/>
      <c r="X4096" s="237"/>
      <c r="Y4096" s="237" t="s">
        <v>7629</v>
      </c>
      <c r="Z4096" s="237" t="s">
        <v>7630</v>
      </c>
      <c r="AA4096" s="237" t="str">
        <f t="shared" si="679"/>
        <v>アンド　ユー</v>
      </c>
      <c r="AB4096" s="237" t="s">
        <v>7473</v>
      </c>
      <c r="AC4096" s="237" t="str">
        <f t="shared" si="680"/>
        <v>981</v>
      </c>
      <c r="AD4096" s="237" t="str">
        <f t="shared" si="681"/>
        <v>0923</v>
      </c>
      <c r="AE4096" s="237" t="s">
        <v>6875</v>
      </c>
      <c r="AF4096" s="237" t="s">
        <v>17267</v>
      </c>
      <c r="AG4096" s="237" t="str">
        <f t="shared" si="682"/>
        <v>仙台市青葉区東勝山３丁目７番３８号</v>
      </c>
      <c r="AH4096" s="237" t="s">
        <v>2268</v>
      </c>
      <c r="AI4096" s="237" t="s">
        <v>16209</v>
      </c>
      <c r="AJ4096" s="237" t="s">
        <v>332</v>
      </c>
    </row>
    <row r="4097" spans="1:36">
      <c r="A4097" s="237" t="str">
        <f t="shared" si="674"/>
        <v>0455101543児童発達支援</v>
      </c>
      <c r="B4097" s="237" t="s">
        <v>2277</v>
      </c>
      <c r="C4097" s="237" t="s">
        <v>2278</v>
      </c>
      <c r="D4097" s="240" t="str">
        <f t="shared" si="675"/>
        <v>トクテイヒエイリカツドウホウジンヒヨコカイ</v>
      </c>
      <c r="E4097" s="237" t="s">
        <v>2279</v>
      </c>
      <c r="F4097" s="237" t="str">
        <f t="shared" si="676"/>
        <v>989</v>
      </c>
      <c r="G4097" s="237" t="str">
        <f t="shared" si="677"/>
        <v>2432</v>
      </c>
      <c r="H4097" s="237" t="s">
        <v>2280</v>
      </c>
      <c r="I4097" s="237" t="str">
        <f t="shared" si="678"/>
        <v>岩沼市中央三丁目２番３号</v>
      </c>
      <c r="J4097" s="237" t="s">
        <v>2281</v>
      </c>
      <c r="K4097" s="237" t="s">
        <v>2282</v>
      </c>
      <c r="L4097" s="237" t="s">
        <v>248</v>
      </c>
      <c r="M4097" s="237" t="s">
        <v>2283</v>
      </c>
      <c r="N4097" s="237" t="s">
        <v>7706</v>
      </c>
      <c r="O4097" s="237" t="s">
        <v>17271</v>
      </c>
      <c r="P4097" s="237" t="s">
        <v>7416</v>
      </c>
      <c r="Q4097" s="237" t="s">
        <v>6875</v>
      </c>
      <c r="R4097" s="237" t="s">
        <v>17272</v>
      </c>
      <c r="S4097" s="237" t="s">
        <v>17273</v>
      </c>
      <c r="T4097" s="237" t="s">
        <v>7710</v>
      </c>
      <c r="U4097" s="237" t="s">
        <v>17274</v>
      </c>
      <c r="V4097" s="237" t="s">
        <v>112</v>
      </c>
      <c r="W4097" s="237" t="s">
        <v>15933</v>
      </c>
      <c r="X4097" s="237"/>
      <c r="Y4097" s="237" t="s">
        <v>7706</v>
      </c>
      <c r="Z4097" s="237" t="s">
        <v>17271</v>
      </c>
      <c r="AA4097" s="237" t="str">
        <f t="shared" si="679"/>
        <v>ピッピクリウ</v>
      </c>
      <c r="AB4097" s="237" t="s">
        <v>7416</v>
      </c>
      <c r="AC4097" s="237" t="str">
        <f t="shared" si="680"/>
        <v>989</v>
      </c>
      <c r="AD4097" s="237" t="str">
        <f t="shared" si="681"/>
        <v>3122</v>
      </c>
      <c r="AE4097" s="237" t="s">
        <v>6875</v>
      </c>
      <c r="AF4097" s="237" t="s">
        <v>17275</v>
      </c>
      <c r="AG4097" s="237" t="str">
        <f t="shared" si="682"/>
        <v>仙台市青葉区栗生五丁目８－１０</v>
      </c>
      <c r="AH4097" s="237" t="s">
        <v>17273</v>
      </c>
      <c r="AI4097" s="237" t="s">
        <v>7710</v>
      </c>
      <c r="AJ4097" s="237" t="s">
        <v>332</v>
      </c>
    </row>
    <row r="4098" spans="1:36">
      <c r="A4098" s="237" t="str">
        <f t="shared" si="674"/>
        <v>0455101550児童発達支援</v>
      </c>
      <c r="B4098" s="237" t="s">
        <v>2277</v>
      </c>
      <c r="C4098" s="237" t="s">
        <v>2278</v>
      </c>
      <c r="D4098" s="240" t="str">
        <f t="shared" si="675"/>
        <v>トクテイヒエイリカツドウホウジンヒヨコカイ</v>
      </c>
      <c r="E4098" s="237" t="s">
        <v>2279</v>
      </c>
      <c r="F4098" s="237" t="str">
        <f t="shared" si="676"/>
        <v>989</v>
      </c>
      <c r="G4098" s="237" t="str">
        <f t="shared" si="677"/>
        <v>2432</v>
      </c>
      <c r="H4098" s="237" t="s">
        <v>2280</v>
      </c>
      <c r="I4098" s="237" t="str">
        <f t="shared" si="678"/>
        <v>岩沼市中央三丁目２番３号</v>
      </c>
      <c r="J4098" s="237" t="s">
        <v>2281</v>
      </c>
      <c r="K4098" s="237" t="s">
        <v>2282</v>
      </c>
      <c r="L4098" s="237" t="s">
        <v>248</v>
      </c>
      <c r="M4098" s="237" t="s">
        <v>2283</v>
      </c>
      <c r="N4098" s="237" t="s">
        <v>7706</v>
      </c>
      <c r="O4098" s="237" t="s">
        <v>17271</v>
      </c>
      <c r="P4098" s="237" t="s">
        <v>7416</v>
      </c>
      <c r="Q4098" s="237" t="s">
        <v>6875</v>
      </c>
      <c r="R4098" s="237" t="s">
        <v>17272</v>
      </c>
      <c r="S4098" s="237" t="s">
        <v>17273</v>
      </c>
      <c r="T4098" s="237" t="s">
        <v>7710</v>
      </c>
      <c r="U4098" s="237" t="s">
        <v>17276</v>
      </c>
      <c r="V4098" s="237" t="s">
        <v>112</v>
      </c>
      <c r="W4098" s="237" t="s">
        <v>15933</v>
      </c>
      <c r="X4098" s="237"/>
      <c r="Y4098" s="237" t="s">
        <v>7706</v>
      </c>
      <c r="Z4098" s="237" t="s">
        <v>17271</v>
      </c>
      <c r="AA4098" s="237" t="str">
        <f t="shared" si="679"/>
        <v>ピッピクリウ</v>
      </c>
      <c r="AB4098" s="237" t="s">
        <v>7416</v>
      </c>
      <c r="AC4098" s="237" t="str">
        <f t="shared" si="680"/>
        <v>989</v>
      </c>
      <c r="AD4098" s="237" t="str">
        <f t="shared" si="681"/>
        <v>3122</v>
      </c>
      <c r="AE4098" s="237" t="s">
        <v>6875</v>
      </c>
      <c r="AF4098" s="237" t="s">
        <v>17272</v>
      </c>
      <c r="AG4098" s="237" t="str">
        <f t="shared" si="682"/>
        <v>仙台市青葉区栗生五丁目15番地の2グリーンハウスＢ</v>
      </c>
      <c r="AH4098" s="237" t="s">
        <v>17273</v>
      </c>
      <c r="AI4098" s="237" t="s">
        <v>7710</v>
      </c>
      <c r="AJ4098" s="237" t="s">
        <v>332</v>
      </c>
    </row>
    <row r="4099" spans="1:36">
      <c r="A4099" s="237" t="str">
        <f t="shared" si="674"/>
        <v>0455101550放課後等デイサービス</v>
      </c>
      <c r="B4099" s="237" t="s">
        <v>2277</v>
      </c>
      <c r="C4099" s="237" t="s">
        <v>2278</v>
      </c>
      <c r="D4099" s="240" t="str">
        <f t="shared" si="675"/>
        <v>トクテイヒエイリカツドウホウジンヒヨコカイ</v>
      </c>
      <c r="E4099" s="237" t="s">
        <v>2279</v>
      </c>
      <c r="F4099" s="237" t="str">
        <f t="shared" si="676"/>
        <v>989</v>
      </c>
      <c r="G4099" s="237" t="str">
        <f t="shared" si="677"/>
        <v>2432</v>
      </c>
      <c r="H4099" s="237" t="s">
        <v>2280</v>
      </c>
      <c r="I4099" s="237" t="str">
        <f t="shared" si="678"/>
        <v>岩沼市中央三丁目２番３号</v>
      </c>
      <c r="J4099" s="237" t="s">
        <v>2281</v>
      </c>
      <c r="K4099" s="237" t="s">
        <v>2282</v>
      </c>
      <c r="L4099" s="237" t="s">
        <v>248</v>
      </c>
      <c r="M4099" s="237" t="s">
        <v>2283</v>
      </c>
      <c r="N4099" s="237" t="s">
        <v>7706</v>
      </c>
      <c r="O4099" s="237" t="s">
        <v>17271</v>
      </c>
      <c r="P4099" s="237" t="s">
        <v>7416</v>
      </c>
      <c r="Q4099" s="237" t="s">
        <v>6875</v>
      </c>
      <c r="R4099" s="237" t="s">
        <v>17272</v>
      </c>
      <c r="S4099" s="237" t="s">
        <v>17273</v>
      </c>
      <c r="T4099" s="237" t="s">
        <v>7710</v>
      </c>
      <c r="U4099" s="237" t="s">
        <v>17276</v>
      </c>
      <c r="V4099" s="237" t="s">
        <v>114</v>
      </c>
      <c r="W4099" s="237"/>
      <c r="X4099" s="237"/>
      <c r="Y4099" s="237" t="s">
        <v>7706</v>
      </c>
      <c r="Z4099" s="237" t="s">
        <v>17271</v>
      </c>
      <c r="AA4099" s="237" t="str">
        <f t="shared" si="679"/>
        <v>ピッピクリウ</v>
      </c>
      <c r="AB4099" s="237" t="s">
        <v>7416</v>
      </c>
      <c r="AC4099" s="237" t="str">
        <f t="shared" si="680"/>
        <v>989</v>
      </c>
      <c r="AD4099" s="237" t="str">
        <f t="shared" si="681"/>
        <v>3122</v>
      </c>
      <c r="AE4099" s="237" t="s">
        <v>6875</v>
      </c>
      <c r="AF4099" s="237" t="s">
        <v>17272</v>
      </c>
      <c r="AG4099" s="237" t="str">
        <f t="shared" si="682"/>
        <v>仙台市青葉区栗生五丁目15番地の2グリーンハウスＢ</v>
      </c>
      <c r="AH4099" s="237" t="s">
        <v>17273</v>
      </c>
      <c r="AI4099" s="237" t="s">
        <v>7710</v>
      </c>
      <c r="AJ4099" s="237" t="s">
        <v>332</v>
      </c>
    </row>
    <row r="4100" spans="1:36">
      <c r="A4100" s="237" t="str">
        <f t="shared" si="674"/>
        <v>0455101568児童発達支援</v>
      </c>
      <c r="B4100" s="237" t="s">
        <v>7061</v>
      </c>
      <c r="C4100" s="237" t="s">
        <v>7062</v>
      </c>
      <c r="D4100" s="240" t="str">
        <f t="shared" si="675"/>
        <v>ユウゲンカイシャヒダマリカイゴ</v>
      </c>
      <c r="E4100" s="237" t="s">
        <v>7063</v>
      </c>
      <c r="F4100" s="237" t="str">
        <f t="shared" si="676"/>
        <v>981</v>
      </c>
      <c r="G4100" s="237" t="str">
        <f t="shared" si="677"/>
        <v>3222</v>
      </c>
      <c r="H4100" s="237" t="s">
        <v>7064</v>
      </c>
      <c r="I4100" s="237" t="str">
        <f t="shared" si="678"/>
        <v>仙台市泉区住吉台東五丁目５番地の８</v>
      </c>
      <c r="J4100" s="237" t="s">
        <v>17241</v>
      </c>
      <c r="K4100" s="237" t="s">
        <v>12827</v>
      </c>
      <c r="L4100" s="237" t="s">
        <v>339</v>
      </c>
      <c r="M4100" s="237" t="s">
        <v>7067</v>
      </c>
      <c r="N4100" s="237" t="s">
        <v>7803</v>
      </c>
      <c r="O4100" s="237" t="s">
        <v>7804</v>
      </c>
      <c r="P4100" s="237" t="s">
        <v>7805</v>
      </c>
      <c r="Q4100" s="237" t="s">
        <v>6875</v>
      </c>
      <c r="R4100" s="237" t="s">
        <v>17277</v>
      </c>
      <c r="S4100" s="237"/>
      <c r="T4100" s="237"/>
      <c r="U4100" s="237" t="s">
        <v>17278</v>
      </c>
      <c r="V4100" s="237" t="s">
        <v>112</v>
      </c>
      <c r="W4100" s="237" t="s">
        <v>15933</v>
      </c>
      <c r="X4100" s="237"/>
      <c r="Y4100" s="237" t="s">
        <v>7803</v>
      </c>
      <c r="Z4100" s="237" t="s">
        <v>7804</v>
      </c>
      <c r="AA4100" s="237" t="str">
        <f t="shared" si="679"/>
        <v>ホウカゴヒロバキラリ</v>
      </c>
      <c r="AB4100" s="237" t="s">
        <v>7805</v>
      </c>
      <c r="AC4100" s="237" t="str">
        <f t="shared" si="680"/>
        <v>989</v>
      </c>
      <c r="AD4100" s="237" t="str">
        <f t="shared" si="681"/>
        <v>3128</v>
      </c>
      <c r="AE4100" s="237" t="s">
        <v>6875</v>
      </c>
      <c r="AF4100" s="237" t="s">
        <v>17277</v>
      </c>
      <c r="AG4100" s="237" t="str">
        <f t="shared" si="682"/>
        <v>仙台市青葉区愛子中央三丁目２０－１</v>
      </c>
      <c r="AH4100" s="237" t="s">
        <v>7807</v>
      </c>
      <c r="AI4100" s="237" t="s">
        <v>7808</v>
      </c>
      <c r="AJ4100" s="237" t="s">
        <v>332</v>
      </c>
    </row>
    <row r="4101" spans="1:36">
      <c r="A4101" s="237" t="str">
        <f t="shared" si="674"/>
        <v>0455101576放課後等デイサービス</v>
      </c>
      <c r="B4101" s="237" t="s">
        <v>7061</v>
      </c>
      <c r="C4101" s="237" t="s">
        <v>7062</v>
      </c>
      <c r="D4101" s="240" t="str">
        <f t="shared" si="675"/>
        <v>ユウゲンカイシャヒダマリカイゴ</v>
      </c>
      <c r="E4101" s="237" t="s">
        <v>7063</v>
      </c>
      <c r="F4101" s="237" t="str">
        <f t="shared" si="676"/>
        <v>981</v>
      </c>
      <c r="G4101" s="237" t="str">
        <f t="shared" si="677"/>
        <v>3222</v>
      </c>
      <c r="H4101" s="237" t="s">
        <v>7064</v>
      </c>
      <c r="I4101" s="237" t="str">
        <f t="shared" si="678"/>
        <v>仙台市泉区住吉台東五丁目５番地の８</v>
      </c>
      <c r="J4101" s="237" t="s">
        <v>17241</v>
      </c>
      <c r="K4101" s="237" t="s">
        <v>12827</v>
      </c>
      <c r="L4101" s="237" t="s">
        <v>339</v>
      </c>
      <c r="M4101" s="237" t="s">
        <v>7067</v>
      </c>
      <c r="N4101" s="237" t="s">
        <v>17279</v>
      </c>
      <c r="O4101" s="237" t="s">
        <v>17280</v>
      </c>
      <c r="P4101" s="237" t="s">
        <v>7805</v>
      </c>
      <c r="Q4101" s="237" t="s">
        <v>6875</v>
      </c>
      <c r="R4101" s="237" t="s">
        <v>17277</v>
      </c>
      <c r="S4101" s="237" t="s">
        <v>7807</v>
      </c>
      <c r="T4101" s="237" t="s">
        <v>7808</v>
      </c>
      <c r="U4101" s="237" t="s">
        <v>17281</v>
      </c>
      <c r="V4101" s="237" t="s">
        <v>114</v>
      </c>
      <c r="W4101" s="237"/>
      <c r="X4101" s="237"/>
      <c r="Y4101" s="237" t="s">
        <v>17279</v>
      </c>
      <c r="Z4101" s="237" t="s">
        <v>17280</v>
      </c>
      <c r="AA4101" s="237" t="str">
        <f t="shared" si="679"/>
        <v>ホウカゴヒロバキラリアヤシ</v>
      </c>
      <c r="AB4101" s="237" t="s">
        <v>7805</v>
      </c>
      <c r="AC4101" s="237" t="str">
        <f t="shared" si="680"/>
        <v>989</v>
      </c>
      <c r="AD4101" s="237" t="str">
        <f t="shared" si="681"/>
        <v>3128</v>
      </c>
      <c r="AE4101" s="237" t="s">
        <v>6875</v>
      </c>
      <c r="AF4101" s="237" t="s">
        <v>17277</v>
      </c>
      <c r="AG4101" s="237" t="str">
        <f t="shared" si="682"/>
        <v>仙台市青葉区愛子中央三丁目２０－１</v>
      </c>
      <c r="AH4101" s="237" t="s">
        <v>7807</v>
      </c>
      <c r="AI4101" s="237" t="s">
        <v>7808</v>
      </c>
      <c r="AJ4101" s="237" t="s">
        <v>332</v>
      </c>
    </row>
    <row r="4102" spans="1:36">
      <c r="A4102" s="237" t="str">
        <f t="shared" si="674"/>
        <v>0455101584児童発達支援</v>
      </c>
      <c r="B4102" s="237" t="s">
        <v>7810</v>
      </c>
      <c r="C4102" s="237" t="s">
        <v>7811</v>
      </c>
      <c r="D4102" s="240" t="str">
        <f t="shared" si="675"/>
        <v>イッパンシャダンホウジンブレイン・ユニークス</v>
      </c>
      <c r="E4102" s="237" t="s">
        <v>7533</v>
      </c>
      <c r="F4102" s="237" t="str">
        <f t="shared" si="676"/>
        <v>980</v>
      </c>
      <c r="G4102" s="237" t="str">
        <f t="shared" si="677"/>
        <v>0804</v>
      </c>
      <c r="H4102" s="237" t="s">
        <v>17282</v>
      </c>
      <c r="I4102" s="237" t="str">
        <f t="shared" si="678"/>
        <v>仙台市青葉区大町二丁目６番27号</v>
      </c>
      <c r="J4102" s="237" t="s">
        <v>7535</v>
      </c>
      <c r="K4102" s="237" t="s">
        <v>7813</v>
      </c>
      <c r="L4102" s="237" t="s">
        <v>901</v>
      </c>
      <c r="M4102" s="237" t="s">
        <v>7814</v>
      </c>
      <c r="N4102" s="237" t="s">
        <v>7819</v>
      </c>
      <c r="O4102" s="237" t="s">
        <v>17283</v>
      </c>
      <c r="P4102" s="237" t="s">
        <v>7533</v>
      </c>
      <c r="Q4102" s="237" t="s">
        <v>6875</v>
      </c>
      <c r="R4102" s="237" t="s">
        <v>17284</v>
      </c>
      <c r="S4102" s="237" t="s">
        <v>7525</v>
      </c>
      <c r="T4102" s="237" t="s">
        <v>7526</v>
      </c>
      <c r="U4102" s="237" t="s">
        <v>17285</v>
      </c>
      <c r="V4102" s="237" t="s">
        <v>112</v>
      </c>
      <c r="W4102" s="237" t="s">
        <v>15933</v>
      </c>
      <c r="X4102" s="237"/>
      <c r="Y4102" s="237" t="s">
        <v>7819</v>
      </c>
      <c r="Z4102" s="237" t="s">
        <v>17283</v>
      </c>
      <c r="AA4102" s="237" t="str">
        <f t="shared" si="679"/>
        <v>ハッタツシエントレーニングジム「シャーレ」</v>
      </c>
      <c r="AB4102" s="237" t="s">
        <v>7533</v>
      </c>
      <c r="AC4102" s="237" t="str">
        <f t="shared" si="680"/>
        <v>980</v>
      </c>
      <c r="AD4102" s="237" t="str">
        <f t="shared" si="681"/>
        <v>0804</v>
      </c>
      <c r="AE4102" s="237" t="s">
        <v>6875</v>
      </c>
      <c r="AF4102" s="237" t="s">
        <v>17284</v>
      </c>
      <c r="AG4102" s="237" t="str">
        <f t="shared" si="682"/>
        <v>仙台市青葉区大町２－６－２７　岡元ビル３階</v>
      </c>
      <c r="AH4102" s="237" t="s">
        <v>7525</v>
      </c>
      <c r="AI4102" s="237" t="s">
        <v>7526</v>
      </c>
      <c r="AJ4102" s="237" t="s">
        <v>332</v>
      </c>
    </row>
    <row r="4103" spans="1:36">
      <c r="A4103" s="237" t="str">
        <f t="shared" si="674"/>
        <v>0455101592放課後等デイサービス</v>
      </c>
      <c r="B4103" s="237" t="s">
        <v>7810</v>
      </c>
      <c r="C4103" s="237" t="s">
        <v>7811</v>
      </c>
      <c r="D4103" s="240" t="str">
        <f t="shared" si="675"/>
        <v>イッパンシャダンホウジンブレイン・ユニークス</v>
      </c>
      <c r="E4103" s="237" t="s">
        <v>7533</v>
      </c>
      <c r="F4103" s="237" t="str">
        <f t="shared" si="676"/>
        <v>980</v>
      </c>
      <c r="G4103" s="237" t="str">
        <f t="shared" si="677"/>
        <v>0804</v>
      </c>
      <c r="H4103" s="237" t="s">
        <v>17282</v>
      </c>
      <c r="I4103" s="237" t="str">
        <f t="shared" si="678"/>
        <v>仙台市青葉区大町二丁目６番27号</v>
      </c>
      <c r="J4103" s="237" t="s">
        <v>7535</v>
      </c>
      <c r="K4103" s="237" t="s">
        <v>7813</v>
      </c>
      <c r="L4103" s="237" t="s">
        <v>901</v>
      </c>
      <c r="M4103" s="237" t="s">
        <v>7814</v>
      </c>
      <c r="N4103" s="237" t="s">
        <v>7819</v>
      </c>
      <c r="O4103" s="237" t="s">
        <v>17283</v>
      </c>
      <c r="P4103" s="237" t="s">
        <v>7533</v>
      </c>
      <c r="Q4103" s="237" t="s">
        <v>6875</v>
      </c>
      <c r="R4103" s="237" t="s">
        <v>17284</v>
      </c>
      <c r="S4103" s="237" t="s">
        <v>7525</v>
      </c>
      <c r="T4103" s="237" t="s">
        <v>7526</v>
      </c>
      <c r="U4103" s="237" t="s">
        <v>17286</v>
      </c>
      <c r="V4103" s="237" t="s">
        <v>114</v>
      </c>
      <c r="W4103" s="237"/>
      <c r="X4103" s="237"/>
      <c r="Y4103" s="237" t="s">
        <v>7819</v>
      </c>
      <c r="Z4103" s="237" t="s">
        <v>17283</v>
      </c>
      <c r="AA4103" s="237" t="str">
        <f t="shared" si="679"/>
        <v>ハッタツシエントレーニングジム「シャーレ」</v>
      </c>
      <c r="AB4103" s="237" t="s">
        <v>7533</v>
      </c>
      <c r="AC4103" s="237" t="str">
        <f t="shared" si="680"/>
        <v>980</v>
      </c>
      <c r="AD4103" s="237" t="str">
        <f t="shared" si="681"/>
        <v>0804</v>
      </c>
      <c r="AE4103" s="237" t="s">
        <v>6875</v>
      </c>
      <c r="AF4103" s="237" t="s">
        <v>17284</v>
      </c>
      <c r="AG4103" s="237" t="str">
        <f t="shared" si="682"/>
        <v>仙台市青葉区大町２－６－２７　岡元ビル３階</v>
      </c>
      <c r="AH4103" s="237" t="s">
        <v>7525</v>
      </c>
      <c r="AI4103" s="237" t="s">
        <v>7526</v>
      </c>
      <c r="AJ4103" s="237" t="s">
        <v>260</v>
      </c>
    </row>
    <row r="4104" spans="1:36">
      <c r="A4104" s="237" t="str">
        <f t="shared" si="674"/>
        <v>0455101600児童発達支援</v>
      </c>
      <c r="B4104" s="237" t="s">
        <v>305</v>
      </c>
      <c r="C4104" s="237" t="s">
        <v>306</v>
      </c>
      <c r="D4104" s="240" t="str">
        <f t="shared" si="675"/>
        <v>シャカイフクシホウジントウホクフクシカイ</v>
      </c>
      <c r="E4104" s="237" t="s">
        <v>307</v>
      </c>
      <c r="F4104" s="237" t="str">
        <f t="shared" si="676"/>
        <v>989</v>
      </c>
      <c r="G4104" s="237" t="str">
        <f t="shared" si="677"/>
        <v>3201</v>
      </c>
      <c r="H4104" s="237" t="s">
        <v>17245</v>
      </c>
      <c r="I4104" s="237" t="str">
        <f t="shared" si="678"/>
        <v>仙台市青葉区国見ケ丘６丁目１４９番地１</v>
      </c>
      <c r="J4104" s="237" t="s">
        <v>7005</v>
      </c>
      <c r="K4104" s="237" t="s">
        <v>7006</v>
      </c>
      <c r="L4104" s="237" t="s">
        <v>248</v>
      </c>
      <c r="M4104" s="237" t="s">
        <v>311</v>
      </c>
      <c r="N4104" s="237" t="s">
        <v>7824</v>
      </c>
      <c r="O4104" s="237" t="s">
        <v>7825</v>
      </c>
      <c r="P4104" s="237" t="s">
        <v>1491</v>
      </c>
      <c r="Q4104" s="237" t="s">
        <v>6875</v>
      </c>
      <c r="R4104" s="237" t="s">
        <v>17287</v>
      </c>
      <c r="S4104" s="237" t="s">
        <v>7827</v>
      </c>
      <c r="T4104" s="237" t="s">
        <v>17288</v>
      </c>
      <c r="U4104" s="237" t="s">
        <v>17289</v>
      </c>
      <c r="V4104" s="237" t="s">
        <v>112</v>
      </c>
      <c r="W4104" s="237" t="s">
        <v>15933</v>
      </c>
      <c r="X4104" s="237"/>
      <c r="Y4104" s="237" t="s">
        <v>7824</v>
      </c>
      <c r="Z4104" s="237" t="s">
        <v>7825</v>
      </c>
      <c r="AA4104" s="237" t="str">
        <f t="shared" si="679"/>
        <v>センダンノモリユウトヤ</v>
      </c>
      <c r="AB4104" s="237" t="s">
        <v>1491</v>
      </c>
      <c r="AC4104" s="237" t="str">
        <f t="shared" si="680"/>
        <v>981</v>
      </c>
      <c r="AD4104" s="237" t="str">
        <f t="shared" si="681"/>
        <v>0954</v>
      </c>
      <c r="AE4104" s="237" t="s">
        <v>6875</v>
      </c>
      <c r="AF4104" s="237" t="s">
        <v>17287</v>
      </c>
      <c r="AG4104" s="237" t="str">
        <f t="shared" si="682"/>
        <v>仙台市青葉区川平三丁目３２－１１</v>
      </c>
      <c r="AH4104" s="237" t="s">
        <v>7827</v>
      </c>
      <c r="AI4104" s="237" t="s">
        <v>17288</v>
      </c>
      <c r="AJ4104" s="237" t="s">
        <v>332</v>
      </c>
    </row>
    <row r="4105" spans="1:36">
      <c r="A4105" s="237" t="str">
        <f t="shared" si="674"/>
        <v>0455101618放課後等デイサービス</v>
      </c>
      <c r="B4105" s="237" t="s">
        <v>305</v>
      </c>
      <c r="C4105" s="237" t="s">
        <v>306</v>
      </c>
      <c r="D4105" s="240" t="str">
        <f t="shared" si="675"/>
        <v>シャカイフクシホウジントウホクフクシカイ</v>
      </c>
      <c r="E4105" s="237" t="s">
        <v>307</v>
      </c>
      <c r="F4105" s="237" t="str">
        <f t="shared" si="676"/>
        <v>989</v>
      </c>
      <c r="G4105" s="237" t="str">
        <f t="shared" si="677"/>
        <v>3201</v>
      </c>
      <c r="H4105" s="237" t="s">
        <v>17245</v>
      </c>
      <c r="I4105" s="237" t="str">
        <f t="shared" si="678"/>
        <v>仙台市青葉区国見ケ丘６丁目１４９番地１</v>
      </c>
      <c r="J4105" s="237" t="s">
        <v>7005</v>
      </c>
      <c r="K4105" s="237" t="s">
        <v>7006</v>
      </c>
      <c r="L4105" s="237" t="s">
        <v>248</v>
      </c>
      <c r="M4105" s="237" t="s">
        <v>311</v>
      </c>
      <c r="N4105" s="237" t="s">
        <v>7824</v>
      </c>
      <c r="O4105" s="237" t="s">
        <v>7825</v>
      </c>
      <c r="P4105" s="237" t="s">
        <v>307</v>
      </c>
      <c r="Q4105" s="237" t="s">
        <v>6875</v>
      </c>
      <c r="R4105" s="237" t="s">
        <v>17290</v>
      </c>
      <c r="S4105" s="237" t="s">
        <v>7827</v>
      </c>
      <c r="T4105" s="237" t="s">
        <v>17288</v>
      </c>
      <c r="U4105" s="237" t="s">
        <v>17291</v>
      </c>
      <c r="V4105" s="237" t="s">
        <v>114</v>
      </c>
      <c r="W4105" s="237"/>
      <c r="X4105" s="237"/>
      <c r="Y4105" s="237" t="s">
        <v>7824</v>
      </c>
      <c r="Z4105" s="237" t="s">
        <v>7825</v>
      </c>
      <c r="AA4105" s="237" t="str">
        <f t="shared" si="679"/>
        <v>センダンノモリユウトヤ</v>
      </c>
      <c r="AB4105" s="237" t="s">
        <v>307</v>
      </c>
      <c r="AC4105" s="237" t="str">
        <f t="shared" si="680"/>
        <v>989</v>
      </c>
      <c r="AD4105" s="237" t="str">
        <f t="shared" si="681"/>
        <v>3201</v>
      </c>
      <c r="AE4105" s="237" t="s">
        <v>6875</v>
      </c>
      <c r="AF4105" s="237" t="s">
        <v>17290</v>
      </c>
      <c r="AG4105" s="237" t="str">
        <f t="shared" si="682"/>
        <v>仙台市青葉区国見ケ丘六丁目149番１号</v>
      </c>
      <c r="AH4105" s="237" t="s">
        <v>7827</v>
      </c>
      <c r="AI4105" s="237" t="s">
        <v>17288</v>
      </c>
      <c r="AJ4105" s="237" t="s">
        <v>260</v>
      </c>
    </row>
    <row r="4106" spans="1:36">
      <c r="A4106" s="237" t="str">
        <f t="shared" si="674"/>
        <v>0455101626児童発達支援</v>
      </c>
      <c r="B4106" s="237" t="s">
        <v>7830</v>
      </c>
      <c r="C4106" s="237" t="s">
        <v>7831</v>
      </c>
      <c r="D4106" s="240" t="str">
        <f t="shared" si="675"/>
        <v>トクテイヒエイリカツドウホウジンコスモスクラブ</v>
      </c>
      <c r="E4106" s="237" t="s">
        <v>7832</v>
      </c>
      <c r="F4106" s="237" t="str">
        <f t="shared" si="676"/>
        <v>983</v>
      </c>
      <c r="G4106" s="237" t="str">
        <f t="shared" si="677"/>
        <v>0824</v>
      </c>
      <c r="H4106" s="237" t="s">
        <v>7833</v>
      </c>
      <c r="I4106" s="237" t="str">
        <f t="shared" si="678"/>
        <v>仙台市宮城野区鶴ケ谷三丁目17番地</v>
      </c>
      <c r="J4106" s="237" t="s">
        <v>7834</v>
      </c>
      <c r="K4106" s="237" t="s">
        <v>7835</v>
      </c>
      <c r="L4106" s="237" t="s">
        <v>248</v>
      </c>
      <c r="M4106" s="237" t="s">
        <v>17292</v>
      </c>
      <c r="N4106" s="237" t="s">
        <v>7837</v>
      </c>
      <c r="O4106" s="237" t="s">
        <v>7838</v>
      </c>
      <c r="P4106" s="237" t="s">
        <v>7193</v>
      </c>
      <c r="Q4106" s="237" t="s">
        <v>6875</v>
      </c>
      <c r="R4106" s="237" t="s">
        <v>17293</v>
      </c>
      <c r="S4106" s="237" t="s">
        <v>7840</v>
      </c>
      <c r="T4106" s="237" t="s">
        <v>7840</v>
      </c>
      <c r="U4106" s="237" t="s">
        <v>17294</v>
      </c>
      <c r="V4106" s="237" t="s">
        <v>112</v>
      </c>
      <c r="W4106" s="237" t="s">
        <v>15933</v>
      </c>
      <c r="X4106" s="237"/>
      <c r="Y4106" s="237" t="s">
        <v>7837</v>
      </c>
      <c r="Z4106" s="237" t="s">
        <v>7838</v>
      </c>
      <c r="AA4106" s="237" t="str">
        <f t="shared" si="679"/>
        <v>トクテイヒエイリカツドウホウジンコスモスクラブポカポカノイエ</v>
      </c>
      <c r="AB4106" s="237" t="s">
        <v>7193</v>
      </c>
      <c r="AC4106" s="237" t="str">
        <f t="shared" si="680"/>
        <v>981</v>
      </c>
      <c r="AD4106" s="237" t="str">
        <f t="shared" si="681"/>
        <v>0905</v>
      </c>
      <c r="AE4106" s="237" t="s">
        <v>6875</v>
      </c>
      <c r="AF4106" s="237" t="s">
        <v>17293</v>
      </c>
      <c r="AG4106" s="237" t="str">
        <f t="shared" si="682"/>
        <v>仙台市青葉区小松島三丁目３－１２</v>
      </c>
      <c r="AH4106" s="237" t="s">
        <v>7840</v>
      </c>
      <c r="AI4106" s="237" t="s">
        <v>7840</v>
      </c>
      <c r="AJ4106" s="237" t="s">
        <v>332</v>
      </c>
    </row>
    <row r="4107" spans="1:36">
      <c r="A4107" s="237" t="str">
        <f t="shared" si="674"/>
        <v>0455101634放課後等デイサービス</v>
      </c>
      <c r="B4107" s="237" t="s">
        <v>7830</v>
      </c>
      <c r="C4107" s="237" t="s">
        <v>7831</v>
      </c>
      <c r="D4107" s="240" t="str">
        <f t="shared" si="675"/>
        <v>トクテイヒエイリカツドウホウジンコスモスクラブ</v>
      </c>
      <c r="E4107" s="237" t="s">
        <v>7832</v>
      </c>
      <c r="F4107" s="237" t="str">
        <f t="shared" si="676"/>
        <v>983</v>
      </c>
      <c r="G4107" s="237" t="str">
        <f t="shared" si="677"/>
        <v>0824</v>
      </c>
      <c r="H4107" s="237" t="s">
        <v>7833</v>
      </c>
      <c r="I4107" s="237" t="str">
        <f t="shared" si="678"/>
        <v>仙台市宮城野区鶴ケ谷三丁目17番地</v>
      </c>
      <c r="J4107" s="237" t="s">
        <v>7834</v>
      </c>
      <c r="K4107" s="237" t="s">
        <v>7835</v>
      </c>
      <c r="L4107" s="237" t="s">
        <v>248</v>
      </c>
      <c r="M4107" s="237" t="s">
        <v>17292</v>
      </c>
      <c r="N4107" s="237" t="s">
        <v>7837</v>
      </c>
      <c r="O4107" s="237" t="s">
        <v>7838</v>
      </c>
      <c r="P4107" s="237" t="s">
        <v>7193</v>
      </c>
      <c r="Q4107" s="237" t="s">
        <v>6875</v>
      </c>
      <c r="R4107" s="237" t="s">
        <v>17293</v>
      </c>
      <c r="S4107" s="237" t="s">
        <v>7840</v>
      </c>
      <c r="T4107" s="237" t="s">
        <v>7840</v>
      </c>
      <c r="U4107" s="237" t="s">
        <v>17295</v>
      </c>
      <c r="V4107" s="237" t="s">
        <v>114</v>
      </c>
      <c r="W4107" s="237"/>
      <c r="X4107" s="237"/>
      <c r="Y4107" s="237" t="s">
        <v>7837</v>
      </c>
      <c r="Z4107" s="237" t="s">
        <v>7838</v>
      </c>
      <c r="AA4107" s="237" t="str">
        <f t="shared" si="679"/>
        <v>トクテイヒエイリカツドウホウジンコスモスクラブポカポカノイエ</v>
      </c>
      <c r="AB4107" s="237" t="s">
        <v>7193</v>
      </c>
      <c r="AC4107" s="237" t="str">
        <f t="shared" si="680"/>
        <v>981</v>
      </c>
      <c r="AD4107" s="237" t="str">
        <f t="shared" si="681"/>
        <v>0905</v>
      </c>
      <c r="AE4107" s="237" t="s">
        <v>6875</v>
      </c>
      <c r="AF4107" s="237" t="s">
        <v>17293</v>
      </c>
      <c r="AG4107" s="237" t="str">
        <f t="shared" si="682"/>
        <v>仙台市青葉区小松島三丁目３－１２</v>
      </c>
      <c r="AH4107" s="237" t="s">
        <v>7840</v>
      </c>
      <c r="AI4107" s="237" t="s">
        <v>7840</v>
      </c>
      <c r="AJ4107" s="237" t="s">
        <v>260</v>
      </c>
    </row>
    <row r="4108" spans="1:36">
      <c r="A4108" s="237" t="str">
        <f t="shared" si="674"/>
        <v>0455101642放課後等デイサービス</v>
      </c>
      <c r="B4108" s="237" t="s">
        <v>6881</v>
      </c>
      <c r="C4108" s="237" t="s">
        <v>6882</v>
      </c>
      <c r="D4108" s="240" t="str">
        <f t="shared" si="675"/>
        <v>シャカイフクシホウジン　ヨウコウフクシカイ</v>
      </c>
      <c r="E4108" s="237" t="s">
        <v>6883</v>
      </c>
      <c r="F4108" s="237" t="str">
        <f t="shared" si="676"/>
        <v>989</v>
      </c>
      <c r="G4108" s="237" t="str">
        <f t="shared" si="677"/>
        <v>3212</v>
      </c>
      <c r="H4108" s="237" t="s">
        <v>17296</v>
      </c>
      <c r="I4108" s="237" t="str">
        <f t="shared" si="678"/>
        <v>仙台市青葉区芋沢字横前1-1</v>
      </c>
      <c r="J4108" s="237" t="s">
        <v>6885</v>
      </c>
      <c r="K4108" s="237" t="s">
        <v>6886</v>
      </c>
      <c r="L4108" s="237" t="s">
        <v>248</v>
      </c>
      <c r="M4108" s="237" t="s">
        <v>6887</v>
      </c>
      <c r="N4108" s="237" t="s">
        <v>7873</v>
      </c>
      <c r="O4108" s="237" t="s">
        <v>7874</v>
      </c>
      <c r="P4108" s="237" t="s">
        <v>6883</v>
      </c>
      <c r="Q4108" s="237" t="s">
        <v>6875</v>
      </c>
      <c r="R4108" s="237" t="s">
        <v>17296</v>
      </c>
      <c r="S4108" s="237" t="s">
        <v>6885</v>
      </c>
      <c r="T4108" s="237" t="s">
        <v>6886</v>
      </c>
      <c r="U4108" s="237" t="s">
        <v>17297</v>
      </c>
      <c r="V4108" s="237" t="s">
        <v>114</v>
      </c>
      <c r="W4108" s="237"/>
      <c r="X4108" s="237"/>
      <c r="Y4108" s="237" t="s">
        <v>7873</v>
      </c>
      <c r="Z4108" s="237" t="s">
        <v>7874</v>
      </c>
      <c r="AA4108" s="237" t="str">
        <f t="shared" si="679"/>
        <v>ミツバチ</v>
      </c>
      <c r="AB4108" s="237" t="s">
        <v>6883</v>
      </c>
      <c r="AC4108" s="237" t="str">
        <f t="shared" si="680"/>
        <v>989</v>
      </c>
      <c r="AD4108" s="237" t="str">
        <f t="shared" si="681"/>
        <v>3212</v>
      </c>
      <c r="AE4108" s="237" t="s">
        <v>6875</v>
      </c>
      <c r="AF4108" s="237" t="s">
        <v>17296</v>
      </c>
      <c r="AG4108" s="237" t="str">
        <f t="shared" si="682"/>
        <v>仙台市青葉区芋沢字横前1-1</v>
      </c>
      <c r="AH4108" s="237" t="s">
        <v>6885</v>
      </c>
      <c r="AI4108" s="237" t="s">
        <v>6886</v>
      </c>
      <c r="AJ4108" s="237" t="s">
        <v>260</v>
      </c>
    </row>
    <row r="4109" spans="1:36">
      <c r="A4109" s="237" t="str">
        <f t="shared" si="674"/>
        <v>0455110056重症心身障害児施設</v>
      </c>
      <c r="B4109" s="237" t="s">
        <v>6881</v>
      </c>
      <c r="C4109" s="237" t="s">
        <v>6882</v>
      </c>
      <c r="D4109" s="240" t="str">
        <f t="shared" si="675"/>
        <v>シャカイフクシホウジン　ヨウコウフクシカイ</v>
      </c>
      <c r="E4109" s="237" t="s">
        <v>6883</v>
      </c>
      <c r="F4109" s="237" t="str">
        <f t="shared" si="676"/>
        <v>989</v>
      </c>
      <c r="G4109" s="237" t="str">
        <f t="shared" si="677"/>
        <v>3212</v>
      </c>
      <c r="H4109" s="237" t="s">
        <v>17296</v>
      </c>
      <c r="I4109" s="237" t="str">
        <f t="shared" si="678"/>
        <v>仙台市青葉区芋沢字横前1-1</v>
      </c>
      <c r="J4109" s="237" t="s">
        <v>6885</v>
      </c>
      <c r="K4109" s="237" t="s">
        <v>6886</v>
      </c>
      <c r="L4109" s="237" t="s">
        <v>248</v>
      </c>
      <c r="M4109" s="237" t="s">
        <v>6887</v>
      </c>
      <c r="N4109" s="237" t="s">
        <v>6888</v>
      </c>
      <c r="O4109" s="237" t="s">
        <v>6889</v>
      </c>
      <c r="P4109" s="237" t="s">
        <v>6883</v>
      </c>
      <c r="Q4109" s="237" t="s">
        <v>6875</v>
      </c>
      <c r="R4109" s="237" t="s">
        <v>17296</v>
      </c>
      <c r="S4109" s="237" t="s">
        <v>6885</v>
      </c>
      <c r="T4109" s="237" t="s">
        <v>6886</v>
      </c>
      <c r="U4109" s="237" t="s">
        <v>17298</v>
      </c>
      <c r="V4109" s="237" t="s">
        <v>17299</v>
      </c>
      <c r="W4109" s="237"/>
      <c r="X4109" s="237"/>
      <c r="Y4109" s="237" t="s">
        <v>17300</v>
      </c>
      <c r="Z4109" s="237" t="s">
        <v>17301</v>
      </c>
      <c r="AA4109" s="237" t="str">
        <f t="shared" si="679"/>
        <v>エコーリョウイクエン</v>
      </c>
      <c r="AB4109" s="237" t="s">
        <v>6883</v>
      </c>
      <c r="AC4109" s="237" t="str">
        <f t="shared" si="680"/>
        <v>989</v>
      </c>
      <c r="AD4109" s="237" t="str">
        <f t="shared" si="681"/>
        <v>3212</v>
      </c>
      <c r="AE4109" s="237" t="s">
        <v>6875</v>
      </c>
      <c r="AF4109" s="237" t="s">
        <v>17296</v>
      </c>
      <c r="AG4109" s="237" t="str">
        <f t="shared" si="682"/>
        <v>仙台市青葉区芋沢字横前1-1</v>
      </c>
      <c r="AH4109" s="237" t="s">
        <v>6885</v>
      </c>
      <c r="AI4109" s="237" t="s">
        <v>6886</v>
      </c>
      <c r="AJ4109" s="237" t="s">
        <v>260</v>
      </c>
    </row>
    <row r="4110" spans="1:36">
      <c r="A4110" s="237" t="str">
        <f t="shared" si="674"/>
        <v>0455110056医療型障害児入所施設</v>
      </c>
      <c r="B4110" s="237" t="s">
        <v>6881</v>
      </c>
      <c r="C4110" s="237" t="s">
        <v>6882</v>
      </c>
      <c r="D4110" s="240" t="str">
        <f t="shared" si="675"/>
        <v>シャカイフクシホウジン　ヨウコウフクシカイ</v>
      </c>
      <c r="E4110" s="237" t="s">
        <v>6883</v>
      </c>
      <c r="F4110" s="237" t="str">
        <f t="shared" si="676"/>
        <v>989</v>
      </c>
      <c r="G4110" s="237" t="str">
        <f t="shared" si="677"/>
        <v>3212</v>
      </c>
      <c r="H4110" s="237" t="s">
        <v>17296</v>
      </c>
      <c r="I4110" s="237" t="str">
        <f t="shared" si="678"/>
        <v>仙台市青葉区芋沢字横前1-1</v>
      </c>
      <c r="J4110" s="237" t="s">
        <v>6885</v>
      </c>
      <c r="K4110" s="237" t="s">
        <v>6886</v>
      </c>
      <c r="L4110" s="237" t="s">
        <v>248</v>
      </c>
      <c r="M4110" s="237" t="s">
        <v>6887</v>
      </c>
      <c r="N4110" s="237" t="s">
        <v>6888</v>
      </c>
      <c r="O4110" s="237" t="s">
        <v>6889</v>
      </c>
      <c r="P4110" s="237" t="s">
        <v>6883</v>
      </c>
      <c r="Q4110" s="237" t="s">
        <v>6875</v>
      </c>
      <c r="R4110" s="237" t="s">
        <v>17296</v>
      </c>
      <c r="S4110" s="237" t="s">
        <v>6885</v>
      </c>
      <c r="T4110" s="237" t="s">
        <v>6886</v>
      </c>
      <c r="U4110" s="237" t="s">
        <v>17298</v>
      </c>
      <c r="V4110" s="237" t="s">
        <v>19063</v>
      </c>
      <c r="W4110" s="237"/>
      <c r="X4110" s="237"/>
      <c r="Y4110" s="237" t="s">
        <v>6888</v>
      </c>
      <c r="Z4110" s="237" t="s">
        <v>6889</v>
      </c>
      <c r="AA4110" s="237" t="str">
        <f t="shared" si="679"/>
        <v>センダイエコーイリョウリョウイクセンター</v>
      </c>
      <c r="AB4110" s="237" t="s">
        <v>6883</v>
      </c>
      <c r="AC4110" s="237" t="str">
        <f t="shared" si="680"/>
        <v>989</v>
      </c>
      <c r="AD4110" s="237" t="str">
        <f t="shared" si="681"/>
        <v>3212</v>
      </c>
      <c r="AE4110" s="237" t="s">
        <v>6875</v>
      </c>
      <c r="AF4110" s="237" t="s">
        <v>17296</v>
      </c>
      <c r="AG4110" s="237" t="str">
        <f t="shared" si="682"/>
        <v>仙台市青葉区芋沢字横前1-1</v>
      </c>
      <c r="AH4110" s="237" t="s">
        <v>6885</v>
      </c>
      <c r="AI4110" s="237" t="s">
        <v>6886</v>
      </c>
      <c r="AJ4110" s="237" t="s">
        <v>260</v>
      </c>
    </row>
    <row r="4111" spans="1:36">
      <c r="A4111" s="237" t="str">
        <f t="shared" si="674"/>
        <v>0455110437放課後等デイサービス</v>
      </c>
      <c r="B4111" s="237" t="s">
        <v>7624</v>
      </c>
      <c r="C4111" s="237" t="s">
        <v>7625</v>
      </c>
      <c r="D4111" s="240" t="str">
        <f t="shared" si="675"/>
        <v>イッパンシャダンホウジンユウユウカイ</v>
      </c>
      <c r="E4111" s="237" t="s">
        <v>7473</v>
      </c>
      <c r="F4111" s="237" t="str">
        <f t="shared" si="676"/>
        <v>981</v>
      </c>
      <c r="G4111" s="237" t="str">
        <f t="shared" si="677"/>
        <v>0923</v>
      </c>
      <c r="H4111" s="237" t="s">
        <v>16207</v>
      </c>
      <c r="I4111" s="237" t="str">
        <f t="shared" si="678"/>
        <v>仙台市青葉区東勝山三丁目３２番１０号</v>
      </c>
      <c r="J4111" s="237" t="s">
        <v>2268</v>
      </c>
      <c r="K4111" s="237" t="s">
        <v>7627</v>
      </c>
      <c r="L4111" s="237" t="s">
        <v>901</v>
      </c>
      <c r="M4111" s="237" t="s">
        <v>7628</v>
      </c>
      <c r="N4111" s="237" t="s">
        <v>17302</v>
      </c>
      <c r="O4111" s="237" t="s">
        <v>17303</v>
      </c>
      <c r="P4111" s="237" t="s">
        <v>7473</v>
      </c>
      <c r="Q4111" s="237" t="s">
        <v>6875</v>
      </c>
      <c r="R4111" s="237" t="s">
        <v>17304</v>
      </c>
      <c r="S4111" s="237" t="s">
        <v>2268</v>
      </c>
      <c r="T4111" s="237"/>
      <c r="U4111" s="237" t="s">
        <v>17305</v>
      </c>
      <c r="V4111" s="237" t="s">
        <v>114</v>
      </c>
      <c r="W4111" s="237"/>
      <c r="X4111" s="237"/>
      <c r="Y4111" s="237" t="s">
        <v>17302</v>
      </c>
      <c r="Z4111" s="237" t="s">
        <v>17303</v>
      </c>
      <c r="AA4111" s="237" t="str">
        <f t="shared" si="679"/>
        <v>Ａｎｄ　Ｙｏｕ　スポーツパーク</v>
      </c>
      <c r="AB4111" s="237" t="s">
        <v>7473</v>
      </c>
      <c r="AC4111" s="237" t="str">
        <f t="shared" si="680"/>
        <v>981</v>
      </c>
      <c r="AD4111" s="237" t="str">
        <f t="shared" si="681"/>
        <v>0923</v>
      </c>
      <c r="AE4111" s="237" t="s">
        <v>6875</v>
      </c>
      <c r="AF4111" s="237" t="s">
        <v>17304</v>
      </c>
      <c r="AG4111" s="237" t="str">
        <f t="shared" si="682"/>
        <v>仙台市青葉区東勝山三丁目７番38号</v>
      </c>
      <c r="AH4111" s="237" t="s">
        <v>2268</v>
      </c>
      <c r="AI4111" s="237"/>
      <c r="AJ4111" s="237" t="s">
        <v>260</v>
      </c>
    </row>
    <row r="4112" spans="1:36">
      <c r="A4112" s="237" t="str">
        <f t="shared" si="674"/>
        <v>0455110445放課後等デイサービス</v>
      </c>
      <c r="B4112" s="237" t="s">
        <v>7930</v>
      </c>
      <c r="C4112" s="237" t="s">
        <v>17306</v>
      </c>
      <c r="D4112" s="240" t="str">
        <f t="shared" si="675"/>
        <v>カブシキカイシャシュウガカイ</v>
      </c>
      <c r="E4112" s="237" t="s">
        <v>7540</v>
      </c>
      <c r="F4112" s="237" t="str">
        <f t="shared" si="676"/>
        <v>980</v>
      </c>
      <c r="G4112" s="237" t="str">
        <f t="shared" si="677"/>
        <v>0802</v>
      </c>
      <c r="H4112" s="237" t="s">
        <v>17307</v>
      </c>
      <c r="I4112" s="237" t="str">
        <f t="shared" si="678"/>
        <v>仙台市青葉区二日町16番１号</v>
      </c>
      <c r="J4112" s="237" t="s">
        <v>7933</v>
      </c>
      <c r="K4112" s="237" t="s">
        <v>17308</v>
      </c>
      <c r="L4112" s="237" t="s">
        <v>339</v>
      </c>
      <c r="M4112" s="237" t="s">
        <v>7925</v>
      </c>
      <c r="N4112" s="237" t="s">
        <v>17309</v>
      </c>
      <c r="O4112" s="237" t="s">
        <v>17310</v>
      </c>
      <c r="P4112" s="237" t="s">
        <v>3098</v>
      </c>
      <c r="Q4112" s="237" t="s">
        <v>6875</v>
      </c>
      <c r="R4112" s="237" t="s">
        <v>17311</v>
      </c>
      <c r="S4112" s="237" t="s">
        <v>17312</v>
      </c>
      <c r="T4112" s="237" t="s">
        <v>17313</v>
      </c>
      <c r="U4112" s="237" t="s">
        <v>17314</v>
      </c>
      <c r="V4112" s="237" t="s">
        <v>114</v>
      </c>
      <c r="W4112" s="237"/>
      <c r="X4112" s="237"/>
      <c r="Y4112" s="237" t="s">
        <v>17309</v>
      </c>
      <c r="Z4112" s="237" t="s">
        <v>17310</v>
      </c>
      <c r="AA4112" s="237" t="str">
        <f t="shared" si="679"/>
        <v>チャレンジアカデミーカミスギ</v>
      </c>
      <c r="AB4112" s="237" t="s">
        <v>3098</v>
      </c>
      <c r="AC4112" s="237" t="str">
        <f t="shared" si="680"/>
        <v>980</v>
      </c>
      <c r="AD4112" s="237" t="str">
        <f t="shared" si="681"/>
        <v>0011</v>
      </c>
      <c r="AE4112" s="237" t="s">
        <v>6875</v>
      </c>
      <c r="AF4112" s="237" t="s">
        <v>17311</v>
      </c>
      <c r="AG4112" s="237" t="str">
        <f t="shared" si="682"/>
        <v>仙台市青葉区上杉一丁目10番25号ハイネス上杉107号</v>
      </c>
      <c r="AH4112" s="237" t="s">
        <v>17312</v>
      </c>
      <c r="AI4112" s="237" t="s">
        <v>17313</v>
      </c>
      <c r="AJ4112" s="237" t="s">
        <v>260</v>
      </c>
    </row>
    <row r="4113" spans="1:36">
      <c r="A4113" s="237" t="str">
        <f t="shared" si="674"/>
        <v>0455110452放課後等デイサービス</v>
      </c>
      <c r="B4113" s="237" t="s">
        <v>17315</v>
      </c>
      <c r="C4113" s="237" t="s">
        <v>17316</v>
      </c>
      <c r="D4113" s="240" t="str">
        <f t="shared" si="675"/>
        <v>トクテイヒエイリカツドウホウジンセンダイＹＭＣＡファミリーセンター</v>
      </c>
      <c r="E4113" s="237" t="s">
        <v>6965</v>
      </c>
      <c r="F4113" s="237" t="str">
        <f t="shared" si="676"/>
        <v>980</v>
      </c>
      <c r="G4113" s="237" t="str">
        <f t="shared" si="677"/>
        <v>0822</v>
      </c>
      <c r="H4113" s="237" t="s">
        <v>17317</v>
      </c>
      <c r="I4113" s="237" t="str">
        <f t="shared" si="678"/>
        <v>仙台市青葉区立町9番7号</v>
      </c>
      <c r="J4113" s="237" t="s">
        <v>17318</v>
      </c>
      <c r="K4113" s="237" t="s">
        <v>17319</v>
      </c>
      <c r="L4113" s="237" t="s">
        <v>248</v>
      </c>
      <c r="M4113" s="237" t="s">
        <v>17320</v>
      </c>
      <c r="N4113" s="237" t="s">
        <v>17321</v>
      </c>
      <c r="O4113" s="237" t="s">
        <v>17322</v>
      </c>
      <c r="P4113" s="237" t="s">
        <v>6965</v>
      </c>
      <c r="Q4113" s="237" t="s">
        <v>6875</v>
      </c>
      <c r="R4113" s="237" t="s">
        <v>17317</v>
      </c>
      <c r="S4113" s="237" t="s">
        <v>17318</v>
      </c>
      <c r="T4113" s="237" t="s">
        <v>17319</v>
      </c>
      <c r="U4113" s="237" t="s">
        <v>17323</v>
      </c>
      <c r="V4113" s="237" t="s">
        <v>114</v>
      </c>
      <c r="W4113" s="237"/>
      <c r="X4113" s="237"/>
      <c r="Y4113" s="237" t="s">
        <v>17321</v>
      </c>
      <c r="Z4113" s="237" t="s">
        <v>17322</v>
      </c>
      <c r="AA4113" s="237" t="str">
        <f t="shared" si="679"/>
        <v>ＹＭＣＡミライ</v>
      </c>
      <c r="AB4113" s="237" t="s">
        <v>6965</v>
      </c>
      <c r="AC4113" s="237" t="str">
        <f t="shared" si="680"/>
        <v>980</v>
      </c>
      <c r="AD4113" s="237" t="str">
        <f t="shared" si="681"/>
        <v>0822</v>
      </c>
      <c r="AE4113" s="237" t="s">
        <v>6875</v>
      </c>
      <c r="AF4113" s="237" t="s">
        <v>17317</v>
      </c>
      <c r="AG4113" s="237" t="str">
        <f t="shared" si="682"/>
        <v>仙台市青葉区立町9番7号</v>
      </c>
      <c r="AH4113" s="237" t="s">
        <v>17318</v>
      </c>
      <c r="AI4113" s="237" t="s">
        <v>17319</v>
      </c>
      <c r="AJ4113" s="237" t="s">
        <v>260</v>
      </c>
    </row>
    <row r="4114" spans="1:36">
      <c r="A4114" s="237" t="str">
        <f t="shared" si="674"/>
        <v>0455110460放課後等デイサービス</v>
      </c>
      <c r="B4114" s="237" t="s">
        <v>2259</v>
      </c>
      <c r="C4114" s="237" t="s">
        <v>2260</v>
      </c>
      <c r="D4114" s="240" t="str">
        <f t="shared" si="675"/>
        <v>イッパンシャダンホウジン　ユウユウカイ</v>
      </c>
      <c r="E4114" s="237" t="s">
        <v>7473</v>
      </c>
      <c r="F4114" s="237" t="str">
        <f t="shared" si="676"/>
        <v>981</v>
      </c>
      <c r="G4114" s="237" t="str">
        <f t="shared" si="677"/>
        <v>0923</v>
      </c>
      <c r="H4114" s="237" t="s">
        <v>16207</v>
      </c>
      <c r="I4114" s="237" t="str">
        <f t="shared" si="678"/>
        <v>仙台市青葉区東勝山三丁目３２番１０号</v>
      </c>
      <c r="J4114" s="237" t="s">
        <v>2268</v>
      </c>
      <c r="K4114" s="237" t="s">
        <v>16232</v>
      </c>
      <c r="L4114" s="237" t="s">
        <v>901</v>
      </c>
      <c r="M4114" s="237" t="s">
        <v>7628</v>
      </c>
      <c r="N4114" s="237" t="s">
        <v>17324</v>
      </c>
      <c r="O4114" s="237" t="s">
        <v>17325</v>
      </c>
      <c r="P4114" s="237" t="s">
        <v>7473</v>
      </c>
      <c r="Q4114" s="237" t="s">
        <v>6875</v>
      </c>
      <c r="R4114" s="237" t="s">
        <v>7626</v>
      </c>
      <c r="S4114" s="237" t="s">
        <v>2268</v>
      </c>
      <c r="T4114" s="237" t="s">
        <v>12728</v>
      </c>
      <c r="U4114" s="237" t="s">
        <v>17326</v>
      </c>
      <c r="V4114" s="237" t="s">
        <v>114</v>
      </c>
      <c r="W4114" s="237"/>
      <c r="X4114" s="237"/>
      <c r="Y4114" s="237" t="s">
        <v>17324</v>
      </c>
      <c r="Z4114" s="237" t="s">
        <v>17325</v>
      </c>
      <c r="AA4114" s="237" t="str">
        <f t="shared" si="679"/>
        <v>Ａｎｄ　Ｙｏｕ　クッキングハウス</v>
      </c>
      <c r="AB4114" s="237" t="s">
        <v>7473</v>
      </c>
      <c r="AC4114" s="237" t="str">
        <f t="shared" si="680"/>
        <v>981</v>
      </c>
      <c r="AD4114" s="237" t="str">
        <f t="shared" si="681"/>
        <v>0923</v>
      </c>
      <c r="AE4114" s="237" t="s">
        <v>6875</v>
      </c>
      <c r="AF4114" s="237" t="s">
        <v>7626</v>
      </c>
      <c r="AG4114" s="237" t="str">
        <f t="shared" si="682"/>
        <v>仙台市青葉区東勝山三丁目32番10号</v>
      </c>
      <c r="AH4114" s="237" t="s">
        <v>2268</v>
      </c>
      <c r="AI4114" s="237" t="s">
        <v>12728</v>
      </c>
      <c r="AJ4114" s="237" t="s">
        <v>260</v>
      </c>
    </row>
    <row r="4115" spans="1:36">
      <c r="A4115" s="237" t="str">
        <f t="shared" si="674"/>
        <v>0455110478放課後等デイサービス</v>
      </c>
      <c r="B4115" s="237" t="s">
        <v>7930</v>
      </c>
      <c r="C4115" s="237" t="s">
        <v>17306</v>
      </c>
      <c r="D4115" s="240" t="str">
        <f t="shared" si="675"/>
        <v>カブシキカイシャシュウガカイ</v>
      </c>
      <c r="E4115" s="237" t="s">
        <v>7540</v>
      </c>
      <c r="F4115" s="237" t="str">
        <f t="shared" si="676"/>
        <v>980</v>
      </c>
      <c r="G4115" s="237" t="str">
        <f t="shared" si="677"/>
        <v>0802</v>
      </c>
      <c r="H4115" s="237" t="s">
        <v>17307</v>
      </c>
      <c r="I4115" s="237" t="str">
        <f t="shared" si="678"/>
        <v>仙台市青葉区二日町16番１号</v>
      </c>
      <c r="J4115" s="237" t="s">
        <v>7933</v>
      </c>
      <c r="K4115" s="237" t="s">
        <v>17308</v>
      </c>
      <c r="L4115" s="237" t="s">
        <v>339</v>
      </c>
      <c r="M4115" s="237" t="s">
        <v>7925</v>
      </c>
      <c r="N4115" s="237" t="s">
        <v>17327</v>
      </c>
      <c r="O4115" s="237" t="s">
        <v>17328</v>
      </c>
      <c r="P4115" s="237" t="s">
        <v>7540</v>
      </c>
      <c r="Q4115" s="237" t="s">
        <v>6875</v>
      </c>
      <c r="R4115" s="237" t="s">
        <v>17329</v>
      </c>
      <c r="S4115" s="237" t="s">
        <v>17330</v>
      </c>
      <c r="T4115" s="237" t="s">
        <v>17331</v>
      </c>
      <c r="U4115" s="237" t="s">
        <v>17332</v>
      </c>
      <c r="V4115" s="237" t="s">
        <v>114</v>
      </c>
      <c r="W4115" s="237"/>
      <c r="X4115" s="237"/>
      <c r="Y4115" s="237" t="s">
        <v>17327</v>
      </c>
      <c r="Z4115" s="237" t="s">
        <v>17328</v>
      </c>
      <c r="AA4115" s="237" t="str">
        <f t="shared" si="679"/>
        <v>チャレンジアカデミーキタヨバンチョウ</v>
      </c>
      <c r="AB4115" s="237" t="s">
        <v>7540</v>
      </c>
      <c r="AC4115" s="237" t="str">
        <f t="shared" si="680"/>
        <v>980</v>
      </c>
      <c r="AD4115" s="237" t="str">
        <f t="shared" si="681"/>
        <v>0802</v>
      </c>
      <c r="AE4115" s="237" t="s">
        <v>6875</v>
      </c>
      <c r="AF4115" s="237" t="s">
        <v>17329</v>
      </c>
      <c r="AG4115" s="237" t="str">
        <f t="shared" si="682"/>
        <v>仙台市青葉区二日町13番26号　ネオハイツ勾当台201号</v>
      </c>
      <c r="AH4115" s="237" t="s">
        <v>17330</v>
      </c>
      <c r="AI4115" s="237" t="s">
        <v>17331</v>
      </c>
      <c r="AJ4115" s="237" t="s">
        <v>260</v>
      </c>
    </row>
    <row r="4116" spans="1:36">
      <c r="A4116" s="237" t="str">
        <f t="shared" si="674"/>
        <v>0455110593放課後等デイサービス</v>
      </c>
      <c r="B4116" s="237" t="s">
        <v>17333</v>
      </c>
      <c r="C4116" s="237" t="s">
        <v>17334</v>
      </c>
      <c r="D4116" s="240" t="str">
        <f t="shared" si="675"/>
        <v>カブシキガイシャアオゾラ</v>
      </c>
      <c r="E4116" s="237" t="s">
        <v>2484</v>
      </c>
      <c r="F4116" s="237" t="str">
        <f t="shared" si="676"/>
        <v>980</v>
      </c>
      <c r="G4116" s="237" t="str">
        <f t="shared" si="677"/>
        <v>0811</v>
      </c>
      <c r="H4116" s="237" t="s">
        <v>17335</v>
      </c>
      <c r="I4116" s="237" t="str">
        <f t="shared" si="678"/>
        <v>仙台市青葉区一番町二丁目10番26号旭コーポラスＡ棟103</v>
      </c>
      <c r="J4116" s="237" t="s">
        <v>17336</v>
      </c>
      <c r="K4116" s="237" t="s">
        <v>17337</v>
      </c>
      <c r="L4116" s="237" t="s">
        <v>339</v>
      </c>
      <c r="M4116" s="237" t="s">
        <v>17338</v>
      </c>
      <c r="N4116" s="237" t="s">
        <v>17339</v>
      </c>
      <c r="O4116" s="237" t="s">
        <v>17340</v>
      </c>
      <c r="P4116" s="237" t="s">
        <v>2484</v>
      </c>
      <c r="Q4116" s="237" t="s">
        <v>6875</v>
      </c>
      <c r="R4116" s="237" t="s">
        <v>17335</v>
      </c>
      <c r="S4116" s="237" t="s">
        <v>17336</v>
      </c>
      <c r="T4116" s="237" t="s">
        <v>17337</v>
      </c>
      <c r="U4116" s="237" t="s">
        <v>17341</v>
      </c>
      <c r="V4116" s="237" t="s">
        <v>114</v>
      </c>
      <c r="W4116" s="237"/>
      <c r="X4116" s="237"/>
      <c r="Y4116" s="237" t="s">
        <v>17339</v>
      </c>
      <c r="Z4116" s="237" t="s">
        <v>17340</v>
      </c>
      <c r="AA4116" s="237" t="str">
        <f t="shared" si="679"/>
        <v>ホウカゴトウデイサービス　ソラミ</v>
      </c>
      <c r="AB4116" s="237" t="s">
        <v>2484</v>
      </c>
      <c r="AC4116" s="237" t="str">
        <f t="shared" si="680"/>
        <v>980</v>
      </c>
      <c r="AD4116" s="237" t="str">
        <f t="shared" si="681"/>
        <v>0811</v>
      </c>
      <c r="AE4116" s="237" t="s">
        <v>6875</v>
      </c>
      <c r="AF4116" s="237" t="s">
        <v>17335</v>
      </c>
      <c r="AG4116" s="237" t="str">
        <f t="shared" si="682"/>
        <v>仙台市青葉区一番町二丁目10番26号旭コーポラスＡ棟103</v>
      </c>
      <c r="AH4116" s="237" t="s">
        <v>17336</v>
      </c>
      <c r="AI4116" s="237" t="s">
        <v>17337</v>
      </c>
      <c r="AJ4116" s="237" t="s">
        <v>260</v>
      </c>
    </row>
    <row r="4117" spans="1:36">
      <c r="A4117" s="237" t="str">
        <f t="shared" si="674"/>
        <v>0455110601放課後等デイサービス</v>
      </c>
      <c r="B4117" s="237" t="s">
        <v>3245</v>
      </c>
      <c r="C4117" s="237" t="s">
        <v>3246</v>
      </c>
      <c r="D4117" s="240" t="str">
        <f t="shared" si="675"/>
        <v>カブシキガイシャヒヨコホールディングス</v>
      </c>
      <c r="E4117" s="237" t="s">
        <v>2279</v>
      </c>
      <c r="F4117" s="237" t="str">
        <f t="shared" si="676"/>
        <v>989</v>
      </c>
      <c r="G4117" s="237" t="str">
        <f t="shared" si="677"/>
        <v>2432</v>
      </c>
      <c r="H4117" s="237" t="s">
        <v>2280</v>
      </c>
      <c r="I4117" s="237" t="str">
        <f t="shared" si="678"/>
        <v>岩沼市中央三丁目２番３号</v>
      </c>
      <c r="J4117" s="237" t="s">
        <v>3247</v>
      </c>
      <c r="K4117" s="237" t="s">
        <v>2282</v>
      </c>
      <c r="L4117" s="237" t="s">
        <v>339</v>
      </c>
      <c r="M4117" s="237" t="s">
        <v>16946</v>
      </c>
      <c r="N4117" s="237" t="s">
        <v>17342</v>
      </c>
      <c r="O4117" s="237" t="s">
        <v>17343</v>
      </c>
      <c r="P4117" s="237" t="s">
        <v>7416</v>
      </c>
      <c r="Q4117" s="237" t="s">
        <v>6875</v>
      </c>
      <c r="R4117" s="237" t="s">
        <v>17344</v>
      </c>
      <c r="S4117" s="237" t="s">
        <v>17345</v>
      </c>
      <c r="T4117" s="237" t="s">
        <v>17346</v>
      </c>
      <c r="U4117" s="237" t="s">
        <v>17347</v>
      </c>
      <c r="V4117" s="237" t="s">
        <v>114</v>
      </c>
      <c r="W4117" s="237"/>
      <c r="X4117" s="237"/>
      <c r="Y4117" s="237" t="s">
        <v>17342</v>
      </c>
      <c r="Z4117" s="237" t="s">
        <v>17343</v>
      </c>
      <c r="AA4117" s="237" t="str">
        <f t="shared" si="679"/>
        <v>ホウカゴトウデイサービス　アクティブ</v>
      </c>
      <c r="AB4117" s="237" t="s">
        <v>7416</v>
      </c>
      <c r="AC4117" s="237" t="str">
        <f t="shared" si="680"/>
        <v>989</v>
      </c>
      <c r="AD4117" s="237" t="str">
        <f t="shared" si="681"/>
        <v>3122</v>
      </c>
      <c r="AE4117" s="237" t="s">
        <v>6875</v>
      </c>
      <c r="AF4117" s="237" t="s">
        <v>17344</v>
      </c>
      <c r="AG4117" s="237" t="str">
        <f t="shared" si="682"/>
        <v>仙台市青葉区栗生五丁目８番地の10</v>
      </c>
      <c r="AH4117" s="237" t="s">
        <v>17345</v>
      </c>
      <c r="AI4117" s="237" t="s">
        <v>17346</v>
      </c>
      <c r="AJ4117" s="237" t="s">
        <v>332</v>
      </c>
    </row>
    <row r="4118" spans="1:36">
      <c r="A4118" s="237" t="str">
        <f t="shared" si="674"/>
        <v>0455110619放課後等デイサービス</v>
      </c>
      <c r="B4118" s="237" t="s">
        <v>8943</v>
      </c>
      <c r="C4118" s="237" t="s">
        <v>17348</v>
      </c>
      <c r="D4118" s="240" t="str">
        <f t="shared" si="675"/>
        <v>カブシキガイシャｋｉｂｉｄａｎｇｏ</v>
      </c>
      <c r="E4118" s="237" t="s">
        <v>7028</v>
      </c>
      <c r="F4118" s="237" t="str">
        <f t="shared" si="676"/>
        <v>989</v>
      </c>
      <c r="G4118" s="237" t="str">
        <f t="shared" si="677"/>
        <v>3205</v>
      </c>
      <c r="H4118" s="237" t="s">
        <v>17349</v>
      </c>
      <c r="I4118" s="237" t="str">
        <f t="shared" si="678"/>
        <v>仙台市青葉区吉成1丁目17番10号</v>
      </c>
      <c r="J4118" s="237" t="s">
        <v>8946</v>
      </c>
      <c r="K4118" s="237" t="s">
        <v>8946</v>
      </c>
      <c r="L4118" s="237" t="s">
        <v>339</v>
      </c>
      <c r="M4118" s="237" t="s">
        <v>8947</v>
      </c>
      <c r="N4118" s="237" t="s">
        <v>17350</v>
      </c>
      <c r="O4118" s="237" t="s">
        <v>17351</v>
      </c>
      <c r="P4118" s="237" t="s">
        <v>307</v>
      </c>
      <c r="Q4118" s="237" t="s">
        <v>6875</v>
      </c>
      <c r="R4118" s="237" t="s">
        <v>17352</v>
      </c>
      <c r="S4118" s="237" t="s">
        <v>8946</v>
      </c>
      <c r="T4118" s="237" t="s">
        <v>8946</v>
      </c>
      <c r="U4118" s="237" t="s">
        <v>17353</v>
      </c>
      <c r="V4118" s="237" t="s">
        <v>114</v>
      </c>
      <c r="W4118" s="237"/>
      <c r="X4118" s="237"/>
      <c r="Y4118" s="237" t="s">
        <v>17350</v>
      </c>
      <c r="Z4118" s="237" t="s">
        <v>17351</v>
      </c>
      <c r="AA4118" s="237" t="str">
        <f t="shared" si="679"/>
        <v>ホウカゴトウデイサービス「ｋｉｂｉｄａｎｇｏ」</v>
      </c>
      <c r="AB4118" s="237" t="s">
        <v>307</v>
      </c>
      <c r="AC4118" s="237" t="str">
        <f t="shared" si="680"/>
        <v>989</v>
      </c>
      <c r="AD4118" s="237" t="str">
        <f t="shared" si="681"/>
        <v>3201</v>
      </c>
      <c r="AE4118" s="237" t="s">
        <v>6875</v>
      </c>
      <c r="AF4118" s="237" t="s">
        <v>17352</v>
      </c>
      <c r="AG4118" s="237" t="str">
        <f t="shared" si="682"/>
        <v>仙台市青葉区国見ケ丘七丁目123番地の37</v>
      </c>
      <c r="AH4118" s="237" t="s">
        <v>17354</v>
      </c>
      <c r="AI4118" s="237" t="s">
        <v>8946</v>
      </c>
      <c r="AJ4118" s="237" t="s">
        <v>260</v>
      </c>
    </row>
    <row r="4119" spans="1:36">
      <c r="A4119" s="237" t="str">
        <f t="shared" si="674"/>
        <v>0455110627放課後等デイサービス</v>
      </c>
      <c r="B4119" s="237" t="s">
        <v>17355</v>
      </c>
      <c r="C4119" s="237" t="s">
        <v>17356</v>
      </c>
      <c r="D4119" s="240" t="str">
        <f t="shared" si="675"/>
        <v>カブシキガイシャベレーロ</v>
      </c>
      <c r="E4119" s="237" t="s">
        <v>17357</v>
      </c>
      <c r="F4119" s="237" t="str">
        <f t="shared" si="676"/>
        <v>960</v>
      </c>
      <c r="G4119" s="237" t="str">
        <f t="shared" si="677"/>
        <v>8132</v>
      </c>
      <c r="H4119" s="237" t="s">
        <v>17358</v>
      </c>
      <c r="I4119" s="237" t="str">
        <f t="shared" si="678"/>
        <v>福島県福島市東浜町10番７号</v>
      </c>
      <c r="J4119" s="237" t="s">
        <v>17359</v>
      </c>
      <c r="K4119" s="237" t="s">
        <v>17360</v>
      </c>
      <c r="L4119" s="237" t="s">
        <v>339</v>
      </c>
      <c r="M4119" s="237" t="s">
        <v>17361</v>
      </c>
      <c r="N4119" s="237" t="s">
        <v>17362</v>
      </c>
      <c r="O4119" s="237" t="s">
        <v>17363</v>
      </c>
      <c r="P4119" s="237" t="s">
        <v>7193</v>
      </c>
      <c r="Q4119" s="237" t="s">
        <v>6875</v>
      </c>
      <c r="R4119" s="237" t="s">
        <v>17364</v>
      </c>
      <c r="S4119" s="237" t="s">
        <v>17365</v>
      </c>
      <c r="T4119" s="237" t="s">
        <v>17366</v>
      </c>
      <c r="U4119" s="237" t="s">
        <v>17367</v>
      </c>
      <c r="V4119" s="237" t="s">
        <v>114</v>
      </c>
      <c r="W4119" s="237"/>
      <c r="X4119" s="237"/>
      <c r="Y4119" s="237" t="s">
        <v>17362</v>
      </c>
      <c r="Z4119" s="237" t="s">
        <v>17363</v>
      </c>
      <c r="AA4119" s="237" t="str">
        <f t="shared" si="679"/>
        <v>ホウカゴトウデイサービス　ニココマツシマ</v>
      </c>
      <c r="AB4119" s="237" t="s">
        <v>7193</v>
      </c>
      <c r="AC4119" s="237" t="str">
        <f t="shared" si="680"/>
        <v>981</v>
      </c>
      <c r="AD4119" s="237" t="str">
        <f t="shared" si="681"/>
        <v>0905</v>
      </c>
      <c r="AE4119" s="237" t="s">
        <v>6875</v>
      </c>
      <c r="AF4119" s="237" t="s">
        <v>17364</v>
      </c>
      <c r="AG4119" s="237" t="str">
        <f t="shared" si="682"/>
        <v>仙台市青葉区小松島二丁目６番27号</v>
      </c>
      <c r="AH4119" s="237" t="s">
        <v>17365</v>
      </c>
      <c r="AI4119" s="237" t="s">
        <v>17366</v>
      </c>
      <c r="AJ4119" s="237" t="s">
        <v>260</v>
      </c>
    </row>
    <row r="4120" spans="1:36">
      <c r="A4120" s="237" t="str">
        <f t="shared" si="674"/>
        <v>0455110635放課後等デイサービス</v>
      </c>
      <c r="B4120" s="237" t="s">
        <v>8713</v>
      </c>
      <c r="C4120" s="237" t="s">
        <v>8714</v>
      </c>
      <c r="D4120" s="240" t="str">
        <f t="shared" si="675"/>
        <v>カブシキガイシャマンテンノホシ</v>
      </c>
      <c r="E4120" s="237" t="s">
        <v>8715</v>
      </c>
      <c r="F4120" s="237" t="str">
        <f t="shared" si="676"/>
        <v>989</v>
      </c>
      <c r="G4120" s="237" t="str">
        <f t="shared" si="677"/>
        <v>3211</v>
      </c>
      <c r="H4120" s="237" t="s">
        <v>8716</v>
      </c>
      <c r="I4120" s="237" t="str">
        <f t="shared" si="678"/>
        <v>仙台市青葉区赤坂三丁目４番地の30</v>
      </c>
      <c r="J4120" s="237" t="s">
        <v>8717</v>
      </c>
      <c r="K4120" s="237" t="s">
        <v>8718</v>
      </c>
      <c r="L4120" s="237" t="s">
        <v>339</v>
      </c>
      <c r="M4120" s="237" t="s">
        <v>8719</v>
      </c>
      <c r="N4120" s="237" t="s">
        <v>17368</v>
      </c>
      <c r="O4120" s="237" t="s">
        <v>17369</v>
      </c>
      <c r="P4120" s="237" t="s">
        <v>7956</v>
      </c>
      <c r="Q4120" s="237" t="s">
        <v>6875</v>
      </c>
      <c r="R4120" s="237" t="s">
        <v>17370</v>
      </c>
      <c r="S4120" s="237" t="s">
        <v>17371</v>
      </c>
      <c r="T4120" s="237" t="s">
        <v>17372</v>
      </c>
      <c r="U4120" s="237" t="s">
        <v>17373</v>
      </c>
      <c r="V4120" s="237" t="s">
        <v>114</v>
      </c>
      <c r="W4120" s="237"/>
      <c r="X4120" s="237"/>
      <c r="Y4120" s="237" t="s">
        <v>17368</v>
      </c>
      <c r="Z4120" s="237" t="s">
        <v>17369</v>
      </c>
      <c r="AA4120" s="237" t="str">
        <f t="shared" si="679"/>
        <v>プリズム</v>
      </c>
      <c r="AB4120" s="237" t="s">
        <v>7956</v>
      </c>
      <c r="AC4120" s="237" t="str">
        <f t="shared" si="680"/>
        <v>989</v>
      </c>
      <c r="AD4120" s="237" t="str">
        <f t="shared" si="681"/>
        <v>3216</v>
      </c>
      <c r="AE4120" s="237" t="s">
        <v>6875</v>
      </c>
      <c r="AF4120" s="237" t="s">
        <v>17370</v>
      </c>
      <c r="AG4120" s="237" t="str">
        <f t="shared" si="682"/>
        <v>仙台市青葉区高野原三丁目３番地の３</v>
      </c>
      <c r="AH4120" s="237" t="s">
        <v>17371</v>
      </c>
      <c r="AI4120" s="237" t="s">
        <v>17372</v>
      </c>
      <c r="AJ4120" s="237" t="s">
        <v>260</v>
      </c>
    </row>
    <row r="4121" spans="1:36">
      <c r="A4121" s="237" t="str">
        <f t="shared" si="674"/>
        <v>0455110643医療型障害児入所施設</v>
      </c>
      <c r="B4121" s="237" t="s">
        <v>8210</v>
      </c>
      <c r="C4121" s="237" t="s">
        <v>8211</v>
      </c>
      <c r="D4121" s="240" t="str">
        <f t="shared" si="675"/>
        <v>チホウドクリツギョウセイホウジンミヤギケンリツコドモビョウイン</v>
      </c>
      <c r="E4121" s="237" t="s">
        <v>7055</v>
      </c>
      <c r="F4121" s="237" t="str">
        <f t="shared" si="676"/>
        <v>989</v>
      </c>
      <c r="G4121" s="237" t="str">
        <f t="shared" si="677"/>
        <v>3126</v>
      </c>
      <c r="H4121" s="237" t="s">
        <v>8212</v>
      </c>
      <c r="I4121" s="237" t="str">
        <f t="shared" si="678"/>
        <v>仙台市青葉区落合四丁目３番17号</v>
      </c>
      <c r="J4121" s="237" t="s">
        <v>8213</v>
      </c>
      <c r="K4121" s="237" t="s">
        <v>8214</v>
      </c>
      <c r="L4121" s="237" t="s">
        <v>248</v>
      </c>
      <c r="M4121" s="237" t="s">
        <v>8215</v>
      </c>
      <c r="N4121" s="237" t="s">
        <v>8216</v>
      </c>
      <c r="O4121" s="237" t="s">
        <v>8217</v>
      </c>
      <c r="P4121" s="237" t="s">
        <v>7055</v>
      </c>
      <c r="Q4121" s="237" t="s">
        <v>6875</v>
      </c>
      <c r="R4121" s="237" t="s">
        <v>8212</v>
      </c>
      <c r="S4121" s="237" t="s">
        <v>8213</v>
      </c>
      <c r="T4121" s="237" t="s">
        <v>8214</v>
      </c>
      <c r="U4121" s="237" t="s">
        <v>17374</v>
      </c>
      <c r="V4121" s="237" t="s">
        <v>19063</v>
      </c>
      <c r="W4121" s="237"/>
      <c r="X4121" s="237"/>
      <c r="Y4121" s="237" t="s">
        <v>8216</v>
      </c>
      <c r="Z4121" s="237" t="s">
        <v>8217</v>
      </c>
      <c r="AA4121" s="237" t="str">
        <f t="shared" si="679"/>
        <v>ミヤギケンリツタクトウエン</v>
      </c>
      <c r="AB4121" s="237" t="s">
        <v>7055</v>
      </c>
      <c r="AC4121" s="237" t="str">
        <f t="shared" si="680"/>
        <v>989</v>
      </c>
      <c r="AD4121" s="237" t="str">
        <f t="shared" si="681"/>
        <v>3126</v>
      </c>
      <c r="AE4121" s="237" t="s">
        <v>6875</v>
      </c>
      <c r="AF4121" s="237" t="s">
        <v>8212</v>
      </c>
      <c r="AG4121" s="237" t="str">
        <f t="shared" si="682"/>
        <v>仙台市青葉区落合四丁目３番17号</v>
      </c>
      <c r="AH4121" s="237" t="s">
        <v>8213</v>
      </c>
      <c r="AI4121" s="237" t="s">
        <v>8214</v>
      </c>
      <c r="AJ4121" s="237" t="s">
        <v>260</v>
      </c>
    </row>
    <row r="4122" spans="1:36">
      <c r="A4122" s="237" t="str">
        <f t="shared" si="674"/>
        <v>0455110650放課後等デイサービス</v>
      </c>
      <c r="B4122" s="237" t="s">
        <v>17315</v>
      </c>
      <c r="C4122" s="237" t="s">
        <v>17316</v>
      </c>
      <c r="D4122" s="240" t="str">
        <f t="shared" si="675"/>
        <v>トクテイヒエイリカツドウホウジンセンダイＹＭＣＡファミリーセンター</v>
      </c>
      <c r="E4122" s="237" t="s">
        <v>6965</v>
      </c>
      <c r="F4122" s="237" t="str">
        <f t="shared" si="676"/>
        <v>980</v>
      </c>
      <c r="G4122" s="237" t="str">
        <f t="shared" si="677"/>
        <v>0822</v>
      </c>
      <c r="H4122" s="237" t="s">
        <v>17317</v>
      </c>
      <c r="I4122" s="237" t="str">
        <f t="shared" si="678"/>
        <v>仙台市青葉区立町9番7号</v>
      </c>
      <c r="J4122" s="237" t="s">
        <v>17318</v>
      </c>
      <c r="K4122" s="237" t="s">
        <v>17319</v>
      </c>
      <c r="L4122" s="237" t="s">
        <v>248</v>
      </c>
      <c r="M4122" s="237" t="s">
        <v>17320</v>
      </c>
      <c r="N4122" s="237" t="s">
        <v>17375</v>
      </c>
      <c r="O4122" s="237" t="s">
        <v>17376</v>
      </c>
      <c r="P4122" s="237" t="s">
        <v>6965</v>
      </c>
      <c r="Q4122" s="237" t="s">
        <v>6875</v>
      </c>
      <c r="R4122" s="237" t="s">
        <v>17377</v>
      </c>
      <c r="S4122" s="237" t="s">
        <v>17318</v>
      </c>
      <c r="T4122" s="237"/>
      <c r="U4122" s="237" t="s">
        <v>17378</v>
      </c>
      <c r="V4122" s="237" t="s">
        <v>114</v>
      </c>
      <c r="W4122" s="237"/>
      <c r="X4122" s="237"/>
      <c r="Y4122" s="237" t="s">
        <v>17375</v>
      </c>
      <c r="Z4122" s="237" t="s">
        <v>17376</v>
      </c>
      <c r="AA4122" s="237" t="str">
        <f t="shared" si="679"/>
        <v>ＹＭＣＡキボウ</v>
      </c>
      <c r="AB4122" s="237" t="s">
        <v>6965</v>
      </c>
      <c r="AC4122" s="237" t="str">
        <f t="shared" si="680"/>
        <v>980</v>
      </c>
      <c r="AD4122" s="237" t="str">
        <f t="shared" si="681"/>
        <v>0822</v>
      </c>
      <c r="AE4122" s="237" t="s">
        <v>6875</v>
      </c>
      <c r="AF4122" s="237" t="s">
        <v>17377</v>
      </c>
      <c r="AG4122" s="237" t="str">
        <f t="shared" si="682"/>
        <v>仙台市青葉区立町９番１０号桜ヶ岡ハイツ102号室</v>
      </c>
      <c r="AH4122" s="237" t="s">
        <v>17318</v>
      </c>
      <c r="AI4122" s="237"/>
      <c r="AJ4122" s="237" t="s">
        <v>260</v>
      </c>
    </row>
    <row r="4123" spans="1:36">
      <c r="A4123" s="237" t="str">
        <f t="shared" si="674"/>
        <v>0455110700放課後等デイサービス</v>
      </c>
      <c r="B4123" s="237" t="s">
        <v>305</v>
      </c>
      <c r="C4123" s="237" t="s">
        <v>306</v>
      </c>
      <c r="D4123" s="240" t="str">
        <f t="shared" si="675"/>
        <v>シャカイフクシホウジントウホクフクシカイ</v>
      </c>
      <c r="E4123" s="237" t="s">
        <v>307</v>
      </c>
      <c r="F4123" s="237" t="str">
        <f t="shared" si="676"/>
        <v>989</v>
      </c>
      <c r="G4123" s="237" t="str">
        <f t="shared" si="677"/>
        <v>3201</v>
      </c>
      <c r="H4123" s="237" t="s">
        <v>17245</v>
      </c>
      <c r="I4123" s="237" t="str">
        <f t="shared" si="678"/>
        <v>仙台市青葉区国見ケ丘６丁目１４９番地１</v>
      </c>
      <c r="J4123" s="237" t="s">
        <v>7005</v>
      </c>
      <c r="K4123" s="237" t="s">
        <v>7006</v>
      </c>
      <c r="L4123" s="237" t="s">
        <v>248</v>
      </c>
      <c r="M4123" s="237" t="s">
        <v>311</v>
      </c>
      <c r="N4123" s="237" t="s">
        <v>17379</v>
      </c>
      <c r="O4123" s="237" t="s">
        <v>17380</v>
      </c>
      <c r="P4123" s="237" t="s">
        <v>307</v>
      </c>
      <c r="Q4123" s="237" t="s">
        <v>6875</v>
      </c>
      <c r="R4123" s="237" t="s">
        <v>17381</v>
      </c>
      <c r="S4123" s="237" t="s">
        <v>17382</v>
      </c>
      <c r="T4123" s="237" t="s">
        <v>17383</v>
      </c>
      <c r="U4123" s="237" t="s">
        <v>17384</v>
      </c>
      <c r="V4123" s="237" t="s">
        <v>114</v>
      </c>
      <c r="W4123" s="237"/>
      <c r="X4123" s="237"/>
      <c r="Y4123" s="237" t="s">
        <v>17379</v>
      </c>
      <c r="Z4123" s="237" t="s">
        <v>17380</v>
      </c>
      <c r="AA4123" s="237" t="str">
        <f t="shared" si="679"/>
        <v>センダンノモリ　クニミガオカノイエ</v>
      </c>
      <c r="AB4123" s="237" t="s">
        <v>307</v>
      </c>
      <c r="AC4123" s="237" t="str">
        <f t="shared" si="680"/>
        <v>989</v>
      </c>
      <c r="AD4123" s="237" t="str">
        <f t="shared" si="681"/>
        <v>3201</v>
      </c>
      <c r="AE4123" s="237" t="s">
        <v>6875</v>
      </c>
      <c r="AF4123" s="237" t="s">
        <v>17381</v>
      </c>
      <c r="AG4123" s="237" t="str">
        <f t="shared" si="682"/>
        <v>仙台市青葉区国見ケ丘七丁目123番地の28</v>
      </c>
      <c r="AH4123" s="237" t="s">
        <v>17382</v>
      </c>
      <c r="AI4123" s="237" t="s">
        <v>17383</v>
      </c>
      <c r="AJ4123" s="237" t="s">
        <v>260</v>
      </c>
    </row>
    <row r="4124" spans="1:36">
      <c r="A4124" s="237" t="str">
        <f t="shared" si="674"/>
        <v>0455110718児童発達支援</v>
      </c>
      <c r="B4124" s="237" t="s">
        <v>17385</v>
      </c>
      <c r="C4124" s="237" t="s">
        <v>17386</v>
      </c>
      <c r="D4124" s="240" t="str">
        <f t="shared" si="675"/>
        <v>ドリームクライムカブシキガイシャ</v>
      </c>
      <c r="E4124" s="237" t="s">
        <v>6268</v>
      </c>
      <c r="F4124" s="237" t="str">
        <f t="shared" si="676"/>
        <v>981</v>
      </c>
      <c r="G4124" s="237" t="str">
        <f t="shared" si="677"/>
        <v>0943</v>
      </c>
      <c r="H4124" s="237" t="s">
        <v>17387</v>
      </c>
      <c r="I4124" s="237" t="str">
        <f t="shared" si="678"/>
        <v>仙台市青葉区国見一丁目６番48号国見パーソナルメインビル１階</v>
      </c>
      <c r="J4124" s="237" t="s">
        <v>17388</v>
      </c>
      <c r="K4124" s="237" t="s">
        <v>17389</v>
      </c>
      <c r="L4124" s="237" t="s">
        <v>339</v>
      </c>
      <c r="M4124" s="237" t="s">
        <v>17390</v>
      </c>
      <c r="N4124" s="237" t="s">
        <v>17391</v>
      </c>
      <c r="O4124" s="237" t="s">
        <v>17392</v>
      </c>
      <c r="P4124" s="237" t="s">
        <v>6268</v>
      </c>
      <c r="Q4124" s="237" t="s">
        <v>6875</v>
      </c>
      <c r="R4124" s="237" t="s">
        <v>17393</v>
      </c>
      <c r="S4124" s="237" t="s">
        <v>17388</v>
      </c>
      <c r="T4124" s="237" t="s">
        <v>17389</v>
      </c>
      <c r="U4124" s="237" t="s">
        <v>17394</v>
      </c>
      <c r="V4124" s="237" t="s">
        <v>112</v>
      </c>
      <c r="W4124" s="237" t="s">
        <v>15933</v>
      </c>
      <c r="X4124" s="237"/>
      <c r="Y4124" s="237" t="s">
        <v>17391</v>
      </c>
      <c r="Z4124" s="237" t="s">
        <v>17392</v>
      </c>
      <c r="AA4124" s="237" t="str">
        <f t="shared" si="679"/>
        <v>カラットクニミ</v>
      </c>
      <c r="AB4124" s="237" t="s">
        <v>6268</v>
      </c>
      <c r="AC4124" s="237" t="str">
        <f t="shared" si="680"/>
        <v>981</v>
      </c>
      <c r="AD4124" s="237" t="str">
        <f t="shared" si="681"/>
        <v>0943</v>
      </c>
      <c r="AE4124" s="237" t="s">
        <v>6875</v>
      </c>
      <c r="AF4124" s="237" t="s">
        <v>17393</v>
      </c>
      <c r="AG4124" s="237" t="str">
        <f t="shared" si="682"/>
        <v>仙台市青葉区国見一丁目６番48号　国見パーソナルメインビル１階</v>
      </c>
      <c r="AH4124" s="237" t="s">
        <v>17388</v>
      </c>
      <c r="AI4124" s="237" t="s">
        <v>17389</v>
      </c>
      <c r="AJ4124" s="237" t="s">
        <v>260</v>
      </c>
    </row>
    <row r="4125" spans="1:36">
      <c r="A4125" s="237" t="str">
        <f t="shared" si="674"/>
        <v>0455110718放課後等デイサービス</v>
      </c>
      <c r="B4125" s="237" t="s">
        <v>17385</v>
      </c>
      <c r="C4125" s="237" t="s">
        <v>17386</v>
      </c>
      <c r="D4125" s="240" t="str">
        <f t="shared" si="675"/>
        <v>ドリームクライムカブシキガイシャ</v>
      </c>
      <c r="E4125" s="237" t="s">
        <v>6268</v>
      </c>
      <c r="F4125" s="237" t="str">
        <f t="shared" si="676"/>
        <v>981</v>
      </c>
      <c r="G4125" s="237" t="str">
        <f t="shared" si="677"/>
        <v>0943</v>
      </c>
      <c r="H4125" s="237" t="s">
        <v>17387</v>
      </c>
      <c r="I4125" s="237" t="str">
        <f t="shared" si="678"/>
        <v>仙台市青葉区国見一丁目６番48号国見パーソナルメインビル１階</v>
      </c>
      <c r="J4125" s="237" t="s">
        <v>17388</v>
      </c>
      <c r="K4125" s="237" t="s">
        <v>17389</v>
      </c>
      <c r="L4125" s="237" t="s">
        <v>339</v>
      </c>
      <c r="M4125" s="237" t="s">
        <v>17390</v>
      </c>
      <c r="N4125" s="237" t="s">
        <v>17391</v>
      </c>
      <c r="O4125" s="237" t="s">
        <v>17392</v>
      </c>
      <c r="P4125" s="237" t="s">
        <v>6268</v>
      </c>
      <c r="Q4125" s="237" t="s">
        <v>6875</v>
      </c>
      <c r="R4125" s="237" t="s">
        <v>17393</v>
      </c>
      <c r="S4125" s="237" t="s">
        <v>17388</v>
      </c>
      <c r="T4125" s="237" t="s">
        <v>17389</v>
      </c>
      <c r="U4125" s="237" t="s">
        <v>17394</v>
      </c>
      <c r="V4125" s="237" t="s">
        <v>114</v>
      </c>
      <c r="W4125" s="237"/>
      <c r="X4125" s="237"/>
      <c r="Y4125" s="237" t="s">
        <v>17391</v>
      </c>
      <c r="Z4125" s="237" t="s">
        <v>17392</v>
      </c>
      <c r="AA4125" s="237" t="str">
        <f t="shared" si="679"/>
        <v>カラットクニミ</v>
      </c>
      <c r="AB4125" s="237" t="s">
        <v>6268</v>
      </c>
      <c r="AC4125" s="237" t="str">
        <f t="shared" si="680"/>
        <v>981</v>
      </c>
      <c r="AD4125" s="237" t="str">
        <f t="shared" si="681"/>
        <v>0943</v>
      </c>
      <c r="AE4125" s="237" t="s">
        <v>6875</v>
      </c>
      <c r="AF4125" s="237" t="s">
        <v>17393</v>
      </c>
      <c r="AG4125" s="237" t="str">
        <f t="shared" si="682"/>
        <v>仙台市青葉区国見一丁目６番48号　国見パーソナルメインビル１階</v>
      </c>
      <c r="AH4125" s="237" t="s">
        <v>17388</v>
      </c>
      <c r="AI4125" s="237" t="s">
        <v>17389</v>
      </c>
      <c r="AJ4125" s="237" t="s">
        <v>260</v>
      </c>
    </row>
    <row r="4126" spans="1:36">
      <c r="A4126" s="237" t="str">
        <f t="shared" si="674"/>
        <v>0455110726放課後等デイサービス</v>
      </c>
      <c r="B4126" s="237" t="s">
        <v>17395</v>
      </c>
      <c r="C4126" s="237" t="s">
        <v>17396</v>
      </c>
      <c r="D4126" s="240" t="str">
        <f t="shared" si="675"/>
        <v>カブシキガイシャ　キボウ</v>
      </c>
      <c r="E4126" s="237" t="s">
        <v>6268</v>
      </c>
      <c r="F4126" s="237" t="str">
        <f t="shared" si="676"/>
        <v>981</v>
      </c>
      <c r="G4126" s="237" t="str">
        <f t="shared" si="677"/>
        <v>0943</v>
      </c>
      <c r="H4126" s="237" t="s">
        <v>17397</v>
      </c>
      <c r="I4126" s="237" t="str">
        <f t="shared" si="678"/>
        <v>仙台市青葉区国見一丁目５番10号</v>
      </c>
      <c r="J4126" s="237" t="s">
        <v>17398</v>
      </c>
      <c r="K4126" s="237" t="s">
        <v>17399</v>
      </c>
      <c r="L4126" s="237" t="s">
        <v>339</v>
      </c>
      <c r="M4126" s="237" t="s">
        <v>17400</v>
      </c>
      <c r="N4126" s="237" t="s">
        <v>17401</v>
      </c>
      <c r="O4126" s="237" t="s">
        <v>17402</v>
      </c>
      <c r="P4126" s="237" t="s">
        <v>6268</v>
      </c>
      <c r="Q4126" s="237" t="s">
        <v>6875</v>
      </c>
      <c r="R4126" s="237" t="s">
        <v>17397</v>
      </c>
      <c r="S4126" s="237" t="s">
        <v>17398</v>
      </c>
      <c r="T4126" s="237" t="s">
        <v>17399</v>
      </c>
      <c r="U4126" s="237" t="s">
        <v>17403</v>
      </c>
      <c r="V4126" s="237" t="s">
        <v>114</v>
      </c>
      <c r="W4126" s="237"/>
      <c r="X4126" s="237"/>
      <c r="Y4126" s="237" t="s">
        <v>17401</v>
      </c>
      <c r="Z4126" s="237" t="s">
        <v>17402</v>
      </c>
      <c r="AA4126" s="237" t="str">
        <f t="shared" si="679"/>
        <v>フォーラムハジメ</v>
      </c>
      <c r="AB4126" s="237" t="s">
        <v>6268</v>
      </c>
      <c r="AC4126" s="237" t="str">
        <f t="shared" si="680"/>
        <v>981</v>
      </c>
      <c r="AD4126" s="237" t="str">
        <f t="shared" si="681"/>
        <v>0943</v>
      </c>
      <c r="AE4126" s="237" t="s">
        <v>6875</v>
      </c>
      <c r="AF4126" s="237" t="s">
        <v>17397</v>
      </c>
      <c r="AG4126" s="237" t="str">
        <f t="shared" si="682"/>
        <v>仙台市青葉区国見一丁目５番10号</v>
      </c>
      <c r="AH4126" s="237" t="s">
        <v>17398</v>
      </c>
      <c r="AI4126" s="237" t="s">
        <v>17399</v>
      </c>
      <c r="AJ4126" s="237" t="s">
        <v>332</v>
      </c>
    </row>
    <row r="4127" spans="1:36">
      <c r="A4127" s="237" t="str">
        <f t="shared" si="674"/>
        <v>0455110734放課後等デイサービス</v>
      </c>
      <c r="B4127" s="237" t="s">
        <v>8396</v>
      </c>
      <c r="C4127" s="237" t="s">
        <v>8397</v>
      </c>
      <c r="D4127" s="240" t="str">
        <f t="shared" si="675"/>
        <v>トクテイヒエイリカツドウホウジンイロドリ</v>
      </c>
      <c r="E4127" s="237" t="s">
        <v>7832</v>
      </c>
      <c r="F4127" s="237" t="str">
        <f t="shared" si="676"/>
        <v>983</v>
      </c>
      <c r="G4127" s="237" t="str">
        <f t="shared" si="677"/>
        <v>0824</v>
      </c>
      <c r="H4127" s="237" t="s">
        <v>8398</v>
      </c>
      <c r="I4127" s="237" t="str">
        <f t="shared" si="678"/>
        <v>仙台市宮城野区鶴ケ谷四丁目28番地の２</v>
      </c>
      <c r="J4127" s="237" t="s">
        <v>8399</v>
      </c>
      <c r="K4127" s="237" t="s">
        <v>8399</v>
      </c>
      <c r="L4127" s="237" t="s">
        <v>248</v>
      </c>
      <c r="M4127" s="237" t="s">
        <v>8400</v>
      </c>
      <c r="N4127" s="237" t="s">
        <v>17404</v>
      </c>
      <c r="O4127" s="237" t="s">
        <v>17405</v>
      </c>
      <c r="P4127" s="237" t="s">
        <v>6185</v>
      </c>
      <c r="Q4127" s="237" t="s">
        <v>6875</v>
      </c>
      <c r="R4127" s="237" t="s">
        <v>8403</v>
      </c>
      <c r="S4127" s="237" t="s">
        <v>8404</v>
      </c>
      <c r="T4127" s="237" t="s">
        <v>8405</v>
      </c>
      <c r="U4127" s="237" t="s">
        <v>17406</v>
      </c>
      <c r="V4127" s="237" t="s">
        <v>114</v>
      </c>
      <c r="W4127" s="237"/>
      <c r="X4127" s="237"/>
      <c r="Y4127" s="237" t="s">
        <v>17404</v>
      </c>
      <c r="Z4127" s="237" t="s">
        <v>17405</v>
      </c>
      <c r="AA4127" s="237" t="str">
        <f t="shared" si="679"/>
        <v>ホウカゴトウデイサービスヒナギク</v>
      </c>
      <c r="AB4127" s="237" t="s">
        <v>6185</v>
      </c>
      <c r="AC4127" s="237" t="str">
        <f t="shared" si="680"/>
        <v>981</v>
      </c>
      <c r="AD4127" s="237" t="str">
        <f t="shared" si="681"/>
        <v>0952</v>
      </c>
      <c r="AE4127" s="237" t="s">
        <v>6875</v>
      </c>
      <c r="AF4127" s="237" t="s">
        <v>8403</v>
      </c>
      <c r="AG4127" s="237" t="str">
        <f t="shared" si="682"/>
        <v>仙台市青葉区中山二丁目19番22号</v>
      </c>
      <c r="AH4127" s="237" t="s">
        <v>8404</v>
      </c>
      <c r="AI4127" s="237" t="s">
        <v>8405</v>
      </c>
      <c r="AJ4127" s="237" t="s">
        <v>260</v>
      </c>
    </row>
    <row r="4128" spans="1:36">
      <c r="A4128" s="237" t="str">
        <f t="shared" si="674"/>
        <v>0455110783放課後等デイサービス</v>
      </c>
      <c r="B4128" s="237" t="s">
        <v>2744</v>
      </c>
      <c r="C4128" s="237" t="s">
        <v>8369</v>
      </c>
      <c r="D4128" s="240" t="str">
        <f t="shared" si="675"/>
        <v>カブシキガイシャミツイ</v>
      </c>
      <c r="E4128" s="237" t="s">
        <v>7381</v>
      </c>
      <c r="F4128" s="237" t="str">
        <f t="shared" si="676"/>
        <v>982</v>
      </c>
      <c r="G4128" s="237" t="str">
        <f t="shared" si="677"/>
        <v>0011</v>
      </c>
      <c r="H4128" s="237" t="s">
        <v>15832</v>
      </c>
      <c r="I4128" s="237" t="str">
        <f t="shared" si="678"/>
        <v>仙台市太白区長町七丁目19番39号　COMビル101</v>
      </c>
      <c r="J4128" s="237" t="s">
        <v>2748</v>
      </c>
      <c r="K4128" s="237" t="s">
        <v>2749</v>
      </c>
      <c r="L4128" s="237" t="s">
        <v>339</v>
      </c>
      <c r="M4128" s="237" t="s">
        <v>2750</v>
      </c>
      <c r="N4128" s="237" t="s">
        <v>17407</v>
      </c>
      <c r="O4128" s="237" t="s">
        <v>17408</v>
      </c>
      <c r="P4128" s="237" t="s">
        <v>2932</v>
      </c>
      <c r="Q4128" s="237" t="s">
        <v>6875</v>
      </c>
      <c r="R4128" s="237" t="s">
        <v>17409</v>
      </c>
      <c r="S4128" s="237" t="s">
        <v>17410</v>
      </c>
      <c r="T4128" s="237" t="s">
        <v>17411</v>
      </c>
      <c r="U4128" s="237" t="s">
        <v>17412</v>
      </c>
      <c r="V4128" s="237" t="s">
        <v>114</v>
      </c>
      <c r="W4128" s="237"/>
      <c r="X4128" s="237"/>
      <c r="Y4128" s="237" t="s">
        <v>17407</v>
      </c>
      <c r="Z4128" s="237" t="s">
        <v>17408</v>
      </c>
      <c r="AA4128" s="237" t="str">
        <f t="shared" si="679"/>
        <v>Ｒｉｃｋｅｙアカデミーセンダイアオバドオリ</v>
      </c>
      <c r="AB4128" s="237" t="s">
        <v>2932</v>
      </c>
      <c r="AC4128" s="237" t="str">
        <f t="shared" si="680"/>
        <v>980</v>
      </c>
      <c r="AD4128" s="237" t="str">
        <f t="shared" si="681"/>
        <v>0021</v>
      </c>
      <c r="AE4128" s="237" t="s">
        <v>6875</v>
      </c>
      <c r="AF4128" s="237" t="s">
        <v>17409</v>
      </c>
      <c r="AG4128" s="237" t="str">
        <f t="shared" si="682"/>
        <v>仙台市青葉区中央二丁目２番10号仙都会舘ビル７階</v>
      </c>
      <c r="AH4128" s="237" t="s">
        <v>17410</v>
      </c>
      <c r="AI4128" s="237" t="s">
        <v>17411</v>
      </c>
      <c r="AJ4128" s="237" t="s">
        <v>260</v>
      </c>
    </row>
    <row r="4129" spans="1:36">
      <c r="A4129" s="237" t="str">
        <f t="shared" si="674"/>
        <v>0455110791放課後等デイサービス</v>
      </c>
      <c r="B4129" s="237" t="s">
        <v>8713</v>
      </c>
      <c r="C4129" s="237" t="s">
        <v>8714</v>
      </c>
      <c r="D4129" s="240" t="str">
        <f t="shared" si="675"/>
        <v>カブシキガイシャマンテンノホシ</v>
      </c>
      <c r="E4129" s="237" t="s">
        <v>8715</v>
      </c>
      <c r="F4129" s="237" t="str">
        <f t="shared" si="676"/>
        <v>989</v>
      </c>
      <c r="G4129" s="237" t="str">
        <f t="shared" si="677"/>
        <v>3211</v>
      </c>
      <c r="H4129" s="237" t="s">
        <v>8716</v>
      </c>
      <c r="I4129" s="237" t="str">
        <f t="shared" si="678"/>
        <v>仙台市青葉区赤坂三丁目４番地の30</v>
      </c>
      <c r="J4129" s="237" t="s">
        <v>8717</v>
      </c>
      <c r="K4129" s="237" t="s">
        <v>8718</v>
      </c>
      <c r="L4129" s="237" t="s">
        <v>339</v>
      </c>
      <c r="M4129" s="237" t="s">
        <v>8719</v>
      </c>
      <c r="N4129" s="237" t="s">
        <v>17413</v>
      </c>
      <c r="O4129" s="237" t="s">
        <v>5655</v>
      </c>
      <c r="P4129" s="237" t="s">
        <v>8715</v>
      </c>
      <c r="Q4129" s="237" t="s">
        <v>6875</v>
      </c>
      <c r="R4129" s="237" t="s">
        <v>17414</v>
      </c>
      <c r="S4129" s="237" t="s">
        <v>17415</v>
      </c>
      <c r="T4129" s="237" t="s">
        <v>17416</v>
      </c>
      <c r="U4129" s="237" t="s">
        <v>17417</v>
      </c>
      <c r="V4129" s="237" t="s">
        <v>114</v>
      </c>
      <c r="W4129" s="237"/>
      <c r="X4129" s="237"/>
      <c r="Y4129" s="237" t="s">
        <v>17413</v>
      </c>
      <c r="Z4129" s="237" t="s">
        <v>5655</v>
      </c>
      <c r="AA4129" s="237" t="str">
        <f t="shared" si="679"/>
        <v>ポラリス</v>
      </c>
      <c r="AB4129" s="237" t="s">
        <v>8715</v>
      </c>
      <c r="AC4129" s="237" t="str">
        <f t="shared" si="680"/>
        <v>989</v>
      </c>
      <c r="AD4129" s="237" t="str">
        <f t="shared" si="681"/>
        <v>3211</v>
      </c>
      <c r="AE4129" s="237" t="s">
        <v>6875</v>
      </c>
      <c r="AF4129" s="237" t="s">
        <v>17414</v>
      </c>
      <c r="AG4129" s="237" t="str">
        <f t="shared" si="682"/>
        <v>仙台市青葉区赤坂一丁目11番地の９</v>
      </c>
      <c r="AH4129" s="237" t="s">
        <v>17415</v>
      </c>
      <c r="AI4129" s="237" t="s">
        <v>17416</v>
      </c>
      <c r="AJ4129" s="237" t="s">
        <v>260</v>
      </c>
    </row>
    <row r="4130" spans="1:36">
      <c r="A4130" s="237" t="str">
        <f t="shared" si="674"/>
        <v>0455110809放課後等デイサービス</v>
      </c>
      <c r="B4130" s="237" t="s">
        <v>17418</v>
      </c>
      <c r="C4130" s="237" t="s">
        <v>17419</v>
      </c>
      <c r="D4130" s="240" t="str">
        <f t="shared" si="675"/>
        <v>カブシキガイシャオルタナウェイズ</v>
      </c>
      <c r="E4130" s="237" t="s">
        <v>7080</v>
      </c>
      <c r="F4130" s="237" t="str">
        <f t="shared" si="676"/>
        <v>980</v>
      </c>
      <c r="G4130" s="237" t="str">
        <f t="shared" si="677"/>
        <v>0871</v>
      </c>
      <c r="H4130" s="237" t="s">
        <v>17420</v>
      </c>
      <c r="I4130" s="237" t="str">
        <f t="shared" si="678"/>
        <v>仙台市青葉区八幡四丁目１番６号</v>
      </c>
      <c r="J4130" s="237" t="s">
        <v>17421</v>
      </c>
      <c r="K4130" s="237" t="s">
        <v>17421</v>
      </c>
      <c r="L4130" s="237" t="s">
        <v>339</v>
      </c>
      <c r="M4130" s="237" t="s">
        <v>17422</v>
      </c>
      <c r="N4130" s="237" t="s">
        <v>17423</v>
      </c>
      <c r="O4130" s="237" t="s">
        <v>17424</v>
      </c>
      <c r="P4130" s="237" t="s">
        <v>7080</v>
      </c>
      <c r="Q4130" s="237" t="s">
        <v>6875</v>
      </c>
      <c r="R4130" s="237" t="s">
        <v>17420</v>
      </c>
      <c r="S4130" s="237" t="s">
        <v>17421</v>
      </c>
      <c r="T4130" s="237" t="s">
        <v>17421</v>
      </c>
      <c r="U4130" s="237" t="s">
        <v>17425</v>
      </c>
      <c r="V4130" s="237" t="s">
        <v>114</v>
      </c>
      <c r="W4130" s="237"/>
      <c r="X4130" s="237"/>
      <c r="Y4130" s="237" t="s">
        <v>17423</v>
      </c>
      <c r="Z4130" s="237" t="s">
        <v>17424</v>
      </c>
      <c r="AA4130" s="237" t="str">
        <f t="shared" si="679"/>
        <v>オルタナプレイスハチマン</v>
      </c>
      <c r="AB4130" s="237" t="s">
        <v>7080</v>
      </c>
      <c r="AC4130" s="237" t="str">
        <f t="shared" si="680"/>
        <v>980</v>
      </c>
      <c r="AD4130" s="237" t="str">
        <f t="shared" si="681"/>
        <v>0871</v>
      </c>
      <c r="AE4130" s="237" t="s">
        <v>6875</v>
      </c>
      <c r="AF4130" s="237" t="s">
        <v>17420</v>
      </c>
      <c r="AG4130" s="237" t="str">
        <f t="shared" si="682"/>
        <v>仙台市青葉区八幡四丁目１番６号</v>
      </c>
      <c r="AH4130" s="237" t="s">
        <v>17421</v>
      </c>
      <c r="AI4130" s="237" t="s">
        <v>17421</v>
      </c>
      <c r="AJ4130" s="237" t="s">
        <v>260</v>
      </c>
    </row>
    <row r="4131" spans="1:36">
      <c r="A4131" s="237" t="str">
        <f t="shared" si="674"/>
        <v>0455110833放課後等デイサービス</v>
      </c>
      <c r="B4131" s="237" t="s">
        <v>8943</v>
      </c>
      <c r="C4131" s="237" t="s">
        <v>17348</v>
      </c>
      <c r="D4131" s="240" t="str">
        <f t="shared" si="675"/>
        <v>カブシキガイシャｋｉｂｉｄａｎｇｏ</v>
      </c>
      <c r="E4131" s="237" t="s">
        <v>7028</v>
      </c>
      <c r="F4131" s="237" t="str">
        <f t="shared" si="676"/>
        <v>989</v>
      </c>
      <c r="G4131" s="237" t="str">
        <f t="shared" si="677"/>
        <v>3205</v>
      </c>
      <c r="H4131" s="237" t="s">
        <v>17349</v>
      </c>
      <c r="I4131" s="237" t="str">
        <f t="shared" si="678"/>
        <v>仙台市青葉区吉成1丁目17番10号</v>
      </c>
      <c r="J4131" s="237" t="s">
        <v>8946</v>
      </c>
      <c r="K4131" s="237" t="s">
        <v>8946</v>
      </c>
      <c r="L4131" s="237" t="s">
        <v>339</v>
      </c>
      <c r="M4131" s="237" t="s">
        <v>8947</v>
      </c>
      <c r="N4131" s="237" t="s">
        <v>17426</v>
      </c>
      <c r="O4131" s="237" t="s">
        <v>17427</v>
      </c>
      <c r="P4131" s="237" t="s">
        <v>7028</v>
      </c>
      <c r="Q4131" s="237" t="s">
        <v>6875</v>
      </c>
      <c r="R4131" s="237" t="s">
        <v>8945</v>
      </c>
      <c r="S4131" s="237" t="s">
        <v>15540</v>
      </c>
      <c r="T4131" s="237" t="s">
        <v>15540</v>
      </c>
      <c r="U4131" s="237" t="s">
        <v>17428</v>
      </c>
      <c r="V4131" s="237" t="s">
        <v>114</v>
      </c>
      <c r="W4131" s="237"/>
      <c r="X4131" s="237"/>
      <c r="Y4131" s="237" t="s">
        <v>17426</v>
      </c>
      <c r="Z4131" s="237" t="s">
        <v>17427</v>
      </c>
      <c r="AA4131" s="237" t="str">
        <f t="shared" si="679"/>
        <v>ホウカゴトウデイサービス「ｋｉｂｉｄａｎｇｏ２ｎｄ」</v>
      </c>
      <c r="AB4131" s="237" t="s">
        <v>7028</v>
      </c>
      <c r="AC4131" s="237" t="str">
        <f t="shared" si="680"/>
        <v>989</v>
      </c>
      <c r="AD4131" s="237" t="str">
        <f t="shared" si="681"/>
        <v>3205</v>
      </c>
      <c r="AE4131" s="237" t="s">
        <v>6875</v>
      </c>
      <c r="AF4131" s="237" t="s">
        <v>8945</v>
      </c>
      <c r="AG4131" s="237" t="str">
        <f t="shared" si="682"/>
        <v>仙台市青葉区吉成一丁目17番10号</v>
      </c>
      <c r="AH4131" s="237" t="s">
        <v>17429</v>
      </c>
      <c r="AI4131" s="237" t="s">
        <v>17429</v>
      </c>
      <c r="AJ4131" s="237" t="s">
        <v>260</v>
      </c>
    </row>
    <row r="4132" spans="1:36">
      <c r="A4132" s="237" t="str">
        <f t="shared" si="674"/>
        <v>0455110841放課後等デイサービス</v>
      </c>
      <c r="B4132" s="237" t="s">
        <v>8753</v>
      </c>
      <c r="C4132" s="237" t="s">
        <v>8754</v>
      </c>
      <c r="D4132" s="240" t="str">
        <f t="shared" si="675"/>
        <v>カブシキガイシャコウセイカイ</v>
      </c>
      <c r="E4132" s="237" t="s">
        <v>608</v>
      </c>
      <c r="F4132" s="237" t="str">
        <f t="shared" si="676"/>
        <v>980</v>
      </c>
      <c r="G4132" s="237" t="str">
        <f t="shared" si="677"/>
        <v>0003</v>
      </c>
      <c r="H4132" s="237" t="s">
        <v>8755</v>
      </c>
      <c r="I4132" s="237" t="str">
        <f t="shared" si="678"/>
        <v>仙台市青葉区小田原五丁目１番16号</v>
      </c>
      <c r="J4132" s="237" t="s">
        <v>17430</v>
      </c>
      <c r="K4132" s="237" t="s">
        <v>8089</v>
      </c>
      <c r="L4132" s="237" t="s">
        <v>339</v>
      </c>
      <c r="M4132" s="237" t="s">
        <v>8757</v>
      </c>
      <c r="N4132" s="237" t="s">
        <v>17431</v>
      </c>
      <c r="O4132" s="237" t="s">
        <v>17432</v>
      </c>
      <c r="P4132" s="237" t="s">
        <v>608</v>
      </c>
      <c r="Q4132" s="237" t="s">
        <v>6875</v>
      </c>
      <c r="R4132" s="237" t="s">
        <v>8755</v>
      </c>
      <c r="S4132" s="237" t="s">
        <v>17430</v>
      </c>
      <c r="T4132" s="237" t="s">
        <v>8089</v>
      </c>
      <c r="U4132" s="237" t="s">
        <v>17433</v>
      </c>
      <c r="V4132" s="237" t="s">
        <v>114</v>
      </c>
      <c r="W4132" s="237"/>
      <c r="X4132" s="237"/>
      <c r="Y4132" s="237" t="s">
        <v>17431</v>
      </c>
      <c r="Z4132" s="237" t="s">
        <v>17432</v>
      </c>
      <c r="AA4132" s="237" t="str">
        <f t="shared" si="679"/>
        <v>テルテルエン</v>
      </c>
      <c r="AB4132" s="237" t="s">
        <v>608</v>
      </c>
      <c r="AC4132" s="237" t="str">
        <f t="shared" si="680"/>
        <v>980</v>
      </c>
      <c r="AD4132" s="237" t="str">
        <f t="shared" si="681"/>
        <v>0003</v>
      </c>
      <c r="AE4132" s="237" t="s">
        <v>6875</v>
      </c>
      <c r="AF4132" s="237" t="s">
        <v>8755</v>
      </c>
      <c r="AG4132" s="237" t="str">
        <f t="shared" si="682"/>
        <v>仙台市青葉区小田原五丁目１番16号</v>
      </c>
      <c r="AH4132" s="237" t="s">
        <v>17430</v>
      </c>
      <c r="AI4132" s="237" t="s">
        <v>8089</v>
      </c>
      <c r="AJ4132" s="237" t="s">
        <v>332</v>
      </c>
    </row>
    <row r="4133" spans="1:36">
      <c r="A4133" s="237" t="str">
        <f t="shared" si="674"/>
        <v>0455110858児童発達支援</v>
      </c>
      <c r="B4133" s="237" t="s">
        <v>17434</v>
      </c>
      <c r="C4133" s="237" t="s">
        <v>17435</v>
      </c>
      <c r="D4133" s="240" t="str">
        <f t="shared" si="675"/>
        <v>ウェルビーカブシキガイシャ</v>
      </c>
      <c r="E4133" s="237" t="s">
        <v>9019</v>
      </c>
      <c r="F4133" s="237" t="str">
        <f t="shared" si="676"/>
        <v>104</v>
      </c>
      <c r="G4133" s="237" t="str">
        <f t="shared" si="677"/>
        <v>0061</v>
      </c>
      <c r="H4133" s="237" t="s">
        <v>9020</v>
      </c>
      <c r="I4133" s="237" t="str">
        <f t="shared" si="678"/>
        <v>東京都中央区銀座二丁目３番６号</v>
      </c>
      <c r="J4133" s="237" t="s">
        <v>9021</v>
      </c>
      <c r="K4133" s="237" t="s">
        <v>9022</v>
      </c>
      <c r="L4133" s="237" t="s">
        <v>339</v>
      </c>
      <c r="M4133" s="237" t="s">
        <v>9023</v>
      </c>
      <c r="N4133" s="237" t="s">
        <v>17436</v>
      </c>
      <c r="O4133" s="237" t="s">
        <v>17437</v>
      </c>
      <c r="P4133" s="237" t="s">
        <v>4898</v>
      </c>
      <c r="Q4133" s="237" t="s">
        <v>6875</v>
      </c>
      <c r="R4133" s="237" t="s">
        <v>17438</v>
      </c>
      <c r="S4133" s="237" t="s">
        <v>17439</v>
      </c>
      <c r="T4133" s="237" t="s">
        <v>17440</v>
      </c>
      <c r="U4133" s="237" t="s">
        <v>17441</v>
      </c>
      <c r="V4133" s="237" t="s">
        <v>112</v>
      </c>
      <c r="W4133" s="237" t="s">
        <v>15933</v>
      </c>
      <c r="X4133" s="237"/>
      <c r="Y4133" s="237" t="s">
        <v>17436</v>
      </c>
      <c r="Z4133" s="237" t="s">
        <v>17437</v>
      </c>
      <c r="AA4133" s="237" t="str">
        <f t="shared" si="679"/>
        <v>ハビーセンダイキョウシツ</v>
      </c>
      <c r="AB4133" s="237" t="s">
        <v>4898</v>
      </c>
      <c r="AC4133" s="237" t="str">
        <f t="shared" si="680"/>
        <v>980</v>
      </c>
      <c r="AD4133" s="237" t="str">
        <f t="shared" si="681"/>
        <v>0803</v>
      </c>
      <c r="AE4133" s="237" t="s">
        <v>6875</v>
      </c>
      <c r="AF4133" s="237" t="s">
        <v>17438</v>
      </c>
      <c r="AG4133" s="237" t="str">
        <f t="shared" si="682"/>
        <v>仙台市青葉区国分町三丁目９番１号庄子ビル３階</v>
      </c>
      <c r="AH4133" s="237" t="s">
        <v>17439</v>
      </c>
      <c r="AI4133" s="237" t="s">
        <v>17440</v>
      </c>
      <c r="AJ4133" s="237" t="s">
        <v>260</v>
      </c>
    </row>
    <row r="4134" spans="1:36">
      <c r="A4134" s="237" t="str">
        <f t="shared" si="674"/>
        <v>0455110858放課後等デイサービス</v>
      </c>
      <c r="B4134" s="237" t="s">
        <v>17434</v>
      </c>
      <c r="C4134" s="237" t="s">
        <v>17435</v>
      </c>
      <c r="D4134" s="240" t="str">
        <f t="shared" si="675"/>
        <v>ウェルビーカブシキガイシャ</v>
      </c>
      <c r="E4134" s="237" t="s">
        <v>9019</v>
      </c>
      <c r="F4134" s="237" t="str">
        <f t="shared" si="676"/>
        <v>104</v>
      </c>
      <c r="G4134" s="237" t="str">
        <f t="shared" si="677"/>
        <v>0061</v>
      </c>
      <c r="H4134" s="237" t="s">
        <v>9020</v>
      </c>
      <c r="I4134" s="237" t="str">
        <f t="shared" si="678"/>
        <v>東京都中央区銀座二丁目３番６号</v>
      </c>
      <c r="J4134" s="237" t="s">
        <v>9021</v>
      </c>
      <c r="K4134" s="237" t="s">
        <v>9022</v>
      </c>
      <c r="L4134" s="237" t="s">
        <v>339</v>
      </c>
      <c r="M4134" s="237" t="s">
        <v>9023</v>
      </c>
      <c r="N4134" s="237" t="s">
        <v>17436</v>
      </c>
      <c r="O4134" s="237" t="s">
        <v>17437</v>
      </c>
      <c r="P4134" s="237" t="s">
        <v>4898</v>
      </c>
      <c r="Q4134" s="237" t="s">
        <v>6875</v>
      </c>
      <c r="R4134" s="237" t="s">
        <v>17438</v>
      </c>
      <c r="S4134" s="237" t="s">
        <v>17439</v>
      </c>
      <c r="T4134" s="237" t="s">
        <v>17440</v>
      </c>
      <c r="U4134" s="237" t="s">
        <v>17441</v>
      </c>
      <c r="V4134" s="237" t="s">
        <v>114</v>
      </c>
      <c r="W4134" s="237"/>
      <c r="X4134" s="237"/>
      <c r="Y4134" s="237" t="s">
        <v>17436</v>
      </c>
      <c r="Z4134" s="237" t="s">
        <v>17437</v>
      </c>
      <c r="AA4134" s="237" t="str">
        <f t="shared" si="679"/>
        <v>ハビーセンダイキョウシツ</v>
      </c>
      <c r="AB4134" s="237" t="s">
        <v>4898</v>
      </c>
      <c r="AC4134" s="237" t="str">
        <f t="shared" si="680"/>
        <v>980</v>
      </c>
      <c r="AD4134" s="237" t="str">
        <f t="shared" si="681"/>
        <v>0803</v>
      </c>
      <c r="AE4134" s="237" t="s">
        <v>6875</v>
      </c>
      <c r="AF4134" s="237" t="s">
        <v>17438</v>
      </c>
      <c r="AG4134" s="237" t="str">
        <f t="shared" si="682"/>
        <v>仙台市青葉区国分町三丁目９番１号庄子ビル３階</v>
      </c>
      <c r="AH4134" s="237" t="s">
        <v>17439</v>
      </c>
      <c r="AI4134" s="237" t="s">
        <v>17440</v>
      </c>
      <c r="AJ4134" s="237" t="s">
        <v>260</v>
      </c>
    </row>
    <row r="4135" spans="1:36">
      <c r="A4135" s="237" t="str">
        <f t="shared" si="674"/>
        <v>0455110866放課後等デイサービス</v>
      </c>
      <c r="B4135" s="237" t="s">
        <v>7930</v>
      </c>
      <c r="C4135" s="237" t="s">
        <v>17306</v>
      </c>
      <c r="D4135" s="240" t="str">
        <f t="shared" si="675"/>
        <v>カブシキカイシャシュウガカイ</v>
      </c>
      <c r="E4135" s="237" t="s">
        <v>7540</v>
      </c>
      <c r="F4135" s="237" t="str">
        <f t="shared" si="676"/>
        <v>980</v>
      </c>
      <c r="G4135" s="237" t="str">
        <f t="shared" si="677"/>
        <v>0802</v>
      </c>
      <c r="H4135" s="237" t="s">
        <v>17307</v>
      </c>
      <c r="I4135" s="237" t="str">
        <f t="shared" si="678"/>
        <v>仙台市青葉区二日町16番１号</v>
      </c>
      <c r="J4135" s="237" t="s">
        <v>7933</v>
      </c>
      <c r="K4135" s="237" t="s">
        <v>17308</v>
      </c>
      <c r="L4135" s="237" t="s">
        <v>339</v>
      </c>
      <c r="M4135" s="237" t="s">
        <v>7925</v>
      </c>
      <c r="N4135" s="237" t="s">
        <v>17442</v>
      </c>
      <c r="O4135" s="237" t="s">
        <v>17443</v>
      </c>
      <c r="P4135" s="237" t="s">
        <v>7854</v>
      </c>
      <c r="Q4135" s="237" t="s">
        <v>6875</v>
      </c>
      <c r="R4135" s="237" t="s">
        <v>17444</v>
      </c>
      <c r="S4135" s="237" t="s">
        <v>17445</v>
      </c>
      <c r="T4135" s="237" t="s">
        <v>17308</v>
      </c>
      <c r="U4135" s="237" t="s">
        <v>17446</v>
      </c>
      <c r="V4135" s="237" t="s">
        <v>114</v>
      </c>
      <c r="W4135" s="237"/>
      <c r="X4135" s="237"/>
      <c r="Y4135" s="237" t="s">
        <v>17442</v>
      </c>
      <c r="Z4135" s="237" t="s">
        <v>17443</v>
      </c>
      <c r="AA4135" s="237" t="str">
        <f t="shared" si="679"/>
        <v>チャレンジアカデミーアヤシ</v>
      </c>
      <c r="AB4135" s="237" t="s">
        <v>7854</v>
      </c>
      <c r="AC4135" s="237" t="str">
        <f t="shared" si="680"/>
        <v>989</v>
      </c>
      <c r="AD4135" s="237" t="str">
        <f t="shared" si="681"/>
        <v>3127</v>
      </c>
      <c r="AE4135" s="237" t="s">
        <v>6875</v>
      </c>
      <c r="AF4135" s="237" t="s">
        <v>17444</v>
      </c>
      <c r="AG4135" s="237" t="str">
        <f t="shared" si="682"/>
        <v>仙台市青葉区愛子東一丁目６番19号</v>
      </c>
      <c r="AH4135" s="237" t="s">
        <v>17445</v>
      </c>
      <c r="AI4135" s="237" t="s">
        <v>17308</v>
      </c>
      <c r="AJ4135" s="237" t="s">
        <v>260</v>
      </c>
    </row>
    <row r="4136" spans="1:36">
      <c r="A4136" s="237" t="str">
        <f t="shared" ref="A4136:A4199" si="683">U4136&amp;V4136</f>
        <v>0455110874放課後等デイサービス</v>
      </c>
      <c r="B4136" s="237" t="s">
        <v>17447</v>
      </c>
      <c r="C4136" s="237" t="s">
        <v>17448</v>
      </c>
      <c r="D4136" s="240" t="str">
        <f t="shared" si="675"/>
        <v>カブシキガイシャロバノミミ</v>
      </c>
      <c r="E4136" s="237" t="s">
        <v>7237</v>
      </c>
      <c r="F4136" s="237" t="str">
        <f t="shared" si="676"/>
        <v>980</v>
      </c>
      <c r="G4136" s="237" t="str">
        <f t="shared" si="677"/>
        <v>0801</v>
      </c>
      <c r="H4136" s="237" t="s">
        <v>17449</v>
      </c>
      <c r="I4136" s="237" t="str">
        <f t="shared" si="678"/>
        <v>仙台市青葉区木町通一丁目２番32号</v>
      </c>
      <c r="J4136" s="237" t="s">
        <v>17450</v>
      </c>
      <c r="K4136" s="237" t="s">
        <v>17451</v>
      </c>
      <c r="L4136" s="237" t="s">
        <v>339</v>
      </c>
      <c r="M4136" s="237" t="s">
        <v>17452</v>
      </c>
      <c r="N4136" s="237" t="s">
        <v>17453</v>
      </c>
      <c r="O4136" s="237" t="s">
        <v>17454</v>
      </c>
      <c r="P4136" s="237" t="s">
        <v>7000</v>
      </c>
      <c r="Q4136" s="237" t="s">
        <v>6875</v>
      </c>
      <c r="R4136" s="237" t="s">
        <v>17455</v>
      </c>
      <c r="S4136" s="237" t="s">
        <v>17450</v>
      </c>
      <c r="T4136" s="237" t="s">
        <v>17451</v>
      </c>
      <c r="U4136" s="237" t="s">
        <v>17456</v>
      </c>
      <c r="V4136" s="237" t="s">
        <v>114</v>
      </c>
      <c r="W4136" s="237"/>
      <c r="X4136" s="237"/>
      <c r="Y4136" s="237" t="s">
        <v>17453</v>
      </c>
      <c r="Z4136" s="237" t="s">
        <v>17454</v>
      </c>
      <c r="AA4136" s="237" t="str">
        <f t="shared" si="679"/>
        <v>デイサービスユッポ</v>
      </c>
      <c r="AB4136" s="237" t="s">
        <v>7000</v>
      </c>
      <c r="AC4136" s="237" t="str">
        <f t="shared" si="680"/>
        <v>981</v>
      </c>
      <c r="AD4136" s="237" t="str">
        <f t="shared" si="681"/>
        <v>0933</v>
      </c>
      <c r="AE4136" s="237" t="s">
        <v>6875</v>
      </c>
      <c r="AF4136" s="237" t="s">
        <v>17455</v>
      </c>
      <c r="AG4136" s="237" t="str">
        <f t="shared" si="682"/>
        <v>仙台市青葉区柏木二丁目６番46号</v>
      </c>
      <c r="AH4136" s="237" t="s">
        <v>17450</v>
      </c>
      <c r="AI4136" s="237" t="s">
        <v>17451</v>
      </c>
      <c r="AJ4136" s="237" t="s">
        <v>260</v>
      </c>
    </row>
    <row r="4137" spans="1:36">
      <c r="A4137" s="237" t="str">
        <f t="shared" si="683"/>
        <v>0455110882放課後等デイサービス</v>
      </c>
      <c r="B4137" s="237" t="s">
        <v>8085</v>
      </c>
      <c r="C4137" s="237" t="s">
        <v>8086</v>
      </c>
      <c r="D4137" s="240" t="str">
        <f t="shared" ref="D4137:D4200" si="684">DBCS(C4137)</f>
        <v>イッパンシャダンホウジンユウキカイ</v>
      </c>
      <c r="E4137" s="237" t="s">
        <v>608</v>
      </c>
      <c r="F4137" s="237" t="str">
        <f t="shared" ref="F4137:F4200" si="685">LEFT(E4137,3)</f>
        <v>980</v>
      </c>
      <c r="G4137" s="237" t="str">
        <f t="shared" ref="G4137:G4200" si="686">RIGHT(E4137,4)</f>
        <v>0003</v>
      </c>
      <c r="H4137" s="237" t="s">
        <v>17457</v>
      </c>
      <c r="I4137" s="237" t="str">
        <f t="shared" ref="I4137:I4200" si="687">SUBSTITUTE(H4137,"宮城県","")</f>
        <v>仙台市青葉区小田原五丁目１－15</v>
      </c>
      <c r="J4137" s="237" t="s">
        <v>13899</v>
      </c>
      <c r="K4137" s="237" t="s">
        <v>8089</v>
      </c>
      <c r="L4137" s="237" t="s">
        <v>901</v>
      </c>
      <c r="M4137" s="237" t="s">
        <v>8090</v>
      </c>
      <c r="N4137" s="237" t="s">
        <v>17431</v>
      </c>
      <c r="O4137" s="237" t="s">
        <v>17432</v>
      </c>
      <c r="P4137" s="237" t="s">
        <v>608</v>
      </c>
      <c r="Q4137" s="237" t="s">
        <v>6875</v>
      </c>
      <c r="R4137" s="237" t="s">
        <v>8755</v>
      </c>
      <c r="S4137" s="237" t="s">
        <v>13899</v>
      </c>
      <c r="T4137" s="237" t="s">
        <v>8089</v>
      </c>
      <c r="U4137" s="237" t="s">
        <v>17458</v>
      </c>
      <c r="V4137" s="237" t="s">
        <v>114</v>
      </c>
      <c r="W4137" s="237"/>
      <c r="X4137" s="237"/>
      <c r="Y4137" s="237" t="s">
        <v>17431</v>
      </c>
      <c r="Z4137" s="237" t="s">
        <v>17432</v>
      </c>
      <c r="AA4137" s="237" t="str">
        <f t="shared" ref="AA4137:AA4200" si="688">DBCS(Z4137)</f>
        <v>テルテルエン</v>
      </c>
      <c r="AB4137" s="237" t="s">
        <v>608</v>
      </c>
      <c r="AC4137" s="237" t="str">
        <f t="shared" ref="AC4137:AC4200" si="689">LEFT(AB4137,3)</f>
        <v>980</v>
      </c>
      <c r="AD4137" s="237" t="str">
        <f t="shared" ref="AD4137:AD4200" si="690">RIGHT(AB4137,4)</f>
        <v>0003</v>
      </c>
      <c r="AE4137" s="237" t="s">
        <v>6875</v>
      </c>
      <c r="AF4137" s="237" t="s">
        <v>8755</v>
      </c>
      <c r="AG4137" s="237" t="str">
        <f t="shared" ref="AG4137:AG4200" si="691">SUBSTITUTE(AF4137,"宮城県","")</f>
        <v>仙台市青葉区小田原五丁目１番16号</v>
      </c>
      <c r="AH4137" s="237" t="s">
        <v>13899</v>
      </c>
      <c r="AI4137" s="237" t="s">
        <v>8089</v>
      </c>
      <c r="AJ4137" s="237" t="s">
        <v>260</v>
      </c>
    </row>
    <row r="4138" spans="1:36">
      <c r="A4138" s="237" t="str">
        <f t="shared" si="683"/>
        <v>0455110890放課後等デイサービス</v>
      </c>
      <c r="B4138" s="237" t="s">
        <v>17459</v>
      </c>
      <c r="C4138" s="237" t="s">
        <v>17460</v>
      </c>
      <c r="D4138" s="240" t="str">
        <f t="shared" si="684"/>
        <v>ゴウドウガイシャミライサポーター</v>
      </c>
      <c r="E4138" s="237" t="s">
        <v>9452</v>
      </c>
      <c r="F4138" s="237" t="str">
        <f t="shared" si="685"/>
        <v>983</v>
      </c>
      <c r="G4138" s="237" t="str">
        <f t="shared" si="686"/>
        <v>0823</v>
      </c>
      <c r="H4138" s="237" t="s">
        <v>17461</v>
      </c>
      <c r="I4138" s="237" t="str">
        <f t="shared" si="687"/>
        <v>仙台市宮城野区燕沢一丁目22番30号　サイドバイサイドB202</v>
      </c>
      <c r="J4138" s="237" t="s">
        <v>17462</v>
      </c>
      <c r="K4138" s="237" t="s">
        <v>17462</v>
      </c>
      <c r="L4138" s="237" t="s">
        <v>821</v>
      </c>
      <c r="M4138" s="237" t="s">
        <v>17463</v>
      </c>
      <c r="N4138" s="237" t="s">
        <v>17464</v>
      </c>
      <c r="O4138" s="237" t="s">
        <v>17465</v>
      </c>
      <c r="P4138" s="237" t="s">
        <v>7204</v>
      </c>
      <c r="Q4138" s="237" t="s">
        <v>6875</v>
      </c>
      <c r="R4138" s="237" t="s">
        <v>17466</v>
      </c>
      <c r="S4138" s="237" t="s">
        <v>17462</v>
      </c>
      <c r="T4138" s="237" t="s">
        <v>17462</v>
      </c>
      <c r="U4138" s="237" t="s">
        <v>17467</v>
      </c>
      <c r="V4138" s="237" t="s">
        <v>114</v>
      </c>
      <c r="W4138" s="237"/>
      <c r="X4138" s="237"/>
      <c r="Y4138" s="237" t="s">
        <v>17464</v>
      </c>
      <c r="Z4138" s="237" t="s">
        <v>17465</v>
      </c>
      <c r="AA4138" s="237" t="str">
        <f t="shared" si="688"/>
        <v>ホウカゴトウデイサービス　スマイリー</v>
      </c>
      <c r="AB4138" s="237" t="s">
        <v>7204</v>
      </c>
      <c r="AC4138" s="237" t="str">
        <f t="shared" si="689"/>
        <v>981</v>
      </c>
      <c r="AD4138" s="237" t="str">
        <f t="shared" si="690"/>
        <v>0904</v>
      </c>
      <c r="AE4138" s="237" t="s">
        <v>6875</v>
      </c>
      <c r="AF4138" s="237" t="s">
        <v>17466</v>
      </c>
      <c r="AG4138" s="237" t="str">
        <f t="shared" si="691"/>
        <v>仙台市青葉区旭ケ丘一丁目３番５号　105号</v>
      </c>
      <c r="AH4138" s="237" t="s">
        <v>17462</v>
      </c>
      <c r="AI4138" s="237" t="s">
        <v>17462</v>
      </c>
      <c r="AJ4138" s="237" t="s">
        <v>332</v>
      </c>
    </row>
    <row r="4139" spans="1:36">
      <c r="A4139" s="237" t="str">
        <f t="shared" si="683"/>
        <v>0455110908児童発達支援</v>
      </c>
      <c r="B4139" s="237" t="s">
        <v>8057</v>
      </c>
      <c r="C4139" s="237" t="s">
        <v>8058</v>
      </c>
      <c r="D4139" s="240" t="str">
        <f t="shared" si="684"/>
        <v>カブシキガイシャナカガワ</v>
      </c>
      <c r="E4139" s="237" t="s">
        <v>608</v>
      </c>
      <c r="F4139" s="237" t="str">
        <f t="shared" si="685"/>
        <v>980</v>
      </c>
      <c r="G4139" s="237" t="str">
        <f t="shared" si="686"/>
        <v>0003</v>
      </c>
      <c r="H4139" s="237" t="s">
        <v>8059</v>
      </c>
      <c r="I4139" s="237" t="str">
        <f t="shared" si="687"/>
        <v>仙台市青葉区小田原四丁目２番18号</v>
      </c>
      <c r="J4139" s="237" t="s">
        <v>8060</v>
      </c>
      <c r="K4139" s="237" t="s">
        <v>8061</v>
      </c>
      <c r="L4139" s="237" t="s">
        <v>339</v>
      </c>
      <c r="M4139" s="237" t="s">
        <v>8062</v>
      </c>
      <c r="N4139" s="237" t="s">
        <v>9127</v>
      </c>
      <c r="O4139" s="237" t="s">
        <v>9128</v>
      </c>
      <c r="P4139" s="237" t="s">
        <v>608</v>
      </c>
      <c r="Q4139" s="237" t="s">
        <v>6875</v>
      </c>
      <c r="R4139" s="237" t="s">
        <v>8059</v>
      </c>
      <c r="S4139" s="237" t="s">
        <v>8060</v>
      </c>
      <c r="T4139" s="237" t="s">
        <v>8061</v>
      </c>
      <c r="U4139" s="237" t="s">
        <v>17468</v>
      </c>
      <c r="V4139" s="237" t="s">
        <v>112</v>
      </c>
      <c r="W4139" s="237" t="s">
        <v>15933</v>
      </c>
      <c r="X4139" s="237"/>
      <c r="Y4139" s="237" t="s">
        <v>17469</v>
      </c>
      <c r="Z4139" s="237" t="s">
        <v>9128</v>
      </c>
      <c r="AA4139" s="237" t="str">
        <f t="shared" si="688"/>
        <v>ニホンジュウショウシンシンショウガイジシエンキョウカイ　タキノウガタステーション　ノゾミ（ノゾミ）アオバ</v>
      </c>
      <c r="AB4139" s="237" t="s">
        <v>608</v>
      </c>
      <c r="AC4139" s="237" t="str">
        <f t="shared" si="689"/>
        <v>980</v>
      </c>
      <c r="AD4139" s="237" t="str">
        <f t="shared" si="690"/>
        <v>0003</v>
      </c>
      <c r="AE4139" s="237" t="s">
        <v>6875</v>
      </c>
      <c r="AF4139" s="237" t="s">
        <v>8059</v>
      </c>
      <c r="AG4139" s="237" t="str">
        <f t="shared" si="691"/>
        <v>仙台市青葉区小田原四丁目２番18号</v>
      </c>
      <c r="AH4139" s="237" t="s">
        <v>8060</v>
      </c>
      <c r="AI4139" s="237" t="s">
        <v>8061</v>
      </c>
      <c r="AJ4139" s="237" t="s">
        <v>260</v>
      </c>
    </row>
    <row r="4140" spans="1:36">
      <c r="A4140" s="237" t="str">
        <f t="shared" si="683"/>
        <v>0455110908放課後等デイサービス</v>
      </c>
      <c r="B4140" s="237" t="s">
        <v>8057</v>
      </c>
      <c r="C4140" s="237" t="s">
        <v>8058</v>
      </c>
      <c r="D4140" s="240" t="str">
        <f t="shared" si="684"/>
        <v>カブシキガイシャナカガワ</v>
      </c>
      <c r="E4140" s="237" t="s">
        <v>608</v>
      </c>
      <c r="F4140" s="237" t="str">
        <f t="shared" si="685"/>
        <v>980</v>
      </c>
      <c r="G4140" s="237" t="str">
        <f t="shared" si="686"/>
        <v>0003</v>
      </c>
      <c r="H4140" s="237" t="s">
        <v>8059</v>
      </c>
      <c r="I4140" s="237" t="str">
        <f t="shared" si="687"/>
        <v>仙台市青葉区小田原四丁目２番18号</v>
      </c>
      <c r="J4140" s="237" t="s">
        <v>8060</v>
      </c>
      <c r="K4140" s="237" t="s">
        <v>8061</v>
      </c>
      <c r="L4140" s="237" t="s">
        <v>339</v>
      </c>
      <c r="M4140" s="237" t="s">
        <v>8062</v>
      </c>
      <c r="N4140" s="237" t="s">
        <v>9127</v>
      </c>
      <c r="O4140" s="237" t="s">
        <v>9128</v>
      </c>
      <c r="P4140" s="237" t="s">
        <v>608</v>
      </c>
      <c r="Q4140" s="237" t="s">
        <v>6875</v>
      </c>
      <c r="R4140" s="237" t="s">
        <v>8059</v>
      </c>
      <c r="S4140" s="237" t="s">
        <v>8060</v>
      </c>
      <c r="T4140" s="237" t="s">
        <v>8061</v>
      </c>
      <c r="U4140" s="237" t="s">
        <v>17468</v>
      </c>
      <c r="V4140" s="237" t="s">
        <v>114</v>
      </c>
      <c r="W4140" s="237"/>
      <c r="X4140" s="237"/>
      <c r="Y4140" s="237" t="s">
        <v>17469</v>
      </c>
      <c r="Z4140" s="237" t="s">
        <v>9128</v>
      </c>
      <c r="AA4140" s="237" t="str">
        <f t="shared" si="688"/>
        <v>ニホンジュウショウシンシンショウガイジシエンキョウカイ　タキノウガタステーション　ノゾミ（ノゾミ）アオバ</v>
      </c>
      <c r="AB4140" s="237" t="s">
        <v>608</v>
      </c>
      <c r="AC4140" s="237" t="str">
        <f t="shared" si="689"/>
        <v>980</v>
      </c>
      <c r="AD4140" s="237" t="str">
        <f t="shared" si="690"/>
        <v>0003</v>
      </c>
      <c r="AE4140" s="237" t="s">
        <v>6875</v>
      </c>
      <c r="AF4140" s="237" t="s">
        <v>8059</v>
      </c>
      <c r="AG4140" s="237" t="str">
        <f t="shared" si="691"/>
        <v>仙台市青葉区小田原四丁目２番18号</v>
      </c>
      <c r="AH4140" s="237" t="s">
        <v>8060</v>
      </c>
      <c r="AI4140" s="237" t="s">
        <v>8061</v>
      </c>
      <c r="AJ4140" s="237" t="s">
        <v>260</v>
      </c>
    </row>
    <row r="4141" spans="1:36">
      <c r="A4141" s="237" t="str">
        <f t="shared" si="683"/>
        <v>0455110916放課後等デイサービス</v>
      </c>
      <c r="B4141" s="237" t="s">
        <v>17470</v>
      </c>
      <c r="C4141" s="237" t="s">
        <v>17471</v>
      </c>
      <c r="D4141" s="240" t="str">
        <f t="shared" si="684"/>
        <v>トクテイヒエイリカツドウホウジンフレーム・ラボ</v>
      </c>
      <c r="E4141" s="237" t="s">
        <v>17472</v>
      </c>
      <c r="F4141" s="237" t="str">
        <f t="shared" si="685"/>
        <v>981</v>
      </c>
      <c r="G4141" s="237" t="str">
        <f t="shared" si="686"/>
        <v>0914</v>
      </c>
      <c r="H4141" s="237" t="s">
        <v>17473</v>
      </c>
      <c r="I4141" s="237" t="str">
        <f t="shared" si="687"/>
        <v>仙台市青葉区堤通雨宮町４番11号</v>
      </c>
      <c r="J4141" s="237" t="s">
        <v>17474</v>
      </c>
      <c r="K4141" s="237" t="s">
        <v>17475</v>
      </c>
      <c r="L4141" s="237" t="s">
        <v>901</v>
      </c>
      <c r="M4141" s="237" t="s">
        <v>17476</v>
      </c>
      <c r="N4141" s="237" t="s">
        <v>17477</v>
      </c>
      <c r="O4141" s="237" t="s">
        <v>17478</v>
      </c>
      <c r="P4141" s="237" t="s">
        <v>17472</v>
      </c>
      <c r="Q4141" s="237" t="s">
        <v>6875</v>
      </c>
      <c r="R4141" s="237" t="s">
        <v>17473</v>
      </c>
      <c r="S4141" s="237" t="s">
        <v>17474</v>
      </c>
      <c r="T4141" s="237" t="s">
        <v>17475</v>
      </c>
      <c r="U4141" s="237" t="s">
        <v>17479</v>
      </c>
      <c r="V4141" s="237" t="s">
        <v>114</v>
      </c>
      <c r="W4141" s="237"/>
      <c r="X4141" s="237"/>
      <c r="Y4141" s="237" t="s">
        <v>17477</v>
      </c>
      <c r="Z4141" s="237" t="s">
        <v>17478</v>
      </c>
      <c r="AA4141" s="237" t="str">
        <f t="shared" si="688"/>
        <v>ポータルラボ</v>
      </c>
      <c r="AB4141" s="237" t="s">
        <v>17472</v>
      </c>
      <c r="AC4141" s="237" t="str">
        <f t="shared" si="689"/>
        <v>981</v>
      </c>
      <c r="AD4141" s="237" t="str">
        <f t="shared" si="690"/>
        <v>0914</v>
      </c>
      <c r="AE4141" s="237" t="s">
        <v>6875</v>
      </c>
      <c r="AF4141" s="237" t="s">
        <v>17473</v>
      </c>
      <c r="AG4141" s="237" t="str">
        <f t="shared" si="691"/>
        <v>仙台市青葉区堤通雨宮町４番11号</v>
      </c>
      <c r="AH4141" s="237" t="s">
        <v>17474</v>
      </c>
      <c r="AI4141" s="237" t="s">
        <v>17475</v>
      </c>
      <c r="AJ4141" s="237" t="s">
        <v>260</v>
      </c>
    </row>
    <row r="4142" spans="1:36">
      <c r="A4142" s="237" t="str">
        <f t="shared" si="683"/>
        <v>0455110924放課後等デイサービス</v>
      </c>
      <c r="B4142" s="237" t="s">
        <v>17480</v>
      </c>
      <c r="C4142" s="237" t="s">
        <v>17481</v>
      </c>
      <c r="D4142" s="240" t="str">
        <f t="shared" si="684"/>
        <v>トクテイヒエイリカツドウホウジントモシビノカイ</v>
      </c>
      <c r="E4142" s="237" t="s">
        <v>514</v>
      </c>
      <c r="F4142" s="237" t="str">
        <f t="shared" si="685"/>
        <v>981</v>
      </c>
      <c r="G4142" s="237" t="str">
        <f t="shared" si="686"/>
        <v>0961</v>
      </c>
      <c r="H4142" s="237" t="s">
        <v>17482</v>
      </c>
      <c r="I4142" s="237" t="str">
        <f t="shared" si="687"/>
        <v>仙台市青葉区桜ケ丘一丁目５番18号</v>
      </c>
      <c r="J4142" s="237" t="s">
        <v>17483</v>
      </c>
      <c r="K4142" s="237" t="s">
        <v>17483</v>
      </c>
      <c r="L4142" s="237" t="s">
        <v>248</v>
      </c>
      <c r="M4142" s="237" t="s">
        <v>17484</v>
      </c>
      <c r="N4142" s="237" t="s">
        <v>17485</v>
      </c>
      <c r="O4142" s="237" t="s">
        <v>17486</v>
      </c>
      <c r="P4142" s="237" t="s">
        <v>514</v>
      </c>
      <c r="Q4142" s="237" t="s">
        <v>6875</v>
      </c>
      <c r="R4142" s="237" t="s">
        <v>17482</v>
      </c>
      <c r="S4142" s="237" t="s">
        <v>17483</v>
      </c>
      <c r="T4142" s="237" t="s">
        <v>17483</v>
      </c>
      <c r="U4142" s="237" t="s">
        <v>17487</v>
      </c>
      <c r="V4142" s="237" t="s">
        <v>114</v>
      </c>
      <c r="W4142" s="237"/>
      <c r="X4142" s="237"/>
      <c r="Y4142" s="237" t="s">
        <v>17485</v>
      </c>
      <c r="Z4142" s="237" t="s">
        <v>17486</v>
      </c>
      <c r="AA4142" s="237" t="str">
        <f t="shared" si="688"/>
        <v>ホウカゴトウデイサービス　プラウ</v>
      </c>
      <c r="AB4142" s="237" t="s">
        <v>514</v>
      </c>
      <c r="AC4142" s="237" t="str">
        <f t="shared" si="689"/>
        <v>981</v>
      </c>
      <c r="AD4142" s="237" t="str">
        <f t="shared" si="690"/>
        <v>0961</v>
      </c>
      <c r="AE4142" s="237" t="s">
        <v>6875</v>
      </c>
      <c r="AF4142" s="237" t="s">
        <v>17482</v>
      </c>
      <c r="AG4142" s="237" t="str">
        <f t="shared" si="691"/>
        <v>仙台市青葉区桜ケ丘一丁目５番18号</v>
      </c>
      <c r="AH4142" s="237" t="s">
        <v>17483</v>
      </c>
      <c r="AI4142" s="237" t="s">
        <v>17483</v>
      </c>
      <c r="AJ4142" s="237" t="s">
        <v>260</v>
      </c>
    </row>
    <row r="4143" spans="1:36">
      <c r="A4143" s="237" t="str">
        <f t="shared" si="683"/>
        <v>0455110932放課後等デイサービス</v>
      </c>
      <c r="B4143" s="237" t="s">
        <v>3332</v>
      </c>
      <c r="C4143" s="237" t="s">
        <v>3333</v>
      </c>
      <c r="D4143" s="240" t="str">
        <f t="shared" si="684"/>
        <v>カブシキガイシャヒヨコノミライ</v>
      </c>
      <c r="E4143" s="237" t="s">
        <v>2279</v>
      </c>
      <c r="F4143" s="237" t="str">
        <f t="shared" si="685"/>
        <v>989</v>
      </c>
      <c r="G4143" s="237" t="str">
        <f t="shared" si="686"/>
        <v>2432</v>
      </c>
      <c r="H4143" s="237" t="s">
        <v>2280</v>
      </c>
      <c r="I4143" s="237" t="str">
        <f t="shared" si="687"/>
        <v>岩沼市中央三丁目２番３号</v>
      </c>
      <c r="J4143" s="237" t="s">
        <v>17488</v>
      </c>
      <c r="K4143" s="237" t="s">
        <v>17489</v>
      </c>
      <c r="L4143" s="237" t="s">
        <v>339</v>
      </c>
      <c r="M4143" s="237" t="s">
        <v>3337</v>
      </c>
      <c r="N4143" s="237" t="s">
        <v>17342</v>
      </c>
      <c r="O4143" s="237" t="s">
        <v>17343</v>
      </c>
      <c r="P4143" s="237" t="s">
        <v>7416</v>
      </c>
      <c r="Q4143" s="237" t="s">
        <v>6875</v>
      </c>
      <c r="R4143" s="237" t="s">
        <v>17490</v>
      </c>
      <c r="S4143" s="237" t="s">
        <v>17345</v>
      </c>
      <c r="T4143" s="237" t="s">
        <v>17346</v>
      </c>
      <c r="U4143" s="237" t="s">
        <v>17491</v>
      </c>
      <c r="V4143" s="237" t="s">
        <v>114</v>
      </c>
      <c r="W4143" s="237"/>
      <c r="X4143" s="237"/>
      <c r="Y4143" s="237" t="s">
        <v>17342</v>
      </c>
      <c r="Z4143" s="237" t="s">
        <v>17343</v>
      </c>
      <c r="AA4143" s="237" t="str">
        <f t="shared" si="688"/>
        <v>ホウカゴトウデイサービス　アクティブ</v>
      </c>
      <c r="AB4143" s="237" t="s">
        <v>7416</v>
      </c>
      <c r="AC4143" s="237" t="str">
        <f t="shared" si="689"/>
        <v>989</v>
      </c>
      <c r="AD4143" s="237" t="str">
        <f t="shared" si="690"/>
        <v>3122</v>
      </c>
      <c r="AE4143" s="237" t="s">
        <v>6875</v>
      </c>
      <c r="AF4143" s="237" t="s">
        <v>17490</v>
      </c>
      <c r="AG4143" s="237" t="str">
        <f t="shared" si="691"/>
        <v>仙台市青葉区栗生五丁目８番地の10　ロワールTN　１F</v>
      </c>
      <c r="AH4143" s="237" t="s">
        <v>17345</v>
      </c>
      <c r="AI4143" s="237" t="s">
        <v>17346</v>
      </c>
      <c r="AJ4143" s="237" t="s">
        <v>260</v>
      </c>
    </row>
    <row r="4144" spans="1:36">
      <c r="A4144" s="237" t="str">
        <f t="shared" si="683"/>
        <v>0455110940児童発達支援</v>
      </c>
      <c r="B4144" s="237" t="s">
        <v>17492</v>
      </c>
      <c r="C4144" s="237" t="s">
        <v>17493</v>
      </c>
      <c r="D4144" s="240" t="str">
        <f t="shared" si="684"/>
        <v>カブシキガイシャティワイコーポレーション</v>
      </c>
      <c r="E4144" s="237" t="s">
        <v>7251</v>
      </c>
      <c r="F4144" s="237" t="str">
        <f t="shared" si="685"/>
        <v>981</v>
      </c>
      <c r="G4144" s="237" t="str">
        <f t="shared" si="686"/>
        <v>0967</v>
      </c>
      <c r="H4144" s="237" t="s">
        <v>17494</v>
      </c>
      <c r="I4144" s="237" t="str">
        <f t="shared" si="687"/>
        <v>仙台市青葉区山手町15番36号</v>
      </c>
      <c r="J4144" s="237" t="s">
        <v>17495</v>
      </c>
      <c r="K4144" s="237" t="s">
        <v>17495</v>
      </c>
      <c r="L4144" s="237" t="s">
        <v>339</v>
      </c>
      <c r="M4144" s="237" t="s">
        <v>17496</v>
      </c>
      <c r="N4144" s="237" t="s">
        <v>17497</v>
      </c>
      <c r="O4144" s="237" t="s">
        <v>17498</v>
      </c>
      <c r="P4144" s="237" t="s">
        <v>7042</v>
      </c>
      <c r="Q4144" s="237" t="s">
        <v>6875</v>
      </c>
      <c r="R4144" s="237" t="s">
        <v>17499</v>
      </c>
      <c r="S4144" s="237" t="s">
        <v>17500</v>
      </c>
      <c r="T4144" s="237" t="s">
        <v>17501</v>
      </c>
      <c r="U4144" s="237" t="s">
        <v>17502</v>
      </c>
      <c r="V4144" s="237" t="s">
        <v>112</v>
      </c>
      <c r="W4144" s="237" t="s">
        <v>15933</v>
      </c>
      <c r="X4144" s="237"/>
      <c r="Y4144" s="237" t="s">
        <v>17497</v>
      </c>
      <c r="Z4144" s="237" t="s">
        <v>17498</v>
      </c>
      <c r="AA4144" s="237" t="str">
        <f t="shared" si="688"/>
        <v>ブロッサムジュニア　センダイキマチキョウシツ</v>
      </c>
      <c r="AB4144" s="237" t="s">
        <v>7042</v>
      </c>
      <c r="AC4144" s="237" t="str">
        <f t="shared" si="689"/>
        <v>981</v>
      </c>
      <c r="AD4144" s="237" t="str">
        <f t="shared" si="690"/>
        <v>0932</v>
      </c>
      <c r="AE4144" s="237" t="s">
        <v>6875</v>
      </c>
      <c r="AF4144" s="237" t="s">
        <v>17499</v>
      </c>
      <c r="AG4144" s="237" t="str">
        <f t="shared" si="691"/>
        <v>仙台市青葉区木町４番８号滝田ビル１階</v>
      </c>
      <c r="AH4144" s="237" t="s">
        <v>17500</v>
      </c>
      <c r="AI4144" s="237" t="s">
        <v>17501</v>
      </c>
      <c r="AJ4144" s="237" t="s">
        <v>260</v>
      </c>
    </row>
    <row r="4145" spans="1:36">
      <c r="A4145" s="237" t="str">
        <f t="shared" si="683"/>
        <v>0455110940放課後等デイサービス</v>
      </c>
      <c r="B4145" s="237" t="s">
        <v>17492</v>
      </c>
      <c r="C4145" s="237" t="s">
        <v>17493</v>
      </c>
      <c r="D4145" s="240" t="str">
        <f t="shared" si="684"/>
        <v>カブシキガイシャティワイコーポレーション</v>
      </c>
      <c r="E4145" s="237" t="s">
        <v>7251</v>
      </c>
      <c r="F4145" s="237" t="str">
        <f t="shared" si="685"/>
        <v>981</v>
      </c>
      <c r="G4145" s="237" t="str">
        <f t="shared" si="686"/>
        <v>0967</v>
      </c>
      <c r="H4145" s="237" t="s">
        <v>17494</v>
      </c>
      <c r="I4145" s="237" t="str">
        <f t="shared" si="687"/>
        <v>仙台市青葉区山手町15番36号</v>
      </c>
      <c r="J4145" s="237" t="s">
        <v>17495</v>
      </c>
      <c r="K4145" s="237" t="s">
        <v>17495</v>
      </c>
      <c r="L4145" s="237" t="s">
        <v>339</v>
      </c>
      <c r="M4145" s="237" t="s">
        <v>17496</v>
      </c>
      <c r="N4145" s="237" t="s">
        <v>17497</v>
      </c>
      <c r="O4145" s="237" t="s">
        <v>17498</v>
      </c>
      <c r="P4145" s="237" t="s">
        <v>7042</v>
      </c>
      <c r="Q4145" s="237" t="s">
        <v>6875</v>
      </c>
      <c r="R4145" s="237" t="s">
        <v>17499</v>
      </c>
      <c r="S4145" s="237" t="s">
        <v>17500</v>
      </c>
      <c r="T4145" s="237" t="s">
        <v>17501</v>
      </c>
      <c r="U4145" s="237" t="s">
        <v>17502</v>
      </c>
      <c r="V4145" s="237" t="s">
        <v>114</v>
      </c>
      <c r="W4145" s="237"/>
      <c r="X4145" s="237"/>
      <c r="Y4145" s="237" t="s">
        <v>17497</v>
      </c>
      <c r="Z4145" s="237" t="s">
        <v>17498</v>
      </c>
      <c r="AA4145" s="237" t="str">
        <f t="shared" si="688"/>
        <v>ブロッサムジュニア　センダイキマチキョウシツ</v>
      </c>
      <c r="AB4145" s="237" t="s">
        <v>7042</v>
      </c>
      <c r="AC4145" s="237" t="str">
        <f t="shared" si="689"/>
        <v>981</v>
      </c>
      <c r="AD4145" s="237" t="str">
        <f t="shared" si="690"/>
        <v>0932</v>
      </c>
      <c r="AE4145" s="237" t="s">
        <v>6875</v>
      </c>
      <c r="AF4145" s="237" t="s">
        <v>17499</v>
      </c>
      <c r="AG4145" s="237" t="str">
        <f t="shared" si="691"/>
        <v>仙台市青葉区木町４番８号滝田ビル１階</v>
      </c>
      <c r="AH4145" s="237" t="s">
        <v>17500</v>
      </c>
      <c r="AI4145" s="237" t="s">
        <v>17501</v>
      </c>
      <c r="AJ4145" s="237" t="s">
        <v>260</v>
      </c>
    </row>
    <row r="4146" spans="1:36">
      <c r="A4146" s="237" t="str">
        <f t="shared" si="683"/>
        <v>0455110957児童発達支援</v>
      </c>
      <c r="B4146" s="237" t="s">
        <v>17503</v>
      </c>
      <c r="C4146" s="237" t="s">
        <v>7907</v>
      </c>
      <c r="D4146" s="240" t="str">
        <f t="shared" si="684"/>
        <v>カブシキガイシャリタリコパートナーズ</v>
      </c>
      <c r="E4146" s="237" t="s">
        <v>7908</v>
      </c>
      <c r="F4146" s="237" t="str">
        <f t="shared" si="685"/>
        <v>153</v>
      </c>
      <c r="G4146" s="237" t="str">
        <f t="shared" si="686"/>
        <v>0051</v>
      </c>
      <c r="H4146" s="237" t="s">
        <v>7909</v>
      </c>
      <c r="I4146" s="237" t="str">
        <f t="shared" si="687"/>
        <v>東京都目黒区上目黒二丁目１番１号</v>
      </c>
      <c r="J4146" s="237" t="s">
        <v>7910</v>
      </c>
      <c r="K4146" s="237" t="s">
        <v>7911</v>
      </c>
      <c r="L4146" s="237" t="s">
        <v>339</v>
      </c>
      <c r="M4146" s="237" t="s">
        <v>7912</v>
      </c>
      <c r="N4146" s="237" t="s">
        <v>17504</v>
      </c>
      <c r="O4146" s="237" t="s">
        <v>17505</v>
      </c>
      <c r="P4146" s="237" t="s">
        <v>6983</v>
      </c>
      <c r="Q4146" s="237" t="s">
        <v>6875</v>
      </c>
      <c r="R4146" s="237" t="s">
        <v>17506</v>
      </c>
      <c r="S4146" s="237" t="s">
        <v>17507</v>
      </c>
      <c r="T4146" s="237" t="s">
        <v>17508</v>
      </c>
      <c r="U4146" s="237" t="s">
        <v>17509</v>
      </c>
      <c r="V4146" s="237" t="s">
        <v>112</v>
      </c>
      <c r="W4146" s="237" t="s">
        <v>15933</v>
      </c>
      <c r="X4146" s="237"/>
      <c r="Y4146" s="237" t="s">
        <v>17504</v>
      </c>
      <c r="Z4146" s="237" t="s">
        <v>17505</v>
      </c>
      <c r="AA4146" s="237" t="str">
        <f t="shared" si="688"/>
        <v>リタリコジュニアセンダイイツツバシキョウシツ</v>
      </c>
      <c r="AB4146" s="237" t="s">
        <v>6983</v>
      </c>
      <c r="AC4146" s="237" t="str">
        <f t="shared" si="689"/>
        <v>980</v>
      </c>
      <c r="AD4146" s="237" t="str">
        <f t="shared" si="690"/>
        <v>0022</v>
      </c>
      <c r="AE4146" s="237" t="s">
        <v>6875</v>
      </c>
      <c r="AF4146" s="237" t="s">
        <v>17506</v>
      </c>
      <c r="AG4146" s="237" t="str">
        <f t="shared" si="691"/>
        <v>仙台市青葉区五橋一丁目６番２号　ＫＪビルディング　７Ｆ</v>
      </c>
      <c r="AH4146" s="237" t="s">
        <v>17507</v>
      </c>
      <c r="AI4146" s="237" t="s">
        <v>17508</v>
      </c>
      <c r="AJ4146" s="237" t="s">
        <v>260</v>
      </c>
    </row>
    <row r="4147" spans="1:36">
      <c r="A4147" s="237" t="str">
        <f t="shared" si="683"/>
        <v>0455110957保育所等訪問支援</v>
      </c>
      <c r="B4147" s="237" t="s">
        <v>17503</v>
      </c>
      <c r="C4147" s="237" t="s">
        <v>7907</v>
      </c>
      <c r="D4147" s="240" t="str">
        <f t="shared" si="684"/>
        <v>カブシキガイシャリタリコパートナーズ</v>
      </c>
      <c r="E4147" s="237" t="s">
        <v>7908</v>
      </c>
      <c r="F4147" s="237" t="str">
        <f t="shared" si="685"/>
        <v>153</v>
      </c>
      <c r="G4147" s="237" t="str">
        <f t="shared" si="686"/>
        <v>0051</v>
      </c>
      <c r="H4147" s="237" t="s">
        <v>7909</v>
      </c>
      <c r="I4147" s="237" t="str">
        <f t="shared" si="687"/>
        <v>東京都目黒区上目黒二丁目１番１号</v>
      </c>
      <c r="J4147" s="237" t="s">
        <v>7910</v>
      </c>
      <c r="K4147" s="237" t="s">
        <v>7911</v>
      </c>
      <c r="L4147" s="237" t="s">
        <v>339</v>
      </c>
      <c r="M4147" s="237" t="s">
        <v>7912</v>
      </c>
      <c r="N4147" s="237" t="s">
        <v>17504</v>
      </c>
      <c r="O4147" s="237" t="s">
        <v>17505</v>
      </c>
      <c r="P4147" s="237" t="s">
        <v>6983</v>
      </c>
      <c r="Q4147" s="237" t="s">
        <v>6875</v>
      </c>
      <c r="R4147" s="237" t="s">
        <v>17506</v>
      </c>
      <c r="S4147" s="237" t="s">
        <v>17507</v>
      </c>
      <c r="T4147" s="237" t="s">
        <v>17508</v>
      </c>
      <c r="U4147" s="237" t="s">
        <v>17509</v>
      </c>
      <c r="V4147" s="237" t="s">
        <v>116</v>
      </c>
      <c r="W4147" s="237"/>
      <c r="X4147" s="237"/>
      <c r="Y4147" s="237" t="s">
        <v>17504</v>
      </c>
      <c r="Z4147" s="237" t="s">
        <v>17505</v>
      </c>
      <c r="AA4147" s="237" t="str">
        <f t="shared" si="688"/>
        <v>リタリコジュニアセンダイイツツバシキョウシツ</v>
      </c>
      <c r="AB4147" s="237" t="s">
        <v>6983</v>
      </c>
      <c r="AC4147" s="237" t="str">
        <f t="shared" si="689"/>
        <v>980</v>
      </c>
      <c r="AD4147" s="237" t="str">
        <f t="shared" si="690"/>
        <v>0022</v>
      </c>
      <c r="AE4147" s="237" t="s">
        <v>6875</v>
      </c>
      <c r="AF4147" s="237" t="s">
        <v>17506</v>
      </c>
      <c r="AG4147" s="237" t="str">
        <f t="shared" si="691"/>
        <v>仙台市青葉区五橋一丁目６番２号　ＫＪビルディング　７Ｆ</v>
      </c>
      <c r="AH4147" s="237" t="s">
        <v>17507</v>
      </c>
      <c r="AI4147" s="237" t="s">
        <v>17508</v>
      </c>
      <c r="AJ4147" s="237" t="s">
        <v>260</v>
      </c>
    </row>
    <row r="4148" spans="1:36">
      <c r="A4148" s="237" t="str">
        <f t="shared" si="683"/>
        <v>0455110965児童発達支援</v>
      </c>
      <c r="B4148" s="237" t="s">
        <v>3332</v>
      </c>
      <c r="C4148" s="237" t="s">
        <v>3333</v>
      </c>
      <c r="D4148" s="240" t="str">
        <f t="shared" si="684"/>
        <v>カブシキガイシャヒヨコノミライ</v>
      </c>
      <c r="E4148" s="237" t="s">
        <v>2279</v>
      </c>
      <c r="F4148" s="237" t="str">
        <f t="shared" si="685"/>
        <v>989</v>
      </c>
      <c r="G4148" s="237" t="str">
        <f t="shared" si="686"/>
        <v>2432</v>
      </c>
      <c r="H4148" s="237" t="s">
        <v>2280</v>
      </c>
      <c r="I4148" s="237" t="str">
        <f t="shared" si="687"/>
        <v>岩沼市中央三丁目２番３号</v>
      </c>
      <c r="J4148" s="237" t="s">
        <v>17488</v>
      </c>
      <c r="K4148" s="237" t="s">
        <v>17489</v>
      </c>
      <c r="L4148" s="237" t="s">
        <v>339</v>
      </c>
      <c r="M4148" s="237" t="s">
        <v>3337</v>
      </c>
      <c r="N4148" s="237" t="s">
        <v>17510</v>
      </c>
      <c r="O4148" s="237" t="s">
        <v>17511</v>
      </c>
      <c r="P4148" s="237" t="s">
        <v>7416</v>
      </c>
      <c r="Q4148" s="237" t="s">
        <v>6875</v>
      </c>
      <c r="R4148" s="237" t="s">
        <v>17512</v>
      </c>
      <c r="S4148" s="237" t="s">
        <v>17513</v>
      </c>
      <c r="T4148" s="237" t="s">
        <v>17514</v>
      </c>
      <c r="U4148" s="237" t="s">
        <v>17515</v>
      </c>
      <c r="V4148" s="237" t="s">
        <v>112</v>
      </c>
      <c r="W4148" s="237" t="s">
        <v>15933</v>
      </c>
      <c r="X4148" s="237"/>
      <c r="Y4148" s="237" t="s">
        <v>17510</v>
      </c>
      <c r="Z4148" s="237" t="s">
        <v>17511</v>
      </c>
      <c r="AA4148" s="237" t="str">
        <f t="shared" si="688"/>
        <v>チルハピクリウキョウシツ</v>
      </c>
      <c r="AB4148" s="237" t="s">
        <v>7416</v>
      </c>
      <c r="AC4148" s="237" t="str">
        <f t="shared" si="689"/>
        <v>989</v>
      </c>
      <c r="AD4148" s="237" t="str">
        <f t="shared" si="690"/>
        <v>3122</v>
      </c>
      <c r="AE4148" s="237" t="s">
        <v>6875</v>
      </c>
      <c r="AF4148" s="237" t="s">
        <v>17512</v>
      </c>
      <c r="AG4148" s="237" t="str">
        <f t="shared" si="691"/>
        <v>仙台市青葉区栗生五丁目８番地の10　ロワールTN２階</v>
      </c>
      <c r="AH4148" s="237" t="s">
        <v>17513</v>
      </c>
      <c r="AI4148" s="237" t="s">
        <v>17514</v>
      </c>
      <c r="AJ4148" s="237" t="s">
        <v>260</v>
      </c>
    </row>
    <row r="4149" spans="1:36">
      <c r="A4149" s="237" t="str">
        <f t="shared" si="683"/>
        <v>0455110965放課後等デイサービス</v>
      </c>
      <c r="B4149" s="237" t="s">
        <v>3332</v>
      </c>
      <c r="C4149" s="237" t="s">
        <v>3333</v>
      </c>
      <c r="D4149" s="240" t="str">
        <f t="shared" si="684"/>
        <v>カブシキガイシャヒヨコノミライ</v>
      </c>
      <c r="E4149" s="237" t="s">
        <v>2279</v>
      </c>
      <c r="F4149" s="237" t="str">
        <f t="shared" si="685"/>
        <v>989</v>
      </c>
      <c r="G4149" s="237" t="str">
        <f t="shared" si="686"/>
        <v>2432</v>
      </c>
      <c r="H4149" s="237" t="s">
        <v>2280</v>
      </c>
      <c r="I4149" s="237" t="str">
        <f t="shared" si="687"/>
        <v>岩沼市中央三丁目２番３号</v>
      </c>
      <c r="J4149" s="237" t="s">
        <v>17488</v>
      </c>
      <c r="K4149" s="237" t="s">
        <v>17489</v>
      </c>
      <c r="L4149" s="237" t="s">
        <v>339</v>
      </c>
      <c r="M4149" s="237" t="s">
        <v>3337</v>
      </c>
      <c r="N4149" s="237" t="s">
        <v>17510</v>
      </c>
      <c r="O4149" s="237" t="s">
        <v>17511</v>
      </c>
      <c r="P4149" s="237" t="s">
        <v>7416</v>
      </c>
      <c r="Q4149" s="237" t="s">
        <v>6875</v>
      </c>
      <c r="R4149" s="237" t="s">
        <v>17512</v>
      </c>
      <c r="S4149" s="237" t="s">
        <v>17513</v>
      </c>
      <c r="T4149" s="237" t="s">
        <v>17514</v>
      </c>
      <c r="U4149" s="237" t="s">
        <v>17515</v>
      </c>
      <c r="V4149" s="237" t="s">
        <v>114</v>
      </c>
      <c r="W4149" s="237"/>
      <c r="X4149" s="237"/>
      <c r="Y4149" s="237" t="s">
        <v>17510</v>
      </c>
      <c r="Z4149" s="237" t="s">
        <v>17511</v>
      </c>
      <c r="AA4149" s="237" t="str">
        <f t="shared" si="688"/>
        <v>チルハピクリウキョウシツ</v>
      </c>
      <c r="AB4149" s="237" t="s">
        <v>7416</v>
      </c>
      <c r="AC4149" s="237" t="str">
        <f t="shared" si="689"/>
        <v>989</v>
      </c>
      <c r="AD4149" s="237" t="str">
        <f t="shared" si="690"/>
        <v>3122</v>
      </c>
      <c r="AE4149" s="237" t="s">
        <v>6875</v>
      </c>
      <c r="AF4149" s="237" t="s">
        <v>17512</v>
      </c>
      <c r="AG4149" s="237" t="str">
        <f t="shared" si="691"/>
        <v>仙台市青葉区栗生五丁目８番地の10　ロワールTN２階</v>
      </c>
      <c r="AH4149" s="237" t="s">
        <v>17513</v>
      </c>
      <c r="AI4149" s="237" t="s">
        <v>17514</v>
      </c>
      <c r="AJ4149" s="237" t="s">
        <v>260</v>
      </c>
    </row>
    <row r="4150" spans="1:36">
      <c r="A4150" s="237" t="str">
        <f t="shared" si="683"/>
        <v>0455110981児童発達支援</v>
      </c>
      <c r="B4150" s="237" t="s">
        <v>10152</v>
      </c>
      <c r="C4150" s="237" t="s">
        <v>17516</v>
      </c>
      <c r="D4150" s="240" t="str">
        <f t="shared" si="684"/>
        <v>カブシキガイシャソーシャルライズ</v>
      </c>
      <c r="E4150" s="237" t="s">
        <v>923</v>
      </c>
      <c r="F4150" s="237" t="str">
        <f t="shared" si="685"/>
        <v>983</v>
      </c>
      <c r="G4150" s="237" t="str">
        <f t="shared" si="686"/>
        <v>0852</v>
      </c>
      <c r="H4150" s="237" t="s">
        <v>17517</v>
      </c>
      <c r="I4150" s="237" t="str">
        <f t="shared" si="687"/>
        <v>仙台市宮城野区榴岡五丁目10番20-２号</v>
      </c>
      <c r="J4150" s="237" t="s">
        <v>10155</v>
      </c>
      <c r="K4150" s="237" t="s">
        <v>10156</v>
      </c>
      <c r="L4150" s="237" t="s">
        <v>339</v>
      </c>
      <c r="M4150" s="237" t="s">
        <v>10157</v>
      </c>
      <c r="N4150" s="237" t="s">
        <v>17518</v>
      </c>
      <c r="O4150" s="237" t="s">
        <v>17519</v>
      </c>
      <c r="P4150" s="237" t="s">
        <v>7805</v>
      </c>
      <c r="Q4150" s="237" t="s">
        <v>6875</v>
      </c>
      <c r="R4150" s="237" t="s">
        <v>17520</v>
      </c>
      <c r="S4150" s="237" t="s">
        <v>17521</v>
      </c>
      <c r="T4150" s="237" t="s">
        <v>17522</v>
      </c>
      <c r="U4150" s="237" t="s">
        <v>17523</v>
      </c>
      <c r="V4150" s="237" t="s">
        <v>112</v>
      </c>
      <c r="W4150" s="237" t="s">
        <v>15933</v>
      </c>
      <c r="X4150" s="237"/>
      <c r="Y4150" s="237" t="s">
        <v>17518</v>
      </c>
      <c r="Z4150" s="237" t="s">
        <v>17519</v>
      </c>
      <c r="AA4150" s="237" t="str">
        <f t="shared" si="688"/>
        <v>クロワールリョウイクエン　アヤシエキマエ</v>
      </c>
      <c r="AB4150" s="237" t="s">
        <v>7805</v>
      </c>
      <c r="AC4150" s="237" t="str">
        <f t="shared" si="689"/>
        <v>989</v>
      </c>
      <c r="AD4150" s="237" t="str">
        <f t="shared" si="690"/>
        <v>3128</v>
      </c>
      <c r="AE4150" s="237" t="s">
        <v>6875</v>
      </c>
      <c r="AF4150" s="237" t="s">
        <v>17520</v>
      </c>
      <c r="AG4150" s="237" t="str">
        <f t="shared" si="691"/>
        <v>仙台市青葉区愛子中央一丁目７番６号</v>
      </c>
      <c r="AH4150" s="237" t="s">
        <v>17521</v>
      </c>
      <c r="AI4150" s="237" t="s">
        <v>17522</v>
      </c>
      <c r="AJ4150" s="237" t="s">
        <v>260</v>
      </c>
    </row>
    <row r="4151" spans="1:36">
      <c r="A4151" s="237" t="str">
        <f t="shared" si="683"/>
        <v>0455110981放課後等デイサービス</v>
      </c>
      <c r="B4151" s="237" t="s">
        <v>10152</v>
      </c>
      <c r="C4151" s="237" t="s">
        <v>17516</v>
      </c>
      <c r="D4151" s="240" t="str">
        <f t="shared" si="684"/>
        <v>カブシキガイシャソーシャルライズ</v>
      </c>
      <c r="E4151" s="237" t="s">
        <v>923</v>
      </c>
      <c r="F4151" s="237" t="str">
        <f t="shared" si="685"/>
        <v>983</v>
      </c>
      <c r="G4151" s="237" t="str">
        <f t="shared" si="686"/>
        <v>0852</v>
      </c>
      <c r="H4151" s="237" t="s">
        <v>17517</v>
      </c>
      <c r="I4151" s="237" t="str">
        <f t="shared" si="687"/>
        <v>仙台市宮城野区榴岡五丁目10番20-２号</v>
      </c>
      <c r="J4151" s="237" t="s">
        <v>10155</v>
      </c>
      <c r="K4151" s="237" t="s">
        <v>10156</v>
      </c>
      <c r="L4151" s="237" t="s">
        <v>339</v>
      </c>
      <c r="M4151" s="237" t="s">
        <v>10157</v>
      </c>
      <c r="N4151" s="237" t="s">
        <v>17518</v>
      </c>
      <c r="O4151" s="237" t="s">
        <v>17519</v>
      </c>
      <c r="P4151" s="237" t="s">
        <v>7805</v>
      </c>
      <c r="Q4151" s="237" t="s">
        <v>6875</v>
      </c>
      <c r="R4151" s="237" t="s">
        <v>17520</v>
      </c>
      <c r="S4151" s="237" t="s">
        <v>17521</v>
      </c>
      <c r="T4151" s="237" t="s">
        <v>17522</v>
      </c>
      <c r="U4151" s="237" t="s">
        <v>17523</v>
      </c>
      <c r="V4151" s="237" t="s">
        <v>114</v>
      </c>
      <c r="W4151" s="237"/>
      <c r="X4151" s="237"/>
      <c r="Y4151" s="237" t="s">
        <v>17518</v>
      </c>
      <c r="Z4151" s="237" t="s">
        <v>17519</v>
      </c>
      <c r="AA4151" s="237" t="str">
        <f t="shared" si="688"/>
        <v>クロワールリョウイクエン　アヤシエキマエ</v>
      </c>
      <c r="AB4151" s="237" t="s">
        <v>7805</v>
      </c>
      <c r="AC4151" s="237" t="str">
        <f t="shared" si="689"/>
        <v>989</v>
      </c>
      <c r="AD4151" s="237" t="str">
        <f t="shared" si="690"/>
        <v>3128</v>
      </c>
      <c r="AE4151" s="237" t="s">
        <v>6875</v>
      </c>
      <c r="AF4151" s="237" t="s">
        <v>17520</v>
      </c>
      <c r="AG4151" s="237" t="str">
        <f t="shared" si="691"/>
        <v>仙台市青葉区愛子中央一丁目７番６号</v>
      </c>
      <c r="AH4151" s="237" t="s">
        <v>17521</v>
      </c>
      <c r="AI4151" s="237" t="s">
        <v>17522</v>
      </c>
      <c r="AJ4151" s="237" t="s">
        <v>260</v>
      </c>
    </row>
    <row r="4152" spans="1:36">
      <c r="A4152" s="237" t="str">
        <f t="shared" si="683"/>
        <v>0455110999放課後等デイサービス</v>
      </c>
      <c r="B4152" s="237" t="s">
        <v>7930</v>
      </c>
      <c r="C4152" s="237" t="s">
        <v>17306</v>
      </c>
      <c r="D4152" s="240" t="str">
        <f t="shared" si="684"/>
        <v>カブシキカイシャシュウガカイ</v>
      </c>
      <c r="E4152" s="237" t="s">
        <v>7540</v>
      </c>
      <c r="F4152" s="237" t="str">
        <f t="shared" si="685"/>
        <v>980</v>
      </c>
      <c r="G4152" s="237" t="str">
        <f t="shared" si="686"/>
        <v>0802</v>
      </c>
      <c r="H4152" s="237" t="s">
        <v>17307</v>
      </c>
      <c r="I4152" s="237" t="str">
        <f t="shared" si="687"/>
        <v>仙台市青葉区二日町16番１号</v>
      </c>
      <c r="J4152" s="237" t="s">
        <v>7933</v>
      </c>
      <c r="K4152" s="237" t="s">
        <v>17308</v>
      </c>
      <c r="L4152" s="237" t="s">
        <v>339</v>
      </c>
      <c r="M4152" s="237" t="s">
        <v>7925</v>
      </c>
      <c r="N4152" s="237" t="s">
        <v>17524</v>
      </c>
      <c r="O4152" s="237" t="s">
        <v>17525</v>
      </c>
      <c r="P4152" s="237" t="s">
        <v>8734</v>
      </c>
      <c r="Q4152" s="237" t="s">
        <v>6875</v>
      </c>
      <c r="R4152" s="237" t="s">
        <v>17526</v>
      </c>
      <c r="S4152" s="237" t="s">
        <v>17527</v>
      </c>
      <c r="T4152" s="237" t="s">
        <v>17308</v>
      </c>
      <c r="U4152" s="237" t="s">
        <v>17528</v>
      </c>
      <c r="V4152" s="237" t="s">
        <v>114</v>
      </c>
      <c r="W4152" s="237"/>
      <c r="X4152" s="237"/>
      <c r="Y4152" s="237" t="s">
        <v>17524</v>
      </c>
      <c r="Z4152" s="237" t="s">
        <v>17525</v>
      </c>
      <c r="AA4152" s="237" t="str">
        <f t="shared" si="688"/>
        <v>チャレンジアカデミーアヤシパートツー</v>
      </c>
      <c r="AB4152" s="237" t="s">
        <v>8734</v>
      </c>
      <c r="AC4152" s="237" t="str">
        <f t="shared" si="689"/>
        <v>989</v>
      </c>
      <c r="AD4152" s="237" t="str">
        <f t="shared" si="690"/>
        <v>3125</v>
      </c>
      <c r="AE4152" s="237" t="s">
        <v>6875</v>
      </c>
      <c r="AF4152" s="237" t="s">
        <v>17526</v>
      </c>
      <c r="AG4152" s="237" t="str">
        <f t="shared" si="691"/>
        <v>仙台市青葉区下愛子字町19番地の３　１階</v>
      </c>
      <c r="AH4152" s="237" t="s">
        <v>17527</v>
      </c>
      <c r="AI4152" s="237" t="s">
        <v>17308</v>
      </c>
      <c r="AJ4152" s="237" t="s">
        <v>260</v>
      </c>
    </row>
    <row r="4153" spans="1:36">
      <c r="A4153" s="237" t="str">
        <f t="shared" si="683"/>
        <v>0455111005放課後等デイサービス</v>
      </c>
      <c r="B4153" s="237" t="s">
        <v>17529</v>
      </c>
      <c r="C4153" s="237" t="s">
        <v>17530</v>
      </c>
      <c r="D4153" s="240" t="str">
        <f t="shared" si="684"/>
        <v>リーフラスカブシキガイシャ</v>
      </c>
      <c r="E4153" s="237" t="s">
        <v>17531</v>
      </c>
      <c r="F4153" s="237" t="str">
        <f t="shared" si="685"/>
        <v>150</v>
      </c>
      <c r="G4153" s="237" t="str">
        <f t="shared" si="686"/>
        <v>6017</v>
      </c>
      <c r="H4153" s="237" t="s">
        <v>17532</v>
      </c>
      <c r="I4153" s="237" t="str">
        <f t="shared" si="687"/>
        <v>東京都渋谷区恵比寿四丁目20番３号</v>
      </c>
      <c r="J4153" s="237" t="s">
        <v>17533</v>
      </c>
      <c r="K4153" s="237" t="s">
        <v>17534</v>
      </c>
      <c r="L4153" s="237" t="s">
        <v>339</v>
      </c>
      <c r="M4153" s="237" t="s">
        <v>17535</v>
      </c>
      <c r="N4153" s="237" t="s">
        <v>17536</v>
      </c>
      <c r="O4153" s="237" t="s">
        <v>17537</v>
      </c>
      <c r="P4153" s="237" t="s">
        <v>3098</v>
      </c>
      <c r="Q4153" s="237" t="s">
        <v>6875</v>
      </c>
      <c r="R4153" s="237" t="s">
        <v>17538</v>
      </c>
      <c r="S4153" s="237" t="s">
        <v>17539</v>
      </c>
      <c r="T4153" s="237" t="s">
        <v>17540</v>
      </c>
      <c r="U4153" s="237" t="s">
        <v>17541</v>
      </c>
      <c r="V4153" s="237" t="s">
        <v>114</v>
      </c>
      <c r="W4153" s="237"/>
      <c r="X4153" s="237"/>
      <c r="Y4153" s="237" t="s">
        <v>17536</v>
      </c>
      <c r="Z4153" s="237" t="s">
        <v>17537</v>
      </c>
      <c r="AA4153" s="237" t="str">
        <f t="shared" si="688"/>
        <v>リーフセンダイカミスギ</v>
      </c>
      <c r="AB4153" s="237" t="s">
        <v>3098</v>
      </c>
      <c r="AC4153" s="237" t="str">
        <f t="shared" si="689"/>
        <v>980</v>
      </c>
      <c r="AD4153" s="237" t="str">
        <f t="shared" si="690"/>
        <v>0011</v>
      </c>
      <c r="AE4153" s="237" t="s">
        <v>6875</v>
      </c>
      <c r="AF4153" s="237" t="s">
        <v>17538</v>
      </c>
      <c r="AG4153" s="237" t="str">
        <f t="shared" si="691"/>
        <v>仙台市青葉区上杉一丁目12番20号　グランデージ上杉１階</v>
      </c>
      <c r="AH4153" s="237" t="s">
        <v>17539</v>
      </c>
      <c r="AI4153" s="237" t="s">
        <v>17540</v>
      </c>
      <c r="AJ4153" s="237" t="s">
        <v>260</v>
      </c>
    </row>
    <row r="4154" spans="1:36">
      <c r="A4154" s="237" t="str">
        <f t="shared" si="683"/>
        <v>0455111013放課後等デイサービス</v>
      </c>
      <c r="B4154" s="237" t="s">
        <v>17385</v>
      </c>
      <c r="C4154" s="237" t="s">
        <v>17386</v>
      </c>
      <c r="D4154" s="240" t="str">
        <f t="shared" si="684"/>
        <v>ドリームクライムカブシキガイシャ</v>
      </c>
      <c r="E4154" s="237" t="s">
        <v>6268</v>
      </c>
      <c r="F4154" s="237" t="str">
        <f t="shared" si="685"/>
        <v>981</v>
      </c>
      <c r="G4154" s="237" t="str">
        <f t="shared" si="686"/>
        <v>0943</v>
      </c>
      <c r="H4154" s="237" t="s">
        <v>17387</v>
      </c>
      <c r="I4154" s="237" t="str">
        <f t="shared" si="687"/>
        <v>仙台市青葉区国見一丁目６番48号国見パーソナルメインビル１階</v>
      </c>
      <c r="J4154" s="237" t="s">
        <v>17388</v>
      </c>
      <c r="K4154" s="237" t="s">
        <v>17389</v>
      </c>
      <c r="L4154" s="237" t="s">
        <v>339</v>
      </c>
      <c r="M4154" s="237" t="s">
        <v>17390</v>
      </c>
      <c r="N4154" s="237" t="s">
        <v>17542</v>
      </c>
      <c r="O4154" s="237" t="s">
        <v>17543</v>
      </c>
      <c r="P4154" s="237" t="s">
        <v>17544</v>
      </c>
      <c r="Q4154" s="237" t="s">
        <v>6875</v>
      </c>
      <c r="R4154" s="237" t="s">
        <v>17545</v>
      </c>
      <c r="S4154" s="237" t="s">
        <v>17546</v>
      </c>
      <c r="T4154" s="237" t="s">
        <v>17547</v>
      </c>
      <c r="U4154" s="237" t="s">
        <v>17548</v>
      </c>
      <c r="V4154" s="237" t="s">
        <v>114</v>
      </c>
      <c r="W4154" s="237"/>
      <c r="X4154" s="237"/>
      <c r="Y4154" s="237" t="s">
        <v>17542</v>
      </c>
      <c r="Z4154" s="237" t="s">
        <v>17543</v>
      </c>
      <c r="AA4154" s="237" t="str">
        <f t="shared" si="688"/>
        <v>カラットプラス</v>
      </c>
      <c r="AB4154" s="237" t="s">
        <v>17544</v>
      </c>
      <c r="AC4154" s="237" t="str">
        <f t="shared" si="689"/>
        <v>981</v>
      </c>
      <c r="AD4154" s="237" t="str">
        <f t="shared" si="690"/>
        <v>0944</v>
      </c>
      <c r="AE4154" s="237" t="s">
        <v>6875</v>
      </c>
      <c r="AF4154" s="237" t="s">
        <v>17545</v>
      </c>
      <c r="AG4154" s="237" t="str">
        <f t="shared" si="691"/>
        <v>仙台市青葉区子平町１番15号　グレイスハイツ子平町102</v>
      </c>
      <c r="AH4154" s="237" t="s">
        <v>17546</v>
      </c>
      <c r="AI4154" s="237" t="s">
        <v>17547</v>
      </c>
      <c r="AJ4154" s="237" t="s">
        <v>260</v>
      </c>
    </row>
    <row r="4155" spans="1:36">
      <c r="A4155" s="237" t="str">
        <f t="shared" si="683"/>
        <v>0455111021児童発達支援</v>
      </c>
      <c r="B4155" s="237" t="s">
        <v>17549</v>
      </c>
      <c r="C4155" s="237" t="s">
        <v>17550</v>
      </c>
      <c r="D4155" s="240" t="str">
        <f t="shared" si="684"/>
        <v>カブシキガイシャアイレボーション</v>
      </c>
      <c r="E4155" s="237" t="s">
        <v>7237</v>
      </c>
      <c r="F4155" s="237" t="str">
        <f t="shared" si="685"/>
        <v>980</v>
      </c>
      <c r="G4155" s="237" t="str">
        <f t="shared" si="686"/>
        <v>0801</v>
      </c>
      <c r="H4155" s="237" t="s">
        <v>17551</v>
      </c>
      <c r="I4155" s="237" t="str">
        <f t="shared" si="687"/>
        <v>仙台市青葉区木町通二丁目２番８号</v>
      </c>
      <c r="J4155" s="237" t="s">
        <v>17552</v>
      </c>
      <c r="K4155" s="237" t="s">
        <v>17552</v>
      </c>
      <c r="L4155" s="237" t="s">
        <v>339</v>
      </c>
      <c r="M4155" s="237" t="s">
        <v>17553</v>
      </c>
      <c r="N4155" s="237" t="s">
        <v>17554</v>
      </c>
      <c r="O4155" s="237" t="s">
        <v>17555</v>
      </c>
      <c r="P4155" s="237" t="s">
        <v>7237</v>
      </c>
      <c r="Q4155" s="237" t="s">
        <v>6875</v>
      </c>
      <c r="R4155" s="237" t="s">
        <v>17556</v>
      </c>
      <c r="S4155" s="237" t="s">
        <v>17552</v>
      </c>
      <c r="T4155" s="237" t="s">
        <v>17552</v>
      </c>
      <c r="U4155" s="237" t="s">
        <v>17557</v>
      </c>
      <c r="V4155" s="237" t="s">
        <v>112</v>
      </c>
      <c r="W4155" s="237" t="s">
        <v>15933</v>
      </c>
      <c r="X4155" s="237"/>
      <c r="Y4155" s="237" t="s">
        <v>17554</v>
      </c>
      <c r="Z4155" s="237" t="s">
        <v>17555</v>
      </c>
      <c r="AA4155" s="237" t="str">
        <f t="shared" si="688"/>
        <v>テラピァポケット　センダイキョウシツ</v>
      </c>
      <c r="AB4155" s="237" t="s">
        <v>7237</v>
      </c>
      <c r="AC4155" s="237" t="str">
        <f t="shared" si="689"/>
        <v>980</v>
      </c>
      <c r="AD4155" s="237" t="str">
        <f t="shared" si="690"/>
        <v>0801</v>
      </c>
      <c r="AE4155" s="237" t="s">
        <v>6875</v>
      </c>
      <c r="AF4155" s="237" t="s">
        <v>17556</v>
      </c>
      <c r="AG4155" s="237" t="str">
        <f t="shared" si="691"/>
        <v>仙台市青葉区木町通二丁目２番８号　第６ダイワビル２階</v>
      </c>
      <c r="AH4155" s="237" t="s">
        <v>17552</v>
      </c>
      <c r="AI4155" s="237" t="s">
        <v>17552</v>
      </c>
      <c r="AJ4155" s="237" t="s">
        <v>260</v>
      </c>
    </row>
    <row r="4156" spans="1:36">
      <c r="A4156" s="237" t="str">
        <f t="shared" si="683"/>
        <v>0455111039児童発達支援</v>
      </c>
      <c r="B4156" s="237" t="s">
        <v>17558</v>
      </c>
      <c r="C4156" s="237" t="s">
        <v>17559</v>
      </c>
      <c r="D4156" s="240" t="str">
        <f t="shared" si="684"/>
        <v>カブシキガイシャクオリア</v>
      </c>
      <c r="E4156" s="237" t="s">
        <v>6185</v>
      </c>
      <c r="F4156" s="237" t="str">
        <f t="shared" si="685"/>
        <v>981</v>
      </c>
      <c r="G4156" s="237" t="str">
        <f t="shared" si="686"/>
        <v>0952</v>
      </c>
      <c r="H4156" s="237" t="s">
        <v>17560</v>
      </c>
      <c r="I4156" s="237" t="str">
        <f t="shared" si="687"/>
        <v>仙台市青葉区中山九丁目19番13号</v>
      </c>
      <c r="J4156" s="237" t="s">
        <v>17561</v>
      </c>
      <c r="K4156" s="237" t="s">
        <v>17562</v>
      </c>
      <c r="L4156" s="237" t="s">
        <v>339</v>
      </c>
      <c r="M4156" s="237" t="s">
        <v>17563</v>
      </c>
      <c r="N4156" s="237" t="s">
        <v>17564</v>
      </c>
      <c r="O4156" s="237" t="s">
        <v>17565</v>
      </c>
      <c r="P4156" s="237" t="s">
        <v>7042</v>
      </c>
      <c r="Q4156" s="237" t="s">
        <v>6875</v>
      </c>
      <c r="R4156" s="237" t="s">
        <v>17566</v>
      </c>
      <c r="S4156" s="237" t="s">
        <v>17567</v>
      </c>
      <c r="T4156" s="237" t="s">
        <v>17568</v>
      </c>
      <c r="U4156" s="237" t="s">
        <v>17569</v>
      </c>
      <c r="V4156" s="237" t="s">
        <v>112</v>
      </c>
      <c r="W4156" s="237" t="s">
        <v>15933</v>
      </c>
      <c r="X4156" s="237"/>
      <c r="Y4156" s="237" t="s">
        <v>17564</v>
      </c>
      <c r="Z4156" s="237" t="s">
        <v>17565</v>
      </c>
      <c r="AA4156" s="237" t="str">
        <f t="shared" si="688"/>
        <v>ホウカゴトウデイサービス　ウィズ・ユーキタセンダイ</v>
      </c>
      <c r="AB4156" s="237" t="s">
        <v>7042</v>
      </c>
      <c r="AC4156" s="237" t="str">
        <f t="shared" si="689"/>
        <v>981</v>
      </c>
      <c r="AD4156" s="237" t="str">
        <f t="shared" si="690"/>
        <v>0932</v>
      </c>
      <c r="AE4156" s="237" t="s">
        <v>6875</v>
      </c>
      <c r="AF4156" s="237" t="s">
        <v>17566</v>
      </c>
      <c r="AG4156" s="237" t="str">
        <f t="shared" si="691"/>
        <v>仙台市青葉区木町10番７号　ホープレジデンス木町１階</v>
      </c>
      <c r="AH4156" s="237" t="s">
        <v>17567</v>
      </c>
      <c r="AI4156" s="237" t="s">
        <v>17568</v>
      </c>
      <c r="AJ4156" s="237" t="s">
        <v>260</v>
      </c>
    </row>
    <row r="4157" spans="1:36">
      <c r="A4157" s="237" t="str">
        <f t="shared" si="683"/>
        <v>0455111039放課後等デイサービス</v>
      </c>
      <c r="B4157" s="237" t="s">
        <v>17558</v>
      </c>
      <c r="C4157" s="237" t="s">
        <v>17559</v>
      </c>
      <c r="D4157" s="240" t="str">
        <f t="shared" si="684"/>
        <v>カブシキガイシャクオリア</v>
      </c>
      <c r="E4157" s="237" t="s">
        <v>6185</v>
      </c>
      <c r="F4157" s="237" t="str">
        <f t="shared" si="685"/>
        <v>981</v>
      </c>
      <c r="G4157" s="237" t="str">
        <f t="shared" si="686"/>
        <v>0952</v>
      </c>
      <c r="H4157" s="237" t="s">
        <v>17560</v>
      </c>
      <c r="I4157" s="237" t="str">
        <f t="shared" si="687"/>
        <v>仙台市青葉区中山九丁目19番13号</v>
      </c>
      <c r="J4157" s="237" t="s">
        <v>17561</v>
      </c>
      <c r="K4157" s="237" t="s">
        <v>17562</v>
      </c>
      <c r="L4157" s="237" t="s">
        <v>339</v>
      </c>
      <c r="M4157" s="237" t="s">
        <v>17563</v>
      </c>
      <c r="N4157" s="237" t="s">
        <v>17564</v>
      </c>
      <c r="O4157" s="237" t="s">
        <v>17565</v>
      </c>
      <c r="P4157" s="237" t="s">
        <v>7042</v>
      </c>
      <c r="Q4157" s="237" t="s">
        <v>6875</v>
      </c>
      <c r="R4157" s="237" t="s">
        <v>17566</v>
      </c>
      <c r="S4157" s="237" t="s">
        <v>17567</v>
      </c>
      <c r="T4157" s="237" t="s">
        <v>17568</v>
      </c>
      <c r="U4157" s="237" t="s">
        <v>17569</v>
      </c>
      <c r="V4157" s="237" t="s">
        <v>114</v>
      </c>
      <c r="W4157" s="237"/>
      <c r="X4157" s="237"/>
      <c r="Y4157" s="237" t="s">
        <v>17564</v>
      </c>
      <c r="Z4157" s="237" t="s">
        <v>17565</v>
      </c>
      <c r="AA4157" s="237" t="str">
        <f t="shared" si="688"/>
        <v>ホウカゴトウデイサービス　ウィズ・ユーキタセンダイ</v>
      </c>
      <c r="AB4157" s="237" t="s">
        <v>7042</v>
      </c>
      <c r="AC4157" s="237" t="str">
        <f t="shared" si="689"/>
        <v>981</v>
      </c>
      <c r="AD4157" s="237" t="str">
        <f t="shared" si="690"/>
        <v>0932</v>
      </c>
      <c r="AE4157" s="237" t="s">
        <v>6875</v>
      </c>
      <c r="AF4157" s="237" t="s">
        <v>17566</v>
      </c>
      <c r="AG4157" s="237" t="str">
        <f t="shared" si="691"/>
        <v>仙台市青葉区木町10番７号　ホープレジデンス木町１階</v>
      </c>
      <c r="AH4157" s="237" t="s">
        <v>17567</v>
      </c>
      <c r="AI4157" s="237" t="s">
        <v>17568</v>
      </c>
      <c r="AJ4157" s="237" t="s">
        <v>260</v>
      </c>
    </row>
    <row r="4158" spans="1:36">
      <c r="A4158" s="237" t="str">
        <f t="shared" si="683"/>
        <v>0455200881児童発達支援</v>
      </c>
      <c r="B4158" s="237" t="s">
        <v>6865</v>
      </c>
      <c r="C4158" s="237" t="s">
        <v>6866</v>
      </c>
      <c r="D4158" s="240" t="str">
        <f t="shared" si="684"/>
        <v>センダイシ</v>
      </c>
      <c r="E4158" s="237" t="s">
        <v>6867</v>
      </c>
      <c r="F4158" s="237" t="str">
        <f t="shared" si="685"/>
        <v>980</v>
      </c>
      <c r="G4158" s="237" t="str">
        <f t="shared" si="686"/>
        <v>8671</v>
      </c>
      <c r="H4158" s="237" t="s">
        <v>17220</v>
      </c>
      <c r="I4158" s="237" t="str">
        <f t="shared" si="687"/>
        <v>仙台市青葉区国分町３丁目７－１</v>
      </c>
      <c r="J4158" s="237" t="s">
        <v>17221</v>
      </c>
      <c r="K4158" s="237" t="s">
        <v>6870</v>
      </c>
      <c r="L4158" s="237" t="s">
        <v>323</v>
      </c>
      <c r="M4158" s="237" t="s">
        <v>6871</v>
      </c>
      <c r="N4158" s="237" t="s">
        <v>9192</v>
      </c>
      <c r="O4158" s="237" t="s">
        <v>9193</v>
      </c>
      <c r="P4158" s="237" t="s">
        <v>7832</v>
      </c>
      <c r="Q4158" s="237" t="s">
        <v>9168</v>
      </c>
      <c r="R4158" s="237" t="s">
        <v>17570</v>
      </c>
      <c r="S4158" s="237" t="s">
        <v>9195</v>
      </c>
      <c r="T4158" s="237" t="s">
        <v>9195</v>
      </c>
      <c r="U4158" s="237" t="s">
        <v>17571</v>
      </c>
      <c r="V4158" s="237" t="s">
        <v>112</v>
      </c>
      <c r="W4158" s="237" t="s">
        <v>16319</v>
      </c>
      <c r="X4158" s="237"/>
      <c r="Y4158" s="237" t="s">
        <v>9192</v>
      </c>
      <c r="Z4158" s="237" t="s">
        <v>9193</v>
      </c>
      <c r="AA4158" s="237" t="str">
        <f t="shared" si="688"/>
        <v>センダイシアオゾラホーム</v>
      </c>
      <c r="AB4158" s="237" t="s">
        <v>7832</v>
      </c>
      <c r="AC4158" s="237" t="str">
        <f t="shared" si="689"/>
        <v>983</v>
      </c>
      <c r="AD4158" s="237" t="str">
        <f t="shared" si="690"/>
        <v>0824</v>
      </c>
      <c r="AE4158" s="237" t="s">
        <v>9168</v>
      </c>
      <c r="AF4158" s="237" t="s">
        <v>17570</v>
      </c>
      <c r="AG4158" s="237" t="str">
        <f t="shared" si="691"/>
        <v>仙台市宮城野区鶴ケ谷五丁目２２－１</v>
      </c>
      <c r="AH4158" s="237" t="s">
        <v>9195</v>
      </c>
      <c r="AI4158" s="237" t="s">
        <v>9195</v>
      </c>
      <c r="AJ4158" s="237" t="s">
        <v>260</v>
      </c>
    </row>
    <row r="4159" spans="1:36">
      <c r="A4159" s="237" t="str">
        <f t="shared" si="683"/>
        <v>0455200899放課後等デイサービス</v>
      </c>
      <c r="B4159" s="237" t="s">
        <v>6865</v>
      </c>
      <c r="C4159" s="237" t="s">
        <v>6866</v>
      </c>
      <c r="D4159" s="240" t="str">
        <f t="shared" si="684"/>
        <v>センダイシ</v>
      </c>
      <c r="E4159" s="237" t="s">
        <v>6867</v>
      </c>
      <c r="F4159" s="237" t="str">
        <f t="shared" si="685"/>
        <v>980</v>
      </c>
      <c r="G4159" s="237" t="str">
        <f t="shared" si="686"/>
        <v>8671</v>
      </c>
      <c r="H4159" s="237" t="s">
        <v>17220</v>
      </c>
      <c r="I4159" s="237" t="str">
        <f t="shared" si="687"/>
        <v>仙台市青葉区国分町３丁目７－１</v>
      </c>
      <c r="J4159" s="237" t="s">
        <v>17221</v>
      </c>
      <c r="K4159" s="237" t="s">
        <v>6870</v>
      </c>
      <c r="L4159" s="237" t="s">
        <v>323</v>
      </c>
      <c r="M4159" s="237" t="s">
        <v>6871</v>
      </c>
      <c r="N4159" s="237" t="s">
        <v>9192</v>
      </c>
      <c r="O4159" s="237" t="s">
        <v>9193</v>
      </c>
      <c r="P4159" s="237" t="s">
        <v>7832</v>
      </c>
      <c r="Q4159" s="237" t="s">
        <v>9168</v>
      </c>
      <c r="R4159" s="237" t="s">
        <v>17570</v>
      </c>
      <c r="S4159" s="237" t="s">
        <v>17572</v>
      </c>
      <c r="T4159" s="237" t="s">
        <v>9195</v>
      </c>
      <c r="U4159" s="237" t="s">
        <v>17573</v>
      </c>
      <c r="V4159" s="237" t="s">
        <v>114</v>
      </c>
      <c r="W4159" s="237"/>
      <c r="X4159" s="237"/>
      <c r="Y4159" s="237" t="s">
        <v>9192</v>
      </c>
      <c r="Z4159" s="237" t="s">
        <v>9193</v>
      </c>
      <c r="AA4159" s="237" t="str">
        <f t="shared" si="688"/>
        <v>センダイシアオゾラホーム</v>
      </c>
      <c r="AB4159" s="237" t="s">
        <v>7832</v>
      </c>
      <c r="AC4159" s="237" t="str">
        <f t="shared" si="689"/>
        <v>983</v>
      </c>
      <c r="AD4159" s="237" t="str">
        <f t="shared" si="690"/>
        <v>0824</v>
      </c>
      <c r="AE4159" s="237" t="s">
        <v>9168</v>
      </c>
      <c r="AF4159" s="237" t="s">
        <v>17570</v>
      </c>
      <c r="AG4159" s="237" t="str">
        <f t="shared" si="691"/>
        <v>仙台市宮城野区鶴ケ谷五丁目２２－１</v>
      </c>
      <c r="AH4159" s="237" t="s">
        <v>17572</v>
      </c>
      <c r="AI4159" s="237" t="s">
        <v>9195</v>
      </c>
      <c r="AJ4159" s="237" t="s">
        <v>332</v>
      </c>
    </row>
    <row r="4160" spans="1:36">
      <c r="A4160" s="237" t="str">
        <f t="shared" si="683"/>
        <v>0455200907児童発達支援</v>
      </c>
      <c r="B4160" s="237" t="s">
        <v>6865</v>
      </c>
      <c r="C4160" s="237" t="s">
        <v>6866</v>
      </c>
      <c r="D4160" s="240" t="str">
        <f t="shared" si="684"/>
        <v>センダイシ</v>
      </c>
      <c r="E4160" s="237" t="s">
        <v>6867</v>
      </c>
      <c r="F4160" s="237" t="str">
        <f t="shared" si="685"/>
        <v>980</v>
      </c>
      <c r="G4160" s="237" t="str">
        <f t="shared" si="686"/>
        <v>8671</v>
      </c>
      <c r="H4160" s="237" t="s">
        <v>17220</v>
      </c>
      <c r="I4160" s="237" t="str">
        <f t="shared" si="687"/>
        <v>仙台市青葉区国分町３丁目７－１</v>
      </c>
      <c r="J4160" s="237" t="s">
        <v>17221</v>
      </c>
      <c r="K4160" s="237" t="s">
        <v>6870</v>
      </c>
      <c r="L4160" s="237" t="s">
        <v>323</v>
      </c>
      <c r="M4160" s="237" t="s">
        <v>6871</v>
      </c>
      <c r="N4160" s="237" t="s">
        <v>17574</v>
      </c>
      <c r="O4160" s="237" t="s">
        <v>17575</v>
      </c>
      <c r="P4160" s="237" t="s">
        <v>10024</v>
      </c>
      <c r="Q4160" s="237" t="s">
        <v>9168</v>
      </c>
      <c r="R4160" s="237" t="s">
        <v>17576</v>
      </c>
      <c r="S4160" s="237" t="s">
        <v>9201</v>
      </c>
      <c r="T4160" s="237" t="s">
        <v>9201</v>
      </c>
      <c r="U4160" s="237" t="s">
        <v>17577</v>
      </c>
      <c r="V4160" s="237" t="s">
        <v>112</v>
      </c>
      <c r="W4160" s="237" t="s">
        <v>16319</v>
      </c>
      <c r="X4160" s="237"/>
      <c r="Y4160" s="237" t="s">
        <v>17574</v>
      </c>
      <c r="Z4160" s="237" t="s">
        <v>17575</v>
      </c>
      <c r="AA4160" s="237" t="str">
        <f t="shared" si="688"/>
        <v>センダイシタゴニシタンポポホーム</v>
      </c>
      <c r="AB4160" s="237" t="s">
        <v>10024</v>
      </c>
      <c r="AC4160" s="237" t="str">
        <f t="shared" si="689"/>
        <v>983</v>
      </c>
      <c r="AD4160" s="237" t="str">
        <f t="shared" si="690"/>
        <v>0026</v>
      </c>
      <c r="AE4160" s="237" t="s">
        <v>9168</v>
      </c>
      <c r="AF4160" s="237" t="s">
        <v>17576</v>
      </c>
      <c r="AG4160" s="237" t="str">
        <f t="shared" si="691"/>
        <v>仙台市宮城野区田子西一丁目11番地の３</v>
      </c>
      <c r="AH4160" s="237" t="s">
        <v>9201</v>
      </c>
      <c r="AI4160" s="237" t="s">
        <v>9201</v>
      </c>
      <c r="AJ4160" s="237" t="s">
        <v>260</v>
      </c>
    </row>
    <row r="4161" spans="1:36">
      <c r="A4161" s="237" t="str">
        <f t="shared" si="683"/>
        <v>0455200915放課後等デイサービス</v>
      </c>
      <c r="B4161" s="237" t="s">
        <v>6865</v>
      </c>
      <c r="C4161" s="237" t="s">
        <v>6866</v>
      </c>
      <c r="D4161" s="240" t="str">
        <f t="shared" si="684"/>
        <v>センダイシ</v>
      </c>
      <c r="E4161" s="237" t="s">
        <v>6867</v>
      </c>
      <c r="F4161" s="237" t="str">
        <f t="shared" si="685"/>
        <v>980</v>
      </c>
      <c r="G4161" s="237" t="str">
        <f t="shared" si="686"/>
        <v>8671</v>
      </c>
      <c r="H4161" s="237" t="s">
        <v>17220</v>
      </c>
      <c r="I4161" s="237" t="str">
        <f t="shared" si="687"/>
        <v>仙台市青葉区国分町３丁目７－１</v>
      </c>
      <c r="J4161" s="237" t="s">
        <v>17221</v>
      </c>
      <c r="K4161" s="237" t="s">
        <v>6870</v>
      </c>
      <c r="L4161" s="237" t="s">
        <v>323</v>
      </c>
      <c r="M4161" s="237" t="s">
        <v>6871</v>
      </c>
      <c r="N4161" s="237" t="s">
        <v>9197</v>
      </c>
      <c r="O4161" s="237" t="s">
        <v>9198</v>
      </c>
      <c r="P4161" s="237" t="s">
        <v>9199</v>
      </c>
      <c r="Q4161" s="237" t="s">
        <v>9168</v>
      </c>
      <c r="R4161" s="237" t="s">
        <v>9200</v>
      </c>
      <c r="S4161" s="237" t="s">
        <v>9201</v>
      </c>
      <c r="T4161" s="237" t="s">
        <v>9201</v>
      </c>
      <c r="U4161" s="237" t="s">
        <v>17578</v>
      </c>
      <c r="V4161" s="237" t="s">
        <v>114</v>
      </c>
      <c r="W4161" s="237"/>
      <c r="X4161" s="237"/>
      <c r="Y4161" s="237" t="s">
        <v>9197</v>
      </c>
      <c r="Z4161" s="237" t="s">
        <v>9198</v>
      </c>
      <c r="AA4161" s="237" t="str">
        <f t="shared" si="688"/>
        <v>センダイシシラトリタンポポホーム</v>
      </c>
      <c r="AB4161" s="237" t="s">
        <v>9199</v>
      </c>
      <c r="AC4161" s="237" t="str">
        <f t="shared" si="689"/>
        <v>983</v>
      </c>
      <c r="AD4161" s="237" t="str">
        <f t="shared" si="690"/>
        <v>0006</v>
      </c>
      <c r="AE4161" s="237" t="s">
        <v>9168</v>
      </c>
      <c r="AF4161" s="237" t="s">
        <v>9200</v>
      </c>
      <c r="AG4161" s="237" t="str">
        <f t="shared" si="691"/>
        <v>仙台市宮城野区白鳥一丁目２３－２８</v>
      </c>
      <c r="AH4161" s="237" t="s">
        <v>9201</v>
      </c>
      <c r="AI4161" s="237" t="s">
        <v>9201</v>
      </c>
      <c r="AJ4161" s="237" t="s">
        <v>332</v>
      </c>
    </row>
    <row r="4162" spans="1:36">
      <c r="A4162" s="237" t="str">
        <f t="shared" si="683"/>
        <v>0455200923児童発達支援</v>
      </c>
      <c r="B4162" s="237" t="s">
        <v>7830</v>
      </c>
      <c r="C4162" s="237" t="s">
        <v>7831</v>
      </c>
      <c r="D4162" s="240" t="str">
        <f t="shared" si="684"/>
        <v>トクテイヒエイリカツドウホウジンコスモスクラブ</v>
      </c>
      <c r="E4162" s="237" t="s">
        <v>7832</v>
      </c>
      <c r="F4162" s="237" t="str">
        <f t="shared" si="685"/>
        <v>983</v>
      </c>
      <c r="G4162" s="237" t="str">
        <f t="shared" si="686"/>
        <v>0824</v>
      </c>
      <c r="H4162" s="237" t="s">
        <v>7833</v>
      </c>
      <c r="I4162" s="237" t="str">
        <f t="shared" si="687"/>
        <v>仙台市宮城野区鶴ケ谷三丁目17番地</v>
      </c>
      <c r="J4162" s="237" t="s">
        <v>7834</v>
      </c>
      <c r="K4162" s="237" t="s">
        <v>7835</v>
      </c>
      <c r="L4162" s="237" t="s">
        <v>248</v>
      </c>
      <c r="M4162" s="237" t="s">
        <v>17292</v>
      </c>
      <c r="N4162" s="237" t="s">
        <v>7830</v>
      </c>
      <c r="O4162" s="237" t="s">
        <v>7831</v>
      </c>
      <c r="P4162" s="237" t="s">
        <v>7832</v>
      </c>
      <c r="Q4162" s="237" t="s">
        <v>9168</v>
      </c>
      <c r="R4162" s="237" t="s">
        <v>17579</v>
      </c>
      <c r="S4162" s="237" t="s">
        <v>7834</v>
      </c>
      <c r="T4162" s="237" t="s">
        <v>7834</v>
      </c>
      <c r="U4162" s="237" t="s">
        <v>17580</v>
      </c>
      <c r="V4162" s="237" t="s">
        <v>112</v>
      </c>
      <c r="W4162" s="237" t="s">
        <v>15933</v>
      </c>
      <c r="X4162" s="237"/>
      <c r="Y4162" s="237" t="s">
        <v>7830</v>
      </c>
      <c r="Z4162" s="237" t="s">
        <v>7831</v>
      </c>
      <c r="AA4162" s="237" t="str">
        <f t="shared" si="688"/>
        <v>トクテイヒエイリカツドウホウジンコスモスクラブ</v>
      </c>
      <c r="AB4162" s="237" t="s">
        <v>7832</v>
      </c>
      <c r="AC4162" s="237" t="str">
        <f t="shared" si="689"/>
        <v>983</v>
      </c>
      <c r="AD4162" s="237" t="str">
        <f t="shared" si="690"/>
        <v>0824</v>
      </c>
      <c r="AE4162" s="237" t="s">
        <v>9168</v>
      </c>
      <c r="AF4162" s="237" t="s">
        <v>17579</v>
      </c>
      <c r="AG4162" s="237" t="str">
        <f t="shared" si="691"/>
        <v>仙台市宮城野区鶴ケ谷３－１７</v>
      </c>
      <c r="AH4162" s="237" t="s">
        <v>7834</v>
      </c>
      <c r="AI4162" s="237" t="s">
        <v>7834</v>
      </c>
      <c r="AJ4162" s="237" t="s">
        <v>332</v>
      </c>
    </row>
    <row r="4163" spans="1:36">
      <c r="A4163" s="237" t="str">
        <f t="shared" si="683"/>
        <v>0455200931放課後等デイサービス</v>
      </c>
      <c r="B4163" s="237" t="s">
        <v>7830</v>
      </c>
      <c r="C4163" s="237" t="s">
        <v>7831</v>
      </c>
      <c r="D4163" s="240" t="str">
        <f t="shared" si="684"/>
        <v>トクテイヒエイリカツドウホウジンコスモスクラブ</v>
      </c>
      <c r="E4163" s="237" t="s">
        <v>7832</v>
      </c>
      <c r="F4163" s="237" t="str">
        <f t="shared" si="685"/>
        <v>983</v>
      </c>
      <c r="G4163" s="237" t="str">
        <f t="shared" si="686"/>
        <v>0824</v>
      </c>
      <c r="H4163" s="237" t="s">
        <v>7833</v>
      </c>
      <c r="I4163" s="237" t="str">
        <f t="shared" si="687"/>
        <v>仙台市宮城野区鶴ケ谷三丁目17番地</v>
      </c>
      <c r="J4163" s="237" t="s">
        <v>7834</v>
      </c>
      <c r="K4163" s="237" t="s">
        <v>7835</v>
      </c>
      <c r="L4163" s="237" t="s">
        <v>248</v>
      </c>
      <c r="M4163" s="237" t="s">
        <v>17292</v>
      </c>
      <c r="N4163" s="237" t="s">
        <v>17581</v>
      </c>
      <c r="O4163" s="237" t="s">
        <v>17582</v>
      </c>
      <c r="P4163" s="237" t="s">
        <v>7832</v>
      </c>
      <c r="Q4163" s="237" t="s">
        <v>9168</v>
      </c>
      <c r="R4163" s="237" t="s">
        <v>17579</v>
      </c>
      <c r="S4163" s="237" t="s">
        <v>7834</v>
      </c>
      <c r="T4163" s="237" t="s">
        <v>7834</v>
      </c>
      <c r="U4163" s="237" t="s">
        <v>17583</v>
      </c>
      <c r="V4163" s="237" t="s">
        <v>114</v>
      </c>
      <c r="W4163" s="237"/>
      <c r="X4163" s="237"/>
      <c r="Y4163" s="237" t="s">
        <v>17581</v>
      </c>
      <c r="Z4163" s="237" t="s">
        <v>17582</v>
      </c>
      <c r="AA4163" s="237" t="str">
        <f t="shared" si="688"/>
        <v>トクテイヒエイリカツドウホウジンコスモスクラブツルガヤ</v>
      </c>
      <c r="AB4163" s="237" t="s">
        <v>7832</v>
      </c>
      <c r="AC4163" s="237" t="str">
        <f t="shared" si="689"/>
        <v>983</v>
      </c>
      <c r="AD4163" s="237" t="str">
        <f t="shared" si="690"/>
        <v>0824</v>
      </c>
      <c r="AE4163" s="237" t="s">
        <v>9168</v>
      </c>
      <c r="AF4163" s="237" t="s">
        <v>17579</v>
      </c>
      <c r="AG4163" s="237" t="str">
        <f t="shared" si="691"/>
        <v>仙台市宮城野区鶴ケ谷３－１７</v>
      </c>
      <c r="AH4163" s="237" t="s">
        <v>7834</v>
      </c>
      <c r="AI4163" s="237" t="s">
        <v>7834</v>
      </c>
      <c r="AJ4163" s="237" t="s">
        <v>260</v>
      </c>
    </row>
    <row r="4164" spans="1:36">
      <c r="A4164" s="237" t="str">
        <f t="shared" si="683"/>
        <v>0455200949児童発達支援</v>
      </c>
      <c r="B4164" s="237" t="s">
        <v>17584</v>
      </c>
      <c r="C4164" s="237" t="s">
        <v>9557</v>
      </c>
      <c r="D4164" s="240" t="str">
        <f t="shared" si="684"/>
        <v>トクテイヒエイリカツドウホウジンツバメッコ</v>
      </c>
      <c r="E4164" s="237" t="s">
        <v>9558</v>
      </c>
      <c r="F4164" s="237" t="str">
        <f t="shared" si="685"/>
        <v>981</v>
      </c>
      <c r="G4164" s="237" t="str">
        <f t="shared" si="686"/>
        <v>3131</v>
      </c>
      <c r="H4164" s="237" t="s">
        <v>12710</v>
      </c>
      <c r="I4164" s="237" t="str">
        <f t="shared" si="687"/>
        <v>仙台市泉区七北田字日野123-9</v>
      </c>
      <c r="J4164" s="237" t="s">
        <v>12542</v>
      </c>
      <c r="K4164" s="237" t="s">
        <v>12542</v>
      </c>
      <c r="L4164" s="237" t="s">
        <v>7444</v>
      </c>
      <c r="M4164" s="237" t="s">
        <v>9562</v>
      </c>
      <c r="N4164" s="237" t="s">
        <v>9563</v>
      </c>
      <c r="O4164" s="237" t="s">
        <v>9564</v>
      </c>
      <c r="P4164" s="237" t="s">
        <v>9258</v>
      </c>
      <c r="Q4164" s="237" t="s">
        <v>9168</v>
      </c>
      <c r="R4164" s="237" t="s">
        <v>17585</v>
      </c>
      <c r="S4164" s="237" t="s">
        <v>9566</v>
      </c>
      <c r="T4164" s="237" t="s">
        <v>9566</v>
      </c>
      <c r="U4164" s="237" t="s">
        <v>17586</v>
      </c>
      <c r="V4164" s="237" t="s">
        <v>112</v>
      </c>
      <c r="W4164" s="237" t="s">
        <v>15933</v>
      </c>
      <c r="X4164" s="237"/>
      <c r="Y4164" s="237" t="s">
        <v>9563</v>
      </c>
      <c r="Z4164" s="237" t="s">
        <v>9564</v>
      </c>
      <c r="AA4164" s="237" t="str">
        <f t="shared" si="688"/>
        <v>サカエツバメッコ</v>
      </c>
      <c r="AB4164" s="237" t="s">
        <v>9258</v>
      </c>
      <c r="AC4164" s="237" t="str">
        <f t="shared" si="689"/>
        <v>983</v>
      </c>
      <c r="AD4164" s="237" t="str">
        <f t="shared" si="690"/>
        <v>0011</v>
      </c>
      <c r="AE4164" s="237" t="s">
        <v>9168</v>
      </c>
      <c r="AF4164" s="237" t="s">
        <v>17585</v>
      </c>
      <c r="AG4164" s="237" t="str">
        <f t="shared" si="691"/>
        <v>仙台市宮城野区栄二丁目２－１９</v>
      </c>
      <c r="AH4164" s="237" t="s">
        <v>9566</v>
      </c>
      <c r="AI4164" s="237" t="s">
        <v>9566</v>
      </c>
      <c r="AJ4164" s="237" t="s">
        <v>332</v>
      </c>
    </row>
    <row r="4165" spans="1:36">
      <c r="A4165" s="237" t="str">
        <f t="shared" si="683"/>
        <v>0455200956放課後等デイサービス</v>
      </c>
      <c r="B4165" s="237" t="s">
        <v>17584</v>
      </c>
      <c r="C4165" s="237" t="s">
        <v>9557</v>
      </c>
      <c r="D4165" s="240" t="str">
        <f t="shared" si="684"/>
        <v>トクテイヒエイリカツドウホウジンツバメッコ</v>
      </c>
      <c r="E4165" s="237" t="s">
        <v>9558</v>
      </c>
      <c r="F4165" s="237" t="str">
        <f t="shared" si="685"/>
        <v>981</v>
      </c>
      <c r="G4165" s="237" t="str">
        <f t="shared" si="686"/>
        <v>3131</v>
      </c>
      <c r="H4165" s="237" t="s">
        <v>12710</v>
      </c>
      <c r="I4165" s="237" t="str">
        <f t="shared" si="687"/>
        <v>仙台市泉区七北田字日野123-9</v>
      </c>
      <c r="J4165" s="237" t="s">
        <v>12542</v>
      </c>
      <c r="K4165" s="237" t="s">
        <v>12542</v>
      </c>
      <c r="L4165" s="237" t="s">
        <v>7444</v>
      </c>
      <c r="M4165" s="237" t="s">
        <v>9562</v>
      </c>
      <c r="N4165" s="237" t="s">
        <v>9563</v>
      </c>
      <c r="O4165" s="237" t="s">
        <v>9564</v>
      </c>
      <c r="P4165" s="237" t="s">
        <v>9258</v>
      </c>
      <c r="Q4165" s="237" t="s">
        <v>9168</v>
      </c>
      <c r="R4165" s="237" t="s">
        <v>17585</v>
      </c>
      <c r="S4165" s="237" t="s">
        <v>9566</v>
      </c>
      <c r="T4165" s="237" t="s">
        <v>9566</v>
      </c>
      <c r="U4165" s="237" t="s">
        <v>17587</v>
      </c>
      <c r="V4165" s="237" t="s">
        <v>114</v>
      </c>
      <c r="W4165" s="237"/>
      <c r="X4165" s="237"/>
      <c r="Y4165" s="237" t="s">
        <v>9563</v>
      </c>
      <c r="Z4165" s="237" t="s">
        <v>9564</v>
      </c>
      <c r="AA4165" s="237" t="str">
        <f t="shared" si="688"/>
        <v>サカエツバメッコ</v>
      </c>
      <c r="AB4165" s="237" t="s">
        <v>9258</v>
      </c>
      <c r="AC4165" s="237" t="str">
        <f t="shared" si="689"/>
        <v>983</v>
      </c>
      <c r="AD4165" s="237" t="str">
        <f t="shared" si="690"/>
        <v>0011</v>
      </c>
      <c r="AE4165" s="237" t="s">
        <v>9168</v>
      </c>
      <c r="AF4165" s="237" t="s">
        <v>17585</v>
      </c>
      <c r="AG4165" s="237" t="str">
        <f t="shared" si="691"/>
        <v>仙台市宮城野区栄二丁目２－１９</v>
      </c>
      <c r="AH4165" s="237" t="s">
        <v>9566</v>
      </c>
      <c r="AI4165" s="237" t="s">
        <v>9566</v>
      </c>
      <c r="AJ4165" s="237" t="s">
        <v>332</v>
      </c>
    </row>
    <row r="4166" spans="1:36">
      <c r="A4166" s="237" t="str">
        <f t="shared" si="683"/>
        <v>0455200964児童発達支援</v>
      </c>
      <c r="B4166" s="237" t="s">
        <v>9677</v>
      </c>
      <c r="C4166" s="237" t="s">
        <v>9678</v>
      </c>
      <c r="D4166" s="240" t="str">
        <f t="shared" si="684"/>
        <v>トクテイヒエイリカツドウホウジンアンシンドウフクシカイ</v>
      </c>
      <c r="E4166" s="237" t="s">
        <v>3150</v>
      </c>
      <c r="F4166" s="237" t="str">
        <f t="shared" si="685"/>
        <v>984</v>
      </c>
      <c r="G4166" s="237" t="str">
        <f t="shared" si="686"/>
        <v>0821</v>
      </c>
      <c r="H4166" s="237" t="s">
        <v>17588</v>
      </c>
      <c r="I4166" s="237" t="str">
        <f t="shared" si="687"/>
        <v>仙台市若林区中倉一丁目１５－１</v>
      </c>
      <c r="J4166" s="237" t="s">
        <v>9680</v>
      </c>
      <c r="K4166" s="237" t="s">
        <v>9681</v>
      </c>
      <c r="L4166" s="237" t="s">
        <v>248</v>
      </c>
      <c r="M4166" s="237" t="s">
        <v>9682</v>
      </c>
      <c r="N4166" s="237" t="s">
        <v>9683</v>
      </c>
      <c r="O4166" s="237" t="s">
        <v>9684</v>
      </c>
      <c r="P4166" s="237" t="s">
        <v>9205</v>
      </c>
      <c r="Q4166" s="237" t="s">
        <v>9168</v>
      </c>
      <c r="R4166" s="237" t="s">
        <v>17589</v>
      </c>
      <c r="S4166" s="237" t="s">
        <v>9686</v>
      </c>
      <c r="T4166" s="237" t="s">
        <v>9687</v>
      </c>
      <c r="U4166" s="237" t="s">
        <v>17590</v>
      </c>
      <c r="V4166" s="237" t="s">
        <v>112</v>
      </c>
      <c r="W4166" s="237" t="s">
        <v>15933</v>
      </c>
      <c r="X4166" s="237"/>
      <c r="Y4166" s="237" t="s">
        <v>17591</v>
      </c>
      <c r="Z4166" s="237" t="s">
        <v>17592</v>
      </c>
      <c r="AA4166" s="237" t="str">
        <f t="shared" si="688"/>
        <v>アフタークラブソゾラミヤギノ</v>
      </c>
      <c r="AB4166" s="237" t="s">
        <v>9205</v>
      </c>
      <c r="AC4166" s="237" t="str">
        <f t="shared" si="689"/>
        <v>983</v>
      </c>
      <c r="AD4166" s="237" t="str">
        <f t="shared" si="690"/>
        <v>0047</v>
      </c>
      <c r="AE4166" s="237" t="s">
        <v>9168</v>
      </c>
      <c r="AF4166" s="237" t="s">
        <v>17589</v>
      </c>
      <c r="AG4166" s="237" t="str">
        <f t="shared" si="691"/>
        <v>仙台市宮城野区銀杏町２０－１</v>
      </c>
      <c r="AH4166" s="237" t="s">
        <v>9686</v>
      </c>
      <c r="AI4166" s="237" t="s">
        <v>9687</v>
      </c>
      <c r="AJ4166" s="237" t="s">
        <v>332</v>
      </c>
    </row>
    <row r="4167" spans="1:36">
      <c r="A4167" s="237" t="str">
        <f t="shared" si="683"/>
        <v>0455200972放課後等デイサービス</v>
      </c>
      <c r="B4167" s="237" t="s">
        <v>9677</v>
      </c>
      <c r="C4167" s="237" t="s">
        <v>9678</v>
      </c>
      <c r="D4167" s="240" t="str">
        <f t="shared" si="684"/>
        <v>トクテイヒエイリカツドウホウジンアンシンドウフクシカイ</v>
      </c>
      <c r="E4167" s="237" t="s">
        <v>3150</v>
      </c>
      <c r="F4167" s="237" t="str">
        <f t="shared" si="685"/>
        <v>984</v>
      </c>
      <c r="G4167" s="237" t="str">
        <f t="shared" si="686"/>
        <v>0821</v>
      </c>
      <c r="H4167" s="237" t="s">
        <v>17588</v>
      </c>
      <c r="I4167" s="237" t="str">
        <f t="shared" si="687"/>
        <v>仙台市若林区中倉一丁目１５－１</v>
      </c>
      <c r="J4167" s="237" t="s">
        <v>9680</v>
      </c>
      <c r="K4167" s="237" t="s">
        <v>9681</v>
      </c>
      <c r="L4167" s="237" t="s">
        <v>248</v>
      </c>
      <c r="M4167" s="237" t="s">
        <v>9682</v>
      </c>
      <c r="N4167" s="237" t="s">
        <v>9683</v>
      </c>
      <c r="O4167" s="237" t="s">
        <v>9684</v>
      </c>
      <c r="P4167" s="237" t="s">
        <v>9205</v>
      </c>
      <c r="Q4167" s="237" t="s">
        <v>9168</v>
      </c>
      <c r="R4167" s="237" t="s">
        <v>17589</v>
      </c>
      <c r="S4167" s="237" t="s">
        <v>9686</v>
      </c>
      <c r="T4167" s="237" t="s">
        <v>9687</v>
      </c>
      <c r="U4167" s="237" t="s">
        <v>17593</v>
      </c>
      <c r="V4167" s="237" t="s">
        <v>114</v>
      </c>
      <c r="W4167" s="237"/>
      <c r="X4167" s="237"/>
      <c r="Y4167" s="237" t="s">
        <v>9683</v>
      </c>
      <c r="Z4167" s="237" t="s">
        <v>9684</v>
      </c>
      <c r="AA4167" s="237" t="str">
        <f t="shared" si="688"/>
        <v>アフタークラブアオゾラミヤギノ</v>
      </c>
      <c r="AB4167" s="237" t="s">
        <v>9205</v>
      </c>
      <c r="AC4167" s="237" t="str">
        <f t="shared" si="689"/>
        <v>983</v>
      </c>
      <c r="AD4167" s="237" t="str">
        <f t="shared" si="690"/>
        <v>0047</v>
      </c>
      <c r="AE4167" s="237" t="s">
        <v>9168</v>
      </c>
      <c r="AF4167" s="237" t="s">
        <v>17589</v>
      </c>
      <c r="AG4167" s="237" t="str">
        <f t="shared" si="691"/>
        <v>仙台市宮城野区銀杏町２０－１</v>
      </c>
      <c r="AH4167" s="237" t="s">
        <v>9686</v>
      </c>
      <c r="AI4167" s="237" t="s">
        <v>9687</v>
      </c>
      <c r="AJ4167" s="237" t="s">
        <v>332</v>
      </c>
    </row>
    <row r="4168" spans="1:36">
      <c r="A4168" s="237" t="str">
        <f t="shared" si="683"/>
        <v>0455200980児童発達支援</v>
      </c>
      <c r="B4168" s="237" t="s">
        <v>7830</v>
      </c>
      <c r="C4168" s="237" t="s">
        <v>7831</v>
      </c>
      <c r="D4168" s="240" t="str">
        <f t="shared" si="684"/>
        <v>トクテイヒエイリカツドウホウジンコスモスクラブ</v>
      </c>
      <c r="E4168" s="237" t="s">
        <v>7832</v>
      </c>
      <c r="F4168" s="237" t="str">
        <f t="shared" si="685"/>
        <v>983</v>
      </c>
      <c r="G4168" s="237" t="str">
        <f t="shared" si="686"/>
        <v>0824</v>
      </c>
      <c r="H4168" s="237" t="s">
        <v>7833</v>
      </c>
      <c r="I4168" s="237" t="str">
        <f t="shared" si="687"/>
        <v>仙台市宮城野区鶴ケ谷三丁目17番地</v>
      </c>
      <c r="J4168" s="237" t="s">
        <v>7834</v>
      </c>
      <c r="K4168" s="237" t="s">
        <v>7835</v>
      </c>
      <c r="L4168" s="237" t="s">
        <v>248</v>
      </c>
      <c r="M4168" s="237" t="s">
        <v>17292</v>
      </c>
      <c r="N4168" s="237" t="s">
        <v>9689</v>
      </c>
      <c r="O4168" s="237" t="s">
        <v>9690</v>
      </c>
      <c r="P4168" s="237" t="s">
        <v>9325</v>
      </c>
      <c r="Q4168" s="237" t="s">
        <v>9168</v>
      </c>
      <c r="R4168" s="237" t="s">
        <v>17594</v>
      </c>
      <c r="S4168" s="237" t="s">
        <v>7834</v>
      </c>
      <c r="T4168" s="237"/>
      <c r="U4168" s="237" t="s">
        <v>17595</v>
      </c>
      <c r="V4168" s="237" t="s">
        <v>112</v>
      </c>
      <c r="W4168" s="237" t="s">
        <v>15933</v>
      </c>
      <c r="X4168" s="237"/>
      <c r="Y4168" s="237" t="s">
        <v>9689</v>
      </c>
      <c r="Z4168" s="237" t="s">
        <v>9690</v>
      </c>
      <c r="AA4168" s="237" t="str">
        <f t="shared" si="688"/>
        <v>トクテイヒエイリカツドウホウジンコスモスクラブドングリ</v>
      </c>
      <c r="AB4168" s="237" t="s">
        <v>9325</v>
      </c>
      <c r="AC4168" s="237" t="str">
        <f t="shared" si="689"/>
        <v>983</v>
      </c>
      <c r="AD4168" s="237" t="str">
        <f t="shared" si="690"/>
        <v>0821</v>
      </c>
      <c r="AE4168" s="237" t="s">
        <v>9168</v>
      </c>
      <c r="AF4168" s="237" t="s">
        <v>17594</v>
      </c>
      <c r="AG4168" s="237" t="str">
        <f t="shared" si="691"/>
        <v>仙台市宮城野区岩切入山８３－９２</v>
      </c>
      <c r="AH4168" s="237" t="s">
        <v>7834</v>
      </c>
      <c r="AI4168" s="237"/>
      <c r="AJ4168" s="237" t="s">
        <v>332</v>
      </c>
    </row>
    <row r="4169" spans="1:36">
      <c r="A4169" s="237" t="str">
        <f t="shared" si="683"/>
        <v>0455200998放課後等デイサービス</v>
      </c>
      <c r="B4169" s="237" t="s">
        <v>7830</v>
      </c>
      <c r="C4169" s="237" t="s">
        <v>7831</v>
      </c>
      <c r="D4169" s="240" t="str">
        <f t="shared" si="684"/>
        <v>トクテイヒエイリカツドウホウジンコスモスクラブ</v>
      </c>
      <c r="E4169" s="237" t="s">
        <v>7832</v>
      </c>
      <c r="F4169" s="237" t="str">
        <f t="shared" si="685"/>
        <v>983</v>
      </c>
      <c r="G4169" s="237" t="str">
        <f t="shared" si="686"/>
        <v>0824</v>
      </c>
      <c r="H4169" s="237" t="s">
        <v>7833</v>
      </c>
      <c r="I4169" s="237" t="str">
        <f t="shared" si="687"/>
        <v>仙台市宮城野区鶴ケ谷三丁目17番地</v>
      </c>
      <c r="J4169" s="237" t="s">
        <v>7834</v>
      </c>
      <c r="K4169" s="237" t="s">
        <v>7835</v>
      </c>
      <c r="L4169" s="237" t="s">
        <v>248</v>
      </c>
      <c r="M4169" s="237" t="s">
        <v>17292</v>
      </c>
      <c r="N4169" s="237" t="s">
        <v>9689</v>
      </c>
      <c r="O4169" s="237" t="s">
        <v>9690</v>
      </c>
      <c r="P4169" s="237" t="s">
        <v>9325</v>
      </c>
      <c r="Q4169" s="237" t="s">
        <v>9168</v>
      </c>
      <c r="R4169" s="237" t="s">
        <v>17594</v>
      </c>
      <c r="S4169" s="237" t="s">
        <v>7834</v>
      </c>
      <c r="T4169" s="237"/>
      <c r="U4169" s="237" t="s">
        <v>17596</v>
      </c>
      <c r="V4169" s="237" t="s">
        <v>114</v>
      </c>
      <c r="W4169" s="237"/>
      <c r="X4169" s="237"/>
      <c r="Y4169" s="237" t="s">
        <v>9689</v>
      </c>
      <c r="Z4169" s="237" t="s">
        <v>9690</v>
      </c>
      <c r="AA4169" s="237" t="str">
        <f t="shared" si="688"/>
        <v>トクテイヒエイリカツドウホウジンコスモスクラブドングリ</v>
      </c>
      <c r="AB4169" s="237" t="s">
        <v>9325</v>
      </c>
      <c r="AC4169" s="237" t="str">
        <f t="shared" si="689"/>
        <v>983</v>
      </c>
      <c r="AD4169" s="237" t="str">
        <f t="shared" si="690"/>
        <v>0821</v>
      </c>
      <c r="AE4169" s="237" t="s">
        <v>9168</v>
      </c>
      <c r="AF4169" s="237" t="s">
        <v>17594</v>
      </c>
      <c r="AG4169" s="237" t="str">
        <f t="shared" si="691"/>
        <v>仙台市宮城野区岩切入山８３－９２</v>
      </c>
      <c r="AH4169" s="237" t="s">
        <v>7834</v>
      </c>
      <c r="AI4169" s="237"/>
      <c r="AJ4169" s="237" t="s">
        <v>260</v>
      </c>
    </row>
    <row r="4170" spans="1:36">
      <c r="A4170" s="237" t="str">
        <f t="shared" si="683"/>
        <v>0455201004児童発達支援</v>
      </c>
      <c r="B4170" s="237" t="s">
        <v>17584</v>
      </c>
      <c r="C4170" s="237" t="s">
        <v>9557</v>
      </c>
      <c r="D4170" s="240" t="str">
        <f t="shared" si="684"/>
        <v>トクテイヒエイリカツドウホウジンツバメッコ</v>
      </c>
      <c r="E4170" s="237" t="s">
        <v>9558</v>
      </c>
      <c r="F4170" s="237" t="str">
        <f t="shared" si="685"/>
        <v>981</v>
      </c>
      <c r="G4170" s="237" t="str">
        <f t="shared" si="686"/>
        <v>3131</v>
      </c>
      <c r="H4170" s="237" t="s">
        <v>12710</v>
      </c>
      <c r="I4170" s="237" t="str">
        <f t="shared" si="687"/>
        <v>仙台市泉区七北田字日野123-9</v>
      </c>
      <c r="J4170" s="237" t="s">
        <v>12542</v>
      </c>
      <c r="K4170" s="237" t="s">
        <v>12542</v>
      </c>
      <c r="L4170" s="237" t="s">
        <v>7444</v>
      </c>
      <c r="M4170" s="237" t="s">
        <v>9562</v>
      </c>
      <c r="N4170" s="237" t="s">
        <v>9730</v>
      </c>
      <c r="O4170" s="237" t="s">
        <v>9731</v>
      </c>
      <c r="P4170" s="237" t="s">
        <v>7492</v>
      </c>
      <c r="Q4170" s="237" t="s">
        <v>9168</v>
      </c>
      <c r="R4170" s="237" t="s">
        <v>17597</v>
      </c>
      <c r="S4170" s="237" t="s">
        <v>9566</v>
      </c>
      <c r="T4170" s="237" t="s">
        <v>9566</v>
      </c>
      <c r="U4170" s="237" t="s">
        <v>17598</v>
      </c>
      <c r="V4170" s="237" t="s">
        <v>112</v>
      </c>
      <c r="W4170" s="237" t="s">
        <v>15933</v>
      </c>
      <c r="X4170" s="237"/>
      <c r="Y4170" s="237" t="s">
        <v>9730</v>
      </c>
      <c r="Z4170" s="237" t="s">
        <v>9731</v>
      </c>
      <c r="AA4170" s="237" t="str">
        <f t="shared" si="688"/>
        <v>フクムロツバメッコ</v>
      </c>
      <c r="AB4170" s="237" t="s">
        <v>7492</v>
      </c>
      <c r="AC4170" s="237" t="str">
        <f t="shared" si="689"/>
        <v>983</v>
      </c>
      <c r="AD4170" s="237" t="str">
        <f t="shared" si="690"/>
        <v>0005</v>
      </c>
      <c r="AE4170" s="237" t="s">
        <v>9168</v>
      </c>
      <c r="AF4170" s="237" t="s">
        <v>17597</v>
      </c>
      <c r="AG4170" s="237" t="str">
        <f t="shared" si="691"/>
        <v>仙台市宮城野区福室七丁目６－４４</v>
      </c>
      <c r="AH4170" s="237" t="s">
        <v>9566</v>
      </c>
      <c r="AI4170" s="237" t="s">
        <v>9566</v>
      </c>
      <c r="AJ4170" s="237" t="s">
        <v>332</v>
      </c>
    </row>
    <row r="4171" spans="1:36">
      <c r="A4171" s="237" t="str">
        <f t="shared" si="683"/>
        <v>0455201012放課後等デイサービス</v>
      </c>
      <c r="B4171" s="237" t="s">
        <v>17584</v>
      </c>
      <c r="C4171" s="237" t="s">
        <v>9557</v>
      </c>
      <c r="D4171" s="240" t="str">
        <f t="shared" si="684"/>
        <v>トクテイヒエイリカツドウホウジンツバメッコ</v>
      </c>
      <c r="E4171" s="237" t="s">
        <v>9558</v>
      </c>
      <c r="F4171" s="237" t="str">
        <f t="shared" si="685"/>
        <v>981</v>
      </c>
      <c r="G4171" s="237" t="str">
        <f t="shared" si="686"/>
        <v>3131</v>
      </c>
      <c r="H4171" s="237" t="s">
        <v>12710</v>
      </c>
      <c r="I4171" s="237" t="str">
        <f t="shared" si="687"/>
        <v>仙台市泉区七北田字日野123-9</v>
      </c>
      <c r="J4171" s="237" t="s">
        <v>12542</v>
      </c>
      <c r="K4171" s="237" t="s">
        <v>12542</v>
      </c>
      <c r="L4171" s="237" t="s">
        <v>7444</v>
      </c>
      <c r="M4171" s="237" t="s">
        <v>9562</v>
      </c>
      <c r="N4171" s="237" t="s">
        <v>9730</v>
      </c>
      <c r="O4171" s="237" t="s">
        <v>9731</v>
      </c>
      <c r="P4171" s="237" t="s">
        <v>9258</v>
      </c>
      <c r="Q4171" s="237" t="s">
        <v>9168</v>
      </c>
      <c r="R4171" s="237" t="s">
        <v>17599</v>
      </c>
      <c r="S4171" s="237" t="s">
        <v>9566</v>
      </c>
      <c r="T4171" s="237" t="s">
        <v>9566</v>
      </c>
      <c r="U4171" s="237" t="s">
        <v>17600</v>
      </c>
      <c r="V4171" s="237" t="s">
        <v>114</v>
      </c>
      <c r="W4171" s="237"/>
      <c r="X4171" s="237"/>
      <c r="Y4171" s="237" t="s">
        <v>9730</v>
      </c>
      <c r="Z4171" s="237" t="s">
        <v>9731</v>
      </c>
      <c r="AA4171" s="237" t="str">
        <f t="shared" si="688"/>
        <v>フクムロツバメッコ</v>
      </c>
      <c r="AB4171" s="237" t="s">
        <v>9258</v>
      </c>
      <c r="AC4171" s="237" t="str">
        <f t="shared" si="689"/>
        <v>983</v>
      </c>
      <c r="AD4171" s="237" t="str">
        <f t="shared" si="690"/>
        <v>0011</v>
      </c>
      <c r="AE4171" s="237" t="s">
        <v>9168</v>
      </c>
      <c r="AF4171" s="237" t="s">
        <v>17599</v>
      </c>
      <c r="AG4171" s="237" t="str">
        <f t="shared" si="691"/>
        <v>仙台市宮城野区栄四丁目１６番１８号―２０１</v>
      </c>
      <c r="AH4171" s="237" t="s">
        <v>9566</v>
      </c>
      <c r="AI4171" s="237" t="s">
        <v>9566</v>
      </c>
      <c r="AJ4171" s="237" t="s">
        <v>260</v>
      </c>
    </row>
    <row r="4172" spans="1:36">
      <c r="A4172" s="237" t="str">
        <f t="shared" si="683"/>
        <v>0455201020児童発達支援</v>
      </c>
      <c r="B4172" s="237" t="s">
        <v>7830</v>
      </c>
      <c r="C4172" s="237" t="s">
        <v>7831</v>
      </c>
      <c r="D4172" s="240" t="str">
        <f t="shared" si="684"/>
        <v>トクテイヒエイリカツドウホウジンコスモスクラブ</v>
      </c>
      <c r="E4172" s="237" t="s">
        <v>7832</v>
      </c>
      <c r="F4172" s="237" t="str">
        <f t="shared" si="685"/>
        <v>983</v>
      </c>
      <c r="G4172" s="237" t="str">
        <f t="shared" si="686"/>
        <v>0824</v>
      </c>
      <c r="H4172" s="237" t="s">
        <v>7833</v>
      </c>
      <c r="I4172" s="237" t="str">
        <f t="shared" si="687"/>
        <v>仙台市宮城野区鶴ケ谷三丁目17番地</v>
      </c>
      <c r="J4172" s="237" t="s">
        <v>7834</v>
      </c>
      <c r="K4172" s="237" t="s">
        <v>7835</v>
      </c>
      <c r="L4172" s="237" t="s">
        <v>248</v>
      </c>
      <c r="M4172" s="237" t="s">
        <v>17292</v>
      </c>
      <c r="N4172" s="237" t="s">
        <v>9735</v>
      </c>
      <c r="O4172" s="237" t="s">
        <v>9736</v>
      </c>
      <c r="P4172" s="237" t="s">
        <v>7832</v>
      </c>
      <c r="Q4172" s="237" t="s">
        <v>9168</v>
      </c>
      <c r="R4172" s="237" t="s">
        <v>17601</v>
      </c>
      <c r="S4172" s="237" t="s">
        <v>9738</v>
      </c>
      <c r="T4172" s="237" t="s">
        <v>9738</v>
      </c>
      <c r="U4172" s="237" t="s">
        <v>17602</v>
      </c>
      <c r="V4172" s="237" t="s">
        <v>112</v>
      </c>
      <c r="W4172" s="237" t="s">
        <v>15933</v>
      </c>
      <c r="X4172" s="237"/>
      <c r="Y4172" s="237" t="s">
        <v>9735</v>
      </c>
      <c r="Z4172" s="237" t="s">
        <v>9736</v>
      </c>
      <c r="AA4172" s="237" t="str">
        <f t="shared" si="688"/>
        <v>トクテイヒエイリカツドウホウジンコスモスクラブニコニコノイエ</v>
      </c>
      <c r="AB4172" s="237" t="s">
        <v>7832</v>
      </c>
      <c r="AC4172" s="237" t="str">
        <f t="shared" si="689"/>
        <v>983</v>
      </c>
      <c r="AD4172" s="237" t="str">
        <f t="shared" si="690"/>
        <v>0824</v>
      </c>
      <c r="AE4172" s="237" t="s">
        <v>9168</v>
      </c>
      <c r="AF4172" s="237" t="s">
        <v>17601</v>
      </c>
      <c r="AG4172" s="237" t="str">
        <f t="shared" si="691"/>
        <v>仙台市宮城野区鶴ケ谷七丁目２１－１</v>
      </c>
      <c r="AH4172" s="237" t="s">
        <v>9738</v>
      </c>
      <c r="AI4172" s="237" t="s">
        <v>9738</v>
      </c>
      <c r="AJ4172" s="237" t="s">
        <v>332</v>
      </c>
    </row>
    <row r="4173" spans="1:36">
      <c r="A4173" s="237" t="str">
        <f t="shared" si="683"/>
        <v>0455201038放課後等デイサービス</v>
      </c>
      <c r="B4173" s="237" t="s">
        <v>7830</v>
      </c>
      <c r="C4173" s="237" t="s">
        <v>7831</v>
      </c>
      <c r="D4173" s="240" t="str">
        <f t="shared" si="684"/>
        <v>トクテイヒエイリカツドウホウジンコスモスクラブ</v>
      </c>
      <c r="E4173" s="237" t="s">
        <v>7832</v>
      </c>
      <c r="F4173" s="237" t="str">
        <f t="shared" si="685"/>
        <v>983</v>
      </c>
      <c r="G4173" s="237" t="str">
        <f t="shared" si="686"/>
        <v>0824</v>
      </c>
      <c r="H4173" s="237" t="s">
        <v>7833</v>
      </c>
      <c r="I4173" s="237" t="str">
        <f t="shared" si="687"/>
        <v>仙台市宮城野区鶴ケ谷三丁目17番地</v>
      </c>
      <c r="J4173" s="237" t="s">
        <v>7834</v>
      </c>
      <c r="K4173" s="237" t="s">
        <v>7835</v>
      </c>
      <c r="L4173" s="237" t="s">
        <v>248</v>
      </c>
      <c r="M4173" s="237" t="s">
        <v>17292</v>
      </c>
      <c r="N4173" s="237" t="s">
        <v>9735</v>
      </c>
      <c r="O4173" s="237" t="s">
        <v>9736</v>
      </c>
      <c r="P4173" s="237" t="s">
        <v>7832</v>
      </c>
      <c r="Q4173" s="237" t="s">
        <v>9168</v>
      </c>
      <c r="R4173" s="237" t="s">
        <v>17601</v>
      </c>
      <c r="S4173" s="237" t="s">
        <v>9738</v>
      </c>
      <c r="T4173" s="237" t="s">
        <v>9738</v>
      </c>
      <c r="U4173" s="237" t="s">
        <v>17603</v>
      </c>
      <c r="V4173" s="237" t="s">
        <v>114</v>
      </c>
      <c r="W4173" s="237"/>
      <c r="X4173" s="237"/>
      <c r="Y4173" s="237" t="s">
        <v>9735</v>
      </c>
      <c r="Z4173" s="237" t="s">
        <v>9736</v>
      </c>
      <c r="AA4173" s="237" t="str">
        <f t="shared" si="688"/>
        <v>トクテイヒエイリカツドウホウジンコスモスクラブニコニコノイエ</v>
      </c>
      <c r="AB4173" s="237" t="s">
        <v>7832</v>
      </c>
      <c r="AC4173" s="237" t="str">
        <f t="shared" si="689"/>
        <v>983</v>
      </c>
      <c r="AD4173" s="237" t="str">
        <f t="shared" si="690"/>
        <v>0824</v>
      </c>
      <c r="AE4173" s="237" t="s">
        <v>9168</v>
      </c>
      <c r="AF4173" s="237" t="s">
        <v>17601</v>
      </c>
      <c r="AG4173" s="237" t="str">
        <f t="shared" si="691"/>
        <v>仙台市宮城野区鶴ケ谷七丁目２１－１</v>
      </c>
      <c r="AH4173" s="237" t="s">
        <v>9738</v>
      </c>
      <c r="AI4173" s="237" t="s">
        <v>9738</v>
      </c>
      <c r="AJ4173" s="237" t="s">
        <v>260</v>
      </c>
    </row>
    <row r="4174" spans="1:36">
      <c r="A4174" s="237" t="str">
        <f t="shared" si="683"/>
        <v>0455210021知的障害児通園施設</v>
      </c>
      <c r="B4174" s="237" t="s">
        <v>6865</v>
      </c>
      <c r="C4174" s="237" t="s">
        <v>6866</v>
      </c>
      <c r="D4174" s="240" t="str">
        <f t="shared" si="684"/>
        <v>センダイシ</v>
      </c>
      <c r="E4174" s="237" t="s">
        <v>6867</v>
      </c>
      <c r="F4174" s="237" t="str">
        <f t="shared" si="685"/>
        <v>980</v>
      </c>
      <c r="G4174" s="237" t="str">
        <f t="shared" si="686"/>
        <v>8671</v>
      </c>
      <c r="H4174" s="237" t="s">
        <v>17604</v>
      </c>
      <c r="I4174" s="237" t="str">
        <f t="shared" si="687"/>
        <v>仙台市青葉区国分町3-7-1</v>
      </c>
      <c r="J4174" s="237" t="s">
        <v>17605</v>
      </c>
      <c r="K4174" s="237"/>
      <c r="L4174" s="237" t="s">
        <v>323</v>
      </c>
      <c r="M4174" s="237" t="s">
        <v>6871</v>
      </c>
      <c r="N4174" s="237" t="s">
        <v>17606</v>
      </c>
      <c r="O4174" s="237" t="s">
        <v>17607</v>
      </c>
      <c r="P4174" s="237" t="s">
        <v>7832</v>
      </c>
      <c r="Q4174" s="237" t="s">
        <v>9168</v>
      </c>
      <c r="R4174" s="237" t="s">
        <v>17608</v>
      </c>
      <c r="S4174" s="237" t="s">
        <v>17609</v>
      </c>
      <c r="T4174" s="237" t="s">
        <v>17609</v>
      </c>
      <c r="U4174" s="237" t="s">
        <v>17610</v>
      </c>
      <c r="V4174" s="237" t="s">
        <v>16509</v>
      </c>
      <c r="W4174" s="237"/>
      <c r="X4174" s="237"/>
      <c r="Y4174" s="237" t="s">
        <v>17606</v>
      </c>
      <c r="Z4174" s="237" t="s">
        <v>17607</v>
      </c>
      <c r="AA4174" s="237" t="str">
        <f t="shared" si="688"/>
        <v>センダイシナカヨシガクエン</v>
      </c>
      <c r="AB4174" s="237" t="s">
        <v>7832</v>
      </c>
      <c r="AC4174" s="237" t="str">
        <f t="shared" si="689"/>
        <v>983</v>
      </c>
      <c r="AD4174" s="237" t="str">
        <f t="shared" si="690"/>
        <v>0824</v>
      </c>
      <c r="AE4174" s="237" t="s">
        <v>9168</v>
      </c>
      <c r="AF4174" s="237" t="s">
        <v>17608</v>
      </c>
      <c r="AG4174" s="237" t="str">
        <f t="shared" si="691"/>
        <v>仙台市宮城野区鶴ヶ谷5-22-1</v>
      </c>
      <c r="AH4174" s="237" t="s">
        <v>17609</v>
      </c>
      <c r="AI4174" s="237" t="s">
        <v>17609</v>
      </c>
      <c r="AJ4174" s="237" t="s">
        <v>260</v>
      </c>
    </row>
    <row r="4175" spans="1:36">
      <c r="A4175" s="237" t="str">
        <f t="shared" si="683"/>
        <v>0455210021児童発達支援</v>
      </c>
      <c r="B4175" s="237" t="s">
        <v>6865</v>
      </c>
      <c r="C4175" s="237" t="s">
        <v>6866</v>
      </c>
      <c r="D4175" s="240" t="str">
        <f t="shared" si="684"/>
        <v>センダイシ</v>
      </c>
      <c r="E4175" s="237" t="s">
        <v>6867</v>
      </c>
      <c r="F4175" s="237" t="str">
        <f t="shared" si="685"/>
        <v>980</v>
      </c>
      <c r="G4175" s="237" t="str">
        <f t="shared" si="686"/>
        <v>8671</v>
      </c>
      <c r="H4175" s="237" t="s">
        <v>17604</v>
      </c>
      <c r="I4175" s="237" t="str">
        <f t="shared" si="687"/>
        <v>仙台市青葉区国分町3-7-1</v>
      </c>
      <c r="J4175" s="237" t="s">
        <v>17605</v>
      </c>
      <c r="K4175" s="237"/>
      <c r="L4175" s="237" t="s">
        <v>323</v>
      </c>
      <c r="M4175" s="237" t="s">
        <v>6871</v>
      </c>
      <c r="N4175" s="237" t="s">
        <v>17606</v>
      </c>
      <c r="O4175" s="237" t="s">
        <v>17607</v>
      </c>
      <c r="P4175" s="237" t="s">
        <v>7832</v>
      </c>
      <c r="Q4175" s="237" t="s">
        <v>9168</v>
      </c>
      <c r="R4175" s="237" t="s">
        <v>17608</v>
      </c>
      <c r="S4175" s="237" t="s">
        <v>17609</v>
      </c>
      <c r="T4175" s="237" t="s">
        <v>17609</v>
      </c>
      <c r="U4175" s="237" t="s">
        <v>17610</v>
      </c>
      <c r="V4175" s="237" t="s">
        <v>112</v>
      </c>
      <c r="W4175" s="237" t="s">
        <v>16319</v>
      </c>
      <c r="X4175" s="237"/>
      <c r="Y4175" s="237" t="s">
        <v>17606</v>
      </c>
      <c r="Z4175" s="237" t="s">
        <v>17607</v>
      </c>
      <c r="AA4175" s="237" t="str">
        <f t="shared" si="688"/>
        <v>センダイシナカヨシガクエン</v>
      </c>
      <c r="AB4175" s="237" t="s">
        <v>7832</v>
      </c>
      <c r="AC4175" s="237" t="str">
        <f t="shared" si="689"/>
        <v>983</v>
      </c>
      <c r="AD4175" s="237" t="str">
        <f t="shared" si="690"/>
        <v>0824</v>
      </c>
      <c r="AE4175" s="237" t="s">
        <v>9168</v>
      </c>
      <c r="AF4175" s="237" t="s">
        <v>17608</v>
      </c>
      <c r="AG4175" s="237" t="str">
        <f t="shared" si="691"/>
        <v>仙台市宮城野区鶴ヶ谷5-22-1</v>
      </c>
      <c r="AH4175" s="237" t="s">
        <v>17609</v>
      </c>
      <c r="AI4175" s="237" t="s">
        <v>17609</v>
      </c>
      <c r="AJ4175" s="237" t="s">
        <v>260</v>
      </c>
    </row>
    <row r="4176" spans="1:36">
      <c r="A4176" s="237" t="str">
        <f t="shared" si="683"/>
        <v>0455210252児童発達支援</v>
      </c>
      <c r="B4176" s="237" t="s">
        <v>7580</v>
      </c>
      <c r="C4176" s="237" t="s">
        <v>7581</v>
      </c>
      <c r="D4176" s="240" t="str">
        <f t="shared" si="684"/>
        <v>トクテイヒエイリカツドウホウジンクワノキ</v>
      </c>
      <c r="E4176" s="237" t="s">
        <v>5418</v>
      </c>
      <c r="F4176" s="237" t="str">
        <f t="shared" si="685"/>
        <v>980</v>
      </c>
      <c r="G4176" s="237" t="str">
        <f t="shared" si="686"/>
        <v>0004</v>
      </c>
      <c r="H4176" s="237" t="s">
        <v>17611</v>
      </c>
      <c r="I4176" s="237" t="str">
        <f t="shared" si="687"/>
        <v>仙台市青葉区宮町4丁目2番22号</v>
      </c>
      <c r="J4176" s="237" t="s">
        <v>7583</v>
      </c>
      <c r="K4176" s="237" t="s">
        <v>7584</v>
      </c>
      <c r="L4176" s="237" t="s">
        <v>248</v>
      </c>
      <c r="M4176" s="237" t="s">
        <v>17612</v>
      </c>
      <c r="N4176" s="237" t="s">
        <v>9791</v>
      </c>
      <c r="O4176" s="237" t="s">
        <v>9792</v>
      </c>
      <c r="P4176" s="237" t="s">
        <v>9533</v>
      </c>
      <c r="Q4176" s="237" t="s">
        <v>9168</v>
      </c>
      <c r="R4176" s="237" t="s">
        <v>17613</v>
      </c>
      <c r="S4176" s="237" t="s">
        <v>9794</v>
      </c>
      <c r="T4176" s="237" t="s">
        <v>9795</v>
      </c>
      <c r="U4176" s="237" t="s">
        <v>17614</v>
      </c>
      <c r="V4176" s="237" t="s">
        <v>112</v>
      </c>
      <c r="W4176" s="237" t="s">
        <v>15933</v>
      </c>
      <c r="X4176" s="237"/>
      <c r="Y4176" s="237" t="s">
        <v>9791</v>
      </c>
      <c r="Z4176" s="237" t="s">
        <v>9792</v>
      </c>
      <c r="AA4176" s="237" t="str">
        <f t="shared" si="688"/>
        <v>ループ</v>
      </c>
      <c r="AB4176" s="237" t="s">
        <v>9533</v>
      </c>
      <c r="AC4176" s="237" t="str">
        <f t="shared" si="689"/>
        <v>983</v>
      </c>
      <c r="AD4176" s="237" t="str">
        <f t="shared" si="690"/>
        <v>0834</v>
      </c>
      <c r="AE4176" s="237" t="s">
        <v>9168</v>
      </c>
      <c r="AF4176" s="237" t="s">
        <v>17615</v>
      </c>
      <c r="AG4176" s="237" t="str">
        <f t="shared" si="691"/>
        <v>仙台市宮城野区松岡町10-7大倉ビル３F</v>
      </c>
      <c r="AH4176" s="237" t="s">
        <v>9794</v>
      </c>
      <c r="AI4176" s="237" t="s">
        <v>9794</v>
      </c>
      <c r="AJ4176" s="237" t="s">
        <v>332</v>
      </c>
    </row>
    <row r="4177" spans="1:36">
      <c r="A4177" s="237" t="str">
        <f t="shared" si="683"/>
        <v>0455210252放課後等デイサービス</v>
      </c>
      <c r="B4177" s="237" t="s">
        <v>7580</v>
      </c>
      <c r="C4177" s="237" t="s">
        <v>7581</v>
      </c>
      <c r="D4177" s="240" t="str">
        <f t="shared" si="684"/>
        <v>トクテイヒエイリカツドウホウジンクワノキ</v>
      </c>
      <c r="E4177" s="237" t="s">
        <v>5418</v>
      </c>
      <c r="F4177" s="237" t="str">
        <f t="shared" si="685"/>
        <v>980</v>
      </c>
      <c r="G4177" s="237" t="str">
        <f t="shared" si="686"/>
        <v>0004</v>
      </c>
      <c r="H4177" s="237" t="s">
        <v>17611</v>
      </c>
      <c r="I4177" s="237" t="str">
        <f t="shared" si="687"/>
        <v>仙台市青葉区宮町4丁目2番22号</v>
      </c>
      <c r="J4177" s="237" t="s">
        <v>7583</v>
      </c>
      <c r="K4177" s="237" t="s">
        <v>7584</v>
      </c>
      <c r="L4177" s="237" t="s">
        <v>248</v>
      </c>
      <c r="M4177" s="237" t="s">
        <v>17612</v>
      </c>
      <c r="N4177" s="237" t="s">
        <v>9791</v>
      </c>
      <c r="O4177" s="237" t="s">
        <v>9792</v>
      </c>
      <c r="P4177" s="237" t="s">
        <v>9533</v>
      </c>
      <c r="Q4177" s="237" t="s">
        <v>9168</v>
      </c>
      <c r="R4177" s="237" t="s">
        <v>17613</v>
      </c>
      <c r="S4177" s="237" t="s">
        <v>9794</v>
      </c>
      <c r="T4177" s="237" t="s">
        <v>9795</v>
      </c>
      <c r="U4177" s="237" t="s">
        <v>17614</v>
      </c>
      <c r="V4177" s="237" t="s">
        <v>114</v>
      </c>
      <c r="W4177" s="237"/>
      <c r="X4177" s="237"/>
      <c r="Y4177" s="237" t="s">
        <v>9791</v>
      </c>
      <c r="Z4177" s="237" t="s">
        <v>9792</v>
      </c>
      <c r="AA4177" s="237" t="str">
        <f t="shared" si="688"/>
        <v>ループ</v>
      </c>
      <c r="AB4177" s="237" t="s">
        <v>9533</v>
      </c>
      <c r="AC4177" s="237" t="str">
        <f t="shared" si="689"/>
        <v>983</v>
      </c>
      <c r="AD4177" s="237" t="str">
        <f t="shared" si="690"/>
        <v>0834</v>
      </c>
      <c r="AE4177" s="237" t="s">
        <v>9168</v>
      </c>
      <c r="AF4177" s="237" t="s">
        <v>17613</v>
      </c>
      <c r="AG4177" s="237" t="str">
        <f t="shared" si="691"/>
        <v>仙台市宮城野区松岡町10-7大倉ビル２F、３F</v>
      </c>
      <c r="AH4177" s="237" t="s">
        <v>9794</v>
      </c>
      <c r="AI4177" s="237" t="s">
        <v>9795</v>
      </c>
      <c r="AJ4177" s="237" t="s">
        <v>260</v>
      </c>
    </row>
    <row r="4178" spans="1:36">
      <c r="A4178" s="237" t="str">
        <f t="shared" si="683"/>
        <v>0455210260児童発達支援</v>
      </c>
      <c r="B4178" s="237" t="s">
        <v>7277</v>
      </c>
      <c r="C4178" s="237" t="s">
        <v>7278</v>
      </c>
      <c r="D4178" s="240" t="str">
        <f t="shared" si="684"/>
        <v>シャカイフクシホウジンツドイノイエ</v>
      </c>
      <c r="E4178" s="237" t="s">
        <v>7279</v>
      </c>
      <c r="F4178" s="237" t="str">
        <f t="shared" si="685"/>
        <v>984</v>
      </c>
      <c r="G4178" s="237" t="str">
        <f t="shared" si="686"/>
        <v>0838</v>
      </c>
      <c r="H4178" s="237" t="s">
        <v>17616</v>
      </c>
      <c r="I4178" s="237" t="str">
        <f t="shared" si="687"/>
        <v>仙台市若林区上飯田１丁目１７番５８号</v>
      </c>
      <c r="J4178" s="237" t="s">
        <v>7281</v>
      </c>
      <c r="K4178" s="237" t="s">
        <v>7282</v>
      </c>
      <c r="L4178" s="237" t="s">
        <v>248</v>
      </c>
      <c r="M4178" s="237" t="s">
        <v>7283</v>
      </c>
      <c r="N4178" s="237" t="s">
        <v>9817</v>
      </c>
      <c r="O4178" s="237" t="s">
        <v>9818</v>
      </c>
      <c r="P4178" s="237" t="s">
        <v>1294</v>
      </c>
      <c r="Q4178" s="237" t="s">
        <v>9168</v>
      </c>
      <c r="R4178" s="237" t="s">
        <v>9813</v>
      </c>
      <c r="S4178" s="237" t="s">
        <v>9814</v>
      </c>
      <c r="T4178" s="237" t="s">
        <v>9815</v>
      </c>
      <c r="U4178" s="237" t="s">
        <v>17617</v>
      </c>
      <c r="V4178" s="237" t="s">
        <v>112</v>
      </c>
      <c r="W4178" s="237" t="s">
        <v>15933</v>
      </c>
      <c r="X4178" s="237"/>
      <c r="Y4178" s="237" t="s">
        <v>9817</v>
      </c>
      <c r="Z4178" s="237" t="s">
        <v>9818</v>
      </c>
      <c r="AA4178" s="237" t="str">
        <f t="shared" si="688"/>
        <v>サンショ</v>
      </c>
      <c r="AB4178" s="237" t="s">
        <v>1294</v>
      </c>
      <c r="AC4178" s="237" t="str">
        <f t="shared" si="689"/>
        <v>983</v>
      </c>
      <c r="AD4178" s="237" t="str">
        <f t="shared" si="690"/>
        <v>0836</v>
      </c>
      <c r="AE4178" s="237" t="s">
        <v>9168</v>
      </c>
      <c r="AF4178" s="237" t="s">
        <v>9813</v>
      </c>
      <c r="AG4178" s="237" t="str">
        <f t="shared" si="691"/>
        <v>仙台市宮城野区幸町三丁目12番16号</v>
      </c>
      <c r="AH4178" s="237" t="s">
        <v>9814</v>
      </c>
      <c r="AI4178" s="237" t="s">
        <v>9815</v>
      </c>
      <c r="AJ4178" s="237" t="s">
        <v>260</v>
      </c>
    </row>
    <row r="4179" spans="1:36">
      <c r="A4179" s="237" t="str">
        <f t="shared" si="683"/>
        <v>0455210278放課後等デイサービス</v>
      </c>
      <c r="B4179" s="237" t="s">
        <v>17618</v>
      </c>
      <c r="C4179" s="237" t="s">
        <v>17619</v>
      </c>
      <c r="D4179" s="240" t="str">
        <f t="shared" si="684"/>
        <v>イッパンシャダンホウジン　カナメ</v>
      </c>
      <c r="E4179" s="237" t="s">
        <v>7832</v>
      </c>
      <c r="F4179" s="237" t="str">
        <f t="shared" si="685"/>
        <v>983</v>
      </c>
      <c r="G4179" s="237" t="str">
        <f t="shared" si="686"/>
        <v>0824</v>
      </c>
      <c r="H4179" s="237" t="s">
        <v>9799</v>
      </c>
      <c r="I4179" s="237" t="str">
        <f t="shared" si="687"/>
        <v>仙台市宮城野区鶴ケ谷六丁目25番地の６</v>
      </c>
      <c r="J4179" s="237" t="s">
        <v>9800</v>
      </c>
      <c r="K4179" s="237" t="s">
        <v>9800</v>
      </c>
      <c r="L4179" s="237" t="s">
        <v>901</v>
      </c>
      <c r="M4179" s="237" t="s">
        <v>17620</v>
      </c>
      <c r="N4179" s="237" t="s">
        <v>17621</v>
      </c>
      <c r="O4179" s="237" t="s">
        <v>17622</v>
      </c>
      <c r="P4179" s="237" t="s">
        <v>7832</v>
      </c>
      <c r="Q4179" s="237" t="s">
        <v>9168</v>
      </c>
      <c r="R4179" s="237" t="s">
        <v>9799</v>
      </c>
      <c r="S4179" s="237" t="s">
        <v>9800</v>
      </c>
      <c r="T4179" s="237" t="s">
        <v>9800</v>
      </c>
      <c r="U4179" s="237" t="s">
        <v>17623</v>
      </c>
      <c r="V4179" s="237" t="s">
        <v>114</v>
      </c>
      <c r="W4179" s="237"/>
      <c r="X4179" s="237"/>
      <c r="Y4179" s="237" t="s">
        <v>17621</v>
      </c>
      <c r="Z4179" s="237" t="s">
        <v>17622</v>
      </c>
      <c r="AA4179" s="237" t="str">
        <f t="shared" si="688"/>
        <v>ホウカゴトウデイサービス　カナメ</v>
      </c>
      <c r="AB4179" s="237" t="s">
        <v>7832</v>
      </c>
      <c r="AC4179" s="237" t="str">
        <f t="shared" si="689"/>
        <v>983</v>
      </c>
      <c r="AD4179" s="237" t="str">
        <f t="shared" si="690"/>
        <v>0824</v>
      </c>
      <c r="AE4179" s="237" t="s">
        <v>9168</v>
      </c>
      <c r="AF4179" s="237" t="s">
        <v>9799</v>
      </c>
      <c r="AG4179" s="237" t="str">
        <f t="shared" si="691"/>
        <v>仙台市宮城野区鶴ケ谷六丁目25番地の６</v>
      </c>
      <c r="AH4179" s="237" t="s">
        <v>9800</v>
      </c>
      <c r="AI4179" s="237" t="s">
        <v>9800</v>
      </c>
      <c r="AJ4179" s="237" t="s">
        <v>260</v>
      </c>
    </row>
    <row r="4180" spans="1:36">
      <c r="A4180" s="237" t="str">
        <f t="shared" si="683"/>
        <v>0455210310放課後等デイサービス</v>
      </c>
      <c r="B4180" s="237" t="s">
        <v>2902</v>
      </c>
      <c r="C4180" s="237" t="s">
        <v>2903</v>
      </c>
      <c r="D4180" s="240" t="str">
        <f t="shared" si="684"/>
        <v>トクテイヒエイリカツドウホウジンコウソウ</v>
      </c>
      <c r="E4180" s="237" t="s">
        <v>2904</v>
      </c>
      <c r="F4180" s="237" t="str">
        <f t="shared" si="685"/>
        <v>981</v>
      </c>
      <c r="G4180" s="237" t="str">
        <f t="shared" si="686"/>
        <v>0134</v>
      </c>
      <c r="H4180" s="237" t="s">
        <v>17624</v>
      </c>
      <c r="I4180" s="237" t="str">
        <f t="shared" si="687"/>
        <v>宮城郡利府町しらかし台六丁目１番10号</v>
      </c>
      <c r="J4180" s="237" t="s">
        <v>17625</v>
      </c>
      <c r="K4180" s="237" t="s">
        <v>2907</v>
      </c>
      <c r="L4180" s="237" t="s">
        <v>248</v>
      </c>
      <c r="M4180" s="237" t="s">
        <v>16383</v>
      </c>
      <c r="N4180" s="237" t="s">
        <v>17626</v>
      </c>
      <c r="O4180" s="237" t="s">
        <v>17627</v>
      </c>
      <c r="P4180" s="237" t="s">
        <v>9325</v>
      </c>
      <c r="Q4180" s="237" t="s">
        <v>9168</v>
      </c>
      <c r="R4180" s="237" t="s">
        <v>17628</v>
      </c>
      <c r="S4180" s="237" t="s">
        <v>17629</v>
      </c>
      <c r="T4180" s="237" t="s">
        <v>17629</v>
      </c>
      <c r="U4180" s="237" t="s">
        <v>17630</v>
      </c>
      <c r="V4180" s="237" t="s">
        <v>114</v>
      </c>
      <c r="W4180" s="237"/>
      <c r="X4180" s="237"/>
      <c r="Y4180" s="237" t="s">
        <v>17626</v>
      </c>
      <c r="Z4180" s="237" t="s">
        <v>17627</v>
      </c>
      <c r="AA4180" s="237" t="str">
        <f t="shared" si="688"/>
        <v>マーチャンチ</v>
      </c>
      <c r="AB4180" s="237" t="s">
        <v>9325</v>
      </c>
      <c r="AC4180" s="237" t="str">
        <f t="shared" si="689"/>
        <v>983</v>
      </c>
      <c r="AD4180" s="237" t="str">
        <f t="shared" si="690"/>
        <v>0821</v>
      </c>
      <c r="AE4180" s="237" t="s">
        <v>9168</v>
      </c>
      <c r="AF4180" s="237" t="s">
        <v>17628</v>
      </c>
      <c r="AG4180" s="237" t="str">
        <f t="shared" si="691"/>
        <v>仙台市宮城野区岩切字余目２番地の７</v>
      </c>
      <c r="AH4180" s="237" t="s">
        <v>17629</v>
      </c>
      <c r="AI4180" s="237" t="s">
        <v>17629</v>
      </c>
      <c r="AJ4180" s="237" t="s">
        <v>260</v>
      </c>
    </row>
    <row r="4181" spans="1:36">
      <c r="A4181" s="237" t="str">
        <f t="shared" si="683"/>
        <v>0455210328放課後等デイサービス</v>
      </c>
      <c r="B4181" s="237" t="s">
        <v>7830</v>
      </c>
      <c r="C4181" s="237" t="s">
        <v>7831</v>
      </c>
      <c r="D4181" s="240" t="str">
        <f t="shared" si="684"/>
        <v>トクテイヒエイリカツドウホウジンコスモスクラブ</v>
      </c>
      <c r="E4181" s="237" t="s">
        <v>7832</v>
      </c>
      <c r="F4181" s="237" t="str">
        <f t="shared" si="685"/>
        <v>983</v>
      </c>
      <c r="G4181" s="237" t="str">
        <f t="shared" si="686"/>
        <v>0824</v>
      </c>
      <c r="H4181" s="237" t="s">
        <v>7833</v>
      </c>
      <c r="I4181" s="237" t="str">
        <f t="shared" si="687"/>
        <v>仙台市宮城野区鶴ケ谷三丁目17番地</v>
      </c>
      <c r="J4181" s="237" t="s">
        <v>7834</v>
      </c>
      <c r="K4181" s="237" t="s">
        <v>7835</v>
      </c>
      <c r="L4181" s="237" t="s">
        <v>248</v>
      </c>
      <c r="M4181" s="237" t="s">
        <v>17292</v>
      </c>
      <c r="N4181" s="237" t="s">
        <v>17631</v>
      </c>
      <c r="O4181" s="237" t="s">
        <v>17632</v>
      </c>
      <c r="P4181" s="237" t="s">
        <v>7832</v>
      </c>
      <c r="Q4181" s="237" t="s">
        <v>9168</v>
      </c>
      <c r="R4181" s="237" t="s">
        <v>17633</v>
      </c>
      <c r="S4181" s="237" t="s">
        <v>7834</v>
      </c>
      <c r="T4181" s="237" t="s">
        <v>7834</v>
      </c>
      <c r="U4181" s="237" t="s">
        <v>17634</v>
      </c>
      <c r="V4181" s="237" t="s">
        <v>114</v>
      </c>
      <c r="W4181" s="237"/>
      <c r="X4181" s="237"/>
      <c r="Y4181" s="237" t="s">
        <v>17631</v>
      </c>
      <c r="Z4181" s="237" t="s">
        <v>17632</v>
      </c>
      <c r="AA4181" s="237" t="str">
        <f t="shared" si="688"/>
        <v>トクテイヒエイリカツドウホウジンコスモスクラブ　ノビノビノイエ</v>
      </c>
      <c r="AB4181" s="237" t="s">
        <v>7832</v>
      </c>
      <c r="AC4181" s="237" t="str">
        <f t="shared" si="689"/>
        <v>983</v>
      </c>
      <c r="AD4181" s="237" t="str">
        <f t="shared" si="690"/>
        <v>0824</v>
      </c>
      <c r="AE4181" s="237" t="s">
        <v>9168</v>
      </c>
      <c r="AF4181" s="237" t="s">
        <v>17633</v>
      </c>
      <c r="AG4181" s="237" t="str">
        <f t="shared" si="691"/>
        <v>仙台市宮城野区鶴ケ谷三丁目21番地の10</v>
      </c>
      <c r="AH4181" s="237" t="s">
        <v>7834</v>
      </c>
      <c r="AI4181" s="237" t="s">
        <v>7834</v>
      </c>
      <c r="AJ4181" s="237" t="s">
        <v>260</v>
      </c>
    </row>
    <row r="4182" spans="1:36">
      <c r="A4182" s="237" t="str">
        <f t="shared" si="683"/>
        <v>0455210336児童発達支援</v>
      </c>
      <c r="B4182" s="237" t="s">
        <v>17635</v>
      </c>
      <c r="C4182" s="237" t="s">
        <v>17636</v>
      </c>
      <c r="D4182" s="240" t="str">
        <f t="shared" si="684"/>
        <v>マーブルカブシキガイシャ</v>
      </c>
      <c r="E4182" s="237" t="s">
        <v>17637</v>
      </c>
      <c r="F4182" s="237" t="str">
        <f t="shared" si="685"/>
        <v>985</v>
      </c>
      <c r="G4182" s="237" t="str">
        <f t="shared" si="686"/>
        <v>0071</v>
      </c>
      <c r="H4182" s="237" t="s">
        <v>17638</v>
      </c>
      <c r="I4182" s="237" t="str">
        <f t="shared" si="687"/>
        <v>塩竈市松陽台三丁目11番５号</v>
      </c>
      <c r="J4182" s="237" t="s">
        <v>17639</v>
      </c>
      <c r="K4182" s="237" t="s">
        <v>17640</v>
      </c>
      <c r="L4182" s="237" t="s">
        <v>339</v>
      </c>
      <c r="M4182" s="237" t="s">
        <v>17641</v>
      </c>
      <c r="N4182" s="237" t="s">
        <v>17642</v>
      </c>
      <c r="O4182" s="237" t="s">
        <v>17643</v>
      </c>
      <c r="P4182" s="237" t="s">
        <v>4671</v>
      </c>
      <c r="Q4182" s="237" t="s">
        <v>9168</v>
      </c>
      <c r="R4182" s="237" t="s">
        <v>17644</v>
      </c>
      <c r="S4182" s="237" t="s">
        <v>17639</v>
      </c>
      <c r="T4182" s="237" t="s">
        <v>17640</v>
      </c>
      <c r="U4182" s="237" t="s">
        <v>17645</v>
      </c>
      <c r="V4182" s="237" t="s">
        <v>112</v>
      </c>
      <c r="W4182" s="237" t="s">
        <v>15933</v>
      </c>
      <c r="X4182" s="237"/>
      <c r="Y4182" s="237" t="s">
        <v>17642</v>
      </c>
      <c r="Z4182" s="237" t="s">
        <v>17643</v>
      </c>
      <c r="AA4182" s="237" t="str">
        <f t="shared" si="688"/>
        <v>マーブル・ビート</v>
      </c>
      <c r="AB4182" s="237" t="s">
        <v>4671</v>
      </c>
      <c r="AC4182" s="237" t="str">
        <f t="shared" si="689"/>
        <v>983</v>
      </c>
      <c r="AD4182" s="237" t="str">
        <f t="shared" si="690"/>
        <v>0021</v>
      </c>
      <c r="AE4182" s="237" t="s">
        <v>9168</v>
      </c>
      <c r="AF4182" s="237" t="s">
        <v>17644</v>
      </c>
      <c r="AG4182" s="237" t="str">
        <f t="shared" si="691"/>
        <v>仙台市宮城野区田子字新入10番地の１　ＪＫビル21　302号室</v>
      </c>
      <c r="AH4182" s="237" t="s">
        <v>17639</v>
      </c>
      <c r="AI4182" s="237" t="s">
        <v>17640</v>
      </c>
      <c r="AJ4182" s="237" t="s">
        <v>260</v>
      </c>
    </row>
    <row r="4183" spans="1:36">
      <c r="A4183" s="237" t="str">
        <f t="shared" si="683"/>
        <v>0455210336放課後等デイサービス</v>
      </c>
      <c r="B4183" s="237" t="s">
        <v>17635</v>
      </c>
      <c r="C4183" s="237" t="s">
        <v>17636</v>
      </c>
      <c r="D4183" s="240" t="str">
        <f t="shared" si="684"/>
        <v>マーブルカブシキガイシャ</v>
      </c>
      <c r="E4183" s="237" t="s">
        <v>17637</v>
      </c>
      <c r="F4183" s="237" t="str">
        <f t="shared" si="685"/>
        <v>985</v>
      </c>
      <c r="G4183" s="237" t="str">
        <f t="shared" si="686"/>
        <v>0071</v>
      </c>
      <c r="H4183" s="237" t="s">
        <v>17638</v>
      </c>
      <c r="I4183" s="237" t="str">
        <f t="shared" si="687"/>
        <v>塩竈市松陽台三丁目11番５号</v>
      </c>
      <c r="J4183" s="237" t="s">
        <v>17639</v>
      </c>
      <c r="K4183" s="237" t="s">
        <v>17640</v>
      </c>
      <c r="L4183" s="237" t="s">
        <v>339</v>
      </c>
      <c r="M4183" s="237" t="s">
        <v>17641</v>
      </c>
      <c r="N4183" s="237" t="s">
        <v>17642</v>
      </c>
      <c r="O4183" s="237" t="s">
        <v>17643</v>
      </c>
      <c r="P4183" s="237" t="s">
        <v>4671</v>
      </c>
      <c r="Q4183" s="237" t="s">
        <v>9168</v>
      </c>
      <c r="R4183" s="237" t="s">
        <v>17644</v>
      </c>
      <c r="S4183" s="237" t="s">
        <v>17639</v>
      </c>
      <c r="T4183" s="237" t="s">
        <v>17640</v>
      </c>
      <c r="U4183" s="237" t="s">
        <v>17645</v>
      </c>
      <c r="V4183" s="237" t="s">
        <v>114</v>
      </c>
      <c r="W4183" s="237"/>
      <c r="X4183" s="237"/>
      <c r="Y4183" s="237" t="s">
        <v>17646</v>
      </c>
      <c r="Z4183" s="237" t="s">
        <v>17643</v>
      </c>
      <c r="AA4183" s="237" t="str">
        <f t="shared" si="688"/>
        <v>マーブル・ビート</v>
      </c>
      <c r="AB4183" s="237" t="s">
        <v>4671</v>
      </c>
      <c r="AC4183" s="237" t="str">
        <f t="shared" si="689"/>
        <v>983</v>
      </c>
      <c r="AD4183" s="237" t="str">
        <f t="shared" si="690"/>
        <v>0021</v>
      </c>
      <c r="AE4183" s="237" t="s">
        <v>9168</v>
      </c>
      <c r="AF4183" s="237" t="s">
        <v>17644</v>
      </c>
      <c r="AG4183" s="237" t="str">
        <f t="shared" si="691"/>
        <v>仙台市宮城野区田子字新入10番地の１　ＪＫビル21　302号室</v>
      </c>
      <c r="AH4183" s="237" t="s">
        <v>17647</v>
      </c>
      <c r="AI4183" s="237" t="s">
        <v>17640</v>
      </c>
      <c r="AJ4183" s="237" t="s">
        <v>332</v>
      </c>
    </row>
    <row r="4184" spans="1:36">
      <c r="A4184" s="237" t="str">
        <f t="shared" si="683"/>
        <v>0455210336保育所等訪問支援</v>
      </c>
      <c r="B4184" s="237" t="s">
        <v>17635</v>
      </c>
      <c r="C4184" s="237" t="s">
        <v>17636</v>
      </c>
      <c r="D4184" s="240" t="str">
        <f t="shared" si="684"/>
        <v>マーブルカブシキガイシャ</v>
      </c>
      <c r="E4184" s="237" t="s">
        <v>17637</v>
      </c>
      <c r="F4184" s="237" t="str">
        <f t="shared" si="685"/>
        <v>985</v>
      </c>
      <c r="G4184" s="237" t="str">
        <f t="shared" si="686"/>
        <v>0071</v>
      </c>
      <c r="H4184" s="237" t="s">
        <v>17638</v>
      </c>
      <c r="I4184" s="237" t="str">
        <f t="shared" si="687"/>
        <v>塩竈市松陽台三丁目11番５号</v>
      </c>
      <c r="J4184" s="237" t="s">
        <v>17639</v>
      </c>
      <c r="K4184" s="237" t="s">
        <v>17640</v>
      </c>
      <c r="L4184" s="237" t="s">
        <v>339</v>
      </c>
      <c r="M4184" s="237" t="s">
        <v>17641</v>
      </c>
      <c r="N4184" s="237" t="s">
        <v>17642</v>
      </c>
      <c r="O4184" s="237" t="s">
        <v>17643</v>
      </c>
      <c r="P4184" s="237" t="s">
        <v>4671</v>
      </c>
      <c r="Q4184" s="237" t="s">
        <v>9168</v>
      </c>
      <c r="R4184" s="237" t="s">
        <v>17644</v>
      </c>
      <c r="S4184" s="237" t="s">
        <v>17639</v>
      </c>
      <c r="T4184" s="237" t="s">
        <v>17640</v>
      </c>
      <c r="U4184" s="237" t="s">
        <v>17645</v>
      </c>
      <c r="V4184" s="237" t="s">
        <v>116</v>
      </c>
      <c r="W4184" s="237"/>
      <c r="X4184" s="237"/>
      <c r="Y4184" s="237" t="s">
        <v>17642</v>
      </c>
      <c r="Z4184" s="237" t="s">
        <v>17643</v>
      </c>
      <c r="AA4184" s="237" t="str">
        <f t="shared" si="688"/>
        <v>マーブル・ビート</v>
      </c>
      <c r="AB4184" s="237" t="s">
        <v>4671</v>
      </c>
      <c r="AC4184" s="237" t="str">
        <f t="shared" si="689"/>
        <v>983</v>
      </c>
      <c r="AD4184" s="237" t="str">
        <f t="shared" si="690"/>
        <v>0021</v>
      </c>
      <c r="AE4184" s="237" t="s">
        <v>9168</v>
      </c>
      <c r="AF4184" s="237" t="s">
        <v>17644</v>
      </c>
      <c r="AG4184" s="237" t="str">
        <f t="shared" si="691"/>
        <v>仙台市宮城野区田子字新入10番地の１　ＪＫビル21　302号室</v>
      </c>
      <c r="AH4184" s="237" t="s">
        <v>17639</v>
      </c>
      <c r="AI4184" s="237" t="s">
        <v>17640</v>
      </c>
      <c r="AJ4184" s="237" t="s">
        <v>260</v>
      </c>
    </row>
    <row r="4185" spans="1:36">
      <c r="A4185" s="237" t="str">
        <f t="shared" si="683"/>
        <v>0455210344放課後等デイサービス</v>
      </c>
      <c r="B4185" s="237" t="s">
        <v>17648</v>
      </c>
      <c r="C4185" s="237" t="s">
        <v>17649</v>
      </c>
      <c r="D4185" s="240" t="str">
        <f t="shared" si="684"/>
        <v>ＤＯＬＰＨＩＮ・ＤＲＥＡＭ．カブシキカイシャ</v>
      </c>
      <c r="E4185" s="237" t="s">
        <v>17650</v>
      </c>
      <c r="F4185" s="237" t="str">
        <f t="shared" si="685"/>
        <v>981</v>
      </c>
      <c r="G4185" s="237" t="str">
        <f t="shared" si="686"/>
        <v>0102</v>
      </c>
      <c r="H4185" s="237" t="s">
        <v>17651</v>
      </c>
      <c r="I4185" s="237" t="str">
        <f t="shared" si="687"/>
        <v>宮城郡利府町春日字勝負沢43番地の23</v>
      </c>
      <c r="J4185" s="237" t="s">
        <v>17652</v>
      </c>
      <c r="K4185" s="237" t="s">
        <v>17653</v>
      </c>
      <c r="L4185" s="237" t="s">
        <v>339</v>
      </c>
      <c r="M4185" s="237" t="s">
        <v>17654</v>
      </c>
      <c r="N4185" s="237" t="s">
        <v>17655</v>
      </c>
      <c r="O4185" s="237" t="s">
        <v>17656</v>
      </c>
      <c r="P4185" s="237" t="s">
        <v>9399</v>
      </c>
      <c r="Q4185" s="237" t="s">
        <v>9168</v>
      </c>
      <c r="R4185" s="237" t="s">
        <v>17657</v>
      </c>
      <c r="S4185" s="237" t="s">
        <v>17652</v>
      </c>
      <c r="T4185" s="237" t="s">
        <v>17653</v>
      </c>
      <c r="U4185" s="237" t="s">
        <v>17658</v>
      </c>
      <c r="V4185" s="237" t="s">
        <v>114</v>
      </c>
      <c r="W4185" s="237"/>
      <c r="X4185" s="237"/>
      <c r="Y4185" s="237" t="s">
        <v>17655</v>
      </c>
      <c r="Z4185" s="237" t="s">
        <v>17656</v>
      </c>
      <c r="AA4185" s="237" t="str">
        <f t="shared" si="688"/>
        <v>ホウカゴクラブ　ルンバルンバ</v>
      </c>
      <c r="AB4185" s="237" t="s">
        <v>9399</v>
      </c>
      <c r="AC4185" s="237" t="str">
        <f t="shared" si="689"/>
        <v>983</v>
      </c>
      <c r="AD4185" s="237" t="str">
        <f t="shared" si="690"/>
        <v>0832</v>
      </c>
      <c r="AE4185" s="237" t="s">
        <v>9168</v>
      </c>
      <c r="AF4185" s="237" t="s">
        <v>17657</v>
      </c>
      <c r="AG4185" s="237" t="str">
        <f t="shared" si="691"/>
        <v>仙台市宮城野区安養寺一丁目28番８号</v>
      </c>
      <c r="AH4185" s="237" t="s">
        <v>17652</v>
      </c>
      <c r="AI4185" s="237" t="s">
        <v>17653</v>
      </c>
      <c r="AJ4185" s="237" t="s">
        <v>260</v>
      </c>
    </row>
    <row r="4186" spans="1:36">
      <c r="A4186" s="237" t="str">
        <f t="shared" si="683"/>
        <v>0455210351放課後等デイサービス</v>
      </c>
      <c r="B4186" s="237" t="s">
        <v>9677</v>
      </c>
      <c r="C4186" s="237" t="s">
        <v>9678</v>
      </c>
      <c r="D4186" s="240" t="str">
        <f t="shared" si="684"/>
        <v>トクテイヒエイリカツドウホウジンアンシンドウフクシカイ</v>
      </c>
      <c r="E4186" s="237" t="s">
        <v>3150</v>
      </c>
      <c r="F4186" s="237" t="str">
        <f t="shared" si="685"/>
        <v>984</v>
      </c>
      <c r="G4186" s="237" t="str">
        <f t="shared" si="686"/>
        <v>0821</v>
      </c>
      <c r="H4186" s="237" t="s">
        <v>17588</v>
      </c>
      <c r="I4186" s="237" t="str">
        <f t="shared" si="687"/>
        <v>仙台市若林区中倉一丁目１５－１</v>
      </c>
      <c r="J4186" s="237" t="s">
        <v>9680</v>
      </c>
      <c r="K4186" s="237" t="s">
        <v>9681</v>
      </c>
      <c r="L4186" s="237" t="s">
        <v>248</v>
      </c>
      <c r="M4186" s="237" t="s">
        <v>9682</v>
      </c>
      <c r="N4186" s="237" t="s">
        <v>17659</v>
      </c>
      <c r="O4186" s="237" t="s">
        <v>17660</v>
      </c>
      <c r="P4186" s="237" t="s">
        <v>1294</v>
      </c>
      <c r="Q4186" s="237" t="s">
        <v>9168</v>
      </c>
      <c r="R4186" s="237" t="s">
        <v>17661</v>
      </c>
      <c r="S4186" s="237" t="s">
        <v>17662</v>
      </c>
      <c r="T4186" s="237" t="s">
        <v>17662</v>
      </c>
      <c r="U4186" s="237" t="s">
        <v>17663</v>
      </c>
      <c r="V4186" s="237" t="s">
        <v>114</v>
      </c>
      <c r="W4186" s="237"/>
      <c r="X4186" s="237"/>
      <c r="Y4186" s="237" t="s">
        <v>17659</v>
      </c>
      <c r="Z4186" s="237" t="s">
        <v>17660</v>
      </c>
      <c r="AA4186" s="237" t="str">
        <f t="shared" si="688"/>
        <v>アフタークラブアオゾラサイワイチョウ</v>
      </c>
      <c r="AB4186" s="237" t="s">
        <v>1294</v>
      </c>
      <c r="AC4186" s="237" t="str">
        <f t="shared" si="689"/>
        <v>983</v>
      </c>
      <c r="AD4186" s="237" t="str">
        <f t="shared" si="690"/>
        <v>0836</v>
      </c>
      <c r="AE4186" s="237" t="s">
        <v>9168</v>
      </c>
      <c r="AF4186" s="237" t="s">
        <v>17661</v>
      </c>
      <c r="AG4186" s="237" t="str">
        <f t="shared" si="691"/>
        <v>仙台市宮城野区幸町二丁目１番13号</v>
      </c>
      <c r="AH4186" s="237" t="s">
        <v>17662</v>
      </c>
      <c r="AI4186" s="237" t="s">
        <v>17662</v>
      </c>
      <c r="AJ4186" s="237" t="s">
        <v>332</v>
      </c>
    </row>
    <row r="4187" spans="1:36">
      <c r="A4187" s="237" t="str">
        <f t="shared" si="683"/>
        <v>0455210369放課後等デイサービス</v>
      </c>
      <c r="B4187" s="237" t="s">
        <v>2902</v>
      </c>
      <c r="C4187" s="237" t="s">
        <v>2903</v>
      </c>
      <c r="D4187" s="240" t="str">
        <f t="shared" si="684"/>
        <v>トクテイヒエイリカツドウホウジンコウソウ</v>
      </c>
      <c r="E4187" s="237" t="s">
        <v>2904</v>
      </c>
      <c r="F4187" s="237" t="str">
        <f t="shared" si="685"/>
        <v>981</v>
      </c>
      <c r="G4187" s="237" t="str">
        <f t="shared" si="686"/>
        <v>0134</v>
      </c>
      <c r="H4187" s="237" t="s">
        <v>17624</v>
      </c>
      <c r="I4187" s="237" t="str">
        <f t="shared" si="687"/>
        <v>宮城郡利府町しらかし台六丁目１番10号</v>
      </c>
      <c r="J4187" s="237" t="s">
        <v>17625</v>
      </c>
      <c r="K4187" s="237" t="s">
        <v>2907</v>
      </c>
      <c r="L4187" s="237" t="s">
        <v>248</v>
      </c>
      <c r="M4187" s="237" t="s">
        <v>16383</v>
      </c>
      <c r="N4187" s="237" t="s">
        <v>5852</v>
      </c>
      <c r="O4187" s="237" t="s">
        <v>5853</v>
      </c>
      <c r="P4187" s="237" t="s">
        <v>17664</v>
      </c>
      <c r="Q4187" s="237" t="s">
        <v>9168</v>
      </c>
      <c r="R4187" s="237" t="s">
        <v>17665</v>
      </c>
      <c r="S4187" s="237" t="s">
        <v>17666</v>
      </c>
      <c r="T4187" s="237" t="s">
        <v>17666</v>
      </c>
      <c r="U4187" s="237" t="s">
        <v>17667</v>
      </c>
      <c r="V4187" s="237" t="s">
        <v>114</v>
      </c>
      <c r="W4187" s="237"/>
      <c r="X4187" s="237"/>
      <c r="Y4187" s="237" t="s">
        <v>5852</v>
      </c>
      <c r="Z4187" s="237" t="s">
        <v>5853</v>
      </c>
      <c r="AA4187" s="237" t="str">
        <f t="shared" si="688"/>
        <v>サッチャンチ</v>
      </c>
      <c r="AB4187" s="237" t="s">
        <v>17664</v>
      </c>
      <c r="AC4187" s="237" t="str">
        <f t="shared" si="689"/>
        <v>983</v>
      </c>
      <c r="AD4187" s="237" t="str">
        <f t="shared" si="690"/>
        <v>0828</v>
      </c>
      <c r="AE4187" s="237" t="s">
        <v>9168</v>
      </c>
      <c r="AF4187" s="237" t="s">
        <v>17665</v>
      </c>
      <c r="AG4187" s="237" t="str">
        <f t="shared" si="691"/>
        <v>仙台市宮城野区岩切分台一丁目４番地の４</v>
      </c>
      <c r="AH4187" s="237" t="s">
        <v>17666</v>
      </c>
      <c r="AI4187" s="237" t="s">
        <v>17666</v>
      </c>
      <c r="AJ4187" s="237" t="s">
        <v>260</v>
      </c>
    </row>
    <row r="4188" spans="1:36">
      <c r="A4188" s="237" t="str">
        <f t="shared" si="683"/>
        <v>0455210385放課後等デイサービス</v>
      </c>
      <c r="B4188" s="237" t="s">
        <v>17668</v>
      </c>
      <c r="C4188" s="237" t="s">
        <v>17669</v>
      </c>
      <c r="D4188" s="240" t="str">
        <f t="shared" si="684"/>
        <v>カブシキガイシャマグネッツ</v>
      </c>
      <c r="E4188" s="237" t="s">
        <v>7492</v>
      </c>
      <c r="F4188" s="237" t="str">
        <f t="shared" si="685"/>
        <v>983</v>
      </c>
      <c r="G4188" s="237" t="str">
        <f t="shared" si="686"/>
        <v>0005</v>
      </c>
      <c r="H4188" s="237" t="s">
        <v>17670</v>
      </c>
      <c r="I4188" s="237" t="str">
        <f t="shared" si="687"/>
        <v>仙台市宮城野区福室三丁目16番22号　福室三丁目事務所102</v>
      </c>
      <c r="J4188" s="237" t="s">
        <v>17671</v>
      </c>
      <c r="K4188" s="237" t="s">
        <v>17672</v>
      </c>
      <c r="L4188" s="237" t="s">
        <v>339</v>
      </c>
      <c r="M4188" s="237" t="s">
        <v>17673</v>
      </c>
      <c r="N4188" s="237" t="s">
        <v>17674</v>
      </c>
      <c r="O4188" s="237" t="s">
        <v>17675</v>
      </c>
      <c r="P4188" s="237" t="s">
        <v>7492</v>
      </c>
      <c r="Q4188" s="237" t="s">
        <v>9168</v>
      </c>
      <c r="R4188" s="237" t="s">
        <v>17676</v>
      </c>
      <c r="S4188" s="237" t="s">
        <v>17671</v>
      </c>
      <c r="T4188" s="237" t="s">
        <v>17672</v>
      </c>
      <c r="U4188" s="237" t="s">
        <v>17677</v>
      </c>
      <c r="V4188" s="237" t="s">
        <v>114</v>
      </c>
      <c r="W4188" s="237"/>
      <c r="X4188" s="237"/>
      <c r="Y4188" s="237" t="s">
        <v>17674</v>
      </c>
      <c r="Z4188" s="237" t="s">
        <v>17675</v>
      </c>
      <c r="AA4188" s="237" t="str">
        <f t="shared" si="688"/>
        <v>ジドウデイサービス・アニマートセンダイミヤギノ</v>
      </c>
      <c r="AB4188" s="237" t="s">
        <v>7492</v>
      </c>
      <c r="AC4188" s="237" t="str">
        <f t="shared" si="689"/>
        <v>983</v>
      </c>
      <c r="AD4188" s="237" t="str">
        <f t="shared" si="690"/>
        <v>0005</v>
      </c>
      <c r="AE4188" s="237" t="s">
        <v>9168</v>
      </c>
      <c r="AF4188" s="237" t="s">
        <v>17676</v>
      </c>
      <c r="AG4188" s="237" t="str">
        <f t="shared" si="691"/>
        <v>仙台市宮城野区福室三丁目16番22号</v>
      </c>
      <c r="AH4188" s="237" t="s">
        <v>17671</v>
      </c>
      <c r="AI4188" s="237" t="s">
        <v>17672</v>
      </c>
      <c r="AJ4188" s="237" t="s">
        <v>260</v>
      </c>
    </row>
    <row r="4189" spans="1:36">
      <c r="A4189" s="237" t="str">
        <f t="shared" si="683"/>
        <v>0455210393放課後等デイサービス</v>
      </c>
      <c r="B4189" s="237" t="s">
        <v>17678</v>
      </c>
      <c r="C4189" s="237" t="s">
        <v>17679</v>
      </c>
      <c r="D4189" s="240" t="str">
        <f t="shared" si="684"/>
        <v>トクテイヒエイリカツドウホウジンゾウサンノイエ</v>
      </c>
      <c r="E4189" s="237" t="s">
        <v>9216</v>
      </c>
      <c r="F4189" s="237" t="str">
        <f t="shared" si="685"/>
        <v>983</v>
      </c>
      <c r="G4189" s="237" t="str">
        <f t="shared" si="686"/>
        <v>0803</v>
      </c>
      <c r="H4189" s="237" t="s">
        <v>17680</v>
      </c>
      <c r="I4189" s="237" t="str">
        <f t="shared" si="687"/>
        <v>仙台市宮城野区小田原三丁目４番25号</v>
      </c>
      <c r="J4189" s="237" t="s">
        <v>17681</v>
      </c>
      <c r="K4189" s="237" t="s">
        <v>17682</v>
      </c>
      <c r="L4189" s="237" t="s">
        <v>248</v>
      </c>
      <c r="M4189" s="237" t="s">
        <v>17683</v>
      </c>
      <c r="N4189" s="237" t="s">
        <v>17684</v>
      </c>
      <c r="O4189" s="237" t="s">
        <v>17685</v>
      </c>
      <c r="P4189" s="237" t="s">
        <v>9216</v>
      </c>
      <c r="Q4189" s="237" t="s">
        <v>9168</v>
      </c>
      <c r="R4189" s="237" t="s">
        <v>17680</v>
      </c>
      <c r="S4189" s="237" t="s">
        <v>17681</v>
      </c>
      <c r="T4189" s="237" t="s">
        <v>17682</v>
      </c>
      <c r="U4189" s="237" t="s">
        <v>17686</v>
      </c>
      <c r="V4189" s="237" t="s">
        <v>114</v>
      </c>
      <c r="W4189" s="237"/>
      <c r="X4189" s="237"/>
      <c r="Y4189" s="237" t="s">
        <v>17684</v>
      </c>
      <c r="Z4189" s="237" t="s">
        <v>17685</v>
      </c>
      <c r="AA4189" s="237" t="str">
        <f t="shared" si="688"/>
        <v>ゾウサンノイエオダワラ</v>
      </c>
      <c r="AB4189" s="237" t="s">
        <v>9216</v>
      </c>
      <c r="AC4189" s="237" t="str">
        <f t="shared" si="689"/>
        <v>983</v>
      </c>
      <c r="AD4189" s="237" t="str">
        <f t="shared" si="690"/>
        <v>0803</v>
      </c>
      <c r="AE4189" s="237" t="s">
        <v>9168</v>
      </c>
      <c r="AF4189" s="237" t="s">
        <v>17680</v>
      </c>
      <c r="AG4189" s="237" t="str">
        <f t="shared" si="691"/>
        <v>仙台市宮城野区小田原三丁目４番25号</v>
      </c>
      <c r="AH4189" s="237" t="s">
        <v>17681</v>
      </c>
      <c r="AI4189" s="237" t="s">
        <v>17682</v>
      </c>
      <c r="AJ4189" s="237" t="s">
        <v>260</v>
      </c>
    </row>
    <row r="4190" spans="1:36">
      <c r="A4190" s="237" t="str">
        <f t="shared" si="683"/>
        <v>0455210401児童発達支援</v>
      </c>
      <c r="B4190" s="237" t="s">
        <v>8900</v>
      </c>
      <c r="C4190" s="237" t="s">
        <v>17089</v>
      </c>
      <c r="D4190" s="240" t="str">
        <f t="shared" si="684"/>
        <v>カブシキカイシャクラ・ゼミ</v>
      </c>
      <c r="E4190" s="237" t="s">
        <v>8902</v>
      </c>
      <c r="F4190" s="237" t="str">
        <f t="shared" si="685"/>
        <v>430</v>
      </c>
      <c r="G4190" s="237" t="str">
        <f t="shared" si="686"/>
        <v>0944</v>
      </c>
      <c r="H4190" s="237" t="s">
        <v>8903</v>
      </c>
      <c r="I4190" s="237" t="str">
        <f t="shared" si="687"/>
        <v>静岡県浜松市中区田町230番地の15</v>
      </c>
      <c r="J4190" s="237" t="s">
        <v>8904</v>
      </c>
      <c r="K4190" s="237" t="s">
        <v>8905</v>
      </c>
      <c r="L4190" s="237" t="s">
        <v>339</v>
      </c>
      <c r="M4190" s="237" t="s">
        <v>8906</v>
      </c>
      <c r="N4190" s="237" t="s">
        <v>17687</v>
      </c>
      <c r="O4190" s="237" t="s">
        <v>17688</v>
      </c>
      <c r="P4190" s="237" t="s">
        <v>923</v>
      </c>
      <c r="Q4190" s="237" t="s">
        <v>9168</v>
      </c>
      <c r="R4190" s="237" t="s">
        <v>17689</v>
      </c>
      <c r="S4190" s="237" t="s">
        <v>17690</v>
      </c>
      <c r="T4190" s="237" t="s">
        <v>17690</v>
      </c>
      <c r="U4190" s="237" t="s">
        <v>17691</v>
      </c>
      <c r="V4190" s="237" t="s">
        <v>112</v>
      </c>
      <c r="W4190" s="237" t="s">
        <v>15933</v>
      </c>
      <c r="X4190" s="237"/>
      <c r="Y4190" s="237" t="s">
        <v>17687</v>
      </c>
      <c r="Z4190" s="237" t="s">
        <v>17688</v>
      </c>
      <c r="AA4190" s="237" t="str">
        <f t="shared" si="688"/>
        <v>コドモサポートキョウシツ（クラ・ゼミ）センダイツツジガオカコウ</v>
      </c>
      <c r="AB4190" s="237" t="s">
        <v>923</v>
      </c>
      <c r="AC4190" s="237" t="str">
        <f t="shared" si="689"/>
        <v>983</v>
      </c>
      <c r="AD4190" s="237" t="str">
        <f t="shared" si="690"/>
        <v>0852</v>
      </c>
      <c r="AE4190" s="237" t="s">
        <v>9168</v>
      </c>
      <c r="AF4190" s="237" t="s">
        <v>17689</v>
      </c>
      <c r="AG4190" s="237" t="str">
        <f t="shared" si="691"/>
        <v>仙台市宮城野区榴岡五丁目３番２１号コーポ小松１階</v>
      </c>
      <c r="AH4190" s="237" t="s">
        <v>17690</v>
      </c>
      <c r="AI4190" s="237" t="s">
        <v>17690</v>
      </c>
      <c r="AJ4190" s="237" t="s">
        <v>260</v>
      </c>
    </row>
    <row r="4191" spans="1:36">
      <c r="A4191" s="237" t="str">
        <f t="shared" si="683"/>
        <v>0455210401放課後等デイサービス</v>
      </c>
      <c r="B4191" s="237" t="s">
        <v>8900</v>
      </c>
      <c r="C4191" s="237" t="s">
        <v>17089</v>
      </c>
      <c r="D4191" s="240" t="str">
        <f t="shared" si="684"/>
        <v>カブシキカイシャクラ・ゼミ</v>
      </c>
      <c r="E4191" s="237" t="s">
        <v>8902</v>
      </c>
      <c r="F4191" s="237" t="str">
        <f t="shared" si="685"/>
        <v>430</v>
      </c>
      <c r="G4191" s="237" t="str">
        <f t="shared" si="686"/>
        <v>0944</v>
      </c>
      <c r="H4191" s="237" t="s">
        <v>8903</v>
      </c>
      <c r="I4191" s="237" t="str">
        <f t="shared" si="687"/>
        <v>静岡県浜松市中区田町230番地の15</v>
      </c>
      <c r="J4191" s="237" t="s">
        <v>8904</v>
      </c>
      <c r="K4191" s="237" t="s">
        <v>8905</v>
      </c>
      <c r="L4191" s="237" t="s">
        <v>339</v>
      </c>
      <c r="M4191" s="237" t="s">
        <v>8906</v>
      </c>
      <c r="N4191" s="237" t="s">
        <v>17687</v>
      </c>
      <c r="O4191" s="237" t="s">
        <v>17688</v>
      </c>
      <c r="P4191" s="237" t="s">
        <v>923</v>
      </c>
      <c r="Q4191" s="237" t="s">
        <v>9168</v>
      </c>
      <c r="R4191" s="237" t="s">
        <v>17689</v>
      </c>
      <c r="S4191" s="237" t="s">
        <v>17690</v>
      </c>
      <c r="T4191" s="237" t="s">
        <v>17690</v>
      </c>
      <c r="U4191" s="237" t="s">
        <v>17691</v>
      </c>
      <c r="V4191" s="237" t="s">
        <v>114</v>
      </c>
      <c r="W4191" s="237"/>
      <c r="X4191" s="237"/>
      <c r="Y4191" s="237" t="s">
        <v>17687</v>
      </c>
      <c r="Z4191" s="237" t="s">
        <v>17688</v>
      </c>
      <c r="AA4191" s="237" t="str">
        <f t="shared" si="688"/>
        <v>コドモサポートキョウシツ（クラ・ゼミ）センダイツツジガオカコウ</v>
      </c>
      <c r="AB4191" s="237" t="s">
        <v>923</v>
      </c>
      <c r="AC4191" s="237" t="str">
        <f t="shared" si="689"/>
        <v>983</v>
      </c>
      <c r="AD4191" s="237" t="str">
        <f t="shared" si="690"/>
        <v>0852</v>
      </c>
      <c r="AE4191" s="237" t="s">
        <v>9168</v>
      </c>
      <c r="AF4191" s="237" t="s">
        <v>17689</v>
      </c>
      <c r="AG4191" s="237" t="str">
        <f t="shared" si="691"/>
        <v>仙台市宮城野区榴岡五丁目３番２１号コーポ小松１階</v>
      </c>
      <c r="AH4191" s="237" t="s">
        <v>17690</v>
      </c>
      <c r="AI4191" s="237" t="s">
        <v>17690</v>
      </c>
      <c r="AJ4191" s="237" t="s">
        <v>260</v>
      </c>
    </row>
    <row r="4192" spans="1:36">
      <c r="A4192" s="237" t="str">
        <f t="shared" si="683"/>
        <v>0455210419放課後等デイサービス</v>
      </c>
      <c r="B4192" s="237" t="s">
        <v>9062</v>
      </c>
      <c r="C4192" s="237" t="s">
        <v>9063</v>
      </c>
      <c r="D4192" s="240" t="str">
        <f t="shared" si="684"/>
        <v>トウホクフクシビジネスカブシキガイシャ</v>
      </c>
      <c r="E4192" s="237" t="s">
        <v>2472</v>
      </c>
      <c r="F4192" s="237" t="str">
        <f t="shared" si="685"/>
        <v>981</v>
      </c>
      <c r="G4192" s="237" t="str">
        <f t="shared" si="686"/>
        <v>3133</v>
      </c>
      <c r="H4192" s="237" t="s">
        <v>9064</v>
      </c>
      <c r="I4192" s="237" t="str">
        <f t="shared" si="687"/>
        <v>仙台市泉区泉中央一丁目７番地１</v>
      </c>
      <c r="J4192" s="237" t="s">
        <v>17692</v>
      </c>
      <c r="K4192" s="237" t="s">
        <v>17693</v>
      </c>
      <c r="L4192" s="237" t="s">
        <v>339</v>
      </c>
      <c r="M4192" s="237" t="s">
        <v>9067</v>
      </c>
      <c r="N4192" s="237" t="s">
        <v>17694</v>
      </c>
      <c r="O4192" s="237" t="s">
        <v>17695</v>
      </c>
      <c r="P4192" s="237" t="s">
        <v>7832</v>
      </c>
      <c r="Q4192" s="237" t="s">
        <v>9168</v>
      </c>
      <c r="R4192" s="237" t="s">
        <v>17696</v>
      </c>
      <c r="S4192" s="237" t="s">
        <v>17697</v>
      </c>
      <c r="T4192" s="237" t="s">
        <v>17698</v>
      </c>
      <c r="U4192" s="237" t="s">
        <v>17699</v>
      </c>
      <c r="V4192" s="237" t="s">
        <v>114</v>
      </c>
      <c r="W4192" s="237"/>
      <c r="X4192" s="237"/>
      <c r="Y4192" s="237" t="s">
        <v>17694</v>
      </c>
      <c r="Z4192" s="237" t="s">
        <v>17695</v>
      </c>
      <c r="AA4192" s="237" t="str">
        <f t="shared" si="688"/>
        <v>タイヨウノコ　ツルガヤ</v>
      </c>
      <c r="AB4192" s="237" t="s">
        <v>7832</v>
      </c>
      <c r="AC4192" s="237" t="str">
        <f t="shared" si="689"/>
        <v>983</v>
      </c>
      <c r="AD4192" s="237" t="str">
        <f t="shared" si="690"/>
        <v>0824</v>
      </c>
      <c r="AE4192" s="237" t="s">
        <v>9168</v>
      </c>
      <c r="AF4192" s="237" t="s">
        <v>17696</v>
      </c>
      <c r="AG4192" s="237" t="str">
        <f t="shared" si="691"/>
        <v>仙台市宮城野区鶴ケ谷二丁目８番地の７鶴ケ谷ビル２階</v>
      </c>
      <c r="AH4192" s="237" t="s">
        <v>17697</v>
      </c>
      <c r="AI4192" s="237" t="s">
        <v>17698</v>
      </c>
      <c r="AJ4192" s="237" t="s">
        <v>260</v>
      </c>
    </row>
    <row r="4193" spans="1:36">
      <c r="A4193" s="237" t="str">
        <f t="shared" si="683"/>
        <v>0455210427児童発達支援</v>
      </c>
      <c r="B4193" s="237" t="s">
        <v>17700</v>
      </c>
      <c r="C4193" s="237" t="s">
        <v>17701</v>
      </c>
      <c r="D4193" s="240" t="str">
        <f t="shared" si="684"/>
        <v>カブシキカイシャラテラルキッズ</v>
      </c>
      <c r="E4193" s="237" t="s">
        <v>7159</v>
      </c>
      <c r="F4193" s="237" t="str">
        <f t="shared" si="685"/>
        <v>980</v>
      </c>
      <c r="G4193" s="237" t="str">
        <f t="shared" si="686"/>
        <v>0013</v>
      </c>
      <c r="H4193" s="237" t="s">
        <v>17702</v>
      </c>
      <c r="I4193" s="237" t="str">
        <f t="shared" si="687"/>
        <v>仙台市青葉区花京院二丁目1-65花京院プラザ6F</v>
      </c>
      <c r="J4193" s="237" t="s">
        <v>17703</v>
      </c>
      <c r="K4193" s="237" t="s">
        <v>17704</v>
      </c>
      <c r="L4193" s="237" t="s">
        <v>339</v>
      </c>
      <c r="M4193" s="237" t="s">
        <v>17705</v>
      </c>
      <c r="N4193" s="237" t="s">
        <v>17706</v>
      </c>
      <c r="O4193" s="237" t="s">
        <v>17707</v>
      </c>
      <c r="P4193" s="237" t="s">
        <v>7607</v>
      </c>
      <c r="Q4193" s="237" t="s">
        <v>9168</v>
      </c>
      <c r="R4193" s="237" t="s">
        <v>17708</v>
      </c>
      <c r="S4193" s="237" t="s">
        <v>17709</v>
      </c>
      <c r="T4193" s="237" t="s">
        <v>17709</v>
      </c>
      <c r="U4193" s="237" t="s">
        <v>17710</v>
      </c>
      <c r="V4193" s="237" t="s">
        <v>112</v>
      </c>
      <c r="W4193" s="237" t="s">
        <v>15933</v>
      </c>
      <c r="X4193" s="237"/>
      <c r="Y4193" s="237" t="s">
        <v>17706</v>
      </c>
      <c r="Z4193" s="237" t="s">
        <v>17707</v>
      </c>
      <c r="AA4193" s="237" t="str">
        <f t="shared" si="688"/>
        <v>アム　ナカノサカエ</v>
      </c>
      <c r="AB4193" s="237" t="s">
        <v>7607</v>
      </c>
      <c r="AC4193" s="237" t="str">
        <f t="shared" si="689"/>
        <v>983</v>
      </c>
      <c r="AD4193" s="237" t="str">
        <f t="shared" si="690"/>
        <v>0012</v>
      </c>
      <c r="AE4193" s="237" t="s">
        <v>9168</v>
      </c>
      <c r="AF4193" s="237" t="s">
        <v>17708</v>
      </c>
      <c r="AG4193" s="237" t="str">
        <f t="shared" si="691"/>
        <v>仙台市宮城野区出花三丁目28番地の６ファミーユ中野105号室</v>
      </c>
      <c r="AH4193" s="237" t="s">
        <v>17709</v>
      </c>
      <c r="AI4193" s="237" t="s">
        <v>17709</v>
      </c>
      <c r="AJ4193" s="237" t="s">
        <v>332</v>
      </c>
    </row>
    <row r="4194" spans="1:36">
      <c r="A4194" s="237" t="str">
        <f t="shared" si="683"/>
        <v>0455210427放課後等デイサービス</v>
      </c>
      <c r="B4194" s="237" t="s">
        <v>17700</v>
      </c>
      <c r="C4194" s="237" t="s">
        <v>17701</v>
      </c>
      <c r="D4194" s="240" t="str">
        <f t="shared" si="684"/>
        <v>カブシキカイシャラテラルキッズ</v>
      </c>
      <c r="E4194" s="237" t="s">
        <v>7159</v>
      </c>
      <c r="F4194" s="237" t="str">
        <f t="shared" si="685"/>
        <v>980</v>
      </c>
      <c r="G4194" s="237" t="str">
        <f t="shared" si="686"/>
        <v>0013</v>
      </c>
      <c r="H4194" s="237" t="s">
        <v>17702</v>
      </c>
      <c r="I4194" s="237" t="str">
        <f t="shared" si="687"/>
        <v>仙台市青葉区花京院二丁目1-65花京院プラザ6F</v>
      </c>
      <c r="J4194" s="237" t="s">
        <v>17703</v>
      </c>
      <c r="K4194" s="237" t="s">
        <v>17704</v>
      </c>
      <c r="L4194" s="237" t="s">
        <v>339</v>
      </c>
      <c r="M4194" s="237" t="s">
        <v>17705</v>
      </c>
      <c r="N4194" s="237" t="s">
        <v>17706</v>
      </c>
      <c r="O4194" s="237" t="s">
        <v>17707</v>
      </c>
      <c r="P4194" s="237" t="s">
        <v>7607</v>
      </c>
      <c r="Q4194" s="237" t="s">
        <v>9168</v>
      </c>
      <c r="R4194" s="237" t="s">
        <v>17708</v>
      </c>
      <c r="S4194" s="237" t="s">
        <v>17709</v>
      </c>
      <c r="T4194" s="237" t="s">
        <v>17709</v>
      </c>
      <c r="U4194" s="237" t="s">
        <v>17710</v>
      </c>
      <c r="V4194" s="237" t="s">
        <v>114</v>
      </c>
      <c r="W4194" s="237"/>
      <c r="X4194" s="237"/>
      <c r="Y4194" s="237" t="s">
        <v>17706</v>
      </c>
      <c r="Z4194" s="237" t="s">
        <v>17707</v>
      </c>
      <c r="AA4194" s="237" t="str">
        <f t="shared" si="688"/>
        <v>アム　ナカノサカエ</v>
      </c>
      <c r="AB4194" s="237" t="s">
        <v>7607</v>
      </c>
      <c r="AC4194" s="237" t="str">
        <f t="shared" si="689"/>
        <v>983</v>
      </c>
      <c r="AD4194" s="237" t="str">
        <f t="shared" si="690"/>
        <v>0012</v>
      </c>
      <c r="AE4194" s="237" t="s">
        <v>9168</v>
      </c>
      <c r="AF4194" s="237" t="s">
        <v>17708</v>
      </c>
      <c r="AG4194" s="237" t="str">
        <f t="shared" si="691"/>
        <v>仙台市宮城野区出花三丁目28番地の６ファミーユ中野105号室</v>
      </c>
      <c r="AH4194" s="237" t="s">
        <v>17709</v>
      </c>
      <c r="AI4194" s="237" t="s">
        <v>17709</v>
      </c>
      <c r="AJ4194" s="237" t="s">
        <v>332</v>
      </c>
    </row>
    <row r="4195" spans="1:36">
      <c r="A4195" s="237" t="str">
        <f t="shared" si="683"/>
        <v>0455210435児童発達支援</v>
      </c>
      <c r="B4195" s="237" t="s">
        <v>8057</v>
      </c>
      <c r="C4195" s="237" t="s">
        <v>8058</v>
      </c>
      <c r="D4195" s="240" t="str">
        <f t="shared" si="684"/>
        <v>カブシキガイシャナカガワ</v>
      </c>
      <c r="E4195" s="237" t="s">
        <v>608</v>
      </c>
      <c r="F4195" s="237" t="str">
        <f t="shared" si="685"/>
        <v>980</v>
      </c>
      <c r="G4195" s="237" t="str">
        <f t="shared" si="686"/>
        <v>0003</v>
      </c>
      <c r="H4195" s="237" t="s">
        <v>8059</v>
      </c>
      <c r="I4195" s="237" t="str">
        <f t="shared" si="687"/>
        <v>仙台市青葉区小田原四丁目２番18号</v>
      </c>
      <c r="J4195" s="237" t="s">
        <v>8060</v>
      </c>
      <c r="K4195" s="237" t="s">
        <v>8061</v>
      </c>
      <c r="L4195" s="237" t="s">
        <v>339</v>
      </c>
      <c r="M4195" s="237" t="s">
        <v>8062</v>
      </c>
      <c r="N4195" s="237" t="s">
        <v>17711</v>
      </c>
      <c r="O4195" s="237" t="s">
        <v>17712</v>
      </c>
      <c r="P4195" s="237" t="s">
        <v>17713</v>
      </c>
      <c r="Q4195" s="237" t="s">
        <v>9168</v>
      </c>
      <c r="R4195" s="237" t="s">
        <v>9995</v>
      </c>
      <c r="S4195" s="237" t="s">
        <v>9996</v>
      </c>
      <c r="T4195" s="237" t="s">
        <v>9997</v>
      </c>
      <c r="U4195" s="237" t="s">
        <v>17714</v>
      </c>
      <c r="V4195" s="237" t="s">
        <v>112</v>
      </c>
      <c r="W4195" s="237" t="s">
        <v>15933</v>
      </c>
      <c r="X4195" s="237"/>
      <c r="Y4195" s="237" t="s">
        <v>17711</v>
      </c>
      <c r="Z4195" s="237" t="s">
        <v>17715</v>
      </c>
      <c r="AA4195" s="237" t="str">
        <f t="shared" si="688"/>
        <v>ニホンジュウショウシンシンショウガイジシエンキョウカイ　タキノウガタステーションノゾミ（ノゾミ）センダイ</v>
      </c>
      <c r="AB4195" s="237" t="s">
        <v>17713</v>
      </c>
      <c r="AC4195" s="237" t="str">
        <f t="shared" si="689"/>
        <v>983</v>
      </c>
      <c r="AD4195" s="237" t="str">
        <f t="shared" si="690"/>
        <v>0868</v>
      </c>
      <c r="AE4195" s="237" t="s">
        <v>9168</v>
      </c>
      <c r="AF4195" s="237" t="s">
        <v>9995</v>
      </c>
      <c r="AG4195" s="237" t="str">
        <f t="shared" si="691"/>
        <v>仙台市宮城野区鉄砲町中３番地の４プラザ和光ビル１階</v>
      </c>
      <c r="AH4195" s="237" t="s">
        <v>9996</v>
      </c>
      <c r="AI4195" s="237" t="s">
        <v>9997</v>
      </c>
      <c r="AJ4195" s="237" t="s">
        <v>260</v>
      </c>
    </row>
    <row r="4196" spans="1:36">
      <c r="A4196" s="237" t="str">
        <f t="shared" si="683"/>
        <v>0455210435放課後等デイサービス</v>
      </c>
      <c r="B4196" s="237" t="s">
        <v>8057</v>
      </c>
      <c r="C4196" s="237" t="s">
        <v>8058</v>
      </c>
      <c r="D4196" s="240" t="str">
        <f t="shared" si="684"/>
        <v>カブシキガイシャナカガワ</v>
      </c>
      <c r="E4196" s="237" t="s">
        <v>608</v>
      </c>
      <c r="F4196" s="237" t="str">
        <f t="shared" si="685"/>
        <v>980</v>
      </c>
      <c r="G4196" s="237" t="str">
        <f t="shared" si="686"/>
        <v>0003</v>
      </c>
      <c r="H4196" s="237" t="s">
        <v>8059</v>
      </c>
      <c r="I4196" s="237" t="str">
        <f t="shared" si="687"/>
        <v>仙台市青葉区小田原四丁目２番18号</v>
      </c>
      <c r="J4196" s="237" t="s">
        <v>8060</v>
      </c>
      <c r="K4196" s="237" t="s">
        <v>8061</v>
      </c>
      <c r="L4196" s="237" t="s">
        <v>339</v>
      </c>
      <c r="M4196" s="237" t="s">
        <v>8062</v>
      </c>
      <c r="N4196" s="237" t="s">
        <v>17711</v>
      </c>
      <c r="O4196" s="237" t="s">
        <v>17712</v>
      </c>
      <c r="P4196" s="237" t="s">
        <v>17713</v>
      </c>
      <c r="Q4196" s="237" t="s">
        <v>9168</v>
      </c>
      <c r="R4196" s="237" t="s">
        <v>9995</v>
      </c>
      <c r="S4196" s="237" t="s">
        <v>9996</v>
      </c>
      <c r="T4196" s="237" t="s">
        <v>9997</v>
      </c>
      <c r="U4196" s="237" t="s">
        <v>17714</v>
      </c>
      <c r="V4196" s="237" t="s">
        <v>114</v>
      </c>
      <c r="W4196" s="237"/>
      <c r="X4196" s="237"/>
      <c r="Y4196" s="237" t="s">
        <v>17711</v>
      </c>
      <c r="Z4196" s="237" t="s">
        <v>17715</v>
      </c>
      <c r="AA4196" s="237" t="str">
        <f t="shared" si="688"/>
        <v>ニホンジュウショウシンシンショウガイジシエンキョウカイ　タキノウガタステーションノゾミ（ノゾミ）センダイ</v>
      </c>
      <c r="AB4196" s="237" t="s">
        <v>17713</v>
      </c>
      <c r="AC4196" s="237" t="str">
        <f t="shared" si="689"/>
        <v>983</v>
      </c>
      <c r="AD4196" s="237" t="str">
        <f t="shared" si="690"/>
        <v>0868</v>
      </c>
      <c r="AE4196" s="237" t="s">
        <v>9168</v>
      </c>
      <c r="AF4196" s="237" t="s">
        <v>9995</v>
      </c>
      <c r="AG4196" s="237" t="str">
        <f t="shared" si="691"/>
        <v>仙台市宮城野区鉄砲町中３番地の４プラザ和光ビル１階</v>
      </c>
      <c r="AH4196" s="237" t="s">
        <v>9996</v>
      </c>
      <c r="AI4196" s="237" t="s">
        <v>9997</v>
      </c>
      <c r="AJ4196" s="237" t="s">
        <v>260</v>
      </c>
    </row>
    <row r="4197" spans="1:36">
      <c r="A4197" s="237" t="str">
        <f t="shared" si="683"/>
        <v>0455210443放課後等デイサービス</v>
      </c>
      <c r="B4197" s="237" t="s">
        <v>9639</v>
      </c>
      <c r="C4197" s="237" t="s">
        <v>9640</v>
      </c>
      <c r="D4197" s="240" t="str">
        <f t="shared" si="684"/>
        <v>センダイチュウオウタクシーカブシキガイシャ</v>
      </c>
      <c r="E4197" s="237" t="s">
        <v>17716</v>
      </c>
      <c r="F4197" s="237" t="str">
        <f t="shared" si="685"/>
        <v>983</v>
      </c>
      <c r="G4197" s="237" t="str">
        <f t="shared" si="686"/>
        <v>0344</v>
      </c>
      <c r="H4197" s="237" t="s">
        <v>17717</v>
      </c>
      <c r="I4197" s="237" t="str">
        <f t="shared" si="687"/>
        <v>仙台市宮城野区扇町五丁目５番20号</v>
      </c>
      <c r="J4197" s="237" t="s">
        <v>9643</v>
      </c>
      <c r="K4197" s="237" t="s">
        <v>17718</v>
      </c>
      <c r="L4197" s="237" t="s">
        <v>339</v>
      </c>
      <c r="M4197" s="237" t="s">
        <v>9645</v>
      </c>
      <c r="N4197" s="237" t="s">
        <v>17719</v>
      </c>
      <c r="O4197" s="237" t="s">
        <v>17720</v>
      </c>
      <c r="P4197" s="237" t="s">
        <v>7492</v>
      </c>
      <c r="Q4197" s="237" t="s">
        <v>9168</v>
      </c>
      <c r="R4197" s="237" t="s">
        <v>17721</v>
      </c>
      <c r="S4197" s="237" t="s">
        <v>17722</v>
      </c>
      <c r="T4197" s="237" t="s">
        <v>17723</v>
      </c>
      <c r="U4197" s="237" t="s">
        <v>17724</v>
      </c>
      <c r="V4197" s="237" t="s">
        <v>114</v>
      </c>
      <c r="W4197" s="237"/>
      <c r="X4197" s="237"/>
      <c r="Y4197" s="237" t="s">
        <v>17719</v>
      </c>
      <c r="Z4197" s="237" t="s">
        <v>17720</v>
      </c>
      <c r="AA4197" s="237" t="str">
        <f t="shared" si="688"/>
        <v>ミライミヤギノ</v>
      </c>
      <c r="AB4197" s="237" t="s">
        <v>7492</v>
      </c>
      <c r="AC4197" s="237" t="str">
        <f t="shared" si="689"/>
        <v>983</v>
      </c>
      <c r="AD4197" s="237" t="str">
        <f t="shared" si="690"/>
        <v>0005</v>
      </c>
      <c r="AE4197" s="237" t="s">
        <v>9168</v>
      </c>
      <c r="AF4197" s="237" t="s">
        <v>17721</v>
      </c>
      <c r="AG4197" s="237" t="str">
        <f t="shared" si="691"/>
        <v>仙台市宮城野区福室一丁目８番20号</v>
      </c>
      <c r="AH4197" s="237" t="s">
        <v>17722</v>
      </c>
      <c r="AI4197" s="237" t="s">
        <v>17723</v>
      </c>
      <c r="AJ4197" s="237" t="s">
        <v>332</v>
      </c>
    </row>
    <row r="4198" spans="1:36">
      <c r="A4198" s="237" t="str">
        <f t="shared" si="683"/>
        <v>0455210468放課後等デイサービス</v>
      </c>
      <c r="B4198" s="237" t="s">
        <v>8396</v>
      </c>
      <c r="C4198" s="237" t="s">
        <v>8397</v>
      </c>
      <c r="D4198" s="240" t="str">
        <f t="shared" si="684"/>
        <v>トクテイヒエイリカツドウホウジンイロドリ</v>
      </c>
      <c r="E4198" s="237" t="s">
        <v>7832</v>
      </c>
      <c r="F4198" s="237" t="str">
        <f t="shared" si="685"/>
        <v>983</v>
      </c>
      <c r="G4198" s="237" t="str">
        <f t="shared" si="686"/>
        <v>0824</v>
      </c>
      <c r="H4198" s="237" t="s">
        <v>8398</v>
      </c>
      <c r="I4198" s="237" t="str">
        <f t="shared" si="687"/>
        <v>仙台市宮城野区鶴ケ谷四丁目28番地の２</v>
      </c>
      <c r="J4198" s="237" t="s">
        <v>8399</v>
      </c>
      <c r="K4198" s="237" t="s">
        <v>8399</v>
      </c>
      <c r="L4198" s="237" t="s">
        <v>248</v>
      </c>
      <c r="M4198" s="237" t="s">
        <v>8400</v>
      </c>
      <c r="N4198" s="237" t="s">
        <v>17725</v>
      </c>
      <c r="O4198" s="237" t="s">
        <v>17726</v>
      </c>
      <c r="P4198" s="237" t="s">
        <v>7832</v>
      </c>
      <c r="Q4198" s="237" t="s">
        <v>9168</v>
      </c>
      <c r="R4198" s="237" t="s">
        <v>17727</v>
      </c>
      <c r="S4198" s="237" t="s">
        <v>8399</v>
      </c>
      <c r="T4198" s="237" t="s">
        <v>8399</v>
      </c>
      <c r="U4198" s="237" t="s">
        <v>17728</v>
      </c>
      <c r="V4198" s="237" t="s">
        <v>114</v>
      </c>
      <c r="W4198" s="237"/>
      <c r="X4198" s="237"/>
      <c r="Y4198" s="237" t="s">
        <v>17725</v>
      </c>
      <c r="Z4198" s="237" t="s">
        <v>17726</v>
      </c>
      <c r="AA4198" s="237" t="str">
        <f t="shared" si="688"/>
        <v>ホウカゴトウデイサービスルピナス</v>
      </c>
      <c r="AB4198" s="237" t="s">
        <v>7832</v>
      </c>
      <c r="AC4198" s="237" t="str">
        <f t="shared" si="689"/>
        <v>983</v>
      </c>
      <c r="AD4198" s="237" t="str">
        <f t="shared" si="690"/>
        <v>0824</v>
      </c>
      <c r="AE4198" s="237" t="s">
        <v>9168</v>
      </c>
      <c r="AF4198" s="237" t="s">
        <v>17727</v>
      </c>
      <c r="AG4198" s="237" t="str">
        <f t="shared" si="691"/>
        <v>仙台市宮城野区鶴ケ谷４丁目28番地の２</v>
      </c>
      <c r="AH4198" s="237" t="s">
        <v>8399</v>
      </c>
      <c r="AI4198" s="237" t="s">
        <v>8399</v>
      </c>
      <c r="AJ4198" s="237" t="s">
        <v>260</v>
      </c>
    </row>
    <row r="4199" spans="1:36">
      <c r="A4199" s="237" t="str">
        <f t="shared" si="683"/>
        <v>0455210484児童発達支援</v>
      </c>
      <c r="B4199" s="237" t="s">
        <v>17729</v>
      </c>
      <c r="C4199" s="237" t="s">
        <v>17730</v>
      </c>
      <c r="D4199" s="240" t="str">
        <f t="shared" si="684"/>
        <v>カブシキガイシャＬａｔｅｒａｌ</v>
      </c>
      <c r="E4199" s="237" t="s">
        <v>2932</v>
      </c>
      <c r="F4199" s="237" t="str">
        <f t="shared" si="685"/>
        <v>980</v>
      </c>
      <c r="G4199" s="237" t="str">
        <f t="shared" si="686"/>
        <v>0021</v>
      </c>
      <c r="H4199" s="237" t="s">
        <v>17731</v>
      </c>
      <c r="I4199" s="237" t="str">
        <f t="shared" si="687"/>
        <v>仙台市青葉区中央二丁目２番５号あおば通駅前ビル９階</v>
      </c>
      <c r="J4199" s="237" t="s">
        <v>17732</v>
      </c>
      <c r="K4199" s="237" t="s">
        <v>17704</v>
      </c>
      <c r="L4199" s="237" t="s">
        <v>339</v>
      </c>
      <c r="M4199" s="237" t="s">
        <v>17705</v>
      </c>
      <c r="N4199" s="237" t="s">
        <v>17733</v>
      </c>
      <c r="O4199" s="237" t="s">
        <v>17734</v>
      </c>
      <c r="P4199" s="237" t="s">
        <v>7607</v>
      </c>
      <c r="Q4199" s="237" t="s">
        <v>9168</v>
      </c>
      <c r="R4199" s="237" t="s">
        <v>17735</v>
      </c>
      <c r="S4199" s="237" t="s">
        <v>17736</v>
      </c>
      <c r="T4199" s="237" t="s">
        <v>17736</v>
      </c>
      <c r="U4199" s="237" t="s">
        <v>17737</v>
      </c>
      <c r="V4199" s="237" t="s">
        <v>112</v>
      </c>
      <c r="W4199" s="237" t="s">
        <v>15933</v>
      </c>
      <c r="X4199" s="237"/>
      <c r="Y4199" s="237" t="s">
        <v>17733</v>
      </c>
      <c r="Z4199" s="237" t="s">
        <v>17734</v>
      </c>
      <c r="AA4199" s="237" t="str">
        <f t="shared" si="688"/>
        <v>Ｗａｍナカノサカエ</v>
      </c>
      <c r="AB4199" s="237" t="s">
        <v>7607</v>
      </c>
      <c r="AC4199" s="237" t="str">
        <f t="shared" si="689"/>
        <v>983</v>
      </c>
      <c r="AD4199" s="237" t="str">
        <f t="shared" si="690"/>
        <v>0012</v>
      </c>
      <c r="AE4199" s="237" t="s">
        <v>9168</v>
      </c>
      <c r="AF4199" s="237" t="s">
        <v>17735</v>
      </c>
      <c r="AG4199" s="237" t="str">
        <f t="shared" si="691"/>
        <v>仙台市宮城野区出花三丁目28番地の６ファミーユ中野107号室</v>
      </c>
      <c r="AH4199" s="237" t="s">
        <v>17736</v>
      </c>
      <c r="AI4199" s="237" t="s">
        <v>17736</v>
      </c>
      <c r="AJ4199" s="237" t="s">
        <v>332</v>
      </c>
    </row>
    <row r="4200" spans="1:36">
      <c r="A4200" s="237" t="str">
        <f t="shared" ref="A4200:A4263" si="692">U4200&amp;V4200</f>
        <v>0455210484放課後等デイサービス</v>
      </c>
      <c r="B4200" s="237" t="s">
        <v>17729</v>
      </c>
      <c r="C4200" s="237" t="s">
        <v>17730</v>
      </c>
      <c r="D4200" s="240" t="str">
        <f t="shared" si="684"/>
        <v>カブシキガイシャＬａｔｅｒａｌ</v>
      </c>
      <c r="E4200" s="237" t="s">
        <v>2932</v>
      </c>
      <c r="F4200" s="237" t="str">
        <f t="shared" si="685"/>
        <v>980</v>
      </c>
      <c r="G4200" s="237" t="str">
        <f t="shared" si="686"/>
        <v>0021</v>
      </c>
      <c r="H4200" s="237" t="s">
        <v>17731</v>
      </c>
      <c r="I4200" s="237" t="str">
        <f t="shared" si="687"/>
        <v>仙台市青葉区中央二丁目２番５号あおば通駅前ビル９階</v>
      </c>
      <c r="J4200" s="237" t="s">
        <v>17732</v>
      </c>
      <c r="K4200" s="237" t="s">
        <v>17704</v>
      </c>
      <c r="L4200" s="237" t="s">
        <v>339</v>
      </c>
      <c r="M4200" s="237" t="s">
        <v>17705</v>
      </c>
      <c r="N4200" s="237" t="s">
        <v>17733</v>
      </c>
      <c r="O4200" s="237" t="s">
        <v>17734</v>
      </c>
      <c r="P4200" s="237" t="s">
        <v>7607</v>
      </c>
      <c r="Q4200" s="237" t="s">
        <v>9168</v>
      </c>
      <c r="R4200" s="237" t="s">
        <v>17735</v>
      </c>
      <c r="S4200" s="237" t="s">
        <v>17736</v>
      </c>
      <c r="T4200" s="237" t="s">
        <v>17736</v>
      </c>
      <c r="U4200" s="237" t="s">
        <v>17737</v>
      </c>
      <c r="V4200" s="237" t="s">
        <v>114</v>
      </c>
      <c r="W4200" s="237"/>
      <c r="X4200" s="237"/>
      <c r="Y4200" s="237" t="s">
        <v>17733</v>
      </c>
      <c r="Z4200" s="237" t="s">
        <v>17734</v>
      </c>
      <c r="AA4200" s="237" t="str">
        <f t="shared" si="688"/>
        <v>Ｗａｍナカノサカエ</v>
      </c>
      <c r="AB4200" s="237" t="s">
        <v>7607</v>
      </c>
      <c r="AC4200" s="237" t="str">
        <f t="shared" si="689"/>
        <v>983</v>
      </c>
      <c r="AD4200" s="237" t="str">
        <f t="shared" si="690"/>
        <v>0012</v>
      </c>
      <c r="AE4200" s="237" t="s">
        <v>9168</v>
      </c>
      <c r="AF4200" s="237" t="s">
        <v>17735</v>
      </c>
      <c r="AG4200" s="237" t="str">
        <f t="shared" si="691"/>
        <v>仙台市宮城野区出花三丁目28番地の６ファミーユ中野107号室</v>
      </c>
      <c r="AH4200" s="237" t="s">
        <v>17736</v>
      </c>
      <c r="AI4200" s="237" t="s">
        <v>17736</v>
      </c>
      <c r="AJ4200" s="237" t="s">
        <v>332</v>
      </c>
    </row>
    <row r="4201" spans="1:36">
      <c r="A4201" s="237" t="str">
        <f t="shared" si="692"/>
        <v>0455210492児童発達支援</v>
      </c>
      <c r="B4201" s="237" t="s">
        <v>17700</v>
      </c>
      <c r="C4201" s="237" t="s">
        <v>17701</v>
      </c>
      <c r="D4201" s="240" t="str">
        <f t="shared" ref="D4201:D4264" si="693">DBCS(C4201)</f>
        <v>カブシキカイシャラテラルキッズ</v>
      </c>
      <c r="E4201" s="237" t="s">
        <v>7159</v>
      </c>
      <c r="F4201" s="237" t="str">
        <f t="shared" ref="F4201:F4264" si="694">LEFT(E4201,3)</f>
        <v>980</v>
      </c>
      <c r="G4201" s="237" t="str">
        <f t="shared" ref="G4201:G4264" si="695">RIGHT(E4201,4)</f>
        <v>0013</v>
      </c>
      <c r="H4201" s="237" t="s">
        <v>17702</v>
      </c>
      <c r="I4201" s="237" t="str">
        <f t="shared" ref="I4201:I4264" si="696">SUBSTITUTE(H4201,"宮城県","")</f>
        <v>仙台市青葉区花京院二丁目1-65花京院プラザ6F</v>
      </c>
      <c r="J4201" s="237" t="s">
        <v>17703</v>
      </c>
      <c r="K4201" s="237" t="s">
        <v>17704</v>
      </c>
      <c r="L4201" s="237" t="s">
        <v>339</v>
      </c>
      <c r="M4201" s="237" t="s">
        <v>17705</v>
      </c>
      <c r="N4201" s="237" t="s">
        <v>17738</v>
      </c>
      <c r="O4201" s="237" t="s">
        <v>17739</v>
      </c>
      <c r="P4201" s="237" t="s">
        <v>9216</v>
      </c>
      <c r="Q4201" s="237" t="s">
        <v>9168</v>
      </c>
      <c r="R4201" s="237" t="s">
        <v>17740</v>
      </c>
      <c r="S4201" s="237" t="s">
        <v>17741</v>
      </c>
      <c r="T4201" s="237" t="s">
        <v>17742</v>
      </c>
      <c r="U4201" s="237" t="s">
        <v>17743</v>
      </c>
      <c r="V4201" s="237" t="s">
        <v>112</v>
      </c>
      <c r="W4201" s="237" t="s">
        <v>15933</v>
      </c>
      <c r="X4201" s="237"/>
      <c r="Y4201" s="237" t="s">
        <v>17738</v>
      </c>
      <c r="Z4201" s="237" t="s">
        <v>17739</v>
      </c>
      <c r="AA4201" s="237" t="str">
        <f t="shared" ref="AA4201:AA4264" si="697">DBCS(Z4201)</f>
        <v>Ｊａｍオダワラ</v>
      </c>
      <c r="AB4201" s="237" t="s">
        <v>9216</v>
      </c>
      <c r="AC4201" s="237" t="str">
        <f t="shared" ref="AC4201:AC4264" si="698">LEFT(AB4201,3)</f>
        <v>983</v>
      </c>
      <c r="AD4201" s="237" t="str">
        <f t="shared" ref="AD4201:AD4264" si="699">RIGHT(AB4201,4)</f>
        <v>0803</v>
      </c>
      <c r="AE4201" s="237" t="s">
        <v>9168</v>
      </c>
      <c r="AF4201" s="237" t="s">
        <v>17740</v>
      </c>
      <c r="AG4201" s="237" t="str">
        <f t="shared" ref="AG4201:AG4264" si="700">SUBSTITUTE(AF4201,"宮城県","")</f>
        <v>仙台市宮城野区小田原一丁目５番15号小田原ビル１階</v>
      </c>
      <c r="AH4201" s="237" t="s">
        <v>17744</v>
      </c>
      <c r="AI4201" s="237" t="s">
        <v>17745</v>
      </c>
      <c r="AJ4201" s="237" t="s">
        <v>332</v>
      </c>
    </row>
    <row r="4202" spans="1:36">
      <c r="A4202" s="237" t="str">
        <f t="shared" si="692"/>
        <v>0455210492放課後等デイサービス</v>
      </c>
      <c r="B4202" s="237" t="s">
        <v>17700</v>
      </c>
      <c r="C4202" s="237" t="s">
        <v>17701</v>
      </c>
      <c r="D4202" s="240" t="str">
        <f t="shared" si="693"/>
        <v>カブシキカイシャラテラルキッズ</v>
      </c>
      <c r="E4202" s="237" t="s">
        <v>7159</v>
      </c>
      <c r="F4202" s="237" t="str">
        <f t="shared" si="694"/>
        <v>980</v>
      </c>
      <c r="G4202" s="237" t="str">
        <f t="shared" si="695"/>
        <v>0013</v>
      </c>
      <c r="H4202" s="237" t="s">
        <v>17702</v>
      </c>
      <c r="I4202" s="237" t="str">
        <f t="shared" si="696"/>
        <v>仙台市青葉区花京院二丁目1-65花京院プラザ6F</v>
      </c>
      <c r="J4202" s="237" t="s">
        <v>17703</v>
      </c>
      <c r="K4202" s="237" t="s">
        <v>17704</v>
      </c>
      <c r="L4202" s="237" t="s">
        <v>339</v>
      </c>
      <c r="M4202" s="237" t="s">
        <v>17705</v>
      </c>
      <c r="N4202" s="237" t="s">
        <v>17738</v>
      </c>
      <c r="O4202" s="237" t="s">
        <v>17739</v>
      </c>
      <c r="P4202" s="237" t="s">
        <v>9216</v>
      </c>
      <c r="Q4202" s="237" t="s">
        <v>9168</v>
      </c>
      <c r="R4202" s="237" t="s">
        <v>17740</v>
      </c>
      <c r="S4202" s="237" t="s">
        <v>17741</v>
      </c>
      <c r="T4202" s="237" t="s">
        <v>17742</v>
      </c>
      <c r="U4202" s="237" t="s">
        <v>17743</v>
      </c>
      <c r="V4202" s="237" t="s">
        <v>114</v>
      </c>
      <c r="W4202" s="237"/>
      <c r="X4202" s="237"/>
      <c r="Y4202" s="237" t="s">
        <v>17738</v>
      </c>
      <c r="Z4202" s="237" t="s">
        <v>17739</v>
      </c>
      <c r="AA4202" s="237" t="str">
        <f t="shared" si="697"/>
        <v>Ｊａｍオダワラ</v>
      </c>
      <c r="AB4202" s="237" t="s">
        <v>9216</v>
      </c>
      <c r="AC4202" s="237" t="str">
        <f t="shared" si="698"/>
        <v>983</v>
      </c>
      <c r="AD4202" s="237" t="str">
        <f t="shared" si="699"/>
        <v>0803</v>
      </c>
      <c r="AE4202" s="237" t="s">
        <v>9168</v>
      </c>
      <c r="AF4202" s="237" t="s">
        <v>17740</v>
      </c>
      <c r="AG4202" s="237" t="str">
        <f t="shared" si="700"/>
        <v>仙台市宮城野区小田原一丁目５番15号小田原ビル１階</v>
      </c>
      <c r="AH4202" s="237" t="s">
        <v>17741</v>
      </c>
      <c r="AI4202" s="237" t="s">
        <v>17745</v>
      </c>
      <c r="AJ4202" s="237" t="s">
        <v>332</v>
      </c>
    </row>
    <row r="4203" spans="1:36">
      <c r="A4203" s="237" t="str">
        <f t="shared" si="692"/>
        <v>0455210500放課後等デイサービス</v>
      </c>
      <c r="B4203" s="237" t="s">
        <v>17648</v>
      </c>
      <c r="C4203" s="237" t="s">
        <v>17649</v>
      </c>
      <c r="D4203" s="240" t="str">
        <f t="shared" si="693"/>
        <v>ＤＯＬＰＨＩＮ・ＤＲＥＡＭ．カブシキカイシャ</v>
      </c>
      <c r="E4203" s="237" t="s">
        <v>17650</v>
      </c>
      <c r="F4203" s="237" t="str">
        <f t="shared" si="694"/>
        <v>981</v>
      </c>
      <c r="G4203" s="237" t="str">
        <f t="shared" si="695"/>
        <v>0102</v>
      </c>
      <c r="H4203" s="237" t="s">
        <v>17651</v>
      </c>
      <c r="I4203" s="237" t="str">
        <f t="shared" si="696"/>
        <v>宮城郡利府町春日字勝負沢43番地の23</v>
      </c>
      <c r="J4203" s="237" t="s">
        <v>17652</v>
      </c>
      <c r="K4203" s="237" t="s">
        <v>17653</v>
      </c>
      <c r="L4203" s="237" t="s">
        <v>339</v>
      </c>
      <c r="M4203" s="237" t="s">
        <v>17654</v>
      </c>
      <c r="N4203" s="237" t="s">
        <v>17746</v>
      </c>
      <c r="O4203" s="237" t="s">
        <v>17747</v>
      </c>
      <c r="P4203" s="237" t="s">
        <v>9274</v>
      </c>
      <c r="Q4203" s="237" t="s">
        <v>9168</v>
      </c>
      <c r="R4203" s="237" t="s">
        <v>17748</v>
      </c>
      <c r="S4203" s="237" t="s">
        <v>17749</v>
      </c>
      <c r="T4203" s="237" t="s">
        <v>17653</v>
      </c>
      <c r="U4203" s="237" t="s">
        <v>17750</v>
      </c>
      <c r="V4203" s="237" t="s">
        <v>114</v>
      </c>
      <c r="W4203" s="237"/>
      <c r="X4203" s="237"/>
      <c r="Y4203" s="237" t="s">
        <v>17746</v>
      </c>
      <c r="Z4203" s="237" t="s">
        <v>17747</v>
      </c>
      <c r="AA4203" s="237" t="str">
        <f t="shared" si="697"/>
        <v>ホウカゴクラブ　ルンバルンバ　ハラノマチ</v>
      </c>
      <c r="AB4203" s="237" t="s">
        <v>9274</v>
      </c>
      <c r="AC4203" s="237" t="str">
        <f t="shared" si="698"/>
        <v>983</v>
      </c>
      <c r="AD4203" s="237" t="str">
        <f t="shared" si="699"/>
        <v>0841</v>
      </c>
      <c r="AE4203" s="237" t="s">
        <v>9168</v>
      </c>
      <c r="AF4203" s="237" t="s">
        <v>17748</v>
      </c>
      <c r="AG4203" s="237" t="str">
        <f t="shared" si="700"/>
        <v>仙台市宮城野区原町二丁目４番50号</v>
      </c>
      <c r="AH4203" s="237" t="s">
        <v>17749</v>
      </c>
      <c r="AI4203" s="237" t="s">
        <v>17653</v>
      </c>
      <c r="AJ4203" s="237" t="s">
        <v>260</v>
      </c>
    </row>
    <row r="4204" spans="1:36">
      <c r="A4204" s="237" t="str">
        <f t="shared" si="692"/>
        <v>0455210518児童発達支援</v>
      </c>
      <c r="B4204" s="237" t="s">
        <v>17700</v>
      </c>
      <c r="C4204" s="237" t="s">
        <v>17701</v>
      </c>
      <c r="D4204" s="240" t="str">
        <f t="shared" si="693"/>
        <v>カブシキカイシャラテラルキッズ</v>
      </c>
      <c r="E4204" s="237" t="s">
        <v>7159</v>
      </c>
      <c r="F4204" s="237" t="str">
        <f t="shared" si="694"/>
        <v>980</v>
      </c>
      <c r="G4204" s="237" t="str">
        <f t="shared" si="695"/>
        <v>0013</v>
      </c>
      <c r="H4204" s="237" t="s">
        <v>17702</v>
      </c>
      <c r="I4204" s="237" t="str">
        <f t="shared" si="696"/>
        <v>仙台市青葉区花京院二丁目1-65花京院プラザ6F</v>
      </c>
      <c r="J4204" s="237" t="s">
        <v>17703</v>
      </c>
      <c r="K4204" s="237" t="s">
        <v>17704</v>
      </c>
      <c r="L4204" s="237" t="s">
        <v>339</v>
      </c>
      <c r="M4204" s="237" t="s">
        <v>17705</v>
      </c>
      <c r="N4204" s="237" t="s">
        <v>17733</v>
      </c>
      <c r="O4204" s="237" t="s">
        <v>17751</v>
      </c>
      <c r="P4204" s="237" t="s">
        <v>7607</v>
      </c>
      <c r="Q4204" s="237" t="s">
        <v>9168</v>
      </c>
      <c r="R4204" s="237" t="s">
        <v>17735</v>
      </c>
      <c r="S4204" s="237" t="s">
        <v>17736</v>
      </c>
      <c r="T4204" s="237" t="s">
        <v>17752</v>
      </c>
      <c r="U4204" s="237" t="s">
        <v>17753</v>
      </c>
      <c r="V4204" s="237" t="s">
        <v>112</v>
      </c>
      <c r="W4204" s="237" t="s">
        <v>15933</v>
      </c>
      <c r="X4204" s="237"/>
      <c r="Y4204" s="237" t="s">
        <v>17733</v>
      </c>
      <c r="Z4204" s="237" t="s">
        <v>17751</v>
      </c>
      <c r="AA4204" s="237" t="str">
        <f t="shared" si="697"/>
        <v>ワムナカノサカエ</v>
      </c>
      <c r="AB4204" s="237" t="s">
        <v>7607</v>
      </c>
      <c r="AC4204" s="237" t="str">
        <f t="shared" si="698"/>
        <v>983</v>
      </c>
      <c r="AD4204" s="237" t="str">
        <f t="shared" si="699"/>
        <v>0012</v>
      </c>
      <c r="AE4204" s="237" t="s">
        <v>9168</v>
      </c>
      <c r="AF4204" s="237" t="s">
        <v>17735</v>
      </c>
      <c r="AG4204" s="237" t="str">
        <f t="shared" si="700"/>
        <v>仙台市宮城野区出花三丁目28番地の６ファミーユ中野107号室</v>
      </c>
      <c r="AH4204" s="237" t="s">
        <v>17736</v>
      </c>
      <c r="AI4204" s="237" t="s">
        <v>17752</v>
      </c>
      <c r="AJ4204" s="237" t="s">
        <v>332</v>
      </c>
    </row>
    <row r="4205" spans="1:36">
      <c r="A4205" s="237" t="str">
        <f t="shared" si="692"/>
        <v>0455210518放課後等デイサービス</v>
      </c>
      <c r="B4205" s="237" t="s">
        <v>17700</v>
      </c>
      <c r="C4205" s="237" t="s">
        <v>17701</v>
      </c>
      <c r="D4205" s="240" t="str">
        <f t="shared" si="693"/>
        <v>カブシキカイシャラテラルキッズ</v>
      </c>
      <c r="E4205" s="237" t="s">
        <v>7159</v>
      </c>
      <c r="F4205" s="237" t="str">
        <f t="shared" si="694"/>
        <v>980</v>
      </c>
      <c r="G4205" s="237" t="str">
        <f t="shared" si="695"/>
        <v>0013</v>
      </c>
      <c r="H4205" s="237" t="s">
        <v>17702</v>
      </c>
      <c r="I4205" s="237" t="str">
        <f t="shared" si="696"/>
        <v>仙台市青葉区花京院二丁目1-65花京院プラザ6F</v>
      </c>
      <c r="J4205" s="237" t="s">
        <v>17703</v>
      </c>
      <c r="K4205" s="237" t="s">
        <v>17704</v>
      </c>
      <c r="L4205" s="237" t="s">
        <v>339</v>
      </c>
      <c r="M4205" s="237" t="s">
        <v>17705</v>
      </c>
      <c r="N4205" s="237" t="s">
        <v>17733</v>
      </c>
      <c r="O4205" s="237" t="s">
        <v>17751</v>
      </c>
      <c r="P4205" s="237" t="s">
        <v>7607</v>
      </c>
      <c r="Q4205" s="237" t="s">
        <v>9168</v>
      </c>
      <c r="R4205" s="237" t="s">
        <v>17735</v>
      </c>
      <c r="S4205" s="237" t="s">
        <v>17736</v>
      </c>
      <c r="T4205" s="237" t="s">
        <v>17752</v>
      </c>
      <c r="U4205" s="237" t="s">
        <v>17753</v>
      </c>
      <c r="V4205" s="237" t="s">
        <v>114</v>
      </c>
      <c r="W4205" s="237"/>
      <c r="X4205" s="237"/>
      <c r="Y4205" s="237" t="s">
        <v>17733</v>
      </c>
      <c r="Z4205" s="237" t="s">
        <v>17751</v>
      </c>
      <c r="AA4205" s="237" t="str">
        <f t="shared" si="697"/>
        <v>ワムナカノサカエ</v>
      </c>
      <c r="AB4205" s="237" t="s">
        <v>7607</v>
      </c>
      <c r="AC4205" s="237" t="str">
        <f t="shared" si="698"/>
        <v>983</v>
      </c>
      <c r="AD4205" s="237" t="str">
        <f t="shared" si="699"/>
        <v>0012</v>
      </c>
      <c r="AE4205" s="237" t="s">
        <v>9168</v>
      </c>
      <c r="AF4205" s="237" t="s">
        <v>17735</v>
      </c>
      <c r="AG4205" s="237" t="str">
        <f t="shared" si="700"/>
        <v>仙台市宮城野区出花三丁目28番地の６ファミーユ中野107号室</v>
      </c>
      <c r="AH4205" s="237" t="s">
        <v>17736</v>
      </c>
      <c r="AI4205" s="237" t="s">
        <v>17752</v>
      </c>
      <c r="AJ4205" s="237" t="s">
        <v>332</v>
      </c>
    </row>
    <row r="4206" spans="1:36">
      <c r="A4206" s="237" t="str">
        <f t="shared" si="692"/>
        <v>0455210534児童発達支援</v>
      </c>
      <c r="B4206" s="237" t="s">
        <v>8057</v>
      </c>
      <c r="C4206" s="237" t="s">
        <v>8058</v>
      </c>
      <c r="D4206" s="240" t="str">
        <f t="shared" si="693"/>
        <v>カブシキガイシャナカガワ</v>
      </c>
      <c r="E4206" s="237" t="s">
        <v>608</v>
      </c>
      <c r="F4206" s="237" t="str">
        <f t="shared" si="694"/>
        <v>980</v>
      </c>
      <c r="G4206" s="237" t="str">
        <f t="shared" si="695"/>
        <v>0003</v>
      </c>
      <c r="H4206" s="237" t="s">
        <v>8059</v>
      </c>
      <c r="I4206" s="237" t="str">
        <f t="shared" si="696"/>
        <v>仙台市青葉区小田原四丁目２番18号</v>
      </c>
      <c r="J4206" s="237" t="s">
        <v>8060</v>
      </c>
      <c r="K4206" s="237" t="s">
        <v>8061</v>
      </c>
      <c r="L4206" s="237" t="s">
        <v>339</v>
      </c>
      <c r="M4206" s="237" t="s">
        <v>8062</v>
      </c>
      <c r="N4206" s="237" t="s">
        <v>9993</v>
      </c>
      <c r="O4206" s="237" t="s">
        <v>9994</v>
      </c>
      <c r="P4206" s="237" t="s">
        <v>17713</v>
      </c>
      <c r="Q4206" s="237" t="s">
        <v>9168</v>
      </c>
      <c r="R4206" s="237" t="s">
        <v>17754</v>
      </c>
      <c r="S4206" s="237" t="s">
        <v>9996</v>
      </c>
      <c r="T4206" s="237" t="s">
        <v>9997</v>
      </c>
      <c r="U4206" s="237" t="s">
        <v>17755</v>
      </c>
      <c r="V4206" s="237" t="s">
        <v>112</v>
      </c>
      <c r="W4206" s="237" t="s">
        <v>15933</v>
      </c>
      <c r="X4206" s="237"/>
      <c r="Y4206" s="237" t="s">
        <v>9993</v>
      </c>
      <c r="Z4206" s="237" t="s">
        <v>9994</v>
      </c>
      <c r="AA4206" s="237" t="str">
        <f t="shared" si="697"/>
        <v>デイサービスナカガワ</v>
      </c>
      <c r="AB4206" s="237" t="s">
        <v>17713</v>
      </c>
      <c r="AC4206" s="237" t="str">
        <f t="shared" si="698"/>
        <v>983</v>
      </c>
      <c r="AD4206" s="237" t="str">
        <f t="shared" si="699"/>
        <v>0868</v>
      </c>
      <c r="AE4206" s="237" t="s">
        <v>9168</v>
      </c>
      <c r="AF4206" s="237" t="s">
        <v>17754</v>
      </c>
      <c r="AG4206" s="237" t="str">
        <f t="shared" si="700"/>
        <v>仙台市宮城野区鉄砲町中３番地４プラザ和光ビル１階</v>
      </c>
      <c r="AH4206" s="237" t="s">
        <v>9996</v>
      </c>
      <c r="AI4206" s="237" t="s">
        <v>9997</v>
      </c>
      <c r="AJ4206" s="237" t="s">
        <v>260</v>
      </c>
    </row>
    <row r="4207" spans="1:36">
      <c r="A4207" s="237" t="str">
        <f t="shared" si="692"/>
        <v>0455210534放課後等デイサービス</v>
      </c>
      <c r="B4207" s="237" t="s">
        <v>8057</v>
      </c>
      <c r="C4207" s="237" t="s">
        <v>8058</v>
      </c>
      <c r="D4207" s="240" t="str">
        <f t="shared" si="693"/>
        <v>カブシキガイシャナカガワ</v>
      </c>
      <c r="E4207" s="237" t="s">
        <v>608</v>
      </c>
      <c r="F4207" s="237" t="str">
        <f t="shared" si="694"/>
        <v>980</v>
      </c>
      <c r="G4207" s="237" t="str">
        <f t="shared" si="695"/>
        <v>0003</v>
      </c>
      <c r="H4207" s="237" t="s">
        <v>8059</v>
      </c>
      <c r="I4207" s="237" t="str">
        <f t="shared" si="696"/>
        <v>仙台市青葉区小田原四丁目２番18号</v>
      </c>
      <c r="J4207" s="237" t="s">
        <v>8060</v>
      </c>
      <c r="K4207" s="237" t="s">
        <v>8061</v>
      </c>
      <c r="L4207" s="237" t="s">
        <v>339</v>
      </c>
      <c r="M4207" s="237" t="s">
        <v>8062</v>
      </c>
      <c r="N4207" s="237" t="s">
        <v>9993</v>
      </c>
      <c r="O4207" s="237" t="s">
        <v>9994</v>
      </c>
      <c r="P4207" s="237" t="s">
        <v>17713</v>
      </c>
      <c r="Q4207" s="237" t="s">
        <v>9168</v>
      </c>
      <c r="R4207" s="237" t="s">
        <v>17754</v>
      </c>
      <c r="S4207" s="237" t="s">
        <v>9996</v>
      </c>
      <c r="T4207" s="237" t="s">
        <v>9997</v>
      </c>
      <c r="U4207" s="237" t="s">
        <v>17755</v>
      </c>
      <c r="V4207" s="237" t="s">
        <v>114</v>
      </c>
      <c r="W4207" s="237"/>
      <c r="X4207" s="237"/>
      <c r="Y4207" s="237" t="s">
        <v>9993</v>
      </c>
      <c r="Z4207" s="237" t="s">
        <v>9994</v>
      </c>
      <c r="AA4207" s="237" t="str">
        <f t="shared" si="697"/>
        <v>デイサービスナカガワ</v>
      </c>
      <c r="AB4207" s="237" t="s">
        <v>17713</v>
      </c>
      <c r="AC4207" s="237" t="str">
        <f t="shared" si="698"/>
        <v>983</v>
      </c>
      <c r="AD4207" s="237" t="str">
        <f t="shared" si="699"/>
        <v>0868</v>
      </c>
      <c r="AE4207" s="237" t="s">
        <v>9168</v>
      </c>
      <c r="AF4207" s="237" t="s">
        <v>17754</v>
      </c>
      <c r="AG4207" s="237" t="str">
        <f t="shared" si="700"/>
        <v>仙台市宮城野区鉄砲町中３番地４プラザ和光ビル１階</v>
      </c>
      <c r="AH4207" s="237" t="s">
        <v>9996</v>
      </c>
      <c r="AI4207" s="237" t="s">
        <v>9997</v>
      </c>
      <c r="AJ4207" s="237" t="s">
        <v>260</v>
      </c>
    </row>
    <row r="4208" spans="1:36">
      <c r="A4208" s="237" t="str">
        <f t="shared" si="692"/>
        <v>0455210542放課後等デイサービス</v>
      </c>
      <c r="B4208" s="237" t="s">
        <v>17756</v>
      </c>
      <c r="C4208" s="237" t="s">
        <v>17757</v>
      </c>
      <c r="D4208" s="240" t="str">
        <f t="shared" si="693"/>
        <v>カブシキカイシャグローブ</v>
      </c>
      <c r="E4208" s="237" t="s">
        <v>12456</v>
      </c>
      <c r="F4208" s="237" t="str">
        <f t="shared" si="694"/>
        <v>981</v>
      </c>
      <c r="G4208" s="237" t="str">
        <f t="shared" si="695"/>
        <v>3215</v>
      </c>
      <c r="H4208" s="237" t="s">
        <v>17758</v>
      </c>
      <c r="I4208" s="237" t="str">
        <f t="shared" si="696"/>
        <v>仙台市泉区北中山一丁目１番16号</v>
      </c>
      <c r="J4208" s="237" t="s">
        <v>17759</v>
      </c>
      <c r="K4208" s="237" t="s">
        <v>17760</v>
      </c>
      <c r="L4208" s="237" t="s">
        <v>339</v>
      </c>
      <c r="M4208" s="237" t="s">
        <v>17761</v>
      </c>
      <c r="N4208" s="237" t="s">
        <v>17719</v>
      </c>
      <c r="O4208" s="237" t="s">
        <v>17720</v>
      </c>
      <c r="P4208" s="237" t="s">
        <v>7492</v>
      </c>
      <c r="Q4208" s="237" t="s">
        <v>9168</v>
      </c>
      <c r="R4208" s="237" t="s">
        <v>17721</v>
      </c>
      <c r="S4208" s="237" t="s">
        <v>17722</v>
      </c>
      <c r="T4208" s="237" t="s">
        <v>17723</v>
      </c>
      <c r="U4208" s="237" t="s">
        <v>17762</v>
      </c>
      <c r="V4208" s="237" t="s">
        <v>114</v>
      </c>
      <c r="W4208" s="237"/>
      <c r="X4208" s="237"/>
      <c r="Y4208" s="237" t="s">
        <v>17719</v>
      </c>
      <c r="Z4208" s="237" t="s">
        <v>17720</v>
      </c>
      <c r="AA4208" s="237" t="str">
        <f t="shared" si="697"/>
        <v>ミライミヤギノ</v>
      </c>
      <c r="AB4208" s="237" t="s">
        <v>7492</v>
      </c>
      <c r="AC4208" s="237" t="str">
        <f t="shared" si="698"/>
        <v>983</v>
      </c>
      <c r="AD4208" s="237" t="str">
        <f t="shared" si="699"/>
        <v>0005</v>
      </c>
      <c r="AE4208" s="237" t="s">
        <v>9168</v>
      </c>
      <c r="AF4208" s="237" t="s">
        <v>17721</v>
      </c>
      <c r="AG4208" s="237" t="str">
        <f t="shared" si="700"/>
        <v>仙台市宮城野区福室一丁目８番20号</v>
      </c>
      <c r="AH4208" s="237" t="s">
        <v>17722</v>
      </c>
      <c r="AI4208" s="237" t="s">
        <v>17723</v>
      </c>
      <c r="AJ4208" s="237" t="s">
        <v>260</v>
      </c>
    </row>
    <row r="4209" spans="1:36">
      <c r="A4209" s="237" t="str">
        <f t="shared" si="692"/>
        <v>0455210559放課後等デイサービス</v>
      </c>
      <c r="B4209" s="237" t="s">
        <v>11954</v>
      </c>
      <c r="C4209" s="237" t="s">
        <v>11955</v>
      </c>
      <c r="D4209" s="240" t="str">
        <f t="shared" si="693"/>
        <v>カブシキガイシャジーピー　リミテッド</v>
      </c>
      <c r="E4209" s="237" t="s">
        <v>9242</v>
      </c>
      <c r="F4209" s="237" t="str">
        <f t="shared" si="694"/>
        <v>983</v>
      </c>
      <c r="G4209" s="237" t="str">
        <f t="shared" si="695"/>
        <v>0826</v>
      </c>
      <c r="H4209" s="237" t="s">
        <v>17763</v>
      </c>
      <c r="I4209" s="237" t="str">
        <f t="shared" si="696"/>
        <v>仙台市宮城野区鶴ヶ谷東4丁目21-1</v>
      </c>
      <c r="J4209" s="237" t="s">
        <v>17764</v>
      </c>
      <c r="K4209" s="237" t="s">
        <v>11958</v>
      </c>
      <c r="L4209" s="237" t="s">
        <v>339</v>
      </c>
      <c r="M4209" s="237" t="s">
        <v>11959</v>
      </c>
      <c r="N4209" s="237" t="s">
        <v>17765</v>
      </c>
      <c r="O4209" s="237" t="s">
        <v>17766</v>
      </c>
      <c r="P4209" s="237" t="s">
        <v>7832</v>
      </c>
      <c r="Q4209" s="237" t="s">
        <v>9168</v>
      </c>
      <c r="R4209" s="237" t="s">
        <v>17767</v>
      </c>
      <c r="S4209" s="237" t="s">
        <v>17768</v>
      </c>
      <c r="T4209" s="237" t="s">
        <v>17769</v>
      </c>
      <c r="U4209" s="237" t="s">
        <v>17770</v>
      </c>
      <c r="V4209" s="237" t="s">
        <v>114</v>
      </c>
      <c r="W4209" s="237"/>
      <c r="X4209" s="237"/>
      <c r="Y4209" s="237" t="s">
        <v>17771</v>
      </c>
      <c r="Z4209" s="237" t="s">
        <v>17772</v>
      </c>
      <c r="AA4209" s="237" t="str">
        <f t="shared" si="697"/>
        <v>Ｂｒｉｄｇｅツルガヤ</v>
      </c>
      <c r="AB4209" s="237" t="s">
        <v>7832</v>
      </c>
      <c r="AC4209" s="237" t="str">
        <f t="shared" si="698"/>
        <v>983</v>
      </c>
      <c r="AD4209" s="237" t="str">
        <f t="shared" si="699"/>
        <v>0824</v>
      </c>
      <c r="AE4209" s="237" t="s">
        <v>9168</v>
      </c>
      <c r="AF4209" s="237" t="s">
        <v>17773</v>
      </c>
      <c r="AG4209" s="237" t="str">
        <f t="shared" si="700"/>
        <v>仙台市宮城野区鶴ケ谷東四丁目21番地の１</v>
      </c>
      <c r="AH4209" s="237" t="s">
        <v>17768</v>
      </c>
      <c r="AI4209" s="237" t="s">
        <v>17769</v>
      </c>
      <c r="AJ4209" s="237" t="s">
        <v>260</v>
      </c>
    </row>
    <row r="4210" spans="1:36">
      <c r="A4210" s="237" t="str">
        <f t="shared" si="692"/>
        <v>0455210567児童発達支援</v>
      </c>
      <c r="B4210" s="237" t="s">
        <v>17774</v>
      </c>
      <c r="C4210" s="237" t="s">
        <v>17775</v>
      </c>
      <c r="D4210" s="240" t="str">
        <f t="shared" si="693"/>
        <v>ゴウドウカイシャアネモス</v>
      </c>
      <c r="E4210" s="237" t="s">
        <v>7492</v>
      </c>
      <c r="F4210" s="237" t="str">
        <f t="shared" si="694"/>
        <v>983</v>
      </c>
      <c r="G4210" s="237" t="str">
        <f t="shared" si="695"/>
        <v>0005</v>
      </c>
      <c r="H4210" s="237" t="s">
        <v>17776</v>
      </c>
      <c r="I4210" s="237" t="str">
        <f t="shared" si="696"/>
        <v>仙台市宮城野区福室七丁目４番11　エイユープラザ101</v>
      </c>
      <c r="J4210" s="237" t="s">
        <v>17777</v>
      </c>
      <c r="K4210" s="237" t="s">
        <v>17778</v>
      </c>
      <c r="L4210" s="237" t="s">
        <v>821</v>
      </c>
      <c r="M4210" s="237" t="s">
        <v>17779</v>
      </c>
      <c r="N4210" s="237" t="s">
        <v>17780</v>
      </c>
      <c r="O4210" s="237" t="s">
        <v>17781</v>
      </c>
      <c r="P4210" s="237" t="s">
        <v>7492</v>
      </c>
      <c r="Q4210" s="237" t="s">
        <v>9168</v>
      </c>
      <c r="R4210" s="237" t="s">
        <v>17782</v>
      </c>
      <c r="S4210" s="237" t="s">
        <v>17777</v>
      </c>
      <c r="T4210" s="237" t="s">
        <v>17778</v>
      </c>
      <c r="U4210" s="237" t="s">
        <v>17783</v>
      </c>
      <c r="V4210" s="237" t="s">
        <v>112</v>
      </c>
      <c r="W4210" s="237" t="s">
        <v>15933</v>
      </c>
      <c r="X4210" s="237"/>
      <c r="Y4210" s="237" t="s">
        <v>17780</v>
      </c>
      <c r="Z4210" s="237" t="s">
        <v>17781</v>
      </c>
      <c r="AA4210" s="237" t="str">
        <f t="shared" si="697"/>
        <v>コドモミライアイビー</v>
      </c>
      <c r="AB4210" s="237" t="s">
        <v>7492</v>
      </c>
      <c r="AC4210" s="237" t="str">
        <f t="shared" si="698"/>
        <v>983</v>
      </c>
      <c r="AD4210" s="237" t="str">
        <f t="shared" si="699"/>
        <v>0005</v>
      </c>
      <c r="AE4210" s="237" t="s">
        <v>9168</v>
      </c>
      <c r="AF4210" s="237" t="s">
        <v>17782</v>
      </c>
      <c r="AG4210" s="237" t="str">
        <f t="shared" si="700"/>
        <v>仙台市宮城野区福室七丁目４番11号エイユープラザ101</v>
      </c>
      <c r="AH4210" s="237" t="s">
        <v>17777</v>
      </c>
      <c r="AI4210" s="237" t="s">
        <v>17778</v>
      </c>
      <c r="AJ4210" s="237" t="s">
        <v>260</v>
      </c>
    </row>
    <row r="4211" spans="1:36">
      <c r="A4211" s="237" t="str">
        <f t="shared" si="692"/>
        <v>0455210567放課後等デイサービス</v>
      </c>
      <c r="B4211" s="237" t="s">
        <v>17774</v>
      </c>
      <c r="C4211" s="237" t="s">
        <v>17775</v>
      </c>
      <c r="D4211" s="240" t="str">
        <f t="shared" si="693"/>
        <v>ゴウドウカイシャアネモス</v>
      </c>
      <c r="E4211" s="237" t="s">
        <v>7492</v>
      </c>
      <c r="F4211" s="237" t="str">
        <f t="shared" si="694"/>
        <v>983</v>
      </c>
      <c r="G4211" s="237" t="str">
        <f t="shared" si="695"/>
        <v>0005</v>
      </c>
      <c r="H4211" s="237" t="s">
        <v>17776</v>
      </c>
      <c r="I4211" s="237" t="str">
        <f t="shared" si="696"/>
        <v>仙台市宮城野区福室七丁目４番11　エイユープラザ101</v>
      </c>
      <c r="J4211" s="237" t="s">
        <v>17777</v>
      </c>
      <c r="K4211" s="237" t="s">
        <v>17778</v>
      </c>
      <c r="L4211" s="237" t="s">
        <v>821</v>
      </c>
      <c r="M4211" s="237" t="s">
        <v>17779</v>
      </c>
      <c r="N4211" s="237" t="s">
        <v>17780</v>
      </c>
      <c r="O4211" s="237" t="s">
        <v>17781</v>
      </c>
      <c r="P4211" s="237" t="s">
        <v>7492</v>
      </c>
      <c r="Q4211" s="237" t="s">
        <v>9168</v>
      </c>
      <c r="R4211" s="237" t="s">
        <v>17782</v>
      </c>
      <c r="S4211" s="237" t="s">
        <v>17777</v>
      </c>
      <c r="T4211" s="237" t="s">
        <v>17778</v>
      </c>
      <c r="U4211" s="237" t="s">
        <v>17783</v>
      </c>
      <c r="V4211" s="237" t="s">
        <v>114</v>
      </c>
      <c r="W4211" s="237"/>
      <c r="X4211" s="237"/>
      <c r="Y4211" s="237" t="s">
        <v>17780</v>
      </c>
      <c r="Z4211" s="237" t="s">
        <v>17781</v>
      </c>
      <c r="AA4211" s="237" t="str">
        <f t="shared" si="697"/>
        <v>コドモミライアイビー</v>
      </c>
      <c r="AB4211" s="237" t="s">
        <v>7492</v>
      </c>
      <c r="AC4211" s="237" t="str">
        <f t="shared" si="698"/>
        <v>983</v>
      </c>
      <c r="AD4211" s="237" t="str">
        <f t="shared" si="699"/>
        <v>0005</v>
      </c>
      <c r="AE4211" s="237" t="s">
        <v>9168</v>
      </c>
      <c r="AF4211" s="237" t="s">
        <v>17782</v>
      </c>
      <c r="AG4211" s="237" t="str">
        <f t="shared" si="700"/>
        <v>仙台市宮城野区福室七丁目４番11号エイユープラザ101</v>
      </c>
      <c r="AH4211" s="237" t="s">
        <v>17777</v>
      </c>
      <c r="AI4211" s="237" t="s">
        <v>17778</v>
      </c>
      <c r="AJ4211" s="237" t="s">
        <v>260</v>
      </c>
    </row>
    <row r="4212" spans="1:36">
      <c r="A4212" s="237" t="str">
        <f t="shared" si="692"/>
        <v>0455210575放課後等デイサービス</v>
      </c>
      <c r="B4212" s="237" t="s">
        <v>17678</v>
      </c>
      <c r="C4212" s="237" t="s">
        <v>17679</v>
      </c>
      <c r="D4212" s="240" t="str">
        <f t="shared" si="693"/>
        <v>トクテイヒエイリカツドウホウジンゾウサンノイエ</v>
      </c>
      <c r="E4212" s="237" t="s">
        <v>9216</v>
      </c>
      <c r="F4212" s="237" t="str">
        <f t="shared" si="694"/>
        <v>983</v>
      </c>
      <c r="G4212" s="237" t="str">
        <f t="shared" si="695"/>
        <v>0803</v>
      </c>
      <c r="H4212" s="237" t="s">
        <v>17680</v>
      </c>
      <c r="I4212" s="237" t="str">
        <f t="shared" si="696"/>
        <v>仙台市宮城野区小田原三丁目４番25号</v>
      </c>
      <c r="J4212" s="237" t="s">
        <v>17681</v>
      </c>
      <c r="K4212" s="237" t="s">
        <v>17681</v>
      </c>
      <c r="L4212" s="237" t="s">
        <v>248</v>
      </c>
      <c r="M4212" s="237" t="s">
        <v>17683</v>
      </c>
      <c r="N4212" s="237" t="s">
        <v>17784</v>
      </c>
      <c r="O4212" s="237" t="s">
        <v>17785</v>
      </c>
      <c r="P4212" s="237" t="s">
        <v>9216</v>
      </c>
      <c r="Q4212" s="237" t="s">
        <v>9168</v>
      </c>
      <c r="R4212" s="237" t="s">
        <v>17786</v>
      </c>
      <c r="S4212" s="237" t="s">
        <v>17787</v>
      </c>
      <c r="T4212" s="237" t="s">
        <v>17788</v>
      </c>
      <c r="U4212" s="237" t="s">
        <v>17789</v>
      </c>
      <c r="V4212" s="237" t="s">
        <v>114</v>
      </c>
      <c r="W4212" s="237"/>
      <c r="X4212" s="237"/>
      <c r="Y4212" s="237" t="s">
        <v>17784</v>
      </c>
      <c r="Z4212" s="237" t="s">
        <v>17785</v>
      </c>
      <c r="AA4212" s="237" t="str">
        <f t="shared" si="697"/>
        <v>ゾウサンノイエ　シミズヌマ</v>
      </c>
      <c r="AB4212" s="237" t="s">
        <v>9216</v>
      </c>
      <c r="AC4212" s="237" t="str">
        <f t="shared" si="698"/>
        <v>983</v>
      </c>
      <c r="AD4212" s="237" t="str">
        <f t="shared" si="699"/>
        <v>0803</v>
      </c>
      <c r="AE4212" s="237" t="s">
        <v>9168</v>
      </c>
      <c r="AF4212" s="237" t="s">
        <v>17786</v>
      </c>
      <c r="AG4212" s="237" t="str">
        <f t="shared" si="700"/>
        <v>仙台市宮城野区小田原二丁目２番25号第２飯田コーポ106号</v>
      </c>
      <c r="AH4212" s="237" t="s">
        <v>17787</v>
      </c>
      <c r="AI4212" s="237" t="s">
        <v>17788</v>
      </c>
      <c r="AJ4212" s="237" t="s">
        <v>260</v>
      </c>
    </row>
    <row r="4213" spans="1:36">
      <c r="A4213" s="237" t="str">
        <f t="shared" si="692"/>
        <v>0455210583放課後等デイサービス</v>
      </c>
      <c r="B4213" s="237" t="s">
        <v>17790</v>
      </c>
      <c r="C4213" s="237" t="s">
        <v>17791</v>
      </c>
      <c r="D4213" s="240" t="str">
        <f t="shared" si="693"/>
        <v>カブシキガイシャＨ＆Ｓ　ＪＡＰＡＮ</v>
      </c>
      <c r="E4213" s="237" t="s">
        <v>9936</v>
      </c>
      <c r="F4213" s="237" t="str">
        <f t="shared" si="694"/>
        <v>983</v>
      </c>
      <c r="G4213" s="237" t="str">
        <f t="shared" si="695"/>
        <v>0013</v>
      </c>
      <c r="H4213" s="237" t="s">
        <v>17792</v>
      </c>
      <c r="I4213" s="237" t="str">
        <f t="shared" si="696"/>
        <v>仙台市宮城野区中野三丁目２番地の21</v>
      </c>
      <c r="J4213" s="237" t="s">
        <v>17793</v>
      </c>
      <c r="K4213" s="237" t="s">
        <v>17794</v>
      </c>
      <c r="L4213" s="237" t="s">
        <v>339</v>
      </c>
      <c r="M4213" s="237" t="s">
        <v>17795</v>
      </c>
      <c r="N4213" s="237" t="s">
        <v>17796</v>
      </c>
      <c r="O4213" s="237" t="s">
        <v>17797</v>
      </c>
      <c r="P4213" s="237" t="s">
        <v>9936</v>
      </c>
      <c r="Q4213" s="237" t="s">
        <v>9168</v>
      </c>
      <c r="R4213" s="237" t="s">
        <v>17792</v>
      </c>
      <c r="S4213" s="237" t="s">
        <v>17793</v>
      </c>
      <c r="T4213" s="237" t="s">
        <v>17794</v>
      </c>
      <c r="U4213" s="237" t="s">
        <v>17798</v>
      </c>
      <c r="V4213" s="237" t="s">
        <v>114</v>
      </c>
      <c r="W4213" s="237"/>
      <c r="X4213" s="237"/>
      <c r="Y4213" s="237" t="s">
        <v>17796</v>
      </c>
      <c r="Z4213" s="237" t="s">
        <v>17797</v>
      </c>
      <c r="AA4213" s="237" t="str">
        <f t="shared" si="697"/>
        <v>フォ～リ～フナカノ</v>
      </c>
      <c r="AB4213" s="237" t="s">
        <v>9936</v>
      </c>
      <c r="AC4213" s="237" t="str">
        <f t="shared" si="698"/>
        <v>983</v>
      </c>
      <c r="AD4213" s="237" t="str">
        <f t="shared" si="699"/>
        <v>0013</v>
      </c>
      <c r="AE4213" s="237" t="s">
        <v>9168</v>
      </c>
      <c r="AF4213" s="237" t="s">
        <v>17792</v>
      </c>
      <c r="AG4213" s="237" t="str">
        <f t="shared" si="700"/>
        <v>仙台市宮城野区中野三丁目２番地の21</v>
      </c>
      <c r="AH4213" s="237" t="s">
        <v>17793</v>
      </c>
      <c r="AI4213" s="237" t="s">
        <v>17794</v>
      </c>
      <c r="AJ4213" s="237" t="s">
        <v>260</v>
      </c>
    </row>
    <row r="4214" spans="1:36">
      <c r="A4214" s="237" t="str">
        <f t="shared" si="692"/>
        <v>0455210591放課後等デイサービス</v>
      </c>
      <c r="B4214" s="237" t="s">
        <v>17529</v>
      </c>
      <c r="C4214" s="237" t="s">
        <v>17530</v>
      </c>
      <c r="D4214" s="240" t="str">
        <f t="shared" si="693"/>
        <v>リーフラスカブシキガイシャ</v>
      </c>
      <c r="E4214" s="237" t="s">
        <v>17531</v>
      </c>
      <c r="F4214" s="237" t="str">
        <f t="shared" si="694"/>
        <v>150</v>
      </c>
      <c r="G4214" s="237" t="str">
        <f t="shared" si="695"/>
        <v>6017</v>
      </c>
      <c r="H4214" s="237" t="s">
        <v>17532</v>
      </c>
      <c r="I4214" s="237" t="str">
        <f t="shared" si="696"/>
        <v>東京都渋谷区恵比寿四丁目20番３号</v>
      </c>
      <c r="J4214" s="237" t="s">
        <v>17533</v>
      </c>
      <c r="K4214" s="237" t="s">
        <v>17534</v>
      </c>
      <c r="L4214" s="237" t="s">
        <v>339</v>
      </c>
      <c r="M4214" s="237" t="s">
        <v>17535</v>
      </c>
      <c r="N4214" s="237" t="s">
        <v>17799</v>
      </c>
      <c r="O4214" s="237" t="s">
        <v>17800</v>
      </c>
      <c r="P4214" s="237" t="s">
        <v>1380</v>
      </c>
      <c r="Q4214" s="237" t="s">
        <v>9168</v>
      </c>
      <c r="R4214" s="237" t="s">
        <v>17801</v>
      </c>
      <c r="S4214" s="237" t="s">
        <v>17802</v>
      </c>
      <c r="T4214" s="237" t="s">
        <v>17803</v>
      </c>
      <c r="U4214" s="237" t="s">
        <v>17804</v>
      </c>
      <c r="V4214" s="237" t="s">
        <v>114</v>
      </c>
      <c r="W4214" s="237"/>
      <c r="X4214" s="237"/>
      <c r="Y4214" s="237" t="s">
        <v>17799</v>
      </c>
      <c r="Z4214" s="237" t="s">
        <v>17800</v>
      </c>
      <c r="AA4214" s="237" t="str">
        <f t="shared" si="697"/>
        <v>リーフ　ヒガシセンダイ</v>
      </c>
      <c r="AB4214" s="237" t="s">
        <v>1380</v>
      </c>
      <c r="AC4214" s="237" t="str">
        <f t="shared" si="698"/>
        <v>983</v>
      </c>
      <c r="AD4214" s="237" t="str">
        <f t="shared" si="699"/>
        <v>0833</v>
      </c>
      <c r="AE4214" s="237" t="s">
        <v>9168</v>
      </c>
      <c r="AF4214" s="237" t="s">
        <v>17801</v>
      </c>
      <c r="AG4214" s="237" t="str">
        <f t="shared" si="700"/>
        <v>仙台市宮城野区東仙台二丁目17番５号ロックスビル１階</v>
      </c>
      <c r="AH4214" s="237" t="s">
        <v>17802</v>
      </c>
      <c r="AI4214" s="237" t="s">
        <v>17803</v>
      </c>
      <c r="AJ4214" s="237" t="s">
        <v>260</v>
      </c>
    </row>
    <row r="4215" spans="1:36">
      <c r="A4215" s="237" t="str">
        <f t="shared" si="692"/>
        <v>0455210609放課後等デイサービス</v>
      </c>
      <c r="B4215" s="237" t="s">
        <v>17805</v>
      </c>
      <c r="C4215" s="237" t="s">
        <v>17806</v>
      </c>
      <c r="D4215" s="240" t="str">
        <f t="shared" si="693"/>
        <v>カブシキガイシャ　エヌ　アスレチックス</v>
      </c>
      <c r="E4215" s="237" t="s">
        <v>12284</v>
      </c>
      <c r="F4215" s="237" t="str">
        <f t="shared" si="694"/>
        <v>981</v>
      </c>
      <c r="G4215" s="237" t="str">
        <f t="shared" si="695"/>
        <v>3213</v>
      </c>
      <c r="H4215" s="237" t="s">
        <v>17807</v>
      </c>
      <c r="I4215" s="237" t="str">
        <f t="shared" si="696"/>
        <v>仙台市泉区南中山一丁目28番地の18</v>
      </c>
      <c r="J4215" s="237" t="s">
        <v>17808</v>
      </c>
      <c r="K4215" s="237" t="s">
        <v>17809</v>
      </c>
      <c r="L4215" s="237" t="s">
        <v>339</v>
      </c>
      <c r="M4215" s="237" t="s">
        <v>17810</v>
      </c>
      <c r="N4215" s="237" t="s">
        <v>17811</v>
      </c>
      <c r="O4215" s="237" t="s">
        <v>17812</v>
      </c>
      <c r="P4215" s="237" t="s">
        <v>7832</v>
      </c>
      <c r="Q4215" s="237" t="s">
        <v>9168</v>
      </c>
      <c r="R4215" s="237" t="s">
        <v>17813</v>
      </c>
      <c r="S4215" s="237" t="s">
        <v>17814</v>
      </c>
      <c r="T4215" s="237" t="s">
        <v>17815</v>
      </c>
      <c r="U4215" s="237" t="s">
        <v>17816</v>
      </c>
      <c r="V4215" s="237" t="s">
        <v>114</v>
      </c>
      <c r="W4215" s="237"/>
      <c r="X4215" s="237"/>
      <c r="Y4215" s="237" t="s">
        <v>17811</v>
      </c>
      <c r="Z4215" s="237" t="s">
        <v>17812</v>
      </c>
      <c r="AA4215" s="237" t="str">
        <f t="shared" si="697"/>
        <v>アスレチックス　ジャム</v>
      </c>
      <c r="AB4215" s="237" t="s">
        <v>7832</v>
      </c>
      <c r="AC4215" s="237" t="str">
        <f t="shared" si="698"/>
        <v>983</v>
      </c>
      <c r="AD4215" s="237" t="str">
        <f t="shared" si="699"/>
        <v>0824</v>
      </c>
      <c r="AE4215" s="237" t="s">
        <v>9168</v>
      </c>
      <c r="AF4215" s="237" t="s">
        <v>17813</v>
      </c>
      <c r="AG4215" s="237" t="str">
        <f t="shared" si="700"/>
        <v>仙台市宮城野区鶴ケ谷七丁目10番7号</v>
      </c>
      <c r="AH4215" s="237" t="s">
        <v>17814</v>
      </c>
      <c r="AI4215" s="237" t="s">
        <v>17815</v>
      </c>
      <c r="AJ4215" s="237" t="s">
        <v>260</v>
      </c>
    </row>
    <row r="4216" spans="1:36">
      <c r="A4216" s="237" t="str">
        <f t="shared" si="692"/>
        <v>0455210617児童発達支援</v>
      </c>
      <c r="B4216" s="237" t="s">
        <v>15739</v>
      </c>
      <c r="C4216" s="237" t="s">
        <v>15740</v>
      </c>
      <c r="D4216" s="240" t="str">
        <f t="shared" si="693"/>
        <v>カブシキガイシャプリサート</v>
      </c>
      <c r="E4216" s="237" t="s">
        <v>10885</v>
      </c>
      <c r="F4216" s="237" t="str">
        <f t="shared" si="694"/>
        <v>984</v>
      </c>
      <c r="G4216" s="237" t="str">
        <f t="shared" si="695"/>
        <v>0835</v>
      </c>
      <c r="H4216" s="237" t="s">
        <v>15741</v>
      </c>
      <c r="I4216" s="237" t="str">
        <f t="shared" si="696"/>
        <v>仙台市若林区今泉一丁目６番２号</v>
      </c>
      <c r="J4216" s="237" t="s">
        <v>8158</v>
      </c>
      <c r="K4216" s="237" t="s">
        <v>15742</v>
      </c>
      <c r="L4216" s="237" t="s">
        <v>339</v>
      </c>
      <c r="M4216" s="237" t="s">
        <v>15743</v>
      </c>
      <c r="N4216" s="237" t="s">
        <v>17817</v>
      </c>
      <c r="O4216" s="237" t="s">
        <v>17818</v>
      </c>
      <c r="P4216" s="237" t="s">
        <v>17819</v>
      </c>
      <c r="Q4216" s="237" t="s">
        <v>9168</v>
      </c>
      <c r="R4216" s="237" t="s">
        <v>17820</v>
      </c>
      <c r="S4216" s="237" t="s">
        <v>17821</v>
      </c>
      <c r="T4216" s="237" t="s">
        <v>17822</v>
      </c>
      <c r="U4216" s="237" t="s">
        <v>17823</v>
      </c>
      <c r="V4216" s="237" t="s">
        <v>112</v>
      </c>
      <c r="W4216" s="237" t="s">
        <v>15933</v>
      </c>
      <c r="X4216" s="237"/>
      <c r="Y4216" s="237" t="s">
        <v>17817</v>
      </c>
      <c r="Z4216" s="237" t="s">
        <v>17818</v>
      </c>
      <c r="AA4216" s="237" t="str">
        <f t="shared" si="697"/>
        <v>モリノツグミリョウイクエン　シンデンヒガシエン</v>
      </c>
      <c r="AB4216" s="237" t="s">
        <v>17819</v>
      </c>
      <c r="AC4216" s="237" t="str">
        <f t="shared" si="698"/>
        <v>983</v>
      </c>
      <c r="AD4216" s="237" t="str">
        <f t="shared" si="699"/>
        <v>0039</v>
      </c>
      <c r="AE4216" s="237" t="s">
        <v>9168</v>
      </c>
      <c r="AF4216" s="237" t="s">
        <v>17820</v>
      </c>
      <c r="AG4216" s="237" t="str">
        <f t="shared" si="700"/>
        <v>仙台市宮城野区新田東一丁目１番２号　アスコット新田東１階</v>
      </c>
      <c r="AH4216" s="237" t="s">
        <v>17821</v>
      </c>
      <c r="AI4216" s="237" t="s">
        <v>17822</v>
      </c>
      <c r="AJ4216" s="237" t="s">
        <v>260</v>
      </c>
    </row>
    <row r="4217" spans="1:36">
      <c r="A4217" s="237" t="str">
        <f t="shared" si="692"/>
        <v>0455210617放課後等デイサービス</v>
      </c>
      <c r="B4217" s="237" t="s">
        <v>15739</v>
      </c>
      <c r="C4217" s="237" t="s">
        <v>15740</v>
      </c>
      <c r="D4217" s="240" t="str">
        <f t="shared" si="693"/>
        <v>カブシキガイシャプリサート</v>
      </c>
      <c r="E4217" s="237" t="s">
        <v>10885</v>
      </c>
      <c r="F4217" s="237" t="str">
        <f t="shared" si="694"/>
        <v>984</v>
      </c>
      <c r="G4217" s="237" t="str">
        <f t="shared" si="695"/>
        <v>0835</v>
      </c>
      <c r="H4217" s="237" t="s">
        <v>15741</v>
      </c>
      <c r="I4217" s="237" t="str">
        <f t="shared" si="696"/>
        <v>仙台市若林区今泉一丁目６番２号</v>
      </c>
      <c r="J4217" s="237" t="s">
        <v>8158</v>
      </c>
      <c r="K4217" s="237" t="s">
        <v>15742</v>
      </c>
      <c r="L4217" s="237" t="s">
        <v>339</v>
      </c>
      <c r="M4217" s="237" t="s">
        <v>15743</v>
      </c>
      <c r="N4217" s="237" t="s">
        <v>17817</v>
      </c>
      <c r="O4217" s="237" t="s">
        <v>17818</v>
      </c>
      <c r="P4217" s="237" t="s">
        <v>17819</v>
      </c>
      <c r="Q4217" s="237" t="s">
        <v>9168</v>
      </c>
      <c r="R4217" s="237" t="s">
        <v>17820</v>
      </c>
      <c r="S4217" s="237" t="s">
        <v>17821</v>
      </c>
      <c r="T4217" s="237" t="s">
        <v>17822</v>
      </c>
      <c r="U4217" s="237" t="s">
        <v>17823</v>
      </c>
      <c r="V4217" s="237" t="s">
        <v>114</v>
      </c>
      <c r="W4217" s="237"/>
      <c r="X4217" s="237"/>
      <c r="Y4217" s="237" t="s">
        <v>17817</v>
      </c>
      <c r="Z4217" s="237" t="s">
        <v>17818</v>
      </c>
      <c r="AA4217" s="237" t="str">
        <f t="shared" si="697"/>
        <v>モリノツグミリョウイクエン　シンデンヒガシエン</v>
      </c>
      <c r="AB4217" s="237" t="s">
        <v>17819</v>
      </c>
      <c r="AC4217" s="237" t="str">
        <f t="shared" si="698"/>
        <v>983</v>
      </c>
      <c r="AD4217" s="237" t="str">
        <f t="shared" si="699"/>
        <v>0039</v>
      </c>
      <c r="AE4217" s="237" t="s">
        <v>9168</v>
      </c>
      <c r="AF4217" s="237" t="s">
        <v>17820</v>
      </c>
      <c r="AG4217" s="237" t="str">
        <f t="shared" si="700"/>
        <v>仙台市宮城野区新田東一丁目１番２号　アスコット新田東１階</v>
      </c>
      <c r="AH4217" s="237" t="s">
        <v>17821</v>
      </c>
      <c r="AI4217" s="237" t="s">
        <v>17822</v>
      </c>
      <c r="AJ4217" s="237" t="s">
        <v>260</v>
      </c>
    </row>
    <row r="4218" spans="1:36">
      <c r="A4218" s="237" t="str">
        <f t="shared" si="692"/>
        <v>0455210625放課後等デイサービス</v>
      </c>
      <c r="B4218" s="237" t="s">
        <v>17824</v>
      </c>
      <c r="C4218" s="237" t="s">
        <v>17825</v>
      </c>
      <c r="D4218" s="240" t="str">
        <f t="shared" si="693"/>
        <v>トクテイヒエイリカツドウホウジンＰ・Ｃ・Ｓ</v>
      </c>
      <c r="E4218" s="237" t="s">
        <v>17826</v>
      </c>
      <c r="F4218" s="237" t="str">
        <f t="shared" si="694"/>
        <v>422</v>
      </c>
      <c r="G4218" s="237" t="str">
        <f t="shared" si="695"/>
        <v>8044</v>
      </c>
      <c r="H4218" s="237" t="s">
        <v>17827</v>
      </c>
      <c r="I4218" s="237" t="str">
        <f t="shared" si="696"/>
        <v>静岡県静岡市駿河区西脇903番地３</v>
      </c>
      <c r="J4218" s="237" t="s">
        <v>17828</v>
      </c>
      <c r="K4218" s="237" t="s">
        <v>17829</v>
      </c>
      <c r="L4218" s="237" t="s">
        <v>1466</v>
      </c>
      <c r="M4218" s="237" t="s">
        <v>17830</v>
      </c>
      <c r="N4218" s="237" t="s">
        <v>17831</v>
      </c>
      <c r="O4218" s="237" t="s">
        <v>17832</v>
      </c>
      <c r="P4218" s="237" t="s">
        <v>10143</v>
      </c>
      <c r="Q4218" s="237" t="s">
        <v>9168</v>
      </c>
      <c r="R4218" s="237" t="s">
        <v>17833</v>
      </c>
      <c r="S4218" s="237" t="s">
        <v>17834</v>
      </c>
      <c r="T4218" s="237" t="s">
        <v>17835</v>
      </c>
      <c r="U4218" s="237" t="s">
        <v>17836</v>
      </c>
      <c r="V4218" s="237" t="s">
        <v>114</v>
      </c>
      <c r="W4218" s="237"/>
      <c r="X4218" s="237"/>
      <c r="Y4218" s="237" t="s">
        <v>17831</v>
      </c>
      <c r="Z4218" s="237" t="s">
        <v>17832</v>
      </c>
      <c r="AA4218" s="237" t="str">
        <f t="shared" si="697"/>
        <v>ホウカゴトウデイサービス　キラキラ</v>
      </c>
      <c r="AB4218" s="237" t="s">
        <v>10143</v>
      </c>
      <c r="AC4218" s="237" t="str">
        <f t="shared" si="698"/>
        <v>983</v>
      </c>
      <c r="AD4218" s="237" t="str">
        <f t="shared" si="699"/>
        <v>0044</v>
      </c>
      <c r="AE4218" s="237" t="s">
        <v>9168</v>
      </c>
      <c r="AF4218" s="237" t="s">
        <v>17833</v>
      </c>
      <c r="AG4218" s="237" t="str">
        <f t="shared" si="700"/>
        <v>仙台市宮城野区宮千代三丁目９番地の10</v>
      </c>
      <c r="AH4218" s="237" t="s">
        <v>17834</v>
      </c>
      <c r="AI4218" s="237" t="s">
        <v>17835</v>
      </c>
      <c r="AJ4218" s="237" t="s">
        <v>260</v>
      </c>
    </row>
    <row r="4219" spans="1:36">
      <c r="A4219" s="237" t="str">
        <f t="shared" si="692"/>
        <v>0455210633児童発達支援</v>
      </c>
      <c r="B4219" s="237" t="s">
        <v>17837</v>
      </c>
      <c r="C4219" s="237" t="s">
        <v>17838</v>
      </c>
      <c r="D4219" s="240" t="str">
        <f t="shared" si="693"/>
        <v>カブシキカイシャｇｒｏｗｉｎｇ　ｗｏｒｋｓ</v>
      </c>
      <c r="E4219" s="237" t="s">
        <v>10655</v>
      </c>
      <c r="F4219" s="237" t="str">
        <f t="shared" si="694"/>
        <v>984</v>
      </c>
      <c r="G4219" s="237" t="str">
        <f t="shared" si="695"/>
        <v>0037</v>
      </c>
      <c r="H4219" s="237" t="s">
        <v>17839</v>
      </c>
      <c r="I4219" s="237" t="str">
        <f t="shared" si="696"/>
        <v>仙台市若林区蒲町29-15</v>
      </c>
      <c r="J4219" s="237" t="s">
        <v>17840</v>
      </c>
      <c r="K4219" s="237" t="s">
        <v>17841</v>
      </c>
      <c r="L4219" s="237" t="s">
        <v>339</v>
      </c>
      <c r="M4219" s="237" t="s">
        <v>17842</v>
      </c>
      <c r="N4219" s="237" t="s">
        <v>17843</v>
      </c>
      <c r="O4219" s="237" t="s">
        <v>17844</v>
      </c>
      <c r="P4219" s="237" t="s">
        <v>9452</v>
      </c>
      <c r="Q4219" s="237" t="s">
        <v>9168</v>
      </c>
      <c r="R4219" s="237" t="s">
        <v>17845</v>
      </c>
      <c r="S4219" s="237" t="s">
        <v>17846</v>
      </c>
      <c r="T4219" s="237" t="s">
        <v>17847</v>
      </c>
      <c r="U4219" s="237" t="s">
        <v>17848</v>
      </c>
      <c r="V4219" s="237" t="s">
        <v>112</v>
      </c>
      <c r="W4219" s="237" t="s">
        <v>15933</v>
      </c>
      <c r="X4219" s="237"/>
      <c r="Y4219" s="237" t="s">
        <v>17843</v>
      </c>
      <c r="Z4219" s="237" t="s">
        <v>17844</v>
      </c>
      <c r="AA4219" s="237" t="str">
        <f t="shared" si="697"/>
        <v>グリーン</v>
      </c>
      <c r="AB4219" s="237" t="s">
        <v>9452</v>
      </c>
      <c r="AC4219" s="237" t="str">
        <f t="shared" si="698"/>
        <v>983</v>
      </c>
      <c r="AD4219" s="237" t="str">
        <f t="shared" si="699"/>
        <v>0823</v>
      </c>
      <c r="AE4219" s="237" t="s">
        <v>9168</v>
      </c>
      <c r="AF4219" s="237" t="s">
        <v>17845</v>
      </c>
      <c r="AG4219" s="237" t="str">
        <f t="shared" si="700"/>
        <v>仙台市宮城野区燕沢一丁目19番5号　２階</v>
      </c>
      <c r="AH4219" s="237" t="s">
        <v>17849</v>
      </c>
      <c r="AI4219" s="237" t="s">
        <v>17847</v>
      </c>
      <c r="AJ4219" s="237" t="s">
        <v>260</v>
      </c>
    </row>
    <row r="4220" spans="1:36">
      <c r="A4220" s="237" t="str">
        <f t="shared" si="692"/>
        <v>0455210633放課後等デイサービス</v>
      </c>
      <c r="B4220" s="237" t="s">
        <v>17837</v>
      </c>
      <c r="C4220" s="237" t="s">
        <v>17838</v>
      </c>
      <c r="D4220" s="240" t="str">
        <f t="shared" si="693"/>
        <v>カブシキカイシャｇｒｏｗｉｎｇ　ｗｏｒｋｓ</v>
      </c>
      <c r="E4220" s="237" t="s">
        <v>10655</v>
      </c>
      <c r="F4220" s="237" t="str">
        <f t="shared" si="694"/>
        <v>984</v>
      </c>
      <c r="G4220" s="237" t="str">
        <f t="shared" si="695"/>
        <v>0037</v>
      </c>
      <c r="H4220" s="237" t="s">
        <v>17839</v>
      </c>
      <c r="I4220" s="237" t="str">
        <f t="shared" si="696"/>
        <v>仙台市若林区蒲町29-15</v>
      </c>
      <c r="J4220" s="237" t="s">
        <v>17840</v>
      </c>
      <c r="K4220" s="237" t="s">
        <v>17841</v>
      </c>
      <c r="L4220" s="237" t="s">
        <v>339</v>
      </c>
      <c r="M4220" s="237" t="s">
        <v>17842</v>
      </c>
      <c r="N4220" s="237" t="s">
        <v>17843</v>
      </c>
      <c r="O4220" s="237" t="s">
        <v>17844</v>
      </c>
      <c r="P4220" s="237" t="s">
        <v>9452</v>
      </c>
      <c r="Q4220" s="237" t="s">
        <v>9168</v>
      </c>
      <c r="R4220" s="237" t="s">
        <v>17845</v>
      </c>
      <c r="S4220" s="237" t="s">
        <v>17846</v>
      </c>
      <c r="T4220" s="237" t="s">
        <v>17847</v>
      </c>
      <c r="U4220" s="237" t="s">
        <v>17848</v>
      </c>
      <c r="V4220" s="237" t="s">
        <v>114</v>
      </c>
      <c r="W4220" s="237"/>
      <c r="X4220" s="237"/>
      <c r="Y4220" s="237" t="s">
        <v>17843</v>
      </c>
      <c r="Z4220" s="237" t="s">
        <v>17844</v>
      </c>
      <c r="AA4220" s="237" t="str">
        <f t="shared" si="697"/>
        <v>グリーン</v>
      </c>
      <c r="AB4220" s="237" t="s">
        <v>9452</v>
      </c>
      <c r="AC4220" s="237" t="str">
        <f t="shared" si="698"/>
        <v>983</v>
      </c>
      <c r="AD4220" s="237" t="str">
        <f t="shared" si="699"/>
        <v>0823</v>
      </c>
      <c r="AE4220" s="237" t="s">
        <v>9168</v>
      </c>
      <c r="AF4220" s="237" t="s">
        <v>17845</v>
      </c>
      <c r="AG4220" s="237" t="str">
        <f t="shared" si="700"/>
        <v>仙台市宮城野区燕沢一丁目19番5号　２階</v>
      </c>
      <c r="AH4220" s="237" t="s">
        <v>17849</v>
      </c>
      <c r="AI4220" s="237" t="s">
        <v>17847</v>
      </c>
      <c r="AJ4220" s="237" t="s">
        <v>260</v>
      </c>
    </row>
    <row r="4221" spans="1:36">
      <c r="A4221" s="237" t="str">
        <f t="shared" si="692"/>
        <v>0455210641児童発達支援</v>
      </c>
      <c r="B4221" s="237" t="s">
        <v>8900</v>
      </c>
      <c r="C4221" s="237" t="s">
        <v>17089</v>
      </c>
      <c r="D4221" s="240" t="str">
        <f t="shared" si="693"/>
        <v>カブシキカイシャクラ・ゼミ</v>
      </c>
      <c r="E4221" s="237" t="s">
        <v>8902</v>
      </c>
      <c r="F4221" s="237" t="str">
        <f t="shared" si="694"/>
        <v>430</v>
      </c>
      <c r="G4221" s="237" t="str">
        <f t="shared" si="695"/>
        <v>0944</v>
      </c>
      <c r="H4221" s="237" t="s">
        <v>8903</v>
      </c>
      <c r="I4221" s="237" t="str">
        <f t="shared" si="696"/>
        <v>静岡県浜松市中区田町230番地の15</v>
      </c>
      <c r="J4221" s="237" t="s">
        <v>8904</v>
      </c>
      <c r="K4221" s="237" t="s">
        <v>8905</v>
      </c>
      <c r="L4221" s="237" t="s">
        <v>339</v>
      </c>
      <c r="M4221" s="237" t="s">
        <v>8906</v>
      </c>
      <c r="N4221" s="237" t="s">
        <v>17850</v>
      </c>
      <c r="O4221" s="237" t="s">
        <v>17851</v>
      </c>
      <c r="P4221" s="237" t="s">
        <v>9936</v>
      </c>
      <c r="Q4221" s="237" t="s">
        <v>9168</v>
      </c>
      <c r="R4221" s="237" t="s">
        <v>17852</v>
      </c>
      <c r="S4221" s="237" t="s">
        <v>17853</v>
      </c>
      <c r="T4221" s="237" t="s">
        <v>17853</v>
      </c>
      <c r="U4221" s="237" t="s">
        <v>17854</v>
      </c>
      <c r="V4221" s="237" t="s">
        <v>112</v>
      </c>
      <c r="W4221" s="237" t="s">
        <v>15933</v>
      </c>
      <c r="X4221" s="237"/>
      <c r="Y4221" s="237" t="s">
        <v>17850</v>
      </c>
      <c r="Z4221" s="237" t="s">
        <v>17851</v>
      </c>
      <c r="AA4221" s="237" t="str">
        <f t="shared" si="697"/>
        <v>コドモサポートキョウシツ「クラ・ゼミ」センダイナカノコウ</v>
      </c>
      <c r="AB4221" s="237" t="s">
        <v>9936</v>
      </c>
      <c r="AC4221" s="237" t="str">
        <f t="shared" si="698"/>
        <v>983</v>
      </c>
      <c r="AD4221" s="237" t="str">
        <f t="shared" si="699"/>
        <v>0013</v>
      </c>
      <c r="AE4221" s="237" t="s">
        <v>9168</v>
      </c>
      <c r="AF4221" s="237" t="s">
        <v>17852</v>
      </c>
      <c r="AG4221" s="237" t="str">
        <f t="shared" si="700"/>
        <v>仙台市宮城野区中野一丁目４番地の９　103</v>
      </c>
      <c r="AH4221" s="237" t="s">
        <v>17853</v>
      </c>
      <c r="AI4221" s="237" t="s">
        <v>17853</v>
      </c>
      <c r="AJ4221" s="237" t="s">
        <v>260</v>
      </c>
    </row>
    <row r="4222" spans="1:36">
      <c r="A4222" s="237" t="str">
        <f t="shared" si="692"/>
        <v>0455210641放課後等デイサービス</v>
      </c>
      <c r="B4222" s="237" t="s">
        <v>8900</v>
      </c>
      <c r="C4222" s="237" t="s">
        <v>17089</v>
      </c>
      <c r="D4222" s="240" t="str">
        <f t="shared" si="693"/>
        <v>カブシキカイシャクラ・ゼミ</v>
      </c>
      <c r="E4222" s="237" t="s">
        <v>8902</v>
      </c>
      <c r="F4222" s="237" t="str">
        <f t="shared" si="694"/>
        <v>430</v>
      </c>
      <c r="G4222" s="237" t="str">
        <f t="shared" si="695"/>
        <v>0944</v>
      </c>
      <c r="H4222" s="237" t="s">
        <v>8903</v>
      </c>
      <c r="I4222" s="237" t="str">
        <f t="shared" si="696"/>
        <v>静岡県浜松市中区田町230番地の15</v>
      </c>
      <c r="J4222" s="237" t="s">
        <v>8904</v>
      </c>
      <c r="K4222" s="237" t="s">
        <v>8905</v>
      </c>
      <c r="L4222" s="237" t="s">
        <v>339</v>
      </c>
      <c r="M4222" s="237" t="s">
        <v>8906</v>
      </c>
      <c r="N4222" s="237" t="s">
        <v>17850</v>
      </c>
      <c r="O4222" s="237" t="s">
        <v>17851</v>
      </c>
      <c r="P4222" s="237" t="s">
        <v>9936</v>
      </c>
      <c r="Q4222" s="237" t="s">
        <v>9168</v>
      </c>
      <c r="R4222" s="237" t="s">
        <v>17852</v>
      </c>
      <c r="S4222" s="237" t="s">
        <v>17853</v>
      </c>
      <c r="T4222" s="237" t="s">
        <v>17853</v>
      </c>
      <c r="U4222" s="237" t="s">
        <v>17854</v>
      </c>
      <c r="V4222" s="237" t="s">
        <v>114</v>
      </c>
      <c r="W4222" s="237"/>
      <c r="X4222" s="237"/>
      <c r="Y4222" s="237" t="s">
        <v>17850</v>
      </c>
      <c r="Z4222" s="237" t="s">
        <v>17851</v>
      </c>
      <c r="AA4222" s="237" t="str">
        <f t="shared" si="697"/>
        <v>コドモサポートキョウシツ「クラ・ゼミ」センダイナカノコウ</v>
      </c>
      <c r="AB4222" s="237" t="s">
        <v>9936</v>
      </c>
      <c r="AC4222" s="237" t="str">
        <f t="shared" si="698"/>
        <v>983</v>
      </c>
      <c r="AD4222" s="237" t="str">
        <f t="shared" si="699"/>
        <v>0013</v>
      </c>
      <c r="AE4222" s="237" t="s">
        <v>9168</v>
      </c>
      <c r="AF4222" s="237" t="s">
        <v>17852</v>
      </c>
      <c r="AG4222" s="237" t="str">
        <f t="shared" si="700"/>
        <v>仙台市宮城野区中野一丁目４番地の９　103</v>
      </c>
      <c r="AH4222" s="237" t="s">
        <v>17853</v>
      </c>
      <c r="AI4222" s="237" t="s">
        <v>17853</v>
      </c>
      <c r="AJ4222" s="237" t="s">
        <v>260</v>
      </c>
    </row>
    <row r="4223" spans="1:36">
      <c r="A4223" s="237" t="str">
        <f t="shared" si="692"/>
        <v>0455210658放課後等デイサービス</v>
      </c>
      <c r="B4223" s="237" t="s">
        <v>17756</v>
      </c>
      <c r="C4223" s="237" t="s">
        <v>17757</v>
      </c>
      <c r="D4223" s="240" t="str">
        <f t="shared" si="693"/>
        <v>カブシキカイシャグローブ</v>
      </c>
      <c r="E4223" s="237" t="s">
        <v>12456</v>
      </c>
      <c r="F4223" s="237" t="str">
        <f t="shared" si="694"/>
        <v>981</v>
      </c>
      <c r="G4223" s="237" t="str">
        <f t="shared" si="695"/>
        <v>3215</v>
      </c>
      <c r="H4223" s="237" t="s">
        <v>17758</v>
      </c>
      <c r="I4223" s="237" t="str">
        <f t="shared" si="696"/>
        <v>仙台市泉区北中山一丁目１番16号</v>
      </c>
      <c r="J4223" s="237" t="s">
        <v>17759</v>
      </c>
      <c r="K4223" s="237" t="s">
        <v>17760</v>
      </c>
      <c r="L4223" s="237" t="s">
        <v>339</v>
      </c>
      <c r="M4223" s="237" t="s">
        <v>17761</v>
      </c>
      <c r="N4223" s="237" t="s">
        <v>17855</v>
      </c>
      <c r="O4223" s="237" t="s">
        <v>17856</v>
      </c>
      <c r="P4223" s="237" t="s">
        <v>9754</v>
      </c>
      <c r="Q4223" s="237" t="s">
        <v>9168</v>
      </c>
      <c r="R4223" s="237" t="s">
        <v>17857</v>
      </c>
      <c r="S4223" s="237" t="s">
        <v>17858</v>
      </c>
      <c r="T4223" s="237" t="s">
        <v>17859</v>
      </c>
      <c r="U4223" s="237" t="s">
        <v>17860</v>
      </c>
      <c r="V4223" s="237" t="s">
        <v>114</v>
      </c>
      <c r="W4223" s="237"/>
      <c r="X4223" s="237"/>
      <c r="Y4223" s="237" t="s">
        <v>17855</v>
      </c>
      <c r="Z4223" s="237" t="s">
        <v>17856</v>
      </c>
      <c r="AA4223" s="237" t="str">
        <f t="shared" si="697"/>
        <v>ルフレミヤギノ</v>
      </c>
      <c r="AB4223" s="237" t="s">
        <v>9754</v>
      </c>
      <c r="AC4223" s="237" t="str">
        <f t="shared" si="698"/>
        <v>983</v>
      </c>
      <c r="AD4223" s="237" t="str">
        <f t="shared" si="699"/>
        <v>0024</v>
      </c>
      <c r="AE4223" s="237" t="s">
        <v>9168</v>
      </c>
      <c r="AF4223" s="237" t="s">
        <v>17857</v>
      </c>
      <c r="AG4223" s="237" t="str">
        <f t="shared" si="700"/>
        <v>仙台市宮城野区鶴巻一丁目22番50号　103</v>
      </c>
      <c r="AH4223" s="237" t="s">
        <v>17858</v>
      </c>
      <c r="AI4223" s="237" t="s">
        <v>17859</v>
      </c>
      <c r="AJ4223" s="237" t="s">
        <v>260</v>
      </c>
    </row>
    <row r="4224" spans="1:36">
      <c r="A4224" s="237" t="str">
        <f t="shared" si="692"/>
        <v>0455210666放課後等デイサービス</v>
      </c>
      <c r="B4224" s="237" t="s">
        <v>17009</v>
      </c>
      <c r="C4224" s="237" t="s">
        <v>17010</v>
      </c>
      <c r="D4224" s="240" t="str">
        <f t="shared" si="693"/>
        <v>カブシキガイシャカルミア</v>
      </c>
      <c r="E4224" s="237" t="s">
        <v>12345</v>
      </c>
      <c r="F4224" s="237" t="str">
        <f t="shared" si="694"/>
        <v>981</v>
      </c>
      <c r="G4224" s="237" t="str">
        <f t="shared" si="695"/>
        <v>3111</v>
      </c>
      <c r="H4224" s="237" t="s">
        <v>17861</v>
      </c>
      <c r="I4224" s="237" t="str">
        <f t="shared" si="696"/>
        <v>仙台市泉区松森字沢目14番地の２</v>
      </c>
      <c r="J4224" s="237" t="s">
        <v>17011</v>
      </c>
      <c r="K4224" s="237" t="s">
        <v>15302</v>
      </c>
      <c r="L4224" s="237" t="s">
        <v>339</v>
      </c>
      <c r="M4224" s="237" t="s">
        <v>15303</v>
      </c>
      <c r="N4224" s="237" t="s">
        <v>17862</v>
      </c>
      <c r="O4224" s="237" t="s">
        <v>17863</v>
      </c>
      <c r="P4224" s="237" t="s">
        <v>1294</v>
      </c>
      <c r="Q4224" s="237" t="s">
        <v>9168</v>
      </c>
      <c r="R4224" s="237" t="s">
        <v>17864</v>
      </c>
      <c r="S4224" s="237" t="s">
        <v>17865</v>
      </c>
      <c r="T4224" s="237" t="s">
        <v>17866</v>
      </c>
      <c r="U4224" s="237" t="s">
        <v>17867</v>
      </c>
      <c r="V4224" s="237" t="s">
        <v>114</v>
      </c>
      <c r="W4224" s="237"/>
      <c r="X4224" s="237"/>
      <c r="Y4224" s="237" t="s">
        <v>17862</v>
      </c>
      <c r="Z4224" s="237" t="s">
        <v>17863</v>
      </c>
      <c r="AA4224" s="237" t="str">
        <f t="shared" si="697"/>
        <v>ホウカゴトウデイサービス（ジュウショウシンシンショウガイジ）モリノヒロ）</v>
      </c>
      <c r="AB4224" s="237" t="s">
        <v>1294</v>
      </c>
      <c r="AC4224" s="237" t="str">
        <f t="shared" si="698"/>
        <v>983</v>
      </c>
      <c r="AD4224" s="237" t="str">
        <f t="shared" si="699"/>
        <v>0836</v>
      </c>
      <c r="AE4224" s="237" t="s">
        <v>9168</v>
      </c>
      <c r="AF4224" s="237" t="s">
        <v>17864</v>
      </c>
      <c r="AG4224" s="237" t="str">
        <f t="shared" si="700"/>
        <v>仙台市宮城野区幸町二丁目22番37号</v>
      </c>
      <c r="AH4224" s="237" t="s">
        <v>17865</v>
      </c>
      <c r="AI4224" s="237" t="s">
        <v>17866</v>
      </c>
      <c r="AJ4224" s="237" t="s">
        <v>260</v>
      </c>
    </row>
    <row r="4225" spans="1:36">
      <c r="A4225" s="237" t="str">
        <f t="shared" si="692"/>
        <v>0455210674放課後等デイサービス</v>
      </c>
      <c r="B4225" s="237" t="s">
        <v>17824</v>
      </c>
      <c r="C4225" s="237" t="s">
        <v>17825</v>
      </c>
      <c r="D4225" s="240" t="str">
        <f t="shared" si="693"/>
        <v>トクテイヒエイリカツドウホウジンＰ・Ｃ・Ｓ</v>
      </c>
      <c r="E4225" s="237" t="s">
        <v>17826</v>
      </c>
      <c r="F4225" s="237" t="str">
        <f t="shared" si="694"/>
        <v>422</v>
      </c>
      <c r="G4225" s="237" t="str">
        <f t="shared" si="695"/>
        <v>8044</v>
      </c>
      <c r="H4225" s="237" t="s">
        <v>17827</v>
      </c>
      <c r="I4225" s="237" t="str">
        <f t="shared" si="696"/>
        <v>静岡県静岡市駿河区西脇903番地３</v>
      </c>
      <c r="J4225" s="237" t="s">
        <v>17828</v>
      </c>
      <c r="K4225" s="237" t="s">
        <v>17829</v>
      </c>
      <c r="L4225" s="237" t="s">
        <v>1466</v>
      </c>
      <c r="M4225" s="237" t="s">
        <v>17830</v>
      </c>
      <c r="N4225" s="237" t="s">
        <v>17868</v>
      </c>
      <c r="O4225" s="237" t="s">
        <v>17869</v>
      </c>
      <c r="P4225" s="237" t="s">
        <v>1380</v>
      </c>
      <c r="Q4225" s="237" t="s">
        <v>9168</v>
      </c>
      <c r="R4225" s="237" t="s">
        <v>17870</v>
      </c>
      <c r="S4225" s="237" t="s">
        <v>17871</v>
      </c>
      <c r="T4225" s="237" t="s">
        <v>17872</v>
      </c>
      <c r="U4225" s="237" t="s">
        <v>17873</v>
      </c>
      <c r="V4225" s="237" t="s">
        <v>114</v>
      </c>
      <c r="W4225" s="237"/>
      <c r="X4225" s="237"/>
      <c r="Y4225" s="237" t="s">
        <v>17868</v>
      </c>
      <c r="Z4225" s="237" t="s">
        <v>17869</v>
      </c>
      <c r="AA4225" s="237" t="str">
        <f t="shared" si="697"/>
        <v>ホウカゴトウデイサービス　キラキラヒガシセンダイ</v>
      </c>
      <c r="AB4225" s="237" t="s">
        <v>1380</v>
      </c>
      <c r="AC4225" s="237" t="str">
        <f t="shared" si="698"/>
        <v>983</v>
      </c>
      <c r="AD4225" s="237" t="str">
        <f t="shared" si="699"/>
        <v>0833</v>
      </c>
      <c r="AE4225" s="237" t="s">
        <v>9168</v>
      </c>
      <c r="AF4225" s="237" t="s">
        <v>17870</v>
      </c>
      <c r="AG4225" s="237" t="str">
        <f t="shared" si="700"/>
        <v>仙台市宮城野区東仙台五丁目20番34号</v>
      </c>
      <c r="AH4225" s="237" t="s">
        <v>17871</v>
      </c>
      <c r="AI4225" s="237" t="s">
        <v>17872</v>
      </c>
      <c r="AJ4225" s="237" t="s">
        <v>260</v>
      </c>
    </row>
    <row r="4226" spans="1:36">
      <c r="A4226" s="237" t="str">
        <f t="shared" si="692"/>
        <v>0455300657児童発達支援</v>
      </c>
      <c r="B4226" s="237" t="s">
        <v>6865</v>
      </c>
      <c r="C4226" s="237" t="s">
        <v>6866</v>
      </c>
      <c r="D4226" s="240" t="str">
        <f t="shared" si="693"/>
        <v>センダイシ</v>
      </c>
      <c r="E4226" s="237" t="s">
        <v>6867</v>
      </c>
      <c r="F4226" s="237" t="str">
        <f t="shared" si="694"/>
        <v>980</v>
      </c>
      <c r="G4226" s="237" t="str">
        <f t="shared" si="695"/>
        <v>8671</v>
      </c>
      <c r="H4226" s="237" t="s">
        <v>17220</v>
      </c>
      <c r="I4226" s="237" t="str">
        <f t="shared" si="696"/>
        <v>仙台市青葉区国分町３丁目７－１</v>
      </c>
      <c r="J4226" s="237" t="s">
        <v>17221</v>
      </c>
      <c r="K4226" s="237" t="s">
        <v>6870</v>
      </c>
      <c r="L4226" s="237" t="s">
        <v>323</v>
      </c>
      <c r="M4226" s="237" t="s">
        <v>6871</v>
      </c>
      <c r="N4226" s="237" t="s">
        <v>10246</v>
      </c>
      <c r="O4226" s="237" t="s">
        <v>10247</v>
      </c>
      <c r="P4226" s="237" t="s">
        <v>7279</v>
      </c>
      <c r="Q4226" s="237" t="s">
        <v>9428</v>
      </c>
      <c r="R4226" s="237" t="s">
        <v>17874</v>
      </c>
      <c r="S4226" s="237" t="s">
        <v>17875</v>
      </c>
      <c r="T4226" s="237" t="s">
        <v>17875</v>
      </c>
      <c r="U4226" s="237" t="s">
        <v>17876</v>
      </c>
      <c r="V4226" s="237" t="s">
        <v>112</v>
      </c>
      <c r="W4226" s="237" t="s">
        <v>16319</v>
      </c>
      <c r="X4226" s="237"/>
      <c r="Y4226" s="237" t="s">
        <v>10246</v>
      </c>
      <c r="Z4226" s="237" t="s">
        <v>10247</v>
      </c>
      <c r="AA4226" s="237" t="str">
        <f t="shared" si="697"/>
        <v>センダイシカミイイダタンポポホーム</v>
      </c>
      <c r="AB4226" s="237" t="s">
        <v>7279</v>
      </c>
      <c r="AC4226" s="237" t="str">
        <f t="shared" si="698"/>
        <v>984</v>
      </c>
      <c r="AD4226" s="237" t="str">
        <f t="shared" si="699"/>
        <v>0838</v>
      </c>
      <c r="AE4226" s="237" t="s">
        <v>9428</v>
      </c>
      <c r="AF4226" s="237" t="s">
        <v>17874</v>
      </c>
      <c r="AG4226" s="237" t="str">
        <f t="shared" si="700"/>
        <v>仙台市若林区上飯田三丁目27番23号</v>
      </c>
      <c r="AH4226" s="237" t="s">
        <v>17875</v>
      </c>
      <c r="AI4226" s="237" t="s">
        <v>17875</v>
      </c>
      <c r="AJ4226" s="237" t="s">
        <v>260</v>
      </c>
    </row>
    <row r="4227" spans="1:36">
      <c r="A4227" s="237" t="str">
        <f t="shared" si="692"/>
        <v>0455300665放課後等デイサービス</v>
      </c>
      <c r="B4227" s="237" t="s">
        <v>6865</v>
      </c>
      <c r="C4227" s="237" t="s">
        <v>6866</v>
      </c>
      <c r="D4227" s="240" t="str">
        <f t="shared" si="693"/>
        <v>センダイシ</v>
      </c>
      <c r="E4227" s="237" t="s">
        <v>6867</v>
      </c>
      <c r="F4227" s="237" t="str">
        <f t="shared" si="694"/>
        <v>980</v>
      </c>
      <c r="G4227" s="237" t="str">
        <f t="shared" si="695"/>
        <v>8671</v>
      </c>
      <c r="H4227" s="237" t="s">
        <v>17220</v>
      </c>
      <c r="I4227" s="237" t="str">
        <f t="shared" si="696"/>
        <v>仙台市青葉区国分町３丁目７－１</v>
      </c>
      <c r="J4227" s="237" t="s">
        <v>17221</v>
      </c>
      <c r="K4227" s="237" t="s">
        <v>6870</v>
      </c>
      <c r="L4227" s="237" t="s">
        <v>323</v>
      </c>
      <c r="M4227" s="237" t="s">
        <v>6871</v>
      </c>
      <c r="N4227" s="237" t="s">
        <v>10246</v>
      </c>
      <c r="O4227" s="237" t="s">
        <v>10247</v>
      </c>
      <c r="P4227" s="237" t="s">
        <v>7279</v>
      </c>
      <c r="Q4227" s="237" t="s">
        <v>9428</v>
      </c>
      <c r="R4227" s="237" t="s">
        <v>17877</v>
      </c>
      <c r="S4227" s="237" t="s">
        <v>10249</v>
      </c>
      <c r="T4227" s="237" t="s">
        <v>10249</v>
      </c>
      <c r="U4227" s="237" t="s">
        <v>17878</v>
      </c>
      <c r="V4227" s="237" t="s">
        <v>114</v>
      </c>
      <c r="W4227" s="237"/>
      <c r="X4227" s="237"/>
      <c r="Y4227" s="237" t="s">
        <v>10246</v>
      </c>
      <c r="Z4227" s="237" t="s">
        <v>10247</v>
      </c>
      <c r="AA4227" s="237" t="str">
        <f t="shared" si="697"/>
        <v>センダイシカミイイダタンポポホーム</v>
      </c>
      <c r="AB4227" s="237" t="s">
        <v>7279</v>
      </c>
      <c r="AC4227" s="237" t="str">
        <f t="shared" si="698"/>
        <v>984</v>
      </c>
      <c r="AD4227" s="237" t="str">
        <f t="shared" si="699"/>
        <v>0838</v>
      </c>
      <c r="AE4227" s="237" t="s">
        <v>9428</v>
      </c>
      <c r="AF4227" s="237" t="s">
        <v>17877</v>
      </c>
      <c r="AG4227" s="237" t="str">
        <f t="shared" si="700"/>
        <v>仙台市若林区上飯田三丁目２７－２３</v>
      </c>
      <c r="AH4227" s="237" t="s">
        <v>10249</v>
      </c>
      <c r="AI4227" s="237" t="s">
        <v>10249</v>
      </c>
      <c r="AJ4227" s="237" t="s">
        <v>332</v>
      </c>
    </row>
    <row r="4228" spans="1:36">
      <c r="A4228" s="237" t="str">
        <f t="shared" si="692"/>
        <v>0455300673児童発達支援</v>
      </c>
      <c r="B4228" s="237" t="s">
        <v>10429</v>
      </c>
      <c r="C4228" s="237" t="s">
        <v>10430</v>
      </c>
      <c r="D4228" s="240" t="str">
        <f t="shared" si="693"/>
        <v>トクテイヒエイリカツドウホウジンジヘイショウピアリンクセンターココネット</v>
      </c>
      <c r="E4228" s="237" t="s">
        <v>6342</v>
      </c>
      <c r="F4228" s="237" t="str">
        <f t="shared" si="694"/>
        <v>984</v>
      </c>
      <c r="G4228" s="237" t="str">
        <f t="shared" si="695"/>
        <v>0063</v>
      </c>
      <c r="H4228" s="237" t="s">
        <v>17879</v>
      </c>
      <c r="I4228" s="237" t="str">
        <f t="shared" si="696"/>
        <v>仙台市若林区石名坂５７－１</v>
      </c>
      <c r="J4228" s="237" t="s">
        <v>6344</v>
      </c>
      <c r="K4228" s="237" t="s">
        <v>6345</v>
      </c>
      <c r="L4228" s="237" t="s">
        <v>248</v>
      </c>
      <c r="M4228" s="237" t="s">
        <v>10433</v>
      </c>
      <c r="N4228" s="237" t="s">
        <v>10434</v>
      </c>
      <c r="O4228" s="237" t="s">
        <v>10435</v>
      </c>
      <c r="P4228" s="237" t="s">
        <v>10308</v>
      </c>
      <c r="Q4228" s="237" t="s">
        <v>9428</v>
      </c>
      <c r="R4228" s="237" t="s">
        <v>17880</v>
      </c>
      <c r="S4228" s="237" t="s">
        <v>10437</v>
      </c>
      <c r="T4228" s="237" t="s">
        <v>10437</v>
      </c>
      <c r="U4228" s="237" t="s">
        <v>17881</v>
      </c>
      <c r="V4228" s="237" t="s">
        <v>112</v>
      </c>
      <c r="W4228" s="237" t="s">
        <v>15933</v>
      </c>
      <c r="X4228" s="237"/>
      <c r="Y4228" s="237" t="s">
        <v>10434</v>
      </c>
      <c r="Z4228" s="237" t="s">
        <v>10435</v>
      </c>
      <c r="AA4228" s="237" t="str">
        <f t="shared" si="697"/>
        <v>アユミ</v>
      </c>
      <c r="AB4228" s="237" t="s">
        <v>10308</v>
      </c>
      <c r="AC4228" s="237" t="str">
        <f t="shared" si="698"/>
        <v>984</v>
      </c>
      <c r="AD4228" s="237" t="str">
        <f t="shared" si="699"/>
        <v>0826</v>
      </c>
      <c r="AE4228" s="237" t="s">
        <v>9428</v>
      </c>
      <c r="AF4228" s="237" t="s">
        <v>17880</v>
      </c>
      <c r="AG4228" s="237" t="str">
        <f t="shared" si="700"/>
        <v>仙台市若林区若林五丁目６－５</v>
      </c>
      <c r="AH4228" s="237" t="s">
        <v>10437</v>
      </c>
      <c r="AI4228" s="237" t="s">
        <v>10437</v>
      </c>
      <c r="AJ4228" s="237" t="s">
        <v>332</v>
      </c>
    </row>
    <row r="4229" spans="1:36">
      <c r="A4229" s="237" t="str">
        <f t="shared" si="692"/>
        <v>0455300681放課後等デイサービス</v>
      </c>
      <c r="B4229" s="237" t="s">
        <v>10429</v>
      </c>
      <c r="C4229" s="237" t="s">
        <v>10430</v>
      </c>
      <c r="D4229" s="240" t="str">
        <f t="shared" si="693"/>
        <v>トクテイヒエイリカツドウホウジンジヘイショウピアリンクセンターココネット</v>
      </c>
      <c r="E4229" s="237" t="s">
        <v>6342</v>
      </c>
      <c r="F4229" s="237" t="str">
        <f t="shared" si="694"/>
        <v>984</v>
      </c>
      <c r="G4229" s="237" t="str">
        <f t="shared" si="695"/>
        <v>0063</v>
      </c>
      <c r="H4229" s="237" t="s">
        <v>17879</v>
      </c>
      <c r="I4229" s="237" t="str">
        <f t="shared" si="696"/>
        <v>仙台市若林区石名坂５７－１</v>
      </c>
      <c r="J4229" s="237" t="s">
        <v>6344</v>
      </c>
      <c r="K4229" s="237" t="s">
        <v>6345</v>
      </c>
      <c r="L4229" s="237" t="s">
        <v>248</v>
      </c>
      <c r="M4229" s="237" t="s">
        <v>10433</v>
      </c>
      <c r="N4229" s="237" t="s">
        <v>10434</v>
      </c>
      <c r="O4229" s="237" t="s">
        <v>10435</v>
      </c>
      <c r="P4229" s="237" t="s">
        <v>10308</v>
      </c>
      <c r="Q4229" s="237" t="s">
        <v>9428</v>
      </c>
      <c r="R4229" s="237" t="s">
        <v>17880</v>
      </c>
      <c r="S4229" s="237" t="s">
        <v>10437</v>
      </c>
      <c r="T4229" s="237" t="s">
        <v>10437</v>
      </c>
      <c r="U4229" s="237" t="s">
        <v>17882</v>
      </c>
      <c r="V4229" s="237" t="s">
        <v>114</v>
      </c>
      <c r="W4229" s="237"/>
      <c r="X4229" s="237"/>
      <c r="Y4229" s="237" t="s">
        <v>10434</v>
      </c>
      <c r="Z4229" s="237" t="s">
        <v>10435</v>
      </c>
      <c r="AA4229" s="237" t="str">
        <f t="shared" si="697"/>
        <v>アユミ</v>
      </c>
      <c r="AB4229" s="237" t="s">
        <v>10308</v>
      </c>
      <c r="AC4229" s="237" t="str">
        <f t="shared" si="698"/>
        <v>984</v>
      </c>
      <c r="AD4229" s="237" t="str">
        <f t="shared" si="699"/>
        <v>0826</v>
      </c>
      <c r="AE4229" s="237" t="s">
        <v>9428</v>
      </c>
      <c r="AF4229" s="237" t="s">
        <v>17880</v>
      </c>
      <c r="AG4229" s="237" t="str">
        <f t="shared" si="700"/>
        <v>仙台市若林区若林五丁目６－５</v>
      </c>
      <c r="AH4229" s="237" t="s">
        <v>10437</v>
      </c>
      <c r="AI4229" s="237" t="s">
        <v>10437</v>
      </c>
      <c r="AJ4229" s="237" t="s">
        <v>260</v>
      </c>
    </row>
    <row r="4230" spans="1:36">
      <c r="A4230" s="237" t="str">
        <f t="shared" si="692"/>
        <v>0455300699児童発達支援</v>
      </c>
      <c r="B4230" s="237" t="s">
        <v>10429</v>
      </c>
      <c r="C4230" s="237" t="s">
        <v>10430</v>
      </c>
      <c r="D4230" s="240" t="str">
        <f t="shared" si="693"/>
        <v>トクテイヒエイリカツドウホウジンジヘイショウピアリンクセンターココネット</v>
      </c>
      <c r="E4230" s="237" t="s">
        <v>6342</v>
      </c>
      <c r="F4230" s="237" t="str">
        <f t="shared" si="694"/>
        <v>984</v>
      </c>
      <c r="G4230" s="237" t="str">
        <f t="shared" si="695"/>
        <v>0063</v>
      </c>
      <c r="H4230" s="237" t="s">
        <v>17879</v>
      </c>
      <c r="I4230" s="237" t="str">
        <f t="shared" si="696"/>
        <v>仙台市若林区石名坂５７－１</v>
      </c>
      <c r="J4230" s="237" t="s">
        <v>6344</v>
      </c>
      <c r="K4230" s="237" t="s">
        <v>6345</v>
      </c>
      <c r="L4230" s="237" t="s">
        <v>248</v>
      </c>
      <c r="M4230" s="237" t="s">
        <v>10433</v>
      </c>
      <c r="N4230" s="237" t="s">
        <v>10570</v>
      </c>
      <c r="O4230" s="237" t="s">
        <v>10571</v>
      </c>
      <c r="P4230" s="237" t="s">
        <v>10572</v>
      </c>
      <c r="Q4230" s="237" t="s">
        <v>9428</v>
      </c>
      <c r="R4230" s="237" t="s">
        <v>17883</v>
      </c>
      <c r="S4230" s="237" t="s">
        <v>6344</v>
      </c>
      <c r="T4230" s="237" t="s">
        <v>6344</v>
      </c>
      <c r="U4230" s="237" t="s">
        <v>17884</v>
      </c>
      <c r="V4230" s="237" t="s">
        <v>112</v>
      </c>
      <c r="W4230" s="237" t="s">
        <v>15933</v>
      </c>
      <c r="X4230" s="237"/>
      <c r="Y4230" s="237" t="s">
        <v>10570</v>
      </c>
      <c r="Z4230" s="237" t="s">
        <v>10571</v>
      </c>
      <c r="AA4230" s="237" t="str">
        <f t="shared" si="697"/>
        <v>ミノリ</v>
      </c>
      <c r="AB4230" s="237" t="s">
        <v>10572</v>
      </c>
      <c r="AC4230" s="237" t="str">
        <f t="shared" si="698"/>
        <v>984</v>
      </c>
      <c r="AD4230" s="237" t="str">
        <f t="shared" si="699"/>
        <v>0012</v>
      </c>
      <c r="AE4230" s="237" t="s">
        <v>9428</v>
      </c>
      <c r="AF4230" s="237" t="s">
        <v>17883</v>
      </c>
      <c r="AG4230" s="237" t="str">
        <f t="shared" si="700"/>
        <v>仙台市若林区六丁の目中町７－５３</v>
      </c>
      <c r="AH4230" s="237" t="s">
        <v>6344</v>
      </c>
      <c r="AI4230" s="237" t="s">
        <v>6344</v>
      </c>
      <c r="AJ4230" s="237" t="s">
        <v>332</v>
      </c>
    </row>
    <row r="4231" spans="1:36">
      <c r="A4231" s="237" t="str">
        <f t="shared" si="692"/>
        <v>0455300707放課後等デイサービス</v>
      </c>
      <c r="B4231" s="237" t="s">
        <v>10429</v>
      </c>
      <c r="C4231" s="237" t="s">
        <v>10430</v>
      </c>
      <c r="D4231" s="240" t="str">
        <f t="shared" si="693"/>
        <v>トクテイヒエイリカツドウホウジンジヘイショウピアリンクセンターココネット</v>
      </c>
      <c r="E4231" s="237" t="s">
        <v>6342</v>
      </c>
      <c r="F4231" s="237" t="str">
        <f t="shared" si="694"/>
        <v>984</v>
      </c>
      <c r="G4231" s="237" t="str">
        <f t="shared" si="695"/>
        <v>0063</v>
      </c>
      <c r="H4231" s="237" t="s">
        <v>17879</v>
      </c>
      <c r="I4231" s="237" t="str">
        <f t="shared" si="696"/>
        <v>仙台市若林区石名坂５７－１</v>
      </c>
      <c r="J4231" s="237" t="s">
        <v>6344</v>
      </c>
      <c r="K4231" s="237" t="s">
        <v>6345</v>
      </c>
      <c r="L4231" s="237" t="s">
        <v>248</v>
      </c>
      <c r="M4231" s="237" t="s">
        <v>10433</v>
      </c>
      <c r="N4231" s="237" t="s">
        <v>10570</v>
      </c>
      <c r="O4231" s="237" t="s">
        <v>10571</v>
      </c>
      <c r="P4231" s="237" t="s">
        <v>6342</v>
      </c>
      <c r="Q4231" s="237" t="s">
        <v>9428</v>
      </c>
      <c r="R4231" s="237" t="s">
        <v>17885</v>
      </c>
      <c r="S4231" s="237" t="s">
        <v>6344</v>
      </c>
      <c r="T4231" s="237" t="s">
        <v>6344</v>
      </c>
      <c r="U4231" s="237" t="s">
        <v>17886</v>
      </c>
      <c r="V4231" s="237" t="s">
        <v>114</v>
      </c>
      <c r="W4231" s="237"/>
      <c r="X4231" s="237"/>
      <c r="Y4231" s="237" t="s">
        <v>10570</v>
      </c>
      <c r="Z4231" s="237" t="s">
        <v>10571</v>
      </c>
      <c r="AA4231" s="237" t="str">
        <f t="shared" si="697"/>
        <v>ミノリ</v>
      </c>
      <c r="AB4231" s="237" t="s">
        <v>6342</v>
      </c>
      <c r="AC4231" s="237" t="str">
        <f t="shared" si="698"/>
        <v>984</v>
      </c>
      <c r="AD4231" s="237" t="str">
        <f t="shared" si="699"/>
        <v>0063</v>
      </c>
      <c r="AE4231" s="237" t="s">
        <v>9428</v>
      </c>
      <c r="AF4231" s="237" t="s">
        <v>17885</v>
      </c>
      <c r="AG4231" s="237" t="str">
        <f t="shared" si="700"/>
        <v>仙台市若林区石名坂57</v>
      </c>
      <c r="AH4231" s="237" t="s">
        <v>17887</v>
      </c>
      <c r="AI4231" s="237" t="s">
        <v>6345</v>
      </c>
      <c r="AJ4231" s="237" t="s">
        <v>260</v>
      </c>
    </row>
    <row r="4232" spans="1:36">
      <c r="A4232" s="237" t="str">
        <f t="shared" si="692"/>
        <v>0455300715児童発達支援</v>
      </c>
      <c r="B4232" s="237" t="s">
        <v>10592</v>
      </c>
      <c r="C4232" s="237" t="s">
        <v>10593</v>
      </c>
      <c r="D4232" s="240" t="str">
        <f t="shared" si="693"/>
        <v>イッパンシャダンホウジンアスティオンセンダイ</v>
      </c>
      <c r="E4232" s="237" t="s">
        <v>3150</v>
      </c>
      <c r="F4232" s="237" t="str">
        <f t="shared" si="694"/>
        <v>984</v>
      </c>
      <c r="G4232" s="237" t="str">
        <f t="shared" si="695"/>
        <v>0821</v>
      </c>
      <c r="H4232" s="237" t="s">
        <v>17888</v>
      </c>
      <c r="I4232" s="237" t="str">
        <f t="shared" si="696"/>
        <v>仙台市若林区中倉二丁目２１－５－１F</v>
      </c>
      <c r="J4232" s="237" t="s">
        <v>10595</v>
      </c>
      <c r="K4232" s="237" t="s">
        <v>10595</v>
      </c>
      <c r="L4232" s="237" t="s">
        <v>901</v>
      </c>
      <c r="M4232" s="237" t="s">
        <v>10596</v>
      </c>
      <c r="N4232" s="237" t="s">
        <v>10597</v>
      </c>
      <c r="O4232" s="237" t="s">
        <v>10598</v>
      </c>
      <c r="P4232" s="237" t="s">
        <v>10401</v>
      </c>
      <c r="Q4232" s="237" t="s">
        <v>9428</v>
      </c>
      <c r="R4232" s="237" t="s">
        <v>17889</v>
      </c>
      <c r="S4232" s="237" t="s">
        <v>10595</v>
      </c>
      <c r="T4232" s="237" t="s">
        <v>10595</v>
      </c>
      <c r="U4232" s="237" t="s">
        <v>17890</v>
      </c>
      <c r="V4232" s="237" t="s">
        <v>112</v>
      </c>
      <c r="W4232" s="237" t="s">
        <v>15933</v>
      </c>
      <c r="X4232" s="237"/>
      <c r="Y4232" s="237" t="s">
        <v>10597</v>
      </c>
      <c r="Z4232" s="237" t="s">
        <v>10598</v>
      </c>
      <c r="AA4232" s="237" t="str">
        <f t="shared" si="697"/>
        <v>ミルキッズクラブ</v>
      </c>
      <c r="AB4232" s="237" t="s">
        <v>10401</v>
      </c>
      <c r="AC4232" s="237" t="str">
        <f t="shared" si="698"/>
        <v>984</v>
      </c>
      <c r="AD4232" s="237" t="str">
        <f t="shared" si="699"/>
        <v>0831</v>
      </c>
      <c r="AE4232" s="237" t="s">
        <v>9428</v>
      </c>
      <c r="AF4232" s="237" t="s">
        <v>17889</v>
      </c>
      <c r="AG4232" s="237" t="str">
        <f t="shared" si="700"/>
        <v>仙台市若林区沖野三丁目６－６０</v>
      </c>
      <c r="AH4232" s="237" t="s">
        <v>10595</v>
      </c>
      <c r="AI4232" s="237" t="s">
        <v>10595</v>
      </c>
      <c r="AJ4232" s="237" t="s">
        <v>332</v>
      </c>
    </row>
    <row r="4233" spans="1:36">
      <c r="A4233" s="237" t="str">
        <f t="shared" si="692"/>
        <v>0455300723児童発達支援</v>
      </c>
      <c r="B4233" s="237" t="s">
        <v>10592</v>
      </c>
      <c r="C4233" s="237" t="s">
        <v>10593</v>
      </c>
      <c r="D4233" s="240" t="str">
        <f t="shared" si="693"/>
        <v>イッパンシャダンホウジンアスティオンセンダイ</v>
      </c>
      <c r="E4233" s="237" t="s">
        <v>3150</v>
      </c>
      <c r="F4233" s="237" t="str">
        <f t="shared" si="694"/>
        <v>984</v>
      </c>
      <c r="G4233" s="237" t="str">
        <f t="shared" si="695"/>
        <v>0821</v>
      </c>
      <c r="H4233" s="237" t="s">
        <v>17888</v>
      </c>
      <c r="I4233" s="237" t="str">
        <f t="shared" si="696"/>
        <v>仙台市若林区中倉二丁目２１－５－１F</v>
      </c>
      <c r="J4233" s="237" t="s">
        <v>10595</v>
      </c>
      <c r="K4233" s="237" t="s">
        <v>10595</v>
      </c>
      <c r="L4233" s="237" t="s">
        <v>901</v>
      </c>
      <c r="M4233" s="237" t="s">
        <v>10596</v>
      </c>
      <c r="N4233" s="237" t="s">
        <v>10597</v>
      </c>
      <c r="O4233" s="237" t="s">
        <v>10598</v>
      </c>
      <c r="P4233" s="237" t="s">
        <v>10401</v>
      </c>
      <c r="Q4233" s="237" t="s">
        <v>9428</v>
      </c>
      <c r="R4233" s="237" t="s">
        <v>17889</v>
      </c>
      <c r="S4233" s="237" t="s">
        <v>10595</v>
      </c>
      <c r="T4233" s="237" t="s">
        <v>10595</v>
      </c>
      <c r="U4233" s="237" t="s">
        <v>17891</v>
      </c>
      <c r="V4233" s="237" t="s">
        <v>112</v>
      </c>
      <c r="W4233" s="237" t="s">
        <v>15933</v>
      </c>
      <c r="X4233" s="237"/>
      <c r="Y4233" s="237" t="s">
        <v>10597</v>
      </c>
      <c r="Z4233" s="237" t="s">
        <v>10598</v>
      </c>
      <c r="AA4233" s="237" t="str">
        <f t="shared" si="697"/>
        <v>ミルキッズクラブ</v>
      </c>
      <c r="AB4233" s="237" t="s">
        <v>10401</v>
      </c>
      <c r="AC4233" s="237" t="str">
        <f t="shared" si="698"/>
        <v>984</v>
      </c>
      <c r="AD4233" s="237" t="str">
        <f t="shared" si="699"/>
        <v>0831</v>
      </c>
      <c r="AE4233" s="237" t="s">
        <v>9428</v>
      </c>
      <c r="AF4233" s="237" t="s">
        <v>17889</v>
      </c>
      <c r="AG4233" s="237" t="str">
        <f t="shared" si="700"/>
        <v>仙台市若林区沖野三丁目６－６０</v>
      </c>
      <c r="AH4233" s="237" t="s">
        <v>10595</v>
      </c>
      <c r="AI4233" s="237" t="s">
        <v>10595</v>
      </c>
      <c r="AJ4233" s="237" t="s">
        <v>332</v>
      </c>
    </row>
    <row r="4234" spans="1:36">
      <c r="A4234" s="237" t="str">
        <f t="shared" si="692"/>
        <v>0455300723放課後等デイサービス</v>
      </c>
      <c r="B4234" s="237" t="s">
        <v>10592</v>
      </c>
      <c r="C4234" s="237" t="s">
        <v>10593</v>
      </c>
      <c r="D4234" s="240" t="str">
        <f t="shared" si="693"/>
        <v>イッパンシャダンホウジンアスティオンセンダイ</v>
      </c>
      <c r="E4234" s="237" t="s">
        <v>3150</v>
      </c>
      <c r="F4234" s="237" t="str">
        <f t="shared" si="694"/>
        <v>984</v>
      </c>
      <c r="G4234" s="237" t="str">
        <f t="shared" si="695"/>
        <v>0821</v>
      </c>
      <c r="H4234" s="237" t="s">
        <v>17888</v>
      </c>
      <c r="I4234" s="237" t="str">
        <f t="shared" si="696"/>
        <v>仙台市若林区中倉二丁目２１－５－１F</v>
      </c>
      <c r="J4234" s="237" t="s">
        <v>10595</v>
      </c>
      <c r="K4234" s="237" t="s">
        <v>10595</v>
      </c>
      <c r="L4234" s="237" t="s">
        <v>901</v>
      </c>
      <c r="M4234" s="237" t="s">
        <v>10596</v>
      </c>
      <c r="N4234" s="237" t="s">
        <v>10597</v>
      </c>
      <c r="O4234" s="237" t="s">
        <v>10598</v>
      </c>
      <c r="P4234" s="237" t="s">
        <v>10401</v>
      </c>
      <c r="Q4234" s="237" t="s">
        <v>9428</v>
      </c>
      <c r="R4234" s="237" t="s">
        <v>17889</v>
      </c>
      <c r="S4234" s="237" t="s">
        <v>10595</v>
      </c>
      <c r="T4234" s="237" t="s">
        <v>10595</v>
      </c>
      <c r="U4234" s="237" t="s">
        <v>17891</v>
      </c>
      <c r="V4234" s="237" t="s">
        <v>114</v>
      </c>
      <c r="W4234" s="237"/>
      <c r="X4234" s="237"/>
      <c r="Y4234" s="237" t="s">
        <v>10597</v>
      </c>
      <c r="Z4234" s="237" t="s">
        <v>10598</v>
      </c>
      <c r="AA4234" s="237" t="str">
        <f t="shared" si="697"/>
        <v>ミルキッズクラブ</v>
      </c>
      <c r="AB4234" s="237" t="s">
        <v>10401</v>
      </c>
      <c r="AC4234" s="237" t="str">
        <f t="shared" si="698"/>
        <v>984</v>
      </c>
      <c r="AD4234" s="237" t="str">
        <f t="shared" si="699"/>
        <v>0831</v>
      </c>
      <c r="AE4234" s="237" t="s">
        <v>9428</v>
      </c>
      <c r="AF4234" s="237" t="s">
        <v>17889</v>
      </c>
      <c r="AG4234" s="237" t="str">
        <f t="shared" si="700"/>
        <v>仙台市若林区沖野三丁目６－６０</v>
      </c>
      <c r="AH4234" s="237" t="s">
        <v>10595</v>
      </c>
      <c r="AI4234" s="237" t="s">
        <v>10595</v>
      </c>
      <c r="AJ4234" s="237" t="s">
        <v>332</v>
      </c>
    </row>
    <row r="4235" spans="1:36">
      <c r="A4235" s="237" t="str">
        <f t="shared" si="692"/>
        <v>0455300731児童発達支援</v>
      </c>
      <c r="B4235" s="237" t="s">
        <v>10429</v>
      </c>
      <c r="C4235" s="237" t="s">
        <v>10430</v>
      </c>
      <c r="D4235" s="240" t="str">
        <f t="shared" si="693"/>
        <v>トクテイヒエイリカツドウホウジンジヘイショウピアリンクセンターココネット</v>
      </c>
      <c r="E4235" s="237" t="s">
        <v>6342</v>
      </c>
      <c r="F4235" s="237" t="str">
        <f t="shared" si="694"/>
        <v>984</v>
      </c>
      <c r="G4235" s="237" t="str">
        <f t="shared" si="695"/>
        <v>0063</v>
      </c>
      <c r="H4235" s="237" t="s">
        <v>17879</v>
      </c>
      <c r="I4235" s="237" t="str">
        <f t="shared" si="696"/>
        <v>仙台市若林区石名坂５７－１</v>
      </c>
      <c r="J4235" s="237" t="s">
        <v>6344</v>
      </c>
      <c r="K4235" s="237" t="s">
        <v>6345</v>
      </c>
      <c r="L4235" s="237" t="s">
        <v>248</v>
      </c>
      <c r="M4235" s="237" t="s">
        <v>10433</v>
      </c>
      <c r="N4235" s="237" t="s">
        <v>10601</v>
      </c>
      <c r="O4235" s="237" t="s">
        <v>10602</v>
      </c>
      <c r="P4235" s="237" t="s">
        <v>10401</v>
      </c>
      <c r="Q4235" s="237" t="s">
        <v>9428</v>
      </c>
      <c r="R4235" s="237" t="s">
        <v>17892</v>
      </c>
      <c r="S4235" s="237" t="s">
        <v>6344</v>
      </c>
      <c r="T4235" s="237" t="s">
        <v>6345</v>
      </c>
      <c r="U4235" s="237" t="s">
        <v>17893</v>
      </c>
      <c r="V4235" s="237" t="s">
        <v>112</v>
      </c>
      <c r="W4235" s="237" t="s">
        <v>15933</v>
      </c>
      <c r="X4235" s="237"/>
      <c r="Y4235" s="237" t="s">
        <v>10601</v>
      </c>
      <c r="Z4235" s="237" t="s">
        <v>10602</v>
      </c>
      <c r="AA4235" s="237" t="str">
        <f t="shared" si="697"/>
        <v>メグミ</v>
      </c>
      <c r="AB4235" s="237" t="s">
        <v>10401</v>
      </c>
      <c r="AC4235" s="237" t="str">
        <f t="shared" si="698"/>
        <v>984</v>
      </c>
      <c r="AD4235" s="237" t="str">
        <f t="shared" si="699"/>
        <v>0831</v>
      </c>
      <c r="AE4235" s="237" t="s">
        <v>9428</v>
      </c>
      <c r="AF4235" s="237" t="s">
        <v>17892</v>
      </c>
      <c r="AG4235" s="237" t="str">
        <f t="shared" si="700"/>
        <v>仙台市若林区沖野七丁目３８－２８</v>
      </c>
      <c r="AH4235" s="237" t="s">
        <v>6344</v>
      </c>
      <c r="AI4235" s="237" t="s">
        <v>6345</v>
      </c>
      <c r="AJ4235" s="237" t="s">
        <v>332</v>
      </c>
    </row>
    <row r="4236" spans="1:36">
      <c r="A4236" s="237" t="str">
        <f t="shared" si="692"/>
        <v>0455300749児童発達支援</v>
      </c>
      <c r="B4236" s="237" t="s">
        <v>10429</v>
      </c>
      <c r="C4236" s="237" t="s">
        <v>10430</v>
      </c>
      <c r="D4236" s="240" t="str">
        <f t="shared" si="693"/>
        <v>トクテイヒエイリカツドウホウジンジヘイショウピアリンクセンターココネット</v>
      </c>
      <c r="E4236" s="237" t="s">
        <v>6342</v>
      </c>
      <c r="F4236" s="237" t="str">
        <f t="shared" si="694"/>
        <v>984</v>
      </c>
      <c r="G4236" s="237" t="str">
        <f t="shared" si="695"/>
        <v>0063</v>
      </c>
      <c r="H4236" s="237" t="s">
        <v>17879</v>
      </c>
      <c r="I4236" s="237" t="str">
        <f t="shared" si="696"/>
        <v>仙台市若林区石名坂５７－１</v>
      </c>
      <c r="J4236" s="237" t="s">
        <v>6344</v>
      </c>
      <c r="K4236" s="237" t="s">
        <v>6345</v>
      </c>
      <c r="L4236" s="237" t="s">
        <v>248</v>
      </c>
      <c r="M4236" s="237" t="s">
        <v>10433</v>
      </c>
      <c r="N4236" s="237" t="s">
        <v>10601</v>
      </c>
      <c r="O4236" s="237" t="s">
        <v>10602</v>
      </c>
      <c r="P4236" s="237" t="s">
        <v>10401</v>
      </c>
      <c r="Q4236" s="237" t="s">
        <v>9428</v>
      </c>
      <c r="R4236" s="237" t="s">
        <v>17892</v>
      </c>
      <c r="S4236" s="237" t="s">
        <v>6344</v>
      </c>
      <c r="T4236" s="237" t="s">
        <v>6345</v>
      </c>
      <c r="U4236" s="237" t="s">
        <v>17894</v>
      </c>
      <c r="V4236" s="237" t="s">
        <v>112</v>
      </c>
      <c r="W4236" s="237" t="s">
        <v>15933</v>
      </c>
      <c r="X4236" s="237"/>
      <c r="Y4236" s="237" t="s">
        <v>10601</v>
      </c>
      <c r="Z4236" s="237" t="s">
        <v>10602</v>
      </c>
      <c r="AA4236" s="237" t="str">
        <f t="shared" si="697"/>
        <v>メグミ</v>
      </c>
      <c r="AB4236" s="237" t="s">
        <v>10401</v>
      </c>
      <c r="AC4236" s="237" t="str">
        <f t="shared" si="698"/>
        <v>984</v>
      </c>
      <c r="AD4236" s="237" t="str">
        <f t="shared" si="699"/>
        <v>0831</v>
      </c>
      <c r="AE4236" s="237" t="s">
        <v>9428</v>
      </c>
      <c r="AF4236" s="237" t="s">
        <v>17892</v>
      </c>
      <c r="AG4236" s="237" t="str">
        <f t="shared" si="700"/>
        <v>仙台市若林区沖野七丁目３８－２８</v>
      </c>
      <c r="AH4236" s="237" t="s">
        <v>6344</v>
      </c>
      <c r="AI4236" s="237" t="s">
        <v>6345</v>
      </c>
      <c r="AJ4236" s="237" t="s">
        <v>260</v>
      </c>
    </row>
    <row r="4237" spans="1:36">
      <c r="A4237" s="237" t="str">
        <f t="shared" si="692"/>
        <v>0455300749放課後等デイサービス</v>
      </c>
      <c r="B4237" s="237" t="s">
        <v>10429</v>
      </c>
      <c r="C4237" s="237" t="s">
        <v>10430</v>
      </c>
      <c r="D4237" s="240" t="str">
        <f t="shared" si="693"/>
        <v>トクテイヒエイリカツドウホウジンジヘイショウピアリンクセンターココネット</v>
      </c>
      <c r="E4237" s="237" t="s">
        <v>6342</v>
      </c>
      <c r="F4237" s="237" t="str">
        <f t="shared" si="694"/>
        <v>984</v>
      </c>
      <c r="G4237" s="237" t="str">
        <f t="shared" si="695"/>
        <v>0063</v>
      </c>
      <c r="H4237" s="237" t="s">
        <v>17879</v>
      </c>
      <c r="I4237" s="237" t="str">
        <f t="shared" si="696"/>
        <v>仙台市若林区石名坂５７－１</v>
      </c>
      <c r="J4237" s="237" t="s">
        <v>6344</v>
      </c>
      <c r="K4237" s="237" t="s">
        <v>6345</v>
      </c>
      <c r="L4237" s="237" t="s">
        <v>248</v>
      </c>
      <c r="M4237" s="237" t="s">
        <v>10433</v>
      </c>
      <c r="N4237" s="237" t="s">
        <v>10601</v>
      </c>
      <c r="O4237" s="237" t="s">
        <v>10602</v>
      </c>
      <c r="P4237" s="237" t="s">
        <v>10401</v>
      </c>
      <c r="Q4237" s="237" t="s">
        <v>9428</v>
      </c>
      <c r="R4237" s="237" t="s">
        <v>17892</v>
      </c>
      <c r="S4237" s="237" t="s">
        <v>6344</v>
      </c>
      <c r="T4237" s="237" t="s">
        <v>6345</v>
      </c>
      <c r="U4237" s="237" t="s">
        <v>17894</v>
      </c>
      <c r="V4237" s="237" t="s">
        <v>114</v>
      </c>
      <c r="W4237" s="237"/>
      <c r="X4237" s="237"/>
      <c r="Y4237" s="237" t="s">
        <v>10601</v>
      </c>
      <c r="Z4237" s="237" t="s">
        <v>10602</v>
      </c>
      <c r="AA4237" s="237" t="str">
        <f t="shared" si="697"/>
        <v>メグミ</v>
      </c>
      <c r="AB4237" s="237" t="s">
        <v>10401</v>
      </c>
      <c r="AC4237" s="237" t="str">
        <f t="shared" si="698"/>
        <v>984</v>
      </c>
      <c r="AD4237" s="237" t="str">
        <f t="shared" si="699"/>
        <v>0831</v>
      </c>
      <c r="AE4237" s="237" t="s">
        <v>9428</v>
      </c>
      <c r="AF4237" s="237" t="s">
        <v>17892</v>
      </c>
      <c r="AG4237" s="237" t="str">
        <f t="shared" si="700"/>
        <v>仙台市若林区沖野七丁目３８－２８</v>
      </c>
      <c r="AH4237" s="237" t="s">
        <v>6344</v>
      </c>
      <c r="AI4237" s="237" t="s">
        <v>6345</v>
      </c>
      <c r="AJ4237" s="237" t="s">
        <v>260</v>
      </c>
    </row>
    <row r="4238" spans="1:36">
      <c r="A4238" s="237" t="str">
        <f t="shared" si="692"/>
        <v>0455300756児童発達支援</v>
      </c>
      <c r="B4238" s="237" t="s">
        <v>10647</v>
      </c>
      <c r="C4238" s="237" t="s">
        <v>10648</v>
      </c>
      <c r="D4238" s="240" t="str">
        <f t="shared" si="693"/>
        <v>トクテイヒエイリカツドウホウジンアクティブ</v>
      </c>
      <c r="E4238" s="237" t="s">
        <v>10649</v>
      </c>
      <c r="F4238" s="237" t="str">
        <f t="shared" si="694"/>
        <v>983</v>
      </c>
      <c r="G4238" s="237" t="str">
        <f t="shared" si="695"/>
        <v>0014</v>
      </c>
      <c r="H4238" s="237" t="s">
        <v>17895</v>
      </c>
      <c r="I4238" s="237" t="str">
        <f t="shared" si="696"/>
        <v>仙台市宮城野区高砂一丁目１２２－２</v>
      </c>
      <c r="J4238" s="237" t="s">
        <v>10651</v>
      </c>
      <c r="K4238" s="237" t="s">
        <v>10651</v>
      </c>
      <c r="L4238" s="237" t="s">
        <v>248</v>
      </c>
      <c r="M4238" s="237" t="s">
        <v>10652</v>
      </c>
      <c r="N4238" s="237" t="s">
        <v>10653</v>
      </c>
      <c r="O4238" s="237" t="s">
        <v>10654</v>
      </c>
      <c r="P4238" s="237" t="s">
        <v>10655</v>
      </c>
      <c r="Q4238" s="237" t="s">
        <v>9428</v>
      </c>
      <c r="R4238" s="237" t="s">
        <v>17896</v>
      </c>
      <c r="S4238" s="237" t="s">
        <v>10657</v>
      </c>
      <c r="T4238" s="237" t="s">
        <v>10657</v>
      </c>
      <c r="U4238" s="237" t="s">
        <v>17897</v>
      </c>
      <c r="V4238" s="237" t="s">
        <v>112</v>
      </c>
      <c r="W4238" s="237" t="s">
        <v>15933</v>
      </c>
      <c r="X4238" s="237"/>
      <c r="Y4238" s="237" t="s">
        <v>10653</v>
      </c>
      <c r="Z4238" s="237" t="s">
        <v>10654</v>
      </c>
      <c r="AA4238" s="237" t="str">
        <f t="shared" si="697"/>
        <v>アクティブ・ポート</v>
      </c>
      <c r="AB4238" s="237" t="s">
        <v>10655</v>
      </c>
      <c r="AC4238" s="237" t="str">
        <f t="shared" si="698"/>
        <v>984</v>
      </c>
      <c r="AD4238" s="237" t="str">
        <f t="shared" si="699"/>
        <v>0037</v>
      </c>
      <c r="AE4238" s="237" t="s">
        <v>9428</v>
      </c>
      <c r="AF4238" s="237" t="s">
        <v>17896</v>
      </c>
      <c r="AG4238" s="237" t="str">
        <f t="shared" si="700"/>
        <v>仙台市若林区蒲町１１－２１</v>
      </c>
      <c r="AH4238" s="237" t="s">
        <v>10657</v>
      </c>
      <c r="AI4238" s="237" t="s">
        <v>10657</v>
      </c>
      <c r="AJ4238" s="237" t="s">
        <v>332</v>
      </c>
    </row>
    <row r="4239" spans="1:36">
      <c r="A4239" s="237" t="str">
        <f t="shared" si="692"/>
        <v>0455300764放課後等デイサービス</v>
      </c>
      <c r="B4239" s="237" t="s">
        <v>10647</v>
      </c>
      <c r="C4239" s="237" t="s">
        <v>10648</v>
      </c>
      <c r="D4239" s="240" t="str">
        <f t="shared" si="693"/>
        <v>トクテイヒエイリカツドウホウジンアクティブ</v>
      </c>
      <c r="E4239" s="237" t="s">
        <v>10649</v>
      </c>
      <c r="F4239" s="237" t="str">
        <f t="shared" si="694"/>
        <v>983</v>
      </c>
      <c r="G4239" s="237" t="str">
        <f t="shared" si="695"/>
        <v>0014</v>
      </c>
      <c r="H4239" s="237" t="s">
        <v>17895</v>
      </c>
      <c r="I4239" s="237" t="str">
        <f t="shared" si="696"/>
        <v>仙台市宮城野区高砂一丁目１２２－２</v>
      </c>
      <c r="J4239" s="237" t="s">
        <v>10651</v>
      </c>
      <c r="K4239" s="237" t="s">
        <v>10651</v>
      </c>
      <c r="L4239" s="237" t="s">
        <v>248</v>
      </c>
      <c r="M4239" s="237" t="s">
        <v>10652</v>
      </c>
      <c r="N4239" s="237" t="s">
        <v>10653</v>
      </c>
      <c r="O4239" s="237" t="s">
        <v>10654</v>
      </c>
      <c r="P4239" s="237" t="s">
        <v>10655</v>
      </c>
      <c r="Q4239" s="237" t="s">
        <v>9428</v>
      </c>
      <c r="R4239" s="237" t="s">
        <v>17896</v>
      </c>
      <c r="S4239" s="237" t="s">
        <v>10657</v>
      </c>
      <c r="T4239" s="237" t="s">
        <v>10657</v>
      </c>
      <c r="U4239" s="237" t="s">
        <v>17898</v>
      </c>
      <c r="V4239" s="237" t="s">
        <v>114</v>
      </c>
      <c r="W4239" s="237"/>
      <c r="X4239" s="237"/>
      <c r="Y4239" s="237" t="s">
        <v>10653</v>
      </c>
      <c r="Z4239" s="237" t="s">
        <v>10654</v>
      </c>
      <c r="AA4239" s="237" t="str">
        <f t="shared" si="697"/>
        <v>アクティブ・ポート</v>
      </c>
      <c r="AB4239" s="237" t="s">
        <v>10655</v>
      </c>
      <c r="AC4239" s="237" t="str">
        <f t="shared" si="698"/>
        <v>984</v>
      </c>
      <c r="AD4239" s="237" t="str">
        <f t="shared" si="699"/>
        <v>0037</v>
      </c>
      <c r="AE4239" s="237" t="s">
        <v>9428</v>
      </c>
      <c r="AF4239" s="237" t="s">
        <v>17896</v>
      </c>
      <c r="AG4239" s="237" t="str">
        <f t="shared" si="700"/>
        <v>仙台市若林区蒲町１１－２１</v>
      </c>
      <c r="AH4239" s="237" t="s">
        <v>10657</v>
      </c>
      <c r="AI4239" s="237" t="s">
        <v>10657</v>
      </c>
      <c r="AJ4239" s="237" t="s">
        <v>260</v>
      </c>
    </row>
    <row r="4240" spans="1:36">
      <c r="A4240" s="237" t="str">
        <f t="shared" si="692"/>
        <v>0455300772児童発達支援</v>
      </c>
      <c r="B4240" s="237" t="s">
        <v>6981</v>
      </c>
      <c r="C4240" s="237" t="s">
        <v>6982</v>
      </c>
      <c r="D4240" s="240" t="str">
        <f t="shared" si="693"/>
        <v>シャカイフクシホウジンセンダイシテヲツナグイクセイカイ</v>
      </c>
      <c r="E4240" s="237" t="s">
        <v>6983</v>
      </c>
      <c r="F4240" s="237" t="str">
        <f t="shared" si="694"/>
        <v>980</v>
      </c>
      <c r="G4240" s="237" t="str">
        <f t="shared" si="695"/>
        <v>0022</v>
      </c>
      <c r="H4240" s="237" t="s">
        <v>17231</v>
      </c>
      <c r="I4240" s="237" t="str">
        <f t="shared" si="696"/>
        <v>仙台市青葉区五橋２丁目12-2</v>
      </c>
      <c r="J4240" s="237" t="s">
        <v>6985</v>
      </c>
      <c r="K4240" s="237" t="s">
        <v>6986</v>
      </c>
      <c r="L4240" s="237" t="s">
        <v>248</v>
      </c>
      <c r="M4240" s="237" t="s">
        <v>6987</v>
      </c>
      <c r="N4240" s="237" t="s">
        <v>10659</v>
      </c>
      <c r="O4240" s="237" t="s">
        <v>10660</v>
      </c>
      <c r="P4240" s="237" t="s">
        <v>10298</v>
      </c>
      <c r="Q4240" s="237" t="s">
        <v>9428</v>
      </c>
      <c r="R4240" s="237" t="s">
        <v>17899</v>
      </c>
      <c r="S4240" s="237" t="s">
        <v>10662</v>
      </c>
      <c r="T4240" s="237" t="s">
        <v>10662</v>
      </c>
      <c r="U4240" s="237" t="s">
        <v>17900</v>
      </c>
      <c r="V4240" s="237" t="s">
        <v>112</v>
      </c>
      <c r="W4240" s="237" t="s">
        <v>15933</v>
      </c>
      <c r="X4240" s="237"/>
      <c r="Y4240" s="237" t="s">
        <v>10659</v>
      </c>
      <c r="Z4240" s="237" t="s">
        <v>10660</v>
      </c>
      <c r="AA4240" s="237" t="str">
        <f t="shared" si="697"/>
        <v>オリーブアラマチ</v>
      </c>
      <c r="AB4240" s="237" t="s">
        <v>10298</v>
      </c>
      <c r="AC4240" s="237" t="str">
        <f t="shared" si="698"/>
        <v>984</v>
      </c>
      <c r="AD4240" s="237" t="str">
        <f t="shared" si="699"/>
        <v>0061</v>
      </c>
      <c r="AE4240" s="237" t="s">
        <v>9428</v>
      </c>
      <c r="AF4240" s="237" t="s">
        <v>17899</v>
      </c>
      <c r="AG4240" s="237" t="str">
        <f t="shared" si="700"/>
        <v>仙台市若林区南鍛冶町７０</v>
      </c>
      <c r="AH4240" s="237" t="s">
        <v>10662</v>
      </c>
      <c r="AI4240" s="237" t="s">
        <v>10662</v>
      </c>
      <c r="AJ4240" s="237" t="s">
        <v>332</v>
      </c>
    </row>
    <row r="4241" spans="1:36">
      <c r="A4241" s="237" t="str">
        <f t="shared" si="692"/>
        <v>0455300780放課後等デイサービス</v>
      </c>
      <c r="B4241" s="237" t="s">
        <v>6981</v>
      </c>
      <c r="C4241" s="237" t="s">
        <v>6982</v>
      </c>
      <c r="D4241" s="240" t="str">
        <f t="shared" si="693"/>
        <v>シャカイフクシホウジンセンダイシテヲツナグイクセイカイ</v>
      </c>
      <c r="E4241" s="237" t="s">
        <v>6983</v>
      </c>
      <c r="F4241" s="237" t="str">
        <f t="shared" si="694"/>
        <v>980</v>
      </c>
      <c r="G4241" s="237" t="str">
        <f t="shared" si="695"/>
        <v>0022</v>
      </c>
      <c r="H4241" s="237" t="s">
        <v>17231</v>
      </c>
      <c r="I4241" s="237" t="str">
        <f t="shared" si="696"/>
        <v>仙台市青葉区五橋２丁目12-2</v>
      </c>
      <c r="J4241" s="237" t="s">
        <v>6985</v>
      </c>
      <c r="K4241" s="237" t="s">
        <v>6986</v>
      </c>
      <c r="L4241" s="237" t="s">
        <v>248</v>
      </c>
      <c r="M4241" s="237" t="s">
        <v>6987</v>
      </c>
      <c r="N4241" s="237" t="s">
        <v>10659</v>
      </c>
      <c r="O4241" s="237" t="s">
        <v>10660</v>
      </c>
      <c r="P4241" s="237" t="s">
        <v>10298</v>
      </c>
      <c r="Q4241" s="237" t="s">
        <v>9428</v>
      </c>
      <c r="R4241" s="237" t="s">
        <v>17899</v>
      </c>
      <c r="S4241" s="237" t="s">
        <v>10662</v>
      </c>
      <c r="T4241" s="237" t="s">
        <v>10662</v>
      </c>
      <c r="U4241" s="237" t="s">
        <v>17901</v>
      </c>
      <c r="V4241" s="237" t="s">
        <v>114</v>
      </c>
      <c r="W4241" s="237"/>
      <c r="X4241" s="237"/>
      <c r="Y4241" s="237" t="s">
        <v>10659</v>
      </c>
      <c r="Z4241" s="237" t="s">
        <v>10660</v>
      </c>
      <c r="AA4241" s="237" t="str">
        <f t="shared" si="697"/>
        <v>オリーブアラマチ</v>
      </c>
      <c r="AB4241" s="237" t="s">
        <v>10298</v>
      </c>
      <c r="AC4241" s="237" t="str">
        <f t="shared" si="698"/>
        <v>984</v>
      </c>
      <c r="AD4241" s="237" t="str">
        <f t="shared" si="699"/>
        <v>0061</v>
      </c>
      <c r="AE4241" s="237" t="s">
        <v>9428</v>
      </c>
      <c r="AF4241" s="237" t="s">
        <v>17899</v>
      </c>
      <c r="AG4241" s="237" t="str">
        <f t="shared" si="700"/>
        <v>仙台市若林区南鍛冶町７０</v>
      </c>
      <c r="AH4241" s="237" t="s">
        <v>10662</v>
      </c>
      <c r="AI4241" s="237" t="s">
        <v>10662</v>
      </c>
      <c r="AJ4241" s="237" t="s">
        <v>332</v>
      </c>
    </row>
    <row r="4242" spans="1:36">
      <c r="A4242" s="237" t="str">
        <f t="shared" si="692"/>
        <v>0455300798児童発達支援</v>
      </c>
      <c r="B4242" s="237" t="s">
        <v>7277</v>
      </c>
      <c r="C4242" s="237" t="s">
        <v>7278</v>
      </c>
      <c r="D4242" s="240" t="str">
        <f t="shared" si="693"/>
        <v>シャカイフクシホウジンツドイノイエ</v>
      </c>
      <c r="E4242" s="237" t="s">
        <v>7279</v>
      </c>
      <c r="F4242" s="237" t="str">
        <f t="shared" si="694"/>
        <v>984</v>
      </c>
      <c r="G4242" s="237" t="str">
        <f t="shared" si="695"/>
        <v>0838</v>
      </c>
      <c r="H4242" s="237" t="s">
        <v>17616</v>
      </c>
      <c r="I4242" s="237" t="str">
        <f t="shared" si="696"/>
        <v>仙台市若林区上飯田１丁目１７番５８号</v>
      </c>
      <c r="J4242" s="237" t="s">
        <v>7281</v>
      </c>
      <c r="K4242" s="237" t="s">
        <v>7282</v>
      </c>
      <c r="L4242" s="237" t="s">
        <v>248</v>
      </c>
      <c r="M4242" s="237" t="s">
        <v>7283</v>
      </c>
      <c r="N4242" s="237" t="s">
        <v>10673</v>
      </c>
      <c r="O4242" s="237" t="s">
        <v>10674</v>
      </c>
      <c r="P4242" s="237" t="s">
        <v>7279</v>
      </c>
      <c r="Q4242" s="237" t="s">
        <v>9428</v>
      </c>
      <c r="R4242" s="237" t="s">
        <v>17616</v>
      </c>
      <c r="S4242" s="237" t="s">
        <v>7281</v>
      </c>
      <c r="T4242" s="237" t="s">
        <v>7282</v>
      </c>
      <c r="U4242" s="237" t="s">
        <v>17902</v>
      </c>
      <c r="V4242" s="237" t="s">
        <v>112</v>
      </c>
      <c r="W4242" s="237" t="s">
        <v>15933</v>
      </c>
      <c r="X4242" s="237"/>
      <c r="Y4242" s="237" t="s">
        <v>10673</v>
      </c>
      <c r="Z4242" s="237" t="s">
        <v>10674</v>
      </c>
      <c r="AA4242" s="237" t="str">
        <f t="shared" si="697"/>
        <v>オリザ</v>
      </c>
      <c r="AB4242" s="237" t="s">
        <v>7279</v>
      </c>
      <c r="AC4242" s="237" t="str">
        <f t="shared" si="698"/>
        <v>984</v>
      </c>
      <c r="AD4242" s="237" t="str">
        <f t="shared" si="699"/>
        <v>0838</v>
      </c>
      <c r="AE4242" s="237" t="s">
        <v>9428</v>
      </c>
      <c r="AF4242" s="237" t="s">
        <v>17616</v>
      </c>
      <c r="AG4242" s="237" t="str">
        <f t="shared" si="700"/>
        <v>仙台市若林区上飯田１丁目１７番５８号</v>
      </c>
      <c r="AH4242" s="237" t="s">
        <v>7281</v>
      </c>
      <c r="AI4242" s="237" t="s">
        <v>7282</v>
      </c>
      <c r="AJ4242" s="237" t="s">
        <v>260</v>
      </c>
    </row>
    <row r="4243" spans="1:36">
      <c r="A4243" s="237" t="str">
        <f t="shared" si="692"/>
        <v>0455300988放課後等デイサービス</v>
      </c>
      <c r="B4243" s="237" t="s">
        <v>7490</v>
      </c>
      <c r="C4243" s="237" t="s">
        <v>7491</v>
      </c>
      <c r="D4243" s="240" t="str">
        <f t="shared" si="693"/>
        <v>トクテイヒエイリカツドウホウジンショウキボタキノウガタセイカツシエンシツエポック</v>
      </c>
      <c r="E4243" s="237" t="s">
        <v>7492</v>
      </c>
      <c r="F4243" s="237" t="str">
        <f t="shared" si="694"/>
        <v>983</v>
      </c>
      <c r="G4243" s="237" t="str">
        <f t="shared" si="695"/>
        <v>0005</v>
      </c>
      <c r="H4243" s="237" t="s">
        <v>17254</v>
      </c>
      <c r="I4243" s="237" t="str">
        <f t="shared" si="696"/>
        <v>仙台市宮城野区福室七丁目15番16号</v>
      </c>
      <c r="J4243" s="237" t="s">
        <v>7494</v>
      </c>
      <c r="K4243" s="237" t="s">
        <v>7494</v>
      </c>
      <c r="L4243" s="237" t="s">
        <v>248</v>
      </c>
      <c r="M4243" s="237" t="s">
        <v>17255</v>
      </c>
      <c r="N4243" s="237" t="s">
        <v>17903</v>
      </c>
      <c r="O4243" s="237" t="s">
        <v>17904</v>
      </c>
      <c r="P4243" s="237" t="s">
        <v>3150</v>
      </c>
      <c r="Q4243" s="237" t="s">
        <v>9428</v>
      </c>
      <c r="R4243" s="237" t="s">
        <v>17905</v>
      </c>
      <c r="S4243" s="237" t="s">
        <v>17906</v>
      </c>
      <c r="T4243" s="237"/>
      <c r="U4243" s="237" t="s">
        <v>17907</v>
      </c>
      <c r="V4243" s="237" t="s">
        <v>114</v>
      </c>
      <c r="W4243" s="237"/>
      <c r="X4243" s="237"/>
      <c r="Y4243" s="237" t="s">
        <v>17903</v>
      </c>
      <c r="Z4243" s="237" t="s">
        <v>17904</v>
      </c>
      <c r="AA4243" s="237" t="str">
        <f t="shared" si="697"/>
        <v>アイアイナカクラ</v>
      </c>
      <c r="AB4243" s="237" t="s">
        <v>3150</v>
      </c>
      <c r="AC4243" s="237" t="str">
        <f t="shared" si="698"/>
        <v>984</v>
      </c>
      <c r="AD4243" s="237" t="str">
        <f t="shared" si="699"/>
        <v>0821</v>
      </c>
      <c r="AE4243" s="237" t="s">
        <v>9428</v>
      </c>
      <c r="AF4243" s="237" t="s">
        <v>17905</v>
      </c>
      <c r="AG4243" s="237" t="str">
        <f t="shared" si="700"/>
        <v>仙台市若林区中倉3丁目13番17号</v>
      </c>
      <c r="AH4243" s="237" t="s">
        <v>17906</v>
      </c>
      <c r="AI4243" s="237"/>
      <c r="AJ4243" s="237" t="s">
        <v>332</v>
      </c>
    </row>
    <row r="4244" spans="1:36">
      <c r="A4244" s="237" t="str">
        <f t="shared" si="692"/>
        <v>0455301010放課後等デイサービス</v>
      </c>
      <c r="B4244" s="237" t="s">
        <v>2259</v>
      </c>
      <c r="C4244" s="237" t="s">
        <v>2260</v>
      </c>
      <c r="D4244" s="240" t="str">
        <f t="shared" si="693"/>
        <v>イッパンシャダンホウジン　ユウユウカイ</v>
      </c>
      <c r="E4244" s="237" t="s">
        <v>7473</v>
      </c>
      <c r="F4244" s="237" t="str">
        <f t="shared" si="694"/>
        <v>981</v>
      </c>
      <c r="G4244" s="237" t="str">
        <f t="shared" si="695"/>
        <v>0923</v>
      </c>
      <c r="H4244" s="237" t="s">
        <v>16207</v>
      </c>
      <c r="I4244" s="237" t="str">
        <f t="shared" si="696"/>
        <v>仙台市青葉区東勝山三丁目３２番１０号</v>
      </c>
      <c r="J4244" s="237" t="s">
        <v>2268</v>
      </c>
      <c r="K4244" s="237" t="s">
        <v>16232</v>
      </c>
      <c r="L4244" s="237" t="s">
        <v>901</v>
      </c>
      <c r="M4244" s="237" t="s">
        <v>7628</v>
      </c>
      <c r="N4244" s="237" t="s">
        <v>17908</v>
      </c>
      <c r="O4244" s="237" t="s">
        <v>17909</v>
      </c>
      <c r="P4244" s="237" t="s">
        <v>10316</v>
      </c>
      <c r="Q4244" s="237" t="s">
        <v>9428</v>
      </c>
      <c r="R4244" s="237" t="s">
        <v>17910</v>
      </c>
      <c r="S4244" s="237" t="s">
        <v>17911</v>
      </c>
      <c r="T4244" s="237" t="s">
        <v>12728</v>
      </c>
      <c r="U4244" s="237" t="s">
        <v>17912</v>
      </c>
      <c r="V4244" s="237" t="s">
        <v>114</v>
      </c>
      <c r="W4244" s="237"/>
      <c r="X4244" s="237"/>
      <c r="Y4244" s="237" t="s">
        <v>17908</v>
      </c>
      <c r="Z4244" s="237" t="s">
        <v>17909</v>
      </c>
      <c r="AA4244" s="237" t="str">
        <f t="shared" si="697"/>
        <v>Ａｎｄ　Ｙｏｕ　ポケット</v>
      </c>
      <c r="AB4244" s="237" t="s">
        <v>10316</v>
      </c>
      <c r="AC4244" s="237" t="str">
        <f t="shared" si="698"/>
        <v>984</v>
      </c>
      <c r="AD4244" s="237" t="str">
        <f t="shared" si="699"/>
        <v>0827</v>
      </c>
      <c r="AE4244" s="237" t="s">
        <v>9428</v>
      </c>
      <c r="AF4244" s="237" t="s">
        <v>17910</v>
      </c>
      <c r="AG4244" s="237" t="str">
        <f t="shared" si="700"/>
        <v>仙台市若林区南小泉一丁目９番16号</v>
      </c>
      <c r="AH4244" s="237" t="s">
        <v>2268</v>
      </c>
      <c r="AI4244" s="237" t="s">
        <v>12728</v>
      </c>
      <c r="AJ4244" s="237" t="s">
        <v>260</v>
      </c>
    </row>
    <row r="4245" spans="1:36">
      <c r="A4245" s="237" t="str">
        <f t="shared" si="692"/>
        <v>0455301028放課後等デイサービス</v>
      </c>
      <c r="B4245" s="237" t="s">
        <v>9677</v>
      </c>
      <c r="C4245" s="237" t="s">
        <v>9678</v>
      </c>
      <c r="D4245" s="240" t="str">
        <f t="shared" si="693"/>
        <v>トクテイヒエイリカツドウホウジンアンシンドウフクシカイ</v>
      </c>
      <c r="E4245" s="237" t="s">
        <v>3150</v>
      </c>
      <c r="F4245" s="237" t="str">
        <f t="shared" si="694"/>
        <v>984</v>
      </c>
      <c r="G4245" s="237" t="str">
        <f t="shared" si="695"/>
        <v>0821</v>
      </c>
      <c r="H4245" s="237" t="s">
        <v>17588</v>
      </c>
      <c r="I4245" s="237" t="str">
        <f t="shared" si="696"/>
        <v>仙台市若林区中倉一丁目１５－１</v>
      </c>
      <c r="J4245" s="237" t="s">
        <v>9680</v>
      </c>
      <c r="K4245" s="237" t="s">
        <v>9681</v>
      </c>
      <c r="L4245" s="237" t="s">
        <v>248</v>
      </c>
      <c r="M4245" s="237" t="s">
        <v>9682</v>
      </c>
      <c r="N4245" s="237" t="s">
        <v>17913</v>
      </c>
      <c r="O4245" s="237" t="s">
        <v>17914</v>
      </c>
      <c r="P4245" s="237" t="s">
        <v>3150</v>
      </c>
      <c r="Q4245" s="237" t="s">
        <v>9428</v>
      </c>
      <c r="R4245" s="237" t="s">
        <v>17588</v>
      </c>
      <c r="S4245" s="237" t="s">
        <v>17915</v>
      </c>
      <c r="T4245" s="237" t="s">
        <v>9681</v>
      </c>
      <c r="U4245" s="237" t="s">
        <v>17916</v>
      </c>
      <c r="V4245" s="237" t="s">
        <v>114</v>
      </c>
      <c r="W4245" s="237"/>
      <c r="X4245" s="237"/>
      <c r="Y4245" s="237" t="s">
        <v>17913</v>
      </c>
      <c r="Z4245" s="237" t="s">
        <v>17914</v>
      </c>
      <c r="AA4245" s="237" t="str">
        <f t="shared" si="697"/>
        <v>アフタークラブアオゾラナカクラ</v>
      </c>
      <c r="AB4245" s="237" t="s">
        <v>3150</v>
      </c>
      <c r="AC4245" s="237" t="str">
        <f t="shared" si="698"/>
        <v>984</v>
      </c>
      <c r="AD4245" s="237" t="str">
        <f t="shared" si="699"/>
        <v>0821</v>
      </c>
      <c r="AE4245" s="237" t="s">
        <v>9428</v>
      </c>
      <c r="AF4245" s="237" t="s">
        <v>17588</v>
      </c>
      <c r="AG4245" s="237" t="str">
        <f t="shared" si="700"/>
        <v>仙台市若林区中倉一丁目１５－１</v>
      </c>
      <c r="AH4245" s="237" t="s">
        <v>17915</v>
      </c>
      <c r="AI4245" s="237" t="s">
        <v>9681</v>
      </c>
      <c r="AJ4245" s="237" t="s">
        <v>260</v>
      </c>
    </row>
    <row r="4246" spans="1:36">
      <c r="A4246" s="237" t="str">
        <f t="shared" si="692"/>
        <v>0455301093放課後等デイサービス</v>
      </c>
      <c r="B4246" s="237" t="s">
        <v>9677</v>
      </c>
      <c r="C4246" s="237" t="s">
        <v>9678</v>
      </c>
      <c r="D4246" s="240" t="str">
        <f t="shared" si="693"/>
        <v>トクテイヒエイリカツドウホウジンアンシンドウフクシカイ</v>
      </c>
      <c r="E4246" s="237" t="s">
        <v>3150</v>
      </c>
      <c r="F4246" s="237" t="str">
        <f t="shared" si="694"/>
        <v>984</v>
      </c>
      <c r="G4246" s="237" t="str">
        <f t="shared" si="695"/>
        <v>0821</v>
      </c>
      <c r="H4246" s="237" t="s">
        <v>17588</v>
      </c>
      <c r="I4246" s="237" t="str">
        <f t="shared" si="696"/>
        <v>仙台市若林区中倉一丁目１５－１</v>
      </c>
      <c r="J4246" s="237" t="s">
        <v>9680</v>
      </c>
      <c r="K4246" s="237" t="s">
        <v>9681</v>
      </c>
      <c r="L4246" s="237" t="s">
        <v>248</v>
      </c>
      <c r="M4246" s="237" t="s">
        <v>9682</v>
      </c>
      <c r="N4246" s="237" t="s">
        <v>17917</v>
      </c>
      <c r="O4246" s="237" t="s">
        <v>17918</v>
      </c>
      <c r="P4246" s="237" t="s">
        <v>3150</v>
      </c>
      <c r="Q4246" s="237" t="s">
        <v>9428</v>
      </c>
      <c r="R4246" s="237" t="s">
        <v>15700</v>
      </c>
      <c r="S4246" s="237" t="s">
        <v>17919</v>
      </c>
      <c r="T4246" s="237" t="s">
        <v>9681</v>
      </c>
      <c r="U4246" s="237" t="s">
        <v>17920</v>
      </c>
      <c r="V4246" s="237" t="s">
        <v>114</v>
      </c>
      <c r="W4246" s="237"/>
      <c r="X4246" s="237"/>
      <c r="Y4246" s="237" t="s">
        <v>17917</v>
      </c>
      <c r="Z4246" s="237" t="s">
        <v>17918</v>
      </c>
      <c r="AA4246" s="237" t="str">
        <f t="shared" si="697"/>
        <v>アフタークラブノゾミ</v>
      </c>
      <c r="AB4246" s="237" t="s">
        <v>3150</v>
      </c>
      <c r="AC4246" s="237" t="str">
        <f t="shared" si="698"/>
        <v>984</v>
      </c>
      <c r="AD4246" s="237" t="str">
        <f t="shared" si="699"/>
        <v>0821</v>
      </c>
      <c r="AE4246" s="237" t="s">
        <v>9428</v>
      </c>
      <c r="AF4246" s="237" t="s">
        <v>15700</v>
      </c>
      <c r="AG4246" s="237" t="str">
        <f t="shared" si="700"/>
        <v>仙台市若林区中倉一丁目15番１号</v>
      </c>
      <c r="AH4246" s="237" t="s">
        <v>17919</v>
      </c>
      <c r="AI4246" s="237" t="s">
        <v>9681</v>
      </c>
      <c r="AJ4246" s="237" t="s">
        <v>332</v>
      </c>
    </row>
    <row r="4247" spans="1:36">
      <c r="A4247" s="237" t="str">
        <f t="shared" si="692"/>
        <v>0455301127児童発達支援</v>
      </c>
      <c r="B4247" s="237" t="s">
        <v>17921</v>
      </c>
      <c r="C4247" s="237" t="s">
        <v>17922</v>
      </c>
      <c r="D4247" s="240" t="str">
        <f t="shared" si="693"/>
        <v>ゴウドウガイシャニホンメディカル</v>
      </c>
      <c r="E4247" s="237" t="s">
        <v>10338</v>
      </c>
      <c r="F4247" s="237" t="str">
        <f t="shared" si="694"/>
        <v>984</v>
      </c>
      <c r="G4247" s="237" t="str">
        <f t="shared" si="695"/>
        <v>0038</v>
      </c>
      <c r="H4247" s="237" t="s">
        <v>17923</v>
      </c>
      <c r="I4247" s="237" t="str">
        <f t="shared" si="696"/>
        <v>仙台市若林区伊在字前通５番地</v>
      </c>
      <c r="J4247" s="237" t="s">
        <v>17924</v>
      </c>
      <c r="K4247" s="237" t="s">
        <v>17924</v>
      </c>
      <c r="L4247" s="237" t="s">
        <v>821</v>
      </c>
      <c r="M4247" s="237" t="s">
        <v>17925</v>
      </c>
      <c r="N4247" s="237" t="s">
        <v>17926</v>
      </c>
      <c r="O4247" s="237" t="s">
        <v>17927</v>
      </c>
      <c r="P4247" s="237" t="s">
        <v>7279</v>
      </c>
      <c r="Q4247" s="237" t="s">
        <v>9428</v>
      </c>
      <c r="R4247" s="237" t="s">
        <v>17928</v>
      </c>
      <c r="S4247" s="237" t="s">
        <v>17840</v>
      </c>
      <c r="T4247" s="237" t="s">
        <v>17841</v>
      </c>
      <c r="U4247" s="237" t="s">
        <v>17929</v>
      </c>
      <c r="V4247" s="237" t="s">
        <v>112</v>
      </c>
      <c r="W4247" s="237" t="s">
        <v>15933</v>
      </c>
      <c r="X4247" s="237"/>
      <c r="Y4247" s="237" t="s">
        <v>17926</v>
      </c>
      <c r="Z4247" s="237" t="s">
        <v>17927</v>
      </c>
      <c r="AA4247" s="237" t="str">
        <f t="shared" si="697"/>
        <v>アシストプラス</v>
      </c>
      <c r="AB4247" s="237" t="s">
        <v>7279</v>
      </c>
      <c r="AC4247" s="237" t="str">
        <f t="shared" si="698"/>
        <v>984</v>
      </c>
      <c r="AD4247" s="237" t="str">
        <f t="shared" si="699"/>
        <v>0838</v>
      </c>
      <c r="AE4247" s="237" t="s">
        <v>9428</v>
      </c>
      <c r="AF4247" s="237" t="s">
        <v>17928</v>
      </c>
      <c r="AG4247" s="237" t="str">
        <f t="shared" si="700"/>
        <v>仙台市若林区上飯田二丁目２番48号プリンスコート横堀２階</v>
      </c>
      <c r="AH4247" s="237" t="s">
        <v>17840</v>
      </c>
      <c r="AI4247" s="237" t="s">
        <v>17841</v>
      </c>
      <c r="AJ4247" s="237" t="s">
        <v>332</v>
      </c>
    </row>
    <row r="4248" spans="1:36">
      <c r="A4248" s="237" t="str">
        <f t="shared" si="692"/>
        <v>0455301127放課後等デイサービス</v>
      </c>
      <c r="B4248" s="237" t="s">
        <v>17921</v>
      </c>
      <c r="C4248" s="237" t="s">
        <v>17922</v>
      </c>
      <c r="D4248" s="240" t="str">
        <f t="shared" si="693"/>
        <v>ゴウドウガイシャニホンメディカル</v>
      </c>
      <c r="E4248" s="237" t="s">
        <v>10338</v>
      </c>
      <c r="F4248" s="237" t="str">
        <f t="shared" si="694"/>
        <v>984</v>
      </c>
      <c r="G4248" s="237" t="str">
        <f t="shared" si="695"/>
        <v>0038</v>
      </c>
      <c r="H4248" s="237" t="s">
        <v>17923</v>
      </c>
      <c r="I4248" s="237" t="str">
        <f t="shared" si="696"/>
        <v>仙台市若林区伊在字前通５番地</v>
      </c>
      <c r="J4248" s="237" t="s">
        <v>17924</v>
      </c>
      <c r="K4248" s="237" t="s">
        <v>17924</v>
      </c>
      <c r="L4248" s="237" t="s">
        <v>821</v>
      </c>
      <c r="M4248" s="237" t="s">
        <v>17925</v>
      </c>
      <c r="N4248" s="237" t="s">
        <v>17926</v>
      </c>
      <c r="O4248" s="237" t="s">
        <v>17927</v>
      </c>
      <c r="P4248" s="237" t="s">
        <v>7279</v>
      </c>
      <c r="Q4248" s="237" t="s">
        <v>9428</v>
      </c>
      <c r="R4248" s="237" t="s">
        <v>17928</v>
      </c>
      <c r="S4248" s="237" t="s">
        <v>17840</v>
      </c>
      <c r="T4248" s="237" t="s">
        <v>17841</v>
      </c>
      <c r="U4248" s="237" t="s">
        <v>17929</v>
      </c>
      <c r="V4248" s="237" t="s">
        <v>114</v>
      </c>
      <c r="W4248" s="237"/>
      <c r="X4248" s="237"/>
      <c r="Y4248" s="237" t="s">
        <v>17926</v>
      </c>
      <c r="Z4248" s="237" t="s">
        <v>17927</v>
      </c>
      <c r="AA4248" s="237" t="str">
        <f t="shared" si="697"/>
        <v>アシストプラス</v>
      </c>
      <c r="AB4248" s="237" t="s">
        <v>7279</v>
      </c>
      <c r="AC4248" s="237" t="str">
        <f t="shared" si="698"/>
        <v>984</v>
      </c>
      <c r="AD4248" s="237" t="str">
        <f t="shared" si="699"/>
        <v>0838</v>
      </c>
      <c r="AE4248" s="237" t="s">
        <v>9428</v>
      </c>
      <c r="AF4248" s="237" t="s">
        <v>17928</v>
      </c>
      <c r="AG4248" s="237" t="str">
        <f t="shared" si="700"/>
        <v>仙台市若林区上飯田二丁目２番48号プリンスコート横堀２階</v>
      </c>
      <c r="AH4248" s="237" t="s">
        <v>17930</v>
      </c>
      <c r="AI4248" s="237" t="s">
        <v>17931</v>
      </c>
      <c r="AJ4248" s="237" t="s">
        <v>332</v>
      </c>
    </row>
    <row r="4249" spans="1:36">
      <c r="A4249" s="237" t="str">
        <f t="shared" si="692"/>
        <v>0455301143放課後等デイサービス</v>
      </c>
      <c r="B4249" s="237" t="s">
        <v>17932</v>
      </c>
      <c r="C4249" s="237" t="s">
        <v>17933</v>
      </c>
      <c r="D4249" s="240" t="str">
        <f t="shared" si="693"/>
        <v>カブシキガイシャウェルネスリンク</v>
      </c>
      <c r="E4249" s="237" t="s">
        <v>16805</v>
      </c>
      <c r="F4249" s="237" t="str">
        <f t="shared" si="694"/>
        <v>981</v>
      </c>
      <c r="G4249" s="237" t="str">
        <f t="shared" si="695"/>
        <v>3205</v>
      </c>
      <c r="H4249" s="237" t="s">
        <v>17934</v>
      </c>
      <c r="I4249" s="237" t="str">
        <f t="shared" si="696"/>
        <v>仙台市泉区紫山三丁目７番地の８</v>
      </c>
      <c r="J4249" s="237" t="s">
        <v>17935</v>
      </c>
      <c r="K4249" s="237" t="s">
        <v>17936</v>
      </c>
      <c r="L4249" s="237" t="s">
        <v>339</v>
      </c>
      <c r="M4249" s="237" t="s">
        <v>17937</v>
      </c>
      <c r="N4249" s="237" t="s">
        <v>17938</v>
      </c>
      <c r="O4249" s="237" t="s">
        <v>17939</v>
      </c>
      <c r="P4249" s="237" t="s">
        <v>10450</v>
      </c>
      <c r="Q4249" s="237" t="s">
        <v>9428</v>
      </c>
      <c r="R4249" s="237" t="s">
        <v>17940</v>
      </c>
      <c r="S4249" s="237" t="s">
        <v>17941</v>
      </c>
      <c r="T4249" s="237" t="s">
        <v>17941</v>
      </c>
      <c r="U4249" s="237" t="s">
        <v>17942</v>
      </c>
      <c r="V4249" s="237" t="s">
        <v>114</v>
      </c>
      <c r="W4249" s="237"/>
      <c r="X4249" s="237"/>
      <c r="Y4249" s="237" t="s">
        <v>17938</v>
      </c>
      <c r="Z4249" s="237" t="s">
        <v>17939</v>
      </c>
      <c r="AA4249" s="237" t="str">
        <f t="shared" si="697"/>
        <v>ホウカゴトウデイサービス　ウェルネスリンク</v>
      </c>
      <c r="AB4249" s="237" t="s">
        <v>10450</v>
      </c>
      <c r="AC4249" s="237" t="str">
        <f t="shared" si="698"/>
        <v>984</v>
      </c>
      <c r="AD4249" s="237" t="str">
        <f t="shared" si="699"/>
        <v>0073</v>
      </c>
      <c r="AE4249" s="237" t="s">
        <v>9428</v>
      </c>
      <c r="AF4249" s="237" t="s">
        <v>17940</v>
      </c>
      <c r="AG4249" s="237" t="str">
        <f t="shared" si="700"/>
        <v>仙台市若林区荒町75番地奥江ビルガーデングレース201</v>
      </c>
      <c r="AH4249" s="237" t="s">
        <v>17941</v>
      </c>
      <c r="AI4249" s="237" t="s">
        <v>17941</v>
      </c>
      <c r="AJ4249" s="237" t="s">
        <v>332</v>
      </c>
    </row>
    <row r="4250" spans="1:36">
      <c r="A4250" s="237" t="str">
        <f t="shared" si="692"/>
        <v>0455301150放課後等デイサービス</v>
      </c>
      <c r="B4250" s="237" t="s">
        <v>17943</v>
      </c>
      <c r="C4250" s="237" t="s">
        <v>17944</v>
      </c>
      <c r="D4250" s="240" t="str">
        <f t="shared" si="693"/>
        <v>トクテイヒエイリカツドウホウジンポッポハウス</v>
      </c>
      <c r="E4250" s="237" t="s">
        <v>3150</v>
      </c>
      <c r="F4250" s="237" t="str">
        <f t="shared" si="694"/>
        <v>984</v>
      </c>
      <c r="G4250" s="237" t="str">
        <f t="shared" si="695"/>
        <v>0821</v>
      </c>
      <c r="H4250" s="237" t="s">
        <v>17945</v>
      </c>
      <c r="I4250" s="237" t="str">
        <f t="shared" si="696"/>
        <v>仙台市若林区中倉3丁目13番18号</v>
      </c>
      <c r="J4250" s="237" t="s">
        <v>17946</v>
      </c>
      <c r="K4250" s="237" t="s">
        <v>17946</v>
      </c>
      <c r="L4250" s="237" t="s">
        <v>901</v>
      </c>
      <c r="M4250" s="237" t="s">
        <v>17947</v>
      </c>
      <c r="N4250" s="237" t="s">
        <v>17948</v>
      </c>
      <c r="O4250" s="237" t="s">
        <v>17949</v>
      </c>
      <c r="P4250" s="237" t="s">
        <v>3150</v>
      </c>
      <c r="Q4250" s="237" t="s">
        <v>9428</v>
      </c>
      <c r="R4250" s="237" t="s">
        <v>17950</v>
      </c>
      <c r="S4250" s="237" t="s">
        <v>17946</v>
      </c>
      <c r="T4250" s="237" t="s">
        <v>17946</v>
      </c>
      <c r="U4250" s="237" t="s">
        <v>17951</v>
      </c>
      <c r="V4250" s="237" t="s">
        <v>114</v>
      </c>
      <c r="W4250" s="237"/>
      <c r="X4250" s="237"/>
      <c r="Y4250" s="237" t="s">
        <v>17948</v>
      </c>
      <c r="Z4250" s="237" t="s">
        <v>17949</v>
      </c>
      <c r="AA4250" s="237" t="str">
        <f t="shared" si="697"/>
        <v>ホウカゴトウデイサービス　ポッポハウス</v>
      </c>
      <c r="AB4250" s="237" t="s">
        <v>3150</v>
      </c>
      <c r="AC4250" s="237" t="str">
        <f t="shared" si="698"/>
        <v>984</v>
      </c>
      <c r="AD4250" s="237" t="str">
        <f t="shared" si="699"/>
        <v>0821</v>
      </c>
      <c r="AE4250" s="237" t="s">
        <v>9428</v>
      </c>
      <c r="AF4250" s="237" t="s">
        <v>17950</v>
      </c>
      <c r="AG4250" s="237" t="str">
        <f t="shared" si="700"/>
        <v>仙台市若林区中倉三丁目13番18号</v>
      </c>
      <c r="AH4250" s="237" t="s">
        <v>17946</v>
      </c>
      <c r="AI4250" s="237" t="s">
        <v>17946</v>
      </c>
      <c r="AJ4250" s="237" t="s">
        <v>260</v>
      </c>
    </row>
    <row r="4251" spans="1:36">
      <c r="A4251" s="237" t="str">
        <f t="shared" si="692"/>
        <v>0455301176児童発達支援</v>
      </c>
      <c r="B4251" s="237" t="s">
        <v>16282</v>
      </c>
      <c r="C4251" s="237" t="s">
        <v>16283</v>
      </c>
      <c r="D4251" s="240" t="str">
        <f t="shared" si="693"/>
        <v>モリサービスカブシキガイシャ</v>
      </c>
      <c r="E4251" s="237" t="s">
        <v>16284</v>
      </c>
      <c r="F4251" s="237" t="str">
        <f t="shared" si="694"/>
        <v>020</v>
      </c>
      <c r="G4251" s="237" t="str">
        <f t="shared" si="695"/>
        <v>0107</v>
      </c>
      <c r="H4251" s="237" t="s">
        <v>16285</v>
      </c>
      <c r="I4251" s="237" t="str">
        <f t="shared" si="696"/>
        <v>岩手県盛岡市松園三丁目５番１号</v>
      </c>
      <c r="J4251" s="237" t="s">
        <v>16286</v>
      </c>
      <c r="K4251" s="237" t="s">
        <v>16287</v>
      </c>
      <c r="L4251" s="237" t="s">
        <v>339</v>
      </c>
      <c r="M4251" s="237" t="s">
        <v>16288</v>
      </c>
      <c r="N4251" s="237" t="s">
        <v>17952</v>
      </c>
      <c r="O4251" s="237" t="s">
        <v>17953</v>
      </c>
      <c r="P4251" s="237" t="s">
        <v>12529</v>
      </c>
      <c r="Q4251" s="237" t="s">
        <v>9428</v>
      </c>
      <c r="R4251" s="237" t="s">
        <v>17954</v>
      </c>
      <c r="S4251" s="237" t="s">
        <v>17955</v>
      </c>
      <c r="T4251" s="237" t="s">
        <v>17956</v>
      </c>
      <c r="U4251" s="237" t="s">
        <v>17957</v>
      </c>
      <c r="V4251" s="237" t="s">
        <v>112</v>
      </c>
      <c r="W4251" s="237" t="s">
        <v>15933</v>
      </c>
      <c r="X4251" s="237"/>
      <c r="Y4251" s="237" t="s">
        <v>17952</v>
      </c>
      <c r="Z4251" s="237" t="s">
        <v>17953</v>
      </c>
      <c r="AA4251" s="237" t="str">
        <f t="shared" si="697"/>
        <v>コペルプラスセンダイダイイチキョウシツ</v>
      </c>
      <c r="AB4251" s="237" t="s">
        <v>12529</v>
      </c>
      <c r="AC4251" s="237" t="str">
        <f t="shared" si="698"/>
        <v>984</v>
      </c>
      <c r="AD4251" s="237" t="str">
        <f t="shared" si="699"/>
        <v>0053</v>
      </c>
      <c r="AE4251" s="237" t="s">
        <v>9428</v>
      </c>
      <c r="AF4251" s="237" t="s">
        <v>17954</v>
      </c>
      <c r="AG4251" s="237" t="str">
        <f t="shared" si="700"/>
        <v>仙台市若林区連坊小路45番地の３鈴木コーポ１階</v>
      </c>
      <c r="AH4251" s="237" t="s">
        <v>17955</v>
      </c>
      <c r="AI4251" s="237" t="s">
        <v>17956</v>
      </c>
      <c r="AJ4251" s="237" t="s">
        <v>332</v>
      </c>
    </row>
    <row r="4252" spans="1:36">
      <c r="A4252" s="237" t="str">
        <f t="shared" si="692"/>
        <v>0455301184放課後等デイサービス</v>
      </c>
      <c r="B4252" s="237" t="s">
        <v>17958</v>
      </c>
      <c r="C4252" s="237" t="s">
        <v>17959</v>
      </c>
      <c r="D4252" s="240" t="str">
        <f t="shared" si="693"/>
        <v>ユウゲンカイシャキョウエイ</v>
      </c>
      <c r="E4252" s="237" t="s">
        <v>834</v>
      </c>
      <c r="F4252" s="237" t="str">
        <f t="shared" si="694"/>
        <v>986</v>
      </c>
      <c r="G4252" s="237" t="str">
        <f t="shared" si="695"/>
        <v>0042</v>
      </c>
      <c r="H4252" s="237" t="s">
        <v>17960</v>
      </c>
      <c r="I4252" s="237" t="str">
        <f t="shared" si="696"/>
        <v>石巻市鹿妻南二丁目12番２号</v>
      </c>
      <c r="J4252" s="237" t="s">
        <v>17961</v>
      </c>
      <c r="K4252" s="237" t="s">
        <v>17962</v>
      </c>
      <c r="L4252" s="237" t="s">
        <v>339</v>
      </c>
      <c r="M4252" s="237" t="s">
        <v>17963</v>
      </c>
      <c r="N4252" s="237" t="s">
        <v>17938</v>
      </c>
      <c r="O4252" s="237" t="s">
        <v>17939</v>
      </c>
      <c r="P4252" s="237" t="s">
        <v>10450</v>
      </c>
      <c r="Q4252" s="237" t="s">
        <v>9428</v>
      </c>
      <c r="R4252" s="237" t="s">
        <v>17964</v>
      </c>
      <c r="S4252" s="237" t="s">
        <v>17941</v>
      </c>
      <c r="T4252" s="237" t="s">
        <v>17941</v>
      </c>
      <c r="U4252" s="237" t="s">
        <v>17965</v>
      </c>
      <c r="V4252" s="237" t="s">
        <v>114</v>
      </c>
      <c r="W4252" s="237"/>
      <c r="X4252" s="237"/>
      <c r="Y4252" s="237" t="s">
        <v>17938</v>
      </c>
      <c r="Z4252" s="237" t="s">
        <v>17939</v>
      </c>
      <c r="AA4252" s="237" t="str">
        <f t="shared" si="697"/>
        <v>ホウカゴトウデイサービス　ウェルネスリンク</v>
      </c>
      <c r="AB4252" s="237" t="s">
        <v>10450</v>
      </c>
      <c r="AC4252" s="237" t="str">
        <f t="shared" si="698"/>
        <v>984</v>
      </c>
      <c r="AD4252" s="237" t="str">
        <f t="shared" si="699"/>
        <v>0073</v>
      </c>
      <c r="AE4252" s="237" t="s">
        <v>9428</v>
      </c>
      <c r="AF4252" s="237" t="s">
        <v>17964</v>
      </c>
      <c r="AG4252" s="237" t="str">
        <f t="shared" si="700"/>
        <v>仙台市若林区荒町75番地　奥江ビルガーデングレース204</v>
      </c>
      <c r="AH4252" s="237" t="s">
        <v>17941</v>
      </c>
      <c r="AI4252" s="237" t="s">
        <v>17941</v>
      </c>
      <c r="AJ4252" s="237" t="s">
        <v>260</v>
      </c>
    </row>
    <row r="4253" spans="1:36">
      <c r="A4253" s="237" t="str">
        <f t="shared" si="692"/>
        <v>0455301192児童発達支援</v>
      </c>
      <c r="B4253" s="237" t="s">
        <v>17966</v>
      </c>
      <c r="C4253" s="237" t="s">
        <v>17967</v>
      </c>
      <c r="D4253" s="240" t="str">
        <f t="shared" si="693"/>
        <v>カブシキカイシャワタナベホールディングス</v>
      </c>
      <c r="E4253" s="237" t="s">
        <v>9274</v>
      </c>
      <c r="F4253" s="237" t="str">
        <f t="shared" si="694"/>
        <v>983</v>
      </c>
      <c r="G4253" s="237" t="str">
        <f t="shared" si="695"/>
        <v>0841</v>
      </c>
      <c r="H4253" s="237" t="s">
        <v>17968</v>
      </c>
      <c r="I4253" s="237" t="str">
        <f t="shared" si="696"/>
        <v>仙台市宮城野区原町三丁目１番８号　原町プラザ２階</v>
      </c>
      <c r="J4253" s="237" t="s">
        <v>17840</v>
      </c>
      <c r="K4253" s="237" t="s">
        <v>17841</v>
      </c>
      <c r="L4253" s="237" t="s">
        <v>339</v>
      </c>
      <c r="M4253" s="237" t="s">
        <v>17842</v>
      </c>
      <c r="N4253" s="237" t="s">
        <v>17969</v>
      </c>
      <c r="O4253" s="237" t="s">
        <v>17970</v>
      </c>
      <c r="P4253" s="237" t="s">
        <v>7279</v>
      </c>
      <c r="Q4253" s="237" t="s">
        <v>9428</v>
      </c>
      <c r="R4253" s="237" t="s">
        <v>17971</v>
      </c>
      <c r="S4253" s="237" t="s">
        <v>17840</v>
      </c>
      <c r="T4253" s="237" t="s">
        <v>17841</v>
      </c>
      <c r="U4253" s="237" t="s">
        <v>17972</v>
      </c>
      <c r="V4253" s="237" t="s">
        <v>112</v>
      </c>
      <c r="W4253" s="237" t="s">
        <v>15933</v>
      </c>
      <c r="X4253" s="237"/>
      <c r="Y4253" s="237" t="s">
        <v>17969</v>
      </c>
      <c r="Z4253" s="237" t="s">
        <v>17970</v>
      </c>
      <c r="AA4253" s="237" t="str">
        <f t="shared" si="697"/>
        <v>ジドウハッタツシエンジギョウショ・ホウカゴトウデイサービスラグーン</v>
      </c>
      <c r="AB4253" s="237" t="s">
        <v>7279</v>
      </c>
      <c r="AC4253" s="237" t="str">
        <f t="shared" si="698"/>
        <v>984</v>
      </c>
      <c r="AD4253" s="237" t="str">
        <f t="shared" si="699"/>
        <v>0838</v>
      </c>
      <c r="AE4253" s="237" t="s">
        <v>9428</v>
      </c>
      <c r="AF4253" s="237" t="s">
        <v>17971</v>
      </c>
      <c r="AG4253" s="237" t="str">
        <f t="shared" si="700"/>
        <v>仙台市若林区上飯田二丁目２番48号　プリンスコート横堀２階</v>
      </c>
      <c r="AH4253" s="237" t="s">
        <v>17840</v>
      </c>
      <c r="AI4253" s="237" t="s">
        <v>17841</v>
      </c>
      <c r="AJ4253" s="237" t="s">
        <v>332</v>
      </c>
    </row>
    <row r="4254" spans="1:36">
      <c r="A4254" s="237" t="str">
        <f t="shared" si="692"/>
        <v>0455301192放課後等デイサービス</v>
      </c>
      <c r="B4254" s="237" t="s">
        <v>17966</v>
      </c>
      <c r="C4254" s="237" t="s">
        <v>17967</v>
      </c>
      <c r="D4254" s="240" t="str">
        <f t="shared" si="693"/>
        <v>カブシキカイシャワタナベホールディングス</v>
      </c>
      <c r="E4254" s="237" t="s">
        <v>9274</v>
      </c>
      <c r="F4254" s="237" t="str">
        <f t="shared" si="694"/>
        <v>983</v>
      </c>
      <c r="G4254" s="237" t="str">
        <f t="shared" si="695"/>
        <v>0841</v>
      </c>
      <c r="H4254" s="237" t="s">
        <v>17968</v>
      </c>
      <c r="I4254" s="237" t="str">
        <f t="shared" si="696"/>
        <v>仙台市宮城野区原町三丁目１番８号　原町プラザ２階</v>
      </c>
      <c r="J4254" s="237" t="s">
        <v>17840</v>
      </c>
      <c r="K4254" s="237" t="s">
        <v>17841</v>
      </c>
      <c r="L4254" s="237" t="s">
        <v>339</v>
      </c>
      <c r="M4254" s="237" t="s">
        <v>17842</v>
      </c>
      <c r="N4254" s="237" t="s">
        <v>17969</v>
      </c>
      <c r="O4254" s="237" t="s">
        <v>17970</v>
      </c>
      <c r="P4254" s="237" t="s">
        <v>7279</v>
      </c>
      <c r="Q4254" s="237" t="s">
        <v>9428</v>
      </c>
      <c r="R4254" s="237" t="s">
        <v>17971</v>
      </c>
      <c r="S4254" s="237" t="s">
        <v>17840</v>
      </c>
      <c r="T4254" s="237" t="s">
        <v>17841</v>
      </c>
      <c r="U4254" s="237" t="s">
        <v>17972</v>
      </c>
      <c r="V4254" s="237" t="s">
        <v>114</v>
      </c>
      <c r="W4254" s="237"/>
      <c r="X4254" s="237"/>
      <c r="Y4254" s="237" t="s">
        <v>17969</v>
      </c>
      <c r="Z4254" s="237" t="s">
        <v>17970</v>
      </c>
      <c r="AA4254" s="237" t="str">
        <f t="shared" si="697"/>
        <v>ジドウハッタツシエンジギョウショ・ホウカゴトウデイサービスラグーン</v>
      </c>
      <c r="AB4254" s="237" t="s">
        <v>7279</v>
      </c>
      <c r="AC4254" s="237" t="str">
        <f t="shared" si="698"/>
        <v>984</v>
      </c>
      <c r="AD4254" s="237" t="str">
        <f t="shared" si="699"/>
        <v>0838</v>
      </c>
      <c r="AE4254" s="237" t="s">
        <v>9428</v>
      </c>
      <c r="AF4254" s="237" t="s">
        <v>17971</v>
      </c>
      <c r="AG4254" s="237" t="str">
        <f t="shared" si="700"/>
        <v>仙台市若林区上飯田二丁目２番48号　プリンスコート横堀２階</v>
      </c>
      <c r="AH4254" s="237" t="s">
        <v>17840</v>
      </c>
      <c r="AI4254" s="237" t="s">
        <v>17841</v>
      </c>
      <c r="AJ4254" s="237" t="s">
        <v>332</v>
      </c>
    </row>
    <row r="4255" spans="1:36">
      <c r="A4255" s="237" t="str">
        <f t="shared" si="692"/>
        <v>0455301200放課後等デイサービス</v>
      </c>
      <c r="B4255" s="237" t="s">
        <v>10933</v>
      </c>
      <c r="C4255" s="237" t="s">
        <v>10934</v>
      </c>
      <c r="D4255" s="240" t="str">
        <f t="shared" si="693"/>
        <v>カブシキガイシャミライキカク</v>
      </c>
      <c r="E4255" s="237" t="s">
        <v>10891</v>
      </c>
      <c r="F4255" s="237" t="str">
        <f t="shared" si="694"/>
        <v>984</v>
      </c>
      <c r="G4255" s="237" t="str">
        <f t="shared" si="695"/>
        <v>0032</v>
      </c>
      <c r="H4255" s="237" t="s">
        <v>10935</v>
      </c>
      <c r="I4255" s="237" t="str">
        <f t="shared" si="696"/>
        <v>仙台市若林区荒井七丁目４番地の１</v>
      </c>
      <c r="J4255" s="237" t="s">
        <v>11022</v>
      </c>
      <c r="K4255" s="237" t="s">
        <v>17973</v>
      </c>
      <c r="L4255" s="237" t="s">
        <v>339</v>
      </c>
      <c r="M4255" s="237" t="s">
        <v>10938</v>
      </c>
      <c r="N4255" s="237" t="s">
        <v>10939</v>
      </c>
      <c r="O4255" s="237" t="s">
        <v>10940</v>
      </c>
      <c r="P4255" s="237" t="s">
        <v>11064</v>
      </c>
      <c r="Q4255" s="237" t="s">
        <v>9428</v>
      </c>
      <c r="R4255" s="237" t="s">
        <v>17974</v>
      </c>
      <c r="S4255" s="237" t="s">
        <v>11022</v>
      </c>
      <c r="T4255" s="237" t="s">
        <v>10944</v>
      </c>
      <c r="U4255" s="237" t="s">
        <v>17975</v>
      </c>
      <c r="V4255" s="237" t="s">
        <v>114</v>
      </c>
      <c r="W4255" s="237"/>
      <c r="X4255" s="237"/>
      <c r="Y4255" s="237" t="s">
        <v>10939</v>
      </c>
      <c r="Z4255" s="237" t="s">
        <v>10940</v>
      </c>
      <c r="AA4255" s="237" t="str">
        <f t="shared" si="697"/>
        <v>アスノバ</v>
      </c>
      <c r="AB4255" s="237" t="s">
        <v>11064</v>
      </c>
      <c r="AC4255" s="237" t="str">
        <f t="shared" si="698"/>
        <v>984</v>
      </c>
      <c r="AD4255" s="237" t="str">
        <f t="shared" si="699"/>
        <v>0030</v>
      </c>
      <c r="AE4255" s="237" t="s">
        <v>9428</v>
      </c>
      <c r="AF4255" s="237" t="s">
        <v>17974</v>
      </c>
      <c r="AG4255" s="237" t="str">
        <f t="shared" si="700"/>
        <v>仙台市若林区荒井東1丁目８番地の４Ｇ号室</v>
      </c>
      <c r="AH4255" s="237" t="s">
        <v>11022</v>
      </c>
      <c r="AI4255" s="237" t="s">
        <v>10944</v>
      </c>
      <c r="AJ4255" s="237" t="s">
        <v>260</v>
      </c>
    </row>
    <row r="4256" spans="1:36">
      <c r="A4256" s="237" t="str">
        <f t="shared" si="692"/>
        <v>0455301218児童発達支援</v>
      </c>
      <c r="B4256" s="237" t="s">
        <v>16282</v>
      </c>
      <c r="C4256" s="237" t="s">
        <v>16283</v>
      </c>
      <c r="D4256" s="240" t="str">
        <f t="shared" si="693"/>
        <v>モリサービスカブシキガイシャ</v>
      </c>
      <c r="E4256" s="237" t="s">
        <v>16284</v>
      </c>
      <c r="F4256" s="237" t="str">
        <f t="shared" si="694"/>
        <v>020</v>
      </c>
      <c r="G4256" s="237" t="str">
        <f t="shared" si="695"/>
        <v>0107</v>
      </c>
      <c r="H4256" s="237" t="s">
        <v>16285</v>
      </c>
      <c r="I4256" s="237" t="str">
        <f t="shared" si="696"/>
        <v>岩手県盛岡市松園三丁目５番１号</v>
      </c>
      <c r="J4256" s="237" t="s">
        <v>16286</v>
      </c>
      <c r="K4256" s="237" t="s">
        <v>16287</v>
      </c>
      <c r="L4256" s="237" t="s">
        <v>339</v>
      </c>
      <c r="M4256" s="237" t="s">
        <v>16288</v>
      </c>
      <c r="N4256" s="237" t="s">
        <v>17976</v>
      </c>
      <c r="O4256" s="237" t="s">
        <v>17977</v>
      </c>
      <c r="P4256" s="237" t="s">
        <v>11064</v>
      </c>
      <c r="Q4256" s="237" t="s">
        <v>9428</v>
      </c>
      <c r="R4256" s="237" t="s">
        <v>17978</v>
      </c>
      <c r="S4256" s="237" t="s">
        <v>17979</v>
      </c>
      <c r="T4256" s="237" t="s">
        <v>17980</v>
      </c>
      <c r="U4256" s="237" t="s">
        <v>17981</v>
      </c>
      <c r="V4256" s="237" t="s">
        <v>112</v>
      </c>
      <c r="W4256" s="237" t="s">
        <v>15933</v>
      </c>
      <c r="X4256" s="237"/>
      <c r="Y4256" s="237" t="s">
        <v>17976</v>
      </c>
      <c r="Z4256" s="237" t="s">
        <v>17977</v>
      </c>
      <c r="AA4256" s="237" t="str">
        <f t="shared" si="697"/>
        <v>コペルプラスアライキョウシツ</v>
      </c>
      <c r="AB4256" s="237" t="s">
        <v>11064</v>
      </c>
      <c r="AC4256" s="237" t="str">
        <f t="shared" si="698"/>
        <v>984</v>
      </c>
      <c r="AD4256" s="237" t="str">
        <f t="shared" si="699"/>
        <v>0030</v>
      </c>
      <c r="AE4256" s="237" t="s">
        <v>9428</v>
      </c>
      <c r="AF4256" s="237" t="s">
        <v>17978</v>
      </c>
      <c r="AG4256" s="237" t="str">
        <f t="shared" si="700"/>
        <v>仙台市若林区荒井東一丁目６番地の５</v>
      </c>
      <c r="AH4256" s="237" t="s">
        <v>17979</v>
      </c>
      <c r="AI4256" s="237" t="s">
        <v>17980</v>
      </c>
      <c r="AJ4256" s="237" t="s">
        <v>260</v>
      </c>
    </row>
    <row r="4257" spans="1:36">
      <c r="A4257" s="237" t="str">
        <f t="shared" si="692"/>
        <v>0455301226児童発達支援</v>
      </c>
      <c r="B4257" s="237" t="s">
        <v>17982</v>
      </c>
      <c r="C4257" s="237" t="s">
        <v>17983</v>
      </c>
      <c r="D4257" s="240" t="str">
        <f t="shared" si="693"/>
        <v>カブシキカイシャビック・ママ</v>
      </c>
      <c r="E4257" s="237" t="s">
        <v>17984</v>
      </c>
      <c r="F4257" s="237" t="str">
        <f t="shared" si="694"/>
        <v>984</v>
      </c>
      <c r="G4257" s="237" t="str">
        <f t="shared" si="695"/>
        <v>0072</v>
      </c>
      <c r="H4257" s="237" t="s">
        <v>17985</v>
      </c>
      <c r="I4257" s="237" t="str">
        <f t="shared" si="696"/>
        <v>仙台市若林区東八番丁183番地</v>
      </c>
      <c r="J4257" s="237" t="s">
        <v>11073</v>
      </c>
      <c r="K4257" s="237" t="s">
        <v>11074</v>
      </c>
      <c r="L4257" s="237" t="s">
        <v>339</v>
      </c>
      <c r="M4257" s="237" t="s">
        <v>17986</v>
      </c>
      <c r="N4257" s="237" t="s">
        <v>17987</v>
      </c>
      <c r="O4257" s="237" t="s">
        <v>17988</v>
      </c>
      <c r="P4257" s="237" t="s">
        <v>12529</v>
      </c>
      <c r="Q4257" s="237" t="s">
        <v>9428</v>
      </c>
      <c r="R4257" s="237" t="s">
        <v>17989</v>
      </c>
      <c r="S4257" s="237" t="s">
        <v>17990</v>
      </c>
      <c r="T4257" s="237" t="s">
        <v>17990</v>
      </c>
      <c r="U4257" s="237" t="s">
        <v>17991</v>
      </c>
      <c r="V4257" s="237" t="s">
        <v>112</v>
      </c>
      <c r="W4257" s="237" t="s">
        <v>15933</v>
      </c>
      <c r="X4257" s="237"/>
      <c r="Y4257" s="237" t="s">
        <v>17987</v>
      </c>
      <c r="Z4257" s="237" t="s">
        <v>17988</v>
      </c>
      <c r="AA4257" s="237" t="str">
        <f t="shared" si="697"/>
        <v>ビックママスーパーキッズ</v>
      </c>
      <c r="AB4257" s="237" t="s">
        <v>12529</v>
      </c>
      <c r="AC4257" s="237" t="str">
        <f t="shared" si="698"/>
        <v>984</v>
      </c>
      <c r="AD4257" s="237" t="str">
        <f t="shared" si="699"/>
        <v>0053</v>
      </c>
      <c r="AE4257" s="237" t="s">
        <v>9428</v>
      </c>
      <c r="AF4257" s="237" t="s">
        <v>17989</v>
      </c>
      <c r="AG4257" s="237" t="str">
        <f t="shared" si="700"/>
        <v>仙台市若林区連坊小路63番地　連坊SKビル1F</v>
      </c>
      <c r="AH4257" s="237" t="s">
        <v>17990</v>
      </c>
      <c r="AI4257" s="237" t="s">
        <v>17990</v>
      </c>
      <c r="AJ4257" s="237" t="s">
        <v>260</v>
      </c>
    </row>
    <row r="4258" spans="1:36">
      <c r="A4258" s="237" t="str">
        <f t="shared" si="692"/>
        <v>0455301226放課後等デイサービス</v>
      </c>
      <c r="B4258" s="237" t="s">
        <v>17982</v>
      </c>
      <c r="C4258" s="237" t="s">
        <v>17983</v>
      </c>
      <c r="D4258" s="240" t="str">
        <f t="shared" si="693"/>
        <v>カブシキカイシャビック・ママ</v>
      </c>
      <c r="E4258" s="237" t="s">
        <v>17984</v>
      </c>
      <c r="F4258" s="237" t="str">
        <f t="shared" si="694"/>
        <v>984</v>
      </c>
      <c r="G4258" s="237" t="str">
        <f t="shared" si="695"/>
        <v>0072</v>
      </c>
      <c r="H4258" s="237" t="s">
        <v>17985</v>
      </c>
      <c r="I4258" s="237" t="str">
        <f t="shared" si="696"/>
        <v>仙台市若林区東八番丁183番地</v>
      </c>
      <c r="J4258" s="237" t="s">
        <v>11073</v>
      </c>
      <c r="K4258" s="237" t="s">
        <v>11074</v>
      </c>
      <c r="L4258" s="237" t="s">
        <v>339</v>
      </c>
      <c r="M4258" s="237" t="s">
        <v>17986</v>
      </c>
      <c r="N4258" s="237" t="s">
        <v>17987</v>
      </c>
      <c r="O4258" s="237" t="s">
        <v>17988</v>
      </c>
      <c r="P4258" s="237" t="s">
        <v>12529</v>
      </c>
      <c r="Q4258" s="237" t="s">
        <v>9428</v>
      </c>
      <c r="R4258" s="237" t="s">
        <v>17989</v>
      </c>
      <c r="S4258" s="237" t="s">
        <v>17990</v>
      </c>
      <c r="T4258" s="237" t="s">
        <v>17990</v>
      </c>
      <c r="U4258" s="237" t="s">
        <v>17991</v>
      </c>
      <c r="V4258" s="237" t="s">
        <v>114</v>
      </c>
      <c r="W4258" s="237"/>
      <c r="X4258" s="237"/>
      <c r="Y4258" s="237" t="s">
        <v>17987</v>
      </c>
      <c r="Z4258" s="237" t="s">
        <v>17988</v>
      </c>
      <c r="AA4258" s="237" t="str">
        <f t="shared" si="697"/>
        <v>ビックママスーパーキッズ</v>
      </c>
      <c r="AB4258" s="237" t="s">
        <v>12529</v>
      </c>
      <c r="AC4258" s="237" t="str">
        <f t="shared" si="698"/>
        <v>984</v>
      </c>
      <c r="AD4258" s="237" t="str">
        <f t="shared" si="699"/>
        <v>0053</v>
      </c>
      <c r="AE4258" s="237" t="s">
        <v>9428</v>
      </c>
      <c r="AF4258" s="237" t="s">
        <v>17992</v>
      </c>
      <c r="AG4258" s="237" t="str">
        <f t="shared" si="700"/>
        <v>仙台市若林区連坊小路63連坊SKビル1F</v>
      </c>
      <c r="AH4258" s="237" t="s">
        <v>17990</v>
      </c>
      <c r="AI4258" s="237" t="s">
        <v>17993</v>
      </c>
      <c r="AJ4258" s="237" t="s">
        <v>260</v>
      </c>
    </row>
    <row r="4259" spans="1:36">
      <c r="A4259" s="237" t="str">
        <f t="shared" si="692"/>
        <v>0455301234児童発達支援</v>
      </c>
      <c r="B4259" s="237" t="s">
        <v>17837</v>
      </c>
      <c r="C4259" s="237" t="s">
        <v>17838</v>
      </c>
      <c r="D4259" s="240" t="str">
        <f t="shared" si="693"/>
        <v>カブシキカイシャｇｒｏｗｉｎｇ　ｗｏｒｋｓ</v>
      </c>
      <c r="E4259" s="237" t="s">
        <v>10655</v>
      </c>
      <c r="F4259" s="237" t="str">
        <f t="shared" si="694"/>
        <v>984</v>
      </c>
      <c r="G4259" s="237" t="str">
        <f t="shared" si="695"/>
        <v>0037</v>
      </c>
      <c r="H4259" s="237" t="s">
        <v>17839</v>
      </c>
      <c r="I4259" s="237" t="str">
        <f t="shared" si="696"/>
        <v>仙台市若林区蒲町29-15</v>
      </c>
      <c r="J4259" s="237" t="s">
        <v>17840</v>
      </c>
      <c r="K4259" s="237" t="s">
        <v>17841</v>
      </c>
      <c r="L4259" s="237" t="s">
        <v>339</v>
      </c>
      <c r="M4259" s="237" t="s">
        <v>17842</v>
      </c>
      <c r="N4259" s="237" t="s">
        <v>17994</v>
      </c>
      <c r="O4259" s="237" t="s">
        <v>17995</v>
      </c>
      <c r="P4259" s="237" t="s">
        <v>10655</v>
      </c>
      <c r="Q4259" s="237" t="s">
        <v>9428</v>
      </c>
      <c r="R4259" s="237" t="s">
        <v>17996</v>
      </c>
      <c r="S4259" s="237" t="s">
        <v>17840</v>
      </c>
      <c r="T4259" s="237" t="s">
        <v>17841</v>
      </c>
      <c r="U4259" s="237" t="s">
        <v>17997</v>
      </c>
      <c r="V4259" s="237" t="s">
        <v>112</v>
      </c>
      <c r="W4259" s="237" t="s">
        <v>15933</v>
      </c>
      <c r="X4259" s="237"/>
      <c r="Y4259" s="237" t="s">
        <v>17994</v>
      </c>
      <c r="Z4259" s="237" t="s">
        <v>17995</v>
      </c>
      <c r="AA4259" s="237" t="str">
        <f t="shared" si="697"/>
        <v>ラグーン</v>
      </c>
      <c r="AB4259" s="237" t="s">
        <v>10655</v>
      </c>
      <c r="AC4259" s="237" t="str">
        <f t="shared" si="698"/>
        <v>984</v>
      </c>
      <c r="AD4259" s="237" t="str">
        <f t="shared" si="699"/>
        <v>0037</v>
      </c>
      <c r="AE4259" s="237" t="s">
        <v>9428</v>
      </c>
      <c r="AF4259" s="237" t="s">
        <v>17996</v>
      </c>
      <c r="AG4259" s="237" t="str">
        <f t="shared" si="700"/>
        <v>仙台市若林区蒲町29番15号</v>
      </c>
      <c r="AH4259" s="237" t="s">
        <v>17840</v>
      </c>
      <c r="AI4259" s="237" t="s">
        <v>17841</v>
      </c>
      <c r="AJ4259" s="237" t="s">
        <v>260</v>
      </c>
    </row>
    <row r="4260" spans="1:36">
      <c r="A4260" s="237" t="str">
        <f t="shared" si="692"/>
        <v>0455301234放課後等デイサービス</v>
      </c>
      <c r="B4260" s="237" t="s">
        <v>17837</v>
      </c>
      <c r="C4260" s="237" t="s">
        <v>17838</v>
      </c>
      <c r="D4260" s="240" t="str">
        <f t="shared" si="693"/>
        <v>カブシキカイシャｇｒｏｗｉｎｇ　ｗｏｒｋｓ</v>
      </c>
      <c r="E4260" s="237" t="s">
        <v>10655</v>
      </c>
      <c r="F4260" s="237" t="str">
        <f t="shared" si="694"/>
        <v>984</v>
      </c>
      <c r="G4260" s="237" t="str">
        <f t="shared" si="695"/>
        <v>0037</v>
      </c>
      <c r="H4260" s="237" t="s">
        <v>17839</v>
      </c>
      <c r="I4260" s="237" t="str">
        <f t="shared" si="696"/>
        <v>仙台市若林区蒲町29-15</v>
      </c>
      <c r="J4260" s="237" t="s">
        <v>17840</v>
      </c>
      <c r="K4260" s="237" t="s">
        <v>17841</v>
      </c>
      <c r="L4260" s="237" t="s">
        <v>339</v>
      </c>
      <c r="M4260" s="237" t="s">
        <v>17842</v>
      </c>
      <c r="N4260" s="237" t="s">
        <v>17994</v>
      </c>
      <c r="O4260" s="237" t="s">
        <v>17995</v>
      </c>
      <c r="P4260" s="237" t="s">
        <v>10655</v>
      </c>
      <c r="Q4260" s="237" t="s">
        <v>9428</v>
      </c>
      <c r="R4260" s="237" t="s">
        <v>17996</v>
      </c>
      <c r="S4260" s="237" t="s">
        <v>17840</v>
      </c>
      <c r="T4260" s="237" t="s">
        <v>17841</v>
      </c>
      <c r="U4260" s="237" t="s">
        <v>17997</v>
      </c>
      <c r="V4260" s="237" t="s">
        <v>114</v>
      </c>
      <c r="W4260" s="237"/>
      <c r="X4260" s="237"/>
      <c r="Y4260" s="237" t="s">
        <v>17994</v>
      </c>
      <c r="Z4260" s="237" t="s">
        <v>17995</v>
      </c>
      <c r="AA4260" s="237" t="str">
        <f t="shared" si="697"/>
        <v>ラグーン</v>
      </c>
      <c r="AB4260" s="237" t="s">
        <v>10655</v>
      </c>
      <c r="AC4260" s="237" t="str">
        <f t="shared" si="698"/>
        <v>984</v>
      </c>
      <c r="AD4260" s="237" t="str">
        <f t="shared" si="699"/>
        <v>0037</v>
      </c>
      <c r="AE4260" s="237" t="s">
        <v>9428</v>
      </c>
      <c r="AF4260" s="237" t="s">
        <v>17996</v>
      </c>
      <c r="AG4260" s="237" t="str">
        <f t="shared" si="700"/>
        <v>仙台市若林区蒲町29番15号</v>
      </c>
      <c r="AH4260" s="237" t="s">
        <v>17840</v>
      </c>
      <c r="AI4260" s="237" t="s">
        <v>17841</v>
      </c>
      <c r="AJ4260" s="237" t="s">
        <v>260</v>
      </c>
    </row>
    <row r="4261" spans="1:36">
      <c r="A4261" s="237" t="str">
        <f t="shared" si="692"/>
        <v>0455301242児童発達支援</v>
      </c>
      <c r="B4261" s="237" t="s">
        <v>17998</v>
      </c>
      <c r="C4261" s="237" t="s">
        <v>17999</v>
      </c>
      <c r="D4261" s="240" t="str">
        <f t="shared" si="693"/>
        <v>カブシキガイシャエージーシニアケア</v>
      </c>
      <c r="E4261" s="237" t="s">
        <v>12422</v>
      </c>
      <c r="F4261" s="237" t="str">
        <f t="shared" si="694"/>
        <v>981</v>
      </c>
      <c r="G4261" s="237" t="str">
        <f t="shared" si="695"/>
        <v>3201</v>
      </c>
      <c r="H4261" s="237" t="s">
        <v>18000</v>
      </c>
      <c r="I4261" s="237" t="str">
        <f t="shared" si="696"/>
        <v>仙台市泉区泉ケ丘三丁目19番５号</v>
      </c>
      <c r="J4261" s="237" t="s">
        <v>18001</v>
      </c>
      <c r="K4261" s="237" t="s">
        <v>18002</v>
      </c>
      <c r="L4261" s="237" t="s">
        <v>339</v>
      </c>
      <c r="M4261" s="237" t="s">
        <v>16332</v>
      </c>
      <c r="N4261" s="237" t="s">
        <v>18003</v>
      </c>
      <c r="O4261" s="237" t="s">
        <v>18004</v>
      </c>
      <c r="P4261" s="237" t="s">
        <v>16091</v>
      </c>
      <c r="Q4261" s="237" t="s">
        <v>9428</v>
      </c>
      <c r="R4261" s="237" t="s">
        <v>18005</v>
      </c>
      <c r="S4261" s="237" t="s">
        <v>18006</v>
      </c>
      <c r="T4261" s="237" t="s">
        <v>18007</v>
      </c>
      <c r="U4261" s="237" t="s">
        <v>18008</v>
      </c>
      <c r="V4261" s="237" t="s">
        <v>112</v>
      </c>
      <c r="W4261" s="237" t="s">
        <v>15933</v>
      </c>
      <c r="X4261" s="237"/>
      <c r="Y4261" s="237" t="s">
        <v>18003</v>
      </c>
      <c r="Z4261" s="237" t="s">
        <v>18004</v>
      </c>
      <c r="AA4261" s="237" t="str">
        <f t="shared" si="697"/>
        <v>スパークランドセンダイワカバヤシ</v>
      </c>
      <c r="AB4261" s="237" t="s">
        <v>16091</v>
      </c>
      <c r="AC4261" s="237" t="str">
        <f t="shared" si="698"/>
        <v>984</v>
      </c>
      <c r="AD4261" s="237" t="str">
        <f t="shared" si="699"/>
        <v>0828</v>
      </c>
      <c r="AE4261" s="237" t="s">
        <v>9428</v>
      </c>
      <c r="AF4261" s="237" t="s">
        <v>18005</v>
      </c>
      <c r="AG4261" s="237" t="str">
        <f t="shared" si="700"/>
        <v>仙台市若林区一本杉町５番８号</v>
      </c>
      <c r="AH4261" s="237" t="s">
        <v>18006</v>
      </c>
      <c r="AI4261" s="237" t="s">
        <v>18007</v>
      </c>
      <c r="AJ4261" s="237" t="s">
        <v>332</v>
      </c>
    </row>
    <row r="4262" spans="1:36">
      <c r="A4262" s="237" t="str">
        <f t="shared" si="692"/>
        <v>0455301242放課後等デイサービス</v>
      </c>
      <c r="B4262" s="237" t="s">
        <v>17998</v>
      </c>
      <c r="C4262" s="237" t="s">
        <v>17999</v>
      </c>
      <c r="D4262" s="240" t="str">
        <f t="shared" si="693"/>
        <v>カブシキガイシャエージーシニアケア</v>
      </c>
      <c r="E4262" s="237" t="s">
        <v>12422</v>
      </c>
      <c r="F4262" s="237" t="str">
        <f t="shared" si="694"/>
        <v>981</v>
      </c>
      <c r="G4262" s="237" t="str">
        <f t="shared" si="695"/>
        <v>3201</v>
      </c>
      <c r="H4262" s="237" t="s">
        <v>18000</v>
      </c>
      <c r="I4262" s="237" t="str">
        <f t="shared" si="696"/>
        <v>仙台市泉区泉ケ丘三丁目19番５号</v>
      </c>
      <c r="J4262" s="237" t="s">
        <v>18001</v>
      </c>
      <c r="K4262" s="237" t="s">
        <v>18002</v>
      </c>
      <c r="L4262" s="237" t="s">
        <v>339</v>
      </c>
      <c r="M4262" s="237" t="s">
        <v>16332</v>
      </c>
      <c r="N4262" s="237" t="s">
        <v>18003</v>
      </c>
      <c r="O4262" s="237" t="s">
        <v>18004</v>
      </c>
      <c r="P4262" s="237" t="s">
        <v>16091</v>
      </c>
      <c r="Q4262" s="237" t="s">
        <v>9428</v>
      </c>
      <c r="R4262" s="237" t="s">
        <v>18005</v>
      </c>
      <c r="S4262" s="237" t="s">
        <v>18006</v>
      </c>
      <c r="T4262" s="237" t="s">
        <v>18007</v>
      </c>
      <c r="U4262" s="237" t="s">
        <v>18008</v>
      </c>
      <c r="V4262" s="237" t="s">
        <v>114</v>
      </c>
      <c r="W4262" s="237"/>
      <c r="X4262" s="237"/>
      <c r="Y4262" s="237" t="s">
        <v>18003</v>
      </c>
      <c r="Z4262" s="237" t="s">
        <v>18004</v>
      </c>
      <c r="AA4262" s="237" t="str">
        <f t="shared" si="697"/>
        <v>スパークランドセンダイワカバヤシ</v>
      </c>
      <c r="AB4262" s="237" t="s">
        <v>16091</v>
      </c>
      <c r="AC4262" s="237" t="str">
        <f t="shared" si="698"/>
        <v>984</v>
      </c>
      <c r="AD4262" s="237" t="str">
        <f t="shared" si="699"/>
        <v>0828</v>
      </c>
      <c r="AE4262" s="237" t="s">
        <v>9428</v>
      </c>
      <c r="AF4262" s="237" t="s">
        <v>18005</v>
      </c>
      <c r="AG4262" s="237" t="str">
        <f t="shared" si="700"/>
        <v>仙台市若林区一本杉町５番８号</v>
      </c>
      <c r="AH4262" s="237" t="s">
        <v>18006</v>
      </c>
      <c r="AI4262" s="237" t="s">
        <v>18007</v>
      </c>
      <c r="AJ4262" s="237" t="s">
        <v>332</v>
      </c>
    </row>
    <row r="4263" spans="1:36">
      <c r="A4263" s="237" t="str">
        <f t="shared" si="692"/>
        <v>0455301259児童発達支援</v>
      </c>
      <c r="B4263" s="237" t="s">
        <v>10933</v>
      </c>
      <c r="C4263" s="237" t="s">
        <v>10934</v>
      </c>
      <c r="D4263" s="240" t="str">
        <f t="shared" si="693"/>
        <v>カブシキガイシャミライキカク</v>
      </c>
      <c r="E4263" s="237" t="s">
        <v>10891</v>
      </c>
      <c r="F4263" s="237" t="str">
        <f t="shared" si="694"/>
        <v>984</v>
      </c>
      <c r="G4263" s="237" t="str">
        <f t="shared" si="695"/>
        <v>0032</v>
      </c>
      <c r="H4263" s="237" t="s">
        <v>10935</v>
      </c>
      <c r="I4263" s="237" t="str">
        <f t="shared" si="696"/>
        <v>仙台市若林区荒井七丁目４番地の１</v>
      </c>
      <c r="J4263" s="237" t="s">
        <v>11022</v>
      </c>
      <c r="K4263" s="237" t="s">
        <v>17973</v>
      </c>
      <c r="L4263" s="237" t="s">
        <v>339</v>
      </c>
      <c r="M4263" s="237" t="s">
        <v>10938</v>
      </c>
      <c r="N4263" s="237" t="s">
        <v>18009</v>
      </c>
      <c r="O4263" s="237" t="s">
        <v>18010</v>
      </c>
      <c r="P4263" s="237" t="s">
        <v>10941</v>
      </c>
      <c r="Q4263" s="237" t="s">
        <v>9428</v>
      </c>
      <c r="R4263" s="237" t="s">
        <v>18011</v>
      </c>
      <c r="S4263" s="237" t="s">
        <v>18012</v>
      </c>
      <c r="T4263" s="237" t="s">
        <v>18013</v>
      </c>
      <c r="U4263" s="237" t="s">
        <v>18014</v>
      </c>
      <c r="V4263" s="237" t="s">
        <v>112</v>
      </c>
      <c r="W4263" s="237" t="s">
        <v>15933</v>
      </c>
      <c r="X4263" s="237"/>
      <c r="Y4263" s="237" t="s">
        <v>18009</v>
      </c>
      <c r="Z4263" s="237" t="s">
        <v>18010</v>
      </c>
      <c r="AA4263" s="237" t="str">
        <f t="shared" si="697"/>
        <v>アスノバナナイロノサト</v>
      </c>
      <c r="AB4263" s="237" t="s">
        <v>10941</v>
      </c>
      <c r="AC4263" s="237" t="str">
        <f t="shared" si="698"/>
        <v>984</v>
      </c>
      <c r="AD4263" s="237" t="str">
        <f t="shared" si="699"/>
        <v>0017</v>
      </c>
      <c r="AE4263" s="237" t="s">
        <v>9428</v>
      </c>
      <c r="AF4263" s="237" t="s">
        <v>18011</v>
      </c>
      <c r="AG4263" s="237" t="str">
        <f t="shared" si="700"/>
        <v>仙台市若林区なないろの里一丁目19番地の４メデルなないろの里３階東</v>
      </c>
      <c r="AH4263" s="237" t="s">
        <v>18012</v>
      </c>
      <c r="AI4263" s="237" t="s">
        <v>18013</v>
      </c>
      <c r="AJ4263" s="237" t="s">
        <v>260</v>
      </c>
    </row>
    <row r="4264" spans="1:36">
      <c r="A4264" s="237" t="str">
        <f t="shared" ref="A4264:A4327" si="701">U4264&amp;V4264</f>
        <v>0455301259放課後等デイサービス</v>
      </c>
      <c r="B4264" s="237" t="s">
        <v>10933</v>
      </c>
      <c r="C4264" s="237" t="s">
        <v>10934</v>
      </c>
      <c r="D4264" s="240" t="str">
        <f t="shared" si="693"/>
        <v>カブシキガイシャミライキカク</v>
      </c>
      <c r="E4264" s="237" t="s">
        <v>10891</v>
      </c>
      <c r="F4264" s="237" t="str">
        <f t="shared" si="694"/>
        <v>984</v>
      </c>
      <c r="G4264" s="237" t="str">
        <f t="shared" si="695"/>
        <v>0032</v>
      </c>
      <c r="H4264" s="237" t="s">
        <v>10935</v>
      </c>
      <c r="I4264" s="237" t="str">
        <f t="shared" si="696"/>
        <v>仙台市若林区荒井七丁目４番地の１</v>
      </c>
      <c r="J4264" s="237" t="s">
        <v>11022</v>
      </c>
      <c r="K4264" s="237" t="s">
        <v>17973</v>
      </c>
      <c r="L4264" s="237" t="s">
        <v>339</v>
      </c>
      <c r="M4264" s="237" t="s">
        <v>10938</v>
      </c>
      <c r="N4264" s="237" t="s">
        <v>18009</v>
      </c>
      <c r="O4264" s="237" t="s">
        <v>18010</v>
      </c>
      <c r="P4264" s="237" t="s">
        <v>10941</v>
      </c>
      <c r="Q4264" s="237" t="s">
        <v>9428</v>
      </c>
      <c r="R4264" s="237" t="s">
        <v>18011</v>
      </c>
      <c r="S4264" s="237" t="s">
        <v>18012</v>
      </c>
      <c r="T4264" s="237" t="s">
        <v>18013</v>
      </c>
      <c r="U4264" s="237" t="s">
        <v>18014</v>
      </c>
      <c r="V4264" s="237" t="s">
        <v>114</v>
      </c>
      <c r="W4264" s="237"/>
      <c r="X4264" s="237"/>
      <c r="Y4264" s="237" t="s">
        <v>18009</v>
      </c>
      <c r="Z4264" s="237" t="s">
        <v>18010</v>
      </c>
      <c r="AA4264" s="237" t="str">
        <f t="shared" si="697"/>
        <v>アスノバナナイロノサト</v>
      </c>
      <c r="AB4264" s="237" t="s">
        <v>10941</v>
      </c>
      <c r="AC4264" s="237" t="str">
        <f t="shared" si="698"/>
        <v>984</v>
      </c>
      <c r="AD4264" s="237" t="str">
        <f t="shared" si="699"/>
        <v>0017</v>
      </c>
      <c r="AE4264" s="237" t="s">
        <v>9428</v>
      </c>
      <c r="AF4264" s="237" t="s">
        <v>18011</v>
      </c>
      <c r="AG4264" s="237" t="str">
        <f t="shared" si="700"/>
        <v>仙台市若林区なないろの里一丁目19番地の４メデルなないろの里３階東</v>
      </c>
      <c r="AH4264" s="237" t="s">
        <v>18012</v>
      </c>
      <c r="AI4264" s="237" t="s">
        <v>18013</v>
      </c>
      <c r="AJ4264" s="237" t="s">
        <v>260</v>
      </c>
    </row>
    <row r="4265" spans="1:36">
      <c r="A4265" s="237" t="str">
        <f t="shared" si="701"/>
        <v>0455301267児童発達支援</v>
      </c>
      <c r="B4265" s="237" t="s">
        <v>18015</v>
      </c>
      <c r="C4265" s="237" t="s">
        <v>18016</v>
      </c>
      <c r="D4265" s="240" t="str">
        <f t="shared" ref="D4265:D4328" si="702">DBCS(C4265)</f>
        <v>カブシキガイシャアオバヤホールディングス</v>
      </c>
      <c r="E4265" s="237" t="s">
        <v>12422</v>
      </c>
      <c r="F4265" s="237" t="str">
        <f t="shared" ref="F4265:F4328" si="703">LEFT(E4265,3)</f>
        <v>981</v>
      </c>
      <c r="G4265" s="237" t="str">
        <f t="shared" ref="G4265:G4328" si="704">RIGHT(E4265,4)</f>
        <v>3201</v>
      </c>
      <c r="H4265" s="237" t="s">
        <v>18000</v>
      </c>
      <c r="I4265" s="237" t="str">
        <f t="shared" ref="I4265:I4328" si="705">SUBSTITUTE(H4265,"宮城県","")</f>
        <v>仙台市泉区泉ケ丘三丁目19番５号</v>
      </c>
      <c r="J4265" s="237" t="s">
        <v>18001</v>
      </c>
      <c r="K4265" s="237" t="s">
        <v>18002</v>
      </c>
      <c r="L4265" s="237" t="s">
        <v>339</v>
      </c>
      <c r="M4265" s="237" t="s">
        <v>16332</v>
      </c>
      <c r="N4265" s="237" t="s">
        <v>18003</v>
      </c>
      <c r="O4265" s="237" t="s">
        <v>18004</v>
      </c>
      <c r="P4265" s="237" t="s">
        <v>16091</v>
      </c>
      <c r="Q4265" s="237" t="s">
        <v>9428</v>
      </c>
      <c r="R4265" s="237" t="s">
        <v>18005</v>
      </c>
      <c r="S4265" s="237" t="s">
        <v>18006</v>
      </c>
      <c r="T4265" s="237" t="s">
        <v>18007</v>
      </c>
      <c r="U4265" s="237" t="s">
        <v>18017</v>
      </c>
      <c r="V4265" s="237" t="s">
        <v>112</v>
      </c>
      <c r="W4265" s="237" t="s">
        <v>15933</v>
      </c>
      <c r="X4265" s="237"/>
      <c r="Y4265" s="237" t="s">
        <v>18003</v>
      </c>
      <c r="Z4265" s="237" t="s">
        <v>18004</v>
      </c>
      <c r="AA4265" s="237" t="str">
        <f t="shared" ref="AA4265:AA4328" si="706">DBCS(Z4265)</f>
        <v>スパークランドセンダイワカバヤシ</v>
      </c>
      <c r="AB4265" s="237" t="s">
        <v>16091</v>
      </c>
      <c r="AC4265" s="237" t="str">
        <f t="shared" ref="AC4265:AC4328" si="707">LEFT(AB4265,3)</f>
        <v>984</v>
      </c>
      <c r="AD4265" s="237" t="str">
        <f t="shared" ref="AD4265:AD4328" si="708">RIGHT(AB4265,4)</f>
        <v>0828</v>
      </c>
      <c r="AE4265" s="237" t="s">
        <v>9428</v>
      </c>
      <c r="AF4265" s="237" t="s">
        <v>18005</v>
      </c>
      <c r="AG4265" s="237" t="str">
        <f t="shared" ref="AG4265:AG4328" si="709">SUBSTITUTE(AF4265,"宮城県","")</f>
        <v>仙台市若林区一本杉町５番８号</v>
      </c>
      <c r="AH4265" s="237" t="s">
        <v>18006</v>
      </c>
      <c r="AI4265" s="237" t="s">
        <v>18007</v>
      </c>
      <c r="AJ4265" s="237" t="s">
        <v>260</v>
      </c>
    </row>
    <row r="4266" spans="1:36">
      <c r="A4266" s="237" t="str">
        <f t="shared" si="701"/>
        <v>0455301267放課後等デイサービス</v>
      </c>
      <c r="B4266" s="237" t="s">
        <v>18015</v>
      </c>
      <c r="C4266" s="237" t="s">
        <v>18016</v>
      </c>
      <c r="D4266" s="240" t="str">
        <f t="shared" si="702"/>
        <v>カブシキガイシャアオバヤホールディングス</v>
      </c>
      <c r="E4266" s="237" t="s">
        <v>12422</v>
      </c>
      <c r="F4266" s="237" t="str">
        <f t="shared" si="703"/>
        <v>981</v>
      </c>
      <c r="G4266" s="237" t="str">
        <f t="shared" si="704"/>
        <v>3201</v>
      </c>
      <c r="H4266" s="237" t="s">
        <v>18000</v>
      </c>
      <c r="I4266" s="237" t="str">
        <f t="shared" si="705"/>
        <v>仙台市泉区泉ケ丘三丁目19番５号</v>
      </c>
      <c r="J4266" s="237" t="s">
        <v>18001</v>
      </c>
      <c r="K4266" s="237" t="s">
        <v>18002</v>
      </c>
      <c r="L4266" s="237" t="s">
        <v>339</v>
      </c>
      <c r="M4266" s="237" t="s">
        <v>16332</v>
      </c>
      <c r="N4266" s="237" t="s">
        <v>18003</v>
      </c>
      <c r="O4266" s="237" t="s">
        <v>18004</v>
      </c>
      <c r="P4266" s="237" t="s">
        <v>16091</v>
      </c>
      <c r="Q4266" s="237" t="s">
        <v>9428</v>
      </c>
      <c r="R4266" s="237" t="s">
        <v>18005</v>
      </c>
      <c r="S4266" s="237" t="s">
        <v>18006</v>
      </c>
      <c r="T4266" s="237" t="s">
        <v>18007</v>
      </c>
      <c r="U4266" s="237" t="s">
        <v>18017</v>
      </c>
      <c r="V4266" s="237" t="s">
        <v>114</v>
      </c>
      <c r="W4266" s="237"/>
      <c r="X4266" s="237"/>
      <c r="Y4266" s="237" t="s">
        <v>18003</v>
      </c>
      <c r="Z4266" s="237" t="s">
        <v>18004</v>
      </c>
      <c r="AA4266" s="237" t="str">
        <f t="shared" si="706"/>
        <v>スパークランドセンダイワカバヤシ</v>
      </c>
      <c r="AB4266" s="237" t="s">
        <v>16091</v>
      </c>
      <c r="AC4266" s="237" t="str">
        <f t="shared" si="707"/>
        <v>984</v>
      </c>
      <c r="AD4266" s="237" t="str">
        <f t="shared" si="708"/>
        <v>0828</v>
      </c>
      <c r="AE4266" s="237" t="s">
        <v>9428</v>
      </c>
      <c r="AF4266" s="237" t="s">
        <v>18005</v>
      </c>
      <c r="AG4266" s="237" t="str">
        <f t="shared" si="709"/>
        <v>仙台市若林区一本杉町５番８号</v>
      </c>
      <c r="AH4266" s="237" t="s">
        <v>18006</v>
      </c>
      <c r="AI4266" s="237" t="s">
        <v>18007</v>
      </c>
      <c r="AJ4266" s="237" t="s">
        <v>260</v>
      </c>
    </row>
    <row r="4267" spans="1:36">
      <c r="A4267" s="237" t="str">
        <f t="shared" si="701"/>
        <v>0455301275児童発達支援</v>
      </c>
      <c r="B4267" s="237" t="s">
        <v>18018</v>
      </c>
      <c r="C4267" s="237" t="s">
        <v>18019</v>
      </c>
      <c r="D4267" s="240" t="str">
        <f t="shared" si="702"/>
        <v>カブシキカイシャケンセイ</v>
      </c>
      <c r="E4267" s="237" t="s">
        <v>5418</v>
      </c>
      <c r="F4267" s="237" t="str">
        <f t="shared" si="703"/>
        <v>980</v>
      </c>
      <c r="G4267" s="237" t="str">
        <f t="shared" si="704"/>
        <v>0004</v>
      </c>
      <c r="H4267" s="237" t="s">
        <v>18020</v>
      </c>
      <c r="I4267" s="237" t="str">
        <f t="shared" si="705"/>
        <v>仙台市青葉区宮町三丁目５番20号　KENSEI-BLDG.３F</v>
      </c>
      <c r="J4267" s="237" t="s">
        <v>18021</v>
      </c>
      <c r="K4267" s="237" t="s">
        <v>18022</v>
      </c>
      <c r="L4267" s="237" t="s">
        <v>339</v>
      </c>
      <c r="M4267" s="237" t="s">
        <v>18023</v>
      </c>
      <c r="N4267" s="237" t="s">
        <v>18024</v>
      </c>
      <c r="O4267" s="237" t="s">
        <v>18025</v>
      </c>
      <c r="P4267" s="237" t="s">
        <v>7099</v>
      </c>
      <c r="Q4267" s="237" t="s">
        <v>9428</v>
      </c>
      <c r="R4267" s="237" t="s">
        <v>18026</v>
      </c>
      <c r="S4267" s="237" t="s">
        <v>18027</v>
      </c>
      <c r="T4267" s="237" t="s">
        <v>18028</v>
      </c>
      <c r="U4267" s="237" t="s">
        <v>18029</v>
      </c>
      <c r="V4267" s="237" t="s">
        <v>112</v>
      </c>
      <c r="W4267" s="237" t="s">
        <v>15933</v>
      </c>
      <c r="X4267" s="237"/>
      <c r="Y4267" s="237" t="s">
        <v>18024</v>
      </c>
      <c r="Z4267" s="237" t="s">
        <v>18025</v>
      </c>
      <c r="AA4267" s="237" t="str">
        <f t="shared" si="706"/>
        <v>ジドウハッタツシエン・ホウカゴトウデイサービス　スケッチブック</v>
      </c>
      <c r="AB4267" s="237" t="s">
        <v>7099</v>
      </c>
      <c r="AC4267" s="237" t="str">
        <f t="shared" si="707"/>
        <v>984</v>
      </c>
      <c r="AD4267" s="237" t="str">
        <f t="shared" si="708"/>
        <v>0042</v>
      </c>
      <c r="AE4267" s="237" t="s">
        <v>9428</v>
      </c>
      <c r="AF4267" s="237" t="s">
        <v>18026</v>
      </c>
      <c r="AG4267" s="237" t="str">
        <f t="shared" si="709"/>
        <v>仙台市若林区大和町五丁目６番17号　第二吉田店マンション101</v>
      </c>
      <c r="AH4267" s="237" t="s">
        <v>18027</v>
      </c>
      <c r="AI4267" s="237" t="s">
        <v>18028</v>
      </c>
      <c r="AJ4267" s="237" t="s">
        <v>260</v>
      </c>
    </row>
    <row r="4268" spans="1:36">
      <c r="A4268" s="237" t="str">
        <f t="shared" si="701"/>
        <v>0455301275放課後等デイサービス</v>
      </c>
      <c r="B4268" s="237" t="s">
        <v>18018</v>
      </c>
      <c r="C4268" s="237" t="s">
        <v>18019</v>
      </c>
      <c r="D4268" s="240" t="str">
        <f t="shared" si="702"/>
        <v>カブシキカイシャケンセイ</v>
      </c>
      <c r="E4268" s="237" t="s">
        <v>5418</v>
      </c>
      <c r="F4268" s="237" t="str">
        <f t="shared" si="703"/>
        <v>980</v>
      </c>
      <c r="G4268" s="237" t="str">
        <f t="shared" si="704"/>
        <v>0004</v>
      </c>
      <c r="H4268" s="237" t="s">
        <v>18020</v>
      </c>
      <c r="I4268" s="237" t="str">
        <f t="shared" si="705"/>
        <v>仙台市青葉区宮町三丁目５番20号　KENSEI-BLDG.３F</v>
      </c>
      <c r="J4268" s="237" t="s">
        <v>18021</v>
      </c>
      <c r="K4268" s="237" t="s">
        <v>18022</v>
      </c>
      <c r="L4268" s="237" t="s">
        <v>339</v>
      </c>
      <c r="M4268" s="237" t="s">
        <v>18023</v>
      </c>
      <c r="N4268" s="237" t="s">
        <v>18024</v>
      </c>
      <c r="O4268" s="237" t="s">
        <v>18025</v>
      </c>
      <c r="P4268" s="237" t="s">
        <v>7099</v>
      </c>
      <c r="Q4268" s="237" t="s">
        <v>9428</v>
      </c>
      <c r="R4268" s="237" t="s">
        <v>18026</v>
      </c>
      <c r="S4268" s="237" t="s">
        <v>18027</v>
      </c>
      <c r="T4268" s="237" t="s">
        <v>18028</v>
      </c>
      <c r="U4268" s="237" t="s">
        <v>18029</v>
      </c>
      <c r="V4268" s="237" t="s">
        <v>114</v>
      </c>
      <c r="W4268" s="237"/>
      <c r="X4268" s="237"/>
      <c r="Y4268" s="237" t="s">
        <v>18024</v>
      </c>
      <c r="Z4268" s="237" t="s">
        <v>18025</v>
      </c>
      <c r="AA4268" s="237" t="str">
        <f t="shared" si="706"/>
        <v>ジドウハッタツシエン・ホウカゴトウデイサービス　スケッチブック</v>
      </c>
      <c r="AB4268" s="237" t="s">
        <v>7099</v>
      </c>
      <c r="AC4268" s="237" t="str">
        <f t="shared" si="707"/>
        <v>984</v>
      </c>
      <c r="AD4268" s="237" t="str">
        <f t="shared" si="708"/>
        <v>0042</v>
      </c>
      <c r="AE4268" s="237" t="s">
        <v>9428</v>
      </c>
      <c r="AF4268" s="237" t="s">
        <v>18026</v>
      </c>
      <c r="AG4268" s="237" t="str">
        <f t="shared" si="709"/>
        <v>仙台市若林区大和町五丁目６番17号　第二吉田店マンション101</v>
      </c>
      <c r="AH4268" s="237" t="s">
        <v>18027</v>
      </c>
      <c r="AI4268" s="237" t="s">
        <v>18028</v>
      </c>
      <c r="AJ4268" s="237" t="s">
        <v>260</v>
      </c>
    </row>
    <row r="4269" spans="1:36">
      <c r="A4269" s="237" t="str">
        <f t="shared" si="701"/>
        <v>0455301283児童発達支援</v>
      </c>
      <c r="B4269" s="237" t="s">
        <v>15739</v>
      </c>
      <c r="C4269" s="237" t="s">
        <v>15740</v>
      </c>
      <c r="D4269" s="240" t="str">
        <f t="shared" si="702"/>
        <v>カブシキガイシャプリサート</v>
      </c>
      <c r="E4269" s="237" t="s">
        <v>10885</v>
      </c>
      <c r="F4269" s="237" t="str">
        <f t="shared" si="703"/>
        <v>984</v>
      </c>
      <c r="G4269" s="237" t="str">
        <f t="shared" si="704"/>
        <v>0835</v>
      </c>
      <c r="H4269" s="237" t="s">
        <v>15741</v>
      </c>
      <c r="I4269" s="237" t="str">
        <f t="shared" si="705"/>
        <v>仙台市若林区今泉一丁目６番２号</v>
      </c>
      <c r="J4269" s="237" t="s">
        <v>8158</v>
      </c>
      <c r="K4269" s="237" t="s">
        <v>15742</v>
      </c>
      <c r="L4269" s="237" t="s">
        <v>339</v>
      </c>
      <c r="M4269" s="237" t="s">
        <v>15743</v>
      </c>
      <c r="N4269" s="237" t="s">
        <v>18030</v>
      </c>
      <c r="O4269" s="237" t="s">
        <v>18031</v>
      </c>
      <c r="P4269" s="237" t="s">
        <v>11064</v>
      </c>
      <c r="Q4269" s="237" t="s">
        <v>9428</v>
      </c>
      <c r="R4269" s="237" t="s">
        <v>15746</v>
      </c>
      <c r="S4269" s="237" t="s">
        <v>15747</v>
      </c>
      <c r="T4269" s="237" t="s">
        <v>15748</v>
      </c>
      <c r="U4269" s="237" t="s">
        <v>18032</v>
      </c>
      <c r="V4269" s="237" t="s">
        <v>112</v>
      </c>
      <c r="W4269" s="237" t="s">
        <v>15933</v>
      </c>
      <c r="X4269" s="237"/>
      <c r="Y4269" s="237" t="s">
        <v>18030</v>
      </c>
      <c r="Z4269" s="237" t="s">
        <v>18031</v>
      </c>
      <c r="AA4269" s="237" t="str">
        <f t="shared" si="706"/>
        <v>モリノツグミリョウイクエン　アライエン</v>
      </c>
      <c r="AB4269" s="237" t="s">
        <v>11064</v>
      </c>
      <c r="AC4269" s="237" t="str">
        <f t="shared" si="707"/>
        <v>984</v>
      </c>
      <c r="AD4269" s="237" t="str">
        <f t="shared" si="708"/>
        <v>0030</v>
      </c>
      <c r="AE4269" s="237" t="s">
        <v>9428</v>
      </c>
      <c r="AF4269" s="237" t="s">
        <v>15746</v>
      </c>
      <c r="AG4269" s="237" t="str">
        <f t="shared" si="709"/>
        <v>仙台市若林区荒井東一丁目６番地の１　アクロスプラザ荒井東２階</v>
      </c>
      <c r="AH4269" s="237" t="s">
        <v>15747</v>
      </c>
      <c r="AI4269" s="237" t="s">
        <v>15748</v>
      </c>
      <c r="AJ4269" s="237" t="s">
        <v>260</v>
      </c>
    </row>
    <row r="4270" spans="1:36">
      <c r="A4270" s="237" t="str">
        <f t="shared" si="701"/>
        <v>0455301283放課後等デイサービス</v>
      </c>
      <c r="B4270" s="237" t="s">
        <v>15739</v>
      </c>
      <c r="C4270" s="237" t="s">
        <v>15740</v>
      </c>
      <c r="D4270" s="240" t="str">
        <f t="shared" si="702"/>
        <v>カブシキガイシャプリサート</v>
      </c>
      <c r="E4270" s="237" t="s">
        <v>10885</v>
      </c>
      <c r="F4270" s="237" t="str">
        <f t="shared" si="703"/>
        <v>984</v>
      </c>
      <c r="G4270" s="237" t="str">
        <f t="shared" si="704"/>
        <v>0835</v>
      </c>
      <c r="H4270" s="237" t="s">
        <v>15741</v>
      </c>
      <c r="I4270" s="237" t="str">
        <f t="shared" si="705"/>
        <v>仙台市若林区今泉一丁目６番２号</v>
      </c>
      <c r="J4270" s="237" t="s">
        <v>8158</v>
      </c>
      <c r="K4270" s="237" t="s">
        <v>15742</v>
      </c>
      <c r="L4270" s="237" t="s">
        <v>339</v>
      </c>
      <c r="M4270" s="237" t="s">
        <v>15743</v>
      </c>
      <c r="N4270" s="237" t="s">
        <v>18030</v>
      </c>
      <c r="O4270" s="237" t="s">
        <v>18031</v>
      </c>
      <c r="P4270" s="237" t="s">
        <v>11064</v>
      </c>
      <c r="Q4270" s="237" t="s">
        <v>9428</v>
      </c>
      <c r="R4270" s="237" t="s">
        <v>15746</v>
      </c>
      <c r="S4270" s="237" t="s">
        <v>15747</v>
      </c>
      <c r="T4270" s="237" t="s">
        <v>15748</v>
      </c>
      <c r="U4270" s="237" t="s">
        <v>18032</v>
      </c>
      <c r="V4270" s="237" t="s">
        <v>114</v>
      </c>
      <c r="W4270" s="237"/>
      <c r="X4270" s="237"/>
      <c r="Y4270" s="237" t="s">
        <v>18030</v>
      </c>
      <c r="Z4270" s="237" t="s">
        <v>18031</v>
      </c>
      <c r="AA4270" s="237" t="str">
        <f t="shared" si="706"/>
        <v>モリノツグミリョウイクエン　アライエン</v>
      </c>
      <c r="AB4270" s="237" t="s">
        <v>11064</v>
      </c>
      <c r="AC4270" s="237" t="str">
        <f t="shared" si="707"/>
        <v>984</v>
      </c>
      <c r="AD4270" s="237" t="str">
        <f t="shared" si="708"/>
        <v>0030</v>
      </c>
      <c r="AE4270" s="237" t="s">
        <v>9428</v>
      </c>
      <c r="AF4270" s="237" t="s">
        <v>15746</v>
      </c>
      <c r="AG4270" s="237" t="str">
        <f t="shared" si="709"/>
        <v>仙台市若林区荒井東一丁目６番地の１　アクロスプラザ荒井東２階</v>
      </c>
      <c r="AH4270" s="237" t="s">
        <v>15747</v>
      </c>
      <c r="AI4270" s="237" t="s">
        <v>15748</v>
      </c>
      <c r="AJ4270" s="237" t="s">
        <v>260</v>
      </c>
    </row>
    <row r="4271" spans="1:36">
      <c r="A4271" s="237" t="str">
        <f t="shared" si="701"/>
        <v>0455301291放課後等デイサービス</v>
      </c>
      <c r="B4271" s="237" t="s">
        <v>17982</v>
      </c>
      <c r="C4271" s="237" t="s">
        <v>17983</v>
      </c>
      <c r="D4271" s="240" t="str">
        <f t="shared" si="702"/>
        <v>カブシキカイシャビック・ママ</v>
      </c>
      <c r="E4271" s="237" t="s">
        <v>17984</v>
      </c>
      <c r="F4271" s="237" t="str">
        <f t="shared" si="703"/>
        <v>984</v>
      </c>
      <c r="G4271" s="237" t="str">
        <f t="shared" si="704"/>
        <v>0072</v>
      </c>
      <c r="H4271" s="237" t="s">
        <v>17985</v>
      </c>
      <c r="I4271" s="237" t="str">
        <f t="shared" si="705"/>
        <v>仙台市若林区東八番丁183番地</v>
      </c>
      <c r="J4271" s="237" t="s">
        <v>11073</v>
      </c>
      <c r="K4271" s="237" t="s">
        <v>11074</v>
      </c>
      <c r="L4271" s="237" t="s">
        <v>339</v>
      </c>
      <c r="M4271" s="237" t="s">
        <v>17986</v>
      </c>
      <c r="N4271" s="237" t="s">
        <v>18033</v>
      </c>
      <c r="O4271" s="237" t="s">
        <v>18034</v>
      </c>
      <c r="P4271" s="237" t="s">
        <v>17984</v>
      </c>
      <c r="Q4271" s="237" t="s">
        <v>9428</v>
      </c>
      <c r="R4271" s="237" t="s">
        <v>17985</v>
      </c>
      <c r="S4271" s="237" t="s">
        <v>11073</v>
      </c>
      <c r="T4271" s="237" t="s">
        <v>11074</v>
      </c>
      <c r="U4271" s="237" t="s">
        <v>18035</v>
      </c>
      <c r="V4271" s="237" t="s">
        <v>114</v>
      </c>
      <c r="W4271" s="237"/>
      <c r="X4271" s="237"/>
      <c r="Y4271" s="237" t="s">
        <v>18033</v>
      </c>
      <c r="Z4271" s="237" t="s">
        <v>18034</v>
      </c>
      <c r="AA4271" s="237" t="str">
        <f t="shared" si="706"/>
        <v>ビックママスーパーキッズ　ヒガシハチバンチョウ</v>
      </c>
      <c r="AB4271" s="237" t="s">
        <v>17984</v>
      </c>
      <c r="AC4271" s="237" t="str">
        <f t="shared" si="707"/>
        <v>984</v>
      </c>
      <c r="AD4271" s="237" t="str">
        <f t="shared" si="708"/>
        <v>0072</v>
      </c>
      <c r="AE4271" s="237" t="s">
        <v>9428</v>
      </c>
      <c r="AF4271" s="237" t="s">
        <v>17985</v>
      </c>
      <c r="AG4271" s="237" t="str">
        <f t="shared" si="709"/>
        <v>仙台市若林区東八番丁183番地</v>
      </c>
      <c r="AH4271" s="237" t="s">
        <v>11073</v>
      </c>
      <c r="AI4271" s="237" t="s">
        <v>11074</v>
      </c>
      <c r="AJ4271" s="237" t="s">
        <v>261</v>
      </c>
    </row>
    <row r="4272" spans="1:36">
      <c r="A4272" s="237" t="str">
        <f t="shared" si="701"/>
        <v>0455301309児童発達支援</v>
      </c>
      <c r="B4272" s="237" t="s">
        <v>16309</v>
      </c>
      <c r="C4272" s="237" t="s">
        <v>16310</v>
      </c>
      <c r="D4272" s="240" t="str">
        <f t="shared" si="702"/>
        <v>カブシキガイシャヒヨコフォレスト</v>
      </c>
      <c r="E4272" s="237" t="s">
        <v>2279</v>
      </c>
      <c r="F4272" s="237" t="str">
        <f t="shared" si="703"/>
        <v>989</v>
      </c>
      <c r="G4272" s="237" t="str">
        <f t="shared" si="704"/>
        <v>2432</v>
      </c>
      <c r="H4272" s="237" t="s">
        <v>2280</v>
      </c>
      <c r="I4272" s="237" t="str">
        <f t="shared" si="705"/>
        <v>岩沼市中央三丁目２番３号</v>
      </c>
      <c r="J4272" s="237" t="s">
        <v>18036</v>
      </c>
      <c r="K4272" s="237" t="s">
        <v>18037</v>
      </c>
      <c r="L4272" s="237" t="s">
        <v>339</v>
      </c>
      <c r="M4272" s="237" t="s">
        <v>16312</v>
      </c>
      <c r="N4272" s="237" t="s">
        <v>18038</v>
      </c>
      <c r="O4272" s="237" t="s">
        <v>18039</v>
      </c>
      <c r="P4272" s="237" t="s">
        <v>10338</v>
      </c>
      <c r="Q4272" s="237" t="s">
        <v>9428</v>
      </c>
      <c r="R4272" s="237" t="s">
        <v>18040</v>
      </c>
      <c r="S4272" s="237" t="s">
        <v>18041</v>
      </c>
      <c r="T4272" s="237" t="s">
        <v>18042</v>
      </c>
      <c r="U4272" s="237" t="s">
        <v>18043</v>
      </c>
      <c r="V4272" s="237" t="s">
        <v>112</v>
      </c>
      <c r="W4272" s="237" t="s">
        <v>15933</v>
      </c>
      <c r="X4272" s="237"/>
      <c r="Y4272" s="237" t="s">
        <v>18038</v>
      </c>
      <c r="Z4272" s="237" t="s">
        <v>18039</v>
      </c>
      <c r="AA4272" s="237" t="str">
        <f t="shared" si="706"/>
        <v>チルハピ　アライキョウシツ</v>
      </c>
      <c r="AB4272" s="237" t="s">
        <v>10338</v>
      </c>
      <c r="AC4272" s="237" t="str">
        <f t="shared" si="707"/>
        <v>984</v>
      </c>
      <c r="AD4272" s="237" t="str">
        <f t="shared" si="708"/>
        <v>0038</v>
      </c>
      <c r="AE4272" s="237" t="s">
        <v>9428</v>
      </c>
      <c r="AF4272" s="237" t="s">
        <v>18040</v>
      </c>
      <c r="AG4272" s="237" t="str">
        <f t="shared" si="709"/>
        <v>仙台市若林区伊在二丁目17番地の７　102</v>
      </c>
      <c r="AH4272" s="237" t="s">
        <v>18041</v>
      </c>
      <c r="AI4272" s="237" t="s">
        <v>18042</v>
      </c>
      <c r="AJ4272" s="237" t="s">
        <v>260</v>
      </c>
    </row>
    <row r="4273" spans="1:36">
      <c r="A4273" s="237" t="str">
        <f t="shared" si="701"/>
        <v>0455301309放課後等デイサービス</v>
      </c>
      <c r="B4273" s="237" t="s">
        <v>16309</v>
      </c>
      <c r="C4273" s="237" t="s">
        <v>16310</v>
      </c>
      <c r="D4273" s="240" t="str">
        <f t="shared" si="702"/>
        <v>カブシキガイシャヒヨコフォレスト</v>
      </c>
      <c r="E4273" s="237" t="s">
        <v>2279</v>
      </c>
      <c r="F4273" s="237" t="str">
        <f t="shared" si="703"/>
        <v>989</v>
      </c>
      <c r="G4273" s="237" t="str">
        <f t="shared" si="704"/>
        <v>2432</v>
      </c>
      <c r="H4273" s="237" t="s">
        <v>2280</v>
      </c>
      <c r="I4273" s="237" t="str">
        <f t="shared" si="705"/>
        <v>岩沼市中央三丁目２番３号</v>
      </c>
      <c r="J4273" s="237" t="s">
        <v>18036</v>
      </c>
      <c r="K4273" s="237" t="s">
        <v>18037</v>
      </c>
      <c r="L4273" s="237" t="s">
        <v>339</v>
      </c>
      <c r="M4273" s="237" t="s">
        <v>16312</v>
      </c>
      <c r="N4273" s="237" t="s">
        <v>18038</v>
      </c>
      <c r="O4273" s="237" t="s">
        <v>18039</v>
      </c>
      <c r="P4273" s="237" t="s">
        <v>10338</v>
      </c>
      <c r="Q4273" s="237" t="s">
        <v>9428</v>
      </c>
      <c r="R4273" s="237" t="s">
        <v>18040</v>
      </c>
      <c r="S4273" s="237" t="s">
        <v>18041</v>
      </c>
      <c r="T4273" s="237" t="s">
        <v>18042</v>
      </c>
      <c r="U4273" s="237" t="s">
        <v>18043</v>
      </c>
      <c r="V4273" s="237" t="s">
        <v>114</v>
      </c>
      <c r="W4273" s="237"/>
      <c r="X4273" s="237"/>
      <c r="Y4273" s="237" t="s">
        <v>18038</v>
      </c>
      <c r="Z4273" s="237" t="s">
        <v>18039</v>
      </c>
      <c r="AA4273" s="237" t="str">
        <f t="shared" si="706"/>
        <v>チルハピ　アライキョウシツ</v>
      </c>
      <c r="AB4273" s="237" t="s">
        <v>10338</v>
      </c>
      <c r="AC4273" s="237" t="str">
        <f t="shared" si="707"/>
        <v>984</v>
      </c>
      <c r="AD4273" s="237" t="str">
        <f t="shared" si="708"/>
        <v>0038</v>
      </c>
      <c r="AE4273" s="237" t="s">
        <v>9428</v>
      </c>
      <c r="AF4273" s="237" t="s">
        <v>18040</v>
      </c>
      <c r="AG4273" s="237" t="str">
        <f t="shared" si="709"/>
        <v>仙台市若林区伊在二丁目17番地の７　102</v>
      </c>
      <c r="AH4273" s="237" t="s">
        <v>18041</v>
      </c>
      <c r="AI4273" s="237" t="s">
        <v>18042</v>
      </c>
      <c r="AJ4273" s="237" t="s">
        <v>260</v>
      </c>
    </row>
    <row r="4274" spans="1:36">
      <c r="A4274" s="237" t="str">
        <f t="shared" si="701"/>
        <v>0455301317児童発達支援</v>
      </c>
      <c r="B4274" s="237" t="s">
        <v>18044</v>
      </c>
      <c r="C4274" s="237" t="s">
        <v>18045</v>
      </c>
      <c r="D4274" s="240" t="str">
        <f t="shared" si="702"/>
        <v>カブシキガイシャチャイルドランド</v>
      </c>
      <c r="E4274" s="237" t="s">
        <v>18046</v>
      </c>
      <c r="F4274" s="237" t="str">
        <f t="shared" si="703"/>
        <v>984</v>
      </c>
      <c r="G4274" s="237" t="str">
        <f t="shared" si="704"/>
        <v>0011</v>
      </c>
      <c r="H4274" s="237" t="s">
        <v>18047</v>
      </c>
      <c r="I4274" s="237" t="str">
        <f t="shared" si="705"/>
        <v>仙台市若林区六丁の目西町３番41号　201号</v>
      </c>
      <c r="J4274" s="237" t="s">
        <v>18048</v>
      </c>
      <c r="K4274" s="237" t="s">
        <v>18049</v>
      </c>
      <c r="L4274" s="237" t="s">
        <v>339</v>
      </c>
      <c r="M4274" s="237" t="s">
        <v>18050</v>
      </c>
      <c r="N4274" s="237" t="s">
        <v>18051</v>
      </c>
      <c r="O4274" s="237" t="s">
        <v>18052</v>
      </c>
      <c r="P4274" s="237" t="s">
        <v>18046</v>
      </c>
      <c r="Q4274" s="237" t="s">
        <v>9428</v>
      </c>
      <c r="R4274" s="237" t="s">
        <v>18053</v>
      </c>
      <c r="S4274" s="237" t="s">
        <v>18054</v>
      </c>
      <c r="T4274" s="237" t="s">
        <v>18049</v>
      </c>
      <c r="U4274" s="237" t="s">
        <v>18055</v>
      </c>
      <c r="V4274" s="237" t="s">
        <v>112</v>
      </c>
      <c r="W4274" s="237" t="s">
        <v>15933</v>
      </c>
      <c r="X4274" s="237"/>
      <c r="Y4274" s="237" t="s">
        <v>18051</v>
      </c>
      <c r="Z4274" s="237" t="s">
        <v>18052</v>
      </c>
      <c r="AA4274" s="237" t="str">
        <f t="shared" si="706"/>
        <v>チャイルドランド　サポートクラブ</v>
      </c>
      <c r="AB4274" s="237" t="s">
        <v>18046</v>
      </c>
      <c r="AC4274" s="237" t="str">
        <f t="shared" si="707"/>
        <v>984</v>
      </c>
      <c r="AD4274" s="237" t="str">
        <f t="shared" si="708"/>
        <v>0011</v>
      </c>
      <c r="AE4274" s="237" t="s">
        <v>9428</v>
      </c>
      <c r="AF4274" s="237" t="s">
        <v>18053</v>
      </c>
      <c r="AG4274" s="237" t="str">
        <f t="shared" si="709"/>
        <v>仙台市若林区六丁の目西町３番41号　白山ビル２Ｆ</v>
      </c>
      <c r="AH4274" s="237" t="s">
        <v>18054</v>
      </c>
      <c r="AI4274" s="237" t="s">
        <v>18049</v>
      </c>
      <c r="AJ4274" s="237" t="s">
        <v>260</v>
      </c>
    </row>
    <row r="4275" spans="1:36">
      <c r="A4275" s="237" t="str">
        <f t="shared" si="701"/>
        <v>0455301317保育所等訪問支援</v>
      </c>
      <c r="B4275" s="237" t="s">
        <v>18044</v>
      </c>
      <c r="C4275" s="237" t="s">
        <v>18045</v>
      </c>
      <c r="D4275" s="240" t="str">
        <f t="shared" si="702"/>
        <v>カブシキガイシャチャイルドランド</v>
      </c>
      <c r="E4275" s="237" t="s">
        <v>18046</v>
      </c>
      <c r="F4275" s="237" t="str">
        <f t="shared" si="703"/>
        <v>984</v>
      </c>
      <c r="G4275" s="237" t="str">
        <f t="shared" si="704"/>
        <v>0011</v>
      </c>
      <c r="H4275" s="237" t="s">
        <v>18047</v>
      </c>
      <c r="I4275" s="237" t="str">
        <f t="shared" si="705"/>
        <v>仙台市若林区六丁の目西町３番41号　201号</v>
      </c>
      <c r="J4275" s="237" t="s">
        <v>18048</v>
      </c>
      <c r="K4275" s="237" t="s">
        <v>18049</v>
      </c>
      <c r="L4275" s="237" t="s">
        <v>339</v>
      </c>
      <c r="M4275" s="237" t="s">
        <v>18050</v>
      </c>
      <c r="N4275" s="237" t="s">
        <v>18051</v>
      </c>
      <c r="O4275" s="237" t="s">
        <v>18052</v>
      </c>
      <c r="P4275" s="237" t="s">
        <v>18046</v>
      </c>
      <c r="Q4275" s="237" t="s">
        <v>9428</v>
      </c>
      <c r="R4275" s="237" t="s">
        <v>18053</v>
      </c>
      <c r="S4275" s="237" t="s">
        <v>18054</v>
      </c>
      <c r="T4275" s="237" t="s">
        <v>18049</v>
      </c>
      <c r="U4275" s="237" t="s">
        <v>18055</v>
      </c>
      <c r="V4275" s="237" t="s">
        <v>116</v>
      </c>
      <c r="W4275" s="237"/>
      <c r="X4275" s="237"/>
      <c r="Y4275" s="237" t="s">
        <v>18051</v>
      </c>
      <c r="Z4275" s="237" t="s">
        <v>18052</v>
      </c>
      <c r="AA4275" s="237" t="str">
        <f t="shared" si="706"/>
        <v>チャイルドランド　サポートクラブ</v>
      </c>
      <c r="AB4275" s="237" t="s">
        <v>18046</v>
      </c>
      <c r="AC4275" s="237" t="str">
        <f t="shared" si="707"/>
        <v>984</v>
      </c>
      <c r="AD4275" s="237" t="str">
        <f t="shared" si="708"/>
        <v>0011</v>
      </c>
      <c r="AE4275" s="237" t="s">
        <v>9428</v>
      </c>
      <c r="AF4275" s="237" t="s">
        <v>18053</v>
      </c>
      <c r="AG4275" s="237" t="str">
        <f t="shared" si="709"/>
        <v>仙台市若林区六丁の目西町３番41号　白山ビル２Ｆ</v>
      </c>
      <c r="AH4275" s="237" t="s">
        <v>18054</v>
      </c>
      <c r="AI4275" s="237" t="s">
        <v>18049</v>
      </c>
      <c r="AJ4275" s="237" t="s">
        <v>260</v>
      </c>
    </row>
    <row r="4276" spans="1:36">
      <c r="A4276" s="237" t="str">
        <f t="shared" si="701"/>
        <v>0455401034児童発達支援</v>
      </c>
      <c r="B4276" s="237" t="s">
        <v>6865</v>
      </c>
      <c r="C4276" s="237" t="s">
        <v>6866</v>
      </c>
      <c r="D4276" s="240" t="str">
        <f t="shared" si="702"/>
        <v>センダイシ</v>
      </c>
      <c r="E4276" s="237" t="s">
        <v>6867</v>
      </c>
      <c r="F4276" s="237" t="str">
        <f t="shared" si="703"/>
        <v>980</v>
      </c>
      <c r="G4276" s="237" t="str">
        <f t="shared" si="704"/>
        <v>8671</v>
      </c>
      <c r="H4276" s="237" t="s">
        <v>17220</v>
      </c>
      <c r="I4276" s="237" t="str">
        <f t="shared" si="705"/>
        <v>仙台市青葉区国分町３丁目７－１</v>
      </c>
      <c r="J4276" s="237" t="s">
        <v>17221</v>
      </c>
      <c r="K4276" s="237" t="s">
        <v>6870</v>
      </c>
      <c r="L4276" s="237" t="s">
        <v>323</v>
      </c>
      <c r="M4276" s="237" t="s">
        <v>6871</v>
      </c>
      <c r="N4276" s="237" t="s">
        <v>11145</v>
      </c>
      <c r="O4276" s="237" t="s">
        <v>18056</v>
      </c>
      <c r="P4276" s="237" t="s">
        <v>11147</v>
      </c>
      <c r="Q4276" s="237" t="s">
        <v>7382</v>
      </c>
      <c r="R4276" s="237" t="s">
        <v>18057</v>
      </c>
      <c r="S4276" s="237" t="s">
        <v>11149</v>
      </c>
      <c r="T4276" s="237" t="s">
        <v>18058</v>
      </c>
      <c r="U4276" s="237" t="s">
        <v>18059</v>
      </c>
      <c r="V4276" s="237" t="s">
        <v>112</v>
      </c>
      <c r="W4276" s="237" t="s">
        <v>16319</v>
      </c>
      <c r="X4276" s="237"/>
      <c r="Y4276" s="237" t="s">
        <v>11145</v>
      </c>
      <c r="Z4276" s="237" t="s">
        <v>18056</v>
      </c>
      <c r="AA4276" s="237" t="str">
        <f t="shared" si="706"/>
        <v>センダイシオオノタタンポポホーム</v>
      </c>
      <c r="AB4276" s="237" t="s">
        <v>11147</v>
      </c>
      <c r="AC4276" s="237" t="str">
        <f t="shared" si="707"/>
        <v>982</v>
      </c>
      <c r="AD4276" s="237" t="str">
        <f t="shared" si="708"/>
        <v>0014</v>
      </c>
      <c r="AE4276" s="237" t="s">
        <v>7382</v>
      </c>
      <c r="AF4276" s="237" t="s">
        <v>18057</v>
      </c>
      <c r="AG4276" s="237" t="str">
        <f t="shared" si="709"/>
        <v>仙台市太白区大野田五丁目23番地の４</v>
      </c>
      <c r="AH4276" s="237" t="s">
        <v>11149</v>
      </c>
      <c r="AI4276" s="237" t="s">
        <v>18058</v>
      </c>
      <c r="AJ4276" s="237" t="s">
        <v>260</v>
      </c>
    </row>
    <row r="4277" spans="1:36">
      <c r="A4277" s="237" t="str">
        <f t="shared" si="701"/>
        <v>0455401042放課後等デイサービス</v>
      </c>
      <c r="B4277" s="237" t="s">
        <v>6865</v>
      </c>
      <c r="C4277" s="237" t="s">
        <v>6866</v>
      </c>
      <c r="D4277" s="240" t="str">
        <f t="shared" si="702"/>
        <v>センダイシ</v>
      </c>
      <c r="E4277" s="237" t="s">
        <v>6867</v>
      </c>
      <c r="F4277" s="237" t="str">
        <f t="shared" si="703"/>
        <v>980</v>
      </c>
      <c r="G4277" s="237" t="str">
        <f t="shared" si="704"/>
        <v>8671</v>
      </c>
      <c r="H4277" s="237" t="s">
        <v>17220</v>
      </c>
      <c r="I4277" s="237" t="str">
        <f t="shared" si="705"/>
        <v>仙台市青葉区国分町３丁目７－１</v>
      </c>
      <c r="J4277" s="237" t="s">
        <v>17221</v>
      </c>
      <c r="K4277" s="237" t="s">
        <v>6870</v>
      </c>
      <c r="L4277" s="237" t="s">
        <v>323</v>
      </c>
      <c r="M4277" s="237" t="s">
        <v>6871</v>
      </c>
      <c r="N4277" s="237" t="s">
        <v>11145</v>
      </c>
      <c r="O4277" s="237" t="s">
        <v>18056</v>
      </c>
      <c r="P4277" s="237" t="s">
        <v>11147</v>
      </c>
      <c r="Q4277" s="237" t="s">
        <v>7382</v>
      </c>
      <c r="R4277" s="237" t="s">
        <v>11148</v>
      </c>
      <c r="S4277" s="237" t="s">
        <v>11149</v>
      </c>
      <c r="T4277" s="237" t="s">
        <v>11149</v>
      </c>
      <c r="U4277" s="237" t="s">
        <v>18060</v>
      </c>
      <c r="V4277" s="237" t="s">
        <v>114</v>
      </c>
      <c r="W4277" s="237"/>
      <c r="X4277" s="237"/>
      <c r="Y4277" s="237" t="s">
        <v>11145</v>
      </c>
      <c r="Z4277" s="237" t="s">
        <v>18056</v>
      </c>
      <c r="AA4277" s="237" t="str">
        <f t="shared" si="706"/>
        <v>センダイシオオノタタンポポホーム</v>
      </c>
      <c r="AB4277" s="237" t="s">
        <v>11147</v>
      </c>
      <c r="AC4277" s="237" t="str">
        <f t="shared" si="707"/>
        <v>982</v>
      </c>
      <c r="AD4277" s="237" t="str">
        <f t="shared" si="708"/>
        <v>0014</v>
      </c>
      <c r="AE4277" s="237" t="s">
        <v>7382</v>
      </c>
      <c r="AF4277" s="237" t="s">
        <v>11148</v>
      </c>
      <c r="AG4277" s="237" t="str">
        <f t="shared" si="709"/>
        <v>仙台市太白区大野田字宮脇２－３０</v>
      </c>
      <c r="AH4277" s="237" t="s">
        <v>11149</v>
      </c>
      <c r="AI4277" s="237" t="s">
        <v>11149</v>
      </c>
      <c r="AJ4277" s="237" t="s">
        <v>332</v>
      </c>
    </row>
    <row r="4278" spans="1:36">
      <c r="A4278" s="237" t="str">
        <f t="shared" si="701"/>
        <v>0455401059児童発達支援</v>
      </c>
      <c r="B4278" s="237" t="s">
        <v>6981</v>
      </c>
      <c r="C4278" s="237" t="s">
        <v>6982</v>
      </c>
      <c r="D4278" s="240" t="str">
        <f t="shared" si="702"/>
        <v>シャカイフクシホウジンセンダイシテヲツナグイクセイカイ</v>
      </c>
      <c r="E4278" s="237" t="s">
        <v>6983</v>
      </c>
      <c r="F4278" s="237" t="str">
        <f t="shared" si="703"/>
        <v>980</v>
      </c>
      <c r="G4278" s="237" t="str">
        <f t="shared" si="704"/>
        <v>0022</v>
      </c>
      <c r="H4278" s="237" t="s">
        <v>17231</v>
      </c>
      <c r="I4278" s="237" t="str">
        <f t="shared" si="705"/>
        <v>仙台市青葉区五橋２丁目12-2</v>
      </c>
      <c r="J4278" s="237" t="s">
        <v>6985</v>
      </c>
      <c r="K4278" s="237" t="s">
        <v>6986</v>
      </c>
      <c r="L4278" s="237" t="s">
        <v>248</v>
      </c>
      <c r="M4278" s="237" t="s">
        <v>6987</v>
      </c>
      <c r="N4278" s="237" t="s">
        <v>11151</v>
      </c>
      <c r="O4278" s="237" t="s">
        <v>11152</v>
      </c>
      <c r="P4278" s="237" t="s">
        <v>11153</v>
      </c>
      <c r="Q4278" s="237" t="s">
        <v>7382</v>
      </c>
      <c r="R4278" s="237" t="s">
        <v>18061</v>
      </c>
      <c r="S4278" s="237" t="s">
        <v>11155</v>
      </c>
      <c r="T4278" s="237" t="s">
        <v>11155</v>
      </c>
      <c r="U4278" s="237" t="s">
        <v>18062</v>
      </c>
      <c r="V4278" s="237" t="s">
        <v>112</v>
      </c>
      <c r="W4278" s="237" t="s">
        <v>15933</v>
      </c>
      <c r="X4278" s="237"/>
      <c r="Y4278" s="237" t="s">
        <v>11151</v>
      </c>
      <c r="Z4278" s="237" t="s">
        <v>11152</v>
      </c>
      <c r="AA4278" s="237" t="str">
        <f t="shared" si="706"/>
        <v>オリーブウエノヤマ</v>
      </c>
      <c r="AB4278" s="237" t="s">
        <v>11153</v>
      </c>
      <c r="AC4278" s="237" t="str">
        <f t="shared" si="707"/>
        <v>982</v>
      </c>
      <c r="AD4278" s="237" t="str">
        <f t="shared" si="708"/>
        <v>0812</v>
      </c>
      <c r="AE4278" s="237" t="s">
        <v>7382</v>
      </c>
      <c r="AF4278" s="237" t="s">
        <v>18061</v>
      </c>
      <c r="AG4278" s="237" t="str">
        <f t="shared" si="709"/>
        <v>仙台市太白区上野山一丁目１１－１</v>
      </c>
      <c r="AH4278" s="237" t="s">
        <v>11155</v>
      </c>
      <c r="AI4278" s="237" t="s">
        <v>11155</v>
      </c>
      <c r="AJ4278" s="237" t="s">
        <v>332</v>
      </c>
    </row>
    <row r="4279" spans="1:36">
      <c r="A4279" s="237" t="str">
        <f t="shared" si="701"/>
        <v>0455401067児童発達支援</v>
      </c>
      <c r="B4279" s="237" t="s">
        <v>6981</v>
      </c>
      <c r="C4279" s="237" t="s">
        <v>6982</v>
      </c>
      <c r="D4279" s="240" t="str">
        <f t="shared" si="702"/>
        <v>シャカイフクシホウジンセンダイシテヲツナグイクセイカイ</v>
      </c>
      <c r="E4279" s="237" t="s">
        <v>6983</v>
      </c>
      <c r="F4279" s="237" t="str">
        <f t="shared" si="703"/>
        <v>980</v>
      </c>
      <c r="G4279" s="237" t="str">
        <f t="shared" si="704"/>
        <v>0022</v>
      </c>
      <c r="H4279" s="237" t="s">
        <v>17231</v>
      </c>
      <c r="I4279" s="237" t="str">
        <f t="shared" si="705"/>
        <v>仙台市青葉区五橋２丁目12-2</v>
      </c>
      <c r="J4279" s="237" t="s">
        <v>6985</v>
      </c>
      <c r="K4279" s="237" t="s">
        <v>6986</v>
      </c>
      <c r="L4279" s="237" t="s">
        <v>248</v>
      </c>
      <c r="M4279" s="237" t="s">
        <v>6987</v>
      </c>
      <c r="N4279" s="237" t="s">
        <v>11151</v>
      </c>
      <c r="O4279" s="237" t="s">
        <v>11152</v>
      </c>
      <c r="P4279" s="237" t="s">
        <v>11153</v>
      </c>
      <c r="Q4279" s="237" t="s">
        <v>7382</v>
      </c>
      <c r="R4279" s="237" t="s">
        <v>18061</v>
      </c>
      <c r="S4279" s="237" t="s">
        <v>11155</v>
      </c>
      <c r="T4279" s="237" t="s">
        <v>11155</v>
      </c>
      <c r="U4279" s="237" t="s">
        <v>18063</v>
      </c>
      <c r="V4279" s="237" t="s">
        <v>112</v>
      </c>
      <c r="W4279" s="237" t="s">
        <v>15933</v>
      </c>
      <c r="X4279" s="237"/>
      <c r="Y4279" s="237" t="s">
        <v>11151</v>
      </c>
      <c r="Z4279" s="237" t="s">
        <v>11152</v>
      </c>
      <c r="AA4279" s="237" t="str">
        <f t="shared" si="706"/>
        <v>オリーブウエノヤマ</v>
      </c>
      <c r="AB4279" s="237" t="s">
        <v>11153</v>
      </c>
      <c r="AC4279" s="237" t="str">
        <f t="shared" si="707"/>
        <v>982</v>
      </c>
      <c r="AD4279" s="237" t="str">
        <f t="shared" si="708"/>
        <v>0812</v>
      </c>
      <c r="AE4279" s="237" t="s">
        <v>7382</v>
      </c>
      <c r="AF4279" s="237" t="s">
        <v>18061</v>
      </c>
      <c r="AG4279" s="237" t="str">
        <f t="shared" si="709"/>
        <v>仙台市太白区上野山一丁目１１－１</v>
      </c>
      <c r="AH4279" s="237" t="s">
        <v>11155</v>
      </c>
      <c r="AI4279" s="237" t="s">
        <v>11155</v>
      </c>
      <c r="AJ4279" s="237" t="s">
        <v>260</v>
      </c>
    </row>
    <row r="4280" spans="1:36">
      <c r="A4280" s="237" t="str">
        <f t="shared" si="701"/>
        <v>0455401067放課後等デイサービス</v>
      </c>
      <c r="B4280" s="237" t="s">
        <v>6981</v>
      </c>
      <c r="C4280" s="237" t="s">
        <v>6982</v>
      </c>
      <c r="D4280" s="240" t="str">
        <f t="shared" si="702"/>
        <v>シャカイフクシホウジンセンダイシテヲツナグイクセイカイ</v>
      </c>
      <c r="E4280" s="237" t="s">
        <v>6983</v>
      </c>
      <c r="F4280" s="237" t="str">
        <f t="shared" si="703"/>
        <v>980</v>
      </c>
      <c r="G4280" s="237" t="str">
        <f t="shared" si="704"/>
        <v>0022</v>
      </c>
      <c r="H4280" s="237" t="s">
        <v>17231</v>
      </c>
      <c r="I4280" s="237" t="str">
        <f t="shared" si="705"/>
        <v>仙台市青葉区五橋２丁目12-2</v>
      </c>
      <c r="J4280" s="237" t="s">
        <v>6985</v>
      </c>
      <c r="K4280" s="237" t="s">
        <v>6986</v>
      </c>
      <c r="L4280" s="237" t="s">
        <v>248</v>
      </c>
      <c r="M4280" s="237" t="s">
        <v>6987</v>
      </c>
      <c r="N4280" s="237" t="s">
        <v>11151</v>
      </c>
      <c r="O4280" s="237" t="s">
        <v>11152</v>
      </c>
      <c r="P4280" s="237" t="s">
        <v>11153</v>
      </c>
      <c r="Q4280" s="237" t="s">
        <v>7382</v>
      </c>
      <c r="R4280" s="237" t="s">
        <v>18061</v>
      </c>
      <c r="S4280" s="237" t="s">
        <v>11155</v>
      </c>
      <c r="T4280" s="237" t="s">
        <v>11155</v>
      </c>
      <c r="U4280" s="237" t="s">
        <v>18063</v>
      </c>
      <c r="V4280" s="237" t="s">
        <v>114</v>
      </c>
      <c r="W4280" s="237"/>
      <c r="X4280" s="237"/>
      <c r="Y4280" s="237" t="s">
        <v>11151</v>
      </c>
      <c r="Z4280" s="237" t="s">
        <v>11152</v>
      </c>
      <c r="AA4280" s="237" t="str">
        <f t="shared" si="706"/>
        <v>オリーブウエノヤマ</v>
      </c>
      <c r="AB4280" s="237" t="s">
        <v>11153</v>
      </c>
      <c r="AC4280" s="237" t="str">
        <f t="shared" si="707"/>
        <v>982</v>
      </c>
      <c r="AD4280" s="237" t="str">
        <f t="shared" si="708"/>
        <v>0812</v>
      </c>
      <c r="AE4280" s="237" t="s">
        <v>7382</v>
      </c>
      <c r="AF4280" s="237" t="s">
        <v>18061</v>
      </c>
      <c r="AG4280" s="237" t="str">
        <f t="shared" si="709"/>
        <v>仙台市太白区上野山一丁目１１－１</v>
      </c>
      <c r="AH4280" s="237" t="s">
        <v>11155</v>
      </c>
      <c r="AI4280" s="237" t="s">
        <v>11155</v>
      </c>
      <c r="AJ4280" s="237" t="s">
        <v>260</v>
      </c>
    </row>
    <row r="4281" spans="1:36">
      <c r="A4281" s="237" t="str">
        <f t="shared" si="701"/>
        <v>0455401075児童発達支援</v>
      </c>
      <c r="B4281" s="237" t="s">
        <v>6992</v>
      </c>
      <c r="C4281" s="237" t="s">
        <v>6993</v>
      </c>
      <c r="D4281" s="240" t="str">
        <f t="shared" si="702"/>
        <v>トクテイヒエイリカツドウホウジンアフタースクールパルケ</v>
      </c>
      <c r="E4281" s="237" t="s">
        <v>6185</v>
      </c>
      <c r="F4281" s="237" t="str">
        <f t="shared" si="703"/>
        <v>981</v>
      </c>
      <c r="G4281" s="237" t="str">
        <f t="shared" si="704"/>
        <v>0952</v>
      </c>
      <c r="H4281" s="237" t="s">
        <v>17234</v>
      </c>
      <c r="I4281" s="237" t="str">
        <f t="shared" si="705"/>
        <v>仙台市青葉区中山四丁目1番32号</v>
      </c>
      <c r="J4281" s="237" t="s">
        <v>6995</v>
      </c>
      <c r="K4281" s="237" t="s">
        <v>6996</v>
      </c>
      <c r="L4281" s="237" t="s">
        <v>901</v>
      </c>
      <c r="M4281" s="237" t="s">
        <v>6997</v>
      </c>
      <c r="N4281" s="237" t="s">
        <v>11496</v>
      </c>
      <c r="O4281" s="237" t="s">
        <v>11497</v>
      </c>
      <c r="P4281" s="237" t="s">
        <v>11498</v>
      </c>
      <c r="Q4281" s="237" t="s">
        <v>7382</v>
      </c>
      <c r="R4281" s="237" t="s">
        <v>18064</v>
      </c>
      <c r="S4281" s="237" t="s">
        <v>11500</v>
      </c>
      <c r="T4281" s="237" t="s">
        <v>11500</v>
      </c>
      <c r="U4281" s="237" t="s">
        <v>18065</v>
      </c>
      <c r="V4281" s="237" t="s">
        <v>112</v>
      </c>
      <c r="W4281" s="237" t="s">
        <v>15933</v>
      </c>
      <c r="X4281" s="237"/>
      <c r="Y4281" s="237" t="s">
        <v>11496</v>
      </c>
      <c r="Z4281" s="237" t="s">
        <v>11497</v>
      </c>
      <c r="AA4281" s="237" t="str">
        <f t="shared" si="706"/>
        <v>パルケミナミセンダイ</v>
      </c>
      <c r="AB4281" s="237" t="s">
        <v>11498</v>
      </c>
      <c r="AC4281" s="237" t="str">
        <f t="shared" si="707"/>
        <v>981</v>
      </c>
      <c r="AD4281" s="237" t="str">
        <f t="shared" si="708"/>
        <v>1107</v>
      </c>
      <c r="AE4281" s="237" t="s">
        <v>7382</v>
      </c>
      <c r="AF4281" s="237" t="s">
        <v>18064</v>
      </c>
      <c r="AG4281" s="237" t="str">
        <f t="shared" si="709"/>
        <v>仙台市太白区東中田五丁目１７－１９</v>
      </c>
      <c r="AH4281" s="237" t="s">
        <v>11500</v>
      </c>
      <c r="AI4281" s="237" t="s">
        <v>11500</v>
      </c>
      <c r="AJ4281" s="237" t="s">
        <v>332</v>
      </c>
    </row>
    <row r="4282" spans="1:36">
      <c r="A4282" s="237" t="str">
        <f t="shared" si="701"/>
        <v>0455401083放課後等デイサービス</v>
      </c>
      <c r="B4282" s="237" t="s">
        <v>6992</v>
      </c>
      <c r="C4282" s="237" t="s">
        <v>6993</v>
      </c>
      <c r="D4282" s="240" t="str">
        <f t="shared" si="702"/>
        <v>トクテイヒエイリカツドウホウジンアフタースクールパルケ</v>
      </c>
      <c r="E4282" s="237" t="s">
        <v>6185</v>
      </c>
      <c r="F4282" s="237" t="str">
        <f t="shared" si="703"/>
        <v>981</v>
      </c>
      <c r="G4282" s="237" t="str">
        <f t="shared" si="704"/>
        <v>0952</v>
      </c>
      <c r="H4282" s="237" t="s">
        <v>17234</v>
      </c>
      <c r="I4282" s="237" t="str">
        <f t="shared" si="705"/>
        <v>仙台市青葉区中山四丁目1番32号</v>
      </c>
      <c r="J4282" s="237" t="s">
        <v>6995</v>
      </c>
      <c r="K4282" s="237" t="s">
        <v>6996</v>
      </c>
      <c r="L4282" s="237" t="s">
        <v>901</v>
      </c>
      <c r="M4282" s="237" t="s">
        <v>6997</v>
      </c>
      <c r="N4282" s="237" t="s">
        <v>11496</v>
      </c>
      <c r="O4282" s="237" t="s">
        <v>11497</v>
      </c>
      <c r="P4282" s="237" t="s">
        <v>11373</v>
      </c>
      <c r="Q4282" s="237" t="s">
        <v>7382</v>
      </c>
      <c r="R4282" s="237" t="s">
        <v>11509</v>
      </c>
      <c r="S4282" s="237" t="s">
        <v>18066</v>
      </c>
      <c r="T4282" s="237" t="s">
        <v>11511</v>
      </c>
      <c r="U4282" s="237" t="s">
        <v>18067</v>
      </c>
      <c r="V4282" s="237" t="s">
        <v>114</v>
      </c>
      <c r="W4282" s="237"/>
      <c r="X4282" s="237"/>
      <c r="Y4282" s="237" t="s">
        <v>11496</v>
      </c>
      <c r="Z4282" s="237" t="s">
        <v>11497</v>
      </c>
      <c r="AA4282" s="237" t="str">
        <f t="shared" si="706"/>
        <v>パルケミナミセンダイ</v>
      </c>
      <c r="AB4282" s="237" t="s">
        <v>11373</v>
      </c>
      <c r="AC4282" s="237" t="str">
        <f t="shared" si="707"/>
        <v>981</v>
      </c>
      <c r="AD4282" s="237" t="str">
        <f t="shared" si="708"/>
        <v>1105</v>
      </c>
      <c r="AE4282" s="237" t="s">
        <v>7382</v>
      </c>
      <c r="AF4282" s="237" t="s">
        <v>11509</v>
      </c>
      <c r="AG4282" s="237" t="str">
        <f t="shared" si="709"/>
        <v>仙台市太白区西中田五丁目１８番３号</v>
      </c>
      <c r="AH4282" s="237" t="s">
        <v>18066</v>
      </c>
      <c r="AI4282" s="237" t="s">
        <v>11511</v>
      </c>
      <c r="AJ4282" s="237" t="s">
        <v>260</v>
      </c>
    </row>
    <row r="4283" spans="1:36">
      <c r="A4283" s="237" t="str">
        <f t="shared" si="701"/>
        <v>0455401091児童発達支援</v>
      </c>
      <c r="B4283" s="237" t="s">
        <v>18068</v>
      </c>
      <c r="C4283" s="237" t="s">
        <v>18069</v>
      </c>
      <c r="D4283" s="240" t="str">
        <f t="shared" si="702"/>
        <v>トクテイヒエイリカツドウホウジンセイカツシエンサービス・エポック</v>
      </c>
      <c r="E4283" s="237" t="s">
        <v>11373</v>
      </c>
      <c r="F4283" s="237" t="str">
        <f t="shared" si="703"/>
        <v>981</v>
      </c>
      <c r="G4283" s="237" t="str">
        <f t="shared" si="704"/>
        <v>1105</v>
      </c>
      <c r="H4283" s="237" t="s">
        <v>11504</v>
      </c>
      <c r="I4283" s="237" t="str">
        <f t="shared" si="705"/>
        <v>仙台市太白区西中田五丁目27番22号</v>
      </c>
      <c r="J4283" s="237" t="s">
        <v>11505</v>
      </c>
      <c r="K4283" s="237" t="s">
        <v>11505</v>
      </c>
      <c r="L4283" s="237" t="s">
        <v>901</v>
      </c>
      <c r="M4283" s="237" t="s">
        <v>11506</v>
      </c>
      <c r="N4283" s="237" t="s">
        <v>18068</v>
      </c>
      <c r="O4283" s="237" t="s">
        <v>18069</v>
      </c>
      <c r="P4283" s="237" t="s">
        <v>11373</v>
      </c>
      <c r="Q4283" s="237" t="s">
        <v>7382</v>
      </c>
      <c r="R4283" s="237" t="s">
        <v>11508</v>
      </c>
      <c r="S4283" s="237" t="s">
        <v>18070</v>
      </c>
      <c r="T4283" s="237" t="s">
        <v>11505</v>
      </c>
      <c r="U4283" s="237" t="s">
        <v>18071</v>
      </c>
      <c r="V4283" s="237" t="s">
        <v>112</v>
      </c>
      <c r="W4283" s="237" t="s">
        <v>15933</v>
      </c>
      <c r="X4283" s="237"/>
      <c r="Y4283" s="237" t="s">
        <v>18068</v>
      </c>
      <c r="Z4283" s="237" t="s">
        <v>18069</v>
      </c>
      <c r="AA4283" s="237" t="str">
        <f t="shared" si="706"/>
        <v>トクテイヒエイリカツドウホウジンセイカツシエンサービス・エポック</v>
      </c>
      <c r="AB4283" s="237" t="s">
        <v>11373</v>
      </c>
      <c r="AC4283" s="237" t="str">
        <f t="shared" si="707"/>
        <v>981</v>
      </c>
      <c r="AD4283" s="237" t="str">
        <f t="shared" si="708"/>
        <v>1105</v>
      </c>
      <c r="AE4283" s="237" t="s">
        <v>7382</v>
      </c>
      <c r="AF4283" s="237" t="s">
        <v>11508</v>
      </c>
      <c r="AG4283" s="237" t="str">
        <f t="shared" si="709"/>
        <v>仙台市太白区西中田五丁目４－１</v>
      </c>
      <c r="AH4283" s="237" t="s">
        <v>18070</v>
      </c>
      <c r="AI4283" s="237" t="s">
        <v>11505</v>
      </c>
      <c r="AJ4283" s="237" t="s">
        <v>332</v>
      </c>
    </row>
    <row r="4284" spans="1:36">
      <c r="A4284" s="237" t="str">
        <f t="shared" si="701"/>
        <v>0455401109放課後等デイサービス</v>
      </c>
      <c r="B4284" s="237" t="s">
        <v>18068</v>
      </c>
      <c r="C4284" s="237" t="s">
        <v>18069</v>
      </c>
      <c r="D4284" s="240" t="str">
        <f t="shared" si="702"/>
        <v>トクテイヒエイリカツドウホウジンセイカツシエンサービス・エポック</v>
      </c>
      <c r="E4284" s="237" t="s">
        <v>11373</v>
      </c>
      <c r="F4284" s="237" t="str">
        <f t="shared" si="703"/>
        <v>981</v>
      </c>
      <c r="G4284" s="237" t="str">
        <f t="shared" si="704"/>
        <v>1105</v>
      </c>
      <c r="H4284" s="237" t="s">
        <v>11504</v>
      </c>
      <c r="I4284" s="237" t="str">
        <f t="shared" si="705"/>
        <v>仙台市太白区西中田五丁目27番22号</v>
      </c>
      <c r="J4284" s="237" t="s">
        <v>11505</v>
      </c>
      <c r="K4284" s="237" t="s">
        <v>11505</v>
      </c>
      <c r="L4284" s="237" t="s">
        <v>901</v>
      </c>
      <c r="M4284" s="237" t="s">
        <v>11506</v>
      </c>
      <c r="N4284" s="237" t="s">
        <v>18068</v>
      </c>
      <c r="O4284" s="237" t="s">
        <v>18069</v>
      </c>
      <c r="P4284" s="237" t="s">
        <v>11373</v>
      </c>
      <c r="Q4284" s="237" t="s">
        <v>7382</v>
      </c>
      <c r="R4284" s="237" t="s">
        <v>11504</v>
      </c>
      <c r="S4284" s="237" t="s">
        <v>11505</v>
      </c>
      <c r="T4284" s="237" t="s">
        <v>11505</v>
      </c>
      <c r="U4284" s="237" t="s">
        <v>18072</v>
      </c>
      <c r="V4284" s="237" t="s">
        <v>114</v>
      </c>
      <c r="W4284" s="237"/>
      <c r="X4284" s="237"/>
      <c r="Y4284" s="237" t="s">
        <v>18068</v>
      </c>
      <c r="Z4284" s="237" t="s">
        <v>18069</v>
      </c>
      <c r="AA4284" s="237" t="str">
        <f t="shared" si="706"/>
        <v>トクテイヒエイリカツドウホウジンセイカツシエンサービス・エポック</v>
      </c>
      <c r="AB4284" s="237" t="s">
        <v>11373</v>
      </c>
      <c r="AC4284" s="237" t="str">
        <f t="shared" si="707"/>
        <v>981</v>
      </c>
      <c r="AD4284" s="237" t="str">
        <f t="shared" si="708"/>
        <v>1105</v>
      </c>
      <c r="AE4284" s="237" t="s">
        <v>7382</v>
      </c>
      <c r="AF4284" s="237" t="s">
        <v>11504</v>
      </c>
      <c r="AG4284" s="237" t="str">
        <f t="shared" si="709"/>
        <v>仙台市太白区西中田五丁目27番22号</v>
      </c>
      <c r="AH4284" s="237" t="s">
        <v>11505</v>
      </c>
      <c r="AI4284" s="237" t="s">
        <v>11505</v>
      </c>
      <c r="AJ4284" s="237" t="s">
        <v>260</v>
      </c>
    </row>
    <row r="4285" spans="1:36">
      <c r="A4285" s="237" t="str">
        <f t="shared" si="701"/>
        <v>0455401117児童発達支援</v>
      </c>
      <c r="B4285" s="237" t="s">
        <v>947</v>
      </c>
      <c r="C4285" s="237" t="s">
        <v>948</v>
      </c>
      <c r="D4285" s="240" t="str">
        <f t="shared" si="702"/>
        <v>トクテイヒエイリカツドウホウジンワーカーズコープ</v>
      </c>
      <c r="E4285" s="237" t="s">
        <v>949</v>
      </c>
      <c r="F4285" s="237" t="str">
        <f t="shared" si="703"/>
        <v>170</v>
      </c>
      <c r="G4285" s="237" t="str">
        <f t="shared" si="704"/>
        <v>0013</v>
      </c>
      <c r="H4285" s="237" t="s">
        <v>18073</v>
      </c>
      <c r="I4285" s="237" t="str">
        <f t="shared" si="705"/>
        <v>東京都豊島区東池袋１－４４－３池袋ＩＳＰタマビル</v>
      </c>
      <c r="J4285" s="237" t="s">
        <v>951</v>
      </c>
      <c r="K4285" s="237" t="s">
        <v>952</v>
      </c>
      <c r="L4285" s="237" t="s">
        <v>901</v>
      </c>
      <c r="M4285" s="237" t="s">
        <v>953</v>
      </c>
      <c r="N4285" s="237" t="s">
        <v>11560</v>
      </c>
      <c r="O4285" s="237" t="s">
        <v>11561</v>
      </c>
      <c r="P4285" s="237" t="s">
        <v>11091</v>
      </c>
      <c r="Q4285" s="237" t="s">
        <v>7382</v>
      </c>
      <c r="R4285" s="237" t="s">
        <v>18074</v>
      </c>
      <c r="S4285" s="237" t="s">
        <v>11567</v>
      </c>
      <c r="T4285" s="237" t="s">
        <v>11568</v>
      </c>
      <c r="U4285" s="237" t="s">
        <v>18075</v>
      </c>
      <c r="V4285" s="237" t="s">
        <v>112</v>
      </c>
      <c r="W4285" s="237" t="s">
        <v>15933</v>
      </c>
      <c r="X4285" s="237"/>
      <c r="Y4285" s="237" t="s">
        <v>11560</v>
      </c>
      <c r="Z4285" s="237" t="s">
        <v>11561</v>
      </c>
      <c r="AA4285" s="237" t="str">
        <f t="shared" si="706"/>
        <v>ピアサポートセンターソラ</v>
      </c>
      <c r="AB4285" s="237" t="s">
        <v>11091</v>
      </c>
      <c r="AC4285" s="237" t="str">
        <f t="shared" si="707"/>
        <v>982</v>
      </c>
      <c r="AD4285" s="237" t="str">
        <f t="shared" si="708"/>
        <v>0012</v>
      </c>
      <c r="AE4285" s="237" t="s">
        <v>7382</v>
      </c>
      <c r="AF4285" s="237" t="s">
        <v>18074</v>
      </c>
      <c r="AG4285" s="237" t="str">
        <f t="shared" si="709"/>
        <v>仙台市太白区長町南三丁目１３－９－１階</v>
      </c>
      <c r="AH4285" s="237" t="s">
        <v>11567</v>
      </c>
      <c r="AI4285" s="237" t="s">
        <v>11568</v>
      </c>
      <c r="AJ4285" s="237" t="s">
        <v>332</v>
      </c>
    </row>
    <row r="4286" spans="1:36">
      <c r="A4286" s="237" t="str">
        <f t="shared" si="701"/>
        <v>0455401125放課後等デイサービス</v>
      </c>
      <c r="B4286" s="237" t="s">
        <v>947</v>
      </c>
      <c r="C4286" s="237" t="s">
        <v>948</v>
      </c>
      <c r="D4286" s="240" t="str">
        <f t="shared" si="702"/>
        <v>トクテイヒエイリカツドウホウジンワーカーズコープ</v>
      </c>
      <c r="E4286" s="237" t="s">
        <v>949</v>
      </c>
      <c r="F4286" s="237" t="str">
        <f t="shared" si="703"/>
        <v>170</v>
      </c>
      <c r="G4286" s="237" t="str">
        <f t="shared" si="704"/>
        <v>0013</v>
      </c>
      <c r="H4286" s="237" t="s">
        <v>18073</v>
      </c>
      <c r="I4286" s="237" t="str">
        <f t="shared" si="705"/>
        <v>東京都豊島区東池袋１－４４－３池袋ＩＳＰタマビル</v>
      </c>
      <c r="J4286" s="237" t="s">
        <v>951</v>
      </c>
      <c r="K4286" s="237" t="s">
        <v>952</v>
      </c>
      <c r="L4286" s="237" t="s">
        <v>901</v>
      </c>
      <c r="M4286" s="237" t="s">
        <v>953</v>
      </c>
      <c r="N4286" s="237" t="s">
        <v>18076</v>
      </c>
      <c r="O4286" s="237" t="s">
        <v>18077</v>
      </c>
      <c r="P4286" s="237" t="s">
        <v>11091</v>
      </c>
      <c r="Q4286" s="237" t="s">
        <v>7382</v>
      </c>
      <c r="R4286" s="237" t="s">
        <v>18078</v>
      </c>
      <c r="S4286" s="237" t="s">
        <v>11567</v>
      </c>
      <c r="T4286" s="237" t="s">
        <v>11568</v>
      </c>
      <c r="U4286" s="237" t="s">
        <v>18079</v>
      </c>
      <c r="V4286" s="237" t="s">
        <v>114</v>
      </c>
      <c r="W4286" s="237"/>
      <c r="X4286" s="237"/>
      <c r="Y4286" s="237" t="s">
        <v>18076</v>
      </c>
      <c r="Z4286" s="237" t="s">
        <v>18077</v>
      </c>
      <c r="AA4286" s="237" t="str">
        <f t="shared" si="706"/>
        <v>ナガマチソラ</v>
      </c>
      <c r="AB4286" s="237" t="s">
        <v>11091</v>
      </c>
      <c r="AC4286" s="237" t="str">
        <f t="shared" si="707"/>
        <v>982</v>
      </c>
      <c r="AD4286" s="237" t="str">
        <f t="shared" si="708"/>
        <v>0012</v>
      </c>
      <c r="AE4286" s="237" t="s">
        <v>7382</v>
      </c>
      <c r="AF4286" s="237" t="s">
        <v>18078</v>
      </c>
      <c r="AG4286" s="237" t="str">
        <f t="shared" si="709"/>
        <v>仙台市太白区長町南三丁目１３－１９－１階</v>
      </c>
      <c r="AH4286" s="237" t="s">
        <v>11567</v>
      </c>
      <c r="AI4286" s="237" t="s">
        <v>11568</v>
      </c>
      <c r="AJ4286" s="237" t="s">
        <v>260</v>
      </c>
    </row>
    <row r="4287" spans="1:36">
      <c r="A4287" s="237" t="str">
        <f t="shared" si="701"/>
        <v>0455401133児童発達支援</v>
      </c>
      <c r="B4287" s="237" t="s">
        <v>947</v>
      </c>
      <c r="C4287" s="237" t="s">
        <v>948</v>
      </c>
      <c r="D4287" s="240" t="str">
        <f t="shared" si="702"/>
        <v>トクテイヒエイリカツドウホウジンワーカーズコープ</v>
      </c>
      <c r="E4287" s="237" t="s">
        <v>949</v>
      </c>
      <c r="F4287" s="237" t="str">
        <f t="shared" si="703"/>
        <v>170</v>
      </c>
      <c r="G4287" s="237" t="str">
        <f t="shared" si="704"/>
        <v>0013</v>
      </c>
      <c r="H4287" s="237" t="s">
        <v>18073</v>
      </c>
      <c r="I4287" s="237" t="str">
        <f t="shared" si="705"/>
        <v>東京都豊島区東池袋１－４４－３池袋ＩＳＰタマビル</v>
      </c>
      <c r="J4287" s="237" t="s">
        <v>951</v>
      </c>
      <c r="K4287" s="237" t="s">
        <v>952</v>
      </c>
      <c r="L4287" s="237" t="s">
        <v>901</v>
      </c>
      <c r="M4287" s="237" t="s">
        <v>953</v>
      </c>
      <c r="N4287" s="237" t="s">
        <v>11602</v>
      </c>
      <c r="O4287" s="237" t="s">
        <v>11603</v>
      </c>
      <c r="P4287" s="237" t="s">
        <v>11321</v>
      </c>
      <c r="Q4287" s="237" t="s">
        <v>7382</v>
      </c>
      <c r="R4287" s="237" t="s">
        <v>18080</v>
      </c>
      <c r="S4287" s="237" t="s">
        <v>11605</v>
      </c>
      <c r="T4287" s="237" t="s">
        <v>11606</v>
      </c>
      <c r="U4287" s="237" t="s">
        <v>18081</v>
      </c>
      <c r="V4287" s="237" t="s">
        <v>112</v>
      </c>
      <c r="W4287" s="237" t="s">
        <v>15933</v>
      </c>
      <c r="X4287" s="237"/>
      <c r="Y4287" s="237" t="s">
        <v>11602</v>
      </c>
      <c r="Z4287" s="237" t="s">
        <v>11603</v>
      </c>
      <c r="AA4287" s="237" t="str">
        <f t="shared" si="706"/>
        <v>ニシタガソラマメ</v>
      </c>
      <c r="AB4287" s="237" t="s">
        <v>11321</v>
      </c>
      <c r="AC4287" s="237" t="str">
        <f t="shared" si="707"/>
        <v>982</v>
      </c>
      <c r="AD4287" s="237" t="str">
        <f t="shared" si="708"/>
        <v>0034</v>
      </c>
      <c r="AE4287" s="237" t="s">
        <v>7382</v>
      </c>
      <c r="AF4287" s="237" t="s">
        <v>18080</v>
      </c>
      <c r="AG4287" s="237" t="str">
        <f t="shared" si="709"/>
        <v>仙台市太白区西多賀一丁目２３－２９</v>
      </c>
      <c r="AH4287" s="237" t="s">
        <v>11605</v>
      </c>
      <c r="AI4287" s="237" t="s">
        <v>11606</v>
      </c>
      <c r="AJ4287" s="237" t="s">
        <v>332</v>
      </c>
    </row>
    <row r="4288" spans="1:36">
      <c r="A4288" s="237" t="str">
        <f t="shared" si="701"/>
        <v>0455401141放課後等デイサービス</v>
      </c>
      <c r="B4288" s="237" t="s">
        <v>947</v>
      </c>
      <c r="C4288" s="237" t="s">
        <v>948</v>
      </c>
      <c r="D4288" s="240" t="str">
        <f t="shared" si="702"/>
        <v>トクテイヒエイリカツドウホウジンワーカーズコープ</v>
      </c>
      <c r="E4288" s="237" t="s">
        <v>949</v>
      </c>
      <c r="F4288" s="237" t="str">
        <f t="shared" si="703"/>
        <v>170</v>
      </c>
      <c r="G4288" s="237" t="str">
        <f t="shared" si="704"/>
        <v>0013</v>
      </c>
      <c r="H4288" s="237" t="s">
        <v>18073</v>
      </c>
      <c r="I4288" s="237" t="str">
        <f t="shared" si="705"/>
        <v>東京都豊島区東池袋１－４４－３池袋ＩＳＰタマビル</v>
      </c>
      <c r="J4288" s="237" t="s">
        <v>951</v>
      </c>
      <c r="K4288" s="237" t="s">
        <v>952</v>
      </c>
      <c r="L4288" s="237" t="s">
        <v>901</v>
      </c>
      <c r="M4288" s="237" t="s">
        <v>953</v>
      </c>
      <c r="N4288" s="237" t="s">
        <v>11602</v>
      </c>
      <c r="O4288" s="237" t="s">
        <v>11603</v>
      </c>
      <c r="P4288" s="237" t="s">
        <v>11321</v>
      </c>
      <c r="Q4288" s="237" t="s">
        <v>7382</v>
      </c>
      <c r="R4288" s="237" t="s">
        <v>18080</v>
      </c>
      <c r="S4288" s="237" t="s">
        <v>11605</v>
      </c>
      <c r="T4288" s="237" t="s">
        <v>11606</v>
      </c>
      <c r="U4288" s="237" t="s">
        <v>18082</v>
      </c>
      <c r="V4288" s="237" t="s">
        <v>114</v>
      </c>
      <c r="W4288" s="237"/>
      <c r="X4288" s="237"/>
      <c r="Y4288" s="237" t="s">
        <v>11602</v>
      </c>
      <c r="Z4288" s="237" t="s">
        <v>11603</v>
      </c>
      <c r="AA4288" s="237" t="str">
        <f t="shared" si="706"/>
        <v>ニシタガソラマメ</v>
      </c>
      <c r="AB4288" s="237" t="s">
        <v>11321</v>
      </c>
      <c r="AC4288" s="237" t="str">
        <f t="shared" si="707"/>
        <v>982</v>
      </c>
      <c r="AD4288" s="237" t="str">
        <f t="shared" si="708"/>
        <v>0034</v>
      </c>
      <c r="AE4288" s="237" t="s">
        <v>7382</v>
      </c>
      <c r="AF4288" s="237" t="s">
        <v>18080</v>
      </c>
      <c r="AG4288" s="237" t="str">
        <f t="shared" si="709"/>
        <v>仙台市太白区西多賀一丁目２３－２９</v>
      </c>
      <c r="AH4288" s="237" t="s">
        <v>11605</v>
      </c>
      <c r="AI4288" s="237" t="s">
        <v>11606</v>
      </c>
      <c r="AJ4288" s="237" t="s">
        <v>260</v>
      </c>
    </row>
    <row r="4289" spans="1:36">
      <c r="A4289" s="237" t="str">
        <f t="shared" si="701"/>
        <v>0455401158児童発達支援</v>
      </c>
      <c r="B4289" s="237" t="s">
        <v>6865</v>
      </c>
      <c r="C4289" s="237" t="s">
        <v>6866</v>
      </c>
      <c r="D4289" s="240" t="str">
        <f t="shared" si="702"/>
        <v>センダイシ</v>
      </c>
      <c r="E4289" s="237" t="s">
        <v>6867</v>
      </c>
      <c r="F4289" s="237" t="str">
        <f t="shared" si="703"/>
        <v>980</v>
      </c>
      <c r="G4289" s="237" t="str">
        <f t="shared" si="704"/>
        <v>8671</v>
      </c>
      <c r="H4289" s="237" t="s">
        <v>17220</v>
      </c>
      <c r="I4289" s="237" t="str">
        <f t="shared" si="705"/>
        <v>仙台市青葉区国分町３丁目７－１</v>
      </c>
      <c r="J4289" s="237" t="s">
        <v>17221</v>
      </c>
      <c r="K4289" s="237" t="s">
        <v>6870</v>
      </c>
      <c r="L4289" s="237" t="s">
        <v>323</v>
      </c>
      <c r="M4289" s="237" t="s">
        <v>6871</v>
      </c>
      <c r="N4289" s="237" t="s">
        <v>11702</v>
      </c>
      <c r="O4289" s="237" t="s">
        <v>11703</v>
      </c>
      <c r="P4289" s="237" t="s">
        <v>2317</v>
      </c>
      <c r="Q4289" s="237" t="s">
        <v>7382</v>
      </c>
      <c r="R4289" s="237" t="s">
        <v>18083</v>
      </c>
      <c r="S4289" s="237" t="s">
        <v>11705</v>
      </c>
      <c r="T4289" s="237" t="s">
        <v>11706</v>
      </c>
      <c r="U4289" s="237" t="s">
        <v>18084</v>
      </c>
      <c r="V4289" s="237" t="s">
        <v>112</v>
      </c>
      <c r="W4289" s="237" t="s">
        <v>16319</v>
      </c>
      <c r="X4289" s="237"/>
      <c r="Y4289" s="237" t="s">
        <v>11702</v>
      </c>
      <c r="Z4289" s="237" t="s">
        <v>11703</v>
      </c>
      <c r="AA4289" s="237" t="str">
        <f t="shared" si="706"/>
        <v>センダイシフクロバラタンポポホーム</v>
      </c>
      <c r="AB4289" s="237" t="s">
        <v>2317</v>
      </c>
      <c r="AC4289" s="237" t="str">
        <f t="shared" si="707"/>
        <v>981</v>
      </c>
      <c r="AD4289" s="237" t="str">
        <f t="shared" si="708"/>
        <v>1102</v>
      </c>
      <c r="AE4289" s="237" t="s">
        <v>7382</v>
      </c>
      <c r="AF4289" s="237" t="s">
        <v>18083</v>
      </c>
      <c r="AG4289" s="237" t="str">
        <f t="shared" si="709"/>
        <v>仙台市太白区袋原四丁目３２－７</v>
      </c>
      <c r="AH4289" s="237" t="s">
        <v>11705</v>
      </c>
      <c r="AI4289" s="237" t="s">
        <v>11706</v>
      </c>
      <c r="AJ4289" s="237" t="s">
        <v>260</v>
      </c>
    </row>
    <row r="4290" spans="1:36">
      <c r="A4290" s="237" t="str">
        <f t="shared" si="701"/>
        <v>0455401166放課後等デイサービス</v>
      </c>
      <c r="B4290" s="237" t="s">
        <v>6865</v>
      </c>
      <c r="C4290" s="237" t="s">
        <v>6866</v>
      </c>
      <c r="D4290" s="240" t="str">
        <f t="shared" si="702"/>
        <v>センダイシ</v>
      </c>
      <c r="E4290" s="237" t="s">
        <v>6867</v>
      </c>
      <c r="F4290" s="237" t="str">
        <f t="shared" si="703"/>
        <v>980</v>
      </c>
      <c r="G4290" s="237" t="str">
        <f t="shared" si="704"/>
        <v>8671</v>
      </c>
      <c r="H4290" s="237" t="s">
        <v>17220</v>
      </c>
      <c r="I4290" s="237" t="str">
        <f t="shared" si="705"/>
        <v>仙台市青葉区国分町３丁目７－１</v>
      </c>
      <c r="J4290" s="237" t="s">
        <v>17221</v>
      </c>
      <c r="K4290" s="237" t="s">
        <v>6870</v>
      </c>
      <c r="L4290" s="237" t="s">
        <v>323</v>
      </c>
      <c r="M4290" s="237" t="s">
        <v>6871</v>
      </c>
      <c r="N4290" s="237" t="s">
        <v>11702</v>
      </c>
      <c r="O4290" s="237" t="s">
        <v>11703</v>
      </c>
      <c r="P4290" s="237" t="s">
        <v>2317</v>
      </c>
      <c r="Q4290" s="237" t="s">
        <v>7382</v>
      </c>
      <c r="R4290" s="237" t="s">
        <v>18083</v>
      </c>
      <c r="S4290" s="237" t="s">
        <v>11705</v>
      </c>
      <c r="T4290" s="237" t="s">
        <v>11706</v>
      </c>
      <c r="U4290" s="237" t="s">
        <v>18085</v>
      </c>
      <c r="V4290" s="237" t="s">
        <v>114</v>
      </c>
      <c r="W4290" s="237"/>
      <c r="X4290" s="237"/>
      <c r="Y4290" s="237" t="s">
        <v>11702</v>
      </c>
      <c r="Z4290" s="237" t="s">
        <v>11703</v>
      </c>
      <c r="AA4290" s="237" t="str">
        <f t="shared" si="706"/>
        <v>センダイシフクロバラタンポポホーム</v>
      </c>
      <c r="AB4290" s="237" t="s">
        <v>2317</v>
      </c>
      <c r="AC4290" s="237" t="str">
        <f t="shared" si="707"/>
        <v>981</v>
      </c>
      <c r="AD4290" s="237" t="str">
        <f t="shared" si="708"/>
        <v>1102</v>
      </c>
      <c r="AE4290" s="237" t="s">
        <v>7382</v>
      </c>
      <c r="AF4290" s="237" t="s">
        <v>18083</v>
      </c>
      <c r="AG4290" s="237" t="str">
        <f t="shared" si="709"/>
        <v>仙台市太白区袋原四丁目３２－７</v>
      </c>
      <c r="AH4290" s="237" t="s">
        <v>11705</v>
      </c>
      <c r="AI4290" s="237" t="s">
        <v>11706</v>
      </c>
      <c r="AJ4290" s="237" t="s">
        <v>332</v>
      </c>
    </row>
    <row r="4291" spans="1:36">
      <c r="A4291" s="237" t="str">
        <f t="shared" si="701"/>
        <v>0455401174児童発達支援</v>
      </c>
      <c r="B4291" s="237" t="s">
        <v>6992</v>
      </c>
      <c r="C4291" s="237" t="s">
        <v>6993</v>
      </c>
      <c r="D4291" s="240" t="str">
        <f t="shared" si="702"/>
        <v>トクテイヒエイリカツドウホウジンアフタースクールパルケ</v>
      </c>
      <c r="E4291" s="237" t="s">
        <v>6185</v>
      </c>
      <c r="F4291" s="237" t="str">
        <f t="shared" si="703"/>
        <v>981</v>
      </c>
      <c r="G4291" s="237" t="str">
        <f t="shared" si="704"/>
        <v>0952</v>
      </c>
      <c r="H4291" s="237" t="s">
        <v>17234</v>
      </c>
      <c r="I4291" s="237" t="str">
        <f t="shared" si="705"/>
        <v>仙台市青葉区中山四丁目1番32号</v>
      </c>
      <c r="J4291" s="237" t="s">
        <v>6995</v>
      </c>
      <c r="K4291" s="237" t="s">
        <v>6996</v>
      </c>
      <c r="L4291" s="237" t="s">
        <v>901</v>
      </c>
      <c r="M4291" s="237" t="s">
        <v>6997</v>
      </c>
      <c r="N4291" s="237" t="s">
        <v>11718</v>
      </c>
      <c r="O4291" s="237" t="s">
        <v>18086</v>
      </c>
      <c r="P4291" s="237" t="s">
        <v>11373</v>
      </c>
      <c r="Q4291" s="237" t="s">
        <v>7382</v>
      </c>
      <c r="R4291" s="237" t="s">
        <v>18087</v>
      </c>
      <c r="S4291" s="237" t="s">
        <v>11721</v>
      </c>
      <c r="T4291" s="237" t="s">
        <v>11721</v>
      </c>
      <c r="U4291" s="237" t="s">
        <v>18088</v>
      </c>
      <c r="V4291" s="237" t="s">
        <v>112</v>
      </c>
      <c r="W4291" s="237" t="s">
        <v>15933</v>
      </c>
      <c r="X4291" s="237"/>
      <c r="Y4291" s="237" t="s">
        <v>11718</v>
      </c>
      <c r="Z4291" s="237" t="s">
        <v>18086</v>
      </c>
      <c r="AA4291" s="237" t="str">
        <f t="shared" si="706"/>
        <v>パルケニシナカタ</v>
      </c>
      <c r="AB4291" s="237" t="s">
        <v>11373</v>
      </c>
      <c r="AC4291" s="237" t="str">
        <f t="shared" si="707"/>
        <v>981</v>
      </c>
      <c r="AD4291" s="237" t="str">
        <f t="shared" si="708"/>
        <v>1105</v>
      </c>
      <c r="AE4291" s="237" t="s">
        <v>7382</v>
      </c>
      <c r="AF4291" s="237" t="s">
        <v>18087</v>
      </c>
      <c r="AG4291" s="237" t="str">
        <f t="shared" si="709"/>
        <v>仙台市太白区西中田七丁目３３－１０</v>
      </c>
      <c r="AH4291" s="237" t="s">
        <v>11721</v>
      </c>
      <c r="AI4291" s="237" t="s">
        <v>11721</v>
      </c>
      <c r="AJ4291" s="237" t="s">
        <v>332</v>
      </c>
    </row>
    <row r="4292" spans="1:36">
      <c r="A4292" s="237" t="str">
        <f t="shared" si="701"/>
        <v>0455401182放課後等デイサービス</v>
      </c>
      <c r="B4292" s="237" t="s">
        <v>6992</v>
      </c>
      <c r="C4292" s="237" t="s">
        <v>6993</v>
      </c>
      <c r="D4292" s="240" t="str">
        <f t="shared" si="702"/>
        <v>トクテイヒエイリカツドウホウジンアフタースクールパルケ</v>
      </c>
      <c r="E4292" s="237" t="s">
        <v>6185</v>
      </c>
      <c r="F4292" s="237" t="str">
        <f t="shared" si="703"/>
        <v>981</v>
      </c>
      <c r="G4292" s="237" t="str">
        <f t="shared" si="704"/>
        <v>0952</v>
      </c>
      <c r="H4292" s="237" t="s">
        <v>17234</v>
      </c>
      <c r="I4292" s="237" t="str">
        <f t="shared" si="705"/>
        <v>仙台市青葉区中山四丁目1番32号</v>
      </c>
      <c r="J4292" s="237" t="s">
        <v>6995</v>
      </c>
      <c r="K4292" s="237" t="s">
        <v>6996</v>
      </c>
      <c r="L4292" s="237" t="s">
        <v>901</v>
      </c>
      <c r="M4292" s="237" t="s">
        <v>6997</v>
      </c>
      <c r="N4292" s="237" t="s">
        <v>11718</v>
      </c>
      <c r="O4292" s="237" t="s">
        <v>18086</v>
      </c>
      <c r="P4292" s="237" t="s">
        <v>11360</v>
      </c>
      <c r="Q4292" s="237" t="s">
        <v>7382</v>
      </c>
      <c r="R4292" s="237" t="s">
        <v>18089</v>
      </c>
      <c r="S4292" s="237" t="s">
        <v>18090</v>
      </c>
      <c r="T4292" s="237" t="s">
        <v>18090</v>
      </c>
      <c r="U4292" s="237" t="s">
        <v>18091</v>
      </c>
      <c r="V4292" s="237" t="s">
        <v>114</v>
      </c>
      <c r="W4292" s="237"/>
      <c r="X4292" s="237"/>
      <c r="Y4292" s="237" t="s">
        <v>11718</v>
      </c>
      <c r="Z4292" s="237" t="s">
        <v>18086</v>
      </c>
      <c r="AA4292" s="237" t="str">
        <f t="shared" si="706"/>
        <v>パルケニシナカタ</v>
      </c>
      <c r="AB4292" s="237" t="s">
        <v>11360</v>
      </c>
      <c r="AC4292" s="237" t="str">
        <f t="shared" si="707"/>
        <v>981</v>
      </c>
      <c r="AD4292" s="237" t="str">
        <f t="shared" si="708"/>
        <v>1106</v>
      </c>
      <c r="AE4292" s="237" t="s">
        <v>7382</v>
      </c>
      <c r="AF4292" s="237" t="s">
        <v>18089</v>
      </c>
      <c r="AG4292" s="237" t="str">
        <f t="shared" si="709"/>
        <v>仙台市太白区柳生二丁目９番地の２－２ーＦ</v>
      </c>
      <c r="AH4292" s="237" t="s">
        <v>18090</v>
      </c>
      <c r="AI4292" s="237" t="s">
        <v>18090</v>
      </c>
      <c r="AJ4292" s="237" t="s">
        <v>260</v>
      </c>
    </row>
    <row r="4293" spans="1:36">
      <c r="A4293" s="237" t="str">
        <f t="shared" si="701"/>
        <v>0455401190児童発達支援</v>
      </c>
      <c r="B4293" s="237" t="s">
        <v>6981</v>
      </c>
      <c r="C4293" s="237" t="s">
        <v>6982</v>
      </c>
      <c r="D4293" s="240" t="str">
        <f t="shared" si="702"/>
        <v>シャカイフクシホウジンセンダイシテヲツナグイクセイカイ</v>
      </c>
      <c r="E4293" s="237" t="s">
        <v>6983</v>
      </c>
      <c r="F4293" s="237" t="str">
        <f t="shared" si="703"/>
        <v>980</v>
      </c>
      <c r="G4293" s="237" t="str">
        <f t="shared" si="704"/>
        <v>0022</v>
      </c>
      <c r="H4293" s="237" t="s">
        <v>17231</v>
      </c>
      <c r="I4293" s="237" t="str">
        <f t="shared" si="705"/>
        <v>仙台市青葉区五橋２丁目12-2</v>
      </c>
      <c r="J4293" s="237" t="s">
        <v>6985</v>
      </c>
      <c r="K4293" s="237" t="s">
        <v>6986</v>
      </c>
      <c r="L4293" s="237" t="s">
        <v>248</v>
      </c>
      <c r="M4293" s="237" t="s">
        <v>6987</v>
      </c>
      <c r="N4293" s="237" t="s">
        <v>11732</v>
      </c>
      <c r="O4293" s="237" t="s">
        <v>11733</v>
      </c>
      <c r="P4293" s="237" t="s">
        <v>11116</v>
      </c>
      <c r="Q4293" s="237" t="s">
        <v>7382</v>
      </c>
      <c r="R4293" s="237" t="s">
        <v>18092</v>
      </c>
      <c r="S4293" s="237" t="s">
        <v>11735</v>
      </c>
      <c r="T4293" s="237" t="s">
        <v>11735</v>
      </c>
      <c r="U4293" s="237" t="s">
        <v>18093</v>
      </c>
      <c r="V4293" s="237" t="s">
        <v>112</v>
      </c>
      <c r="W4293" s="237" t="s">
        <v>15933</v>
      </c>
      <c r="X4293" s="237"/>
      <c r="Y4293" s="237" t="s">
        <v>11732</v>
      </c>
      <c r="Z4293" s="237" t="s">
        <v>11733</v>
      </c>
      <c r="AA4293" s="237" t="str">
        <f t="shared" si="706"/>
        <v>オリーブカギトリ</v>
      </c>
      <c r="AB4293" s="237" t="s">
        <v>11116</v>
      </c>
      <c r="AC4293" s="237" t="str">
        <f t="shared" si="707"/>
        <v>982</v>
      </c>
      <c r="AD4293" s="237" t="str">
        <f t="shared" si="708"/>
        <v>0804</v>
      </c>
      <c r="AE4293" s="237" t="s">
        <v>7382</v>
      </c>
      <c r="AF4293" s="237" t="s">
        <v>18092</v>
      </c>
      <c r="AG4293" s="237" t="str">
        <f t="shared" si="709"/>
        <v>仙台市太白区鈎取二丁目４－２</v>
      </c>
      <c r="AH4293" s="237" t="s">
        <v>11735</v>
      </c>
      <c r="AI4293" s="237" t="s">
        <v>11735</v>
      </c>
      <c r="AJ4293" s="237" t="s">
        <v>332</v>
      </c>
    </row>
    <row r="4294" spans="1:36">
      <c r="A4294" s="237" t="str">
        <f t="shared" si="701"/>
        <v>0455401208放課後等デイサービス</v>
      </c>
      <c r="B4294" s="237" t="s">
        <v>6981</v>
      </c>
      <c r="C4294" s="237" t="s">
        <v>6982</v>
      </c>
      <c r="D4294" s="240" t="str">
        <f t="shared" si="702"/>
        <v>シャカイフクシホウジンセンダイシテヲツナグイクセイカイ</v>
      </c>
      <c r="E4294" s="237" t="s">
        <v>6983</v>
      </c>
      <c r="F4294" s="237" t="str">
        <f t="shared" si="703"/>
        <v>980</v>
      </c>
      <c r="G4294" s="237" t="str">
        <f t="shared" si="704"/>
        <v>0022</v>
      </c>
      <c r="H4294" s="237" t="s">
        <v>17231</v>
      </c>
      <c r="I4294" s="237" t="str">
        <f t="shared" si="705"/>
        <v>仙台市青葉区五橋２丁目12-2</v>
      </c>
      <c r="J4294" s="237" t="s">
        <v>6985</v>
      </c>
      <c r="K4294" s="237" t="s">
        <v>6986</v>
      </c>
      <c r="L4294" s="237" t="s">
        <v>248</v>
      </c>
      <c r="M4294" s="237" t="s">
        <v>6987</v>
      </c>
      <c r="N4294" s="237" t="s">
        <v>11732</v>
      </c>
      <c r="O4294" s="237" t="s">
        <v>11733</v>
      </c>
      <c r="P4294" s="237" t="s">
        <v>11116</v>
      </c>
      <c r="Q4294" s="237" t="s">
        <v>7382</v>
      </c>
      <c r="R4294" s="237" t="s">
        <v>18094</v>
      </c>
      <c r="S4294" s="237" t="s">
        <v>11735</v>
      </c>
      <c r="T4294" s="237" t="s">
        <v>11735</v>
      </c>
      <c r="U4294" s="237" t="s">
        <v>18095</v>
      </c>
      <c r="V4294" s="237" t="s">
        <v>114</v>
      </c>
      <c r="W4294" s="237"/>
      <c r="X4294" s="237"/>
      <c r="Y4294" s="237" t="s">
        <v>11732</v>
      </c>
      <c r="Z4294" s="237" t="s">
        <v>11733</v>
      </c>
      <c r="AA4294" s="237" t="str">
        <f t="shared" si="706"/>
        <v>オリーブカギトリ</v>
      </c>
      <c r="AB4294" s="237" t="s">
        <v>11116</v>
      </c>
      <c r="AC4294" s="237" t="str">
        <f t="shared" si="707"/>
        <v>982</v>
      </c>
      <c r="AD4294" s="237" t="str">
        <f t="shared" si="708"/>
        <v>0804</v>
      </c>
      <c r="AE4294" s="237" t="s">
        <v>7382</v>
      </c>
      <c r="AF4294" s="237" t="s">
        <v>18094</v>
      </c>
      <c r="AG4294" s="237" t="str">
        <f t="shared" si="709"/>
        <v>仙台市太白区鈎取二丁目４番２号</v>
      </c>
      <c r="AH4294" s="237" t="s">
        <v>11735</v>
      </c>
      <c r="AI4294" s="237" t="s">
        <v>11735</v>
      </c>
      <c r="AJ4294" s="237" t="s">
        <v>260</v>
      </c>
    </row>
    <row r="4295" spans="1:36">
      <c r="A4295" s="237" t="str">
        <f t="shared" si="701"/>
        <v>0455401216児童発達支援</v>
      </c>
      <c r="B4295" s="237" t="s">
        <v>7277</v>
      </c>
      <c r="C4295" s="237" t="s">
        <v>7278</v>
      </c>
      <c r="D4295" s="240" t="str">
        <f t="shared" si="702"/>
        <v>シャカイフクシホウジンツドイノイエ</v>
      </c>
      <c r="E4295" s="237" t="s">
        <v>7279</v>
      </c>
      <c r="F4295" s="237" t="str">
        <f t="shared" si="703"/>
        <v>984</v>
      </c>
      <c r="G4295" s="237" t="str">
        <f t="shared" si="704"/>
        <v>0838</v>
      </c>
      <c r="H4295" s="237" t="s">
        <v>17616</v>
      </c>
      <c r="I4295" s="237" t="str">
        <f t="shared" si="705"/>
        <v>仙台市若林区上飯田１丁目１７番５８号</v>
      </c>
      <c r="J4295" s="237" t="s">
        <v>7281</v>
      </c>
      <c r="K4295" s="237" t="s">
        <v>7282</v>
      </c>
      <c r="L4295" s="237" t="s">
        <v>248</v>
      </c>
      <c r="M4295" s="237" t="s">
        <v>7283</v>
      </c>
      <c r="N4295" s="237" t="s">
        <v>11742</v>
      </c>
      <c r="O4295" s="237" t="s">
        <v>11743</v>
      </c>
      <c r="P4295" s="237" t="s">
        <v>11622</v>
      </c>
      <c r="Q4295" s="237" t="s">
        <v>7382</v>
      </c>
      <c r="R4295" s="237" t="s">
        <v>18096</v>
      </c>
      <c r="S4295" s="237" t="s">
        <v>11624</v>
      </c>
      <c r="T4295" s="237" t="s">
        <v>11625</v>
      </c>
      <c r="U4295" s="237" t="s">
        <v>18097</v>
      </c>
      <c r="V4295" s="237" t="s">
        <v>112</v>
      </c>
      <c r="W4295" s="237" t="s">
        <v>15933</v>
      </c>
      <c r="X4295" s="237"/>
      <c r="Y4295" s="237" t="s">
        <v>11742</v>
      </c>
      <c r="Z4295" s="237" t="s">
        <v>11743</v>
      </c>
      <c r="AA4295" s="237" t="str">
        <f t="shared" si="706"/>
        <v>ミント</v>
      </c>
      <c r="AB4295" s="237" t="s">
        <v>11622</v>
      </c>
      <c r="AC4295" s="237" t="str">
        <f t="shared" si="707"/>
        <v>982</v>
      </c>
      <c r="AD4295" s="237" t="str">
        <f t="shared" si="708"/>
        <v>0816</v>
      </c>
      <c r="AE4295" s="237" t="s">
        <v>7382</v>
      </c>
      <c r="AF4295" s="237" t="s">
        <v>18096</v>
      </c>
      <c r="AG4295" s="237" t="str">
        <f t="shared" si="709"/>
        <v>仙台市太白区山田本町３番２０号</v>
      </c>
      <c r="AH4295" s="237" t="s">
        <v>11624</v>
      </c>
      <c r="AI4295" s="237" t="s">
        <v>11625</v>
      </c>
      <c r="AJ4295" s="237" t="s">
        <v>260</v>
      </c>
    </row>
    <row r="4296" spans="1:36">
      <c r="A4296" s="237" t="str">
        <f t="shared" si="701"/>
        <v>0455410035知的障害児通園施設</v>
      </c>
      <c r="B4296" s="237" t="s">
        <v>18098</v>
      </c>
      <c r="C4296" s="237" t="s">
        <v>18099</v>
      </c>
      <c r="D4296" s="240" t="str">
        <f t="shared" si="702"/>
        <v>シャカイフクシホウジン　ナノハナカイ</v>
      </c>
      <c r="E4296" s="237" t="s">
        <v>7325</v>
      </c>
      <c r="F4296" s="237" t="str">
        <f t="shared" si="703"/>
        <v>981</v>
      </c>
      <c r="G4296" s="237" t="str">
        <f t="shared" si="704"/>
        <v>0965</v>
      </c>
      <c r="H4296" s="237" t="s">
        <v>18100</v>
      </c>
      <c r="I4296" s="237" t="str">
        <f t="shared" si="705"/>
        <v>仙台市青葉区荒巻神明町2-10</v>
      </c>
      <c r="J4296" s="237" t="s">
        <v>7327</v>
      </c>
      <c r="K4296" s="237" t="s">
        <v>7328</v>
      </c>
      <c r="L4296" s="237" t="s">
        <v>7508</v>
      </c>
      <c r="M4296" s="237" t="s">
        <v>18101</v>
      </c>
      <c r="N4296" s="237" t="s">
        <v>18102</v>
      </c>
      <c r="O4296" s="237" t="s">
        <v>18103</v>
      </c>
      <c r="P4296" s="237" t="s">
        <v>11244</v>
      </c>
      <c r="Q4296" s="237" t="s">
        <v>7382</v>
      </c>
      <c r="R4296" s="237" t="s">
        <v>18104</v>
      </c>
      <c r="S4296" s="237" t="s">
        <v>18105</v>
      </c>
      <c r="T4296" s="237" t="s">
        <v>18106</v>
      </c>
      <c r="U4296" s="237" t="s">
        <v>18107</v>
      </c>
      <c r="V4296" s="237" t="s">
        <v>16509</v>
      </c>
      <c r="W4296" s="237"/>
      <c r="X4296" s="237"/>
      <c r="Y4296" s="237" t="s">
        <v>18102</v>
      </c>
      <c r="Z4296" s="237" t="s">
        <v>18103</v>
      </c>
      <c r="AA4296" s="237" t="str">
        <f t="shared" si="706"/>
        <v>ナノハナエン</v>
      </c>
      <c r="AB4296" s="237" t="s">
        <v>11244</v>
      </c>
      <c r="AC4296" s="237" t="str">
        <f t="shared" si="707"/>
        <v>982</v>
      </c>
      <c r="AD4296" s="237" t="str">
        <f t="shared" si="708"/>
        <v>0003</v>
      </c>
      <c r="AE4296" s="237" t="s">
        <v>7382</v>
      </c>
      <c r="AF4296" s="237" t="s">
        <v>18104</v>
      </c>
      <c r="AG4296" s="237" t="str">
        <f t="shared" si="709"/>
        <v>仙台市太白区郡山6-7-1</v>
      </c>
      <c r="AH4296" s="237" t="s">
        <v>18105</v>
      </c>
      <c r="AI4296" s="237" t="s">
        <v>18106</v>
      </c>
      <c r="AJ4296" s="237" t="s">
        <v>260</v>
      </c>
    </row>
    <row r="4297" spans="1:36">
      <c r="A4297" s="237" t="str">
        <f t="shared" si="701"/>
        <v>0455410035児童発達支援</v>
      </c>
      <c r="B4297" s="237" t="s">
        <v>18098</v>
      </c>
      <c r="C4297" s="237" t="s">
        <v>18099</v>
      </c>
      <c r="D4297" s="240" t="str">
        <f t="shared" si="702"/>
        <v>シャカイフクシホウジン　ナノハナカイ</v>
      </c>
      <c r="E4297" s="237" t="s">
        <v>7325</v>
      </c>
      <c r="F4297" s="237" t="str">
        <f t="shared" si="703"/>
        <v>981</v>
      </c>
      <c r="G4297" s="237" t="str">
        <f t="shared" si="704"/>
        <v>0965</v>
      </c>
      <c r="H4297" s="237" t="s">
        <v>18100</v>
      </c>
      <c r="I4297" s="237" t="str">
        <f t="shared" si="705"/>
        <v>仙台市青葉区荒巻神明町2-10</v>
      </c>
      <c r="J4297" s="237" t="s">
        <v>7327</v>
      </c>
      <c r="K4297" s="237" t="s">
        <v>7328</v>
      </c>
      <c r="L4297" s="237" t="s">
        <v>7508</v>
      </c>
      <c r="M4297" s="237" t="s">
        <v>18101</v>
      </c>
      <c r="N4297" s="237" t="s">
        <v>18102</v>
      </c>
      <c r="O4297" s="237" t="s">
        <v>18103</v>
      </c>
      <c r="P4297" s="237" t="s">
        <v>11244</v>
      </c>
      <c r="Q4297" s="237" t="s">
        <v>7382</v>
      </c>
      <c r="R4297" s="237" t="s">
        <v>18104</v>
      </c>
      <c r="S4297" s="237" t="s">
        <v>18105</v>
      </c>
      <c r="T4297" s="237" t="s">
        <v>18106</v>
      </c>
      <c r="U4297" s="237" t="s">
        <v>18107</v>
      </c>
      <c r="V4297" s="237" t="s">
        <v>112</v>
      </c>
      <c r="W4297" s="237" t="s">
        <v>16319</v>
      </c>
      <c r="X4297" s="237"/>
      <c r="Y4297" s="237" t="s">
        <v>18102</v>
      </c>
      <c r="Z4297" s="237" t="s">
        <v>18103</v>
      </c>
      <c r="AA4297" s="237" t="str">
        <f t="shared" si="706"/>
        <v>ナノハナエン</v>
      </c>
      <c r="AB4297" s="237" t="s">
        <v>11244</v>
      </c>
      <c r="AC4297" s="237" t="str">
        <f t="shared" si="707"/>
        <v>982</v>
      </c>
      <c r="AD4297" s="237" t="str">
        <f t="shared" si="708"/>
        <v>0003</v>
      </c>
      <c r="AE4297" s="237" t="s">
        <v>7382</v>
      </c>
      <c r="AF4297" s="237" t="s">
        <v>18104</v>
      </c>
      <c r="AG4297" s="237" t="str">
        <f t="shared" si="709"/>
        <v>仙台市太白区郡山6-7-1</v>
      </c>
      <c r="AH4297" s="237" t="s">
        <v>18105</v>
      </c>
      <c r="AI4297" s="237" t="s">
        <v>18106</v>
      </c>
      <c r="AJ4297" s="237" t="s">
        <v>260</v>
      </c>
    </row>
    <row r="4298" spans="1:36">
      <c r="A4298" s="237" t="str">
        <f t="shared" si="701"/>
        <v>0455410043肢体不自由児施設（入所）</v>
      </c>
      <c r="B4298" s="237" t="s">
        <v>2055</v>
      </c>
      <c r="C4298" s="237" t="s">
        <v>2056</v>
      </c>
      <c r="D4298" s="240" t="str">
        <f t="shared" si="702"/>
        <v>ミヤギケン</v>
      </c>
      <c r="E4298" s="237" t="s">
        <v>8257</v>
      </c>
      <c r="F4298" s="237" t="str">
        <f t="shared" si="703"/>
        <v>980</v>
      </c>
      <c r="G4298" s="237" t="str">
        <f t="shared" si="704"/>
        <v>8570</v>
      </c>
      <c r="H4298" s="237" t="s">
        <v>18108</v>
      </c>
      <c r="I4298" s="237" t="str">
        <f t="shared" si="705"/>
        <v>仙台市青葉区本町3-8-1</v>
      </c>
      <c r="J4298" s="237" t="s">
        <v>18109</v>
      </c>
      <c r="K4298" s="237" t="s">
        <v>2059</v>
      </c>
      <c r="L4298" s="237" t="s">
        <v>2060</v>
      </c>
      <c r="M4298" s="237" t="s">
        <v>2061</v>
      </c>
      <c r="N4298" s="237" t="s">
        <v>11138</v>
      </c>
      <c r="O4298" s="237" t="s">
        <v>11139</v>
      </c>
      <c r="P4298" s="237" t="s">
        <v>11140</v>
      </c>
      <c r="Q4298" s="237" t="s">
        <v>7382</v>
      </c>
      <c r="R4298" s="237" t="s">
        <v>11903</v>
      </c>
      <c r="S4298" s="237" t="s">
        <v>11142</v>
      </c>
      <c r="T4298" s="237" t="s">
        <v>11143</v>
      </c>
      <c r="U4298" s="237" t="s">
        <v>18110</v>
      </c>
      <c r="V4298" s="237" t="s">
        <v>18111</v>
      </c>
      <c r="W4298" s="237"/>
      <c r="X4298" s="237"/>
      <c r="Y4298" s="237" t="s">
        <v>11138</v>
      </c>
      <c r="Z4298" s="237" t="s">
        <v>18112</v>
      </c>
      <c r="AA4298" s="237" t="str">
        <f t="shared" si="706"/>
        <v>ミヤギケンタクモモイリョウリョウイクセンター</v>
      </c>
      <c r="AB4298" s="237" t="s">
        <v>11140</v>
      </c>
      <c r="AC4298" s="237" t="str">
        <f t="shared" si="707"/>
        <v>982</v>
      </c>
      <c r="AD4298" s="237" t="str">
        <f t="shared" si="708"/>
        <v>0241</v>
      </c>
      <c r="AE4298" s="237" t="s">
        <v>7382</v>
      </c>
      <c r="AF4298" s="237" t="s">
        <v>11903</v>
      </c>
      <c r="AG4298" s="237" t="str">
        <f t="shared" si="709"/>
        <v>仙台市太白区秋保町湯元字鹿乙20</v>
      </c>
      <c r="AH4298" s="237" t="s">
        <v>11142</v>
      </c>
      <c r="AI4298" s="237" t="s">
        <v>11143</v>
      </c>
      <c r="AJ4298" s="237" t="s">
        <v>260</v>
      </c>
    </row>
    <row r="4299" spans="1:36">
      <c r="A4299" s="237" t="str">
        <f t="shared" si="701"/>
        <v>0455410043医療型障害児入所施設</v>
      </c>
      <c r="B4299" s="237" t="s">
        <v>2055</v>
      </c>
      <c r="C4299" s="237" t="s">
        <v>2056</v>
      </c>
      <c r="D4299" s="240" t="str">
        <f t="shared" si="702"/>
        <v>ミヤギケン</v>
      </c>
      <c r="E4299" s="237" t="s">
        <v>8257</v>
      </c>
      <c r="F4299" s="237" t="str">
        <f t="shared" si="703"/>
        <v>980</v>
      </c>
      <c r="G4299" s="237" t="str">
        <f t="shared" si="704"/>
        <v>8570</v>
      </c>
      <c r="H4299" s="237" t="s">
        <v>18108</v>
      </c>
      <c r="I4299" s="237" t="str">
        <f t="shared" si="705"/>
        <v>仙台市青葉区本町3-8-1</v>
      </c>
      <c r="J4299" s="237" t="s">
        <v>18109</v>
      </c>
      <c r="K4299" s="237" t="s">
        <v>2059</v>
      </c>
      <c r="L4299" s="237" t="s">
        <v>2060</v>
      </c>
      <c r="M4299" s="237" t="s">
        <v>2061</v>
      </c>
      <c r="N4299" s="237" t="s">
        <v>11138</v>
      </c>
      <c r="O4299" s="237" t="s">
        <v>11139</v>
      </c>
      <c r="P4299" s="237" t="s">
        <v>11140</v>
      </c>
      <c r="Q4299" s="237" t="s">
        <v>7382</v>
      </c>
      <c r="R4299" s="237" t="s">
        <v>11903</v>
      </c>
      <c r="S4299" s="237" t="s">
        <v>11142</v>
      </c>
      <c r="T4299" s="237" t="s">
        <v>11143</v>
      </c>
      <c r="U4299" s="237" t="s">
        <v>18110</v>
      </c>
      <c r="V4299" s="237" t="s">
        <v>19063</v>
      </c>
      <c r="W4299" s="237"/>
      <c r="X4299" s="237"/>
      <c r="Y4299" s="237" t="s">
        <v>11138</v>
      </c>
      <c r="Z4299" s="237" t="s">
        <v>11139</v>
      </c>
      <c r="AA4299" s="237" t="str">
        <f t="shared" si="706"/>
        <v>ミヤギケンタクトウイリョウリョウイクセンター</v>
      </c>
      <c r="AB4299" s="237" t="s">
        <v>11140</v>
      </c>
      <c r="AC4299" s="237" t="str">
        <f t="shared" si="707"/>
        <v>982</v>
      </c>
      <c r="AD4299" s="237" t="str">
        <f t="shared" si="708"/>
        <v>0241</v>
      </c>
      <c r="AE4299" s="237" t="s">
        <v>7382</v>
      </c>
      <c r="AF4299" s="237" t="s">
        <v>11903</v>
      </c>
      <c r="AG4299" s="237" t="str">
        <f t="shared" si="709"/>
        <v>仙台市太白区秋保町湯元字鹿乙20</v>
      </c>
      <c r="AH4299" s="237" t="s">
        <v>11142</v>
      </c>
      <c r="AI4299" s="237" t="s">
        <v>11143</v>
      </c>
      <c r="AJ4299" s="237" t="s">
        <v>280</v>
      </c>
    </row>
    <row r="4300" spans="1:36">
      <c r="A4300" s="237" t="str">
        <f t="shared" si="701"/>
        <v>0455410068指定医療機関（肢体不自由児）</v>
      </c>
      <c r="B4300" s="237" t="s">
        <v>11080</v>
      </c>
      <c r="C4300" s="237" t="s">
        <v>11081</v>
      </c>
      <c r="D4300" s="240" t="str">
        <f t="shared" si="702"/>
        <v>ドクリツギョウセイホウジンコクリツビョウインキコウセンダイニシタガビョウイン</v>
      </c>
      <c r="E4300" s="237" t="s">
        <v>11082</v>
      </c>
      <c r="F4300" s="237" t="str">
        <f t="shared" si="703"/>
        <v>982</v>
      </c>
      <c r="G4300" s="237" t="str">
        <f t="shared" si="704"/>
        <v>8555</v>
      </c>
      <c r="H4300" s="237" t="s">
        <v>18113</v>
      </c>
      <c r="I4300" s="237" t="str">
        <f t="shared" si="705"/>
        <v>仙台市太白区鈎取本町2-11-11</v>
      </c>
      <c r="J4300" s="237" t="s">
        <v>11084</v>
      </c>
      <c r="K4300" s="237" t="s">
        <v>11085</v>
      </c>
      <c r="L4300" s="237" t="s">
        <v>11086</v>
      </c>
      <c r="M4300" s="237" t="s">
        <v>11087</v>
      </c>
      <c r="N4300" s="237" t="s">
        <v>11080</v>
      </c>
      <c r="O4300" s="237" t="s">
        <v>11081</v>
      </c>
      <c r="P4300" s="237" t="s">
        <v>11082</v>
      </c>
      <c r="Q4300" s="237" t="s">
        <v>7382</v>
      </c>
      <c r="R4300" s="237" t="s">
        <v>18113</v>
      </c>
      <c r="S4300" s="237" t="s">
        <v>11084</v>
      </c>
      <c r="T4300" s="237" t="s">
        <v>11085</v>
      </c>
      <c r="U4300" s="237" t="s">
        <v>18114</v>
      </c>
      <c r="V4300" s="237" t="s">
        <v>18115</v>
      </c>
      <c r="W4300" s="237"/>
      <c r="X4300" s="237"/>
      <c r="Y4300" s="237" t="s">
        <v>18116</v>
      </c>
      <c r="Z4300" s="237" t="s">
        <v>18117</v>
      </c>
      <c r="AA4300" s="237" t="str">
        <f t="shared" si="706"/>
        <v>ドクリツギョウセイホウジンコクリツビョウインキコウ　ニシタガビョウイン</v>
      </c>
      <c r="AB4300" s="237" t="s">
        <v>11082</v>
      </c>
      <c r="AC4300" s="237" t="str">
        <f t="shared" si="707"/>
        <v>982</v>
      </c>
      <c r="AD4300" s="237" t="str">
        <f t="shared" si="708"/>
        <v>8555</v>
      </c>
      <c r="AE4300" s="237" t="s">
        <v>7382</v>
      </c>
      <c r="AF4300" s="237" t="s">
        <v>18113</v>
      </c>
      <c r="AG4300" s="237" t="str">
        <f t="shared" si="709"/>
        <v>仙台市太白区鈎取本町2-11-11</v>
      </c>
      <c r="AH4300" s="237" t="s">
        <v>11084</v>
      </c>
      <c r="AI4300" s="237" t="s">
        <v>11085</v>
      </c>
      <c r="AJ4300" s="237" t="s">
        <v>260</v>
      </c>
    </row>
    <row r="4301" spans="1:36">
      <c r="A4301" s="237" t="str">
        <f t="shared" si="701"/>
        <v>0455410068指定医療機関（重心障害児）</v>
      </c>
      <c r="B4301" s="237" t="s">
        <v>11080</v>
      </c>
      <c r="C4301" s="237" t="s">
        <v>11081</v>
      </c>
      <c r="D4301" s="240" t="str">
        <f t="shared" si="702"/>
        <v>ドクリツギョウセイホウジンコクリツビョウインキコウセンダイニシタガビョウイン</v>
      </c>
      <c r="E4301" s="237" t="s">
        <v>11082</v>
      </c>
      <c r="F4301" s="237" t="str">
        <f t="shared" si="703"/>
        <v>982</v>
      </c>
      <c r="G4301" s="237" t="str">
        <f t="shared" si="704"/>
        <v>8555</v>
      </c>
      <c r="H4301" s="237" t="s">
        <v>18113</v>
      </c>
      <c r="I4301" s="237" t="str">
        <f t="shared" si="705"/>
        <v>仙台市太白区鈎取本町2-11-11</v>
      </c>
      <c r="J4301" s="237" t="s">
        <v>11084</v>
      </c>
      <c r="K4301" s="237" t="s">
        <v>11085</v>
      </c>
      <c r="L4301" s="237" t="s">
        <v>11086</v>
      </c>
      <c r="M4301" s="237" t="s">
        <v>11087</v>
      </c>
      <c r="N4301" s="237" t="s">
        <v>11080</v>
      </c>
      <c r="O4301" s="237" t="s">
        <v>11081</v>
      </c>
      <c r="P4301" s="237" t="s">
        <v>11082</v>
      </c>
      <c r="Q4301" s="237" t="s">
        <v>7382</v>
      </c>
      <c r="R4301" s="237" t="s">
        <v>18113</v>
      </c>
      <c r="S4301" s="237" t="s">
        <v>11084</v>
      </c>
      <c r="T4301" s="237" t="s">
        <v>11085</v>
      </c>
      <c r="U4301" s="237" t="s">
        <v>18114</v>
      </c>
      <c r="V4301" s="237" t="s">
        <v>16900</v>
      </c>
      <c r="W4301" s="237"/>
      <c r="X4301" s="237"/>
      <c r="Y4301" s="237" t="s">
        <v>18116</v>
      </c>
      <c r="Z4301" s="237" t="s">
        <v>18117</v>
      </c>
      <c r="AA4301" s="237" t="str">
        <f t="shared" si="706"/>
        <v>ドクリツギョウセイホウジンコクリツビョウインキコウ　ニシタガビョウイン</v>
      </c>
      <c r="AB4301" s="237" t="s">
        <v>11082</v>
      </c>
      <c r="AC4301" s="237" t="str">
        <f t="shared" si="707"/>
        <v>982</v>
      </c>
      <c r="AD4301" s="237" t="str">
        <f t="shared" si="708"/>
        <v>8555</v>
      </c>
      <c r="AE4301" s="237" t="s">
        <v>7382</v>
      </c>
      <c r="AF4301" s="237" t="s">
        <v>18113</v>
      </c>
      <c r="AG4301" s="237" t="str">
        <f t="shared" si="709"/>
        <v>仙台市太白区鈎取本町2-11-11</v>
      </c>
      <c r="AH4301" s="237" t="s">
        <v>11084</v>
      </c>
      <c r="AI4301" s="237" t="s">
        <v>11085</v>
      </c>
      <c r="AJ4301" s="237" t="s">
        <v>260</v>
      </c>
    </row>
    <row r="4302" spans="1:36">
      <c r="A4302" s="237" t="str">
        <f t="shared" si="701"/>
        <v>0455410068医療型障害児入所施設</v>
      </c>
      <c r="B4302" s="237" t="s">
        <v>11080</v>
      </c>
      <c r="C4302" s="237" t="s">
        <v>11081</v>
      </c>
      <c r="D4302" s="240" t="str">
        <f t="shared" si="702"/>
        <v>ドクリツギョウセイホウジンコクリツビョウインキコウセンダイニシタガビョウイン</v>
      </c>
      <c r="E4302" s="237" t="s">
        <v>11082</v>
      </c>
      <c r="F4302" s="237" t="str">
        <f t="shared" si="703"/>
        <v>982</v>
      </c>
      <c r="G4302" s="237" t="str">
        <f t="shared" si="704"/>
        <v>8555</v>
      </c>
      <c r="H4302" s="237" t="s">
        <v>18113</v>
      </c>
      <c r="I4302" s="237" t="str">
        <f t="shared" si="705"/>
        <v>仙台市太白区鈎取本町2-11-11</v>
      </c>
      <c r="J4302" s="237" t="s">
        <v>11084</v>
      </c>
      <c r="K4302" s="237" t="s">
        <v>11085</v>
      </c>
      <c r="L4302" s="237" t="s">
        <v>11086</v>
      </c>
      <c r="M4302" s="237" t="s">
        <v>11087</v>
      </c>
      <c r="N4302" s="237" t="s">
        <v>11080</v>
      </c>
      <c r="O4302" s="237" t="s">
        <v>11081</v>
      </c>
      <c r="P4302" s="237" t="s">
        <v>11082</v>
      </c>
      <c r="Q4302" s="237" t="s">
        <v>7382</v>
      </c>
      <c r="R4302" s="237" t="s">
        <v>18113</v>
      </c>
      <c r="S4302" s="237" t="s">
        <v>11084</v>
      </c>
      <c r="T4302" s="237" t="s">
        <v>11085</v>
      </c>
      <c r="U4302" s="237" t="s">
        <v>18114</v>
      </c>
      <c r="V4302" s="237" t="s">
        <v>19063</v>
      </c>
      <c r="W4302" s="237"/>
      <c r="X4302" s="237"/>
      <c r="Y4302" s="237" t="s">
        <v>11080</v>
      </c>
      <c r="Z4302" s="237" t="s">
        <v>11081</v>
      </c>
      <c r="AA4302" s="237" t="str">
        <f t="shared" si="706"/>
        <v>ドクリツギョウセイホウジンコクリツビョウインキコウセンダイニシタガビョウイン</v>
      </c>
      <c r="AB4302" s="237" t="s">
        <v>11082</v>
      </c>
      <c r="AC4302" s="237" t="str">
        <f t="shared" si="707"/>
        <v>982</v>
      </c>
      <c r="AD4302" s="237" t="str">
        <f t="shared" si="708"/>
        <v>8555</v>
      </c>
      <c r="AE4302" s="237" t="s">
        <v>7382</v>
      </c>
      <c r="AF4302" s="237" t="s">
        <v>18113</v>
      </c>
      <c r="AG4302" s="237" t="str">
        <f t="shared" si="709"/>
        <v>仙台市太白区鈎取本町2-11-11</v>
      </c>
      <c r="AH4302" s="237" t="s">
        <v>11084</v>
      </c>
      <c r="AI4302" s="237" t="s">
        <v>11085</v>
      </c>
      <c r="AJ4302" s="237" t="s">
        <v>260</v>
      </c>
    </row>
    <row r="4303" spans="1:36">
      <c r="A4303" s="237" t="str">
        <f t="shared" si="701"/>
        <v>0455410316放課後等デイサービス</v>
      </c>
      <c r="B4303" s="237" t="s">
        <v>18118</v>
      </c>
      <c r="C4303" s="237" t="s">
        <v>18119</v>
      </c>
      <c r="D4303" s="240" t="str">
        <f t="shared" si="702"/>
        <v>トクテイヒエイリカツドウホウジンワッカ</v>
      </c>
      <c r="E4303" s="237" t="s">
        <v>11801</v>
      </c>
      <c r="F4303" s="237" t="str">
        <f t="shared" si="703"/>
        <v>982</v>
      </c>
      <c r="G4303" s="237" t="str">
        <f t="shared" si="704"/>
        <v>0815</v>
      </c>
      <c r="H4303" s="237" t="s">
        <v>18120</v>
      </c>
      <c r="I4303" s="237" t="str">
        <f t="shared" si="705"/>
        <v>仙台市太白区山田上ノ台町9-16</v>
      </c>
      <c r="J4303" s="237" t="s">
        <v>18121</v>
      </c>
      <c r="K4303" s="237" t="s">
        <v>18121</v>
      </c>
      <c r="L4303" s="237" t="s">
        <v>1466</v>
      </c>
      <c r="M4303" s="237" t="s">
        <v>18122</v>
      </c>
      <c r="N4303" s="237" t="s">
        <v>18123</v>
      </c>
      <c r="O4303" s="237" t="s">
        <v>18124</v>
      </c>
      <c r="P4303" s="237" t="s">
        <v>11801</v>
      </c>
      <c r="Q4303" s="237" t="s">
        <v>7382</v>
      </c>
      <c r="R4303" s="237" t="s">
        <v>18125</v>
      </c>
      <c r="S4303" s="237" t="s">
        <v>18126</v>
      </c>
      <c r="T4303" s="237" t="s">
        <v>18126</v>
      </c>
      <c r="U4303" s="237" t="s">
        <v>18127</v>
      </c>
      <c r="V4303" s="237" t="s">
        <v>114</v>
      </c>
      <c r="W4303" s="237"/>
      <c r="X4303" s="237"/>
      <c r="Y4303" s="237" t="s">
        <v>18123</v>
      </c>
      <c r="Z4303" s="237" t="s">
        <v>18124</v>
      </c>
      <c r="AA4303" s="237" t="str">
        <f t="shared" si="706"/>
        <v>ホウカゴトウデイサービスジギョウショサクラアン</v>
      </c>
      <c r="AB4303" s="237" t="s">
        <v>11801</v>
      </c>
      <c r="AC4303" s="237" t="str">
        <f t="shared" si="707"/>
        <v>982</v>
      </c>
      <c r="AD4303" s="237" t="str">
        <f t="shared" si="708"/>
        <v>0815</v>
      </c>
      <c r="AE4303" s="237" t="s">
        <v>7382</v>
      </c>
      <c r="AF4303" s="237" t="s">
        <v>18125</v>
      </c>
      <c r="AG4303" s="237" t="str">
        <f t="shared" si="709"/>
        <v>仙台市太白区山田上ノ台町９番16号</v>
      </c>
      <c r="AH4303" s="237" t="s">
        <v>18126</v>
      </c>
      <c r="AI4303" s="237" t="s">
        <v>18126</v>
      </c>
      <c r="AJ4303" s="237" t="s">
        <v>470</v>
      </c>
    </row>
    <row r="4304" spans="1:36">
      <c r="A4304" s="237" t="str">
        <f t="shared" si="701"/>
        <v>0455410332放課後等デイサービス</v>
      </c>
      <c r="B4304" s="237" t="s">
        <v>947</v>
      </c>
      <c r="C4304" s="237" t="s">
        <v>948</v>
      </c>
      <c r="D4304" s="240" t="str">
        <f t="shared" si="702"/>
        <v>トクテイヒエイリカツドウホウジンワーカーズコープ</v>
      </c>
      <c r="E4304" s="237" t="s">
        <v>949</v>
      </c>
      <c r="F4304" s="237" t="str">
        <f t="shared" si="703"/>
        <v>170</v>
      </c>
      <c r="G4304" s="237" t="str">
        <f t="shared" si="704"/>
        <v>0013</v>
      </c>
      <c r="H4304" s="237" t="s">
        <v>18073</v>
      </c>
      <c r="I4304" s="237" t="str">
        <f t="shared" si="705"/>
        <v>東京都豊島区東池袋１－４４－３池袋ＩＳＰタマビル</v>
      </c>
      <c r="J4304" s="237" t="s">
        <v>951</v>
      </c>
      <c r="K4304" s="237" t="s">
        <v>952</v>
      </c>
      <c r="L4304" s="237" t="s">
        <v>901</v>
      </c>
      <c r="M4304" s="237" t="s">
        <v>953</v>
      </c>
      <c r="N4304" s="237" t="s">
        <v>18128</v>
      </c>
      <c r="O4304" s="237" t="s">
        <v>18129</v>
      </c>
      <c r="P4304" s="237" t="s">
        <v>11091</v>
      </c>
      <c r="Q4304" s="237" t="s">
        <v>7382</v>
      </c>
      <c r="R4304" s="237" t="s">
        <v>12045</v>
      </c>
      <c r="S4304" s="237" t="s">
        <v>12046</v>
      </c>
      <c r="T4304" s="237" t="s">
        <v>12047</v>
      </c>
      <c r="U4304" s="237" t="s">
        <v>18130</v>
      </c>
      <c r="V4304" s="237" t="s">
        <v>114</v>
      </c>
      <c r="W4304" s="237"/>
      <c r="X4304" s="237"/>
      <c r="Y4304" s="237" t="s">
        <v>18128</v>
      </c>
      <c r="Z4304" s="237" t="s">
        <v>18129</v>
      </c>
      <c r="AA4304" s="237" t="str">
        <f t="shared" si="706"/>
        <v>タイハクダンダン</v>
      </c>
      <c r="AB4304" s="237" t="s">
        <v>11091</v>
      </c>
      <c r="AC4304" s="237" t="str">
        <f t="shared" si="707"/>
        <v>982</v>
      </c>
      <c r="AD4304" s="237" t="str">
        <f t="shared" si="708"/>
        <v>0012</v>
      </c>
      <c r="AE4304" s="237" t="s">
        <v>7382</v>
      </c>
      <c r="AF4304" s="237" t="s">
        <v>12045</v>
      </c>
      <c r="AG4304" s="237" t="str">
        <f t="shared" si="709"/>
        <v>仙台市太白区長町南三丁目35番10号</v>
      </c>
      <c r="AH4304" s="237" t="s">
        <v>12046</v>
      </c>
      <c r="AI4304" s="237" t="s">
        <v>12047</v>
      </c>
      <c r="AJ4304" s="237" t="s">
        <v>260</v>
      </c>
    </row>
    <row r="4305" spans="1:36">
      <c r="A4305" s="237" t="str">
        <f t="shared" si="701"/>
        <v>0455410373児童発達支援</v>
      </c>
      <c r="B4305" s="237" t="s">
        <v>18131</v>
      </c>
      <c r="C4305" s="237" t="s">
        <v>18132</v>
      </c>
      <c r="D4305" s="240" t="str">
        <f t="shared" si="702"/>
        <v>カブシキカイシャビアヒロ</v>
      </c>
      <c r="E4305" s="237" t="s">
        <v>11321</v>
      </c>
      <c r="F4305" s="237" t="str">
        <f t="shared" si="703"/>
        <v>982</v>
      </c>
      <c r="G4305" s="237" t="str">
        <f t="shared" si="704"/>
        <v>0034</v>
      </c>
      <c r="H4305" s="237" t="s">
        <v>18133</v>
      </c>
      <c r="I4305" s="237" t="str">
        <f t="shared" si="705"/>
        <v>仙台市太白区西多賀五丁目17番12号２Ｆ</v>
      </c>
      <c r="J4305" s="237" t="s">
        <v>18134</v>
      </c>
      <c r="K4305" s="237" t="s">
        <v>18135</v>
      </c>
      <c r="L4305" s="237" t="s">
        <v>339</v>
      </c>
      <c r="M4305" s="237" t="s">
        <v>18136</v>
      </c>
      <c r="N4305" s="237" t="s">
        <v>18137</v>
      </c>
      <c r="O4305" s="237" t="s">
        <v>18138</v>
      </c>
      <c r="P4305" s="237" t="s">
        <v>11321</v>
      </c>
      <c r="Q4305" s="237" t="s">
        <v>7382</v>
      </c>
      <c r="R4305" s="237" t="s">
        <v>18133</v>
      </c>
      <c r="S4305" s="237" t="s">
        <v>18134</v>
      </c>
      <c r="T4305" s="237" t="s">
        <v>18135</v>
      </c>
      <c r="U4305" s="237" t="s">
        <v>18139</v>
      </c>
      <c r="V4305" s="237" t="s">
        <v>112</v>
      </c>
      <c r="W4305" s="237" t="s">
        <v>15933</v>
      </c>
      <c r="X4305" s="237"/>
      <c r="Y4305" s="237" t="s">
        <v>18137</v>
      </c>
      <c r="Z4305" s="237" t="s">
        <v>18138</v>
      </c>
      <c r="AA4305" s="237" t="str">
        <f t="shared" si="706"/>
        <v>コラゾンニシタガ</v>
      </c>
      <c r="AB4305" s="237" t="s">
        <v>11321</v>
      </c>
      <c r="AC4305" s="237" t="str">
        <f t="shared" si="707"/>
        <v>982</v>
      </c>
      <c r="AD4305" s="237" t="str">
        <f t="shared" si="708"/>
        <v>0034</v>
      </c>
      <c r="AE4305" s="237" t="s">
        <v>7382</v>
      </c>
      <c r="AF4305" s="237" t="s">
        <v>18133</v>
      </c>
      <c r="AG4305" s="237" t="str">
        <f t="shared" si="709"/>
        <v>仙台市太白区西多賀五丁目17番12号２Ｆ</v>
      </c>
      <c r="AH4305" s="237" t="s">
        <v>18140</v>
      </c>
      <c r="AI4305" s="237" t="s">
        <v>18135</v>
      </c>
      <c r="AJ4305" s="237" t="s">
        <v>332</v>
      </c>
    </row>
    <row r="4306" spans="1:36">
      <c r="A4306" s="237" t="str">
        <f t="shared" si="701"/>
        <v>0455410373放課後等デイサービス</v>
      </c>
      <c r="B4306" s="237" t="s">
        <v>18131</v>
      </c>
      <c r="C4306" s="237" t="s">
        <v>18132</v>
      </c>
      <c r="D4306" s="240" t="str">
        <f t="shared" si="702"/>
        <v>カブシキカイシャビアヒロ</v>
      </c>
      <c r="E4306" s="237" t="s">
        <v>11321</v>
      </c>
      <c r="F4306" s="237" t="str">
        <f t="shared" si="703"/>
        <v>982</v>
      </c>
      <c r="G4306" s="237" t="str">
        <f t="shared" si="704"/>
        <v>0034</v>
      </c>
      <c r="H4306" s="237" t="s">
        <v>18133</v>
      </c>
      <c r="I4306" s="237" t="str">
        <f t="shared" si="705"/>
        <v>仙台市太白区西多賀五丁目17番12号２Ｆ</v>
      </c>
      <c r="J4306" s="237" t="s">
        <v>18134</v>
      </c>
      <c r="K4306" s="237" t="s">
        <v>18135</v>
      </c>
      <c r="L4306" s="237" t="s">
        <v>339</v>
      </c>
      <c r="M4306" s="237" t="s">
        <v>18136</v>
      </c>
      <c r="N4306" s="237" t="s">
        <v>18137</v>
      </c>
      <c r="O4306" s="237" t="s">
        <v>18138</v>
      </c>
      <c r="P4306" s="237" t="s">
        <v>11321</v>
      </c>
      <c r="Q4306" s="237" t="s">
        <v>7382</v>
      </c>
      <c r="R4306" s="237" t="s">
        <v>18133</v>
      </c>
      <c r="S4306" s="237" t="s">
        <v>18134</v>
      </c>
      <c r="T4306" s="237" t="s">
        <v>18135</v>
      </c>
      <c r="U4306" s="237" t="s">
        <v>18139</v>
      </c>
      <c r="V4306" s="237" t="s">
        <v>114</v>
      </c>
      <c r="W4306" s="237"/>
      <c r="X4306" s="237"/>
      <c r="Y4306" s="237" t="s">
        <v>18137</v>
      </c>
      <c r="Z4306" s="237" t="s">
        <v>18138</v>
      </c>
      <c r="AA4306" s="237" t="str">
        <f t="shared" si="706"/>
        <v>コラゾンニシタガ</v>
      </c>
      <c r="AB4306" s="237" t="s">
        <v>11321</v>
      </c>
      <c r="AC4306" s="237" t="str">
        <f t="shared" si="707"/>
        <v>982</v>
      </c>
      <c r="AD4306" s="237" t="str">
        <f t="shared" si="708"/>
        <v>0034</v>
      </c>
      <c r="AE4306" s="237" t="s">
        <v>7382</v>
      </c>
      <c r="AF4306" s="237" t="s">
        <v>18133</v>
      </c>
      <c r="AG4306" s="237" t="str">
        <f t="shared" si="709"/>
        <v>仙台市太白区西多賀五丁目17番12号２Ｆ</v>
      </c>
      <c r="AH4306" s="237" t="s">
        <v>18140</v>
      </c>
      <c r="AI4306" s="237" t="s">
        <v>18135</v>
      </c>
      <c r="AJ4306" s="237" t="s">
        <v>260</v>
      </c>
    </row>
    <row r="4307" spans="1:36">
      <c r="A4307" s="237" t="str">
        <f t="shared" si="701"/>
        <v>0455410399医療型障害児入所施設</v>
      </c>
      <c r="B4307" s="237" t="s">
        <v>8210</v>
      </c>
      <c r="C4307" s="237" t="s">
        <v>8211</v>
      </c>
      <c r="D4307" s="240" t="str">
        <f t="shared" si="702"/>
        <v>チホウドクリツギョウセイホウジンミヤギケンリツコドモビョウイン</v>
      </c>
      <c r="E4307" s="237" t="s">
        <v>7055</v>
      </c>
      <c r="F4307" s="237" t="str">
        <f t="shared" si="703"/>
        <v>989</v>
      </c>
      <c r="G4307" s="237" t="str">
        <f t="shared" si="704"/>
        <v>3126</v>
      </c>
      <c r="H4307" s="237" t="s">
        <v>8212</v>
      </c>
      <c r="I4307" s="237" t="str">
        <f t="shared" si="705"/>
        <v>仙台市青葉区落合四丁目３番17号</v>
      </c>
      <c r="J4307" s="237" t="s">
        <v>8213</v>
      </c>
      <c r="K4307" s="237" t="s">
        <v>8214</v>
      </c>
      <c r="L4307" s="237" t="s">
        <v>248</v>
      </c>
      <c r="M4307" s="237" t="s">
        <v>8215</v>
      </c>
      <c r="N4307" s="237" t="s">
        <v>11138</v>
      </c>
      <c r="O4307" s="237" t="s">
        <v>18112</v>
      </c>
      <c r="P4307" s="237" t="s">
        <v>11140</v>
      </c>
      <c r="Q4307" s="237" t="s">
        <v>7382</v>
      </c>
      <c r="R4307" s="237" t="s">
        <v>11903</v>
      </c>
      <c r="S4307" s="237" t="s">
        <v>11142</v>
      </c>
      <c r="T4307" s="237" t="s">
        <v>11143</v>
      </c>
      <c r="U4307" s="237" t="s">
        <v>18141</v>
      </c>
      <c r="V4307" s="237" t="s">
        <v>19063</v>
      </c>
      <c r="W4307" s="237"/>
      <c r="X4307" s="237"/>
      <c r="Y4307" s="237" t="s">
        <v>11138</v>
      </c>
      <c r="Z4307" s="237" t="s">
        <v>11139</v>
      </c>
      <c r="AA4307" s="237" t="str">
        <f t="shared" si="706"/>
        <v>ミヤギケンタクトウイリョウリョウイクセンター</v>
      </c>
      <c r="AB4307" s="237" t="s">
        <v>11140</v>
      </c>
      <c r="AC4307" s="237" t="str">
        <f t="shared" si="707"/>
        <v>982</v>
      </c>
      <c r="AD4307" s="237" t="str">
        <f t="shared" si="708"/>
        <v>0241</v>
      </c>
      <c r="AE4307" s="237" t="s">
        <v>7382</v>
      </c>
      <c r="AF4307" s="237" t="s">
        <v>11903</v>
      </c>
      <c r="AG4307" s="237" t="str">
        <f t="shared" si="709"/>
        <v>仙台市太白区秋保町湯元字鹿乙20</v>
      </c>
      <c r="AH4307" s="237" t="s">
        <v>11142</v>
      </c>
      <c r="AI4307" s="237" t="s">
        <v>11143</v>
      </c>
      <c r="AJ4307" s="237" t="s">
        <v>280</v>
      </c>
    </row>
    <row r="4308" spans="1:36">
      <c r="A4308" s="237" t="str">
        <f t="shared" si="701"/>
        <v>0455410407放課後等デイサービス</v>
      </c>
      <c r="B4308" s="237" t="s">
        <v>11157</v>
      </c>
      <c r="C4308" s="237" t="s">
        <v>18142</v>
      </c>
      <c r="D4308" s="240" t="str">
        <f t="shared" si="702"/>
        <v>ユウゲンガイシャアオゾラ</v>
      </c>
      <c r="E4308" s="237" t="s">
        <v>11159</v>
      </c>
      <c r="F4308" s="237" t="str">
        <f t="shared" si="703"/>
        <v>982</v>
      </c>
      <c r="G4308" s="237" t="str">
        <f t="shared" si="704"/>
        <v>0832</v>
      </c>
      <c r="H4308" s="237" t="s">
        <v>11160</v>
      </c>
      <c r="I4308" s="237" t="str">
        <f t="shared" si="705"/>
        <v>仙台市太白区八木山緑町７番37号</v>
      </c>
      <c r="J4308" s="237" t="s">
        <v>11168</v>
      </c>
      <c r="K4308" s="237" t="s">
        <v>11169</v>
      </c>
      <c r="L4308" s="237" t="s">
        <v>552</v>
      </c>
      <c r="M4308" s="237" t="s">
        <v>11163</v>
      </c>
      <c r="N4308" s="237" t="s">
        <v>18143</v>
      </c>
      <c r="O4308" s="237" t="s">
        <v>18144</v>
      </c>
      <c r="P4308" s="237" t="s">
        <v>11159</v>
      </c>
      <c r="Q4308" s="237" t="s">
        <v>7382</v>
      </c>
      <c r="R4308" s="237" t="s">
        <v>18145</v>
      </c>
      <c r="S4308" s="237" t="s">
        <v>18146</v>
      </c>
      <c r="T4308" s="237" t="s">
        <v>18147</v>
      </c>
      <c r="U4308" s="237" t="s">
        <v>18148</v>
      </c>
      <c r="V4308" s="237" t="s">
        <v>114</v>
      </c>
      <c r="W4308" s="237"/>
      <c r="X4308" s="237"/>
      <c r="Y4308" s="237" t="s">
        <v>18143</v>
      </c>
      <c r="Z4308" s="237" t="s">
        <v>18144</v>
      </c>
      <c r="AA4308" s="237" t="str">
        <f t="shared" si="706"/>
        <v>ジュニアサポート　リンク</v>
      </c>
      <c r="AB4308" s="237" t="s">
        <v>11159</v>
      </c>
      <c r="AC4308" s="237" t="str">
        <f t="shared" si="707"/>
        <v>982</v>
      </c>
      <c r="AD4308" s="237" t="str">
        <f t="shared" si="708"/>
        <v>0832</v>
      </c>
      <c r="AE4308" s="237" t="s">
        <v>7382</v>
      </c>
      <c r="AF4308" s="237" t="s">
        <v>18145</v>
      </c>
      <c r="AG4308" s="237" t="str">
        <f t="shared" si="709"/>
        <v>仙台市太白区八木山緑町20番４号</v>
      </c>
      <c r="AH4308" s="237" t="s">
        <v>18146</v>
      </c>
      <c r="AI4308" s="237" t="s">
        <v>18147</v>
      </c>
      <c r="AJ4308" s="237" t="s">
        <v>260</v>
      </c>
    </row>
    <row r="4309" spans="1:36">
      <c r="A4309" s="237" t="str">
        <f t="shared" si="701"/>
        <v>0455410415放課後等デイサービス</v>
      </c>
      <c r="B4309" s="237" t="s">
        <v>2744</v>
      </c>
      <c r="C4309" s="237" t="s">
        <v>8369</v>
      </c>
      <c r="D4309" s="240" t="str">
        <f t="shared" si="702"/>
        <v>カブシキガイシャミツイ</v>
      </c>
      <c r="E4309" s="237" t="s">
        <v>7381</v>
      </c>
      <c r="F4309" s="237" t="str">
        <f t="shared" si="703"/>
        <v>982</v>
      </c>
      <c r="G4309" s="237" t="str">
        <f t="shared" si="704"/>
        <v>0011</v>
      </c>
      <c r="H4309" s="237" t="s">
        <v>15832</v>
      </c>
      <c r="I4309" s="237" t="str">
        <f t="shared" si="705"/>
        <v>仙台市太白区長町七丁目19番39号　COMビル101</v>
      </c>
      <c r="J4309" s="237" t="s">
        <v>2748</v>
      </c>
      <c r="K4309" s="237" t="s">
        <v>2749</v>
      </c>
      <c r="L4309" s="237" t="s">
        <v>339</v>
      </c>
      <c r="M4309" s="237" t="s">
        <v>2750</v>
      </c>
      <c r="N4309" s="237" t="s">
        <v>18149</v>
      </c>
      <c r="O4309" s="237" t="s">
        <v>18150</v>
      </c>
      <c r="P4309" s="237" t="s">
        <v>11321</v>
      </c>
      <c r="Q4309" s="237" t="s">
        <v>7382</v>
      </c>
      <c r="R4309" s="237" t="s">
        <v>18151</v>
      </c>
      <c r="S4309" s="237" t="s">
        <v>18152</v>
      </c>
      <c r="T4309" s="237" t="s">
        <v>18153</v>
      </c>
      <c r="U4309" s="237" t="s">
        <v>18154</v>
      </c>
      <c r="V4309" s="237" t="s">
        <v>114</v>
      </c>
      <c r="W4309" s="237"/>
      <c r="X4309" s="237"/>
      <c r="Y4309" s="237" t="s">
        <v>18149</v>
      </c>
      <c r="Z4309" s="237" t="s">
        <v>18150</v>
      </c>
      <c r="AA4309" s="237" t="str">
        <f t="shared" si="706"/>
        <v>リッキーニシタガ</v>
      </c>
      <c r="AB4309" s="237" t="s">
        <v>11321</v>
      </c>
      <c r="AC4309" s="237" t="str">
        <f t="shared" si="707"/>
        <v>982</v>
      </c>
      <c r="AD4309" s="237" t="str">
        <f t="shared" si="708"/>
        <v>0034</v>
      </c>
      <c r="AE4309" s="237" t="s">
        <v>7382</v>
      </c>
      <c r="AF4309" s="237" t="s">
        <v>18151</v>
      </c>
      <c r="AG4309" s="237" t="str">
        <f t="shared" si="709"/>
        <v>仙台市太白区西多賀二丁目７番30号</v>
      </c>
      <c r="AH4309" s="237" t="s">
        <v>18152</v>
      </c>
      <c r="AI4309" s="237" t="s">
        <v>18153</v>
      </c>
      <c r="AJ4309" s="237" t="s">
        <v>260</v>
      </c>
    </row>
    <row r="4310" spans="1:36">
      <c r="A4310" s="237" t="str">
        <f t="shared" si="701"/>
        <v>0455410423児童発達支援</v>
      </c>
      <c r="B4310" s="237" t="s">
        <v>8900</v>
      </c>
      <c r="C4310" s="237" t="s">
        <v>17089</v>
      </c>
      <c r="D4310" s="240" t="str">
        <f t="shared" si="702"/>
        <v>カブシキカイシャクラ・ゼミ</v>
      </c>
      <c r="E4310" s="237" t="s">
        <v>8902</v>
      </c>
      <c r="F4310" s="237" t="str">
        <f t="shared" si="703"/>
        <v>430</v>
      </c>
      <c r="G4310" s="237" t="str">
        <f t="shared" si="704"/>
        <v>0944</v>
      </c>
      <c r="H4310" s="237" t="s">
        <v>8903</v>
      </c>
      <c r="I4310" s="237" t="str">
        <f t="shared" si="705"/>
        <v>静岡県浜松市中区田町230番地の15</v>
      </c>
      <c r="J4310" s="237" t="s">
        <v>8904</v>
      </c>
      <c r="K4310" s="237" t="s">
        <v>8905</v>
      </c>
      <c r="L4310" s="237" t="s">
        <v>339</v>
      </c>
      <c r="M4310" s="237" t="s">
        <v>8906</v>
      </c>
      <c r="N4310" s="237" t="s">
        <v>18155</v>
      </c>
      <c r="O4310" s="237" t="s">
        <v>18156</v>
      </c>
      <c r="P4310" s="237" t="s">
        <v>11147</v>
      </c>
      <c r="Q4310" s="237" t="s">
        <v>7382</v>
      </c>
      <c r="R4310" s="237" t="s">
        <v>18157</v>
      </c>
      <c r="S4310" s="237" t="s">
        <v>18158</v>
      </c>
      <c r="T4310" s="237" t="s">
        <v>18158</v>
      </c>
      <c r="U4310" s="237" t="s">
        <v>18159</v>
      </c>
      <c r="V4310" s="237" t="s">
        <v>112</v>
      </c>
      <c r="W4310" s="237" t="s">
        <v>15933</v>
      </c>
      <c r="X4310" s="237"/>
      <c r="Y4310" s="237" t="s">
        <v>18155</v>
      </c>
      <c r="Z4310" s="237" t="s">
        <v>18156</v>
      </c>
      <c r="AA4310" s="237" t="str">
        <f t="shared" si="706"/>
        <v>コドモサポートキョウシツ（クラ・ゼミ）センダイトミザワコウ</v>
      </c>
      <c r="AB4310" s="237" t="s">
        <v>11147</v>
      </c>
      <c r="AC4310" s="237" t="str">
        <f t="shared" si="707"/>
        <v>982</v>
      </c>
      <c r="AD4310" s="237" t="str">
        <f t="shared" si="708"/>
        <v>0014</v>
      </c>
      <c r="AE4310" s="237" t="s">
        <v>7382</v>
      </c>
      <c r="AF4310" s="237" t="s">
        <v>18157</v>
      </c>
      <c r="AG4310" s="237" t="str">
        <f t="shared" si="709"/>
        <v>仙台市太白区大野田五丁目28番地の１ボナールミキ202号</v>
      </c>
      <c r="AH4310" s="237" t="s">
        <v>18158</v>
      </c>
      <c r="AI4310" s="237" t="s">
        <v>18158</v>
      </c>
      <c r="AJ4310" s="237" t="s">
        <v>260</v>
      </c>
    </row>
    <row r="4311" spans="1:36">
      <c r="A4311" s="237" t="str">
        <f t="shared" si="701"/>
        <v>0455410423放課後等デイサービス</v>
      </c>
      <c r="B4311" s="237" t="s">
        <v>8900</v>
      </c>
      <c r="C4311" s="237" t="s">
        <v>17089</v>
      </c>
      <c r="D4311" s="240" t="str">
        <f t="shared" si="702"/>
        <v>カブシキカイシャクラ・ゼミ</v>
      </c>
      <c r="E4311" s="237" t="s">
        <v>8902</v>
      </c>
      <c r="F4311" s="237" t="str">
        <f t="shared" si="703"/>
        <v>430</v>
      </c>
      <c r="G4311" s="237" t="str">
        <f t="shared" si="704"/>
        <v>0944</v>
      </c>
      <c r="H4311" s="237" t="s">
        <v>8903</v>
      </c>
      <c r="I4311" s="237" t="str">
        <f t="shared" si="705"/>
        <v>静岡県浜松市中区田町230番地の15</v>
      </c>
      <c r="J4311" s="237" t="s">
        <v>8904</v>
      </c>
      <c r="K4311" s="237" t="s">
        <v>8905</v>
      </c>
      <c r="L4311" s="237" t="s">
        <v>339</v>
      </c>
      <c r="M4311" s="237" t="s">
        <v>8906</v>
      </c>
      <c r="N4311" s="237" t="s">
        <v>18155</v>
      </c>
      <c r="O4311" s="237" t="s">
        <v>18156</v>
      </c>
      <c r="P4311" s="237" t="s">
        <v>11147</v>
      </c>
      <c r="Q4311" s="237" t="s">
        <v>7382</v>
      </c>
      <c r="R4311" s="237" t="s">
        <v>18157</v>
      </c>
      <c r="S4311" s="237" t="s">
        <v>18158</v>
      </c>
      <c r="T4311" s="237" t="s">
        <v>18158</v>
      </c>
      <c r="U4311" s="237" t="s">
        <v>18159</v>
      </c>
      <c r="V4311" s="237" t="s">
        <v>114</v>
      </c>
      <c r="W4311" s="237"/>
      <c r="X4311" s="237"/>
      <c r="Y4311" s="237" t="s">
        <v>18155</v>
      </c>
      <c r="Z4311" s="237" t="s">
        <v>18156</v>
      </c>
      <c r="AA4311" s="237" t="str">
        <f t="shared" si="706"/>
        <v>コドモサポートキョウシツ（クラ・ゼミ）センダイトミザワコウ</v>
      </c>
      <c r="AB4311" s="237" t="s">
        <v>11147</v>
      </c>
      <c r="AC4311" s="237" t="str">
        <f t="shared" si="707"/>
        <v>982</v>
      </c>
      <c r="AD4311" s="237" t="str">
        <f t="shared" si="708"/>
        <v>0014</v>
      </c>
      <c r="AE4311" s="237" t="s">
        <v>7382</v>
      </c>
      <c r="AF4311" s="237" t="s">
        <v>18157</v>
      </c>
      <c r="AG4311" s="237" t="str">
        <f t="shared" si="709"/>
        <v>仙台市太白区大野田五丁目28番地の１ボナールミキ202号</v>
      </c>
      <c r="AH4311" s="237" t="s">
        <v>18158</v>
      </c>
      <c r="AI4311" s="237" t="s">
        <v>18158</v>
      </c>
      <c r="AJ4311" s="237" t="s">
        <v>260</v>
      </c>
    </row>
    <row r="4312" spans="1:36">
      <c r="A4312" s="237" t="str">
        <f t="shared" si="701"/>
        <v>0455410431放課後等デイサービス</v>
      </c>
      <c r="B4312" s="237" t="s">
        <v>16251</v>
      </c>
      <c r="C4312" s="237" t="s">
        <v>18160</v>
      </c>
      <c r="D4312" s="240" t="str">
        <f t="shared" si="702"/>
        <v>キラキラヒカルカブシキカイシャ</v>
      </c>
      <c r="E4312" s="237" t="s">
        <v>11498</v>
      </c>
      <c r="F4312" s="237" t="str">
        <f t="shared" si="703"/>
        <v>981</v>
      </c>
      <c r="G4312" s="237" t="str">
        <f t="shared" si="704"/>
        <v>1107</v>
      </c>
      <c r="H4312" s="237" t="s">
        <v>18161</v>
      </c>
      <c r="I4312" s="237" t="str">
        <f t="shared" si="705"/>
        <v>仙台市太白区東中田五丁目17番19号</v>
      </c>
      <c r="J4312" s="237" t="s">
        <v>16254</v>
      </c>
      <c r="K4312" s="237" t="s">
        <v>16255</v>
      </c>
      <c r="L4312" s="237" t="s">
        <v>339</v>
      </c>
      <c r="M4312" s="237" t="s">
        <v>18162</v>
      </c>
      <c r="N4312" s="237" t="s">
        <v>18163</v>
      </c>
      <c r="O4312" s="237" t="s">
        <v>18164</v>
      </c>
      <c r="P4312" s="237" t="s">
        <v>11498</v>
      </c>
      <c r="Q4312" s="237" t="s">
        <v>7382</v>
      </c>
      <c r="R4312" s="237" t="s">
        <v>18161</v>
      </c>
      <c r="S4312" s="237" t="s">
        <v>16254</v>
      </c>
      <c r="T4312" s="237" t="s">
        <v>16255</v>
      </c>
      <c r="U4312" s="237" t="s">
        <v>18165</v>
      </c>
      <c r="V4312" s="237" t="s">
        <v>114</v>
      </c>
      <c r="W4312" s="237"/>
      <c r="X4312" s="237"/>
      <c r="Y4312" s="237" t="s">
        <v>18163</v>
      </c>
      <c r="Z4312" s="237" t="s">
        <v>18164</v>
      </c>
      <c r="AA4312" s="237" t="str">
        <f t="shared" si="706"/>
        <v>ミインナナカヨシ</v>
      </c>
      <c r="AB4312" s="237" t="s">
        <v>11498</v>
      </c>
      <c r="AC4312" s="237" t="str">
        <f t="shared" si="707"/>
        <v>981</v>
      </c>
      <c r="AD4312" s="237" t="str">
        <f t="shared" si="708"/>
        <v>1107</v>
      </c>
      <c r="AE4312" s="237" t="s">
        <v>7382</v>
      </c>
      <c r="AF4312" s="237" t="s">
        <v>18161</v>
      </c>
      <c r="AG4312" s="237" t="str">
        <f t="shared" si="709"/>
        <v>仙台市太白区東中田五丁目17番19号</v>
      </c>
      <c r="AH4312" s="237" t="s">
        <v>16254</v>
      </c>
      <c r="AI4312" s="237" t="s">
        <v>16255</v>
      </c>
      <c r="AJ4312" s="237" t="s">
        <v>260</v>
      </c>
    </row>
    <row r="4313" spans="1:36">
      <c r="A4313" s="237" t="str">
        <f t="shared" si="701"/>
        <v>0455410449放課後等デイサービス</v>
      </c>
      <c r="B4313" s="237" t="s">
        <v>18166</v>
      </c>
      <c r="C4313" s="237" t="s">
        <v>18167</v>
      </c>
      <c r="D4313" s="240" t="str">
        <f t="shared" si="702"/>
        <v>トクテイヒエイリカツドウホウジンタイム</v>
      </c>
      <c r="E4313" s="237" t="s">
        <v>11943</v>
      </c>
      <c r="F4313" s="237" t="str">
        <f t="shared" si="703"/>
        <v>982</v>
      </c>
      <c r="G4313" s="237" t="str">
        <f t="shared" si="704"/>
        <v>0821</v>
      </c>
      <c r="H4313" s="237" t="s">
        <v>18168</v>
      </c>
      <c r="I4313" s="237" t="str">
        <f t="shared" si="705"/>
        <v>仙台市太白区松が丘１８番１３号</v>
      </c>
      <c r="J4313" s="237" t="s">
        <v>18169</v>
      </c>
      <c r="K4313" s="237" t="s">
        <v>18170</v>
      </c>
      <c r="L4313" s="237" t="s">
        <v>248</v>
      </c>
      <c r="M4313" s="237" t="s">
        <v>18171</v>
      </c>
      <c r="N4313" s="237" t="s">
        <v>18172</v>
      </c>
      <c r="O4313" s="237" t="s">
        <v>18173</v>
      </c>
      <c r="P4313" s="237" t="s">
        <v>11943</v>
      </c>
      <c r="Q4313" s="237" t="s">
        <v>7382</v>
      </c>
      <c r="R4313" s="237" t="s">
        <v>18168</v>
      </c>
      <c r="S4313" s="237" t="s">
        <v>18169</v>
      </c>
      <c r="T4313" s="237" t="s">
        <v>18170</v>
      </c>
      <c r="U4313" s="237" t="s">
        <v>18174</v>
      </c>
      <c r="V4313" s="237" t="s">
        <v>114</v>
      </c>
      <c r="W4313" s="237"/>
      <c r="X4313" s="237"/>
      <c r="Y4313" s="237" t="s">
        <v>18172</v>
      </c>
      <c r="Z4313" s="237" t="s">
        <v>18175</v>
      </c>
      <c r="AA4313" s="237" t="str">
        <f t="shared" si="706"/>
        <v>ホウカゴトウデイサービスｐｏｐｐｙ</v>
      </c>
      <c r="AB4313" s="237" t="s">
        <v>11943</v>
      </c>
      <c r="AC4313" s="237" t="str">
        <f t="shared" si="707"/>
        <v>982</v>
      </c>
      <c r="AD4313" s="237" t="str">
        <f t="shared" si="708"/>
        <v>0821</v>
      </c>
      <c r="AE4313" s="237" t="s">
        <v>7382</v>
      </c>
      <c r="AF4313" s="237" t="s">
        <v>18168</v>
      </c>
      <c r="AG4313" s="237" t="str">
        <f t="shared" si="709"/>
        <v>仙台市太白区松が丘１８番１３号</v>
      </c>
      <c r="AH4313" s="237" t="s">
        <v>18169</v>
      </c>
      <c r="AI4313" s="237" t="s">
        <v>18170</v>
      </c>
      <c r="AJ4313" s="237" t="s">
        <v>260</v>
      </c>
    </row>
    <row r="4314" spans="1:36">
      <c r="A4314" s="237" t="str">
        <f t="shared" si="701"/>
        <v>0455410456児童発達支援</v>
      </c>
      <c r="B4314" s="237" t="s">
        <v>18176</v>
      </c>
      <c r="C4314" s="237" t="s">
        <v>18177</v>
      </c>
      <c r="D4314" s="240" t="str">
        <f t="shared" si="702"/>
        <v>カブシキガイシャエヌエスシー</v>
      </c>
      <c r="E4314" s="237" t="s">
        <v>2932</v>
      </c>
      <c r="F4314" s="237" t="str">
        <f t="shared" si="703"/>
        <v>980</v>
      </c>
      <c r="G4314" s="237" t="str">
        <f t="shared" si="704"/>
        <v>0021</v>
      </c>
      <c r="H4314" s="237" t="s">
        <v>18178</v>
      </c>
      <c r="I4314" s="237" t="str">
        <f t="shared" si="705"/>
        <v>仙台市青葉区中央四丁目９番15号仙台中央マンション206</v>
      </c>
      <c r="J4314" s="237" t="s">
        <v>18179</v>
      </c>
      <c r="K4314" s="237" t="s">
        <v>18179</v>
      </c>
      <c r="L4314" s="237" t="s">
        <v>339</v>
      </c>
      <c r="M4314" s="237" t="s">
        <v>18180</v>
      </c>
      <c r="N4314" s="237" t="s">
        <v>18181</v>
      </c>
      <c r="O4314" s="237" t="s">
        <v>18182</v>
      </c>
      <c r="P4314" s="237" t="s">
        <v>8858</v>
      </c>
      <c r="Q4314" s="237" t="s">
        <v>7382</v>
      </c>
      <c r="R4314" s="237" t="s">
        <v>8859</v>
      </c>
      <c r="S4314" s="237" t="s">
        <v>18183</v>
      </c>
      <c r="T4314" s="237" t="s">
        <v>18183</v>
      </c>
      <c r="U4314" s="237" t="s">
        <v>18184</v>
      </c>
      <c r="V4314" s="237" t="s">
        <v>112</v>
      </c>
      <c r="W4314" s="237" t="s">
        <v>15933</v>
      </c>
      <c r="X4314" s="237"/>
      <c r="Y4314" s="237" t="s">
        <v>18181</v>
      </c>
      <c r="Z4314" s="237" t="s">
        <v>18182</v>
      </c>
      <c r="AA4314" s="237" t="str">
        <f t="shared" si="706"/>
        <v>ニジイロ</v>
      </c>
      <c r="AB4314" s="237" t="s">
        <v>8858</v>
      </c>
      <c r="AC4314" s="237" t="str">
        <f t="shared" si="707"/>
        <v>982</v>
      </c>
      <c r="AD4314" s="237" t="str">
        <f t="shared" si="708"/>
        <v>0833</v>
      </c>
      <c r="AE4314" s="237" t="s">
        <v>7382</v>
      </c>
      <c r="AF4314" s="237" t="s">
        <v>8859</v>
      </c>
      <c r="AG4314" s="237" t="str">
        <f t="shared" si="709"/>
        <v>仙台市太白区八木山弥生町20番19号</v>
      </c>
      <c r="AH4314" s="237" t="s">
        <v>18183</v>
      </c>
      <c r="AI4314" s="237" t="s">
        <v>18183</v>
      </c>
      <c r="AJ4314" s="237" t="s">
        <v>332</v>
      </c>
    </row>
    <row r="4315" spans="1:36">
      <c r="A4315" s="237" t="str">
        <f t="shared" si="701"/>
        <v>0455410456放課後等デイサービス</v>
      </c>
      <c r="B4315" s="237" t="s">
        <v>18176</v>
      </c>
      <c r="C4315" s="237" t="s">
        <v>18177</v>
      </c>
      <c r="D4315" s="240" t="str">
        <f t="shared" si="702"/>
        <v>カブシキガイシャエヌエスシー</v>
      </c>
      <c r="E4315" s="237" t="s">
        <v>2932</v>
      </c>
      <c r="F4315" s="237" t="str">
        <f t="shared" si="703"/>
        <v>980</v>
      </c>
      <c r="G4315" s="237" t="str">
        <f t="shared" si="704"/>
        <v>0021</v>
      </c>
      <c r="H4315" s="237" t="s">
        <v>18178</v>
      </c>
      <c r="I4315" s="237" t="str">
        <f t="shared" si="705"/>
        <v>仙台市青葉区中央四丁目９番15号仙台中央マンション206</v>
      </c>
      <c r="J4315" s="237" t="s">
        <v>18179</v>
      </c>
      <c r="K4315" s="237" t="s">
        <v>18179</v>
      </c>
      <c r="L4315" s="237" t="s">
        <v>339</v>
      </c>
      <c r="M4315" s="237" t="s">
        <v>18180</v>
      </c>
      <c r="N4315" s="237" t="s">
        <v>18181</v>
      </c>
      <c r="O4315" s="237" t="s">
        <v>18182</v>
      </c>
      <c r="P4315" s="237" t="s">
        <v>8858</v>
      </c>
      <c r="Q4315" s="237" t="s">
        <v>7382</v>
      </c>
      <c r="R4315" s="237" t="s">
        <v>8859</v>
      </c>
      <c r="S4315" s="237" t="s">
        <v>18183</v>
      </c>
      <c r="T4315" s="237" t="s">
        <v>18183</v>
      </c>
      <c r="U4315" s="237" t="s">
        <v>18184</v>
      </c>
      <c r="V4315" s="237" t="s">
        <v>114</v>
      </c>
      <c r="W4315" s="237"/>
      <c r="X4315" s="237"/>
      <c r="Y4315" s="237" t="s">
        <v>18181</v>
      </c>
      <c r="Z4315" s="237" t="s">
        <v>18182</v>
      </c>
      <c r="AA4315" s="237" t="str">
        <f t="shared" si="706"/>
        <v>ニジイロ</v>
      </c>
      <c r="AB4315" s="237" t="s">
        <v>8858</v>
      </c>
      <c r="AC4315" s="237" t="str">
        <f t="shared" si="707"/>
        <v>982</v>
      </c>
      <c r="AD4315" s="237" t="str">
        <f t="shared" si="708"/>
        <v>0833</v>
      </c>
      <c r="AE4315" s="237" t="s">
        <v>7382</v>
      </c>
      <c r="AF4315" s="237" t="s">
        <v>8859</v>
      </c>
      <c r="AG4315" s="237" t="str">
        <f t="shared" si="709"/>
        <v>仙台市太白区八木山弥生町20番19号</v>
      </c>
      <c r="AH4315" s="237" t="s">
        <v>18183</v>
      </c>
      <c r="AI4315" s="237" t="s">
        <v>18183</v>
      </c>
      <c r="AJ4315" s="237" t="s">
        <v>332</v>
      </c>
    </row>
    <row r="4316" spans="1:36">
      <c r="A4316" s="237" t="str">
        <f t="shared" si="701"/>
        <v>0455410472放課後等デイサービス</v>
      </c>
      <c r="B4316" s="237" t="s">
        <v>2744</v>
      </c>
      <c r="C4316" s="237" t="s">
        <v>8369</v>
      </c>
      <c r="D4316" s="240" t="str">
        <f t="shared" si="702"/>
        <v>カブシキガイシャミツイ</v>
      </c>
      <c r="E4316" s="237" t="s">
        <v>7381</v>
      </c>
      <c r="F4316" s="237" t="str">
        <f t="shared" si="703"/>
        <v>982</v>
      </c>
      <c r="G4316" s="237" t="str">
        <f t="shared" si="704"/>
        <v>0011</v>
      </c>
      <c r="H4316" s="237" t="s">
        <v>15832</v>
      </c>
      <c r="I4316" s="237" t="str">
        <f t="shared" si="705"/>
        <v>仙台市太白区長町七丁目19番39号　COMビル101</v>
      </c>
      <c r="J4316" s="237" t="s">
        <v>2748</v>
      </c>
      <c r="K4316" s="237" t="s">
        <v>2749</v>
      </c>
      <c r="L4316" s="237" t="s">
        <v>339</v>
      </c>
      <c r="M4316" s="237" t="s">
        <v>2750</v>
      </c>
      <c r="N4316" s="237" t="s">
        <v>18185</v>
      </c>
      <c r="O4316" s="237" t="s">
        <v>18186</v>
      </c>
      <c r="P4316" s="237" t="s">
        <v>11360</v>
      </c>
      <c r="Q4316" s="237" t="s">
        <v>7382</v>
      </c>
      <c r="R4316" s="237" t="s">
        <v>18187</v>
      </c>
      <c r="S4316" s="237" t="s">
        <v>18188</v>
      </c>
      <c r="T4316" s="237" t="s">
        <v>18189</v>
      </c>
      <c r="U4316" s="237" t="s">
        <v>18190</v>
      </c>
      <c r="V4316" s="237" t="s">
        <v>114</v>
      </c>
      <c r="W4316" s="237"/>
      <c r="X4316" s="237"/>
      <c r="Y4316" s="237" t="s">
        <v>18185</v>
      </c>
      <c r="Z4316" s="237" t="s">
        <v>18186</v>
      </c>
      <c r="AA4316" s="237" t="str">
        <f t="shared" si="706"/>
        <v>リッキーヤナギウ</v>
      </c>
      <c r="AB4316" s="237" t="s">
        <v>11360</v>
      </c>
      <c r="AC4316" s="237" t="str">
        <f t="shared" si="707"/>
        <v>981</v>
      </c>
      <c r="AD4316" s="237" t="str">
        <f t="shared" si="708"/>
        <v>1106</v>
      </c>
      <c r="AE4316" s="237" t="s">
        <v>7382</v>
      </c>
      <c r="AF4316" s="237" t="s">
        <v>18187</v>
      </c>
      <c r="AG4316" s="237" t="str">
        <f t="shared" si="709"/>
        <v>仙台市太白区柳生六丁目４番地の５</v>
      </c>
      <c r="AH4316" s="237" t="s">
        <v>18188</v>
      </c>
      <c r="AI4316" s="237" t="s">
        <v>18189</v>
      </c>
      <c r="AJ4316" s="237" t="s">
        <v>260</v>
      </c>
    </row>
    <row r="4317" spans="1:36">
      <c r="A4317" s="237" t="str">
        <f t="shared" si="701"/>
        <v>0455410480放課後等デイサービス</v>
      </c>
      <c r="B4317" s="237" t="s">
        <v>7624</v>
      </c>
      <c r="C4317" s="237" t="s">
        <v>7625</v>
      </c>
      <c r="D4317" s="240" t="str">
        <f t="shared" si="702"/>
        <v>イッパンシャダンホウジンユウユウカイ</v>
      </c>
      <c r="E4317" s="237" t="s">
        <v>7473</v>
      </c>
      <c r="F4317" s="237" t="str">
        <f t="shared" si="703"/>
        <v>981</v>
      </c>
      <c r="G4317" s="237" t="str">
        <f t="shared" si="704"/>
        <v>0923</v>
      </c>
      <c r="H4317" s="237" t="s">
        <v>16207</v>
      </c>
      <c r="I4317" s="237" t="str">
        <f t="shared" si="705"/>
        <v>仙台市青葉区東勝山三丁目３２番１０号</v>
      </c>
      <c r="J4317" s="237" t="s">
        <v>2268</v>
      </c>
      <c r="K4317" s="237" t="s">
        <v>7627</v>
      </c>
      <c r="L4317" s="237" t="s">
        <v>901</v>
      </c>
      <c r="M4317" s="237" t="s">
        <v>7628</v>
      </c>
      <c r="N4317" s="237" t="s">
        <v>18191</v>
      </c>
      <c r="O4317" s="237" t="s">
        <v>18192</v>
      </c>
      <c r="P4317" s="237" t="s">
        <v>11373</v>
      </c>
      <c r="Q4317" s="237" t="s">
        <v>7382</v>
      </c>
      <c r="R4317" s="237" t="s">
        <v>18193</v>
      </c>
      <c r="S4317" s="237" t="s">
        <v>2268</v>
      </c>
      <c r="T4317" s="237" t="s">
        <v>18194</v>
      </c>
      <c r="U4317" s="237" t="s">
        <v>18195</v>
      </c>
      <c r="V4317" s="237" t="s">
        <v>114</v>
      </c>
      <c r="W4317" s="237"/>
      <c r="X4317" s="237"/>
      <c r="Y4317" s="237" t="s">
        <v>18191</v>
      </c>
      <c r="Z4317" s="237" t="s">
        <v>18192</v>
      </c>
      <c r="AA4317" s="237" t="str">
        <f t="shared" si="706"/>
        <v>アンｄ　Ｙｏｕ　ラクラク</v>
      </c>
      <c r="AB4317" s="237" t="s">
        <v>11373</v>
      </c>
      <c r="AC4317" s="237" t="str">
        <f t="shared" si="707"/>
        <v>981</v>
      </c>
      <c r="AD4317" s="237" t="str">
        <f t="shared" si="708"/>
        <v>1105</v>
      </c>
      <c r="AE4317" s="237" t="s">
        <v>7382</v>
      </c>
      <c r="AF4317" s="237" t="s">
        <v>18193</v>
      </c>
      <c r="AG4317" s="237" t="str">
        <f t="shared" si="709"/>
        <v>仙台市太白区西中田七丁目６番３号</v>
      </c>
      <c r="AH4317" s="237" t="s">
        <v>2268</v>
      </c>
      <c r="AI4317" s="237" t="s">
        <v>18194</v>
      </c>
      <c r="AJ4317" s="237" t="s">
        <v>260</v>
      </c>
    </row>
    <row r="4318" spans="1:36">
      <c r="A4318" s="237" t="str">
        <f t="shared" si="701"/>
        <v>0455410506児童発達支援</v>
      </c>
      <c r="B4318" s="237" t="s">
        <v>2570</v>
      </c>
      <c r="C4318" s="237" t="s">
        <v>2571</v>
      </c>
      <c r="D4318" s="240" t="str">
        <f t="shared" si="702"/>
        <v>トクテイヒエイリカツドウホウジン　タマキ</v>
      </c>
      <c r="E4318" s="237" t="s">
        <v>2572</v>
      </c>
      <c r="F4318" s="237" t="str">
        <f t="shared" si="703"/>
        <v>981</v>
      </c>
      <c r="G4318" s="237" t="str">
        <f t="shared" si="704"/>
        <v>1104</v>
      </c>
      <c r="H4318" s="237" t="s">
        <v>12006</v>
      </c>
      <c r="I4318" s="237" t="str">
        <f t="shared" si="705"/>
        <v>仙台市太白区中田二丁目27番９号</v>
      </c>
      <c r="J4318" s="237" t="s">
        <v>18196</v>
      </c>
      <c r="K4318" s="237" t="s">
        <v>18197</v>
      </c>
      <c r="L4318" s="237" t="s">
        <v>901</v>
      </c>
      <c r="M4318" s="237" t="s">
        <v>2576</v>
      </c>
      <c r="N4318" s="237" t="s">
        <v>18198</v>
      </c>
      <c r="O4318" s="237" t="s">
        <v>18199</v>
      </c>
      <c r="P4318" s="237" t="s">
        <v>2572</v>
      </c>
      <c r="Q4318" s="237" t="s">
        <v>7382</v>
      </c>
      <c r="R4318" s="237" t="s">
        <v>12006</v>
      </c>
      <c r="S4318" s="237" t="s">
        <v>18196</v>
      </c>
      <c r="T4318" s="237" t="s">
        <v>18197</v>
      </c>
      <c r="U4318" s="237" t="s">
        <v>18200</v>
      </c>
      <c r="V4318" s="237" t="s">
        <v>112</v>
      </c>
      <c r="W4318" s="237" t="s">
        <v>15933</v>
      </c>
      <c r="X4318" s="237"/>
      <c r="Y4318" s="237" t="s">
        <v>18198</v>
      </c>
      <c r="Z4318" s="237" t="s">
        <v>18199</v>
      </c>
      <c r="AA4318" s="237" t="str">
        <f t="shared" si="706"/>
        <v>ホウカゴトウデイサービス　ココア（ココア）</v>
      </c>
      <c r="AB4318" s="237" t="s">
        <v>2572</v>
      </c>
      <c r="AC4318" s="237" t="str">
        <f t="shared" si="707"/>
        <v>981</v>
      </c>
      <c r="AD4318" s="237" t="str">
        <f t="shared" si="708"/>
        <v>1104</v>
      </c>
      <c r="AE4318" s="237" t="s">
        <v>7382</v>
      </c>
      <c r="AF4318" s="237" t="s">
        <v>12006</v>
      </c>
      <c r="AG4318" s="237" t="str">
        <f t="shared" si="709"/>
        <v>仙台市太白区中田二丁目27番９号</v>
      </c>
      <c r="AH4318" s="237" t="s">
        <v>18196</v>
      </c>
      <c r="AI4318" s="237" t="s">
        <v>18197</v>
      </c>
      <c r="AJ4318" s="237" t="s">
        <v>260</v>
      </c>
    </row>
    <row r="4319" spans="1:36">
      <c r="A4319" s="237" t="str">
        <f t="shared" si="701"/>
        <v>0455410506放課後等デイサービス</v>
      </c>
      <c r="B4319" s="237" t="s">
        <v>2570</v>
      </c>
      <c r="C4319" s="237" t="s">
        <v>2571</v>
      </c>
      <c r="D4319" s="240" t="str">
        <f t="shared" si="702"/>
        <v>トクテイヒエイリカツドウホウジン　タマキ</v>
      </c>
      <c r="E4319" s="237" t="s">
        <v>2572</v>
      </c>
      <c r="F4319" s="237" t="str">
        <f t="shared" si="703"/>
        <v>981</v>
      </c>
      <c r="G4319" s="237" t="str">
        <f t="shared" si="704"/>
        <v>1104</v>
      </c>
      <c r="H4319" s="237" t="s">
        <v>12006</v>
      </c>
      <c r="I4319" s="237" t="str">
        <f t="shared" si="705"/>
        <v>仙台市太白区中田二丁目27番９号</v>
      </c>
      <c r="J4319" s="237" t="s">
        <v>18196</v>
      </c>
      <c r="K4319" s="237" t="s">
        <v>18197</v>
      </c>
      <c r="L4319" s="237" t="s">
        <v>901</v>
      </c>
      <c r="M4319" s="237" t="s">
        <v>2576</v>
      </c>
      <c r="N4319" s="237" t="s">
        <v>18198</v>
      </c>
      <c r="O4319" s="237" t="s">
        <v>18199</v>
      </c>
      <c r="P4319" s="237" t="s">
        <v>2572</v>
      </c>
      <c r="Q4319" s="237" t="s">
        <v>7382</v>
      </c>
      <c r="R4319" s="237" t="s">
        <v>12006</v>
      </c>
      <c r="S4319" s="237" t="s">
        <v>18196</v>
      </c>
      <c r="T4319" s="237" t="s">
        <v>18197</v>
      </c>
      <c r="U4319" s="237" t="s">
        <v>18200</v>
      </c>
      <c r="V4319" s="237" t="s">
        <v>114</v>
      </c>
      <c r="W4319" s="237"/>
      <c r="X4319" s="237"/>
      <c r="Y4319" s="237" t="s">
        <v>18198</v>
      </c>
      <c r="Z4319" s="237" t="s">
        <v>18199</v>
      </c>
      <c r="AA4319" s="237" t="str">
        <f t="shared" si="706"/>
        <v>ホウカゴトウデイサービス　ココア（ココア）</v>
      </c>
      <c r="AB4319" s="237" t="s">
        <v>2572</v>
      </c>
      <c r="AC4319" s="237" t="str">
        <f t="shared" si="707"/>
        <v>981</v>
      </c>
      <c r="AD4319" s="237" t="str">
        <f t="shared" si="708"/>
        <v>1104</v>
      </c>
      <c r="AE4319" s="237" t="s">
        <v>7382</v>
      </c>
      <c r="AF4319" s="237" t="s">
        <v>12006</v>
      </c>
      <c r="AG4319" s="237" t="str">
        <f t="shared" si="709"/>
        <v>仙台市太白区中田二丁目27番９号</v>
      </c>
      <c r="AH4319" s="237" t="s">
        <v>18196</v>
      </c>
      <c r="AI4319" s="237" t="s">
        <v>18197</v>
      </c>
      <c r="AJ4319" s="237" t="s">
        <v>260</v>
      </c>
    </row>
    <row r="4320" spans="1:36">
      <c r="A4320" s="237" t="str">
        <f t="shared" si="701"/>
        <v>0455410514放課後等デイサービス</v>
      </c>
      <c r="B4320" s="237" t="s">
        <v>16251</v>
      </c>
      <c r="C4320" s="237" t="s">
        <v>18160</v>
      </c>
      <c r="D4320" s="240" t="str">
        <f t="shared" si="702"/>
        <v>キラキラヒカルカブシキカイシャ</v>
      </c>
      <c r="E4320" s="237" t="s">
        <v>11498</v>
      </c>
      <c r="F4320" s="237" t="str">
        <f t="shared" si="703"/>
        <v>981</v>
      </c>
      <c r="G4320" s="237" t="str">
        <f t="shared" si="704"/>
        <v>1107</v>
      </c>
      <c r="H4320" s="237" t="s">
        <v>18161</v>
      </c>
      <c r="I4320" s="237" t="str">
        <f t="shared" si="705"/>
        <v>仙台市太白区東中田五丁目17番19号</v>
      </c>
      <c r="J4320" s="237" t="s">
        <v>16254</v>
      </c>
      <c r="K4320" s="237" t="s">
        <v>16255</v>
      </c>
      <c r="L4320" s="237" t="s">
        <v>339</v>
      </c>
      <c r="M4320" s="237" t="s">
        <v>18162</v>
      </c>
      <c r="N4320" s="237" t="s">
        <v>18201</v>
      </c>
      <c r="O4320" s="237" t="s">
        <v>18202</v>
      </c>
      <c r="P4320" s="237" t="s">
        <v>11498</v>
      </c>
      <c r="Q4320" s="237" t="s">
        <v>7382</v>
      </c>
      <c r="R4320" s="237" t="s">
        <v>18203</v>
      </c>
      <c r="S4320" s="237" t="s">
        <v>18204</v>
      </c>
      <c r="T4320" s="237" t="s">
        <v>16255</v>
      </c>
      <c r="U4320" s="237" t="s">
        <v>18205</v>
      </c>
      <c r="V4320" s="237" t="s">
        <v>114</v>
      </c>
      <c r="W4320" s="237"/>
      <c r="X4320" s="237"/>
      <c r="Y4320" s="237" t="s">
        <v>18201</v>
      </c>
      <c r="Z4320" s="237" t="s">
        <v>18202</v>
      </c>
      <c r="AA4320" s="237" t="str">
        <f t="shared" si="706"/>
        <v>ミインナナカヨシナカタテン</v>
      </c>
      <c r="AB4320" s="237" t="s">
        <v>11498</v>
      </c>
      <c r="AC4320" s="237" t="str">
        <f t="shared" si="707"/>
        <v>981</v>
      </c>
      <c r="AD4320" s="237" t="str">
        <f t="shared" si="708"/>
        <v>1107</v>
      </c>
      <c r="AE4320" s="237" t="s">
        <v>7382</v>
      </c>
      <c r="AF4320" s="237" t="s">
        <v>18203</v>
      </c>
      <c r="AG4320" s="237" t="str">
        <f t="shared" si="709"/>
        <v>仙台市太白区東中田三丁目27番15号</v>
      </c>
      <c r="AH4320" s="237" t="s">
        <v>18204</v>
      </c>
      <c r="AI4320" s="237" t="s">
        <v>16255</v>
      </c>
      <c r="AJ4320" s="237" t="s">
        <v>260</v>
      </c>
    </row>
    <row r="4321" spans="1:36">
      <c r="A4321" s="237" t="str">
        <f t="shared" si="701"/>
        <v>0455410522児童発達支援</v>
      </c>
      <c r="B4321" s="237" t="s">
        <v>16455</v>
      </c>
      <c r="C4321" s="237" t="s">
        <v>18206</v>
      </c>
      <c r="D4321" s="240" t="str">
        <f t="shared" si="702"/>
        <v>ゴウドウガイシャワイディーオー</v>
      </c>
      <c r="E4321" s="237" t="s">
        <v>11498</v>
      </c>
      <c r="F4321" s="237" t="str">
        <f t="shared" si="703"/>
        <v>981</v>
      </c>
      <c r="G4321" s="237" t="str">
        <f t="shared" si="704"/>
        <v>1107</v>
      </c>
      <c r="H4321" s="237" t="s">
        <v>18207</v>
      </c>
      <c r="I4321" s="237" t="str">
        <f t="shared" si="705"/>
        <v>仙台市太白区東中田三丁目１番１号　キャロットⅡ１階</v>
      </c>
      <c r="J4321" s="237" t="s">
        <v>16458</v>
      </c>
      <c r="K4321" s="237" t="s">
        <v>16459</v>
      </c>
      <c r="L4321" s="237" t="s">
        <v>821</v>
      </c>
      <c r="M4321" s="237" t="s">
        <v>16460</v>
      </c>
      <c r="N4321" s="237" t="s">
        <v>18208</v>
      </c>
      <c r="O4321" s="237" t="s">
        <v>18209</v>
      </c>
      <c r="P4321" s="237" t="s">
        <v>11498</v>
      </c>
      <c r="Q4321" s="237" t="s">
        <v>7382</v>
      </c>
      <c r="R4321" s="237" t="s">
        <v>18210</v>
      </c>
      <c r="S4321" s="237" t="s">
        <v>16458</v>
      </c>
      <c r="T4321" s="237" t="s">
        <v>16459</v>
      </c>
      <c r="U4321" s="237" t="s">
        <v>18211</v>
      </c>
      <c r="V4321" s="237" t="s">
        <v>112</v>
      </c>
      <c r="W4321" s="237" t="s">
        <v>15933</v>
      </c>
      <c r="X4321" s="237"/>
      <c r="Y4321" s="237" t="s">
        <v>18208</v>
      </c>
      <c r="Z4321" s="237" t="s">
        <v>18209</v>
      </c>
      <c r="AA4321" s="237" t="str">
        <f t="shared" si="706"/>
        <v>ジドウハッタツシエン・ホウカゴトウデイサービス　セカンドフロア</v>
      </c>
      <c r="AB4321" s="237" t="s">
        <v>11498</v>
      </c>
      <c r="AC4321" s="237" t="str">
        <f t="shared" si="707"/>
        <v>981</v>
      </c>
      <c r="AD4321" s="237" t="str">
        <f t="shared" si="708"/>
        <v>1107</v>
      </c>
      <c r="AE4321" s="237" t="s">
        <v>7382</v>
      </c>
      <c r="AF4321" s="237" t="s">
        <v>18210</v>
      </c>
      <c r="AG4321" s="237" t="str">
        <f t="shared" si="709"/>
        <v>仙台市太白区東中田三丁目１番１号キャロットⅡ１階</v>
      </c>
      <c r="AH4321" s="237" t="s">
        <v>16458</v>
      </c>
      <c r="AI4321" s="237" t="s">
        <v>16459</v>
      </c>
      <c r="AJ4321" s="237" t="s">
        <v>260</v>
      </c>
    </row>
    <row r="4322" spans="1:36">
      <c r="A4322" s="237" t="str">
        <f t="shared" si="701"/>
        <v>0455410522放課後等デイサービス</v>
      </c>
      <c r="B4322" s="237" t="s">
        <v>16455</v>
      </c>
      <c r="C4322" s="237" t="s">
        <v>18206</v>
      </c>
      <c r="D4322" s="240" t="str">
        <f t="shared" si="702"/>
        <v>ゴウドウガイシャワイディーオー</v>
      </c>
      <c r="E4322" s="237" t="s">
        <v>11498</v>
      </c>
      <c r="F4322" s="237" t="str">
        <f t="shared" si="703"/>
        <v>981</v>
      </c>
      <c r="G4322" s="237" t="str">
        <f t="shared" si="704"/>
        <v>1107</v>
      </c>
      <c r="H4322" s="237" t="s">
        <v>18207</v>
      </c>
      <c r="I4322" s="237" t="str">
        <f t="shared" si="705"/>
        <v>仙台市太白区東中田三丁目１番１号　キャロットⅡ１階</v>
      </c>
      <c r="J4322" s="237" t="s">
        <v>16458</v>
      </c>
      <c r="K4322" s="237" t="s">
        <v>16459</v>
      </c>
      <c r="L4322" s="237" t="s">
        <v>821</v>
      </c>
      <c r="M4322" s="237" t="s">
        <v>16460</v>
      </c>
      <c r="N4322" s="237" t="s">
        <v>18208</v>
      </c>
      <c r="O4322" s="237" t="s">
        <v>18209</v>
      </c>
      <c r="P4322" s="237" t="s">
        <v>11498</v>
      </c>
      <c r="Q4322" s="237" t="s">
        <v>7382</v>
      </c>
      <c r="R4322" s="237" t="s">
        <v>18210</v>
      </c>
      <c r="S4322" s="237" t="s">
        <v>16458</v>
      </c>
      <c r="T4322" s="237" t="s">
        <v>16459</v>
      </c>
      <c r="U4322" s="237" t="s">
        <v>18211</v>
      </c>
      <c r="V4322" s="237" t="s">
        <v>114</v>
      </c>
      <c r="W4322" s="237"/>
      <c r="X4322" s="237"/>
      <c r="Y4322" s="237" t="s">
        <v>18208</v>
      </c>
      <c r="Z4322" s="237" t="s">
        <v>18209</v>
      </c>
      <c r="AA4322" s="237" t="str">
        <f t="shared" si="706"/>
        <v>ジドウハッタツシエン・ホウカゴトウデイサービス　セカンドフロア</v>
      </c>
      <c r="AB4322" s="237" t="s">
        <v>11498</v>
      </c>
      <c r="AC4322" s="237" t="str">
        <f t="shared" si="707"/>
        <v>981</v>
      </c>
      <c r="AD4322" s="237" t="str">
        <f t="shared" si="708"/>
        <v>1107</v>
      </c>
      <c r="AE4322" s="237" t="s">
        <v>7382</v>
      </c>
      <c r="AF4322" s="237" t="s">
        <v>18210</v>
      </c>
      <c r="AG4322" s="237" t="str">
        <f t="shared" si="709"/>
        <v>仙台市太白区東中田三丁目１番１号キャロットⅡ１階</v>
      </c>
      <c r="AH4322" s="237" t="s">
        <v>16458</v>
      </c>
      <c r="AI4322" s="237" t="s">
        <v>16459</v>
      </c>
      <c r="AJ4322" s="237" t="s">
        <v>260</v>
      </c>
    </row>
    <row r="4323" spans="1:36">
      <c r="A4323" s="237" t="str">
        <f t="shared" si="701"/>
        <v>0455410530放課後等デイサービス</v>
      </c>
      <c r="B4323" s="237" t="s">
        <v>2744</v>
      </c>
      <c r="C4323" s="237" t="s">
        <v>8369</v>
      </c>
      <c r="D4323" s="240" t="str">
        <f t="shared" si="702"/>
        <v>カブシキガイシャミツイ</v>
      </c>
      <c r="E4323" s="237" t="s">
        <v>7381</v>
      </c>
      <c r="F4323" s="237" t="str">
        <f t="shared" si="703"/>
        <v>982</v>
      </c>
      <c r="G4323" s="237" t="str">
        <f t="shared" si="704"/>
        <v>0011</v>
      </c>
      <c r="H4323" s="237" t="s">
        <v>15832</v>
      </c>
      <c r="I4323" s="237" t="str">
        <f t="shared" si="705"/>
        <v>仙台市太白区長町七丁目19番39号　COMビル101</v>
      </c>
      <c r="J4323" s="237" t="s">
        <v>2748</v>
      </c>
      <c r="K4323" s="237" t="s">
        <v>2749</v>
      </c>
      <c r="L4323" s="237" t="s">
        <v>339</v>
      </c>
      <c r="M4323" s="237" t="s">
        <v>2750</v>
      </c>
      <c r="N4323" s="237" t="s">
        <v>18212</v>
      </c>
      <c r="O4323" s="237" t="s">
        <v>18213</v>
      </c>
      <c r="P4323" s="237" t="s">
        <v>11244</v>
      </c>
      <c r="Q4323" s="237" t="s">
        <v>7382</v>
      </c>
      <c r="R4323" s="237" t="s">
        <v>18214</v>
      </c>
      <c r="S4323" s="237" t="s">
        <v>18215</v>
      </c>
      <c r="T4323" s="237" t="s">
        <v>18216</v>
      </c>
      <c r="U4323" s="237" t="s">
        <v>18217</v>
      </c>
      <c r="V4323" s="237" t="s">
        <v>114</v>
      </c>
      <c r="W4323" s="237"/>
      <c r="X4323" s="237"/>
      <c r="Y4323" s="237" t="s">
        <v>18212</v>
      </c>
      <c r="Z4323" s="237" t="s">
        <v>18213</v>
      </c>
      <c r="AA4323" s="237" t="str">
        <f t="shared" si="706"/>
        <v>Ｒｉｃｋｅｙアカデミーアストナガマチ</v>
      </c>
      <c r="AB4323" s="237" t="s">
        <v>11244</v>
      </c>
      <c r="AC4323" s="237" t="str">
        <f t="shared" si="707"/>
        <v>982</v>
      </c>
      <c r="AD4323" s="237" t="str">
        <f t="shared" si="708"/>
        <v>0003</v>
      </c>
      <c r="AE4323" s="237" t="s">
        <v>7382</v>
      </c>
      <c r="AF4323" s="237" t="s">
        <v>18214</v>
      </c>
      <c r="AG4323" s="237" t="str">
        <f t="shared" si="709"/>
        <v>仙台市太白区郡山六丁目７番20号　ＤＰＬ長町１階</v>
      </c>
      <c r="AH4323" s="237" t="s">
        <v>18215</v>
      </c>
      <c r="AI4323" s="237" t="s">
        <v>18216</v>
      </c>
      <c r="AJ4323" s="237" t="s">
        <v>260</v>
      </c>
    </row>
    <row r="4324" spans="1:36">
      <c r="A4324" s="237" t="str">
        <f t="shared" si="701"/>
        <v>0455410530保育所等訪問支援</v>
      </c>
      <c r="B4324" s="237" t="s">
        <v>2744</v>
      </c>
      <c r="C4324" s="237" t="s">
        <v>8369</v>
      </c>
      <c r="D4324" s="240" t="str">
        <f t="shared" si="702"/>
        <v>カブシキガイシャミツイ</v>
      </c>
      <c r="E4324" s="237" t="s">
        <v>7381</v>
      </c>
      <c r="F4324" s="237" t="str">
        <f t="shared" si="703"/>
        <v>982</v>
      </c>
      <c r="G4324" s="237" t="str">
        <f t="shared" si="704"/>
        <v>0011</v>
      </c>
      <c r="H4324" s="237" t="s">
        <v>15832</v>
      </c>
      <c r="I4324" s="237" t="str">
        <f t="shared" si="705"/>
        <v>仙台市太白区長町七丁目19番39号　COMビル101</v>
      </c>
      <c r="J4324" s="237" t="s">
        <v>2748</v>
      </c>
      <c r="K4324" s="237" t="s">
        <v>2749</v>
      </c>
      <c r="L4324" s="237" t="s">
        <v>339</v>
      </c>
      <c r="M4324" s="237" t="s">
        <v>2750</v>
      </c>
      <c r="N4324" s="237" t="s">
        <v>18212</v>
      </c>
      <c r="O4324" s="237" t="s">
        <v>18213</v>
      </c>
      <c r="P4324" s="237" t="s">
        <v>11244</v>
      </c>
      <c r="Q4324" s="237" t="s">
        <v>7382</v>
      </c>
      <c r="R4324" s="237" t="s">
        <v>18214</v>
      </c>
      <c r="S4324" s="237" t="s">
        <v>18215</v>
      </c>
      <c r="T4324" s="237" t="s">
        <v>18216</v>
      </c>
      <c r="U4324" s="237" t="s">
        <v>18217</v>
      </c>
      <c r="V4324" s="237" t="s">
        <v>116</v>
      </c>
      <c r="W4324" s="237"/>
      <c r="X4324" s="237"/>
      <c r="Y4324" s="237" t="s">
        <v>18212</v>
      </c>
      <c r="Z4324" s="237" t="s">
        <v>18213</v>
      </c>
      <c r="AA4324" s="237" t="str">
        <f t="shared" si="706"/>
        <v>Ｒｉｃｋｅｙアカデミーアストナガマチ</v>
      </c>
      <c r="AB4324" s="237" t="s">
        <v>11244</v>
      </c>
      <c r="AC4324" s="237" t="str">
        <f t="shared" si="707"/>
        <v>982</v>
      </c>
      <c r="AD4324" s="237" t="str">
        <f t="shared" si="708"/>
        <v>0003</v>
      </c>
      <c r="AE4324" s="237" t="s">
        <v>7382</v>
      </c>
      <c r="AF4324" s="237" t="s">
        <v>18218</v>
      </c>
      <c r="AG4324" s="237" t="str">
        <f t="shared" si="709"/>
        <v>仙台市太白区郡山六丁目７番20号　ＤＰＬ仙台長町１階</v>
      </c>
      <c r="AH4324" s="237" t="s">
        <v>18215</v>
      </c>
      <c r="AI4324" s="237" t="s">
        <v>18216</v>
      </c>
      <c r="AJ4324" s="237" t="s">
        <v>260</v>
      </c>
    </row>
    <row r="4325" spans="1:36">
      <c r="A4325" s="237" t="str">
        <f t="shared" si="701"/>
        <v>0455410548児童発達支援</v>
      </c>
      <c r="B4325" s="237" t="s">
        <v>2744</v>
      </c>
      <c r="C4325" s="237" t="s">
        <v>8369</v>
      </c>
      <c r="D4325" s="240" t="str">
        <f t="shared" si="702"/>
        <v>カブシキガイシャミツイ</v>
      </c>
      <c r="E4325" s="237" t="s">
        <v>7381</v>
      </c>
      <c r="F4325" s="237" t="str">
        <f t="shared" si="703"/>
        <v>982</v>
      </c>
      <c r="G4325" s="237" t="str">
        <f t="shared" si="704"/>
        <v>0011</v>
      </c>
      <c r="H4325" s="237" t="s">
        <v>15832</v>
      </c>
      <c r="I4325" s="237" t="str">
        <f t="shared" si="705"/>
        <v>仙台市太白区長町七丁目19番39号　COMビル101</v>
      </c>
      <c r="J4325" s="237" t="s">
        <v>2748</v>
      </c>
      <c r="K4325" s="237" t="s">
        <v>2749</v>
      </c>
      <c r="L4325" s="237" t="s">
        <v>339</v>
      </c>
      <c r="M4325" s="237" t="s">
        <v>2750</v>
      </c>
      <c r="N4325" s="237" t="s">
        <v>18219</v>
      </c>
      <c r="O4325" s="237" t="s">
        <v>18220</v>
      </c>
      <c r="P4325" s="237" t="s">
        <v>11244</v>
      </c>
      <c r="Q4325" s="237" t="s">
        <v>7382</v>
      </c>
      <c r="R4325" s="237" t="s">
        <v>12060</v>
      </c>
      <c r="S4325" s="237" t="s">
        <v>18221</v>
      </c>
      <c r="T4325" s="237" t="s">
        <v>18222</v>
      </c>
      <c r="U4325" s="237" t="s">
        <v>18223</v>
      </c>
      <c r="V4325" s="237" t="s">
        <v>112</v>
      </c>
      <c r="W4325" s="237" t="s">
        <v>15933</v>
      </c>
      <c r="X4325" s="237"/>
      <c r="Y4325" s="237" t="s">
        <v>18219</v>
      </c>
      <c r="Z4325" s="237" t="s">
        <v>18220</v>
      </c>
      <c r="AA4325" s="237" t="str">
        <f t="shared" si="706"/>
        <v>リッキーガーデンアストナガマチ</v>
      </c>
      <c r="AB4325" s="237" t="s">
        <v>11244</v>
      </c>
      <c r="AC4325" s="237" t="str">
        <f t="shared" si="707"/>
        <v>982</v>
      </c>
      <c r="AD4325" s="237" t="str">
        <f t="shared" si="708"/>
        <v>0003</v>
      </c>
      <c r="AE4325" s="237" t="s">
        <v>7382</v>
      </c>
      <c r="AF4325" s="237" t="s">
        <v>12060</v>
      </c>
      <c r="AG4325" s="237" t="str">
        <f t="shared" si="709"/>
        <v>仙台市太白区郡山六丁目７番20号ＤＰＬ長町１階</v>
      </c>
      <c r="AH4325" s="237" t="s">
        <v>18221</v>
      </c>
      <c r="AI4325" s="237" t="s">
        <v>18222</v>
      </c>
      <c r="AJ4325" s="237" t="s">
        <v>260</v>
      </c>
    </row>
    <row r="4326" spans="1:36">
      <c r="A4326" s="237" t="str">
        <f t="shared" si="701"/>
        <v>0455410548放課後等デイサービス</v>
      </c>
      <c r="B4326" s="237" t="s">
        <v>2744</v>
      </c>
      <c r="C4326" s="237" t="s">
        <v>8369</v>
      </c>
      <c r="D4326" s="240" t="str">
        <f t="shared" si="702"/>
        <v>カブシキガイシャミツイ</v>
      </c>
      <c r="E4326" s="237" t="s">
        <v>7381</v>
      </c>
      <c r="F4326" s="237" t="str">
        <f t="shared" si="703"/>
        <v>982</v>
      </c>
      <c r="G4326" s="237" t="str">
        <f t="shared" si="704"/>
        <v>0011</v>
      </c>
      <c r="H4326" s="237" t="s">
        <v>15832</v>
      </c>
      <c r="I4326" s="237" t="str">
        <f t="shared" si="705"/>
        <v>仙台市太白区長町七丁目19番39号　COMビル101</v>
      </c>
      <c r="J4326" s="237" t="s">
        <v>2748</v>
      </c>
      <c r="K4326" s="237" t="s">
        <v>2749</v>
      </c>
      <c r="L4326" s="237" t="s">
        <v>339</v>
      </c>
      <c r="M4326" s="237" t="s">
        <v>2750</v>
      </c>
      <c r="N4326" s="237" t="s">
        <v>18219</v>
      </c>
      <c r="O4326" s="237" t="s">
        <v>18220</v>
      </c>
      <c r="P4326" s="237" t="s">
        <v>11244</v>
      </c>
      <c r="Q4326" s="237" t="s">
        <v>7382</v>
      </c>
      <c r="R4326" s="237" t="s">
        <v>12060</v>
      </c>
      <c r="S4326" s="237" t="s">
        <v>18221</v>
      </c>
      <c r="T4326" s="237" t="s">
        <v>18222</v>
      </c>
      <c r="U4326" s="237" t="s">
        <v>18223</v>
      </c>
      <c r="V4326" s="237" t="s">
        <v>114</v>
      </c>
      <c r="W4326" s="237"/>
      <c r="X4326" s="237"/>
      <c r="Y4326" s="237" t="s">
        <v>18219</v>
      </c>
      <c r="Z4326" s="237" t="s">
        <v>18220</v>
      </c>
      <c r="AA4326" s="237" t="str">
        <f t="shared" si="706"/>
        <v>リッキーガーデンアストナガマチ</v>
      </c>
      <c r="AB4326" s="237" t="s">
        <v>11244</v>
      </c>
      <c r="AC4326" s="237" t="str">
        <f t="shared" si="707"/>
        <v>982</v>
      </c>
      <c r="AD4326" s="237" t="str">
        <f t="shared" si="708"/>
        <v>0003</v>
      </c>
      <c r="AE4326" s="237" t="s">
        <v>7382</v>
      </c>
      <c r="AF4326" s="237" t="s">
        <v>12060</v>
      </c>
      <c r="AG4326" s="237" t="str">
        <f t="shared" si="709"/>
        <v>仙台市太白区郡山六丁目７番20号ＤＰＬ長町１階</v>
      </c>
      <c r="AH4326" s="237" t="s">
        <v>18221</v>
      </c>
      <c r="AI4326" s="237" t="s">
        <v>18222</v>
      </c>
      <c r="AJ4326" s="237" t="s">
        <v>260</v>
      </c>
    </row>
    <row r="4327" spans="1:36">
      <c r="A4327" s="237" t="str">
        <f t="shared" si="701"/>
        <v>0455410555児童発達支援</v>
      </c>
      <c r="B4327" s="237" t="s">
        <v>16282</v>
      </c>
      <c r="C4327" s="237" t="s">
        <v>16283</v>
      </c>
      <c r="D4327" s="240" t="str">
        <f t="shared" si="702"/>
        <v>モリサービスカブシキガイシャ</v>
      </c>
      <c r="E4327" s="237" t="s">
        <v>16284</v>
      </c>
      <c r="F4327" s="237" t="str">
        <f t="shared" si="703"/>
        <v>020</v>
      </c>
      <c r="G4327" s="237" t="str">
        <f t="shared" si="704"/>
        <v>0107</v>
      </c>
      <c r="H4327" s="237" t="s">
        <v>16285</v>
      </c>
      <c r="I4327" s="237" t="str">
        <f t="shared" si="705"/>
        <v>岩手県盛岡市松園三丁目５番１号</v>
      </c>
      <c r="J4327" s="237" t="s">
        <v>16286</v>
      </c>
      <c r="K4327" s="237" t="s">
        <v>16287</v>
      </c>
      <c r="L4327" s="237" t="s">
        <v>339</v>
      </c>
      <c r="M4327" s="237" t="s">
        <v>16288</v>
      </c>
      <c r="N4327" s="237" t="s">
        <v>18224</v>
      </c>
      <c r="O4327" s="237" t="s">
        <v>18225</v>
      </c>
      <c r="P4327" s="237" t="s">
        <v>7381</v>
      </c>
      <c r="Q4327" s="237" t="s">
        <v>7382</v>
      </c>
      <c r="R4327" s="237" t="s">
        <v>18226</v>
      </c>
      <c r="S4327" s="237" t="s">
        <v>18227</v>
      </c>
      <c r="T4327" s="237" t="s">
        <v>18228</v>
      </c>
      <c r="U4327" s="237" t="s">
        <v>18229</v>
      </c>
      <c r="V4327" s="237" t="s">
        <v>112</v>
      </c>
      <c r="W4327" s="237" t="s">
        <v>15933</v>
      </c>
      <c r="X4327" s="237"/>
      <c r="Y4327" s="237" t="s">
        <v>18224</v>
      </c>
      <c r="Z4327" s="237" t="s">
        <v>18225</v>
      </c>
      <c r="AA4327" s="237" t="str">
        <f t="shared" si="706"/>
        <v>コペルプラスセンダイナガマチミナミキョウシツ</v>
      </c>
      <c r="AB4327" s="237" t="s">
        <v>7381</v>
      </c>
      <c r="AC4327" s="237" t="str">
        <f t="shared" si="707"/>
        <v>982</v>
      </c>
      <c r="AD4327" s="237" t="str">
        <f t="shared" si="708"/>
        <v>0011</v>
      </c>
      <c r="AE4327" s="237" t="s">
        <v>7382</v>
      </c>
      <c r="AF4327" s="237" t="s">
        <v>18226</v>
      </c>
      <c r="AG4327" s="237" t="str">
        <f t="shared" si="709"/>
        <v>仙台市太白区長町七丁目19番26号リーブスビル４階</v>
      </c>
      <c r="AH4327" s="237" t="s">
        <v>18227</v>
      </c>
      <c r="AI4327" s="237" t="s">
        <v>18228</v>
      </c>
      <c r="AJ4327" s="237" t="s">
        <v>260</v>
      </c>
    </row>
    <row r="4328" spans="1:36">
      <c r="A4328" s="237" t="str">
        <f t="shared" ref="A4328:A4391" si="710">U4328&amp;V4328</f>
        <v>0455410571放課後等デイサービス</v>
      </c>
      <c r="B4328" s="237" t="s">
        <v>6981</v>
      </c>
      <c r="C4328" s="237" t="s">
        <v>6982</v>
      </c>
      <c r="D4328" s="240" t="str">
        <f t="shared" si="702"/>
        <v>シャカイフクシホウジンセンダイシテヲツナグイクセイカイ</v>
      </c>
      <c r="E4328" s="237" t="s">
        <v>6983</v>
      </c>
      <c r="F4328" s="237" t="str">
        <f t="shared" si="703"/>
        <v>980</v>
      </c>
      <c r="G4328" s="237" t="str">
        <f t="shared" si="704"/>
        <v>0022</v>
      </c>
      <c r="H4328" s="237" t="s">
        <v>17231</v>
      </c>
      <c r="I4328" s="237" t="str">
        <f t="shared" si="705"/>
        <v>仙台市青葉区五橋２丁目12-2</v>
      </c>
      <c r="J4328" s="237" t="s">
        <v>6985</v>
      </c>
      <c r="K4328" s="237" t="s">
        <v>6986</v>
      </c>
      <c r="L4328" s="237" t="s">
        <v>248</v>
      </c>
      <c r="M4328" s="237" t="s">
        <v>6987</v>
      </c>
      <c r="N4328" s="237" t="s">
        <v>18230</v>
      </c>
      <c r="O4328" s="237" t="s">
        <v>18231</v>
      </c>
      <c r="P4328" s="237" t="s">
        <v>11166</v>
      </c>
      <c r="Q4328" s="237" t="s">
        <v>7382</v>
      </c>
      <c r="R4328" s="237" t="s">
        <v>18232</v>
      </c>
      <c r="S4328" s="237" t="s">
        <v>18233</v>
      </c>
      <c r="T4328" s="237" t="s">
        <v>18234</v>
      </c>
      <c r="U4328" s="237" t="s">
        <v>18235</v>
      </c>
      <c r="V4328" s="237" t="s">
        <v>114</v>
      </c>
      <c r="W4328" s="237"/>
      <c r="X4328" s="237"/>
      <c r="Y4328" s="237" t="s">
        <v>18230</v>
      </c>
      <c r="Z4328" s="237" t="s">
        <v>18231</v>
      </c>
      <c r="AA4328" s="237" t="str">
        <f t="shared" si="706"/>
        <v>オリーブタイハク</v>
      </c>
      <c r="AB4328" s="237" t="s">
        <v>11166</v>
      </c>
      <c r="AC4328" s="237" t="str">
        <f t="shared" si="707"/>
        <v>982</v>
      </c>
      <c r="AD4328" s="237" t="str">
        <f t="shared" si="708"/>
        <v>0026</v>
      </c>
      <c r="AE4328" s="237" t="s">
        <v>7382</v>
      </c>
      <c r="AF4328" s="237" t="s">
        <v>18232</v>
      </c>
      <c r="AG4328" s="237" t="str">
        <f t="shared" si="709"/>
        <v>仙台市太白区土手内一丁目21番５号</v>
      </c>
      <c r="AH4328" s="237" t="s">
        <v>18233</v>
      </c>
      <c r="AI4328" s="237" t="s">
        <v>18234</v>
      </c>
      <c r="AJ4328" s="237" t="s">
        <v>260</v>
      </c>
    </row>
    <row r="4329" spans="1:36">
      <c r="A4329" s="237" t="str">
        <f t="shared" si="710"/>
        <v>0455410589児童発達支援</v>
      </c>
      <c r="B4329" s="237" t="s">
        <v>18236</v>
      </c>
      <c r="C4329" s="237" t="s">
        <v>18237</v>
      </c>
      <c r="D4329" s="240" t="str">
        <f t="shared" ref="D4329:D4392" si="711">DBCS(C4329)</f>
        <v>イッパンシャダンホウジンジパング</v>
      </c>
      <c r="E4329" s="237" t="s">
        <v>18238</v>
      </c>
      <c r="F4329" s="237" t="str">
        <f t="shared" ref="F4329:F4392" si="712">LEFT(E4329,3)</f>
        <v>976</v>
      </c>
      <c r="G4329" s="237" t="str">
        <f t="shared" ref="G4329:G4392" si="713">RIGHT(E4329,4)</f>
        <v>0022</v>
      </c>
      <c r="H4329" s="237" t="s">
        <v>18239</v>
      </c>
      <c r="I4329" s="237" t="str">
        <f t="shared" ref="I4329:I4392" si="714">SUBSTITUTE(H4329,"宮城県","")</f>
        <v>福島県相馬市尾浜字細田190番地２</v>
      </c>
      <c r="J4329" s="237" t="s">
        <v>18240</v>
      </c>
      <c r="K4329" s="237" t="s">
        <v>18241</v>
      </c>
      <c r="L4329" s="237" t="s">
        <v>901</v>
      </c>
      <c r="M4329" s="237" t="s">
        <v>18242</v>
      </c>
      <c r="N4329" s="237" t="s">
        <v>18243</v>
      </c>
      <c r="O4329" s="237" t="s">
        <v>18244</v>
      </c>
      <c r="P4329" s="237" t="s">
        <v>9527</v>
      </c>
      <c r="Q4329" s="237" t="s">
        <v>7382</v>
      </c>
      <c r="R4329" s="237" t="s">
        <v>18245</v>
      </c>
      <c r="S4329" s="237" t="s">
        <v>18246</v>
      </c>
      <c r="T4329" s="237" t="s">
        <v>18247</v>
      </c>
      <c r="U4329" s="237" t="s">
        <v>18248</v>
      </c>
      <c r="V4329" s="237" t="s">
        <v>112</v>
      </c>
      <c r="W4329" s="237" t="s">
        <v>15933</v>
      </c>
      <c r="X4329" s="237"/>
      <c r="Y4329" s="237" t="s">
        <v>18243</v>
      </c>
      <c r="Z4329" s="237" t="s">
        <v>18244</v>
      </c>
      <c r="AA4329" s="237" t="str">
        <f t="shared" ref="AA4329:AA4392" si="715">DBCS(Z4329)</f>
        <v>キッズハウスアルファ</v>
      </c>
      <c r="AB4329" s="237" t="s">
        <v>9527</v>
      </c>
      <c r="AC4329" s="237" t="str">
        <f t="shared" ref="AC4329:AC4392" si="716">LEFT(AB4329,3)</f>
        <v>981</v>
      </c>
      <c r="AD4329" s="237" t="str">
        <f t="shared" ref="AD4329:AD4392" si="717">RIGHT(AB4329,4)</f>
        <v>1101</v>
      </c>
      <c r="AE4329" s="237" t="s">
        <v>7382</v>
      </c>
      <c r="AF4329" s="237" t="s">
        <v>18245</v>
      </c>
      <c r="AG4329" s="237" t="str">
        <f t="shared" ref="AG4329:AG4392" si="718">SUBSTITUTE(AF4329,"宮城県","")</f>
        <v>仙台市太白区四郎丸字大宮69番地の15</v>
      </c>
      <c r="AH4329" s="237" t="s">
        <v>18246</v>
      </c>
      <c r="AI4329" s="237" t="s">
        <v>18247</v>
      </c>
      <c r="AJ4329" s="237" t="s">
        <v>332</v>
      </c>
    </row>
    <row r="4330" spans="1:36">
      <c r="A4330" s="237" t="str">
        <f t="shared" si="710"/>
        <v>0455410589放課後等デイサービス</v>
      </c>
      <c r="B4330" s="237" t="s">
        <v>18236</v>
      </c>
      <c r="C4330" s="237" t="s">
        <v>18237</v>
      </c>
      <c r="D4330" s="240" t="str">
        <f t="shared" si="711"/>
        <v>イッパンシャダンホウジンジパング</v>
      </c>
      <c r="E4330" s="237" t="s">
        <v>18238</v>
      </c>
      <c r="F4330" s="237" t="str">
        <f t="shared" si="712"/>
        <v>976</v>
      </c>
      <c r="G4330" s="237" t="str">
        <f t="shared" si="713"/>
        <v>0022</v>
      </c>
      <c r="H4330" s="237" t="s">
        <v>18239</v>
      </c>
      <c r="I4330" s="237" t="str">
        <f t="shared" si="714"/>
        <v>福島県相馬市尾浜字細田190番地２</v>
      </c>
      <c r="J4330" s="237" t="s">
        <v>18240</v>
      </c>
      <c r="K4330" s="237" t="s">
        <v>18241</v>
      </c>
      <c r="L4330" s="237" t="s">
        <v>901</v>
      </c>
      <c r="M4330" s="237" t="s">
        <v>18242</v>
      </c>
      <c r="N4330" s="237" t="s">
        <v>18243</v>
      </c>
      <c r="O4330" s="237" t="s">
        <v>18244</v>
      </c>
      <c r="P4330" s="237" t="s">
        <v>9527</v>
      </c>
      <c r="Q4330" s="237" t="s">
        <v>7382</v>
      </c>
      <c r="R4330" s="237" t="s">
        <v>18245</v>
      </c>
      <c r="S4330" s="237" t="s">
        <v>18246</v>
      </c>
      <c r="T4330" s="237" t="s">
        <v>18247</v>
      </c>
      <c r="U4330" s="237" t="s">
        <v>18248</v>
      </c>
      <c r="V4330" s="237" t="s">
        <v>114</v>
      </c>
      <c r="W4330" s="237"/>
      <c r="X4330" s="237"/>
      <c r="Y4330" s="237" t="s">
        <v>18243</v>
      </c>
      <c r="Z4330" s="237" t="s">
        <v>18244</v>
      </c>
      <c r="AA4330" s="237" t="str">
        <f t="shared" si="715"/>
        <v>キッズハウスアルファ</v>
      </c>
      <c r="AB4330" s="237" t="s">
        <v>9527</v>
      </c>
      <c r="AC4330" s="237" t="str">
        <f t="shared" si="716"/>
        <v>981</v>
      </c>
      <c r="AD4330" s="237" t="str">
        <f t="shared" si="717"/>
        <v>1101</v>
      </c>
      <c r="AE4330" s="237" t="s">
        <v>7382</v>
      </c>
      <c r="AF4330" s="237" t="s">
        <v>18245</v>
      </c>
      <c r="AG4330" s="237" t="str">
        <f t="shared" si="718"/>
        <v>仙台市太白区四郎丸字大宮69番地の15</v>
      </c>
      <c r="AH4330" s="237" t="s">
        <v>18246</v>
      </c>
      <c r="AI4330" s="237" t="s">
        <v>18247</v>
      </c>
      <c r="AJ4330" s="237" t="s">
        <v>332</v>
      </c>
    </row>
    <row r="4331" spans="1:36">
      <c r="A4331" s="237" t="str">
        <f t="shared" si="710"/>
        <v>0455410597児童発達支援</v>
      </c>
      <c r="B4331" s="237" t="s">
        <v>16455</v>
      </c>
      <c r="C4331" s="237" t="s">
        <v>18206</v>
      </c>
      <c r="D4331" s="240" t="str">
        <f t="shared" si="711"/>
        <v>ゴウドウガイシャワイディーオー</v>
      </c>
      <c r="E4331" s="237" t="s">
        <v>11498</v>
      </c>
      <c r="F4331" s="237" t="str">
        <f t="shared" si="712"/>
        <v>981</v>
      </c>
      <c r="G4331" s="237" t="str">
        <f t="shared" si="713"/>
        <v>1107</v>
      </c>
      <c r="H4331" s="237" t="s">
        <v>18207</v>
      </c>
      <c r="I4331" s="237" t="str">
        <f t="shared" si="714"/>
        <v>仙台市太白区東中田三丁目１番１号　キャロットⅡ１階</v>
      </c>
      <c r="J4331" s="237" t="s">
        <v>16458</v>
      </c>
      <c r="K4331" s="237" t="s">
        <v>16459</v>
      </c>
      <c r="L4331" s="237" t="s">
        <v>821</v>
      </c>
      <c r="M4331" s="237" t="s">
        <v>16460</v>
      </c>
      <c r="N4331" s="237" t="s">
        <v>18249</v>
      </c>
      <c r="O4331" s="237" t="s">
        <v>18250</v>
      </c>
      <c r="P4331" s="237" t="s">
        <v>11498</v>
      </c>
      <c r="Q4331" s="237" t="s">
        <v>7382</v>
      </c>
      <c r="R4331" s="237" t="s">
        <v>18251</v>
      </c>
      <c r="S4331" s="237" t="s">
        <v>18252</v>
      </c>
      <c r="T4331" s="237" t="s">
        <v>18253</v>
      </c>
      <c r="U4331" s="237" t="s">
        <v>18254</v>
      </c>
      <c r="V4331" s="237" t="s">
        <v>112</v>
      </c>
      <c r="W4331" s="237" t="s">
        <v>15933</v>
      </c>
      <c r="X4331" s="237"/>
      <c r="Y4331" s="237" t="s">
        <v>18249</v>
      </c>
      <c r="Z4331" s="237" t="s">
        <v>18250</v>
      </c>
      <c r="AA4331" s="237" t="str">
        <f t="shared" si="715"/>
        <v>セカンドフロアパートツー</v>
      </c>
      <c r="AB4331" s="237" t="s">
        <v>11498</v>
      </c>
      <c r="AC4331" s="237" t="str">
        <f t="shared" si="716"/>
        <v>981</v>
      </c>
      <c r="AD4331" s="237" t="str">
        <f t="shared" si="717"/>
        <v>1107</v>
      </c>
      <c r="AE4331" s="237" t="s">
        <v>7382</v>
      </c>
      <c r="AF4331" s="237" t="s">
        <v>18251</v>
      </c>
      <c r="AG4331" s="237" t="str">
        <f t="shared" si="718"/>
        <v>仙台市太白区東中田四丁目11番45号</v>
      </c>
      <c r="AH4331" s="237" t="s">
        <v>18252</v>
      </c>
      <c r="AI4331" s="237" t="s">
        <v>18253</v>
      </c>
      <c r="AJ4331" s="237" t="s">
        <v>260</v>
      </c>
    </row>
    <row r="4332" spans="1:36">
      <c r="A4332" s="237" t="str">
        <f t="shared" si="710"/>
        <v>0455410597放課後等デイサービス</v>
      </c>
      <c r="B4332" s="237" t="s">
        <v>16455</v>
      </c>
      <c r="C4332" s="237" t="s">
        <v>18206</v>
      </c>
      <c r="D4332" s="240" t="str">
        <f t="shared" si="711"/>
        <v>ゴウドウガイシャワイディーオー</v>
      </c>
      <c r="E4332" s="237" t="s">
        <v>11498</v>
      </c>
      <c r="F4332" s="237" t="str">
        <f t="shared" si="712"/>
        <v>981</v>
      </c>
      <c r="G4332" s="237" t="str">
        <f t="shared" si="713"/>
        <v>1107</v>
      </c>
      <c r="H4332" s="237" t="s">
        <v>18207</v>
      </c>
      <c r="I4332" s="237" t="str">
        <f t="shared" si="714"/>
        <v>仙台市太白区東中田三丁目１番１号　キャロットⅡ１階</v>
      </c>
      <c r="J4332" s="237" t="s">
        <v>16458</v>
      </c>
      <c r="K4332" s="237" t="s">
        <v>16459</v>
      </c>
      <c r="L4332" s="237" t="s">
        <v>821</v>
      </c>
      <c r="M4332" s="237" t="s">
        <v>16460</v>
      </c>
      <c r="N4332" s="237" t="s">
        <v>18249</v>
      </c>
      <c r="O4332" s="237" t="s">
        <v>18250</v>
      </c>
      <c r="P4332" s="237" t="s">
        <v>11498</v>
      </c>
      <c r="Q4332" s="237" t="s">
        <v>7382</v>
      </c>
      <c r="R4332" s="237" t="s">
        <v>18251</v>
      </c>
      <c r="S4332" s="237" t="s">
        <v>18252</v>
      </c>
      <c r="T4332" s="237" t="s">
        <v>18253</v>
      </c>
      <c r="U4332" s="237" t="s">
        <v>18254</v>
      </c>
      <c r="V4332" s="237" t="s">
        <v>114</v>
      </c>
      <c r="W4332" s="237"/>
      <c r="X4332" s="237"/>
      <c r="Y4332" s="237" t="s">
        <v>18249</v>
      </c>
      <c r="Z4332" s="237" t="s">
        <v>18250</v>
      </c>
      <c r="AA4332" s="237" t="str">
        <f t="shared" si="715"/>
        <v>セカンドフロアパートツー</v>
      </c>
      <c r="AB4332" s="237" t="s">
        <v>11498</v>
      </c>
      <c r="AC4332" s="237" t="str">
        <f t="shared" si="716"/>
        <v>981</v>
      </c>
      <c r="AD4332" s="237" t="str">
        <f t="shared" si="717"/>
        <v>1107</v>
      </c>
      <c r="AE4332" s="237" t="s">
        <v>7382</v>
      </c>
      <c r="AF4332" s="237" t="s">
        <v>18251</v>
      </c>
      <c r="AG4332" s="237" t="str">
        <f t="shared" si="718"/>
        <v>仙台市太白区東中田四丁目11番45号</v>
      </c>
      <c r="AH4332" s="237" t="s">
        <v>18252</v>
      </c>
      <c r="AI4332" s="237" t="s">
        <v>18253</v>
      </c>
      <c r="AJ4332" s="237" t="s">
        <v>260</v>
      </c>
    </row>
    <row r="4333" spans="1:36">
      <c r="A4333" s="237" t="str">
        <f t="shared" si="710"/>
        <v>0455410605放課後等デイサービス</v>
      </c>
      <c r="B4333" s="237" t="s">
        <v>7624</v>
      </c>
      <c r="C4333" s="237" t="s">
        <v>7625</v>
      </c>
      <c r="D4333" s="240" t="str">
        <f t="shared" si="711"/>
        <v>イッパンシャダンホウジンユウユウカイ</v>
      </c>
      <c r="E4333" s="237" t="s">
        <v>7473</v>
      </c>
      <c r="F4333" s="237" t="str">
        <f t="shared" si="712"/>
        <v>981</v>
      </c>
      <c r="G4333" s="237" t="str">
        <f t="shared" si="713"/>
        <v>0923</v>
      </c>
      <c r="H4333" s="237" t="s">
        <v>16207</v>
      </c>
      <c r="I4333" s="237" t="str">
        <f t="shared" si="714"/>
        <v>仙台市青葉区東勝山三丁目３２番１０号</v>
      </c>
      <c r="J4333" s="237" t="s">
        <v>2268</v>
      </c>
      <c r="K4333" s="237" t="s">
        <v>7627</v>
      </c>
      <c r="L4333" s="237" t="s">
        <v>901</v>
      </c>
      <c r="M4333" s="237" t="s">
        <v>7628</v>
      </c>
      <c r="N4333" s="237" t="s">
        <v>18255</v>
      </c>
      <c r="O4333" s="237" t="s">
        <v>18256</v>
      </c>
      <c r="P4333" s="237" t="s">
        <v>11360</v>
      </c>
      <c r="Q4333" s="237" t="s">
        <v>7382</v>
      </c>
      <c r="R4333" s="237" t="s">
        <v>18257</v>
      </c>
      <c r="S4333" s="237" t="s">
        <v>16217</v>
      </c>
      <c r="T4333" s="237" t="s">
        <v>16217</v>
      </c>
      <c r="U4333" s="237" t="s">
        <v>18258</v>
      </c>
      <c r="V4333" s="237" t="s">
        <v>114</v>
      </c>
      <c r="W4333" s="237"/>
      <c r="X4333" s="237"/>
      <c r="Y4333" s="237" t="s">
        <v>18255</v>
      </c>
      <c r="Z4333" s="237" t="s">
        <v>18256</v>
      </c>
      <c r="AA4333" s="237" t="str">
        <f t="shared" si="715"/>
        <v>Ａｎｄ　Ｙｏｕ　ワクワクハウス</v>
      </c>
      <c r="AB4333" s="237" t="s">
        <v>11360</v>
      </c>
      <c r="AC4333" s="237" t="str">
        <f t="shared" si="716"/>
        <v>981</v>
      </c>
      <c r="AD4333" s="237" t="str">
        <f t="shared" si="717"/>
        <v>1106</v>
      </c>
      <c r="AE4333" s="237" t="s">
        <v>7382</v>
      </c>
      <c r="AF4333" s="237" t="s">
        <v>18257</v>
      </c>
      <c r="AG4333" s="237" t="str">
        <f t="shared" si="718"/>
        <v>仙台市太白区柳生四丁目４番地の12　Y４ビル３階</v>
      </c>
      <c r="AH4333" s="237" t="s">
        <v>16217</v>
      </c>
      <c r="AI4333" s="237" t="s">
        <v>16217</v>
      </c>
      <c r="AJ4333" s="237" t="s">
        <v>260</v>
      </c>
    </row>
    <row r="4334" spans="1:36">
      <c r="A4334" s="237" t="str">
        <f t="shared" si="710"/>
        <v>0455410613児童発達支援</v>
      </c>
      <c r="B4334" s="237" t="s">
        <v>2570</v>
      </c>
      <c r="C4334" s="237" t="s">
        <v>2571</v>
      </c>
      <c r="D4334" s="240" t="str">
        <f t="shared" si="711"/>
        <v>トクテイヒエイリカツドウホウジン　タマキ</v>
      </c>
      <c r="E4334" s="237" t="s">
        <v>2572</v>
      </c>
      <c r="F4334" s="237" t="str">
        <f t="shared" si="712"/>
        <v>981</v>
      </c>
      <c r="G4334" s="237" t="str">
        <f t="shared" si="713"/>
        <v>1104</v>
      </c>
      <c r="H4334" s="237" t="s">
        <v>12006</v>
      </c>
      <c r="I4334" s="237" t="str">
        <f t="shared" si="714"/>
        <v>仙台市太白区中田二丁目27番９号</v>
      </c>
      <c r="J4334" s="237" t="s">
        <v>18196</v>
      </c>
      <c r="K4334" s="237" t="s">
        <v>18197</v>
      </c>
      <c r="L4334" s="237" t="s">
        <v>901</v>
      </c>
      <c r="M4334" s="237" t="s">
        <v>2576</v>
      </c>
      <c r="N4334" s="237" t="s">
        <v>18259</v>
      </c>
      <c r="O4334" s="237" t="s">
        <v>18260</v>
      </c>
      <c r="P4334" s="237" t="s">
        <v>2572</v>
      </c>
      <c r="Q4334" s="237" t="s">
        <v>7382</v>
      </c>
      <c r="R4334" s="237" t="s">
        <v>18261</v>
      </c>
      <c r="S4334" s="237" t="s">
        <v>12007</v>
      </c>
      <c r="T4334" s="237" t="s">
        <v>12008</v>
      </c>
      <c r="U4334" s="237" t="s">
        <v>18262</v>
      </c>
      <c r="V4334" s="237" t="s">
        <v>112</v>
      </c>
      <c r="W4334" s="237" t="s">
        <v>15933</v>
      </c>
      <c r="X4334" s="237"/>
      <c r="Y4334" s="237" t="s">
        <v>18259</v>
      </c>
      <c r="Z4334" s="237" t="s">
        <v>18260</v>
      </c>
      <c r="AA4334" s="237" t="str">
        <f t="shared" si="715"/>
        <v>ホウカゴトウデイサービスココア（ココア）２</v>
      </c>
      <c r="AB4334" s="237" t="s">
        <v>2572</v>
      </c>
      <c r="AC4334" s="237" t="str">
        <f t="shared" si="716"/>
        <v>981</v>
      </c>
      <c r="AD4334" s="237" t="str">
        <f t="shared" si="717"/>
        <v>1104</v>
      </c>
      <c r="AE4334" s="237" t="s">
        <v>7382</v>
      </c>
      <c r="AF4334" s="237" t="s">
        <v>18261</v>
      </c>
      <c r="AG4334" s="237" t="str">
        <f t="shared" si="718"/>
        <v>仙台市太白区中田二丁目27番９号２階</v>
      </c>
      <c r="AH4334" s="237" t="s">
        <v>12007</v>
      </c>
      <c r="AI4334" s="237" t="s">
        <v>12008</v>
      </c>
      <c r="AJ4334" s="237" t="s">
        <v>261</v>
      </c>
    </row>
    <row r="4335" spans="1:36">
      <c r="A4335" s="237" t="str">
        <f t="shared" si="710"/>
        <v>0455410613放課後等デイサービス</v>
      </c>
      <c r="B4335" s="237" t="s">
        <v>2570</v>
      </c>
      <c r="C4335" s="237" t="s">
        <v>2571</v>
      </c>
      <c r="D4335" s="240" t="str">
        <f t="shared" si="711"/>
        <v>トクテイヒエイリカツドウホウジン　タマキ</v>
      </c>
      <c r="E4335" s="237" t="s">
        <v>2572</v>
      </c>
      <c r="F4335" s="237" t="str">
        <f t="shared" si="712"/>
        <v>981</v>
      </c>
      <c r="G4335" s="237" t="str">
        <f t="shared" si="713"/>
        <v>1104</v>
      </c>
      <c r="H4335" s="237" t="s">
        <v>12006</v>
      </c>
      <c r="I4335" s="237" t="str">
        <f t="shared" si="714"/>
        <v>仙台市太白区中田二丁目27番９号</v>
      </c>
      <c r="J4335" s="237" t="s">
        <v>18196</v>
      </c>
      <c r="K4335" s="237" t="s">
        <v>18197</v>
      </c>
      <c r="L4335" s="237" t="s">
        <v>901</v>
      </c>
      <c r="M4335" s="237" t="s">
        <v>2576</v>
      </c>
      <c r="N4335" s="237" t="s">
        <v>18259</v>
      </c>
      <c r="O4335" s="237" t="s">
        <v>18260</v>
      </c>
      <c r="P4335" s="237" t="s">
        <v>2572</v>
      </c>
      <c r="Q4335" s="237" t="s">
        <v>7382</v>
      </c>
      <c r="R4335" s="237" t="s">
        <v>18261</v>
      </c>
      <c r="S4335" s="237" t="s">
        <v>12007</v>
      </c>
      <c r="T4335" s="237" t="s">
        <v>12008</v>
      </c>
      <c r="U4335" s="237" t="s">
        <v>18262</v>
      </c>
      <c r="V4335" s="237" t="s">
        <v>114</v>
      </c>
      <c r="W4335" s="237"/>
      <c r="X4335" s="237"/>
      <c r="Y4335" s="237" t="s">
        <v>18259</v>
      </c>
      <c r="Z4335" s="237" t="s">
        <v>18260</v>
      </c>
      <c r="AA4335" s="237" t="str">
        <f t="shared" si="715"/>
        <v>ホウカゴトウデイサービスココア（ココア）２</v>
      </c>
      <c r="AB4335" s="237" t="s">
        <v>2572</v>
      </c>
      <c r="AC4335" s="237" t="str">
        <f t="shared" si="716"/>
        <v>981</v>
      </c>
      <c r="AD4335" s="237" t="str">
        <f t="shared" si="717"/>
        <v>1104</v>
      </c>
      <c r="AE4335" s="237" t="s">
        <v>7382</v>
      </c>
      <c r="AF4335" s="237" t="s">
        <v>18261</v>
      </c>
      <c r="AG4335" s="237" t="str">
        <f t="shared" si="718"/>
        <v>仙台市太白区中田二丁目27番９号２階</v>
      </c>
      <c r="AH4335" s="237" t="s">
        <v>12007</v>
      </c>
      <c r="AI4335" s="237" t="s">
        <v>12008</v>
      </c>
      <c r="AJ4335" s="237" t="s">
        <v>261</v>
      </c>
    </row>
    <row r="4336" spans="1:36">
      <c r="A4336" s="237" t="str">
        <f t="shared" si="710"/>
        <v>0455410621児童発達支援</v>
      </c>
      <c r="B4336" s="237" t="s">
        <v>18263</v>
      </c>
      <c r="C4336" s="237" t="s">
        <v>18264</v>
      </c>
      <c r="D4336" s="240" t="str">
        <f t="shared" si="711"/>
        <v>フラットフォーカスカブシキカイシャ</v>
      </c>
      <c r="E4336" s="237" t="s">
        <v>11147</v>
      </c>
      <c r="F4336" s="237" t="str">
        <f t="shared" si="712"/>
        <v>982</v>
      </c>
      <c r="G4336" s="237" t="str">
        <f t="shared" si="713"/>
        <v>0014</v>
      </c>
      <c r="H4336" s="237" t="s">
        <v>18265</v>
      </c>
      <c r="I4336" s="237" t="str">
        <f t="shared" si="714"/>
        <v>仙台市太白区大野田四丁目20番14号</v>
      </c>
      <c r="J4336" s="237" t="s">
        <v>18266</v>
      </c>
      <c r="K4336" s="237" t="s">
        <v>18267</v>
      </c>
      <c r="L4336" s="237" t="s">
        <v>339</v>
      </c>
      <c r="M4336" s="237" t="s">
        <v>18268</v>
      </c>
      <c r="N4336" s="237" t="s">
        <v>18269</v>
      </c>
      <c r="O4336" s="237" t="s">
        <v>18270</v>
      </c>
      <c r="P4336" s="237" t="s">
        <v>11091</v>
      </c>
      <c r="Q4336" s="237" t="s">
        <v>7382</v>
      </c>
      <c r="R4336" s="237" t="s">
        <v>18271</v>
      </c>
      <c r="S4336" s="237" t="s">
        <v>18272</v>
      </c>
      <c r="T4336" s="237" t="s">
        <v>18273</v>
      </c>
      <c r="U4336" s="237" t="s">
        <v>18274</v>
      </c>
      <c r="V4336" s="237" t="s">
        <v>112</v>
      </c>
      <c r="W4336" s="237" t="s">
        <v>15933</v>
      </c>
      <c r="X4336" s="237"/>
      <c r="Y4336" s="237" t="s">
        <v>18269</v>
      </c>
      <c r="Z4336" s="237" t="s">
        <v>18270</v>
      </c>
      <c r="AA4336" s="237" t="str">
        <f t="shared" si="715"/>
        <v>チルハピ　ナガマチミナミキョウシツ</v>
      </c>
      <c r="AB4336" s="237" t="s">
        <v>11091</v>
      </c>
      <c r="AC4336" s="237" t="str">
        <f t="shared" si="716"/>
        <v>982</v>
      </c>
      <c r="AD4336" s="237" t="str">
        <f t="shared" si="717"/>
        <v>0012</v>
      </c>
      <c r="AE4336" s="237" t="s">
        <v>7382</v>
      </c>
      <c r="AF4336" s="237" t="s">
        <v>18271</v>
      </c>
      <c r="AG4336" s="237" t="str">
        <f t="shared" si="718"/>
        <v>仙台市太白区長町南一丁目10番１号啓陽ビル１Ｆ</v>
      </c>
      <c r="AH4336" s="237" t="s">
        <v>18275</v>
      </c>
      <c r="AI4336" s="237" t="s">
        <v>18267</v>
      </c>
      <c r="AJ4336" s="237" t="s">
        <v>332</v>
      </c>
    </row>
    <row r="4337" spans="1:36">
      <c r="A4337" s="237" t="str">
        <f t="shared" si="710"/>
        <v>0455410621放課後等デイサービス</v>
      </c>
      <c r="B4337" s="237" t="s">
        <v>18263</v>
      </c>
      <c r="C4337" s="237" t="s">
        <v>18264</v>
      </c>
      <c r="D4337" s="240" t="str">
        <f t="shared" si="711"/>
        <v>フラットフォーカスカブシキカイシャ</v>
      </c>
      <c r="E4337" s="237" t="s">
        <v>11147</v>
      </c>
      <c r="F4337" s="237" t="str">
        <f t="shared" si="712"/>
        <v>982</v>
      </c>
      <c r="G4337" s="237" t="str">
        <f t="shared" si="713"/>
        <v>0014</v>
      </c>
      <c r="H4337" s="237" t="s">
        <v>18265</v>
      </c>
      <c r="I4337" s="237" t="str">
        <f t="shared" si="714"/>
        <v>仙台市太白区大野田四丁目20番14号</v>
      </c>
      <c r="J4337" s="237" t="s">
        <v>18266</v>
      </c>
      <c r="K4337" s="237" t="s">
        <v>18267</v>
      </c>
      <c r="L4337" s="237" t="s">
        <v>339</v>
      </c>
      <c r="M4337" s="237" t="s">
        <v>18268</v>
      </c>
      <c r="N4337" s="237" t="s">
        <v>18269</v>
      </c>
      <c r="O4337" s="237" t="s">
        <v>18270</v>
      </c>
      <c r="P4337" s="237" t="s">
        <v>11091</v>
      </c>
      <c r="Q4337" s="237" t="s">
        <v>7382</v>
      </c>
      <c r="R4337" s="237" t="s">
        <v>18271</v>
      </c>
      <c r="S4337" s="237" t="s">
        <v>18272</v>
      </c>
      <c r="T4337" s="237" t="s">
        <v>18273</v>
      </c>
      <c r="U4337" s="237" t="s">
        <v>18274</v>
      </c>
      <c r="V4337" s="237" t="s">
        <v>114</v>
      </c>
      <c r="W4337" s="237"/>
      <c r="X4337" s="237"/>
      <c r="Y4337" s="237" t="s">
        <v>18269</v>
      </c>
      <c r="Z4337" s="237" t="s">
        <v>18270</v>
      </c>
      <c r="AA4337" s="237" t="str">
        <f t="shared" si="715"/>
        <v>チルハピ　ナガマチミナミキョウシツ</v>
      </c>
      <c r="AB4337" s="237" t="s">
        <v>11091</v>
      </c>
      <c r="AC4337" s="237" t="str">
        <f t="shared" si="716"/>
        <v>982</v>
      </c>
      <c r="AD4337" s="237" t="str">
        <f t="shared" si="717"/>
        <v>0012</v>
      </c>
      <c r="AE4337" s="237" t="s">
        <v>7382</v>
      </c>
      <c r="AF4337" s="237" t="s">
        <v>18271</v>
      </c>
      <c r="AG4337" s="237" t="str">
        <f t="shared" si="718"/>
        <v>仙台市太白区長町南一丁目10番１号啓陽ビル１Ｆ</v>
      </c>
      <c r="AH4337" s="237" t="s">
        <v>18275</v>
      </c>
      <c r="AI4337" s="237" t="s">
        <v>18267</v>
      </c>
      <c r="AJ4337" s="237" t="s">
        <v>332</v>
      </c>
    </row>
    <row r="4338" spans="1:36">
      <c r="A4338" s="237" t="str">
        <f t="shared" si="710"/>
        <v>0455410639放課後等デイサービス</v>
      </c>
      <c r="B4338" s="237" t="s">
        <v>2744</v>
      </c>
      <c r="C4338" s="237" t="s">
        <v>8369</v>
      </c>
      <c r="D4338" s="240" t="str">
        <f t="shared" si="711"/>
        <v>カブシキガイシャミツイ</v>
      </c>
      <c r="E4338" s="237" t="s">
        <v>7381</v>
      </c>
      <c r="F4338" s="237" t="str">
        <f t="shared" si="712"/>
        <v>982</v>
      </c>
      <c r="G4338" s="237" t="str">
        <f t="shared" si="713"/>
        <v>0011</v>
      </c>
      <c r="H4338" s="237" t="s">
        <v>15832</v>
      </c>
      <c r="I4338" s="237" t="str">
        <f t="shared" si="714"/>
        <v>仙台市太白区長町七丁目19番39号　COMビル101</v>
      </c>
      <c r="J4338" s="237" t="s">
        <v>2748</v>
      </c>
      <c r="K4338" s="237" t="s">
        <v>2749</v>
      </c>
      <c r="L4338" s="237" t="s">
        <v>339</v>
      </c>
      <c r="M4338" s="237" t="s">
        <v>2750</v>
      </c>
      <c r="N4338" s="237" t="s">
        <v>18276</v>
      </c>
      <c r="O4338" s="237" t="s">
        <v>18277</v>
      </c>
      <c r="P4338" s="237" t="s">
        <v>11360</v>
      </c>
      <c r="Q4338" s="237" t="s">
        <v>7382</v>
      </c>
      <c r="R4338" s="237" t="s">
        <v>18278</v>
      </c>
      <c r="S4338" s="237" t="s">
        <v>18279</v>
      </c>
      <c r="T4338" s="237" t="s">
        <v>18280</v>
      </c>
      <c r="U4338" s="237" t="s">
        <v>18281</v>
      </c>
      <c r="V4338" s="237" t="s">
        <v>114</v>
      </c>
      <c r="W4338" s="237"/>
      <c r="X4338" s="237"/>
      <c r="Y4338" s="237" t="s">
        <v>18276</v>
      </c>
      <c r="Z4338" s="237" t="s">
        <v>18277</v>
      </c>
      <c r="AA4338" s="237" t="str">
        <f t="shared" si="715"/>
        <v>リッキーミナミセンダイ</v>
      </c>
      <c r="AB4338" s="237" t="s">
        <v>11360</v>
      </c>
      <c r="AC4338" s="237" t="str">
        <f t="shared" si="716"/>
        <v>981</v>
      </c>
      <c r="AD4338" s="237" t="str">
        <f t="shared" si="717"/>
        <v>1106</v>
      </c>
      <c r="AE4338" s="237" t="s">
        <v>7382</v>
      </c>
      <c r="AF4338" s="237" t="s">
        <v>18278</v>
      </c>
      <c r="AG4338" s="237" t="str">
        <f t="shared" si="718"/>
        <v>仙台市太白区柳生七丁目２番地の５シャトルプラザＦ３　１階</v>
      </c>
      <c r="AH4338" s="237" t="s">
        <v>18279</v>
      </c>
      <c r="AI4338" s="237" t="s">
        <v>18280</v>
      </c>
      <c r="AJ4338" s="237" t="s">
        <v>260</v>
      </c>
    </row>
    <row r="4339" spans="1:36">
      <c r="A4339" s="237" t="str">
        <f t="shared" si="710"/>
        <v>0455410647放課後等デイサービス</v>
      </c>
      <c r="B4339" s="237" t="s">
        <v>7624</v>
      </c>
      <c r="C4339" s="237" t="s">
        <v>7625</v>
      </c>
      <c r="D4339" s="240" t="str">
        <f t="shared" si="711"/>
        <v>イッパンシャダンホウジンユウユウカイ</v>
      </c>
      <c r="E4339" s="237" t="s">
        <v>7473</v>
      </c>
      <c r="F4339" s="237" t="str">
        <f t="shared" si="712"/>
        <v>981</v>
      </c>
      <c r="G4339" s="237" t="str">
        <f t="shared" si="713"/>
        <v>0923</v>
      </c>
      <c r="H4339" s="237" t="s">
        <v>16207</v>
      </c>
      <c r="I4339" s="237" t="str">
        <f t="shared" si="714"/>
        <v>仙台市青葉区東勝山三丁目３２番１０号</v>
      </c>
      <c r="J4339" s="237" t="s">
        <v>2268</v>
      </c>
      <c r="K4339" s="237" t="s">
        <v>7627</v>
      </c>
      <c r="L4339" s="237" t="s">
        <v>901</v>
      </c>
      <c r="M4339" s="237" t="s">
        <v>7628</v>
      </c>
      <c r="N4339" s="237" t="s">
        <v>18282</v>
      </c>
      <c r="O4339" s="237" t="s">
        <v>18283</v>
      </c>
      <c r="P4339" s="237" t="s">
        <v>2572</v>
      </c>
      <c r="Q4339" s="237" t="s">
        <v>7382</v>
      </c>
      <c r="R4339" s="237" t="s">
        <v>18284</v>
      </c>
      <c r="S4339" s="237" t="s">
        <v>16217</v>
      </c>
      <c r="T4339" s="237" t="s">
        <v>16217</v>
      </c>
      <c r="U4339" s="237" t="s">
        <v>18285</v>
      </c>
      <c r="V4339" s="237" t="s">
        <v>114</v>
      </c>
      <c r="W4339" s="237"/>
      <c r="X4339" s="237"/>
      <c r="Y4339" s="237" t="s">
        <v>18282</v>
      </c>
      <c r="Z4339" s="237" t="s">
        <v>18283</v>
      </c>
      <c r="AA4339" s="237" t="str">
        <f t="shared" si="715"/>
        <v>Ａｎｄ　Ｙｏｕ　フレンドパーク　ミナミセンダイ</v>
      </c>
      <c r="AB4339" s="237" t="s">
        <v>2572</v>
      </c>
      <c r="AC4339" s="237" t="str">
        <f t="shared" si="716"/>
        <v>981</v>
      </c>
      <c r="AD4339" s="237" t="str">
        <f t="shared" si="717"/>
        <v>1104</v>
      </c>
      <c r="AE4339" s="237" t="s">
        <v>7382</v>
      </c>
      <c r="AF4339" s="237" t="s">
        <v>18284</v>
      </c>
      <c r="AG4339" s="237" t="str">
        <f t="shared" si="718"/>
        <v>仙台市太白区中田七丁目１番１号</v>
      </c>
      <c r="AH4339" s="237" t="s">
        <v>16217</v>
      </c>
      <c r="AI4339" s="237" t="s">
        <v>16217</v>
      </c>
      <c r="AJ4339" s="237" t="s">
        <v>260</v>
      </c>
    </row>
    <row r="4340" spans="1:36">
      <c r="A4340" s="237" t="str">
        <f t="shared" si="710"/>
        <v>0455410654児童発達支援</v>
      </c>
      <c r="B4340" s="237" t="s">
        <v>18263</v>
      </c>
      <c r="C4340" s="237" t="s">
        <v>18264</v>
      </c>
      <c r="D4340" s="240" t="str">
        <f t="shared" si="711"/>
        <v>フラットフォーカスカブシキカイシャ</v>
      </c>
      <c r="E4340" s="237" t="s">
        <v>11147</v>
      </c>
      <c r="F4340" s="237" t="str">
        <f t="shared" si="712"/>
        <v>982</v>
      </c>
      <c r="G4340" s="237" t="str">
        <f t="shared" si="713"/>
        <v>0014</v>
      </c>
      <c r="H4340" s="237" t="s">
        <v>18265</v>
      </c>
      <c r="I4340" s="237" t="str">
        <f t="shared" si="714"/>
        <v>仙台市太白区大野田四丁目20番14号</v>
      </c>
      <c r="J4340" s="237" t="s">
        <v>18266</v>
      </c>
      <c r="K4340" s="237" t="s">
        <v>18267</v>
      </c>
      <c r="L4340" s="237" t="s">
        <v>339</v>
      </c>
      <c r="M4340" s="237" t="s">
        <v>18268</v>
      </c>
      <c r="N4340" s="237" t="s">
        <v>18286</v>
      </c>
      <c r="O4340" s="237" t="s">
        <v>18287</v>
      </c>
      <c r="P4340" s="237" t="s">
        <v>11147</v>
      </c>
      <c r="Q4340" s="237" t="s">
        <v>7382</v>
      </c>
      <c r="R4340" s="237" t="s">
        <v>18288</v>
      </c>
      <c r="S4340" s="237" t="s">
        <v>18275</v>
      </c>
      <c r="T4340" s="237" t="s">
        <v>18275</v>
      </c>
      <c r="U4340" s="237" t="s">
        <v>18289</v>
      </c>
      <c r="V4340" s="237" t="s">
        <v>112</v>
      </c>
      <c r="W4340" s="237" t="s">
        <v>15933</v>
      </c>
      <c r="X4340" s="237"/>
      <c r="Y4340" s="237" t="s">
        <v>18286</v>
      </c>
      <c r="Z4340" s="237" t="s">
        <v>18287</v>
      </c>
      <c r="AA4340" s="237" t="str">
        <f t="shared" si="715"/>
        <v>チルハピ　トミザワキョウシツ</v>
      </c>
      <c r="AB4340" s="237" t="s">
        <v>11147</v>
      </c>
      <c r="AC4340" s="237" t="str">
        <f t="shared" si="716"/>
        <v>982</v>
      </c>
      <c r="AD4340" s="237" t="str">
        <f t="shared" si="717"/>
        <v>0014</v>
      </c>
      <c r="AE4340" s="237" t="s">
        <v>7382</v>
      </c>
      <c r="AF4340" s="237" t="s">
        <v>18288</v>
      </c>
      <c r="AG4340" s="237" t="str">
        <f t="shared" si="718"/>
        <v>仙台市太白区大野田四丁目20番地の14ＩＭＧビル101</v>
      </c>
      <c r="AH4340" s="237" t="s">
        <v>18290</v>
      </c>
      <c r="AI4340" s="237" t="s">
        <v>18267</v>
      </c>
      <c r="AJ4340" s="237" t="s">
        <v>332</v>
      </c>
    </row>
    <row r="4341" spans="1:36">
      <c r="A4341" s="237" t="str">
        <f t="shared" si="710"/>
        <v>0455410654放課後等デイサービス</v>
      </c>
      <c r="B4341" s="237" t="s">
        <v>18263</v>
      </c>
      <c r="C4341" s="237" t="s">
        <v>18264</v>
      </c>
      <c r="D4341" s="240" t="str">
        <f t="shared" si="711"/>
        <v>フラットフォーカスカブシキカイシャ</v>
      </c>
      <c r="E4341" s="237" t="s">
        <v>11147</v>
      </c>
      <c r="F4341" s="237" t="str">
        <f t="shared" si="712"/>
        <v>982</v>
      </c>
      <c r="G4341" s="237" t="str">
        <f t="shared" si="713"/>
        <v>0014</v>
      </c>
      <c r="H4341" s="237" t="s">
        <v>18265</v>
      </c>
      <c r="I4341" s="237" t="str">
        <f t="shared" si="714"/>
        <v>仙台市太白区大野田四丁目20番14号</v>
      </c>
      <c r="J4341" s="237" t="s">
        <v>18266</v>
      </c>
      <c r="K4341" s="237" t="s">
        <v>18267</v>
      </c>
      <c r="L4341" s="237" t="s">
        <v>339</v>
      </c>
      <c r="M4341" s="237" t="s">
        <v>18268</v>
      </c>
      <c r="N4341" s="237" t="s">
        <v>18286</v>
      </c>
      <c r="O4341" s="237" t="s">
        <v>18287</v>
      </c>
      <c r="P4341" s="237" t="s">
        <v>11147</v>
      </c>
      <c r="Q4341" s="237" t="s">
        <v>7382</v>
      </c>
      <c r="R4341" s="237" t="s">
        <v>18288</v>
      </c>
      <c r="S4341" s="237" t="s">
        <v>18275</v>
      </c>
      <c r="T4341" s="237" t="s">
        <v>18275</v>
      </c>
      <c r="U4341" s="237" t="s">
        <v>18289</v>
      </c>
      <c r="V4341" s="237" t="s">
        <v>114</v>
      </c>
      <c r="W4341" s="237"/>
      <c r="X4341" s="237"/>
      <c r="Y4341" s="237" t="s">
        <v>18286</v>
      </c>
      <c r="Z4341" s="237" t="s">
        <v>18287</v>
      </c>
      <c r="AA4341" s="237" t="str">
        <f t="shared" si="715"/>
        <v>チルハピ　トミザワキョウシツ</v>
      </c>
      <c r="AB4341" s="237" t="s">
        <v>11147</v>
      </c>
      <c r="AC4341" s="237" t="str">
        <f t="shared" si="716"/>
        <v>982</v>
      </c>
      <c r="AD4341" s="237" t="str">
        <f t="shared" si="717"/>
        <v>0014</v>
      </c>
      <c r="AE4341" s="237" t="s">
        <v>7382</v>
      </c>
      <c r="AF4341" s="237" t="s">
        <v>18288</v>
      </c>
      <c r="AG4341" s="237" t="str">
        <f t="shared" si="718"/>
        <v>仙台市太白区大野田四丁目20番地の14ＩＭＧビル101</v>
      </c>
      <c r="AH4341" s="237" t="s">
        <v>18290</v>
      </c>
      <c r="AI4341" s="237" t="s">
        <v>18267</v>
      </c>
      <c r="AJ4341" s="237" t="s">
        <v>332</v>
      </c>
    </row>
    <row r="4342" spans="1:36">
      <c r="A4342" s="237" t="str">
        <f t="shared" si="710"/>
        <v>0455410662放課後等デイサービス</v>
      </c>
      <c r="B4342" s="237" t="s">
        <v>2744</v>
      </c>
      <c r="C4342" s="237" t="s">
        <v>8369</v>
      </c>
      <c r="D4342" s="240" t="str">
        <f t="shared" si="711"/>
        <v>カブシキガイシャミツイ</v>
      </c>
      <c r="E4342" s="237" t="s">
        <v>7381</v>
      </c>
      <c r="F4342" s="237" t="str">
        <f t="shared" si="712"/>
        <v>982</v>
      </c>
      <c r="G4342" s="237" t="str">
        <f t="shared" si="713"/>
        <v>0011</v>
      </c>
      <c r="H4342" s="237" t="s">
        <v>15832</v>
      </c>
      <c r="I4342" s="237" t="str">
        <f t="shared" si="714"/>
        <v>仙台市太白区長町七丁目19番39号　COMビル101</v>
      </c>
      <c r="J4342" s="237" t="s">
        <v>2748</v>
      </c>
      <c r="K4342" s="237" t="s">
        <v>2749</v>
      </c>
      <c r="L4342" s="237" t="s">
        <v>339</v>
      </c>
      <c r="M4342" s="237" t="s">
        <v>2750</v>
      </c>
      <c r="N4342" s="237" t="s">
        <v>18291</v>
      </c>
      <c r="O4342" s="237" t="s">
        <v>18292</v>
      </c>
      <c r="P4342" s="237" t="s">
        <v>11091</v>
      </c>
      <c r="Q4342" s="237" t="s">
        <v>7382</v>
      </c>
      <c r="R4342" s="237" t="s">
        <v>12181</v>
      </c>
      <c r="S4342" s="237" t="s">
        <v>18293</v>
      </c>
      <c r="T4342" s="237" t="s">
        <v>18294</v>
      </c>
      <c r="U4342" s="237" t="s">
        <v>18295</v>
      </c>
      <c r="V4342" s="237" t="s">
        <v>114</v>
      </c>
      <c r="W4342" s="237"/>
      <c r="X4342" s="237"/>
      <c r="Y4342" s="237" t="s">
        <v>18291</v>
      </c>
      <c r="Z4342" s="237" t="s">
        <v>18292</v>
      </c>
      <c r="AA4342" s="237" t="str">
        <f t="shared" si="715"/>
        <v>リッキーアカデミーナガマチミナミ</v>
      </c>
      <c r="AB4342" s="237" t="s">
        <v>11091</v>
      </c>
      <c r="AC4342" s="237" t="str">
        <f t="shared" si="716"/>
        <v>982</v>
      </c>
      <c r="AD4342" s="237" t="str">
        <f t="shared" si="717"/>
        <v>0012</v>
      </c>
      <c r="AE4342" s="237" t="s">
        <v>7382</v>
      </c>
      <c r="AF4342" s="237" t="s">
        <v>12181</v>
      </c>
      <c r="AG4342" s="237" t="str">
        <f t="shared" si="718"/>
        <v>仙台市太白区長町南三丁目３番36号　Kビルド２階201</v>
      </c>
      <c r="AH4342" s="237" t="s">
        <v>18293</v>
      </c>
      <c r="AI4342" s="237" t="s">
        <v>18294</v>
      </c>
      <c r="AJ4342" s="237" t="s">
        <v>260</v>
      </c>
    </row>
    <row r="4343" spans="1:36">
      <c r="A4343" s="237" t="str">
        <f t="shared" si="710"/>
        <v>0455410670放課後等デイサービス</v>
      </c>
      <c r="B4343" s="237" t="s">
        <v>2744</v>
      </c>
      <c r="C4343" s="237" t="s">
        <v>8369</v>
      </c>
      <c r="D4343" s="240" t="str">
        <f t="shared" si="711"/>
        <v>カブシキガイシャミツイ</v>
      </c>
      <c r="E4343" s="237" t="s">
        <v>7381</v>
      </c>
      <c r="F4343" s="237" t="str">
        <f t="shared" si="712"/>
        <v>982</v>
      </c>
      <c r="G4343" s="237" t="str">
        <f t="shared" si="713"/>
        <v>0011</v>
      </c>
      <c r="H4343" s="237" t="s">
        <v>15832</v>
      </c>
      <c r="I4343" s="237" t="str">
        <f t="shared" si="714"/>
        <v>仙台市太白区長町七丁目19番39号　COMビル101</v>
      </c>
      <c r="J4343" s="237" t="s">
        <v>2748</v>
      </c>
      <c r="K4343" s="237" t="s">
        <v>2749</v>
      </c>
      <c r="L4343" s="237" t="s">
        <v>339</v>
      </c>
      <c r="M4343" s="237" t="s">
        <v>2750</v>
      </c>
      <c r="N4343" s="237" t="s">
        <v>18296</v>
      </c>
      <c r="O4343" s="237" t="s">
        <v>18297</v>
      </c>
      <c r="P4343" s="237" t="s">
        <v>11360</v>
      </c>
      <c r="Q4343" s="237" t="s">
        <v>7382</v>
      </c>
      <c r="R4343" s="237" t="s">
        <v>18298</v>
      </c>
      <c r="S4343" s="237" t="s">
        <v>18299</v>
      </c>
      <c r="T4343" s="237" t="s">
        <v>18300</v>
      </c>
      <c r="U4343" s="237" t="s">
        <v>18301</v>
      </c>
      <c r="V4343" s="237" t="s">
        <v>114</v>
      </c>
      <c r="W4343" s="237"/>
      <c r="X4343" s="237"/>
      <c r="Y4343" s="237" t="s">
        <v>18296</v>
      </c>
      <c r="Z4343" s="237" t="s">
        <v>18297</v>
      </c>
      <c r="AA4343" s="237" t="str">
        <f t="shared" si="715"/>
        <v>Ｒｉｃｋｅｙアカデミージュニアセンダイニシナカダ</v>
      </c>
      <c r="AB4343" s="237" t="s">
        <v>11360</v>
      </c>
      <c r="AC4343" s="237" t="str">
        <f t="shared" si="716"/>
        <v>981</v>
      </c>
      <c r="AD4343" s="237" t="str">
        <f t="shared" si="717"/>
        <v>1106</v>
      </c>
      <c r="AE4343" s="237" t="s">
        <v>7382</v>
      </c>
      <c r="AF4343" s="237" t="s">
        <v>18298</v>
      </c>
      <c r="AG4343" s="237" t="str">
        <f t="shared" si="718"/>
        <v>仙台市太白区柳生二丁目10番地の13シャイン仙台柳生第２　T001号</v>
      </c>
      <c r="AH4343" s="237" t="s">
        <v>18299</v>
      </c>
      <c r="AI4343" s="237" t="s">
        <v>18300</v>
      </c>
      <c r="AJ4343" s="237" t="s">
        <v>260</v>
      </c>
    </row>
    <row r="4344" spans="1:36">
      <c r="A4344" s="237" t="str">
        <f t="shared" si="710"/>
        <v>0455410688放課後等デイサービス</v>
      </c>
      <c r="B4344" s="237" t="s">
        <v>18302</v>
      </c>
      <c r="C4344" s="237" t="s">
        <v>18303</v>
      </c>
      <c r="D4344" s="240" t="str">
        <f t="shared" si="711"/>
        <v>ゴウドウガイシャサクラ</v>
      </c>
      <c r="E4344" s="237" t="s">
        <v>2317</v>
      </c>
      <c r="F4344" s="237" t="str">
        <f t="shared" si="712"/>
        <v>981</v>
      </c>
      <c r="G4344" s="237" t="str">
        <f t="shared" si="713"/>
        <v>1102</v>
      </c>
      <c r="H4344" s="237" t="s">
        <v>18304</v>
      </c>
      <c r="I4344" s="237" t="str">
        <f t="shared" si="714"/>
        <v>仙台市太白区袋原六丁目12番34号</v>
      </c>
      <c r="J4344" s="237" t="s">
        <v>18305</v>
      </c>
      <c r="K4344" s="237" t="s">
        <v>18305</v>
      </c>
      <c r="L4344" s="237" t="s">
        <v>821</v>
      </c>
      <c r="M4344" s="237" t="s">
        <v>18306</v>
      </c>
      <c r="N4344" s="237" t="s">
        <v>18307</v>
      </c>
      <c r="O4344" s="237" t="s">
        <v>18308</v>
      </c>
      <c r="P4344" s="237" t="s">
        <v>2572</v>
      </c>
      <c r="Q4344" s="237" t="s">
        <v>7382</v>
      </c>
      <c r="R4344" s="237" t="s">
        <v>18309</v>
      </c>
      <c r="S4344" s="237" t="s">
        <v>18305</v>
      </c>
      <c r="T4344" s="237" t="s">
        <v>18305</v>
      </c>
      <c r="U4344" s="237" t="s">
        <v>18310</v>
      </c>
      <c r="V4344" s="237" t="s">
        <v>114</v>
      </c>
      <c r="W4344" s="237"/>
      <c r="X4344" s="237"/>
      <c r="Y4344" s="237" t="s">
        <v>18307</v>
      </c>
      <c r="Z4344" s="237" t="s">
        <v>18308</v>
      </c>
      <c r="AA4344" s="237" t="str">
        <f t="shared" si="715"/>
        <v>ホウカゴトウデイサービスサクラ</v>
      </c>
      <c r="AB4344" s="237" t="s">
        <v>2572</v>
      </c>
      <c r="AC4344" s="237" t="str">
        <f t="shared" si="716"/>
        <v>981</v>
      </c>
      <c r="AD4344" s="237" t="str">
        <f t="shared" si="717"/>
        <v>1104</v>
      </c>
      <c r="AE4344" s="237" t="s">
        <v>7382</v>
      </c>
      <c r="AF4344" s="237" t="s">
        <v>18309</v>
      </c>
      <c r="AG4344" s="237" t="str">
        <f t="shared" si="718"/>
        <v>仙台市太白区中田五丁目16番17号</v>
      </c>
      <c r="AH4344" s="237" t="s">
        <v>18305</v>
      </c>
      <c r="AI4344" s="237" t="s">
        <v>18305</v>
      </c>
      <c r="AJ4344" s="237" t="s">
        <v>260</v>
      </c>
    </row>
    <row r="4345" spans="1:36">
      <c r="A4345" s="237" t="str">
        <f t="shared" si="710"/>
        <v>0455410696放課後等デイサービス</v>
      </c>
      <c r="B4345" s="237" t="s">
        <v>16455</v>
      </c>
      <c r="C4345" s="237" t="s">
        <v>18206</v>
      </c>
      <c r="D4345" s="240" t="str">
        <f t="shared" si="711"/>
        <v>ゴウドウガイシャワイディーオー</v>
      </c>
      <c r="E4345" s="237" t="s">
        <v>11498</v>
      </c>
      <c r="F4345" s="237" t="str">
        <f t="shared" si="712"/>
        <v>981</v>
      </c>
      <c r="G4345" s="237" t="str">
        <f t="shared" si="713"/>
        <v>1107</v>
      </c>
      <c r="H4345" s="237" t="s">
        <v>18207</v>
      </c>
      <c r="I4345" s="237" t="str">
        <f t="shared" si="714"/>
        <v>仙台市太白区東中田三丁目１番１号　キャロットⅡ１階</v>
      </c>
      <c r="J4345" s="237" t="s">
        <v>16458</v>
      </c>
      <c r="K4345" s="237" t="s">
        <v>16459</v>
      </c>
      <c r="L4345" s="237" t="s">
        <v>821</v>
      </c>
      <c r="M4345" s="237" t="s">
        <v>16460</v>
      </c>
      <c r="N4345" s="237" t="s">
        <v>18311</v>
      </c>
      <c r="O4345" s="237" t="s">
        <v>18312</v>
      </c>
      <c r="P4345" s="237" t="s">
        <v>11498</v>
      </c>
      <c r="Q4345" s="237" t="s">
        <v>7382</v>
      </c>
      <c r="R4345" s="237" t="s">
        <v>18313</v>
      </c>
      <c r="S4345" s="237" t="s">
        <v>18252</v>
      </c>
      <c r="T4345" s="237" t="s">
        <v>18253</v>
      </c>
      <c r="U4345" s="237" t="s">
        <v>18314</v>
      </c>
      <c r="V4345" s="237" t="s">
        <v>114</v>
      </c>
      <c r="W4345" s="237"/>
      <c r="X4345" s="237"/>
      <c r="Y4345" s="237" t="s">
        <v>18311</v>
      </c>
      <c r="Z4345" s="237" t="s">
        <v>18312</v>
      </c>
      <c r="AA4345" s="237" t="str">
        <f t="shared" si="715"/>
        <v>セカンドフロアヒガシナカダパートスリー</v>
      </c>
      <c r="AB4345" s="237" t="s">
        <v>11498</v>
      </c>
      <c r="AC4345" s="237" t="str">
        <f t="shared" si="716"/>
        <v>981</v>
      </c>
      <c r="AD4345" s="237" t="str">
        <f t="shared" si="717"/>
        <v>1107</v>
      </c>
      <c r="AE4345" s="237" t="s">
        <v>7382</v>
      </c>
      <c r="AF4345" s="237" t="s">
        <v>18313</v>
      </c>
      <c r="AG4345" s="237" t="str">
        <f t="shared" si="718"/>
        <v>仙台市太白区東中田三丁目13番20号</v>
      </c>
      <c r="AH4345" s="237" t="s">
        <v>18252</v>
      </c>
      <c r="AI4345" s="237" t="s">
        <v>18253</v>
      </c>
      <c r="AJ4345" s="237" t="s">
        <v>260</v>
      </c>
    </row>
    <row r="4346" spans="1:36">
      <c r="A4346" s="237" t="str">
        <f t="shared" si="710"/>
        <v>0455410704児童発達支援</v>
      </c>
      <c r="B4346" s="237" t="s">
        <v>16309</v>
      </c>
      <c r="C4346" s="237" t="s">
        <v>16310</v>
      </c>
      <c r="D4346" s="240" t="str">
        <f t="shared" si="711"/>
        <v>カブシキガイシャヒヨコフォレスト</v>
      </c>
      <c r="E4346" s="237" t="s">
        <v>2279</v>
      </c>
      <c r="F4346" s="237" t="str">
        <f t="shared" si="712"/>
        <v>989</v>
      </c>
      <c r="G4346" s="237" t="str">
        <f t="shared" si="713"/>
        <v>2432</v>
      </c>
      <c r="H4346" s="237" t="s">
        <v>2280</v>
      </c>
      <c r="I4346" s="237" t="str">
        <f t="shared" si="714"/>
        <v>岩沼市中央三丁目２番３号</v>
      </c>
      <c r="J4346" s="237" t="s">
        <v>18036</v>
      </c>
      <c r="K4346" s="237" t="s">
        <v>18037</v>
      </c>
      <c r="L4346" s="237" t="s">
        <v>339</v>
      </c>
      <c r="M4346" s="237" t="s">
        <v>16312</v>
      </c>
      <c r="N4346" s="237" t="s">
        <v>18286</v>
      </c>
      <c r="O4346" s="237" t="s">
        <v>18287</v>
      </c>
      <c r="P4346" s="237" t="s">
        <v>11147</v>
      </c>
      <c r="Q4346" s="237" t="s">
        <v>7382</v>
      </c>
      <c r="R4346" s="237" t="s">
        <v>18288</v>
      </c>
      <c r="S4346" s="237" t="s">
        <v>18290</v>
      </c>
      <c r="T4346" s="237" t="s">
        <v>18267</v>
      </c>
      <c r="U4346" s="237" t="s">
        <v>18315</v>
      </c>
      <c r="V4346" s="237" t="s">
        <v>112</v>
      </c>
      <c r="W4346" s="237" t="s">
        <v>15933</v>
      </c>
      <c r="X4346" s="237"/>
      <c r="Y4346" s="237" t="s">
        <v>18286</v>
      </c>
      <c r="Z4346" s="237" t="s">
        <v>18287</v>
      </c>
      <c r="AA4346" s="237" t="str">
        <f t="shared" si="715"/>
        <v>チルハピ　トミザワキョウシツ</v>
      </c>
      <c r="AB4346" s="237" t="s">
        <v>11147</v>
      </c>
      <c r="AC4346" s="237" t="str">
        <f t="shared" si="716"/>
        <v>982</v>
      </c>
      <c r="AD4346" s="237" t="str">
        <f t="shared" si="717"/>
        <v>0014</v>
      </c>
      <c r="AE4346" s="237" t="s">
        <v>7382</v>
      </c>
      <c r="AF4346" s="237" t="s">
        <v>18288</v>
      </c>
      <c r="AG4346" s="237" t="str">
        <f t="shared" si="718"/>
        <v>仙台市太白区大野田四丁目20番地の14ＩＭＧビル101</v>
      </c>
      <c r="AH4346" s="237" t="s">
        <v>18290</v>
      </c>
      <c r="AI4346" s="237" t="s">
        <v>18267</v>
      </c>
      <c r="AJ4346" s="237" t="s">
        <v>260</v>
      </c>
    </row>
    <row r="4347" spans="1:36">
      <c r="A4347" s="237" t="str">
        <f t="shared" si="710"/>
        <v>0455410704放課後等デイサービス</v>
      </c>
      <c r="B4347" s="237" t="s">
        <v>16309</v>
      </c>
      <c r="C4347" s="237" t="s">
        <v>16310</v>
      </c>
      <c r="D4347" s="240" t="str">
        <f t="shared" si="711"/>
        <v>カブシキガイシャヒヨコフォレスト</v>
      </c>
      <c r="E4347" s="237" t="s">
        <v>2279</v>
      </c>
      <c r="F4347" s="237" t="str">
        <f t="shared" si="712"/>
        <v>989</v>
      </c>
      <c r="G4347" s="237" t="str">
        <f t="shared" si="713"/>
        <v>2432</v>
      </c>
      <c r="H4347" s="237" t="s">
        <v>2280</v>
      </c>
      <c r="I4347" s="237" t="str">
        <f t="shared" si="714"/>
        <v>岩沼市中央三丁目２番３号</v>
      </c>
      <c r="J4347" s="237" t="s">
        <v>18036</v>
      </c>
      <c r="K4347" s="237" t="s">
        <v>18037</v>
      </c>
      <c r="L4347" s="237" t="s">
        <v>339</v>
      </c>
      <c r="M4347" s="237" t="s">
        <v>16312</v>
      </c>
      <c r="N4347" s="237" t="s">
        <v>18286</v>
      </c>
      <c r="O4347" s="237" t="s">
        <v>18287</v>
      </c>
      <c r="P4347" s="237" t="s">
        <v>11147</v>
      </c>
      <c r="Q4347" s="237" t="s">
        <v>7382</v>
      </c>
      <c r="R4347" s="237" t="s">
        <v>18288</v>
      </c>
      <c r="S4347" s="237" t="s">
        <v>18290</v>
      </c>
      <c r="T4347" s="237" t="s">
        <v>18267</v>
      </c>
      <c r="U4347" s="237" t="s">
        <v>18315</v>
      </c>
      <c r="V4347" s="237" t="s">
        <v>114</v>
      </c>
      <c r="W4347" s="237"/>
      <c r="X4347" s="237"/>
      <c r="Y4347" s="237" t="s">
        <v>18286</v>
      </c>
      <c r="Z4347" s="237" t="s">
        <v>18287</v>
      </c>
      <c r="AA4347" s="237" t="str">
        <f t="shared" si="715"/>
        <v>チルハピ　トミザワキョウシツ</v>
      </c>
      <c r="AB4347" s="237" t="s">
        <v>11147</v>
      </c>
      <c r="AC4347" s="237" t="str">
        <f t="shared" si="716"/>
        <v>982</v>
      </c>
      <c r="AD4347" s="237" t="str">
        <f t="shared" si="717"/>
        <v>0014</v>
      </c>
      <c r="AE4347" s="237" t="s">
        <v>7382</v>
      </c>
      <c r="AF4347" s="237" t="s">
        <v>18288</v>
      </c>
      <c r="AG4347" s="237" t="str">
        <f t="shared" si="718"/>
        <v>仙台市太白区大野田四丁目20番地の14ＩＭＧビル101</v>
      </c>
      <c r="AH4347" s="237" t="s">
        <v>18290</v>
      </c>
      <c r="AI4347" s="237" t="s">
        <v>18267</v>
      </c>
      <c r="AJ4347" s="237" t="s">
        <v>260</v>
      </c>
    </row>
    <row r="4348" spans="1:36">
      <c r="A4348" s="237" t="str">
        <f t="shared" si="710"/>
        <v>0455410712放課後等デイサービス</v>
      </c>
      <c r="B4348" s="237" t="s">
        <v>18316</v>
      </c>
      <c r="C4348" s="237" t="s">
        <v>18317</v>
      </c>
      <c r="D4348" s="240" t="str">
        <f t="shared" si="711"/>
        <v>イッパンシャダンホウジン　アンドユウジッフウ゛ォスクオーレ</v>
      </c>
      <c r="E4348" s="237" t="s">
        <v>11360</v>
      </c>
      <c r="F4348" s="237" t="str">
        <f t="shared" si="712"/>
        <v>981</v>
      </c>
      <c r="G4348" s="237" t="str">
        <f t="shared" si="713"/>
        <v>1106</v>
      </c>
      <c r="H4348" s="237" t="s">
        <v>18318</v>
      </c>
      <c r="I4348" s="237" t="str">
        <f t="shared" si="714"/>
        <v>仙台市太白区柳生四丁目４番12号　Y４ビル３階</v>
      </c>
      <c r="J4348" s="237" t="s">
        <v>18319</v>
      </c>
      <c r="K4348" s="237" t="s">
        <v>18320</v>
      </c>
      <c r="L4348" s="237" t="s">
        <v>901</v>
      </c>
      <c r="M4348" s="237" t="s">
        <v>2264</v>
      </c>
      <c r="N4348" s="237" t="s">
        <v>18321</v>
      </c>
      <c r="O4348" s="237" t="s">
        <v>18322</v>
      </c>
      <c r="P4348" s="237" t="s">
        <v>12475</v>
      </c>
      <c r="Q4348" s="237" t="s">
        <v>8511</v>
      </c>
      <c r="R4348" s="237" t="s">
        <v>18323</v>
      </c>
      <c r="S4348" s="237" t="s">
        <v>18319</v>
      </c>
      <c r="T4348" s="237" t="s">
        <v>18320</v>
      </c>
      <c r="U4348" s="237" t="s">
        <v>18324</v>
      </c>
      <c r="V4348" s="237" t="s">
        <v>114</v>
      </c>
      <c r="W4348" s="237"/>
      <c r="X4348" s="237"/>
      <c r="Y4348" s="237" t="s">
        <v>18321</v>
      </c>
      <c r="Z4348" s="237" t="s">
        <v>18322</v>
      </c>
      <c r="AA4348" s="237" t="str">
        <f t="shared" si="715"/>
        <v>ウ゛ォスクオーレ</v>
      </c>
      <c r="AB4348" s="237" t="s">
        <v>12475</v>
      </c>
      <c r="AC4348" s="237" t="str">
        <f t="shared" si="716"/>
        <v>981</v>
      </c>
      <c r="AD4348" s="237" t="str">
        <f t="shared" si="717"/>
        <v>8007</v>
      </c>
      <c r="AE4348" s="237" t="s">
        <v>8511</v>
      </c>
      <c r="AF4348" s="237" t="s">
        <v>18323</v>
      </c>
      <c r="AG4348" s="237" t="str">
        <f t="shared" si="718"/>
        <v>仙台市泉区虹の丘一丁目16番11号</v>
      </c>
      <c r="AH4348" s="237" t="s">
        <v>18319</v>
      </c>
      <c r="AI4348" s="237" t="s">
        <v>18320</v>
      </c>
      <c r="AJ4348" s="237" t="s">
        <v>260</v>
      </c>
    </row>
    <row r="4349" spans="1:36">
      <c r="A4349" s="237" t="str">
        <f t="shared" si="710"/>
        <v>0455410720児童発達支援</v>
      </c>
      <c r="B4349" s="237" t="s">
        <v>16309</v>
      </c>
      <c r="C4349" s="237" t="s">
        <v>16310</v>
      </c>
      <c r="D4349" s="240" t="str">
        <f t="shared" si="711"/>
        <v>カブシキガイシャヒヨコフォレスト</v>
      </c>
      <c r="E4349" s="237" t="s">
        <v>2279</v>
      </c>
      <c r="F4349" s="237" t="str">
        <f t="shared" si="712"/>
        <v>989</v>
      </c>
      <c r="G4349" s="237" t="str">
        <f t="shared" si="713"/>
        <v>2432</v>
      </c>
      <c r="H4349" s="237" t="s">
        <v>2280</v>
      </c>
      <c r="I4349" s="237" t="str">
        <f t="shared" si="714"/>
        <v>岩沼市中央三丁目２番３号</v>
      </c>
      <c r="J4349" s="237" t="s">
        <v>18036</v>
      </c>
      <c r="K4349" s="237" t="s">
        <v>18037</v>
      </c>
      <c r="L4349" s="237" t="s">
        <v>339</v>
      </c>
      <c r="M4349" s="237" t="s">
        <v>16312</v>
      </c>
      <c r="N4349" s="237" t="s">
        <v>18325</v>
      </c>
      <c r="O4349" s="237" t="s">
        <v>18326</v>
      </c>
      <c r="P4349" s="237" t="s">
        <v>11147</v>
      </c>
      <c r="Q4349" s="237" t="s">
        <v>7382</v>
      </c>
      <c r="R4349" s="237" t="s">
        <v>18327</v>
      </c>
      <c r="S4349" s="237" t="s">
        <v>18328</v>
      </c>
      <c r="T4349" s="237" t="s">
        <v>18267</v>
      </c>
      <c r="U4349" s="237" t="s">
        <v>18329</v>
      </c>
      <c r="V4349" s="237" t="s">
        <v>112</v>
      </c>
      <c r="W4349" s="237" t="s">
        <v>15933</v>
      </c>
      <c r="X4349" s="237"/>
      <c r="Y4349" s="237" t="s">
        <v>18325</v>
      </c>
      <c r="Z4349" s="237" t="s">
        <v>18326</v>
      </c>
      <c r="AA4349" s="237" t="str">
        <f t="shared" si="715"/>
        <v>チルハピスポーツ　トミザワキョウシツ</v>
      </c>
      <c r="AB4349" s="237" t="s">
        <v>11147</v>
      </c>
      <c r="AC4349" s="237" t="str">
        <f t="shared" si="716"/>
        <v>982</v>
      </c>
      <c r="AD4349" s="237" t="str">
        <f t="shared" si="717"/>
        <v>0014</v>
      </c>
      <c r="AE4349" s="237" t="s">
        <v>7382</v>
      </c>
      <c r="AF4349" s="237" t="s">
        <v>18327</v>
      </c>
      <c r="AG4349" s="237" t="str">
        <f t="shared" si="718"/>
        <v>仙台市太白区大野田四丁目20番地の14　ＩＭＧビル102</v>
      </c>
      <c r="AH4349" s="237" t="s">
        <v>18328</v>
      </c>
      <c r="AI4349" s="237" t="s">
        <v>18267</v>
      </c>
      <c r="AJ4349" s="237" t="s">
        <v>260</v>
      </c>
    </row>
    <row r="4350" spans="1:36">
      <c r="A4350" s="237" t="str">
        <f t="shared" si="710"/>
        <v>0455410720放課後等デイサービス</v>
      </c>
      <c r="B4350" s="237" t="s">
        <v>16309</v>
      </c>
      <c r="C4350" s="237" t="s">
        <v>16310</v>
      </c>
      <c r="D4350" s="240" t="str">
        <f t="shared" si="711"/>
        <v>カブシキガイシャヒヨコフォレスト</v>
      </c>
      <c r="E4350" s="237" t="s">
        <v>2279</v>
      </c>
      <c r="F4350" s="237" t="str">
        <f t="shared" si="712"/>
        <v>989</v>
      </c>
      <c r="G4350" s="237" t="str">
        <f t="shared" si="713"/>
        <v>2432</v>
      </c>
      <c r="H4350" s="237" t="s">
        <v>2280</v>
      </c>
      <c r="I4350" s="237" t="str">
        <f t="shared" si="714"/>
        <v>岩沼市中央三丁目２番３号</v>
      </c>
      <c r="J4350" s="237" t="s">
        <v>18036</v>
      </c>
      <c r="K4350" s="237" t="s">
        <v>18037</v>
      </c>
      <c r="L4350" s="237" t="s">
        <v>339</v>
      </c>
      <c r="M4350" s="237" t="s">
        <v>16312</v>
      </c>
      <c r="N4350" s="237" t="s">
        <v>18325</v>
      </c>
      <c r="O4350" s="237" t="s">
        <v>18326</v>
      </c>
      <c r="P4350" s="237" t="s">
        <v>11147</v>
      </c>
      <c r="Q4350" s="237" t="s">
        <v>7382</v>
      </c>
      <c r="R4350" s="237" t="s">
        <v>18327</v>
      </c>
      <c r="S4350" s="237" t="s">
        <v>18328</v>
      </c>
      <c r="T4350" s="237" t="s">
        <v>18267</v>
      </c>
      <c r="U4350" s="237" t="s">
        <v>18329</v>
      </c>
      <c r="V4350" s="237" t="s">
        <v>114</v>
      </c>
      <c r="W4350" s="237"/>
      <c r="X4350" s="237"/>
      <c r="Y4350" s="237" t="s">
        <v>18325</v>
      </c>
      <c r="Z4350" s="237" t="s">
        <v>18326</v>
      </c>
      <c r="AA4350" s="237" t="str">
        <f t="shared" si="715"/>
        <v>チルハピスポーツ　トミザワキョウシツ</v>
      </c>
      <c r="AB4350" s="237" t="s">
        <v>11147</v>
      </c>
      <c r="AC4350" s="237" t="str">
        <f t="shared" si="716"/>
        <v>982</v>
      </c>
      <c r="AD4350" s="237" t="str">
        <f t="shared" si="717"/>
        <v>0014</v>
      </c>
      <c r="AE4350" s="237" t="s">
        <v>7382</v>
      </c>
      <c r="AF4350" s="237" t="s">
        <v>18327</v>
      </c>
      <c r="AG4350" s="237" t="str">
        <f t="shared" si="718"/>
        <v>仙台市太白区大野田四丁目20番地の14　ＩＭＧビル102</v>
      </c>
      <c r="AH4350" s="237" t="s">
        <v>18328</v>
      </c>
      <c r="AI4350" s="237" t="s">
        <v>18267</v>
      </c>
      <c r="AJ4350" s="237" t="s">
        <v>260</v>
      </c>
    </row>
    <row r="4351" spans="1:36">
      <c r="A4351" s="237" t="str">
        <f t="shared" si="710"/>
        <v>0455410738児童発達支援</v>
      </c>
      <c r="B4351" s="237" t="s">
        <v>3332</v>
      </c>
      <c r="C4351" s="237" t="s">
        <v>3333</v>
      </c>
      <c r="D4351" s="240" t="str">
        <f t="shared" si="711"/>
        <v>カブシキガイシャヒヨコノミライ</v>
      </c>
      <c r="E4351" s="237" t="s">
        <v>2279</v>
      </c>
      <c r="F4351" s="237" t="str">
        <f t="shared" si="712"/>
        <v>989</v>
      </c>
      <c r="G4351" s="237" t="str">
        <f t="shared" si="713"/>
        <v>2432</v>
      </c>
      <c r="H4351" s="237" t="s">
        <v>2280</v>
      </c>
      <c r="I4351" s="237" t="str">
        <f t="shared" si="714"/>
        <v>岩沼市中央三丁目２番３号</v>
      </c>
      <c r="J4351" s="237" t="s">
        <v>17488</v>
      </c>
      <c r="K4351" s="237" t="s">
        <v>17489</v>
      </c>
      <c r="L4351" s="237" t="s">
        <v>339</v>
      </c>
      <c r="M4351" s="237" t="s">
        <v>3337</v>
      </c>
      <c r="N4351" s="237" t="s">
        <v>18269</v>
      </c>
      <c r="O4351" s="237" t="s">
        <v>18270</v>
      </c>
      <c r="P4351" s="237" t="s">
        <v>11091</v>
      </c>
      <c r="Q4351" s="237" t="s">
        <v>7382</v>
      </c>
      <c r="R4351" s="237" t="s">
        <v>18330</v>
      </c>
      <c r="S4351" s="237" t="s">
        <v>18275</v>
      </c>
      <c r="T4351" s="237" t="s">
        <v>18267</v>
      </c>
      <c r="U4351" s="237" t="s">
        <v>18331</v>
      </c>
      <c r="V4351" s="237" t="s">
        <v>112</v>
      </c>
      <c r="W4351" s="237" t="s">
        <v>15933</v>
      </c>
      <c r="X4351" s="237"/>
      <c r="Y4351" s="237" t="s">
        <v>18269</v>
      </c>
      <c r="Z4351" s="237" t="s">
        <v>18270</v>
      </c>
      <c r="AA4351" s="237" t="str">
        <f t="shared" si="715"/>
        <v>チルハピ　ナガマチミナミキョウシツ</v>
      </c>
      <c r="AB4351" s="237" t="s">
        <v>11091</v>
      </c>
      <c r="AC4351" s="237" t="str">
        <f t="shared" si="716"/>
        <v>982</v>
      </c>
      <c r="AD4351" s="237" t="str">
        <f t="shared" si="717"/>
        <v>0012</v>
      </c>
      <c r="AE4351" s="237" t="s">
        <v>7382</v>
      </c>
      <c r="AF4351" s="237" t="s">
        <v>18330</v>
      </c>
      <c r="AG4351" s="237" t="str">
        <f t="shared" si="718"/>
        <v>仙台市太白区長町南一丁目10番１号　啓陽ビル１Ｆ</v>
      </c>
      <c r="AH4351" s="237" t="s">
        <v>18275</v>
      </c>
      <c r="AI4351" s="237" t="s">
        <v>18267</v>
      </c>
      <c r="AJ4351" s="237" t="s">
        <v>260</v>
      </c>
    </row>
    <row r="4352" spans="1:36">
      <c r="A4352" s="237" t="str">
        <f t="shared" si="710"/>
        <v>0455410738放課後等デイサービス</v>
      </c>
      <c r="B4352" s="237" t="s">
        <v>3332</v>
      </c>
      <c r="C4352" s="237" t="s">
        <v>3333</v>
      </c>
      <c r="D4352" s="240" t="str">
        <f t="shared" si="711"/>
        <v>カブシキガイシャヒヨコノミライ</v>
      </c>
      <c r="E4352" s="237" t="s">
        <v>2279</v>
      </c>
      <c r="F4352" s="237" t="str">
        <f t="shared" si="712"/>
        <v>989</v>
      </c>
      <c r="G4352" s="237" t="str">
        <f t="shared" si="713"/>
        <v>2432</v>
      </c>
      <c r="H4352" s="237" t="s">
        <v>2280</v>
      </c>
      <c r="I4352" s="237" t="str">
        <f t="shared" si="714"/>
        <v>岩沼市中央三丁目２番３号</v>
      </c>
      <c r="J4352" s="237" t="s">
        <v>17488</v>
      </c>
      <c r="K4352" s="237" t="s">
        <v>17489</v>
      </c>
      <c r="L4352" s="237" t="s">
        <v>339</v>
      </c>
      <c r="M4352" s="237" t="s">
        <v>3337</v>
      </c>
      <c r="N4352" s="237" t="s">
        <v>18269</v>
      </c>
      <c r="O4352" s="237" t="s">
        <v>18270</v>
      </c>
      <c r="P4352" s="237" t="s">
        <v>11091</v>
      </c>
      <c r="Q4352" s="237" t="s">
        <v>7382</v>
      </c>
      <c r="R4352" s="237" t="s">
        <v>18330</v>
      </c>
      <c r="S4352" s="237" t="s">
        <v>18275</v>
      </c>
      <c r="T4352" s="237" t="s">
        <v>18267</v>
      </c>
      <c r="U4352" s="237" t="s">
        <v>18331</v>
      </c>
      <c r="V4352" s="237" t="s">
        <v>114</v>
      </c>
      <c r="W4352" s="237"/>
      <c r="X4352" s="237"/>
      <c r="Y4352" s="237" t="s">
        <v>18269</v>
      </c>
      <c r="Z4352" s="237" t="s">
        <v>18270</v>
      </c>
      <c r="AA4352" s="237" t="str">
        <f t="shared" si="715"/>
        <v>チルハピ　ナガマチミナミキョウシツ</v>
      </c>
      <c r="AB4352" s="237" t="s">
        <v>11091</v>
      </c>
      <c r="AC4352" s="237" t="str">
        <f t="shared" si="716"/>
        <v>982</v>
      </c>
      <c r="AD4352" s="237" t="str">
        <f t="shared" si="717"/>
        <v>0012</v>
      </c>
      <c r="AE4352" s="237" t="s">
        <v>7382</v>
      </c>
      <c r="AF4352" s="237" t="s">
        <v>18330</v>
      </c>
      <c r="AG4352" s="237" t="str">
        <f t="shared" si="718"/>
        <v>仙台市太白区長町南一丁目10番１号　啓陽ビル１Ｆ</v>
      </c>
      <c r="AH4352" s="237" t="s">
        <v>18275</v>
      </c>
      <c r="AI4352" s="237" t="s">
        <v>18267</v>
      </c>
      <c r="AJ4352" s="237" t="s">
        <v>260</v>
      </c>
    </row>
    <row r="4353" spans="1:36">
      <c r="A4353" s="237" t="str">
        <f t="shared" si="710"/>
        <v>0455410746放課後等デイサービス</v>
      </c>
      <c r="B4353" s="237" t="s">
        <v>16263</v>
      </c>
      <c r="C4353" s="237" t="s">
        <v>16264</v>
      </c>
      <c r="D4353" s="240" t="str">
        <f t="shared" si="711"/>
        <v>イッパンシャダンホウジンライトハウス</v>
      </c>
      <c r="E4353" s="237" t="s">
        <v>2130</v>
      </c>
      <c r="F4353" s="237" t="str">
        <f t="shared" si="712"/>
        <v>981</v>
      </c>
      <c r="G4353" s="237" t="str">
        <f t="shared" si="713"/>
        <v>1224</v>
      </c>
      <c r="H4353" s="237" t="s">
        <v>18332</v>
      </c>
      <c r="I4353" s="237" t="str">
        <f t="shared" si="714"/>
        <v>名取市増田三丁目３-10-26-101</v>
      </c>
      <c r="J4353" s="237" t="s">
        <v>16273</v>
      </c>
      <c r="K4353" s="237" t="s">
        <v>16274</v>
      </c>
      <c r="L4353" s="237" t="s">
        <v>901</v>
      </c>
      <c r="M4353" s="237" t="s">
        <v>16268</v>
      </c>
      <c r="N4353" s="237" t="s">
        <v>18333</v>
      </c>
      <c r="O4353" s="237" t="s">
        <v>18334</v>
      </c>
      <c r="P4353" s="237" t="s">
        <v>11373</v>
      </c>
      <c r="Q4353" s="237" t="s">
        <v>7382</v>
      </c>
      <c r="R4353" s="237" t="s">
        <v>18335</v>
      </c>
      <c r="S4353" s="237" t="s">
        <v>16273</v>
      </c>
      <c r="T4353" s="237" t="s">
        <v>16274</v>
      </c>
      <c r="U4353" s="237" t="s">
        <v>18336</v>
      </c>
      <c r="V4353" s="237" t="s">
        <v>114</v>
      </c>
      <c r="W4353" s="237"/>
      <c r="X4353" s="237"/>
      <c r="Y4353" s="237" t="s">
        <v>18333</v>
      </c>
      <c r="Z4353" s="237" t="s">
        <v>18334</v>
      </c>
      <c r="AA4353" s="237" t="str">
        <f t="shared" si="715"/>
        <v>ライトハウスミナミセンダイ</v>
      </c>
      <c r="AB4353" s="237" t="s">
        <v>11373</v>
      </c>
      <c r="AC4353" s="237" t="str">
        <f t="shared" si="716"/>
        <v>981</v>
      </c>
      <c r="AD4353" s="237" t="str">
        <f t="shared" si="717"/>
        <v>1105</v>
      </c>
      <c r="AE4353" s="237" t="s">
        <v>7382</v>
      </c>
      <c r="AF4353" s="237" t="s">
        <v>18335</v>
      </c>
      <c r="AG4353" s="237" t="str">
        <f t="shared" si="718"/>
        <v>仙台市太白区西中田六丁目４番54号</v>
      </c>
      <c r="AH4353" s="237" t="s">
        <v>16273</v>
      </c>
      <c r="AI4353" s="237" t="s">
        <v>16274</v>
      </c>
      <c r="AJ4353" s="237" t="s">
        <v>260</v>
      </c>
    </row>
    <row r="4354" spans="1:36">
      <c r="A4354" s="237" t="str">
        <f t="shared" si="710"/>
        <v>0455410753児童発達支援</v>
      </c>
      <c r="B4354" s="237" t="s">
        <v>18337</v>
      </c>
      <c r="C4354" s="237" t="s">
        <v>18338</v>
      </c>
      <c r="D4354" s="240" t="str">
        <f t="shared" si="711"/>
        <v>イッパンシャダンホウジンミヤハラフクシカイ</v>
      </c>
      <c r="E4354" s="237" t="s">
        <v>11116</v>
      </c>
      <c r="F4354" s="237" t="str">
        <f t="shared" si="712"/>
        <v>982</v>
      </c>
      <c r="G4354" s="237" t="str">
        <f t="shared" si="713"/>
        <v>0804</v>
      </c>
      <c r="H4354" s="237" t="s">
        <v>11117</v>
      </c>
      <c r="I4354" s="237" t="str">
        <f t="shared" si="714"/>
        <v>仙台市太白区鈎取字御堂平38番地</v>
      </c>
      <c r="J4354" s="237" t="s">
        <v>18339</v>
      </c>
      <c r="K4354" s="237" t="s">
        <v>18340</v>
      </c>
      <c r="L4354" s="237" t="s">
        <v>901</v>
      </c>
      <c r="M4354" s="237" t="s">
        <v>18341</v>
      </c>
      <c r="N4354" s="237" t="s">
        <v>18342</v>
      </c>
      <c r="O4354" s="237" t="s">
        <v>18343</v>
      </c>
      <c r="P4354" s="237" t="s">
        <v>11091</v>
      </c>
      <c r="Q4354" s="237" t="s">
        <v>7382</v>
      </c>
      <c r="R4354" s="237" t="s">
        <v>18344</v>
      </c>
      <c r="S4354" s="237" t="s">
        <v>18345</v>
      </c>
      <c r="T4354" s="237" t="s">
        <v>18346</v>
      </c>
      <c r="U4354" s="237" t="s">
        <v>18347</v>
      </c>
      <c r="V4354" s="237" t="s">
        <v>112</v>
      </c>
      <c r="W4354" s="237" t="s">
        <v>15933</v>
      </c>
      <c r="X4354" s="237"/>
      <c r="Y4354" s="237" t="s">
        <v>18342</v>
      </c>
      <c r="Z4354" s="237" t="s">
        <v>18343</v>
      </c>
      <c r="AA4354" s="237" t="str">
        <f t="shared" si="715"/>
        <v>ブライトセンダイ</v>
      </c>
      <c r="AB4354" s="237" t="s">
        <v>11091</v>
      </c>
      <c r="AC4354" s="237" t="str">
        <f t="shared" si="716"/>
        <v>982</v>
      </c>
      <c r="AD4354" s="237" t="str">
        <f t="shared" si="717"/>
        <v>0012</v>
      </c>
      <c r="AE4354" s="237" t="s">
        <v>7382</v>
      </c>
      <c r="AF4354" s="237" t="s">
        <v>18344</v>
      </c>
      <c r="AG4354" s="237" t="str">
        <f t="shared" si="718"/>
        <v>仙台市太白区長町南四丁目５番28号　長町南パークホームズ104</v>
      </c>
      <c r="AH4354" s="237" t="s">
        <v>18345</v>
      </c>
      <c r="AI4354" s="237" t="s">
        <v>18346</v>
      </c>
      <c r="AJ4354" s="237" t="s">
        <v>260</v>
      </c>
    </row>
    <row r="4355" spans="1:36">
      <c r="A4355" s="237" t="str">
        <f t="shared" si="710"/>
        <v>0455410753放課後等デイサービス</v>
      </c>
      <c r="B4355" s="237" t="s">
        <v>18337</v>
      </c>
      <c r="C4355" s="237" t="s">
        <v>18338</v>
      </c>
      <c r="D4355" s="240" t="str">
        <f t="shared" si="711"/>
        <v>イッパンシャダンホウジンミヤハラフクシカイ</v>
      </c>
      <c r="E4355" s="237" t="s">
        <v>11116</v>
      </c>
      <c r="F4355" s="237" t="str">
        <f t="shared" si="712"/>
        <v>982</v>
      </c>
      <c r="G4355" s="237" t="str">
        <f t="shared" si="713"/>
        <v>0804</v>
      </c>
      <c r="H4355" s="237" t="s">
        <v>11117</v>
      </c>
      <c r="I4355" s="237" t="str">
        <f t="shared" si="714"/>
        <v>仙台市太白区鈎取字御堂平38番地</v>
      </c>
      <c r="J4355" s="237" t="s">
        <v>18339</v>
      </c>
      <c r="K4355" s="237" t="s">
        <v>18340</v>
      </c>
      <c r="L4355" s="237" t="s">
        <v>901</v>
      </c>
      <c r="M4355" s="237" t="s">
        <v>18341</v>
      </c>
      <c r="N4355" s="237" t="s">
        <v>18342</v>
      </c>
      <c r="O4355" s="237" t="s">
        <v>18343</v>
      </c>
      <c r="P4355" s="237" t="s">
        <v>11091</v>
      </c>
      <c r="Q4355" s="237" t="s">
        <v>7382</v>
      </c>
      <c r="R4355" s="237" t="s">
        <v>18344</v>
      </c>
      <c r="S4355" s="237" t="s">
        <v>18345</v>
      </c>
      <c r="T4355" s="237" t="s">
        <v>18346</v>
      </c>
      <c r="U4355" s="237" t="s">
        <v>18347</v>
      </c>
      <c r="V4355" s="237" t="s">
        <v>114</v>
      </c>
      <c r="W4355" s="237"/>
      <c r="X4355" s="237"/>
      <c r="Y4355" s="237" t="s">
        <v>18342</v>
      </c>
      <c r="Z4355" s="237" t="s">
        <v>18343</v>
      </c>
      <c r="AA4355" s="237" t="str">
        <f t="shared" si="715"/>
        <v>ブライトセンダイ</v>
      </c>
      <c r="AB4355" s="237" t="s">
        <v>11091</v>
      </c>
      <c r="AC4355" s="237" t="str">
        <f t="shared" si="716"/>
        <v>982</v>
      </c>
      <c r="AD4355" s="237" t="str">
        <f t="shared" si="717"/>
        <v>0012</v>
      </c>
      <c r="AE4355" s="237" t="s">
        <v>7382</v>
      </c>
      <c r="AF4355" s="237" t="s">
        <v>18344</v>
      </c>
      <c r="AG4355" s="237" t="str">
        <f t="shared" si="718"/>
        <v>仙台市太白区長町南四丁目５番28号　長町南パークホームズ104</v>
      </c>
      <c r="AH4355" s="237" t="s">
        <v>18345</v>
      </c>
      <c r="AI4355" s="237" t="s">
        <v>18346</v>
      </c>
      <c r="AJ4355" s="237" t="s">
        <v>260</v>
      </c>
    </row>
    <row r="4356" spans="1:36">
      <c r="A4356" s="237" t="str">
        <f t="shared" si="710"/>
        <v>0455410761児童発達支援</v>
      </c>
      <c r="B4356" s="237" t="s">
        <v>2744</v>
      </c>
      <c r="C4356" s="237" t="s">
        <v>8369</v>
      </c>
      <c r="D4356" s="240" t="str">
        <f t="shared" si="711"/>
        <v>カブシキガイシャミツイ</v>
      </c>
      <c r="E4356" s="237" t="s">
        <v>7381</v>
      </c>
      <c r="F4356" s="237" t="str">
        <f t="shared" si="712"/>
        <v>982</v>
      </c>
      <c r="G4356" s="237" t="str">
        <f t="shared" si="713"/>
        <v>0011</v>
      </c>
      <c r="H4356" s="237" t="s">
        <v>15832</v>
      </c>
      <c r="I4356" s="237" t="str">
        <f t="shared" si="714"/>
        <v>仙台市太白区長町七丁目19番39号　COMビル101</v>
      </c>
      <c r="J4356" s="237" t="s">
        <v>2748</v>
      </c>
      <c r="K4356" s="237" t="s">
        <v>2749</v>
      </c>
      <c r="L4356" s="237" t="s">
        <v>339</v>
      </c>
      <c r="M4356" s="237" t="s">
        <v>2750</v>
      </c>
      <c r="N4356" s="237" t="s">
        <v>18348</v>
      </c>
      <c r="O4356" s="237" t="s">
        <v>18349</v>
      </c>
      <c r="P4356" s="237" t="s">
        <v>11091</v>
      </c>
      <c r="Q4356" s="237" t="s">
        <v>7382</v>
      </c>
      <c r="R4356" s="237" t="s">
        <v>18350</v>
      </c>
      <c r="S4356" s="237" t="s">
        <v>18351</v>
      </c>
      <c r="T4356" s="237" t="s">
        <v>18352</v>
      </c>
      <c r="U4356" s="237" t="s">
        <v>18353</v>
      </c>
      <c r="V4356" s="237" t="s">
        <v>112</v>
      </c>
      <c r="W4356" s="237" t="s">
        <v>15933</v>
      </c>
      <c r="X4356" s="237"/>
      <c r="Y4356" s="237" t="s">
        <v>18348</v>
      </c>
      <c r="Z4356" s="237" t="s">
        <v>18349</v>
      </c>
      <c r="AA4356" s="237" t="str">
        <f t="shared" si="715"/>
        <v>リッキーガーデンナガマチミナミ</v>
      </c>
      <c r="AB4356" s="237" t="s">
        <v>11091</v>
      </c>
      <c r="AC4356" s="237" t="str">
        <f t="shared" si="716"/>
        <v>982</v>
      </c>
      <c r="AD4356" s="237" t="str">
        <f t="shared" si="717"/>
        <v>0012</v>
      </c>
      <c r="AE4356" s="237" t="s">
        <v>7382</v>
      </c>
      <c r="AF4356" s="237" t="s">
        <v>18350</v>
      </c>
      <c r="AG4356" s="237" t="str">
        <f t="shared" si="718"/>
        <v>仙台市太白区長町南三丁目３番36号　Ｋビルド２階202</v>
      </c>
      <c r="AH4356" s="237" t="s">
        <v>18351</v>
      </c>
      <c r="AI4356" s="237" t="s">
        <v>18352</v>
      </c>
      <c r="AJ4356" s="237" t="s">
        <v>260</v>
      </c>
    </row>
    <row r="4357" spans="1:36">
      <c r="A4357" s="237" t="str">
        <f t="shared" si="710"/>
        <v>0455410761放課後等デイサービス</v>
      </c>
      <c r="B4357" s="237" t="s">
        <v>2744</v>
      </c>
      <c r="C4357" s="237" t="s">
        <v>8369</v>
      </c>
      <c r="D4357" s="240" t="str">
        <f t="shared" si="711"/>
        <v>カブシキガイシャミツイ</v>
      </c>
      <c r="E4357" s="237" t="s">
        <v>7381</v>
      </c>
      <c r="F4357" s="237" t="str">
        <f t="shared" si="712"/>
        <v>982</v>
      </c>
      <c r="G4357" s="237" t="str">
        <f t="shared" si="713"/>
        <v>0011</v>
      </c>
      <c r="H4357" s="237" t="s">
        <v>15832</v>
      </c>
      <c r="I4357" s="237" t="str">
        <f t="shared" si="714"/>
        <v>仙台市太白区長町七丁目19番39号　COMビル101</v>
      </c>
      <c r="J4357" s="237" t="s">
        <v>2748</v>
      </c>
      <c r="K4357" s="237" t="s">
        <v>2749</v>
      </c>
      <c r="L4357" s="237" t="s">
        <v>339</v>
      </c>
      <c r="M4357" s="237" t="s">
        <v>2750</v>
      </c>
      <c r="N4357" s="237" t="s">
        <v>18348</v>
      </c>
      <c r="O4357" s="237" t="s">
        <v>18349</v>
      </c>
      <c r="P4357" s="237" t="s">
        <v>11091</v>
      </c>
      <c r="Q4357" s="237" t="s">
        <v>7382</v>
      </c>
      <c r="R4357" s="237" t="s">
        <v>18350</v>
      </c>
      <c r="S4357" s="237" t="s">
        <v>18351</v>
      </c>
      <c r="T4357" s="237" t="s">
        <v>18352</v>
      </c>
      <c r="U4357" s="237" t="s">
        <v>18353</v>
      </c>
      <c r="V4357" s="237" t="s">
        <v>114</v>
      </c>
      <c r="W4357" s="237"/>
      <c r="X4357" s="237"/>
      <c r="Y4357" s="237" t="s">
        <v>18348</v>
      </c>
      <c r="Z4357" s="237" t="s">
        <v>18349</v>
      </c>
      <c r="AA4357" s="237" t="str">
        <f t="shared" si="715"/>
        <v>リッキーガーデンナガマチミナミ</v>
      </c>
      <c r="AB4357" s="237" t="s">
        <v>11091</v>
      </c>
      <c r="AC4357" s="237" t="str">
        <f t="shared" si="716"/>
        <v>982</v>
      </c>
      <c r="AD4357" s="237" t="str">
        <f t="shared" si="717"/>
        <v>0012</v>
      </c>
      <c r="AE4357" s="237" t="s">
        <v>7382</v>
      </c>
      <c r="AF4357" s="237" t="s">
        <v>18350</v>
      </c>
      <c r="AG4357" s="237" t="str">
        <f t="shared" si="718"/>
        <v>仙台市太白区長町南三丁目３番36号　Ｋビルド２階202</v>
      </c>
      <c r="AH4357" s="237" t="s">
        <v>18351</v>
      </c>
      <c r="AI4357" s="237" t="s">
        <v>18352</v>
      </c>
      <c r="AJ4357" s="237" t="s">
        <v>260</v>
      </c>
    </row>
    <row r="4358" spans="1:36">
      <c r="A4358" s="237" t="str">
        <f t="shared" si="710"/>
        <v>0455410761保育所等訪問支援</v>
      </c>
      <c r="B4358" s="237" t="s">
        <v>2744</v>
      </c>
      <c r="C4358" s="237" t="s">
        <v>8369</v>
      </c>
      <c r="D4358" s="240" t="str">
        <f t="shared" si="711"/>
        <v>カブシキガイシャミツイ</v>
      </c>
      <c r="E4358" s="237" t="s">
        <v>7381</v>
      </c>
      <c r="F4358" s="237" t="str">
        <f t="shared" si="712"/>
        <v>982</v>
      </c>
      <c r="G4358" s="237" t="str">
        <f t="shared" si="713"/>
        <v>0011</v>
      </c>
      <c r="H4358" s="237" t="s">
        <v>15832</v>
      </c>
      <c r="I4358" s="237" t="str">
        <f t="shared" si="714"/>
        <v>仙台市太白区長町七丁目19番39号　COMビル101</v>
      </c>
      <c r="J4358" s="237" t="s">
        <v>2748</v>
      </c>
      <c r="K4358" s="237" t="s">
        <v>2749</v>
      </c>
      <c r="L4358" s="237" t="s">
        <v>339</v>
      </c>
      <c r="M4358" s="237" t="s">
        <v>2750</v>
      </c>
      <c r="N4358" s="237" t="s">
        <v>18348</v>
      </c>
      <c r="O4358" s="237" t="s">
        <v>18349</v>
      </c>
      <c r="P4358" s="237" t="s">
        <v>11091</v>
      </c>
      <c r="Q4358" s="237" t="s">
        <v>7382</v>
      </c>
      <c r="R4358" s="237" t="s">
        <v>18350</v>
      </c>
      <c r="S4358" s="237" t="s">
        <v>18351</v>
      </c>
      <c r="T4358" s="237" t="s">
        <v>18352</v>
      </c>
      <c r="U4358" s="237" t="s">
        <v>18353</v>
      </c>
      <c r="V4358" s="237" t="s">
        <v>116</v>
      </c>
      <c r="W4358" s="237"/>
      <c r="X4358" s="237"/>
      <c r="Y4358" s="237" t="s">
        <v>18348</v>
      </c>
      <c r="Z4358" s="237" t="s">
        <v>18349</v>
      </c>
      <c r="AA4358" s="237" t="str">
        <f t="shared" si="715"/>
        <v>リッキーガーデンナガマチミナミ</v>
      </c>
      <c r="AB4358" s="237" t="s">
        <v>11091</v>
      </c>
      <c r="AC4358" s="237" t="str">
        <f t="shared" si="716"/>
        <v>982</v>
      </c>
      <c r="AD4358" s="237" t="str">
        <f t="shared" si="717"/>
        <v>0012</v>
      </c>
      <c r="AE4358" s="237" t="s">
        <v>7382</v>
      </c>
      <c r="AF4358" s="237" t="s">
        <v>18350</v>
      </c>
      <c r="AG4358" s="237" t="str">
        <f t="shared" si="718"/>
        <v>仙台市太白区長町南三丁目３番36号　Ｋビルド２階202</v>
      </c>
      <c r="AH4358" s="237" t="s">
        <v>18351</v>
      </c>
      <c r="AI4358" s="237" t="s">
        <v>18352</v>
      </c>
      <c r="AJ4358" s="237" t="s">
        <v>260</v>
      </c>
    </row>
    <row r="4359" spans="1:36">
      <c r="A4359" s="237" t="str">
        <f t="shared" si="710"/>
        <v>0455410779児童発達支援</v>
      </c>
      <c r="B4359" s="237" t="s">
        <v>18354</v>
      </c>
      <c r="C4359" s="237" t="s">
        <v>18355</v>
      </c>
      <c r="D4359" s="240" t="str">
        <f t="shared" si="711"/>
        <v>トクテイヒエイリカツドウホウジントキノヒカリ</v>
      </c>
      <c r="E4359" s="237" t="s">
        <v>7381</v>
      </c>
      <c r="F4359" s="237" t="str">
        <f t="shared" si="712"/>
        <v>982</v>
      </c>
      <c r="G4359" s="237" t="str">
        <f t="shared" si="713"/>
        <v>0011</v>
      </c>
      <c r="H4359" s="237" t="s">
        <v>18356</v>
      </c>
      <c r="I4359" s="237" t="str">
        <f t="shared" si="714"/>
        <v>仙台市太白区長町五丁目９番13号　２階</v>
      </c>
      <c r="J4359" s="237" t="s">
        <v>18357</v>
      </c>
      <c r="K4359" s="237" t="s">
        <v>18358</v>
      </c>
      <c r="L4359" s="237" t="s">
        <v>1466</v>
      </c>
      <c r="M4359" s="237" t="s">
        <v>18359</v>
      </c>
      <c r="N4359" s="237" t="s">
        <v>18360</v>
      </c>
      <c r="O4359" s="237" t="s">
        <v>18361</v>
      </c>
      <c r="P4359" s="237" t="s">
        <v>7381</v>
      </c>
      <c r="Q4359" s="237" t="s">
        <v>7382</v>
      </c>
      <c r="R4359" s="237" t="s">
        <v>18356</v>
      </c>
      <c r="S4359" s="237" t="s">
        <v>18357</v>
      </c>
      <c r="T4359" s="237" t="s">
        <v>18358</v>
      </c>
      <c r="U4359" s="237" t="s">
        <v>18362</v>
      </c>
      <c r="V4359" s="237" t="s">
        <v>112</v>
      </c>
      <c r="W4359" s="237" t="s">
        <v>15933</v>
      </c>
      <c r="X4359" s="237"/>
      <c r="Y4359" s="237" t="s">
        <v>18360</v>
      </c>
      <c r="Z4359" s="237" t="s">
        <v>18361</v>
      </c>
      <c r="AA4359" s="237" t="str">
        <f t="shared" si="715"/>
        <v>トキノヒカリ</v>
      </c>
      <c r="AB4359" s="237" t="s">
        <v>7381</v>
      </c>
      <c r="AC4359" s="237" t="str">
        <f t="shared" si="716"/>
        <v>982</v>
      </c>
      <c r="AD4359" s="237" t="str">
        <f t="shared" si="717"/>
        <v>0011</v>
      </c>
      <c r="AE4359" s="237" t="s">
        <v>7382</v>
      </c>
      <c r="AF4359" s="237" t="s">
        <v>18356</v>
      </c>
      <c r="AG4359" s="237" t="str">
        <f t="shared" si="718"/>
        <v>仙台市太白区長町五丁目９番13号　２階</v>
      </c>
      <c r="AH4359" s="237" t="s">
        <v>18357</v>
      </c>
      <c r="AI4359" s="237" t="s">
        <v>18358</v>
      </c>
      <c r="AJ4359" s="237" t="s">
        <v>260</v>
      </c>
    </row>
    <row r="4360" spans="1:36">
      <c r="A4360" s="237" t="str">
        <f t="shared" si="710"/>
        <v>0455410779放課後等デイサービス</v>
      </c>
      <c r="B4360" s="237" t="s">
        <v>18354</v>
      </c>
      <c r="C4360" s="237" t="s">
        <v>18355</v>
      </c>
      <c r="D4360" s="240" t="str">
        <f t="shared" si="711"/>
        <v>トクテイヒエイリカツドウホウジントキノヒカリ</v>
      </c>
      <c r="E4360" s="237" t="s">
        <v>7381</v>
      </c>
      <c r="F4360" s="237" t="str">
        <f t="shared" si="712"/>
        <v>982</v>
      </c>
      <c r="G4360" s="237" t="str">
        <f t="shared" si="713"/>
        <v>0011</v>
      </c>
      <c r="H4360" s="237" t="s">
        <v>18356</v>
      </c>
      <c r="I4360" s="237" t="str">
        <f t="shared" si="714"/>
        <v>仙台市太白区長町五丁目９番13号　２階</v>
      </c>
      <c r="J4360" s="237" t="s">
        <v>18357</v>
      </c>
      <c r="K4360" s="237" t="s">
        <v>18358</v>
      </c>
      <c r="L4360" s="237" t="s">
        <v>1466</v>
      </c>
      <c r="M4360" s="237" t="s">
        <v>18359</v>
      </c>
      <c r="N4360" s="237" t="s">
        <v>18360</v>
      </c>
      <c r="O4360" s="237" t="s">
        <v>18361</v>
      </c>
      <c r="P4360" s="237" t="s">
        <v>7381</v>
      </c>
      <c r="Q4360" s="237" t="s">
        <v>7382</v>
      </c>
      <c r="R4360" s="237" t="s">
        <v>18356</v>
      </c>
      <c r="S4360" s="237" t="s">
        <v>18357</v>
      </c>
      <c r="T4360" s="237" t="s">
        <v>18358</v>
      </c>
      <c r="U4360" s="237" t="s">
        <v>18362</v>
      </c>
      <c r="V4360" s="237" t="s">
        <v>114</v>
      </c>
      <c r="W4360" s="237"/>
      <c r="X4360" s="237"/>
      <c r="Y4360" s="237" t="s">
        <v>18360</v>
      </c>
      <c r="Z4360" s="237" t="s">
        <v>18361</v>
      </c>
      <c r="AA4360" s="237" t="str">
        <f t="shared" si="715"/>
        <v>トキノヒカリ</v>
      </c>
      <c r="AB4360" s="237" t="s">
        <v>7381</v>
      </c>
      <c r="AC4360" s="237" t="str">
        <f t="shared" si="716"/>
        <v>982</v>
      </c>
      <c r="AD4360" s="237" t="str">
        <f t="shared" si="717"/>
        <v>0011</v>
      </c>
      <c r="AE4360" s="237" t="s">
        <v>7382</v>
      </c>
      <c r="AF4360" s="237" t="s">
        <v>18356</v>
      </c>
      <c r="AG4360" s="237" t="str">
        <f t="shared" si="718"/>
        <v>仙台市太白区長町五丁目９番13号　２階</v>
      </c>
      <c r="AH4360" s="237" t="s">
        <v>18357</v>
      </c>
      <c r="AI4360" s="237" t="s">
        <v>18358</v>
      </c>
      <c r="AJ4360" s="237" t="s">
        <v>260</v>
      </c>
    </row>
    <row r="4361" spans="1:36">
      <c r="A4361" s="237" t="str">
        <f t="shared" si="710"/>
        <v>0455410787児童発達支援</v>
      </c>
      <c r="B4361" s="237" t="s">
        <v>18363</v>
      </c>
      <c r="C4361" s="237" t="s">
        <v>18364</v>
      </c>
      <c r="D4361" s="240" t="str">
        <f t="shared" si="711"/>
        <v>ノバホールディングスカブシキガイシャ</v>
      </c>
      <c r="E4361" s="237" t="s">
        <v>2804</v>
      </c>
      <c r="F4361" s="237" t="str">
        <f t="shared" si="712"/>
        <v>140</v>
      </c>
      <c r="G4361" s="237" t="str">
        <f t="shared" si="713"/>
        <v>0002</v>
      </c>
      <c r="H4361" s="237" t="s">
        <v>18365</v>
      </c>
      <c r="I4361" s="237" t="str">
        <f t="shared" si="714"/>
        <v>東京都品川区東品川二丁目３番12号</v>
      </c>
      <c r="J4361" s="237" t="s">
        <v>18366</v>
      </c>
      <c r="K4361" s="237" t="s">
        <v>18367</v>
      </c>
      <c r="L4361" s="237" t="s">
        <v>339</v>
      </c>
      <c r="M4361" s="237" t="s">
        <v>18368</v>
      </c>
      <c r="N4361" s="237" t="s">
        <v>18369</v>
      </c>
      <c r="O4361" s="237" t="s">
        <v>18370</v>
      </c>
      <c r="P4361" s="237" t="s">
        <v>18371</v>
      </c>
      <c r="Q4361" s="237" t="s">
        <v>7382</v>
      </c>
      <c r="R4361" s="237" t="s">
        <v>18372</v>
      </c>
      <c r="S4361" s="237" t="s">
        <v>18373</v>
      </c>
      <c r="T4361" s="237" t="s">
        <v>18374</v>
      </c>
      <c r="U4361" s="237" t="s">
        <v>18375</v>
      </c>
      <c r="V4361" s="237" t="s">
        <v>112</v>
      </c>
      <c r="W4361" s="237" t="s">
        <v>15933</v>
      </c>
      <c r="X4361" s="237"/>
      <c r="Y4361" s="237" t="s">
        <v>18369</v>
      </c>
      <c r="Z4361" s="237" t="s">
        <v>18370</v>
      </c>
      <c r="AA4361" s="237" t="str">
        <f t="shared" si="715"/>
        <v>プラスデイズセンダイトミザワコウ</v>
      </c>
      <c r="AB4361" s="237" t="s">
        <v>18371</v>
      </c>
      <c r="AC4361" s="237" t="str">
        <f t="shared" si="716"/>
        <v>982</v>
      </c>
      <c r="AD4361" s="237" t="str">
        <f t="shared" si="717"/>
        <v>0037</v>
      </c>
      <c r="AE4361" s="237" t="s">
        <v>7382</v>
      </c>
      <c r="AF4361" s="237" t="s">
        <v>18372</v>
      </c>
      <c r="AG4361" s="237" t="str">
        <f t="shared" si="718"/>
        <v>仙台市太白区富沢西二丁目17番地の21</v>
      </c>
      <c r="AH4361" s="237" t="s">
        <v>18373</v>
      </c>
      <c r="AI4361" s="237" t="s">
        <v>18374</v>
      </c>
      <c r="AJ4361" s="237" t="s">
        <v>260</v>
      </c>
    </row>
    <row r="4362" spans="1:36">
      <c r="A4362" s="237" t="str">
        <f t="shared" si="710"/>
        <v>0455410787放課後等デイサービス</v>
      </c>
      <c r="B4362" s="237" t="s">
        <v>18363</v>
      </c>
      <c r="C4362" s="237" t="s">
        <v>18364</v>
      </c>
      <c r="D4362" s="240" t="str">
        <f t="shared" si="711"/>
        <v>ノバホールディングスカブシキガイシャ</v>
      </c>
      <c r="E4362" s="237" t="s">
        <v>2804</v>
      </c>
      <c r="F4362" s="237" t="str">
        <f t="shared" si="712"/>
        <v>140</v>
      </c>
      <c r="G4362" s="237" t="str">
        <f t="shared" si="713"/>
        <v>0002</v>
      </c>
      <c r="H4362" s="237" t="s">
        <v>18365</v>
      </c>
      <c r="I4362" s="237" t="str">
        <f t="shared" si="714"/>
        <v>東京都品川区東品川二丁目３番12号</v>
      </c>
      <c r="J4362" s="237" t="s">
        <v>18366</v>
      </c>
      <c r="K4362" s="237" t="s">
        <v>18367</v>
      </c>
      <c r="L4362" s="237" t="s">
        <v>339</v>
      </c>
      <c r="M4362" s="237" t="s">
        <v>18368</v>
      </c>
      <c r="N4362" s="237" t="s">
        <v>18369</v>
      </c>
      <c r="O4362" s="237" t="s">
        <v>18370</v>
      </c>
      <c r="P4362" s="237" t="s">
        <v>18371</v>
      </c>
      <c r="Q4362" s="237" t="s">
        <v>7382</v>
      </c>
      <c r="R4362" s="237" t="s">
        <v>18372</v>
      </c>
      <c r="S4362" s="237" t="s">
        <v>18373</v>
      </c>
      <c r="T4362" s="237" t="s">
        <v>18374</v>
      </c>
      <c r="U4362" s="237" t="s">
        <v>18375</v>
      </c>
      <c r="V4362" s="237" t="s">
        <v>114</v>
      </c>
      <c r="W4362" s="237"/>
      <c r="X4362" s="237"/>
      <c r="Y4362" s="237" t="s">
        <v>18369</v>
      </c>
      <c r="Z4362" s="237" t="s">
        <v>18370</v>
      </c>
      <c r="AA4362" s="237" t="str">
        <f t="shared" si="715"/>
        <v>プラスデイズセンダイトミザワコウ</v>
      </c>
      <c r="AB4362" s="237" t="s">
        <v>18371</v>
      </c>
      <c r="AC4362" s="237" t="str">
        <f t="shared" si="716"/>
        <v>982</v>
      </c>
      <c r="AD4362" s="237" t="str">
        <f t="shared" si="717"/>
        <v>0037</v>
      </c>
      <c r="AE4362" s="237" t="s">
        <v>7382</v>
      </c>
      <c r="AF4362" s="237" t="s">
        <v>18372</v>
      </c>
      <c r="AG4362" s="237" t="str">
        <f t="shared" si="718"/>
        <v>仙台市太白区富沢西二丁目17番地の21</v>
      </c>
      <c r="AH4362" s="237" t="s">
        <v>18373</v>
      </c>
      <c r="AI4362" s="237" t="s">
        <v>18374</v>
      </c>
      <c r="AJ4362" s="237" t="s">
        <v>260</v>
      </c>
    </row>
    <row r="4363" spans="1:36">
      <c r="A4363" s="237" t="str">
        <f t="shared" si="710"/>
        <v>0455410795児童発達支援</v>
      </c>
      <c r="B4363" s="237" t="s">
        <v>15739</v>
      </c>
      <c r="C4363" s="237" t="s">
        <v>15740</v>
      </c>
      <c r="D4363" s="240" t="str">
        <f t="shared" si="711"/>
        <v>カブシキガイシャプリサート</v>
      </c>
      <c r="E4363" s="237" t="s">
        <v>10885</v>
      </c>
      <c r="F4363" s="237" t="str">
        <f t="shared" si="712"/>
        <v>984</v>
      </c>
      <c r="G4363" s="237" t="str">
        <f t="shared" si="713"/>
        <v>0835</v>
      </c>
      <c r="H4363" s="237" t="s">
        <v>15741</v>
      </c>
      <c r="I4363" s="237" t="str">
        <f t="shared" si="714"/>
        <v>仙台市若林区今泉一丁目６番２号</v>
      </c>
      <c r="J4363" s="237" t="s">
        <v>8158</v>
      </c>
      <c r="K4363" s="237" t="s">
        <v>15742</v>
      </c>
      <c r="L4363" s="237" t="s">
        <v>339</v>
      </c>
      <c r="M4363" s="237" t="s">
        <v>15743</v>
      </c>
      <c r="N4363" s="237" t="s">
        <v>18243</v>
      </c>
      <c r="O4363" s="237" t="s">
        <v>18244</v>
      </c>
      <c r="P4363" s="237" t="s">
        <v>9527</v>
      </c>
      <c r="Q4363" s="237" t="s">
        <v>7382</v>
      </c>
      <c r="R4363" s="237" t="s">
        <v>18245</v>
      </c>
      <c r="S4363" s="237" t="s">
        <v>18246</v>
      </c>
      <c r="T4363" s="237" t="s">
        <v>18247</v>
      </c>
      <c r="U4363" s="237" t="s">
        <v>18376</v>
      </c>
      <c r="V4363" s="237" t="s">
        <v>112</v>
      </c>
      <c r="W4363" s="237" t="s">
        <v>15933</v>
      </c>
      <c r="X4363" s="237"/>
      <c r="Y4363" s="237" t="s">
        <v>18243</v>
      </c>
      <c r="Z4363" s="237" t="s">
        <v>18244</v>
      </c>
      <c r="AA4363" s="237" t="str">
        <f t="shared" si="715"/>
        <v>キッズハウスアルファ</v>
      </c>
      <c r="AB4363" s="237" t="s">
        <v>9527</v>
      </c>
      <c r="AC4363" s="237" t="str">
        <f t="shared" si="716"/>
        <v>981</v>
      </c>
      <c r="AD4363" s="237" t="str">
        <f t="shared" si="717"/>
        <v>1101</v>
      </c>
      <c r="AE4363" s="237" t="s">
        <v>7382</v>
      </c>
      <c r="AF4363" s="237" t="s">
        <v>18245</v>
      </c>
      <c r="AG4363" s="237" t="str">
        <f t="shared" si="718"/>
        <v>仙台市太白区四郎丸字大宮69番地の15</v>
      </c>
      <c r="AH4363" s="237" t="s">
        <v>18246</v>
      </c>
      <c r="AI4363" s="237" t="s">
        <v>18247</v>
      </c>
      <c r="AJ4363" s="237" t="s">
        <v>260</v>
      </c>
    </row>
    <row r="4364" spans="1:36">
      <c r="A4364" s="237" t="str">
        <f t="shared" si="710"/>
        <v>0455410795放課後等デイサービス</v>
      </c>
      <c r="B4364" s="237" t="s">
        <v>15739</v>
      </c>
      <c r="C4364" s="237" t="s">
        <v>15740</v>
      </c>
      <c r="D4364" s="240" t="str">
        <f t="shared" si="711"/>
        <v>カブシキガイシャプリサート</v>
      </c>
      <c r="E4364" s="237" t="s">
        <v>10885</v>
      </c>
      <c r="F4364" s="237" t="str">
        <f t="shared" si="712"/>
        <v>984</v>
      </c>
      <c r="G4364" s="237" t="str">
        <f t="shared" si="713"/>
        <v>0835</v>
      </c>
      <c r="H4364" s="237" t="s">
        <v>15741</v>
      </c>
      <c r="I4364" s="237" t="str">
        <f t="shared" si="714"/>
        <v>仙台市若林区今泉一丁目６番２号</v>
      </c>
      <c r="J4364" s="237" t="s">
        <v>8158</v>
      </c>
      <c r="K4364" s="237" t="s">
        <v>15742</v>
      </c>
      <c r="L4364" s="237" t="s">
        <v>339</v>
      </c>
      <c r="M4364" s="237" t="s">
        <v>15743</v>
      </c>
      <c r="N4364" s="237" t="s">
        <v>18243</v>
      </c>
      <c r="O4364" s="237" t="s">
        <v>18244</v>
      </c>
      <c r="P4364" s="237" t="s">
        <v>9527</v>
      </c>
      <c r="Q4364" s="237" t="s">
        <v>7382</v>
      </c>
      <c r="R4364" s="237" t="s">
        <v>18245</v>
      </c>
      <c r="S4364" s="237" t="s">
        <v>18246</v>
      </c>
      <c r="T4364" s="237" t="s">
        <v>18247</v>
      </c>
      <c r="U4364" s="237" t="s">
        <v>18376</v>
      </c>
      <c r="V4364" s="237" t="s">
        <v>114</v>
      </c>
      <c r="W4364" s="237"/>
      <c r="X4364" s="237"/>
      <c r="Y4364" s="237" t="s">
        <v>18243</v>
      </c>
      <c r="Z4364" s="237" t="s">
        <v>18244</v>
      </c>
      <c r="AA4364" s="237" t="str">
        <f t="shared" si="715"/>
        <v>キッズハウスアルファ</v>
      </c>
      <c r="AB4364" s="237" t="s">
        <v>9527</v>
      </c>
      <c r="AC4364" s="237" t="str">
        <f t="shared" si="716"/>
        <v>981</v>
      </c>
      <c r="AD4364" s="237" t="str">
        <f t="shared" si="717"/>
        <v>1101</v>
      </c>
      <c r="AE4364" s="237" t="s">
        <v>7382</v>
      </c>
      <c r="AF4364" s="237" t="s">
        <v>18245</v>
      </c>
      <c r="AG4364" s="237" t="str">
        <f t="shared" si="718"/>
        <v>仙台市太白区四郎丸字大宮69番地の15</v>
      </c>
      <c r="AH4364" s="237" t="s">
        <v>18246</v>
      </c>
      <c r="AI4364" s="237" t="s">
        <v>18247</v>
      </c>
      <c r="AJ4364" s="237" t="s">
        <v>260</v>
      </c>
    </row>
    <row r="4365" spans="1:36">
      <c r="A4365" s="237" t="str">
        <f t="shared" si="710"/>
        <v>0455500868児童発達支援</v>
      </c>
      <c r="B4365" s="237" t="s">
        <v>6865</v>
      </c>
      <c r="C4365" s="237" t="s">
        <v>6866</v>
      </c>
      <c r="D4365" s="240" t="str">
        <f t="shared" si="711"/>
        <v>センダイシ</v>
      </c>
      <c r="E4365" s="237" t="s">
        <v>6867</v>
      </c>
      <c r="F4365" s="237" t="str">
        <f t="shared" si="712"/>
        <v>980</v>
      </c>
      <c r="G4365" s="237" t="str">
        <f t="shared" si="713"/>
        <v>8671</v>
      </c>
      <c r="H4365" s="237" t="s">
        <v>17220</v>
      </c>
      <c r="I4365" s="237" t="str">
        <f t="shared" si="714"/>
        <v>仙台市青葉区国分町３丁目７－１</v>
      </c>
      <c r="J4365" s="237" t="s">
        <v>17221</v>
      </c>
      <c r="K4365" s="237" t="s">
        <v>6870</v>
      </c>
      <c r="L4365" s="237" t="s">
        <v>323</v>
      </c>
      <c r="M4365" s="237" t="s">
        <v>6871</v>
      </c>
      <c r="N4365" s="237" t="s">
        <v>12315</v>
      </c>
      <c r="O4365" s="237" t="s">
        <v>12316</v>
      </c>
      <c r="P4365" s="237" t="s">
        <v>7883</v>
      </c>
      <c r="Q4365" s="237" t="s">
        <v>8511</v>
      </c>
      <c r="R4365" s="237" t="s">
        <v>18377</v>
      </c>
      <c r="S4365" s="237" t="s">
        <v>18378</v>
      </c>
      <c r="T4365" s="237" t="s">
        <v>18379</v>
      </c>
      <c r="U4365" s="237" t="s">
        <v>18380</v>
      </c>
      <c r="V4365" s="237" t="s">
        <v>112</v>
      </c>
      <c r="W4365" s="237" t="s">
        <v>16319</v>
      </c>
      <c r="X4365" s="237"/>
      <c r="Y4365" s="237" t="s">
        <v>12315</v>
      </c>
      <c r="Z4365" s="237" t="s">
        <v>12316</v>
      </c>
      <c r="AA4365" s="237" t="str">
        <f t="shared" si="715"/>
        <v>センダイシサンホーム</v>
      </c>
      <c r="AB4365" s="237" t="s">
        <v>7883</v>
      </c>
      <c r="AC4365" s="237" t="str">
        <f t="shared" si="716"/>
        <v>981</v>
      </c>
      <c r="AD4365" s="237" t="str">
        <f t="shared" si="717"/>
        <v>3132</v>
      </c>
      <c r="AE4365" s="237" t="s">
        <v>8511</v>
      </c>
      <c r="AF4365" s="237" t="s">
        <v>18377</v>
      </c>
      <c r="AG4365" s="237" t="str">
        <f t="shared" si="718"/>
        <v>仙台市泉区将監八丁目９－１</v>
      </c>
      <c r="AH4365" s="237" t="s">
        <v>18378</v>
      </c>
      <c r="AI4365" s="237" t="s">
        <v>18379</v>
      </c>
      <c r="AJ4365" s="237" t="s">
        <v>260</v>
      </c>
    </row>
    <row r="4366" spans="1:36">
      <c r="A4366" s="237" t="str">
        <f t="shared" si="710"/>
        <v>0455500876放課後等デイサービス</v>
      </c>
      <c r="B4366" s="237" t="s">
        <v>6865</v>
      </c>
      <c r="C4366" s="237" t="s">
        <v>6866</v>
      </c>
      <c r="D4366" s="240" t="str">
        <f t="shared" si="711"/>
        <v>センダイシ</v>
      </c>
      <c r="E4366" s="237" t="s">
        <v>6867</v>
      </c>
      <c r="F4366" s="237" t="str">
        <f t="shared" si="712"/>
        <v>980</v>
      </c>
      <c r="G4366" s="237" t="str">
        <f t="shared" si="713"/>
        <v>8671</v>
      </c>
      <c r="H4366" s="237" t="s">
        <v>17220</v>
      </c>
      <c r="I4366" s="237" t="str">
        <f t="shared" si="714"/>
        <v>仙台市青葉区国分町３丁目７－１</v>
      </c>
      <c r="J4366" s="237" t="s">
        <v>17221</v>
      </c>
      <c r="K4366" s="237" t="s">
        <v>6870</v>
      </c>
      <c r="L4366" s="237" t="s">
        <v>323</v>
      </c>
      <c r="M4366" s="237" t="s">
        <v>6871</v>
      </c>
      <c r="N4366" s="237" t="s">
        <v>12315</v>
      </c>
      <c r="O4366" s="237" t="s">
        <v>12316</v>
      </c>
      <c r="P4366" s="237" t="s">
        <v>7883</v>
      </c>
      <c r="Q4366" s="237" t="s">
        <v>8511</v>
      </c>
      <c r="R4366" s="237" t="s">
        <v>18377</v>
      </c>
      <c r="S4366" s="237" t="s">
        <v>12320</v>
      </c>
      <c r="T4366" s="237" t="s">
        <v>12320</v>
      </c>
      <c r="U4366" s="237" t="s">
        <v>18381</v>
      </c>
      <c r="V4366" s="237" t="s">
        <v>114</v>
      </c>
      <c r="W4366" s="237"/>
      <c r="X4366" s="237"/>
      <c r="Y4366" s="237" t="s">
        <v>12315</v>
      </c>
      <c r="Z4366" s="237" t="s">
        <v>12316</v>
      </c>
      <c r="AA4366" s="237" t="str">
        <f t="shared" si="715"/>
        <v>センダイシサンホーム</v>
      </c>
      <c r="AB4366" s="237" t="s">
        <v>7883</v>
      </c>
      <c r="AC4366" s="237" t="str">
        <f t="shared" si="716"/>
        <v>981</v>
      </c>
      <c r="AD4366" s="237" t="str">
        <f t="shared" si="717"/>
        <v>3132</v>
      </c>
      <c r="AE4366" s="237" t="s">
        <v>8511</v>
      </c>
      <c r="AF4366" s="237" t="s">
        <v>18377</v>
      </c>
      <c r="AG4366" s="237" t="str">
        <f t="shared" si="718"/>
        <v>仙台市泉区将監八丁目９－１</v>
      </c>
      <c r="AH4366" s="237" t="s">
        <v>12320</v>
      </c>
      <c r="AI4366" s="237" t="s">
        <v>12320</v>
      </c>
      <c r="AJ4366" s="237" t="s">
        <v>332</v>
      </c>
    </row>
    <row r="4367" spans="1:36">
      <c r="A4367" s="237" t="str">
        <f t="shared" si="710"/>
        <v>0455500884児童発達支援</v>
      </c>
      <c r="B4367" s="237" t="s">
        <v>12321</v>
      </c>
      <c r="C4367" s="237" t="s">
        <v>12322</v>
      </c>
      <c r="D4367" s="240" t="str">
        <f t="shared" si="711"/>
        <v>トクテイヒエイリカツドウホウジングループユウ</v>
      </c>
      <c r="E4367" s="237" t="s">
        <v>12284</v>
      </c>
      <c r="F4367" s="237" t="str">
        <f t="shared" si="712"/>
        <v>981</v>
      </c>
      <c r="G4367" s="237" t="str">
        <f t="shared" si="713"/>
        <v>3213</v>
      </c>
      <c r="H4367" s="237" t="s">
        <v>18382</v>
      </c>
      <c r="I4367" s="237" t="str">
        <f t="shared" si="714"/>
        <v>仙台市泉区南中山二丁目２－３</v>
      </c>
      <c r="J4367" s="237" t="s">
        <v>12324</v>
      </c>
      <c r="K4367" s="237" t="s">
        <v>12324</v>
      </c>
      <c r="L4367" s="237" t="s">
        <v>901</v>
      </c>
      <c r="M4367" s="237" t="s">
        <v>12326</v>
      </c>
      <c r="N4367" s="237" t="s">
        <v>18383</v>
      </c>
      <c r="O4367" s="237" t="s">
        <v>18384</v>
      </c>
      <c r="P4367" s="237" t="s">
        <v>12329</v>
      </c>
      <c r="Q4367" s="237" t="s">
        <v>8511</v>
      </c>
      <c r="R4367" s="237" t="s">
        <v>12330</v>
      </c>
      <c r="S4367" s="237" t="s">
        <v>12331</v>
      </c>
      <c r="T4367" s="237" t="s">
        <v>12332</v>
      </c>
      <c r="U4367" s="237" t="s">
        <v>18385</v>
      </c>
      <c r="V4367" s="237" t="s">
        <v>112</v>
      </c>
      <c r="W4367" s="237" t="s">
        <v>15933</v>
      </c>
      <c r="X4367" s="237"/>
      <c r="Y4367" s="237" t="s">
        <v>18383</v>
      </c>
      <c r="Z4367" s="237" t="s">
        <v>18384</v>
      </c>
      <c r="AA4367" s="237" t="str">
        <f t="shared" si="715"/>
        <v>トクテイヒエイリカツドウホウジングループユウ　ジドウデイサービスピーターパンテラオカ</v>
      </c>
      <c r="AB4367" s="237" t="s">
        <v>12329</v>
      </c>
      <c r="AC4367" s="237" t="str">
        <f t="shared" si="716"/>
        <v>981</v>
      </c>
      <c r="AD4367" s="237" t="str">
        <f t="shared" si="717"/>
        <v>3204</v>
      </c>
      <c r="AE4367" s="237" t="s">
        <v>8511</v>
      </c>
      <c r="AF4367" s="237" t="s">
        <v>12330</v>
      </c>
      <c r="AG4367" s="237" t="str">
        <f t="shared" si="718"/>
        <v>仙台市泉区寺岡一丁目１９－２４</v>
      </c>
      <c r="AH4367" s="237" t="s">
        <v>12331</v>
      </c>
      <c r="AI4367" s="237" t="s">
        <v>12332</v>
      </c>
      <c r="AJ4367" s="237" t="s">
        <v>332</v>
      </c>
    </row>
    <row r="4368" spans="1:36">
      <c r="A4368" s="237" t="str">
        <f t="shared" si="710"/>
        <v>0455500892児童発達支援</v>
      </c>
      <c r="B4368" s="237" t="s">
        <v>12321</v>
      </c>
      <c r="C4368" s="237" t="s">
        <v>12322</v>
      </c>
      <c r="D4368" s="240" t="str">
        <f t="shared" si="711"/>
        <v>トクテイヒエイリカツドウホウジングループユウ</v>
      </c>
      <c r="E4368" s="237" t="s">
        <v>12284</v>
      </c>
      <c r="F4368" s="237" t="str">
        <f t="shared" si="712"/>
        <v>981</v>
      </c>
      <c r="G4368" s="237" t="str">
        <f t="shared" si="713"/>
        <v>3213</v>
      </c>
      <c r="H4368" s="237" t="s">
        <v>18382</v>
      </c>
      <c r="I4368" s="237" t="str">
        <f t="shared" si="714"/>
        <v>仙台市泉区南中山二丁目２－３</v>
      </c>
      <c r="J4368" s="237" t="s">
        <v>12324</v>
      </c>
      <c r="K4368" s="237" t="s">
        <v>12324</v>
      </c>
      <c r="L4368" s="237" t="s">
        <v>901</v>
      </c>
      <c r="M4368" s="237" t="s">
        <v>12326</v>
      </c>
      <c r="N4368" s="237" t="s">
        <v>18386</v>
      </c>
      <c r="O4368" s="237" t="s">
        <v>18387</v>
      </c>
      <c r="P4368" s="237" t="s">
        <v>18388</v>
      </c>
      <c r="Q4368" s="237" t="s">
        <v>8511</v>
      </c>
      <c r="R4368" s="237" t="s">
        <v>18389</v>
      </c>
      <c r="S4368" s="237" t="s">
        <v>12331</v>
      </c>
      <c r="T4368" s="237" t="s">
        <v>12332</v>
      </c>
      <c r="U4368" s="237" t="s">
        <v>18390</v>
      </c>
      <c r="V4368" s="237" t="s">
        <v>112</v>
      </c>
      <c r="W4368" s="237" t="s">
        <v>15933</v>
      </c>
      <c r="X4368" s="237"/>
      <c r="Y4368" s="237" t="s">
        <v>18386</v>
      </c>
      <c r="Z4368" s="237" t="s">
        <v>18387</v>
      </c>
      <c r="AA4368" s="237" t="str">
        <f t="shared" si="715"/>
        <v>ピーターパンフクオカ</v>
      </c>
      <c r="AB4368" s="237" t="s">
        <v>18388</v>
      </c>
      <c r="AC4368" s="237" t="str">
        <f t="shared" si="716"/>
        <v>981</v>
      </c>
      <c r="AD4368" s="237" t="str">
        <f t="shared" si="717"/>
        <v>3225</v>
      </c>
      <c r="AE4368" s="237" t="s">
        <v>8511</v>
      </c>
      <c r="AF4368" s="237" t="s">
        <v>18389</v>
      </c>
      <c r="AG4368" s="237" t="str">
        <f t="shared" si="718"/>
        <v>仙台市泉区福岡字堰添４４番地の８</v>
      </c>
      <c r="AH4368" s="237" t="s">
        <v>12331</v>
      </c>
      <c r="AI4368" s="237" t="s">
        <v>12332</v>
      </c>
      <c r="AJ4368" s="237" t="s">
        <v>260</v>
      </c>
    </row>
    <row r="4369" spans="1:36">
      <c r="A4369" s="237" t="str">
        <f t="shared" si="710"/>
        <v>0455500892放課後等デイサービス</v>
      </c>
      <c r="B4369" s="237" t="s">
        <v>12321</v>
      </c>
      <c r="C4369" s="237" t="s">
        <v>12322</v>
      </c>
      <c r="D4369" s="240" t="str">
        <f t="shared" si="711"/>
        <v>トクテイヒエイリカツドウホウジングループユウ</v>
      </c>
      <c r="E4369" s="237" t="s">
        <v>12284</v>
      </c>
      <c r="F4369" s="237" t="str">
        <f t="shared" si="712"/>
        <v>981</v>
      </c>
      <c r="G4369" s="237" t="str">
        <f t="shared" si="713"/>
        <v>3213</v>
      </c>
      <c r="H4369" s="237" t="s">
        <v>18382</v>
      </c>
      <c r="I4369" s="237" t="str">
        <f t="shared" si="714"/>
        <v>仙台市泉区南中山二丁目２－３</v>
      </c>
      <c r="J4369" s="237" t="s">
        <v>12324</v>
      </c>
      <c r="K4369" s="237" t="s">
        <v>12324</v>
      </c>
      <c r="L4369" s="237" t="s">
        <v>901</v>
      </c>
      <c r="M4369" s="237" t="s">
        <v>12326</v>
      </c>
      <c r="N4369" s="237" t="s">
        <v>18386</v>
      </c>
      <c r="O4369" s="237" t="s">
        <v>18387</v>
      </c>
      <c r="P4369" s="237" t="s">
        <v>18388</v>
      </c>
      <c r="Q4369" s="237" t="s">
        <v>8511</v>
      </c>
      <c r="R4369" s="237" t="s">
        <v>18389</v>
      </c>
      <c r="S4369" s="237" t="s">
        <v>12331</v>
      </c>
      <c r="T4369" s="237" t="s">
        <v>12332</v>
      </c>
      <c r="U4369" s="237" t="s">
        <v>18390</v>
      </c>
      <c r="V4369" s="237" t="s">
        <v>114</v>
      </c>
      <c r="W4369" s="237"/>
      <c r="X4369" s="237"/>
      <c r="Y4369" s="237" t="s">
        <v>18386</v>
      </c>
      <c r="Z4369" s="237" t="s">
        <v>18387</v>
      </c>
      <c r="AA4369" s="237" t="str">
        <f t="shared" si="715"/>
        <v>ピーターパンフクオカ</v>
      </c>
      <c r="AB4369" s="237" t="s">
        <v>18388</v>
      </c>
      <c r="AC4369" s="237" t="str">
        <f t="shared" si="716"/>
        <v>981</v>
      </c>
      <c r="AD4369" s="237" t="str">
        <f t="shared" si="717"/>
        <v>3225</v>
      </c>
      <c r="AE4369" s="237" t="s">
        <v>8511</v>
      </c>
      <c r="AF4369" s="237" t="s">
        <v>18389</v>
      </c>
      <c r="AG4369" s="237" t="str">
        <f t="shared" si="718"/>
        <v>仙台市泉区福岡字堰添４４番地の８</v>
      </c>
      <c r="AH4369" s="237" t="s">
        <v>12332</v>
      </c>
      <c r="AI4369" s="237" t="s">
        <v>12332</v>
      </c>
      <c r="AJ4369" s="237" t="s">
        <v>260</v>
      </c>
    </row>
    <row r="4370" spans="1:36">
      <c r="A4370" s="237" t="str">
        <f t="shared" si="710"/>
        <v>0455500900児童発達支援</v>
      </c>
      <c r="B4370" s="237" t="s">
        <v>17584</v>
      </c>
      <c r="C4370" s="237" t="s">
        <v>9557</v>
      </c>
      <c r="D4370" s="240" t="str">
        <f t="shared" si="711"/>
        <v>トクテイヒエイリカツドウホウジンツバメッコ</v>
      </c>
      <c r="E4370" s="237" t="s">
        <v>9558</v>
      </c>
      <c r="F4370" s="237" t="str">
        <f t="shared" si="712"/>
        <v>981</v>
      </c>
      <c r="G4370" s="237" t="str">
        <f t="shared" si="713"/>
        <v>3131</v>
      </c>
      <c r="H4370" s="237" t="s">
        <v>12710</v>
      </c>
      <c r="I4370" s="237" t="str">
        <f t="shared" si="714"/>
        <v>仙台市泉区七北田字日野123-9</v>
      </c>
      <c r="J4370" s="237" t="s">
        <v>12542</v>
      </c>
      <c r="K4370" s="237" t="s">
        <v>12542</v>
      </c>
      <c r="L4370" s="237" t="s">
        <v>7444</v>
      </c>
      <c r="M4370" s="237" t="s">
        <v>9562</v>
      </c>
      <c r="N4370" s="237" t="s">
        <v>12539</v>
      </c>
      <c r="O4370" s="237" t="s">
        <v>12540</v>
      </c>
      <c r="P4370" s="237" t="s">
        <v>2472</v>
      </c>
      <c r="Q4370" s="237" t="s">
        <v>8511</v>
      </c>
      <c r="R4370" s="237" t="s">
        <v>18391</v>
      </c>
      <c r="S4370" s="237" t="s">
        <v>12542</v>
      </c>
      <c r="T4370" s="237" t="s">
        <v>12542</v>
      </c>
      <c r="U4370" s="237" t="s">
        <v>18392</v>
      </c>
      <c r="V4370" s="237" t="s">
        <v>112</v>
      </c>
      <c r="W4370" s="237" t="s">
        <v>15933</v>
      </c>
      <c r="X4370" s="237"/>
      <c r="Y4370" s="237" t="s">
        <v>12539</v>
      </c>
      <c r="Z4370" s="237" t="s">
        <v>12540</v>
      </c>
      <c r="AA4370" s="237" t="str">
        <f t="shared" si="715"/>
        <v>イズミチュウオウツバメッコ</v>
      </c>
      <c r="AB4370" s="237" t="s">
        <v>2472</v>
      </c>
      <c r="AC4370" s="237" t="str">
        <f t="shared" si="716"/>
        <v>981</v>
      </c>
      <c r="AD4370" s="237" t="str">
        <f t="shared" si="717"/>
        <v>3133</v>
      </c>
      <c r="AE4370" s="237" t="s">
        <v>8511</v>
      </c>
      <c r="AF4370" s="237" t="s">
        <v>18391</v>
      </c>
      <c r="AG4370" s="237" t="str">
        <f t="shared" si="718"/>
        <v>仙台市泉区泉中央二丁目１９－１０</v>
      </c>
      <c r="AH4370" s="237" t="s">
        <v>12542</v>
      </c>
      <c r="AI4370" s="237" t="s">
        <v>12542</v>
      </c>
      <c r="AJ4370" s="237" t="s">
        <v>332</v>
      </c>
    </row>
    <row r="4371" spans="1:36">
      <c r="A4371" s="237" t="str">
        <f t="shared" si="710"/>
        <v>0455500918放課後等デイサービス</v>
      </c>
      <c r="B4371" s="237" t="s">
        <v>17584</v>
      </c>
      <c r="C4371" s="237" t="s">
        <v>9557</v>
      </c>
      <c r="D4371" s="240" t="str">
        <f t="shared" si="711"/>
        <v>トクテイヒエイリカツドウホウジンツバメッコ</v>
      </c>
      <c r="E4371" s="237" t="s">
        <v>9558</v>
      </c>
      <c r="F4371" s="237" t="str">
        <f t="shared" si="712"/>
        <v>981</v>
      </c>
      <c r="G4371" s="237" t="str">
        <f t="shared" si="713"/>
        <v>3131</v>
      </c>
      <c r="H4371" s="237" t="s">
        <v>12710</v>
      </c>
      <c r="I4371" s="237" t="str">
        <f t="shared" si="714"/>
        <v>仙台市泉区七北田字日野123-9</v>
      </c>
      <c r="J4371" s="237" t="s">
        <v>12542</v>
      </c>
      <c r="K4371" s="237" t="s">
        <v>12542</v>
      </c>
      <c r="L4371" s="237" t="s">
        <v>7444</v>
      </c>
      <c r="M4371" s="237" t="s">
        <v>9562</v>
      </c>
      <c r="N4371" s="237" t="s">
        <v>12539</v>
      </c>
      <c r="O4371" s="237" t="s">
        <v>12540</v>
      </c>
      <c r="P4371" s="237" t="s">
        <v>2472</v>
      </c>
      <c r="Q4371" s="237" t="s">
        <v>8511</v>
      </c>
      <c r="R4371" s="237" t="s">
        <v>18391</v>
      </c>
      <c r="S4371" s="237" t="s">
        <v>12542</v>
      </c>
      <c r="T4371" s="237" t="s">
        <v>12542</v>
      </c>
      <c r="U4371" s="237" t="s">
        <v>18393</v>
      </c>
      <c r="V4371" s="237" t="s">
        <v>114</v>
      </c>
      <c r="W4371" s="237"/>
      <c r="X4371" s="237"/>
      <c r="Y4371" s="237" t="s">
        <v>12539</v>
      </c>
      <c r="Z4371" s="237" t="s">
        <v>12540</v>
      </c>
      <c r="AA4371" s="237" t="str">
        <f t="shared" si="715"/>
        <v>イズミチュウオウツバメッコ</v>
      </c>
      <c r="AB4371" s="237" t="s">
        <v>2472</v>
      </c>
      <c r="AC4371" s="237" t="str">
        <f t="shared" si="716"/>
        <v>981</v>
      </c>
      <c r="AD4371" s="237" t="str">
        <f t="shared" si="717"/>
        <v>3133</v>
      </c>
      <c r="AE4371" s="237" t="s">
        <v>8511</v>
      </c>
      <c r="AF4371" s="237" t="s">
        <v>18391</v>
      </c>
      <c r="AG4371" s="237" t="str">
        <f t="shared" si="718"/>
        <v>仙台市泉区泉中央二丁目１９－１０</v>
      </c>
      <c r="AH4371" s="237" t="s">
        <v>12542</v>
      </c>
      <c r="AI4371" s="237" t="s">
        <v>12542</v>
      </c>
      <c r="AJ4371" s="237" t="s">
        <v>260</v>
      </c>
    </row>
    <row r="4372" spans="1:36">
      <c r="A4372" s="237" t="str">
        <f t="shared" si="710"/>
        <v>0455500926児童発達支援</v>
      </c>
      <c r="B4372" s="237" t="s">
        <v>7358</v>
      </c>
      <c r="C4372" s="237" t="s">
        <v>7359</v>
      </c>
      <c r="D4372" s="240" t="str">
        <f t="shared" si="711"/>
        <v>ミヤギケンコウレイシャセイカツキョウドウクミアイ</v>
      </c>
      <c r="E4372" s="237" t="s">
        <v>4648</v>
      </c>
      <c r="F4372" s="237" t="str">
        <f t="shared" si="712"/>
        <v>981</v>
      </c>
      <c r="G4372" s="237" t="str">
        <f t="shared" si="713"/>
        <v>3203</v>
      </c>
      <c r="H4372" s="237" t="s">
        <v>18394</v>
      </c>
      <c r="I4372" s="237" t="str">
        <f t="shared" si="714"/>
        <v>仙台市泉区高森三丁目４番地131</v>
      </c>
      <c r="J4372" s="237" t="s">
        <v>7362</v>
      </c>
      <c r="K4372" s="237" t="s">
        <v>18395</v>
      </c>
      <c r="L4372" s="237" t="s">
        <v>248</v>
      </c>
      <c r="M4372" s="237" t="s">
        <v>18396</v>
      </c>
      <c r="N4372" s="237" t="s">
        <v>12693</v>
      </c>
      <c r="O4372" s="237" t="s">
        <v>12694</v>
      </c>
      <c r="P4372" s="237" t="s">
        <v>9006</v>
      </c>
      <c r="Q4372" s="237" t="s">
        <v>8511</v>
      </c>
      <c r="R4372" s="237" t="s">
        <v>18397</v>
      </c>
      <c r="S4372" s="237" t="s">
        <v>12696</v>
      </c>
      <c r="T4372" s="237"/>
      <c r="U4372" s="237" t="s">
        <v>18398</v>
      </c>
      <c r="V4372" s="237" t="s">
        <v>112</v>
      </c>
      <c r="W4372" s="237" t="s">
        <v>15933</v>
      </c>
      <c r="X4372" s="237"/>
      <c r="Y4372" s="237" t="s">
        <v>12693</v>
      </c>
      <c r="Z4372" s="237" t="s">
        <v>12694</v>
      </c>
      <c r="AA4372" s="237" t="str">
        <f t="shared" si="715"/>
        <v>ヤオトメホウカゴジドウデイモリッコ</v>
      </c>
      <c r="AB4372" s="237" t="s">
        <v>9006</v>
      </c>
      <c r="AC4372" s="237" t="str">
        <f t="shared" si="716"/>
        <v>981</v>
      </c>
      <c r="AD4372" s="237" t="str">
        <f t="shared" si="717"/>
        <v>8003</v>
      </c>
      <c r="AE4372" s="237" t="s">
        <v>8511</v>
      </c>
      <c r="AF4372" s="237" t="s">
        <v>18397</v>
      </c>
      <c r="AG4372" s="237" t="str">
        <f t="shared" si="718"/>
        <v>仙台市泉区南光台五丁目１９－１</v>
      </c>
      <c r="AH4372" s="237" t="s">
        <v>12696</v>
      </c>
      <c r="AI4372" s="237"/>
      <c r="AJ4372" s="237" t="s">
        <v>332</v>
      </c>
    </row>
    <row r="4373" spans="1:36">
      <c r="A4373" s="237" t="str">
        <f t="shared" si="710"/>
        <v>0455500934放課後等デイサービス</v>
      </c>
      <c r="B4373" s="237" t="s">
        <v>7358</v>
      </c>
      <c r="C4373" s="237" t="s">
        <v>7359</v>
      </c>
      <c r="D4373" s="240" t="str">
        <f t="shared" si="711"/>
        <v>ミヤギケンコウレイシャセイカツキョウドウクミアイ</v>
      </c>
      <c r="E4373" s="237" t="s">
        <v>4648</v>
      </c>
      <c r="F4373" s="237" t="str">
        <f t="shared" si="712"/>
        <v>981</v>
      </c>
      <c r="G4373" s="237" t="str">
        <f t="shared" si="713"/>
        <v>3203</v>
      </c>
      <c r="H4373" s="237" t="s">
        <v>18394</v>
      </c>
      <c r="I4373" s="237" t="str">
        <f t="shared" si="714"/>
        <v>仙台市泉区高森三丁目４番地131</v>
      </c>
      <c r="J4373" s="237" t="s">
        <v>7362</v>
      </c>
      <c r="K4373" s="237" t="s">
        <v>18395</v>
      </c>
      <c r="L4373" s="237" t="s">
        <v>248</v>
      </c>
      <c r="M4373" s="237" t="s">
        <v>18396</v>
      </c>
      <c r="N4373" s="237" t="s">
        <v>12693</v>
      </c>
      <c r="O4373" s="237" t="s">
        <v>12694</v>
      </c>
      <c r="P4373" s="237" t="s">
        <v>9006</v>
      </c>
      <c r="Q4373" s="237" t="s">
        <v>8511</v>
      </c>
      <c r="R4373" s="237" t="s">
        <v>18397</v>
      </c>
      <c r="S4373" s="237" t="s">
        <v>12696</v>
      </c>
      <c r="T4373" s="237" t="s">
        <v>18399</v>
      </c>
      <c r="U4373" s="237" t="s">
        <v>18400</v>
      </c>
      <c r="V4373" s="237" t="s">
        <v>114</v>
      </c>
      <c r="W4373" s="237"/>
      <c r="X4373" s="237"/>
      <c r="Y4373" s="237" t="s">
        <v>12693</v>
      </c>
      <c r="Z4373" s="237" t="s">
        <v>12694</v>
      </c>
      <c r="AA4373" s="237" t="str">
        <f t="shared" si="715"/>
        <v>ヤオトメホウカゴジドウデイモリッコ</v>
      </c>
      <c r="AB4373" s="237" t="s">
        <v>9006</v>
      </c>
      <c r="AC4373" s="237" t="str">
        <f t="shared" si="716"/>
        <v>981</v>
      </c>
      <c r="AD4373" s="237" t="str">
        <f t="shared" si="717"/>
        <v>8003</v>
      </c>
      <c r="AE4373" s="237" t="s">
        <v>8511</v>
      </c>
      <c r="AF4373" s="237" t="s">
        <v>18397</v>
      </c>
      <c r="AG4373" s="237" t="str">
        <f t="shared" si="718"/>
        <v>仙台市泉区南光台五丁目１９－１</v>
      </c>
      <c r="AH4373" s="237" t="s">
        <v>12696</v>
      </c>
      <c r="AI4373" s="237" t="s">
        <v>18399</v>
      </c>
      <c r="AJ4373" s="237" t="s">
        <v>332</v>
      </c>
    </row>
    <row r="4374" spans="1:36">
      <c r="A4374" s="237" t="str">
        <f t="shared" si="710"/>
        <v>0455500942児童発達支援</v>
      </c>
      <c r="B4374" s="237" t="s">
        <v>2259</v>
      </c>
      <c r="C4374" s="237" t="s">
        <v>2260</v>
      </c>
      <c r="D4374" s="240" t="str">
        <f t="shared" si="711"/>
        <v>イッパンシャダンホウジン　ユウユウカイ</v>
      </c>
      <c r="E4374" s="237" t="s">
        <v>7473</v>
      </c>
      <c r="F4374" s="237" t="str">
        <f t="shared" si="712"/>
        <v>981</v>
      </c>
      <c r="G4374" s="237" t="str">
        <f t="shared" si="713"/>
        <v>0923</v>
      </c>
      <c r="H4374" s="237" t="s">
        <v>16207</v>
      </c>
      <c r="I4374" s="237" t="str">
        <f t="shared" si="714"/>
        <v>仙台市青葉区東勝山三丁目３２番１０号</v>
      </c>
      <c r="J4374" s="237" t="s">
        <v>2268</v>
      </c>
      <c r="K4374" s="237" t="s">
        <v>16232</v>
      </c>
      <c r="L4374" s="237" t="s">
        <v>901</v>
      </c>
      <c r="M4374" s="237" t="s">
        <v>7628</v>
      </c>
      <c r="N4374" s="237" t="s">
        <v>12725</v>
      </c>
      <c r="O4374" s="237" t="s">
        <v>12726</v>
      </c>
      <c r="P4374" s="237" t="s">
        <v>5960</v>
      </c>
      <c r="Q4374" s="237" t="s">
        <v>8511</v>
      </c>
      <c r="R4374" s="237" t="s">
        <v>18401</v>
      </c>
      <c r="S4374" s="237" t="s">
        <v>2268</v>
      </c>
      <c r="T4374" s="237"/>
      <c r="U4374" s="237" t="s">
        <v>18402</v>
      </c>
      <c r="V4374" s="237" t="s">
        <v>112</v>
      </c>
      <c r="W4374" s="237" t="s">
        <v>15933</v>
      </c>
      <c r="X4374" s="237"/>
      <c r="Y4374" s="237" t="s">
        <v>12725</v>
      </c>
      <c r="Z4374" s="237" t="s">
        <v>12726</v>
      </c>
      <c r="AA4374" s="237" t="str">
        <f t="shared" si="715"/>
        <v>Ａｎｄ　Ｙｏｕ　フレンドパーク</v>
      </c>
      <c r="AB4374" s="237" t="s">
        <v>5960</v>
      </c>
      <c r="AC4374" s="237" t="str">
        <f t="shared" si="716"/>
        <v>981</v>
      </c>
      <c r="AD4374" s="237" t="str">
        <f t="shared" si="717"/>
        <v>3212</v>
      </c>
      <c r="AE4374" s="237" t="s">
        <v>8511</v>
      </c>
      <c r="AF4374" s="237" t="s">
        <v>18401</v>
      </c>
      <c r="AG4374" s="237" t="str">
        <f t="shared" si="718"/>
        <v>仙台市泉区長命ケ丘三丁目３１－１０</v>
      </c>
      <c r="AH4374" s="237" t="s">
        <v>2268</v>
      </c>
      <c r="AI4374" s="237"/>
      <c r="AJ4374" s="237" t="s">
        <v>332</v>
      </c>
    </row>
    <row r="4375" spans="1:36">
      <c r="A4375" s="237" t="str">
        <f t="shared" si="710"/>
        <v>0455500959放課後等デイサービス</v>
      </c>
      <c r="B4375" s="237" t="s">
        <v>2259</v>
      </c>
      <c r="C4375" s="237" t="s">
        <v>2260</v>
      </c>
      <c r="D4375" s="240" t="str">
        <f t="shared" si="711"/>
        <v>イッパンシャダンホウジン　ユウユウカイ</v>
      </c>
      <c r="E4375" s="237" t="s">
        <v>7473</v>
      </c>
      <c r="F4375" s="237" t="str">
        <f t="shared" si="712"/>
        <v>981</v>
      </c>
      <c r="G4375" s="237" t="str">
        <f t="shared" si="713"/>
        <v>0923</v>
      </c>
      <c r="H4375" s="237" t="s">
        <v>16207</v>
      </c>
      <c r="I4375" s="237" t="str">
        <f t="shared" si="714"/>
        <v>仙台市青葉区東勝山三丁目３２番１０号</v>
      </c>
      <c r="J4375" s="237" t="s">
        <v>2268</v>
      </c>
      <c r="K4375" s="237" t="s">
        <v>16232</v>
      </c>
      <c r="L4375" s="237" t="s">
        <v>901</v>
      </c>
      <c r="M4375" s="237" t="s">
        <v>7628</v>
      </c>
      <c r="N4375" s="237" t="s">
        <v>18403</v>
      </c>
      <c r="O4375" s="237" t="s">
        <v>12726</v>
      </c>
      <c r="P4375" s="237" t="s">
        <v>12456</v>
      </c>
      <c r="Q4375" s="237" t="s">
        <v>8511</v>
      </c>
      <c r="R4375" s="237" t="s">
        <v>18404</v>
      </c>
      <c r="S4375" s="237" t="s">
        <v>2268</v>
      </c>
      <c r="T4375" s="237" t="s">
        <v>7627</v>
      </c>
      <c r="U4375" s="237" t="s">
        <v>18405</v>
      </c>
      <c r="V4375" s="237" t="s">
        <v>114</v>
      </c>
      <c r="W4375" s="237"/>
      <c r="X4375" s="237"/>
      <c r="Y4375" s="237" t="s">
        <v>18403</v>
      </c>
      <c r="Z4375" s="237" t="s">
        <v>12726</v>
      </c>
      <c r="AA4375" s="237" t="str">
        <f t="shared" si="715"/>
        <v>Ａｎｄ　Ｙｏｕ　フレンドパーク</v>
      </c>
      <c r="AB4375" s="237" t="s">
        <v>12456</v>
      </c>
      <c r="AC4375" s="237" t="str">
        <f t="shared" si="716"/>
        <v>981</v>
      </c>
      <c r="AD4375" s="237" t="str">
        <f t="shared" si="717"/>
        <v>3215</v>
      </c>
      <c r="AE4375" s="237" t="s">
        <v>8511</v>
      </c>
      <c r="AF4375" s="237" t="s">
        <v>18404</v>
      </c>
      <c r="AG4375" s="237" t="str">
        <f t="shared" si="718"/>
        <v>仙台市泉区北中山二丁目25番地の19</v>
      </c>
      <c r="AH4375" s="237" t="s">
        <v>2268</v>
      </c>
      <c r="AI4375" s="237" t="s">
        <v>7627</v>
      </c>
      <c r="AJ4375" s="237" t="s">
        <v>260</v>
      </c>
    </row>
    <row r="4376" spans="1:36">
      <c r="A4376" s="237" t="str">
        <f t="shared" si="710"/>
        <v>0455500967児童発達支援</v>
      </c>
      <c r="B4376" s="237" t="s">
        <v>12321</v>
      </c>
      <c r="C4376" s="237" t="s">
        <v>12322</v>
      </c>
      <c r="D4376" s="240" t="str">
        <f t="shared" si="711"/>
        <v>トクテイヒエイリカツドウホウジングループユウ</v>
      </c>
      <c r="E4376" s="237" t="s">
        <v>12284</v>
      </c>
      <c r="F4376" s="237" t="str">
        <f t="shared" si="712"/>
        <v>981</v>
      </c>
      <c r="G4376" s="237" t="str">
        <f t="shared" si="713"/>
        <v>3213</v>
      </c>
      <c r="H4376" s="237" t="s">
        <v>18382</v>
      </c>
      <c r="I4376" s="237" t="str">
        <f t="shared" si="714"/>
        <v>仙台市泉区南中山二丁目２－３</v>
      </c>
      <c r="J4376" s="237" t="s">
        <v>12324</v>
      </c>
      <c r="K4376" s="237" t="s">
        <v>12324</v>
      </c>
      <c r="L4376" s="237" t="s">
        <v>901</v>
      </c>
      <c r="M4376" s="237" t="s">
        <v>12326</v>
      </c>
      <c r="N4376" s="237" t="s">
        <v>12731</v>
      </c>
      <c r="O4376" s="237" t="s">
        <v>12732</v>
      </c>
      <c r="P4376" s="237" t="s">
        <v>5960</v>
      </c>
      <c r="Q4376" s="237" t="s">
        <v>8511</v>
      </c>
      <c r="R4376" s="237" t="s">
        <v>18406</v>
      </c>
      <c r="S4376" s="237" t="s">
        <v>12734</v>
      </c>
      <c r="T4376" s="237" t="s">
        <v>18407</v>
      </c>
      <c r="U4376" s="237" t="s">
        <v>18408</v>
      </c>
      <c r="V4376" s="237" t="s">
        <v>112</v>
      </c>
      <c r="W4376" s="237" t="s">
        <v>15933</v>
      </c>
      <c r="X4376" s="237"/>
      <c r="Y4376" s="237" t="s">
        <v>12731</v>
      </c>
      <c r="Z4376" s="237" t="s">
        <v>12732</v>
      </c>
      <c r="AA4376" s="237" t="str">
        <f t="shared" si="715"/>
        <v>ジドウデイサービスピーターパンチョウメイガオカ</v>
      </c>
      <c r="AB4376" s="237" t="s">
        <v>5960</v>
      </c>
      <c r="AC4376" s="237" t="str">
        <f t="shared" si="716"/>
        <v>981</v>
      </c>
      <c r="AD4376" s="237" t="str">
        <f t="shared" si="717"/>
        <v>3212</v>
      </c>
      <c r="AE4376" s="237" t="s">
        <v>8511</v>
      </c>
      <c r="AF4376" s="237" t="s">
        <v>18406</v>
      </c>
      <c r="AG4376" s="237" t="str">
        <f t="shared" si="718"/>
        <v>仙台市泉区長命ケ丘二丁目２２－１</v>
      </c>
      <c r="AH4376" s="237" t="s">
        <v>12734</v>
      </c>
      <c r="AI4376" s="237" t="s">
        <v>18407</v>
      </c>
      <c r="AJ4376" s="237" t="s">
        <v>332</v>
      </c>
    </row>
    <row r="4377" spans="1:36">
      <c r="A4377" s="237" t="str">
        <f t="shared" si="710"/>
        <v>0455500975児童発達支援</v>
      </c>
      <c r="B4377" s="237" t="s">
        <v>12321</v>
      </c>
      <c r="C4377" s="237" t="s">
        <v>12322</v>
      </c>
      <c r="D4377" s="240" t="str">
        <f t="shared" si="711"/>
        <v>トクテイヒエイリカツドウホウジングループユウ</v>
      </c>
      <c r="E4377" s="237" t="s">
        <v>12284</v>
      </c>
      <c r="F4377" s="237" t="str">
        <f t="shared" si="712"/>
        <v>981</v>
      </c>
      <c r="G4377" s="237" t="str">
        <f t="shared" si="713"/>
        <v>3213</v>
      </c>
      <c r="H4377" s="237" t="s">
        <v>18382</v>
      </c>
      <c r="I4377" s="237" t="str">
        <f t="shared" si="714"/>
        <v>仙台市泉区南中山二丁目２－３</v>
      </c>
      <c r="J4377" s="237" t="s">
        <v>12324</v>
      </c>
      <c r="K4377" s="237" t="s">
        <v>12324</v>
      </c>
      <c r="L4377" s="237" t="s">
        <v>901</v>
      </c>
      <c r="M4377" s="237" t="s">
        <v>12326</v>
      </c>
      <c r="N4377" s="237" t="s">
        <v>18409</v>
      </c>
      <c r="O4377" s="237" t="s">
        <v>18410</v>
      </c>
      <c r="P4377" s="237" t="s">
        <v>5960</v>
      </c>
      <c r="Q4377" s="237" t="s">
        <v>8511</v>
      </c>
      <c r="R4377" s="237" t="s">
        <v>18406</v>
      </c>
      <c r="S4377" s="237" t="s">
        <v>12734</v>
      </c>
      <c r="T4377" s="237" t="s">
        <v>12734</v>
      </c>
      <c r="U4377" s="237" t="s">
        <v>18411</v>
      </c>
      <c r="V4377" s="237" t="s">
        <v>112</v>
      </c>
      <c r="W4377" s="237" t="s">
        <v>15933</v>
      </c>
      <c r="X4377" s="237"/>
      <c r="Y4377" s="237" t="s">
        <v>18409</v>
      </c>
      <c r="Z4377" s="237" t="s">
        <v>18410</v>
      </c>
      <c r="AA4377" s="237" t="str">
        <f t="shared" si="715"/>
        <v>ピーターパンチョウメイガオカ</v>
      </c>
      <c r="AB4377" s="237" t="s">
        <v>5960</v>
      </c>
      <c r="AC4377" s="237" t="str">
        <f t="shared" si="716"/>
        <v>981</v>
      </c>
      <c r="AD4377" s="237" t="str">
        <f t="shared" si="717"/>
        <v>3212</v>
      </c>
      <c r="AE4377" s="237" t="s">
        <v>8511</v>
      </c>
      <c r="AF4377" s="237" t="s">
        <v>18406</v>
      </c>
      <c r="AG4377" s="237" t="str">
        <f t="shared" si="718"/>
        <v>仙台市泉区長命ケ丘二丁目２２－１</v>
      </c>
      <c r="AH4377" s="237" t="s">
        <v>12734</v>
      </c>
      <c r="AI4377" s="237" t="s">
        <v>12734</v>
      </c>
      <c r="AJ4377" s="237" t="s">
        <v>260</v>
      </c>
    </row>
    <row r="4378" spans="1:36">
      <c r="A4378" s="237" t="str">
        <f t="shared" si="710"/>
        <v>0455500975放課後等デイサービス</v>
      </c>
      <c r="B4378" s="237" t="s">
        <v>12321</v>
      </c>
      <c r="C4378" s="237" t="s">
        <v>12322</v>
      </c>
      <c r="D4378" s="240" t="str">
        <f t="shared" si="711"/>
        <v>トクテイヒエイリカツドウホウジングループユウ</v>
      </c>
      <c r="E4378" s="237" t="s">
        <v>12284</v>
      </c>
      <c r="F4378" s="237" t="str">
        <f t="shared" si="712"/>
        <v>981</v>
      </c>
      <c r="G4378" s="237" t="str">
        <f t="shared" si="713"/>
        <v>3213</v>
      </c>
      <c r="H4378" s="237" t="s">
        <v>18382</v>
      </c>
      <c r="I4378" s="237" t="str">
        <f t="shared" si="714"/>
        <v>仙台市泉区南中山二丁目２－３</v>
      </c>
      <c r="J4378" s="237" t="s">
        <v>12324</v>
      </c>
      <c r="K4378" s="237" t="s">
        <v>12324</v>
      </c>
      <c r="L4378" s="237" t="s">
        <v>901</v>
      </c>
      <c r="M4378" s="237" t="s">
        <v>12326</v>
      </c>
      <c r="N4378" s="237" t="s">
        <v>18409</v>
      </c>
      <c r="O4378" s="237" t="s">
        <v>18410</v>
      </c>
      <c r="P4378" s="237" t="s">
        <v>5960</v>
      </c>
      <c r="Q4378" s="237" t="s">
        <v>8511</v>
      </c>
      <c r="R4378" s="237" t="s">
        <v>18406</v>
      </c>
      <c r="S4378" s="237" t="s">
        <v>12734</v>
      </c>
      <c r="T4378" s="237" t="s">
        <v>12734</v>
      </c>
      <c r="U4378" s="237" t="s">
        <v>18411</v>
      </c>
      <c r="V4378" s="237" t="s">
        <v>114</v>
      </c>
      <c r="W4378" s="237"/>
      <c r="X4378" s="237"/>
      <c r="Y4378" s="237" t="s">
        <v>18409</v>
      </c>
      <c r="Z4378" s="237" t="s">
        <v>18410</v>
      </c>
      <c r="AA4378" s="237" t="str">
        <f t="shared" si="715"/>
        <v>ピーターパンチョウメイガオカ</v>
      </c>
      <c r="AB4378" s="237" t="s">
        <v>5960</v>
      </c>
      <c r="AC4378" s="237" t="str">
        <f t="shared" si="716"/>
        <v>981</v>
      </c>
      <c r="AD4378" s="237" t="str">
        <f t="shared" si="717"/>
        <v>3212</v>
      </c>
      <c r="AE4378" s="237" t="s">
        <v>8511</v>
      </c>
      <c r="AF4378" s="237" t="s">
        <v>18406</v>
      </c>
      <c r="AG4378" s="237" t="str">
        <f t="shared" si="718"/>
        <v>仙台市泉区長命ケ丘二丁目２２－１</v>
      </c>
      <c r="AH4378" s="237" t="s">
        <v>12734</v>
      </c>
      <c r="AI4378" s="237" t="s">
        <v>12734</v>
      </c>
      <c r="AJ4378" s="237" t="s">
        <v>260</v>
      </c>
    </row>
    <row r="4379" spans="1:36">
      <c r="A4379" s="237" t="str">
        <f t="shared" si="710"/>
        <v>0455500983児童発達支援</v>
      </c>
      <c r="B4379" s="237" t="s">
        <v>17584</v>
      </c>
      <c r="C4379" s="237" t="s">
        <v>9557</v>
      </c>
      <c r="D4379" s="240" t="str">
        <f t="shared" si="711"/>
        <v>トクテイヒエイリカツドウホウジンツバメッコ</v>
      </c>
      <c r="E4379" s="237" t="s">
        <v>9558</v>
      </c>
      <c r="F4379" s="237" t="str">
        <f t="shared" si="712"/>
        <v>981</v>
      </c>
      <c r="G4379" s="237" t="str">
        <f t="shared" si="713"/>
        <v>3131</v>
      </c>
      <c r="H4379" s="237" t="s">
        <v>12710</v>
      </c>
      <c r="I4379" s="237" t="str">
        <f t="shared" si="714"/>
        <v>仙台市泉区七北田字日野123-9</v>
      </c>
      <c r="J4379" s="237" t="s">
        <v>12542</v>
      </c>
      <c r="K4379" s="237" t="s">
        <v>12542</v>
      </c>
      <c r="L4379" s="237" t="s">
        <v>7444</v>
      </c>
      <c r="M4379" s="237" t="s">
        <v>9562</v>
      </c>
      <c r="N4379" s="237" t="s">
        <v>12736</v>
      </c>
      <c r="O4379" s="237" t="s">
        <v>12737</v>
      </c>
      <c r="P4379" s="237" t="s">
        <v>9558</v>
      </c>
      <c r="Q4379" s="237" t="s">
        <v>8511</v>
      </c>
      <c r="R4379" s="237" t="s">
        <v>18412</v>
      </c>
      <c r="S4379" s="237" t="s">
        <v>9560</v>
      </c>
      <c r="T4379" s="237" t="s">
        <v>9560</v>
      </c>
      <c r="U4379" s="237" t="s">
        <v>18413</v>
      </c>
      <c r="V4379" s="237" t="s">
        <v>112</v>
      </c>
      <c r="W4379" s="237" t="s">
        <v>15933</v>
      </c>
      <c r="X4379" s="237"/>
      <c r="Y4379" s="237" t="s">
        <v>12736</v>
      </c>
      <c r="Z4379" s="237" t="s">
        <v>12737</v>
      </c>
      <c r="AA4379" s="237" t="str">
        <f t="shared" si="715"/>
        <v>ナナキタツバメッコ</v>
      </c>
      <c r="AB4379" s="237" t="s">
        <v>9558</v>
      </c>
      <c r="AC4379" s="237" t="str">
        <f t="shared" si="716"/>
        <v>981</v>
      </c>
      <c r="AD4379" s="237" t="str">
        <f t="shared" si="717"/>
        <v>3131</v>
      </c>
      <c r="AE4379" s="237" t="s">
        <v>8511</v>
      </c>
      <c r="AF4379" s="237" t="s">
        <v>18412</v>
      </c>
      <c r="AG4379" s="237" t="str">
        <f t="shared" si="718"/>
        <v>仙台市泉区七北田字日野１２３－９</v>
      </c>
      <c r="AH4379" s="237" t="s">
        <v>9560</v>
      </c>
      <c r="AI4379" s="237" t="s">
        <v>9560</v>
      </c>
      <c r="AJ4379" s="237" t="s">
        <v>332</v>
      </c>
    </row>
    <row r="4380" spans="1:36">
      <c r="A4380" s="237" t="str">
        <f t="shared" si="710"/>
        <v>0455500991放課後等デイサービス</v>
      </c>
      <c r="B4380" s="237" t="s">
        <v>17584</v>
      </c>
      <c r="C4380" s="237" t="s">
        <v>9557</v>
      </c>
      <c r="D4380" s="240" t="str">
        <f t="shared" si="711"/>
        <v>トクテイヒエイリカツドウホウジンツバメッコ</v>
      </c>
      <c r="E4380" s="237" t="s">
        <v>9558</v>
      </c>
      <c r="F4380" s="237" t="str">
        <f t="shared" si="712"/>
        <v>981</v>
      </c>
      <c r="G4380" s="237" t="str">
        <f t="shared" si="713"/>
        <v>3131</v>
      </c>
      <c r="H4380" s="237" t="s">
        <v>12710</v>
      </c>
      <c r="I4380" s="237" t="str">
        <f t="shared" si="714"/>
        <v>仙台市泉区七北田字日野123-9</v>
      </c>
      <c r="J4380" s="237" t="s">
        <v>12542</v>
      </c>
      <c r="K4380" s="237" t="s">
        <v>12542</v>
      </c>
      <c r="L4380" s="237" t="s">
        <v>7444</v>
      </c>
      <c r="M4380" s="237" t="s">
        <v>9562</v>
      </c>
      <c r="N4380" s="237" t="s">
        <v>12736</v>
      </c>
      <c r="O4380" s="237" t="s">
        <v>12737</v>
      </c>
      <c r="P4380" s="237" t="s">
        <v>9558</v>
      </c>
      <c r="Q4380" s="237" t="s">
        <v>8511</v>
      </c>
      <c r="R4380" s="237" t="s">
        <v>12710</v>
      </c>
      <c r="S4380" s="237" t="s">
        <v>18414</v>
      </c>
      <c r="T4380" s="237" t="s">
        <v>9561</v>
      </c>
      <c r="U4380" s="237" t="s">
        <v>18415</v>
      </c>
      <c r="V4380" s="237" t="s">
        <v>114</v>
      </c>
      <c r="W4380" s="237"/>
      <c r="X4380" s="237"/>
      <c r="Y4380" s="237" t="s">
        <v>12736</v>
      </c>
      <c r="Z4380" s="237" t="s">
        <v>12737</v>
      </c>
      <c r="AA4380" s="237" t="str">
        <f t="shared" si="715"/>
        <v>ナナキタツバメッコ</v>
      </c>
      <c r="AB4380" s="237" t="s">
        <v>9558</v>
      </c>
      <c r="AC4380" s="237" t="str">
        <f t="shared" si="716"/>
        <v>981</v>
      </c>
      <c r="AD4380" s="237" t="str">
        <f t="shared" si="717"/>
        <v>3131</v>
      </c>
      <c r="AE4380" s="237" t="s">
        <v>8511</v>
      </c>
      <c r="AF4380" s="237" t="s">
        <v>12710</v>
      </c>
      <c r="AG4380" s="237" t="str">
        <f t="shared" si="718"/>
        <v>仙台市泉区七北田字日野123-9</v>
      </c>
      <c r="AH4380" s="237" t="s">
        <v>9560</v>
      </c>
      <c r="AI4380" s="237" t="s">
        <v>9561</v>
      </c>
      <c r="AJ4380" s="237" t="s">
        <v>260</v>
      </c>
    </row>
    <row r="4381" spans="1:36">
      <c r="A4381" s="237" t="str">
        <f t="shared" si="710"/>
        <v>0455501007児童発達支援</v>
      </c>
      <c r="B4381" s="237" t="s">
        <v>7277</v>
      </c>
      <c r="C4381" s="237" t="s">
        <v>7278</v>
      </c>
      <c r="D4381" s="240" t="str">
        <f t="shared" si="711"/>
        <v>シャカイフクシホウジンツドイノイエ</v>
      </c>
      <c r="E4381" s="237" t="s">
        <v>7279</v>
      </c>
      <c r="F4381" s="237" t="str">
        <f t="shared" si="712"/>
        <v>984</v>
      </c>
      <c r="G4381" s="237" t="str">
        <f t="shared" si="713"/>
        <v>0838</v>
      </c>
      <c r="H4381" s="237" t="s">
        <v>17616</v>
      </c>
      <c r="I4381" s="237" t="str">
        <f t="shared" si="714"/>
        <v>仙台市若林区上飯田１丁目１７番５８号</v>
      </c>
      <c r="J4381" s="237" t="s">
        <v>7281</v>
      </c>
      <c r="K4381" s="237" t="s">
        <v>7282</v>
      </c>
      <c r="L4381" s="237" t="s">
        <v>248</v>
      </c>
      <c r="M4381" s="237" t="s">
        <v>7283</v>
      </c>
      <c r="N4381" s="237" t="s">
        <v>9817</v>
      </c>
      <c r="O4381" s="237" t="s">
        <v>9818</v>
      </c>
      <c r="P4381" s="237" t="s">
        <v>9539</v>
      </c>
      <c r="Q4381" s="237" t="s">
        <v>8511</v>
      </c>
      <c r="R4381" s="237" t="s">
        <v>12485</v>
      </c>
      <c r="S4381" s="237" t="s">
        <v>12486</v>
      </c>
      <c r="T4381" s="237" t="s">
        <v>12487</v>
      </c>
      <c r="U4381" s="237" t="s">
        <v>18416</v>
      </c>
      <c r="V4381" s="237" t="s">
        <v>112</v>
      </c>
      <c r="W4381" s="237" t="s">
        <v>15933</v>
      </c>
      <c r="X4381" s="237"/>
      <c r="Y4381" s="237" t="s">
        <v>9817</v>
      </c>
      <c r="Z4381" s="237" t="s">
        <v>9818</v>
      </c>
      <c r="AA4381" s="237" t="str">
        <f t="shared" si="715"/>
        <v>サンショ</v>
      </c>
      <c r="AB4381" s="237" t="s">
        <v>9006</v>
      </c>
      <c r="AC4381" s="237" t="str">
        <f t="shared" si="716"/>
        <v>981</v>
      </c>
      <c r="AD4381" s="237" t="str">
        <f t="shared" si="717"/>
        <v>8003</v>
      </c>
      <c r="AE4381" s="237" t="s">
        <v>8511</v>
      </c>
      <c r="AF4381" s="237" t="s">
        <v>12485</v>
      </c>
      <c r="AG4381" s="237" t="str">
        <f t="shared" si="718"/>
        <v>仙台市泉区南光台3丁目1-24</v>
      </c>
      <c r="AH4381" s="237" t="s">
        <v>12486</v>
      </c>
      <c r="AI4381" s="237" t="s">
        <v>12487</v>
      </c>
      <c r="AJ4381" s="237" t="s">
        <v>332</v>
      </c>
    </row>
    <row r="4382" spans="1:36">
      <c r="A4382" s="237" t="str">
        <f t="shared" si="710"/>
        <v>0455510016知的障害児施設</v>
      </c>
      <c r="B4382" s="237" t="s">
        <v>2055</v>
      </c>
      <c r="C4382" s="237" t="s">
        <v>2056</v>
      </c>
      <c r="D4382" s="240" t="str">
        <f t="shared" si="711"/>
        <v>ミヤギケン</v>
      </c>
      <c r="E4382" s="237" t="s">
        <v>8257</v>
      </c>
      <c r="F4382" s="237" t="str">
        <f t="shared" si="712"/>
        <v>980</v>
      </c>
      <c r="G4382" s="237" t="str">
        <f t="shared" si="713"/>
        <v>8570</v>
      </c>
      <c r="H4382" s="237" t="s">
        <v>18108</v>
      </c>
      <c r="I4382" s="237" t="str">
        <f t="shared" si="714"/>
        <v>仙台市青葉区本町3-8-1</v>
      </c>
      <c r="J4382" s="237" t="s">
        <v>18417</v>
      </c>
      <c r="K4382" s="237" t="s">
        <v>2059</v>
      </c>
      <c r="L4382" s="237" t="s">
        <v>2060</v>
      </c>
      <c r="M4382" s="237" t="s">
        <v>2061</v>
      </c>
      <c r="N4382" s="237" t="s">
        <v>12307</v>
      </c>
      <c r="O4382" s="237" t="s">
        <v>12308</v>
      </c>
      <c r="P4382" s="237" t="s">
        <v>12284</v>
      </c>
      <c r="Q4382" s="237" t="s">
        <v>8511</v>
      </c>
      <c r="R4382" s="237" t="s">
        <v>18418</v>
      </c>
      <c r="S4382" s="237" t="s">
        <v>12310</v>
      </c>
      <c r="T4382" s="237" t="s">
        <v>12287</v>
      </c>
      <c r="U4382" s="237" t="s">
        <v>18419</v>
      </c>
      <c r="V4382" s="237" t="s">
        <v>16564</v>
      </c>
      <c r="W4382" s="237"/>
      <c r="X4382" s="237"/>
      <c r="Y4382" s="237" t="s">
        <v>12307</v>
      </c>
      <c r="Z4382" s="237" t="s">
        <v>12308</v>
      </c>
      <c r="AA4382" s="237" t="str">
        <f t="shared" si="715"/>
        <v>ミヤギケンケイユウガクエン</v>
      </c>
      <c r="AB4382" s="237" t="s">
        <v>12284</v>
      </c>
      <c r="AC4382" s="237" t="str">
        <f t="shared" si="716"/>
        <v>981</v>
      </c>
      <c r="AD4382" s="237" t="str">
        <f t="shared" si="717"/>
        <v>3213</v>
      </c>
      <c r="AE4382" s="237" t="s">
        <v>8511</v>
      </c>
      <c r="AF4382" s="237" t="s">
        <v>18420</v>
      </c>
      <c r="AG4382" s="237" t="str">
        <f t="shared" si="718"/>
        <v>仙台市泉区南中山3-2-1</v>
      </c>
      <c r="AH4382" s="237" t="s">
        <v>12310</v>
      </c>
      <c r="AI4382" s="237" t="s">
        <v>12287</v>
      </c>
      <c r="AJ4382" s="237" t="s">
        <v>260</v>
      </c>
    </row>
    <row r="4383" spans="1:36">
      <c r="A4383" s="237" t="str">
        <f t="shared" si="710"/>
        <v>0455510016福祉型障害児入所施設</v>
      </c>
      <c r="B4383" s="237" t="s">
        <v>2055</v>
      </c>
      <c r="C4383" s="237" t="s">
        <v>2056</v>
      </c>
      <c r="D4383" s="240" t="str">
        <f t="shared" si="711"/>
        <v>ミヤギケン</v>
      </c>
      <c r="E4383" s="237" t="s">
        <v>8257</v>
      </c>
      <c r="F4383" s="237" t="str">
        <f t="shared" si="712"/>
        <v>980</v>
      </c>
      <c r="G4383" s="237" t="str">
        <f t="shared" si="713"/>
        <v>8570</v>
      </c>
      <c r="H4383" s="237" t="s">
        <v>18108</v>
      </c>
      <c r="I4383" s="237" t="str">
        <f t="shared" si="714"/>
        <v>仙台市青葉区本町3-8-1</v>
      </c>
      <c r="J4383" s="237" t="s">
        <v>18417</v>
      </c>
      <c r="K4383" s="237" t="s">
        <v>2059</v>
      </c>
      <c r="L4383" s="237" t="s">
        <v>2060</v>
      </c>
      <c r="M4383" s="237" t="s">
        <v>2061</v>
      </c>
      <c r="N4383" s="237" t="s">
        <v>12307</v>
      </c>
      <c r="O4383" s="237" t="s">
        <v>12308</v>
      </c>
      <c r="P4383" s="237" t="s">
        <v>12284</v>
      </c>
      <c r="Q4383" s="237" t="s">
        <v>8511</v>
      </c>
      <c r="R4383" s="237" t="s">
        <v>18418</v>
      </c>
      <c r="S4383" s="237" t="s">
        <v>12310</v>
      </c>
      <c r="T4383" s="237" t="s">
        <v>12287</v>
      </c>
      <c r="U4383" s="237" t="s">
        <v>18419</v>
      </c>
      <c r="V4383" s="237" t="s">
        <v>19064</v>
      </c>
      <c r="W4383" s="237"/>
      <c r="X4383" s="237"/>
      <c r="Y4383" s="237" t="s">
        <v>12307</v>
      </c>
      <c r="Z4383" s="237" t="s">
        <v>12308</v>
      </c>
      <c r="AA4383" s="237" t="str">
        <f t="shared" si="715"/>
        <v>ミヤギケンケイユウガクエン</v>
      </c>
      <c r="AB4383" s="237" t="s">
        <v>12284</v>
      </c>
      <c r="AC4383" s="237" t="str">
        <f t="shared" si="716"/>
        <v>981</v>
      </c>
      <c r="AD4383" s="237" t="str">
        <f t="shared" si="717"/>
        <v>3213</v>
      </c>
      <c r="AE4383" s="237" t="s">
        <v>8511</v>
      </c>
      <c r="AF4383" s="237" t="s">
        <v>18418</v>
      </c>
      <c r="AG4383" s="237" t="str">
        <f t="shared" si="718"/>
        <v>仙台市泉区南中山5-2-1</v>
      </c>
      <c r="AH4383" s="237" t="s">
        <v>12310</v>
      </c>
      <c r="AI4383" s="237" t="s">
        <v>12287</v>
      </c>
      <c r="AJ4383" s="237" t="s">
        <v>260</v>
      </c>
    </row>
    <row r="4384" spans="1:36">
      <c r="A4384" s="237" t="str">
        <f t="shared" si="710"/>
        <v>0455510214放課後等デイサービス</v>
      </c>
      <c r="B4384" s="237" t="s">
        <v>7358</v>
      </c>
      <c r="C4384" s="237" t="s">
        <v>7359</v>
      </c>
      <c r="D4384" s="240" t="str">
        <f t="shared" si="711"/>
        <v>ミヤギケンコウレイシャセイカツキョウドウクミアイ</v>
      </c>
      <c r="E4384" s="237" t="s">
        <v>4648</v>
      </c>
      <c r="F4384" s="237" t="str">
        <f t="shared" si="712"/>
        <v>981</v>
      </c>
      <c r="G4384" s="237" t="str">
        <f t="shared" si="713"/>
        <v>3203</v>
      </c>
      <c r="H4384" s="237" t="s">
        <v>18394</v>
      </c>
      <c r="I4384" s="237" t="str">
        <f t="shared" si="714"/>
        <v>仙台市泉区高森三丁目４番地131</v>
      </c>
      <c r="J4384" s="237" t="s">
        <v>7362</v>
      </c>
      <c r="K4384" s="237" t="s">
        <v>18395</v>
      </c>
      <c r="L4384" s="237" t="s">
        <v>248</v>
      </c>
      <c r="M4384" s="237" t="s">
        <v>18396</v>
      </c>
      <c r="N4384" s="237" t="s">
        <v>18421</v>
      </c>
      <c r="O4384" s="237" t="s">
        <v>18422</v>
      </c>
      <c r="P4384" s="237" t="s">
        <v>12329</v>
      </c>
      <c r="Q4384" s="237" t="s">
        <v>8511</v>
      </c>
      <c r="R4384" s="237" t="s">
        <v>18423</v>
      </c>
      <c r="S4384" s="237" t="s">
        <v>12696</v>
      </c>
      <c r="T4384" s="237"/>
      <c r="U4384" s="237" t="s">
        <v>18424</v>
      </c>
      <c r="V4384" s="237" t="s">
        <v>114</v>
      </c>
      <c r="W4384" s="237"/>
      <c r="X4384" s="237"/>
      <c r="Y4384" s="237" t="s">
        <v>18421</v>
      </c>
      <c r="Z4384" s="237" t="s">
        <v>18422</v>
      </c>
      <c r="AA4384" s="237" t="str">
        <f t="shared" si="715"/>
        <v>テラオカホウカゴナドデイサービスモリッコ</v>
      </c>
      <c r="AB4384" s="237" t="s">
        <v>12329</v>
      </c>
      <c r="AC4384" s="237" t="str">
        <f t="shared" si="716"/>
        <v>981</v>
      </c>
      <c r="AD4384" s="237" t="str">
        <f t="shared" si="717"/>
        <v>3204</v>
      </c>
      <c r="AE4384" s="237" t="s">
        <v>8511</v>
      </c>
      <c r="AF4384" s="237" t="s">
        <v>18423</v>
      </c>
      <c r="AG4384" s="237" t="str">
        <f t="shared" si="718"/>
        <v>仙台市泉区寺岡一丁目５番地の13</v>
      </c>
      <c r="AH4384" s="237" t="s">
        <v>12696</v>
      </c>
      <c r="AI4384" s="237"/>
      <c r="AJ4384" s="237" t="s">
        <v>332</v>
      </c>
    </row>
    <row r="4385" spans="1:36">
      <c r="A4385" s="237" t="str">
        <f t="shared" si="710"/>
        <v>0455510222放課後等デイサービス</v>
      </c>
      <c r="B4385" s="237" t="s">
        <v>7358</v>
      </c>
      <c r="C4385" s="237" t="s">
        <v>7359</v>
      </c>
      <c r="D4385" s="240" t="str">
        <f t="shared" si="711"/>
        <v>ミヤギケンコウレイシャセイカツキョウドウクミアイ</v>
      </c>
      <c r="E4385" s="237" t="s">
        <v>4648</v>
      </c>
      <c r="F4385" s="237" t="str">
        <f t="shared" si="712"/>
        <v>981</v>
      </c>
      <c r="G4385" s="237" t="str">
        <f t="shared" si="713"/>
        <v>3203</v>
      </c>
      <c r="H4385" s="237" t="s">
        <v>18394</v>
      </c>
      <c r="I4385" s="237" t="str">
        <f t="shared" si="714"/>
        <v>仙台市泉区高森三丁目４番地131</v>
      </c>
      <c r="J4385" s="237" t="s">
        <v>7362</v>
      </c>
      <c r="K4385" s="237" t="s">
        <v>18395</v>
      </c>
      <c r="L4385" s="237" t="s">
        <v>248</v>
      </c>
      <c r="M4385" s="237" t="s">
        <v>18396</v>
      </c>
      <c r="N4385" s="237" t="s">
        <v>18425</v>
      </c>
      <c r="O4385" s="237" t="s">
        <v>18426</v>
      </c>
      <c r="P4385" s="237" t="s">
        <v>7360</v>
      </c>
      <c r="Q4385" s="237" t="s">
        <v>8511</v>
      </c>
      <c r="R4385" s="237" t="s">
        <v>18427</v>
      </c>
      <c r="S4385" s="237" t="s">
        <v>18428</v>
      </c>
      <c r="T4385" s="237" t="s">
        <v>18429</v>
      </c>
      <c r="U4385" s="237" t="s">
        <v>18430</v>
      </c>
      <c r="V4385" s="237" t="s">
        <v>114</v>
      </c>
      <c r="W4385" s="237"/>
      <c r="X4385" s="237"/>
      <c r="Y4385" s="237" t="s">
        <v>18425</v>
      </c>
      <c r="Z4385" s="237" t="s">
        <v>18426</v>
      </c>
      <c r="AA4385" s="237" t="str">
        <f t="shared" si="715"/>
        <v>クロマツホウカゴトウデイサービスモリッコ</v>
      </c>
      <c r="AB4385" s="237" t="s">
        <v>7360</v>
      </c>
      <c r="AC4385" s="237" t="str">
        <f t="shared" si="716"/>
        <v>981</v>
      </c>
      <c r="AD4385" s="237" t="str">
        <f t="shared" si="717"/>
        <v>8006</v>
      </c>
      <c r="AE4385" s="237" t="s">
        <v>8511</v>
      </c>
      <c r="AF4385" s="237" t="s">
        <v>18427</v>
      </c>
      <c r="AG4385" s="237" t="str">
        <f t="shared" si="718"/>
        <v>仙台市泉区黒松二丁目26番37号</v>
      </c>
      <c r="AH4385" s="237" t="s">
        <v>18428</v>
      </c>
      <c r="AI4385" s="237" t="s">
        <v>18429</v>
      </c>
      <c r="AJ4385" s="237" t="s">
        <v>332</v>
      </c>
    </row>
    <row r="4386" spans="1:36">
      <c r="A4386" s="237" t="str">
        <f t="shared" si="710"/>
        <v>0455510255放課後等デイサービス</v>
      </c>
      <c r="B4386" s="237" t="s">
        <v>4306</v>
      </c>
      <c r="C4386" s="237" t="s">
        <v>4307</v>
      </c>
      <c r="D4386" s="240" t="str">
        <f t="shared" si="711"/>
        <v>トクテイヒエイリカツドウホウジン　クモリノチハレ</v>
      </c>
      <c r="E4386" s="237" t="s">
        <v>4308</v>
      </c>
      <c r="F4386" s="237" t="str">
        <f t="shared" si="712"/>
        <v>989</v>
      </c>
      <c r="G4386" s="237" t="str">
        <f t="shared" si="713"/>
        <v>6153</v>
      </c>
      <c r="H4386" s="237" t="s">
        <v>12807</v>
      </c>
      <c r="I4386" s="237" t="str">
        <f t="shared" si="714"/>
        <v>大崎市古川七日町4番33号</v>
      </c>
      <c r="J4386" s="237" t="s">
        <v>4310</v>
      </c>
      <c r="K4386" s="237" t="s">
        <v>4310</v>
      </c>
      <c r="L4386" s="237" t="s">
        <v>901</v>
      </c>
      <c r="M4386" s="237" t="s">
        <v>4311</v>
      </c>
      <c r="N4386" s="237" t="s">
        <v>18431</v>
      </c>
      <c r="O4386" s="237" t="s">
        <v>12809</v>
      </c>
      <c r="P4386" s="237" t="s">
        <v>2366</v>
      </c>
      <c r="Q4386" s="237" t="s">
        <v>8511</v>
      </c>
      <c r="R4386" s="237" t="s">
        <v>12810</v>
      </c>
      <c r="S4386" s="237" t="s">
        <v>12811</v>
      </c>
      <c r="T4386" s="237" t="s">
        <v>12811</v>
      </c>
      <c r="U4386" s="237" t="s">
        <v>18432</v>
      </c>
      <c r="V4386" s="237" t="s">
        <v>114</v>
      </c>
      <c r="W4386" s="237"/>
      <c r="X4386" s="237"/>
      <c r="Y4386" s="237" t="s">
        <v>18431</v>
      </c>
      <c r="Z4386" s="237" t="s">
        <v>12809</v>
      </c>
      <c r="AA4386" s="237" t="str">
        <f t="shared" si="715"/>
        <v>カムカム　センダイ</v>
      </c>
      <c r="AB4386" s="237" t="s">
        <v>2366</v>
      </c>
      <c r="AC4386" s="237" t="str">
        <f t="shared" si="716"/>
        <v>981</v>
      </c>
      <c r="AD4386" s="237" t="str">
        <f t="shared" si="717"/>
        <v>3103</v>
      </c>
      <c r="AE4386" s="237" t="s">
        <v>8511</v>
      </c>
      <c r="AF4386" s="237" t="s">
        <v>12810</v>
      </c>
      <c r="AG4386" s="237" t="str">
        <f t="shared" si="718"/>
        <v>仙台市泉区山の寺二丁目15番14号</v>
      </c>
      <c r="AH4386" s="237" t="s">
        <v>12811</v>
      </c>
      <c r="AI4386" s="237" t="s">
        <v>12811</v>
      </c>
      <c r="AJ4386" s="237" t="s">
        <v>332</v>
      </c>
    </row>
    <row r="4387" spans="1:36">
      <c r="A4387" s="237" t="str">
        <f t="shared" si="710"/>
        <v>0455510263放課後等デイサービス</v>
      </c>
      <c r="B4387" s="237" t="s">
        <v>7061</v>
      </c>
      <c r="C4387" s="237" t="s">
        <v>7062</v>
      </c>
      <c r="D4387" s="240" t="str">
        <f t="shared" si="711"/>
        <v>ユウゲンカイシャヒダマリカイゴ</v>
      </c>
      <c r="E4387" s="237" t="s">
        <v>7063</v>
      </c>
      <c r="F4387" s="237" t="str">
        <f t="shared" si="712"/>
        <v>981</v>
      </c>
      <c r="G4387" s="237" t="str">
        <f t="shared" si="713"/>
        <v>3222</v>
      </c>
      <c r="H4387" s="237" t="s">
        <v>7064</v>
      </c>
      <c r="I4387" s="237" t="str">
        <f t="shared" si="714"/>
        <v>仙台市泉区住吉台東五丁目５番地の８</v>
      </c>
      <c r="J4387" s="237" t="s">
        <v>17241</v>
      </c>
      <c r="K4387" s="237" t="s">
        <v>12827</v>
      </c>
      <c r="L4387" s="237" t="s">
        <v>339</v>
      </c>
      <c r="M4387" s="237" t="s">
        <v>7067</v>
      </c>
      <c r="N4387" s="237" t="s">
        <v>18433</v>
      </c>
      <c r="O4387" s="237" t="s">
        <v>18434</v>
      </c>
      <c r="P4387" s="237" t="s">
        <v>7063</v>
      </c>
      <c r="Q4387" s="237" t="s">
        <v>8511</v>
      </c>
      <c r="R4387" s="237" t="s">
        <v>12825</v>
      </c>
      <c r="S4387" s="237" t="s">
        <v>17241</v>
      </c>
      <c r="T4387" s="237" t="s">
        <v>12827</v>
      </c>
      <c r="U4387" s="237" t="s">
        <v>18435</v>
      </c>
      <c r="V4387" s="237" t="s">
        <v>114</v>
      </c>
      <c r="W4387" s="237"/>
      <c r="X4387" s="237"/>
      <c r="Y4387" s="237" t="s">
        <v>18433</v>
      </c>
      <c r="Z4387" s="237" t="s">
        <v>18434</v>
      </c>
      <c r="AA4387" s="237" t="str">
        <f t="shared" si="715"/>
        <v>ホウカゴヒロバキラリスミヨシダイ</v>
      </c>
      <c r="AB4387" s="237" t="s">
        <v>7063</v>
      </c>
      <c r="AC4387" s="237" t="str">
        <f t="shared" si="716"/>
        <v>981</v>
      </c>
      <c r="AD4387" s="237" t="str">
        <f t="shared" si="717"/>
        <v>3222</v>
      </c>
      <c r="AE4387" s="237" t="s">
        <v>8511</v>
      </c>
      <c r="AF4387" s="237" t="s">
        <v>12825</v>
      </c>
      <c r="AG4387" s="237" t="str">
        <f t="shared" si="718"/>
        <v>仙台市泉区住吉台東三丁目２番地の４</v>
      </c>
      <c r="AH4387" s="237" t="s">
        <v>17241</v>
      </c>
      <c r="AI4387" s="237" t="s">
        <v>12827</v>
      </c>
      <c r="AJ4387" s="237" t="s">
        <v>260</v>
      </c>
    </row>
    <row r="4388" spans="1:36">
      <c r="A4388" s="237" t="str">
        <f t="shared" si="710"/>
        <v>0455510313放課後等デイサービス</v>
      </c>
      <c r="B4388" s="237" t="s">
        <v>8396</v>
      </c>
      <c r="C4388" s="237" t="s">
        <v>8397</v>
      </c>
      <c r="D4388" s="240" t="str">
        <f t="shared" si="711"/>
        <v>トクテイヒエイリカツドウホウジンイロドリ</v>
      </c>
      <c r="E4388" s="237" t="s">
        <v>7832</v>
      </c>
      <c r="F4388" s="237" t="str">
        <f t="shared" si="712"/>
        <v>983</v>
      </c>
      <c r="G4388" s="237" t="str">
        <f t="shared" si="713"/>
        <v>0824</v>
      </c>
      <c r="H4388" s="237" t="s">
        <v>8398</v>
      </c>
      <c r="I4388" s="237" t="str">
        <f t="shared" si="714"/>
        <v>仙台市宮城野区鶴ケ谷四丁目28番地の２</v>
      </c>
      <c r="J4388" s="237" t="s">
        <v>8399</v>
      </c>
      <c r="K4388" s="237" t="s">
        <v>8399</v>
      </c>
      <c r="L4388" s="237" t="s">
        <v>248</v>
      </c>
      <c r="M4388" s="237" t="s">
        <v>8400</v>
      </c>
      <c r="N4388" s="237" t="s">
        <v>17725</v>
      </c>
      <c r="O4388" s="237" t="s">
        <v>17726</v>
      </c>
      <c r="P4388" s="237" t="s">
        <v>9539</v>
      </c>
      <c r="Q4388" s="237" t="s">
        <v>8511</v>
      </c>
      <c r="R4388" s="237" t="s">
        <v>18436</v>
      </c>
      <c r="S4388" s="237" t="s">
        <v>8399</v>
      </c>
      <c r="T4388" s="237" t="s">
        <v>8399</v>
      </c>
      <c r="U4388" s="237" t="s">
        <v>18437</v>
      </c>
      <c r="V4388" s="237" t="s">
        <v>114</v>
      </c>
      <c r="W4388" s="237"/>
      <c r="X4388" s="237"/>
      <c r="Y4388" s="237" t="s">
        <v>17725</v>
      </c>
      <c r="Z4388" s="237" t="s">
        <v>17726</v>
      </c>
      <c r="AA4388" s="237" t="str">
        <f t="shared" si="715"/>
        <v>ホウカゴトウデイサービスルピナス</v>
      </c>
      <c r="AB4388" s="237" t="s">
        <v>9539</v>
      </c>
      <c r="AC4388" s="237" t="str">
        <f t="shared" si="716"/>
        <v>981</v>
      </c>
      <c r="AD4388" s="237" t="str">
        <f t="shared" si="717"/>
        <v>8001</v>
      </c>
      <c r="AE4388" s="237" t="s">
        <v>8511</v>
      </c>
      <c r="AF4388" s="237" t="s">
        <v>18436</v>
      </c>
      <c r="AG4388" s="237" t="str">
        <f t="shared" si="718"/>
        <v>仙台市泉区南光台東一丁目36番16号</v>
      </c>
      <c r="AH4388" s="237" t="s">
        <v>8399</v>
      </c>
      <c r="AI4388" s="237" t="s">
        <v>8399</v>
      </c>
      <c r="AJ4388" s="237" t="s">
        <v>332</v>
      </c>
    </row>
    <row r="4389" spans="1:36">
      <c r="A4389" s="237" t="str">
        <f t="shared" si="710"/>
        <v>0455510321放課後等デイサービス</v>
      </c>
      <c r="B4389" s="237" t="s">
        <v>7414</v>
      </c>
      <c r="C4389" s="237" t="s">
        <v>7415</v>
      </c>
      <c r="D4389" s="240" t="str">
        <f t="shared" si="711"/>
        <v>シャカイフクシホウジンコウセイカイ</v>
      </c>
      <c r="E4389" s="237" t="s">
        <v>7416</v>
      </c>
      <c r="F4389" s="237" t="str">
        <f t="shared" si="712"/>
        <v>989</v>
      </c>
      <c r="G4389" s="237" t="str">
        <f t="shared" si="713"/>
        <v>3122</v>
      </c>
      <c r="H4389" s="237" t="s">
        <v>17248</v>
      </c>
      <c r="I4389" s="237" t="str">
        <f t="shared" si="714"/>
        <v>仙台市青葉区栗生１丁目２５番地１</v>
      </c>
      <c r="J4389" s="237" t="s">
        <v>7418</v>
      </c>
      <c r="K4389" s="237" t="s">
        <v>7419</v>
      </c>
      <c r="L4389" s="237" t="s">
        <v>248</v>
      </c>
      <c r="M4389" s="237" t="s">
        <v>17249</v>
      </c>
      <c r="N4389" s="237" t="s">
        <v>18438</v>
      </c>
      <c r="O4389" s="237" t="s">
        <v>18439</v>
      </c>
      <c r="P4389" s="237" t="s">
        <v>12284</v>
      </c>
      <c r="Q4389" s="237" t="s">
        <v>8511</v>
      </c>
      <c r="R4389" s="237" t="s">
        <v>18440</v>
      </c>
      <c r="S4389" s="237" t="s">
        <v>18441</v>
      </c>
      <c r="T4389" s="237" t="s">
        <v>18441</v>
      </c>
      <c r="U4389" s="237" t="s">
        <v>18442</v>
      </c>
      <c r="V4389" s="237" t="s">
        <v>114</v>
      </c>
      <c r="W4389" s="237"/>
      <c r="X4389" s="237"/>
      <c r="Y4389" s="237" t="s">
        <v>18438</v>
      </c>
      <c r="Z4389" s="237" t="s">
        <v>18439</v>
      </c>
      <c r="AA4389" s="237" t="str">
        <f t="shared" si="715"/>
        <v>ホウユウクラブ</v>
      </c>
      <c r="AB4389" s="237" t="s">
        <v>12284</v>
      </c>
      <c r="AC4389" s="237" t="str">
        <f t="shared" si="716"/>
        <v>981</v>
      </c>
      <c r="AD4389" s="237" t="str">
        <f t="shared" si="717"/>
        <v>3213</v>
      </c>
      <c r="AE4389" s="237" t="s">
        <v>8511</v>
      </c>
      <c r="AF4389" s="237" t="s">
        <v>18440</v>
      </c>
      <c r="AG4389" s="237" t="str">
        <f t="shared" si="718"/>
        <v>仙台市泉区南中山一丁目13番地の５</v>
      </c>
      <c r="AH4389" s="237" t="s">
        <v>18441</v>
      </c>
      <c r="AI4389" s="237" t="s">
        <v>18441</v>
      </c>
      <c r="AJ4389" s="237" t="s">
        <v>332</v>
      </c>
    </row>
    <row r="4390" spans="1:36">
      <c r="A4390" s="237" t="str">
        <f t="shared" si="710"/>
        <v>0455510339児童発達支援</v>
      </c>
      <c r="B4390" s="237" t="s">
        <v>18131</v>
      </c>
      <c r="C4390" s="237" t="s">
        <v>18132</v>
      </c>
      <c r="D4390" s="240" t="str">
        <f t="shared" si="711"/>
        <v>カブシキカイシャビアヒロ</v>
      </c>
      <c r="E4390" s="237" t="s">
        <v>11321</v>
      </c>
      <c r="F4390" s="237" t="str">
        <f t="shared" si="712"/>
        <v>982</v>
      </c>
      <c r="G4390" s="237" t="str">
        <f t="shared" si="713"/>
        <v>0034</v>
      </c>
      <c r="H4390" s="237" t="s">
        <v>18133</v>
      </c>
      <c r="I4390" s="237" t="str">
        <f t="shared" si="714"/>
        <v>仙台市太白区西多賀五丁目17番12号２Ｆ</v>
      </c>
      <c r="J4390" s="237" t="s">
        <v>18134</v>
      </c>
      <c r="K4390" s="237" t="s">
        <v>18135</v>
      </c>
      <c r="L4390" s="237" t="s">
        <v>339</v>
      </c>
      <c r="M4390" s="237" t="s">
        <v>18136</v>
      </c>
      <c r="N4390" s="237" t="s">
        <v>18443</v>
      </c>
      <c r="O4390" s="237" t="s">
        <v>18444</v>
      </c>
      <c r="P4390" s="237" t="s">
        <v>2472</v>
      </c>
      <c r="Q4390" s="237" t="s">
        <v>8511</v>
      </c>
      <c r="R4390" s="237" t="s">
        <v>18445</v>
      </c>
      <c r="S4390" s="237" t="s">
        <v>18446</v>
      </c>
      <c r="T4390" s="237" t="s">
        <v>18447</v>
      </c>
      <c r="U4390" s="237" t="s">
        <v>18448</v>
      </c>
      <c r="V4390" s="237" t="s">
        <v>112</v>
      </c>
      <c r="W4390" s="237" t="s">
        <v>15933</v>
      </c>
      <c r="X4390" s="237"/>
      <c r="Y4390" s="237" t="s">
        <v>18443</v>
      </c>
      <c r="Z4390" s="237" t="s">
        <v>18444</v>
      </c>
      <c r="AA4390" s="237" t="str">
        <f t="shared" si="715"/>
        <v>コラゾンイズミチュウオウ</v>
      </c>
      <c r="AB4390" s="237" t="s">
        <v>2472</v>
      </c>
      <c r="AC4390" s="237" t="str">
        <f t="shared" si="716"/>
        <v>981</v>
      </c>
      <c r="AD4390" s="237" t="str">
        <f t="shared" si="717"/>
        <v>3133</v>
      </c>
      <c r="AE4390" s="237" t="s">
        <v>8511</v>
      </c>
      <c r="AF4390" s="237" t="s">
        <v>18445</v>
      </c>
      <c r="AG4390" s="237" t="str">
        <f t="shared" si="718"/>
        <v>仙台市泉区泉中央四丁目１番地の３　セントレアカマＶ　Ｂ105</v>
      </c>
      <c r="AH4390" s="237" t="s">
        <v>18446</v>
      </c>
      <c r="AI4390" s="237" t="s">
        <v>18447</v>
      </c>
      <c r="AJ4390" s="237" t="s">
        <v>260</v>
      </c>
    </row>
    <row r="4391" spans="1:36">
      <c r="A4391" s="237" t="str">
        <f t="shared" si="710"/>
        <v>0455510339放課後等デイサービス</v>
      </c>
      <c r="B4391" s="237" t="s">
        <v>18131</v>
      </c>
      <c r="C4391" s="237" t="s">
        <v>18132</v>
      </c>
      <c r="D4391" s="240" t="str">
        <f t="shared" si="711"/>
        <v>カブシキカイシャビアヒロ</v>
      </c>
      <c r="E4391" s="237" t="s">
        <v>11321</v>
      </c>
      <c r="F4391" s="237" t="str">
        <f t="shared" si="712"/>
        <v>982</v>
      </c>
      <c r="G4391" s="237" t="str">
        <f t="shared" si="713"/>
        <v>0034</v>
      </c>
      <c r="H4391" s="237" t="s">
        <v>18133</v>
      </c>
      <c r="I4391" s="237" t="str">
        <f t="shared" si="714"/>
        <v>仙台市太白区西多賀五丁目17番12号２Ｆ</v>
      </c>
      <c r="J4391" s="237" t="s">
        <v>18134</v>
      </c>
      <c r="K4391" s="237" t="s">
        <v>18135</v>
      </c>
      <c r="L4391" s="237" t="s">
        <v>339</v>
      </c>
      <c r="M4391" s="237" t="s">
        <v>18136</v>
      </c>
      <c r="N4391" s="237" t="s">
        <v>18443</v>
      </c>
      <c r="O4391" s="237" t="s">
        <v>18444</v>
      </c>
      <c r="P4391" s="237" t="s">
        <v>2472</v>
      </c>
      <c r="Q4391" s="237" t="s">
        <v>8511</v>
      </c>
      <c r="R4391" s="237" t="s">
        <v>18445</v>
      </c>
      <c r="S4391" s="237" t="s">
        <v>18446</v>
      </c>
      <c r="T4391" s="237" t="s">
        <v>18447</v>
      </c>
      <c r="U4391" s="237" t="s">
        <v>18448</v>
      </c>
      <c r="V4391" s="237" t="s">
        <v>114</v>
      </c>
      <c r="W4391" s="237"/>
      <c r="X4391" s="237"/>
      <c r="Y4391" s="237" t="s">
        <v>18443</v>
      </c>
      <c r="Z4391" s="237" t="s">
        <v>18444</v>
      </c>
      <c r="AA4391" s="237" t="str">
        <f t="shared" si="715"/>
        <v>コラゾンイズミチュウオウ</v>
      </c>
      <c r="AB4391" s="237" t="s">
        <v>2472</v>
      </c>
      <c r="AC4391" s="237" t="str">
        <f t="shared" si="716"/>
        <v>981</v>
      </c>
      <c r="AD4391" s="237" t="str">
        <f t="shared" si="717"/>
        <v>3133</v>
      </c>
      <c r="AE4391" s="237" t="s">
        <v>8511</v>
      </c>
      <c r="AF4391" s="237" t="s">
        <v>18445</v>
      </c>
      <c r="AG4391" s="237" t="str">
        <f t="shared" si="718"/>
        <v>仙台市泉区泉中央四丁目１番地の３　セントレアカマＶ　Ｂ105</v>
      </c>
      <c r="AH4391" s="237" t="s">
        <v>18446</v>
      </c>
      <c r="AI4391" s="237" t="s">
        <v>18447</v>
      </c>
      <c r="AJ4391" s="237" t="s">
        <v>260</v>
      </c>
    </row>
    <row r="4392" spans="1:36">
      <c r="A4392" s="237" t="str">
        <f t="shared" ref="A4392:A4455" si="719">U4392&amp;V4392</f>
        <v>0455510347放課後等デイサービス</v>
      </c>
      <c r="B4392" s="237" t="s">
        <v>5958</v>
      </c>
      <c r="C4392" s="237" t="s">
        <v>15883</v>
      </c>
      <c r="D4392" s="240" t="str">
        <f t="shared" si="711"/>
        <v>カブシキガイシャシュンコウカイ</v>
      </c>
      <c r="E4392" s="237" t="s">
        <v>5960</v>
      </c>
      <c r="F4392" s="237" t="str">
        <f t="shared" si="712"/>
        <v>981</v>
      </c>
      <c r="G4392" s="237" t="str">
        <f t="shared" si="713"/>
        <v>3212</v>
      </c>
      <c r="H4392" s="237" t="s">
        <v>18449</v>
      </c>
      <c r="I4392" s="237" t="str">
        <f t="shared" si="714"/>
        <v>仙台市泉区長命ケ丘五丁目１番地の10</v>
      </c>
      <c r="J4392" s="237" t="s">
        <v>5969</v>
      </c>
      <c r="K4392" s="237" t="s">
        <v>5970</v>
      </c>
      <c r="L4392" s="237" t="s">
        <v>339</v>
      </c>
      <c r="M4392" s="237" t="s">
        <v>18450</v>
      </c>
      <c r="N4392" s="237" t="s">
        <v>18451</v>
      </c>
      <c r="O4392" s="237" t="s">
        <v>18452</v>
      </c>
      <c r="P4392" s="237" t="s">
        <v>5960</v>
      </c>
      <c r="Q4392" s="237" t="s">
        <v>8511</v>
      </c>
      <c r="R4392" s="237" t="s">
        <v>18449</v>
      </c>
      <c r="S4392" s="237" t="s">
        <v>5962</v>
      </c>
      <c r="T4392" s="237" t="s">
        <v>5963</v>
      </c>
      <c r="U4392" s="237" t="s">
        <v>18453</v>
      </c>
      <c r="V4392" s="237" t="s">
        <v>114</v>
      </c>
      <c r="W4392" s="237"/>
      <c r="X4392" s="237"/>
      <c r="Y4392" s="237" t="s">
        <v>18451</v>
      </c>
      <c r="Z4392" s="237" t="s">
        <v>18452</v>
      </c>
      <c r="AA4392" s="237" t="str">
        <f t="shared" si="715"/>
        <v>ホウカゴトウデイサービス　ツナグ</v>
      </c>
      <c r="AB4392" s="237" t="s">
        <v>5960</v>
      </c>
      <c r="AC4392" s="237" t="str">
        <f t="shared" si="716"/>
        <v>981</v>
      </c>
      <c r="AD4392" s="237" t="str">
        <f t="shared" si="717"/>
        <v>3212</v>
      </c>
      <c r="AE4392" s="237" t="s">
        <v>8511</v>
      </c>
      <c r="AF4392" s="237" t="s">
        <v>18449</v>
      </c>
      <c r="AG4392" s="237" t="str">
        <f t="shared" si="718"/>
        <v>仙台市泉区長命ケ丘五丁目１番地の10</v>
      </c>
      <c r="AH4392" s="237" t="s">
        <v>5962</v>
      </c>
      <c r="AI4392" s="237" t="s">
        <v>5963</v>
      </c>
      <c r="AJ4392" s="237" t="s">
        <v>332</v>
      </c>
    </row>
    <row r="4393" spans="1:36">
      <c r="A4393" s="237" t="str">
        <f t="shared" si="719"/>
        <v>0455510362児童発達支援</v>
      </c>
      <c r="B4393" s="237" t="s">
        <v>12363</v>
      </c>
      <c r="C4393" s="237" t="s">
        <v>12364</v>
      </c>
      <c r="D4393" s="240" t="str">
        <f t="shared" ref="D4393:D4456" si="720">DBCS(C4393)</f>
        <v>トクテイヒエイリカツドウホウジンアイノミ</v>
      </c>
      <c r="E4393" s="237" t="s">
        <v>1505</v>
      </c>
      <c r="F4393" s="237" t="str">
        <f t="shared" ref="F4393:F4456" si="721">LEFT(E4393,3)</f>
        <v>981</v>
      </c>
      <c r="G4393" s="237" t="str">
        <f t="shared" ref="G4393:G4456" si="722">RIGHT(E4393,4)</f>
        <v>3217</v>
      </c>
      <c r="H4393" s="237" t="s">
        <v>12365</v>
      </c>
      <c r="I4393" s="237" t="str">
        <f t="shared" ref="I4393:I4456" si="723">SUBSTITUTE(H4393,"宮城県","")</f>
        <v>仙台市泉区実沢字中山北100番地の２</v>
      </c>
      <c r="J4393" s="237" t="s">
        <v>12366</v>
      </c>
      <c r="K4393" s="237" t="s">
        <v>12367</v>
      </c>
      <c r="L4393" s="237" t="s">
        <v>248</v>
      </c>
      <c r="M4393" s="237" t="s">
        <v>12368</v>
      </c>
      <c r="N4393" s="237" t="s">
        <v>18454</v>
      </c>
      <c r="O4393" s="237" t="s">
        <v>18455</v>
      </c>
      <c r="P4393" s="237" t="s">
        <v>12456</v>
      </c>
      <c r="Q4393" s="237" t="s">
        <v>8511</v>
      </c>
      <c r="R4393" s="237" t="s">
        <v>18456</v>
      </c>
      <c r="S4393" s="237" t="s">
        <v>12366</v>
      </c>
      <c r="T4393" s="237" t="s">
        <v>12367</v>
      </c>
      <c r="U4393" s="237" t="s">
        <v>18457</v>
      </c>
      <c r="V4393" s="237" t="s">
        <v>112</v>
      </c>
      <c r="W4393" s="237" t="s">
        <v>15933</v>
      </c>
      <c r="X4393" s="237"/>
      <c r="Y4393" s="237" t="s">
        <v>18454</v>
      </c>
      <c r="Z4393" s="237" t="s">
        <v>18455</v>
      </c>
      <c r="AA4393" s="237" t="str">
        <f t="shared" ref="AA4393:AA4456" si="724">DBCS(Z4393)</f>
        <v>アイノミ　ラズベリー</v>
      </c>
      <c r="AB4393" s="237" t="s">
        <v>12456</v>
      </c>
      <c r="AC4393" s="237" t="str">
        <f t="shared" ref="AC4393:AC4456" si="725">LEFT(AB4393,3)</f>
        <v>981</v>
      </c>
      <c r="AD4393" s="237" t="str">
        <f t="shared" ref="AD4393:AD4456" si="726">RIGHT(AB4393,4)</f>
        <v>3215</v>
      </c>
      <c r="AE4393" s="237" t="s">
        <v>8511</v>
      </c>
      <c r="AF4393" s="237" t="s">
        <v>18456</v>
      </c>
      <c r="AG4393" s="237" t="str">
        <f t="shared" ref="AG4393:AG4456" si="727">SUBSTITUTE(AF4393,"宮城県","")</f>
        <v>仙台市泉区北中山四丁目３３番地の１３</v>
      </c>
      <c r="AH4393" s="237" t="s">
        <v>12917</v>
      </c>
      <c r="AI4393" s="237" t="s">
        <v>12918</v>
      </c>
      <c r="AJ4393" s="237" t="s">
        <v>332</v>
      </c>
    </row>
    <row r="4394" spans="1:36">
      <c r="A4394" s="237" t="str">
        <f t="shared" si="719"/>
        <v>0455510362放課後等デイサービス</v>
      </c>
      <c r="B4394" s="237" t="s">
        <v>12363</v>
      </c>
      <c r="C4394" s="237" t="s">
        <v>12364</v>
      </c>
      <c r="D4394" s="240" t="str">
        <f t="shared" si="720"/>
        <v>トクテイヒエイリカツドウホウジンアイノミ</v>
      </c>
      <c r="E4394" s="237" t="s">
        <v>1505</v>
      </c>
      <c r="F4394" s="237" t="str">
        <f t="shared" si="721"/>
        <v>981</v>
      </c>
      <c r="G4394" s="237" t="str">
        <f t="shared" si="722"/>
        <v>3217</v>
      </c>
      <c r="H4394" s="237" t="s">
        <v>12365</v>
      </c>
      <c r="I4394" s="237" t="str">
        <f t="shared" si="723"/>
        <v>仙台市泉区実沢字中山北100番地の２</v>
      </c>
      <c r="J4394" s="237" t="s">
        <v>12366</v>
      </c>
      <c r="K4394" s="237" t="s">
        <v>12367</v>
      </c>
      <c r="L4394" s="237" t="s">
        <v>248</v>
      </c>
      <c r="M4394" s="237" t="s">
        <v>12368</v>
      </c>
      <c r="N4394" s="237" t="s">
        <v>18454</v>
      </c>
      <c r="O4394" s="237" t="s">
        <v>18455</v>
      </c>
      <c r="P4394" s="237" t="s">
        <v>12456</v>
      </c>
      <c r="Q4394" s="237" t="s">
        <v>8511</v>
      </c>
      <c r="R4394" s="237" t="s">
        <v>18456</v>
      </c>
      <c r="S4394" s="237" t="s">
        <v>12366</v>
      </c>
      <c r="T4394" s="237" t="s">
        <v>12367</v>
      </c>
      <c r="U4394" s="237" t="s">
        <v>18457</v>
      </c>
      <c r="V4394" s="237" t="s">
        <v>114</v>
      </c>
      <c r="W4394" s="237"/>
      <c r="X4394" s="237"/>
      <c r="Y4394" s="237" t="s">
        <v>18454</v>
      </c>
      <c r="Z4394" s="237" t="s">
        <v>18455</v>
      </c>
      <c r="AA4394" s="237" t="str">
        <f t="shared" si="724"/>
        <v>アイノミ　ラズベリー</v>
      </c>
      <c r="AB4394" s="237" t="s">
        <v>12456</v>
      </c>
      <c r="AC4394" s="237" t="str">
        <f t="shared" si="725"/>
        <v>981</v>
      </c>
      <c r="AD4394" s="237" t="str">
        <f t="shared" si="726"/>
        <v>3215</v>
      </c>
      <c r="AE4394" s="237" t="s">
        <v>8511</v>
      </c>
      <c r="AF4394" s="237" t="s">
        <v>18456</v>
      </c>
      <c r="AG4394" s="237" t="str">
        <f t="shared" si="727"/>
        <v>仙台市泉区北中山四丁目３３番地の１３</v>
      </c>
      <c r="AH4394" s="237" t="s">
        <v>12366</v>
      </c>
      <c r="AI4394" s="237" t="s">
        <v>12918</v>
      </c>
      <c r="AJ4394" s="237" t="s">
        <v>332</v>
      </c>
    </row>
    <row r="4395" spans="1:36">
      <c r="A4395" s="237" t="str">
        <f t="shared" si="719"/>
        <v>0455510370放課後等デイサービス</v>
      </c>
      <c r="B4395" s="237" t="s">
        <v>17756</v>
      </c>
      <c r="C4395" s="237" t="s">
        <v>17757</v>
      </c>
      <c r="D4395" s="240" t="str">
        <f t="shared" si="720"/>
        <v>カブシキカイシャグローブ</v>
      </c>
      <c r="E4395" s="237" t="s">
        <v>12456</v>
      </c>
      <c r="F4395" s="237" t="str">
        <f t="shared" si="721"/>
        <v>981</v>
      </c>
      <c r="G4395" s="237" t="str">
        <f t="shared" si="722"/>
        <v>3215</v>
      </c>
      <c r="H4395" s="237" t="s">
        <v>17758</v>
      </c>
      <c r="I4395" s="237" t="str">
        <f t="shared" si="723"/>
        <v>仙台市泉区北中山一丁目１番16号</v>
      </c>
      <c r="J4395" s="237" t="s">
        <v>17759</v>
      </c>
      <c r="K4395" s="237" t="s">
        <v>17760</v>
      </c>
      <c r="L4395" s="237" t="s">
        <v>339</v>
      </c>
      <c r="M4395" s="237" t="s">
        <v>17761</v>
      </c>
      <c r="N4395" s="237" t="s">
        <v>18458</v>
      </c>
      <c r="O4395" s="237" t="s">
        <v>18459</v>
      </c>
      <c r="P4395" s="237" t="s">
        <v>12456</v>
      </c>
      <c r="Q4395" s="237" t="s">
        <v>8511</v>
      </c>
      <c r="R4395" s="237" t="s">
        <v>17758</v>
      </c>
      <c r="S4395" s="237" t="s">
        <v>17759</v>
      </c>
      <c r="T4395" s="237" t="s">
        <v>17760</v>
      </c>
      <c r="U4395" s="237" t="s">
        <v>18460</v>
      </c>
      <c r="V4395" s="237" t="s">
        <v>114</v>
      </c>
      <c r="W4395" s="237"/>
      <c r="X4395" s="237"/>
      <c r="Y4395" s="237" t="s">
        <v>18458</v>
      </c>
      <c r="Z4395" s="237" t="s">
        <v>18459</v>
      </c>
      <c r="AA4395" s="237" t="str">
        <f t="shared" si="724"/>
        <v>ココモイズミ</v>
      </c>
      <c r="AB4395" s="237" t="s">
        <v>12456</v>
      </c>
      <c r="AC4395" s="237" t="str">
        <f t="shared" si="725"/>
        <v>981</v>
      </c>
      <c r="AD4395" s="237" t="str">
        <f t="shared" si="726"/>
        <v>3215</v>
      </c>
      <c r="AE4395" s="237" t="s">
        <v>8511</v>
      </c>
      <c r="AF4395" s="237" t="s">
        <v>17758</v>
      </c>
      <c r="AG4395" s="237" t="str">
        <f t="shared" si="727"/>
        <v>仙台市泉区北中山一丁目１番16号</v>
      </c>
      <c r="AH4395" s="237" t="s">
        <v>17759</v>
      </c>
      <c r="AI4395" s="237" t="s">
        <v>17760</v>
      </c>
      <c r="AJ4395" s="237" t="s">
        <v>260</v>
      </c>
    </row>
    <row r="4396" spans="1:36">
      <c r="A4396" s="237" t="str">
        <f t="shared" si="719"/>
        <v>0455510404放課後等デイサービス</v>
      </c>
      <c r="B4396" s="237" t="s">
        <v>7358</v>
      </c>
      <c r="C4396" s="237" t="s">
        <v>7359</v>
      </c>
      <c r="D4396" s="240" t="str">
        <f t="shared" si="720"/>
        <v>ミヤギケンコウレイシャセイカツキョウドウクミアイ</v>
      </c>
      <c r="E4396" s="237" t="s">
        <v>4648</v>
      </c>
      <c r="F4396" s="237" t="str">
        <f t="shared" si="721"/>
        <v>981</v>
      </c>
      <c r="G4396" s="237" t="str">
        <f t="shared" si="722"/>
        <v>3203</v>
      </c>
      <c r="H4396" s="237" t="s">
        <v>18394</v>
      </c>
      <c r="I4396" s="237" t="str">
        <f t="shared" si="723"/>
        <v>仙台市泉区高森三丁目４番地131</v>
      </c>
      <c r="J4396" s="237" t="s">
        <v>7362</v>
      </c>
      <c r="K4396" s="237" t="s">
        <v>18395</v>
      </c>
      <c r="L4396" s="237" t="s">
        <v>248</v>
      </c>
      <c r="M4396" s="237" t="s">
        <v>18396</v>
      </c>
      <c r="N4396" s="237" t="s">
        <v>18461</v>
      </c>
      <c r="O4396" s="237" t="s">
        <v>18462</v>
      </c>
      <c r="P4396" s="237" t="s">
        <v>4648</v>
      </c>
      <c r="Q4396" s="237" t="s">
        <v>8511</v>
      </c>
      <c r="R4396" s="237" t="s">
        <v>18463</v>
      </c>
      <c r="S4396" s="237" t="s">
        <v>18464</v>
      </c>
      <c r="T4396" s="237" t="s">
        <v>18465</v>
      </c>
      <c r="U4396" s="237" t="s">
        <v>18466</v>
      </c>
      <c r="V4396" s="237" t="s">
        <v>114</v>
      </c>
      <c r="W4396" s="237"/>
      <c r="X4396" s="237"/>
      <c r="Y4396" s="237" t="s">
        <v>18461</v>
      </c>
      <c r="Z4396" s="237" t="s">
        <v>18462</v>
      </c>
      <c r="AA4396" s="237" t="str">
        <f t="shared" si="724"/>
        <v>タカモリホウカゴトウデイサービスモリッコ</v>
      </c>
      <c r="AB4396" s="237" t="s">
        <v>4648</v>
      </c>
      <c r="AC4396" s="237" t="str">
        <f t="shared" si="725"/>
        <v>981</v>
      </c>
      <c r="AD4396" s="237" t="str">
        <f t="shared" si="726"/>
        <v>3203</v>
      </c>
      <c r="AE4396" s="237" t="s">
        <v>8511</v>
      </c>
      <c r="AF4396" s="237" t="s">
        <v>18463</v>
      </c>
      <c r="AG4396" s="237" t="str">
        <f t="shared" si="727"/>
        <v>仙台市泉区高森三丁目４番地の131</v>
      </c>
      <c r="AH4396" s="237" t="s">
        <v>18464</v>
      </c>
      <c r="AI4396" s="237" t="s">
        <v>18465</v>
      </c>
      <c r="AJ4396" s="237" t="s">
        <v>332</v>
      </c>
    </row>
    <row r="4397" spans="1:36">
      <c r="A4397" s="237" t="str">
        <f t="shared" si="719"/>
        <v>0455510412放課後等デイサービス</v>
      </c>
      <c r="B4397" s="237" t="s">
        <v>17203</v>
      </c>
      <c r="C4397" s="237" t="s">
        <v>17204</v>
      </c>
      <c r="D4397" s="240" t="str">
        <f t="shared" si="720"/>
        <v>イッパンシャダンホウジンニジノハシ</v>
      </c>
      <c r="E4397" s="237" t="s">
        <v>2882</v>
      </c>
      <c r="F4397" s="237" t="str">
        <f t="shared" si="721"/>
        <v>981</v>
      </c>
      <c r="G4397" s="237" t="str">
        <f t="shared" si="722"/>
        <v>3117</v>
      </c>
      <c r="H4397" s="237" t="s">
        <v>18467</v>
      </c>
      <c r="I4397" s="237" t="str">
        <f t="shared" si="723"/>
        <v>仙台市泉区市名坂字楢町201番地の１Ｃ号室</v>
      </c>
      <c r="J4397" s="237" t="s">
        <v>18468</v>
      </c>
      <c r="K4397" s="237" t="s">
        <v>18469</v>
      </c>
      <c r="L4397" s="237" t="s">
        <v>901</v>
      </c>
      <c r="M4397" s="237" t="s">
        <v>17208</v>
      </c>
      <c r="N4397" s="237" t="s">
        <v>18470</v>
      </c>
      <c r="O4397" s="237" t="s">
        <v>18471</v>
      </c>
      <c r="P4397" s="237" t="s">
        <v>2882</v>
      </c>
      <c r="Q4397" s="237" t="s">
        <v>8511</v>
      </c>
      <c r="R4397" s="237" t="s">
        <v>18467</v>
      </c>
      <c r="S4397" s="237" t="s">
        <v>18472</v>
      </c>
      <c r="T4397" s="237" t="s">
        <v>18473</v>
      </c>
      <c r="U4397" s="237" t="s">
        <v>18474</v>
      </c>
      <c r="V4397" s="237" t="s">
        <v>114</v>
      </c>
      <c r="W4397" s="237"/>
      <c r="X4397" s="237"/>
      <c r="Y4397" s="237" t="s">
        <v>18470</v>
      </c>
      <c r="Z4397" s="237" t="s">
        <v>18471</v>
      </c>
      <c r="AA4397" s="237" t="str">
        <f t="shared" si="724"/>
        <v>ニジノワマツモリ</v>
      </c>
      <c r="AB4397" s="237" t="s">
        <v>2882</v>
      </c>
      <c r="AC4397" s="237" t="str">
        <f t="shared" si="725"/>
        <v>981</v>
      </c>
      <c r="AD4397" s="237" t="str">
        <f t="shared" si="726"/>
        <v>3117</v>
      </c>
      <c r="AE4397" s="237" t="s">
        <v>8511</v>
      </c>
      <c r="AF4397" s="237" t="s">
        <v>18467</v>
      </c>
      <c r="AG4397" s="237" t="str">
        <f t="shared" si="727"/>
        <v>仙台市泉区市名坂字楢町201番地の１Ｃ号室</v>
      </c>
      <c r="AH4397" s="237" t="s">
        <v>18472</v>
      </c>
      <c r="AI4397" s="237" t="s">
        <v>18473</v>
      </c>
      <c r="AJ4397" s="237" t="s">
        <v>260</v>
      </c>
    </row>
    <row r="4398" spans="1:36">
      <c r="A4398" s="237" t="str">
        <f t="shared" si="719"/>
        <v>0455510420児童発達支援</v>
      </c>
      <c r="B4398" s="237" t="s">
        <v>18475</v>
      </c>
      <c r="C4398" s="237" t="s">
        <v>16804</v>
      </c>
      <c r="D4398" s="240" t="str">
        <f t="shared" si="720"/>
        <v>カブシキガイシャエスアイエムコーポレーション</v>
      </c>
      <c r="E4398" s="237" t="s">
        <v>16805</v>
      </c>
      <c r="F4398" s="237" t="str">
        <f t="shared" si="721"/>
        <v>981</v>
      </c>
      <c r="G4398" s="237" t="str">
        <f t="shared" si="722"/>
        <v>3205</v>
      </c>
      <c r="H4398" s="237" t="s">
        <v>18476</v>
      </c>
      <c r="I4398" s="237" t="str">
        <f t="shared" si="723"/>
        <v>仙台市泉区紫山二丁目15番地の17</v>
      </c>
      <c r="J4398" s="237" t="s">
        <v>16807</v>
      </c>
      <c r="K4398" s="237" t="s">
        <v>18477</v>
      </c>
      <c r="L4398" s="237" t="s">
        <v>339</v>
      </c>
      <c r="M4398" s="237" t="s">
        <v>16808</v>
      </c>
      <c r="N4398" s="237" t="s">
        <v>18478</v>
      </c>
      <c r="O4398" s="237" t="s">
        <v>18479</v>
      </c>
      <c r="P4398" s="237" t="s">
        <v>18480</v>
      </c>
      <c r="Q4398" s="237" t="s">
        <v>8511</v>
      </c>
      <c r="R4398" s="237" t="s">
        <v>18481</v>
      </c>
      <c r="S4398" s="237" t="s">
        <v>16807</v>
      </c>
      <c r="T4398" s="237" t="s">
        <v>18477</v>
      </c>
      <c r="U4398" s="237" t="s">
        <v>18482</v>
      </c>
      <c r="V4398" s="237" t="s">
        <v>112</v>
      </c>
      <c r="W4398" s="237" t="s">
        <v>15933</v>
      </c>
      <c r="X4398" s="237"/>
      <c r="Y4398" s="237" t="s">
        <v>18478</v>
      </c>
      <c r="Z4398" s="237" t="s">
        <v>18479</v>
      </c>
      <c r="AA4398" s="237" t="str">
        <f t="shared" si="724"/>
        <v>ウンドウリョウイクトタイケンガクシュウ「ピースノモリ」キタタカモリ１ゴウカン</v>
      </c>
      <c r="AB4398" s="237" t="s">
        <v>18480</v>
      </c>
      <c r="AC4398" s="237" t="str">
        <f t="shared" si="725"/>
        <v>981</v>
      </c>
      <c r="AD4398" s="237" t="str">
        <f t="shared" si="726"/>
        <v>3202</v>
      </c>
      <c r="AE4398" s="237" t="s">
        <v>8511</v>
      </c>
      <c r="AF4398" s="237" t="s">
        <v>18481</v>
      </c>
      <c r="AG4398" s="237" t="str">
        <f t="shared" si="727"/>
        <v>仙台市泉区北高森２番地の１　エステート高森101</v>
      </c>
      <c r="AH4398" s="237" t="s">
        <v>16807</v>
      </c>
      <c r="AI4398" s="237" t="s">
        <v>18477</v>
      </c>
      <c r="AJ4398" s="237" t="s">
        <v>260</v>
      </c>
    </row>
    <row r="4399" spans="1:36">
      <c r="A4399" s="237" t="str">
        <f t="shared" si="719"/>
        <v>0455510420放課後等デイサービス</v>
      </c>
      <c r="B4399" s="237" t="s">
        <v>18475</v>
      </c>
      <c r="C4399" s="237" t="s">
        <v>16804</v>
      </c>
      <c r="D4399" s="240" t="str">
        <f t="shared" si="720"/>
        <v>カブシキガイシャエスアイエムコーポレーション</v>
      </c>
      <c r="E4399" s="237" t="s">
        <v>16805</v>
      </c>
      <c r="F4399" s="237" t="str">
        <f t="shared" si="721"/>
        <v>981</v>
      </c>
      <c r="G4399" s="237" t="str">
        <f t="shared" si="722"/>
        <v>3205</v>
      </c>
      <c r="H4399" s="237" t="s">
        <v>18476</v>
      </c>
      <c r="I4399" s="237" t="str">
        <f t="shared" si="723"/>
        <v>仙台市泉区紫山二丁目15番地の17</v>
      </c>
      <c r="J4399" s="237" t="s">
        <v>16807</v>
      </c>
      <c r="K4399" s="237" t="s">
        <v>18477</v>
      </c>
      <c r="L4399" s="237" t="s">
        <v>339</v>
      </c>
      <c r="M4399" s="237" t="s">
        <v>16808</v>
      </c>
      <c r="N4399" s="237" t="s">
        <v>18478</v>
      </c>
      <c r="O4399" s="237" t="s">
        <v>18479</v>
      </c>
      <c r="P4399" s="237" t="s">
        <v>18480</v>
      </c>
      <c r="Q4399" s="237" t="s">
        <v>8511</v>
      </c>
      <c r="R4399" s="237" t="s">
        <v>18481</v>
      </c>
      <c r="S4399" s="237" t="s">
        <v>16807</v>
      </c>
      <c r="T4399" s="237" t="s">
        <v>18477</v>
      </c>
      <c r="U4399" s="237" t="s">
        <v>18482</v>
      </c>
      <c r="V4399" s="237" t="s">
        <v>114</v>
      </c>
      <c r="W4399" s="237"/>
      <c r="X4399" s="237"/>
      <c r="Y4399" s="237" t="s">
        <v>18478</v>
      </c>
      <c r="Z4399" s="237" t="s">
        <v>18479</v>
      </c>
      <c r="AA4399" s="237" t="str">
        <f t="shared" si="724"/>
        <v>ウンドウリョウイクトタイケンガクシュウ「ピースノモリ」キタタカモリ１ゴウカン</v>
      </c>
      <c r="AB4399" s="237" t="s">
        <v>18480</v>
      </c>
      <c r="AC4399" s="237" t="str">
        <f t="shared" si="725"/>
        <v>981</v>
      </c>
      <c r="AD4399" s="237" t="str">
        <f t="shared" si="726"/>
        <v>3202</v>
      </c>
      <c r="AE4399" s="237" t="s">
        <v>8511</v>
      </c>
      <c r="AF4399" s="237" t="s">
        <v>18481</v>
      </c>
      <c r="AG4399" s="237" t="str">
        <f t="shared" si="727"/>
        <v>仙台市泉区北高森２番地の１　エステート高森101</v>
      </c>
      <c r="AH4399" s="237" t="s">
        <v>16807</v>
      </c>
      <c r="AI4399" s="237" t="s">
        <v>18477</v>
      </c>
      <c r="AJ4399" s="237" t="s">
        <v>260</v>
      </c>
    </row>
    <row r="4400" spans="1:36">
      <c r="A4400" s="237" t="str">
        <f t="shared" si="719"/>
        <v>0455510446児童発達支援</v>
      </c>
      <c r="B4400" s="237" t="s">
        <v>12363</v>
      </c>
      <c r="C4400" s="237" t="s">
        <v>12364</v>
      </c>
      <c r="D4400" s="240" t="str">
        <f t="shared" si="720"/>
        <v>トクテイヒエイリカツドウホウジンアイノミ</v>
      </c>
      <c r="E4400" s="237" t="s">
        <v>1505</v>
      </c>
      <c r="F4400" s="237" t="str">
        <f t="shared" si="721"/>
        <v>981</v>
      </c>
      <c r="G4400" s="237" t="str">
        <f t="shared" si="722"/>
        <v>3217</v>
      </c>
      <c r="H4400" s="237" t="s">
        <v>12365</v>
      </c>
      <c r="I4400" s="237" t="str">
        <f t="shared" si="723"/>
        <v>仙台市泉区実沢字中山北100番地の２</v>
      </c>
      <c r="J4400" s="237" t="s">
        <v>12366</v>
      </c>
      <c r="K4400" s="237" t="s">
        <v>12367</v>
      </c>
      <c r="L4400" s="237" t="s">
        <v>248</v>
      </c>
      <c r="M4400" s="237" t="s">
        <v>12368</v>
      </c>
      <c r="N4400" s="237" t="s">
        <v>18483</v>
      </c>
      <c r="O4400" s="237" t="s">
        <v>18484</v>
      </c>
      <c r="P4400" s="237" t="s">
        <v>1505</v>
      </c>
      <c r="Q4400" s="237" t="s">
        <v>8511</v>
      </c>
      <c r="R4400" s="237" t="s">
        <v>12365</v>
      </c>
      <c r="S4400" s="237" t="s">
        <v>18485</v>
      </c>
      <c r="T4400" s="237" t="s">
        <v>12367</v>
      </c>
      <c r="U4400" s="237" t="s">
        <v>18486</v>
      </c>
      <c r="V4400" s="237" t="s">
        <v>112</v>
      </c>
      <c r="W4400" s="237" t="s">
        <v>15933</v>
      </c>
      <c r="X4400" s="237"/>
      <c r="Y4400" s="237" t="s">
        <v>18483</v>
      </c>
      <c r="Z4400" s="237" t="s">
        <v>18484</v>
      </c>
      <c r="AA4400" s="237" t="str">
        <f t="shared" si="724"/>
        <v>アイノミクランベリー</v>
      </c>
      <c r="AB4400" s="237" t="s">
        <v>1505</v>
      </c>
      <c r="AC4400" s="237" t="str">
        <f t="shared" si="725"/>
        <v>981</v>
      </c>
      <c r="AD4400" s="237" t="str">
        <f t="shared" si="726"/>
        <v>3217</v>
      </c>
      <c r="AE4400" s="237" t="s">
        <v>8511</v>
      </c>
      <c r="AF4400" s="237" t="s">
        <v>12365</v>
      </c>
      <c r="AG4400" s="237" t="str">
        <f t="shared" si="727"/>
        <v>仙台市泉区実沢字中山北100番地の２</v>
      </c>
      <c r="AH4400" s="237" t="s">
        <v>18485</v>
      </c>
      <c r="AI4400" s="237" t="s">
        <v>12367</v>
      </c>
      <c r="AJ4400" s="237" t="s">
        <v>332</v>
      </c>
    </row>
    <row r="4401" spans="1:36">
      <c r="A4401" s="237" t="str">
        <f t="shared" si="719"/>
        <v>0455510446放課後等デイサービス</v>
      </c>
      <c r="B4401" s="237" t="s">
        <v>12363</v>
      </c>
      <c r="C4401" s="237" t="s">
        <v>12364</v>
      </c>
      <c r="D4401" s="240" t="str">
        <f t="shared" si="720"/>
        <v>トクテイヒエイリカツドウホウジンアイノミ</v>
      </c>
      <c r="E4401" s="237" t="s">
        <v>1505</v>
      </c>
      <c r="F4401" s="237" t="str">
        <f t="shared" si="721"/>
        <v>981</v>
      </c>
      <c r="G4401" s="237" t="str">
        <f t="shared" si="722"/>
        <v>3217</v>
      </c>
      <c r="H4401" s="237" t="s">
        <v>12365</v>
      </c>
      <c r="I4401" s="237" t="str">
        <f t="shared" si="723"/>
        <v>仙台市泉区実沢字中山北100番地の２</v>
      </c>
      <c r="J4401" s="237" t="s">
        <v>12366</v>
      </c>
      <c r="K4401" s="237" t="s">
        <v>12367</v>
      </c>
      <c r="L4401" s="237" t="s">
        <v>248</v>
      </c>
      <c r="M4401" s="237" t="s">
        <v>12368</v>
      </c>
      <c r="N4401" s="237" t="s">
        <v>18483</v>
      </c>
      <c r="O4401" s="237" t="s">
        <v>18484</v>
      </c>
      <c r="P4401" s="237" t="s">
        <v>1505</v>
      </c>
      <c r="Q4401" s="237" t="s">
        <v>8511</v>
      </c>
      <c r="R4401" s="237" t="s">
        <v>12365</v>
      </c>
      <c r="S4401" s="237" t="s">
        <v>18485</v>
      </c>
      <c r="T4401" s="237" t="s">
        <v>12367</v>
      </c>
      <c r="U4401" s="237" t="s">
        <v>18486</v>
      </c>
      <c r="V4401" s="237" t="s">
        <v>114</v>
      </c>
      <c r="W4401" s="237"/>
      <c r="X4401" s="237"/>
      <c r="Y4401" s="237" t="s">
        <v>18483</v>
      </c>
      <c r="Z4401" s="237" t="s">
        <v>18484</v>
      </c>
      <c r="AA4401" s="237" t="str">
        <f t="shared" si="724"/>
        <v>アイノミクランベリー</v>
      </c>
      <c r="AB4401" s="237" t="s">
        <v>1505</v>
      </c>
      <c r="AC4401" s="237" t="str">
        <f t="shared" si="725"/>
        <v>981</v>
      </c>
      <c r="AD4401" s="237" t="str">
        <f t="shared" si="726"/>
        <v>3217</v>
      </c>
      <c r="AE4401" s="237" t="s">
        <v>8511</v>
      </c>
      <c r="AF4401" s="237" t="s">
        <v>12365</v>
      </c>
      <c r="AG4401" s="237" t="str">
        <f t="shared" si="727"/>
        <v>仙台市泉区実沢字中山北100番地の２</v>
      </c>
      <c r="AH4401" s="237" t="s">
        <v>18485</v>
      </c>
      <c r="AI4401" s="237" t="s">
        <v>12367</v>
      </c>
      <c r="AJ4401" s="237" t="s">
        <v>332</v>
      </c>
    </row>
    <row r="4402" spans="1:36">
      <c r="A4402" s="237" t="str">
        <f t="shared" si="719"/>
        <v>0455510453放課後等デイサービス</v>
      </c>
      <c r="B4402" s="237" t="s">
        <v>17009</v>
      </c>
      <c r="C4402" s="237" t="s">
        <v>17010</v>
      </c>
      <c r="D4402" s="240" t="str">
        <f t="shared" si="720"/>
        <v>カブシキガイシャカルミア</v>
      </c>
      <c r="E4402" s="237" t="s">
        <v>12345</v>
      </c>
      <c r="F4402" s="237" t="str">
        <f t="shared" si="721"/>
        <v>981</v>
      </c>
      <c r="G4402" s="237" t="str">
        <f t="shared" si="722"/>
        <v>3111</v>
      </c>
      <c r="H4402" s="237" t="s">
        <v>17861</v>
      </c>
      <c r="I4402" s="237" t="str">
        <f t="shared" si="723"/>
        <v>仙台市泉区松森字沢目14番地の２</v>
      </c>
      <c r="J4402" s="237" t="s">
        <v>17011</v>
      </c>
      <c r="K4402" s="237" t="s">
        <v>15302</v>
      </c>
      <c r="L4402" s="237" t="s">
        <v>339</v>
      </c>
      <c r="M4402" s="237" t="s">
        <v>15303</v>
      </c>
      <c r="N4402" s="237" t="s">
        <v>18487</v>
      </c>
      <c r="O4402" s="237" t="s">
        <v>18488</v>
      </c>
      <c r="P4402" s="237" t="s">
        <v>12345</v>
      </c>
      <c r="Q4402" s="237" t="s">
        <v>8511</v>
      </c>
      <c r="R4402" s="237" t="s">
        <v>17861</v>
      </c>
      <c r="S4402" s="237" t="s">
        <v>17011</v>
      </c>
      <c r="T4402" s="237" t="s">
        <v>15302</v>
      </c>
      <c r="U4402" s="237" t="s">
        <v>18489</v>
      </c>
      <c r="V4402" s="237" t="s">
        <v>114</v>
      </c>
      <c r="W4402" s="237"/>
      <c r="X4402" s="237"/>
      <c r="Y4402" s="237" t="s">
        <v>18487</v>
      </c>
      <c r="Z4402" s="237" t="s">
        <v>18488</v>
      </c>
      <c r="AA4402" s="237" t="str">
        <f t="shared" si="724"/>
        <v>ホウカゴトウデイサービスモリノヒロバ</v>
      </c>
      <c r="AB4402" s="237" t="s">
        <v>12345</v>
      </c>
      <c r="AC4402" s="237" t="str">
        <f t="shared" si="725"/>
        <v>981</v>
      </c>
      <c r="AD4402" s="237" t="str">
        <f t="shared" si="726"/>
        <v>3111</v>
      </c>
      <c r="AE4402" s="237" t="s">
        <v>8511</v>
      </c>
      <c r="AF4402" s="237" t="s">
        <v>17861</v>
      </c>
      <c r="AG4402" s="237" t="str">
        <f t="shared" si="727"/>
        <v>仙台市泉区松森字沢目14番地の２</v>
      </c>
      <c r="AH4402" s="237" t="s">
        <v>17011</v>
      </c>
      <c r="AI4402" s="237" t="s">
        <v>15302</v>
      </c>
      <c r="AJ4402" s="237" t="s">
        <v>260</v>
      </c>
    </row>
    <row r="4403" spans="1:36">
      <c r="A4403" s="237" t="str">
        <f t="shared" si="719"/>
        <v>0455510461児童発達支援</v>
      </c>
      <c r="B4403" s="237" t="s">
        <v>8900</v>
      </c>
      <c r="C4403" s="237" t="s">
        <v>17089</v>
      </c>
      <c r="D4403" s="240" t="str">
        <f t="shared" si="720"/>
        <v>カブシキカイシャクラ・ゼミ</v>
      </c>
      <c r="E4403" s="237" t="s">
        <v>8902</v>
      </c>
      <c r="F4403" s="237" t="str">
        <f t="shared" si="721"/>
        <v>430</v>
      </c>
      <c r="G4403" s="237" t="str">
        <f t="shared" si="722"/>
        <v>0944</v>
      </c>
      <c r="H4403" s="237" t="s">
        <v>8903</v>
      </c>
      <c r="I4403" s="237" t="str">
        <f t="shared" si="723"/>
        <v>静岡県浜松市中区田町230番地の15</v>
      </c>
      <c r="J4403" s="237" t="s">
        <v>8904</v>
      </c>
      <c r="K4403" s="237" t="s">
        <v>8905</v>
      </c>
      <c r="L4403" s="237" t="s">
        <v>339</v>
      </c>
      <c r="M4403" s="237" t="s">
        <v>8906</v>
      </c>
      <c r="N4403" s="237" t="s">
        <v>18490</v>
      </c>
      <c r="O4403" s="237" t="s">
        <v>18491</v>
      </c>
      <c r="P4403" s="237" t="s">
        <v>2472</v>
      </c>
      <c r="Q4403" s="237" t="s">
        <v>8511</v>
      </c>
      <c r="R4403" s="237" t="s">
        <v>18492</v>
      </c>
      <c r="S4403" s="237" t="s">
        <v>18493</v>
      </c>
      <c r="T4403" s="237" t="s">
        <v>18493</v>
      </c>
      <c r="U4403" s="237" t="s">
        <v>18494</v>
      </c>
      <c r="V4403" s="237" t="s">
        <v>112</v>
      </c>
      <c r="W4403" s="237" t="s">
        <v>15933</v>
      </c>
      <c r="X4403" s="237"/>
      <c r="Y4403" s="237" t="s">
        <v>18490</v>
      </c>
      <c r="Z4403" s="237" t="s">
        <v>18491</v>
      </c>
      <c r="AA4403" s="237" t="str">
        <f t="shared" si="724"/>
        <v>コドモサポートキョウシツ（クラ・ゼミ）センダイイズミチュウオウコウ</v>
      </c>
      <c r="AB4403" s="237" t="s">
        <v>2472</v>
      </c>
      <c r="AC4403" s="237" t="str">
        <f t="shared" si="725"/>
        <v>981</v>
      </c>
      <c r="AD4403" s="237" t="str">
        <f t="shared" si="726"/>
        <v>3133</v>
      </c>
      <c r="AE4403" s="237" t="s">
        <v>8511</v>
      </c>
      <c r="AF4403" s="237" t="s">
        <v>18492</v>
      </c>
      <c r="AG4403" s="237" t="str">
        <f t="shared" si="727"/>
        <v>仙台市泉区泉中央三丁目16番地の３氏家ビル２F</v>
      </c>
      <c r="AH4403" s="237" t="s">
        <v>18493</v>
      </c>
      <c r="AI4403" s="237" t="s">
        <v>18493</v>
      </c>
      <c r="AJ4403" s="237" t="s">
        <v>260</v>
      </c>
    </row>
    <row r="4404" spans="1:36">
      <c r="A4404" s="237" t="str">
        <f t="shared" si="719"/>
        <v>0455510461放課後等デイサービス</v>
      </c>
      <c r="B4404" s="237" t="s">
        <v>8900</v>
      </c>
      <c r="C4404" s="237" t="s">
        <v>17089</v>
      </c>
      <c r="D4404" s="240" t="str">
        <f t="shared" si="720"/>
        <v>カブシキカイシャクラ・ゼミ</v>
      </c>
      <c r="E4404" s="237" t="s">
        <v>8902</v>
      </c>
      <c r="F4404" s="237" t="str">
        <f t="shared" si="721"/>
        <v>430</v>
      </c>
      <c r="G4404" s="237" t="str">
        <f t="shared" si="722"/>
        <v>0944</v>
      </c>
      <c r="H4404" s="237" t="s">
        <v>8903</v>
      </c>
      <c r="I4404" s="237" t="str">
        <f t="shared" si="723"/>
        <v>静岡県浜松市中区田町230番地の15</v>
      </c>
      <c r="J4404" s="237" t="s">
        <v>8904</v>
      </c>
      <c r="K4404" s="237" t="s">
        <v>8905</v>
      </c>
      <c r="L4404" s="237" t="s">
        <v>339</v>
      </c>
      <c r="M4404" s="237" t="s">
        <v>8906</v>
      </c>
      <c r="N4404" s="237" t="s">
        <v>18490</v>
      </c>
      <c r="O4404" s="237" t="s">
        <v>18491</v>
      </c>
      <c r="P4404" s="237" t="s">
        <v>2472</v>
      </c>
      <c r="Q4404" s="237" t="s">
        <v>8511</v>
      </c>
      <c r="R4404" s="237" t="s">
        <v>18492</v>
      </c>
      <c r="S4404" s="237" t="s">
        <v>18493</v>
      </c>
      <c r="T4404" s="237" t="s">
        <v>18493</v>
      </c>
      <c r="U4404" s="237" t="s">
        <v>18494</v>
      </c>
      <c r="V4404" s="237" t="s">
        <v>114</v>
      </c>
      <c r="W4404" s="237"/>
      <c r="X4404" s="237"/>
      <c r="Y4404" s="237" t="s">
        <v>18490</v>
      </c>
      <c r="Z4404" s="237" t="s">
        <v>18491</v>
      </c>
      <c r="AA4404" s="237" t="str">
        <f t="shared" si="724"/>
        <v>コドモサポートキョウシツ（クラ・ゼミ）センダイイズミチュウオウコウ</v>
      </c>
      <c r="AB4404" s="237" t="s">
        <v>2472</v>
      </c>
      <c r="AC4404" s="237" t="str">
        <f t="shared" si="725"/>
        <v>981</v>
      </c>
      <c r="AD4404" s="237" t="str">
        <f t="shared" si="726"/>
        <v>3133</v>
      </c>
      <c r="AE4404" s="237" t="s">
        <v>8511</v>
      </c>
      <c r="AF4404" s="237" t="s">
        <v>18492</v>
      </c>
      <c r="AG4404" s="237" t="str">
        <f t="shared" si="727"/>
        <v>仙台市泉区泉中央三丁目16番地の３氏家ビル２F</v>
      </c>
      <c r="AH4404" s="237" t="s">
        <v>18493</v>
      </c>
      <c r="AI4404" s="237" t="s">
        <v>18493</v>
      </c>
      <c r="AJ4404" s="237" t="s">
        <v>260</v>
      </c>
    </row>
    <row r="4405" spans="1:36">
      <c r="A4405" s="237" t="str">
        <f t="shared" si="719"/>
        <v>0455510479放課後等デイサービス</v>
      </c>
      <c r="B4405" s="237" t="s">
        <v>2389</v>
      </c>
      <c r="C4405" s="237" t="s">
        <v>16235</v>
      </c>
      <c r="D4405" s="240" t="str">
        <f t="shared" si="720"/>
        <v>カブシキカイシャゼンシン</v>
      </c>
      <c r="E4405" s="237" t="s">
        <v>18495</v>
      </c>
      <c r="F4405" s="237" t="str">
        <f t="shared" si="721"/>
        <v>981</v>
      </c>
      <c r="G4405" s="237" t="str">
        <f t="shared" si="722"/>
        <v>0962</v>
      </c>
      <c r="H4405" s="237" t="s">
        <v>18496</v>
      </c>
      <c r="I4405" s="237" t="str">
        <f t="shared" si="723"/>
        <v>仙台市青葉区水の森三丁目24番1-206号</v>
      </c>
      <c r="J4405" s="237" t="s">
        <v>2392</v>
      </c>
      <c r="K4405" s="237" t="s">
        <v>18497</v>
      </c>
      <c r="L4405" s="237" t="s">
        <v>339</v>
      </c>
      <c r="M4405" s="237" t="s">
        <v>2394</v>
      </c>
      <c r="N4405" s="237" t="s">
        <v>18498</v>
      </c>
      <c r="O4405" s="237" t="s">
        <v>18499</v>
      </c>
      <c r="P4405" s="237" t="s">
        <v>7883</v>
      </c>
      <c r="Q4405" s="237" t="s">
        <v>8511</v>
      </c>
      <c r="R4405" s="237" t="s">
        <v>18500</v>
      </c>
      <c r="S4405" s="237" t="s">
        <v>18501</v>
      </c>
      <c r="T4405" s="237" t="s">
        <v>18502</v>
      </c>
      <c r="U4405" s="237" t="s">
        <v>18503</v>
      </c>
      <c r="V4405" s="237" t="s">
        <v>114</v>
      </c>
      <c r="W4405" s="237"/>
      <c r="X4405" s="237"/>
      <c r="Y4405" s="237" t="s">
        <v>18498</v>
      </c>
      <c r="Z4405" s="237" t="s">
        <v>18499</v>
      </c>
      <c r="AA4405" s="237" t="str">
        <f t="shared" si="724"/>
        <v>アバンツァーレスポーツイズミ</v>
      </c>
      <c r="AB4405" s="237" t="s">
        <v>7883</v>
      </c>
      <c r="AC4405" s="237" t="str">
        <f t="shared" si="725"/>
        <v>981</v>
      </c>
      <c r="AD4405" s="237" t="str">
        <f t="shared" si="726"/>
        <v>3132</v>
      </c>
      <c r="AE4405" s="237" t="s">
        <v>8511</v>
      </c>
      <c r="AF4405" s="237" t="s">
        <v>18500</v>
      </c>
      <c r="AG4405" s="237" t="str">
        <f t="shared" si="727"/>
        <v>仙台市泉区将監九丁目６番５号</v>
      </c>
      <c r="AH4405" s="237" t="s">
        <v>18501</v>
      </c>
      <c r="AI4405" s="237" t="s">
        <v>18502</v>
      </c>
      <c r="AJ4405" s="237" t="s">
        <v>260</v>
      </c>
    </row>
    <row r="4406" spans="1:36">
      <c r="A4406" s="237" t="str">
        <f t="shared" si="719"/>
        <v>0455510495放課後等デイサービス</v>
      </c>
      <c r="B4406" s="237" t="s">
        <v>18504</v>
      </c>
      <c r="C4406" s="237" t="s">
        <v>18505</v>
      </c>
      <c r="D4406" s="240" t="str">
        <f t="shared" si="720"/>
        <v>カブシキガイシャユラリズム</v>
      </c>
      <c r="E4406" s="237" t="s">
        <v>12409</v>
      </c>
      <c r="F4406" s="237" t="str">
        <f t="shared" si="721"/>
        <v>981</v>
      </c>
      <c r="G4406" s="237" t="str">
        <f t="shared" si="722"/>
        <v>8002</v>
      </c>
      <c r="H4406" s="237" t="s">
        <v>18506</v>
      </c>
      <c r="I4406" s="237" t="str">
        <f t="shared" si="723"/>
        <v>仙台市泉区南光台南一丁目１番３号</v>
      </c>
      <c r="J4406" s="237" t="s">
        <v>18507</v>
      </c>
      <c r="K4406" s="237" t="s">
        <v>18508</v>
      </c>
      <c r="L4406" s="237" t="s">
        <v>339</v>
      </c>
      <c r="M4406" s="237" t="s">
        <v>18509</v>
      </c>
      <c r="N4406" s="237" t="s">
        <v>18510</v>
      </c>
      <c r="O4406" s="237" t="s">
        <v>18511</v>
      </c>
      <c r="P4406" s="237" t="s">
        <v>9539</v>
      </c>
      <c r="Q4406" s="237" t="s">
        <v>8511</v>
      </c>
      <c r="R4406" s="237" t="s">
        <v>18512</v>
      </c>
      <c r="S4406" s="237" t="s">
        <v>18513</v>
      </c>
      <c r="T4406" s="237" t="s">
        <v>18514</v>
      </c>
      <c r="U4406" s="237" t="s">
        <v>18515</v>
      </c>
      <c r="V4406" s="237" t="s">
        <v>114</v>
      </c>
      <c r="W4406" s="237"/>
      <c r="X4406" s="237"/>
      <c r="Y4406" s="237" t="s">
        <v>18510</v>
      </c>
      <c r="Z4406" s="237" t="s">
        <v>18511</v>
      </c>
      <c r="AA4406" s="237" t="str">
        <f t="shared" si="724"/>
        <v>ホウカゴトウデイサービスユラリズムナンコウダイキョウシツ</v>
      </c>
      <c r="AB4406" s="237" t="s">
        <v>9539</v>
      </c>
      <c r="AC4406" s="237" t="str">
        <f t="shared" si="725"/>
        <v>981</v>
      </c>
      <c r="AD4406" s="237" t="str">
        <f t="shared" si="726"/>
        <v>8001</v>
      </c>
      <c r="AE4406" s="237" t="s">
        <v>8511</v>
      </c>
      <c r="AF4406" s="237" t="s">
        <v>18512</v>
      </c>
      <c r="AG4406" s="237" t="str">
        <f t="shared" si="727"/>
        <v>仙台市泉区南光台東一丁目２番２３号</v>
      </c>
      <c r="AH4406" s="237" t="s">
        <v>18513</v>
      </c>
      <c r="AI4406" s="237" t="s">
        <v>18514</v>
      </c>
      <c r="AJ4406" s="237" t="s">
        <v>260</v>
      </c>
    </row>
    <row r="4407" spans="1:36">
      <c r="A4407" s="237" t="str">
        <f t="shared" si="719"/>
        <v>0455510503放課後等デイサービス</v>
      </c>
      <c r="B4407" s="237" t="s">
        <v>18516</v>
      </c>
      <c r="C4407" s="237" t="s">
        <v>12814</v>
      </c>
      <c r="D4407" s="240" t="str">
        <f t="shared" si="720"/>
        <v>ゴウドウカイシャフォースマイリング</v>
      </c>
      <c r="E4407" s="237" t="s">
        <v>12284</v>
      </c>
      <c r="F4407" s="237" t="str">
        <f t="shared" si="721"/>
        <v>981</v>
      </c>
      <c r="G4407" s="237" t="str">
        <f t="shared" si="722"/>
        <v>3213</v>
      </c>
      <c r="H4407" s="237" t="s">
        <v>12815</v>
      </c>
      <c r="I4407" s="237" t="str">
        <f t="shared" si="723"/>
        <v>仙台市泉区南中山三丁目32番14号</v>
      </c>
      <c r="J4407" s="237" t="s">
        <v>12816</v>
      </c>
      <c r="K4407" s="237" t="s">
        <v>12816</v>
      </c>
      <c r="L4407" s="237" t="s">
        <v>821</v>
      </c>
      <c r="M4407" s="237" t="s">
        <v>12817</v>
      </c>
      <c r="N4407" s="237" t="s">
        <v>18517</v>
      </c>
      <c r="O4407" s="237" t="s">
        <v>18518</v>
      </c>
      <c r="P4407" s="237" t="s">
        <v>5960</v>
      </c>
      <c r="Q4407" s="237" t="s">
        <v>8511</v>
      </c>
      <c r="R4407" s="237" t="s">
        <v>18519</v>
      </c>
      <c r="S4407" s="237" t="s">
        <v>18520</v>
      </c>
      <c r="T4407" s="237" t="s">
        <v>18520</v>
      </c>
      <c r="U4407" s="237" t="s">
        <v>18521</v>
      </c>
      <c r="V4407" s="237" t="s">
        <v>114</v>
      </c>
      <c r="W4407" s="237"/>
      <c r="X4407" s="237"/>
      <c r="Y4407" s="237" t="s">
        <v>18517</v>
      </c>
      <c r="Z4407" s="237" t="s">
        <v>18518</v>
      </c>
      <c r="AA4407" s="237" t="str">
        <f t="shared" si="724"/>
        <v>アシストライフケイキムア</v>
      </c>
      <c r="AB4407" s="237" t="s">
        <v>5960</v>
      </c>
      <c r="AC4407" s="237" t="str">
        <f t="shared" si="725"/>
        <v>981</v>
      </c>
      <c r="AD4407" s="237" t="str">
        <f t="shared" si="726"/>
        <v>3212</v>
      </c>
      <c r="AE4407" s="237" t="s">
        <v>8511</v>
      </c>
      <c r="AF4407" s="237" t="s">
        <v>18519</v>
      </c>
      <c r="AG4407" s="237" t="str">
        <f t="shared" si="727"/>
        <v>仙台市泉区長命ケ丘五丁目１番地の８佐藤コーポ長命ケ丘101</v>
      </c>
      <c r="AH4407" s="237" t="s">
        <v>18520</v>
      </c>
      <c r="AI4407" s="237" t="s">
        <v>18520</v>
      </c>
      <c r="AJ4407" s="237" t="s">
        <v>2348</v>
      </c>
    </row>
    <row r="4408" spans="1:36">
      <c r="A4408" s="237" t="str">
        <f t="shared" si="719"/>
        <v>0455510511放課後等デイサービス</v>
      </c>
      <c r="B4408" s="237" t="s">
        <v>13033</v>
      </c>
      <c r="C4408" s="237" t="s">
        <v>13034</v>
      </c>
      <c r="D4408" s="240" t="str">
        <f t="shared" si="720"/>
        <v>カブシキガイシャバイハート</v>
      </c>
      <c r="E4408" s="237" t="s">
        <v>12534</v>
      </c>
      <c r="F4408" s="237" t="str">
        <f t="shared" si="721"/>
        <v>981</v>
      </c>
      <c r="G4408" s="237" t="str">
        <f t="shared" si="722"/>
        <v>3102</v>
      </c>
      <c r="H4408" s="237" t="s">
        <v>13035</v>
      </c>
      <c r="I4408" s="237" t="str">
        <f t="shared" si="723"/>
        <v>仙台市泉区向陽台四丁目16番９号ウインディヒルズ輪島101</v>
      </c>
      <c r="J4408" s="237" t="s">
        <v>13036</v>
      </c>
      <c r="K4408" s="237" t="s">
        <v>13037</v>
      </c>
      <c r="L4408" s="237" t="s">
        <v>339</v>
      </c>
      <c r="M4408" s="237" t="s">
        <v>13038</v>
      </c>
      <c r="N4408" s="237" t="s">
        <v>18522</v>
      </c>
      <c r="O4408" s="237" t="s">
        <v>18523</v>
      </c>
      <c r="P4408" s="237" t="s">
        <v>12534</v>
      </c>
      <c r="Q4408" s="237" t="s">
        <v>8511</v>
      </c>
      <c r="R4408" s="237" t="s">
        <v>13035</v>
      </c>
      <c r="S4408" s="237" t="s">
        <v>13036</v>
      </c>
      <c r="T4408" s="237" t="s">
        <v>13037</v>
      </c>
      <c r="U4408" s="237" t="s">
        <v>18524</v>
      </c>
      <c r="V4408" s="237" t="s">
        <v>114</v>
      </c>
      <c r="W4408" s="237"/>
      <c r="X4408" s="237"/>
      <c r="Y4408" s="237" t="s">
        <v>18522</v>
      </c>
      <c r="Z4408" s="237" t="s">
        <v>18523</v>
      </c>
      <c r="AA4408" s="237" t="str">
        <f t="shared" si="724"/>
        <v>テンテン</v>
      </c>
      <c r="AB4408" s="237" t="s">
        <v>12534</v>
      </c>
      <c r="AC4408" s="237" t="str">
        <f t="shared" si="725"/>
        <v>981</v>
      </c>
      <c r="AD4408" s="237" t="str">
        <f t="shared" si="726"/>
        <v>3102</v>
      </c>
      <c r="AE4408" s="237" t="s">
        <v>8511</v>
      </c>
      <c r="AF4408" s="237" t="s">
        <v>13035</v>
      </c>
      <c r="AG4408" s="237" t="str">
        <f t="shared" si="727"/>
        <v>仙台市泉区向陽台四丁目16番９号ウインディヒルズ輪島101</v>
      </c>
      <c r="AH4408" s="237" t="s">
        <v>13036</v>
      </c>
      <c r="AI4408" s="237" t="s">
        <v>13037</v>
      </c>
      <c r="AJ4408" s="237" t="s">
        <v>332</v>
      </c>
    </row>
    <row r="4409" spans="1:36">
      <c r="A4409" s="237" t="str">
        <f t="shared" si="719"/>
        <v>0455510537放課後等デイサービス</v>
      </c>
      <c r="B4409" s="237" t="s">
        <v>18504</v>
      </c>
      <c r="C4409" s="237" t="s">
        <v>18505</v>
      </c>
      <c r="D4409" s="240" t="str">
        <f t="shared" si="720"/>
        <v>カブシキガイシャユラリズム</v>
      </c>
      <c r="E4409" s="237" t="s">
        <v>12409</v>
      </c>
      <c r="F4409" s="237" t="str">
        <f t="shared" si="721"/>
        <v>981</v>
      </c>
      <c r="G4409" s="237" t="str">
        <f t="shared" si="722"/>
        <v>8002</v>
      </c>
      <c r="H4409" s="237" t="s">
        <v>18506</v>
      </c>
      <c r="I4409" s="237" t="str">
        <f t="shared" si="723"/>
        <v>仙台市泉区南光台南一丁目１番３号</v>
      </c>
      <c r="J4409" s="237" t="s">
        <v>18507</v>
      </c>
      <c r="K4409" s="237" t="s">
        <v>18508</v>
      </c>
      <c r="L4409" s="237" t="s">
        <v>339</v>
      </c>
      <c r="M4409" s="237" t="s">
        <v>18509</v>
      </c>
      <c r="N4409" s="237" t="s">
        <v>18525</v>
      </c>
      <c r="O4409" s="237" t="s">
        <v>18526</v>
      </c>
      <c r="P4409" s="237" t="s">
        <v>9006</v>
      </c>
      <c r="Q4409" s="237" t="s">
        <v>8511</v>
      </c>
      <c r="R4409" s="237" t="s">
        <v>18527</v>
      </c>
      <c r="S4409" s="237" t="s">
        <v>18528</v>
      </c>
      <c r="T4409" s="237" t="s">
        <v>18529</v>
      </c>
      <c r="U4409" s="237" t="s">
        <v>18530</v>
      </c>
      <c r="V4409" s="237" t="s">
        <v>114</v>
      </c>
      <c r="W4409" s="237"/>
      <c r="X4409" s="237"/>
      <c r="Y4409" s="237" t="s">
        <v>18525</v>
      </c>
      <c r="Z4409" s="237" t="s">
        <v>18526</v>
      </c>
      <c r="AA4409" s="237" t="str">
        <f t="shared" si="724"/>
        <v>ホウカゴトウデイサービスユラリズムナンコウダイ</v>
      </c>
      <c r="AB4409" s="237" t="s">
        <v>9006</v>
      </c>
      <c r="AC4409" s="237" t="str">
        <f t="shared" si="725"/>
        <v>981</v>
      </c>
      <c r="AD4409" s="237" t="str">
        <f t="shared" si="726"/>
        <v>8003</v>
      </c>
      <c r="AE4409" s="237" t="s">
        <v>8511</v>
      </c>
      <c r="AF4409" s="237" t="s">
        <v>18527</v>
      </c>
      <c r="AG4409" s="237" t="str">
        <f t="shared" si="727"/>
        <v>仙台市泉区南光台七丁目２番11号１階</v>
      </c>
      <c r="AH4409" s="237" t="s">
        <v>18528</v>
      </c>
      <c r="AI4409" s="237" t="s">
        <v>18529</v>
      </c>
      <c r="AJ4409" s="237" t="s">
        <v>260</v>
      </c>
    </row>
    <row r="4410" spans="1:36">
      <c r="A4410" s="237" t="str">
        <f t="shared" si="719"/>
        <v>0455510545放課後等デイサービス</v>
      </c>
      <c r="B4410" s="237" t="s">
        <v>9062</v>
      </c>
      <c r="C4410" s="237" t="s">
        <v>9063</v>
      </c>
      <c r="D4410" s="240" t="str">
        <f t="shared" si="720"/>
        <v>トウホクフクシビジネスカブシキガイシャ</v>
      </c>
      <c r="E4410" s="237" t="s">
        <v>2472</v>
      </c>
      <c r="F4410" s="237" t="str">
        <f t="shared" si="721"/>
        <v>981</v>
      </c>
      <c r="G4410" s="237" t="str">
        <f t="shared" si="722"/>
        <v>3133</v>
      </c>
      <c r="H4410" s="237" t="s">
        <v>9064</v>
      </c>
      <c r="I4410" s="237" t="str">
        <f t="shared" si="723"/>
        <v>仙台市泉区泉中央一丁目７番地１</v>
      </c>
      <c r="J4410" s="237" t="s">
        <v>17692</v>
      </c>
      <c r="K4410" s="237" t="s">
        <v>17693</v>
      </c>
      <c r="L4410" s="237" t="s">
        <v>339</v>
      </c>
      <c r="M4410" s="237" t="s">
        <v>9067</v>
      </c>
      <c r="N4410" s="237" t="s">
        <v>18531</v>
      </c>
      <c r="O4410" s="237" t="s">
        <v>18532</v>
      </c>
      <c r="P4410" s="237" t="s">
        <v>2472</v>
      </c>
      <c r="Q4410" s="237" t="s">
        <v>8511</v>
      </c>
      <c r="R4410" s="237" t="s">
        <v>18533</v>
      </c>
      <c r="S4410" s="237" t="s">
        <v>18534</v>
      </c>
      <c r="T4410" s="237" t="s">
        <v>18535</v>
      </c>
      <c r="U4410" s="237" t="s">
        <v>18536</v>
      </c>
      <c r="V4410" s="237" t="s">
        <v>114</v>
      </c>
      <c r="W4410" s="237"/>
      <c r="X4410" s="237"/>
      <c r="Y4410" s="237" t="s">
        <v>18531</v>
      </c>
      <c r="Z4410" s="237" t="s">
        <v>18532</v>
      </c>
      <c r="AA4410" s="237" t="str">
        <f t="shared" si="724"/>
        <v>タイヨウノコ　イズミチュウオウ</v>
      </c>
      <c r="AB4410" s="237" t="s">
        <v>2472</v>
      </c>
      <c r="AC4410" s="237" t="str">
        <f t="shared" si="725"/>
        <v>981</v>
      </c>
      <c r="AD4410" s="237" t="str">
        <f t="shared" si="726"/>
        <v>3133</v>
      </c>
      <c r="AE4410" s="237" t="s">
        <v>8511</v>
      </c>
      <c r="AF4410" s="237" t="s">
        <v>18533</v>
      </c>
      <c r="AG4410" s="237" t="str">
        <f t="shared" si="727"/>
        <v>仙台市泉区泉中央二丁目15番地の５セントレアカマⅢ　１階</v>
      </c>
      <c r="AH4410" s="237" t="s">
        <v>18534</v>
      </c>
      <c r="AI4410" s="237" t="s">
        <v>18535</v>
      </c>
      <c r="AJ4410" s="237" t="s">
        <v>260</v>
      </c>
    </row>
    <row r="4411" spans="1:36">
      <c r="A4411" s="237" t="str">
        <f t="shared" si="719"/>
        <v>0455510552児童発達支援</v>
      </c>
      <c r="B4411" s="237" t="s">
        <v>18537</v>
      </c>
      <c r="C4411" s="237" t="s">
        <v>18538</v>
      </c>
      <c r="D4411" s="240" t="str">
        <f t="shared" si="720"/>
        <v>ＮＰＯホウジンＵＢＵＮＴＵ</v>
      </c>
      <c r="E4411" s="237" t="s">
        <v>1561</v>
      </c>
      <c r="F4411" s="237" t="str">
        <f t="shared" si="721"/>
        <v>981</v>
      </c>
      <c r="G4411" s="237" t="str">
        <f t="shared" si="722"/>
        <v>3121</v>
      </c>
      <c r="H4411" s="237" t="s">
        <v>18539</v>
      </c>
      <c r="I4411" s="237" t="str">
        <f t="shared" si="723"/>
        <v>仙台市泉区上谷刈字赤坂７番６号</v>
      </c>
      <c r="J4411" s="237" t="s">
        <v>18540</v>
      </c>
      <c r="K4411" s="237" t="s">
        <v>18540</v>
      </c>
      <c r="L4411" s="237" t="s">
        <v>248</v>
      </c>
      <c r="M4411" s="237" t="s">
        <v>18541</v>
      </c>
      <c r="N4411" s="237" t="s">
        <v>18542</v>
      </c>
      <c r="O4411" s="237" t="s">
        <v>18543</v>
      </c>
      <c r="P4411" s="237" t="s">
        <v>1561</v>
      </c>
      <c r="Q4411" s="237" t="s">
        <v>8511</v>
      </c>
      <c r="R4411" s="237" t="s">
        <v>18539</v>
      </c>
      <c r="S4411" s="237" t="s">
        <v>18540</v>
      </c>
      <c r="T4411" s="237" t="s">
        <v>18540</v>
      </c>
      <c r="U4411" s="237" t="s">
        <v>18544</v>
      </c>
      <c r="V4411" s="237" t="s">
        <v>112</v>
      </c>
      <c r="W4411" s="237" t="s">
        <v>15933</v>
      </c>
      <c r="X4411" s="237"/>
      <c r="Y4411" s="237" t="s">
        <v>18542</v>
      </c>
      <c r="Z4411" s="237" t="s">
        <v>18543</v>
      </c>
      <c r="AA4411" s="237" t="str">
        <f t="shared" si="724"/>
        <v>ブレ・スト</v>
      </c>
      <c r="AB4411" s="237" t="s">
        <v>1561</v>
      </c>
      <c r="AC4411" s="237" t="str">
        <f t="shared" si="725"/>
        <v>981</v>
      </c>
      <c r="AD4411" s="237" t="str">
        <f t="shared" si="726"/>
        <v>3121</v>
      </c>
      <c r="AE4411" s="237" t="s">
        <v>8511</v>
      </c>
      <c r="AF4411" s="237" t="s">
        <v>18539</v>
      </c>
      <c r="AG4411" s="237" t="str">
        <f t="shared" si="727"/>
        <v>仙台市泉区上谷刈字赤坂７番６号</v>
      </c>
      <c r="AH4411" s="237" t="s">
        <v>18540</v>
      </c>
      <c r="AI4411" s="237" t="s">
        <v>18540</v>
      </c>
      <c r="AJ4411" s="237" t="s">
        <v>260</v>
      </c>
    </row>
    <row r="4412" spans="1:36">
      <c r="A4412" s="237" t="str">
        <f t="shared" si="719"/>
        <v>0455510552放課後等デイサービス</v>
      </c>
      <c r="B4412" s="237" t="s">
        <v>18537</v>
      </c>
      <c r="C4412" s="237" t="s">
        <v>18538</v>
      </c>
      <c r="D4412" s="240" t="str">
        <f t="shared" si="720"/>
        <v>ＮＰＯホウジンＵＢＵＮＴＵ</v>
      </c>
      <c r="E4412" s="237" t="s">
        <v>1561</v>
      </c>
      <c r="F4412" s="237" t="str">
        <f t="shared" si="721"/>
        <v>981</v>
      </c>
      <c r="G4412" s="237" t="str">
        <f t="shared" si="722"/>
        <v>3121</v>
      </c>
      <c r="H4412" s="237" t="s">
        <v>18539</v>
      </c>
      <c r="I4412" s="237" t="str">
        <f t="shared" si="723"/>
        <v>仙台市泉区上谷刈字赤坂７番６号</v>
      </c>
      <c r="J4412" s="237" t="s">
        <v>18540</v>
      </c>
      <c r="K4412" s="237" t="s">
        <v>18540</v>
      </c>
      <c r="L4412" s="237" t="s">
        <v>248</v>
      </c>
      <c r="M4412" s="237" t="s">
        <v>18541</v>
      </c>
      <c r="N4412" s="237" t="s">
        <v>18542</v>
      </c>
      <c r="O4412" s="237" t="s">
        <v>18543</v>
      </c>
      <c r="P4412" s="237" t="s">
        <v>1561</v>
      </c>
      <c r="Q4412" s="237" t="s">
        <v>8511</v>
      </c>
      <c r="R4412" s="237" t="s">
        <v>18539</v>
      </c>
      <c r="S4412" s="237" t="s">
        <v>18540</v>
      </c>
      <c r="T4412" s="237" t="s">
        <v>18540</v>
      </c>
      <c r="U4412" s="237" t="s">
        <v>18544</v>
      </c>
      <c r="V4412" s="237" t="s">
        <v>114</v>
      </c>
      <c r="W4412" s="237"/>
      <c r="X4412" s="237"/>
      <c r="Y4412" s="237" t="s">
        <v>18542</v>
      </c>
      <c r="Z4412" s="237" t="s">
        <v>18543</v>
      </c>
      <c r="AA4412" s="237" t="str">
        <f t="shared" si="724"/>
        <v>ブレ・スト</v>
      </c>
      <c r="AB4412" s="237" t="s">
        <v>1561</v>
      </c>
      <c r="AC4412" s="237" t="str">
        <f t="shared" si="725"/>
        <v>981</v>
      </c>
      <c r="AD4412" s="237" t="str">
        <f t="shared" si="726"/>
        <v>3121</v>
      </c>
      <c r="AE4412" s="237" t="s">
        <v>8511</v>
      </c>
      <c r="AF4412" s="237" t="s">
        <v>18539</v>
      </c>
      <c r="AG4412" s="237" t="str">
        <f t="shared" si="727"/>
        <v>仙台市泉区上谷刈字赤坂７番６号</v>
      </c>
      <c r="AH4412" s="237" t="s">
        <v>18540</v>
      </c>
      <c r="AI4412" s="237" t="s">
        <v>18540</v>
      </c>
      <c r="AJ4412" s="237" t="s">
        <v>260</v>
      </c>
    </row>
    <row r="4413" spans="1:36">
      <c r="A4413" s="237" t="str">
        <f t="shared" si="719"/>
        <v>0455510578放課後等デイサービス</v>
      </c>
      <c r="B4413" s="237" t="s">
        <v>18475</v>
      </c>
      <c r="C4413" s="237" t="s">
        <v>16804</v>
      </c>
      <c r="D4413" s="240" t="str">
        <f t="shared" si="720"/>
        <v>カブシキガイシャエスアイエムコーポレーション</v>
      </c>
      <c r="E4413" s="237" t="s">
        <v>16805</v>
      </c>
      <c r="F4413" s="237" t="str">
        <f t="shared" si="721"/>
        <v>981</v>
      </c>
      <c r="G4413" s="237" t="str">
        <f t="shared" si="722"/>
        <v>3205</v>
      </c>
      <c r="H4413" s="237" t="s">
        <v>18476</v>
      </c>
      <c r="I4413" s="237" t="str">
        <f t="shared" si="723"/>
        <v>仙台市泉区紫山二丁目15番地の17</v>
      </c>
      <c r="J4413" s="237" t="s">
        <v>16807</v>
      </c>
      <c r="K4413" s="237" t="s">
        <v>18477</v>
      </c>
      <c r="L4413" s="237" t="s">
        <v>339</v>
      </c>
      <c r="M4413" s="237" t="s">
        <v>16808</v>
      </c>
      <c r="N4413" s="237" t="s">
        <v>18545</v>
      </c>
      <c r="O4413" s="237" t="s">
        <v>18546</v>
      </c>
      <c r="P4413" s="237" t="s">
        <v>18480</v>
      </c>
      <c r="Q4413" s="237" t="s">
        <v>8511</v>
      </c>
      <c r="R4413" s="237" t="s">
        <v>18547</v>
      </c>
      <c r="S4413" s="237" t="s">
        <v>18548</v>
      </c>
      <c r="T4413" s="237" t="s">
        <v>18548</v>
      </c>
      <c r="U4413" s="237" t="s">
        <v>18549</v>
      </c>
      <c r="V4413" s="237" t="s">
        <v>114</v>
      </c>
      <c r="W4413" s="237"/>
      <c r="X4413" s="237"/>
      <c r="Y4413" s="237" t="s">
        <v>18545</v>
      </c>
      <c r="Z4413" s="237" t="s">
        <v>18546</v>
      </c>
      <c r="AA4413" s="237" t="str">
        <f t="shared" si="724"/>
        <v>ウンドウリョウイクトタイケンガクシュウ「ピースノモリ」キタタカモリ２ゴウカン</v>
      </c>
      <c r="AB4413" s="237" t="s">
        <v>18480</v>
      </c>
      <c r="AC4413" s="237" t="str">
        <f t="shared" si="725"/>
        <v>981</v>
      </c>
      <c r="AD4413" s="237" t="str">
        <f t="shared" si="726"/>
        <v>3202</v>
      </c>
      <c r="AE4413" s="237" t="s">
        <v>8511</v>
      </c>
      <c r="AF4413" s="237" t="s">
        <v>18547</v>
      </c>
      <c r="AG4413" s="237" t="str">
        <f t="shared" si="727"/>
        <v>仙台市泉区北高森２番地の１エステート高森103</v>
      </c>
      <c r="AH4413" s="237" t="s">
        <v>18548</v>
      </c>
      <c r="AI4413" s="237" t="s">
        <v>18548</v>
      </c>
      <c r="AJ4413" s="237" t="s">
        <v>260</v>
      </c>
    </row>
    <row r="4414" spans="1:36">
      <c r="A4414" s="237" t="str">
        <f t="shared" si="719"/>
        <v>0455510586放課後等デイサービス</v>
      </c>
      <c r="B4414" s="237" t="s">
        <v>18550</v>
      </c>
      <c r="C4414" s="237" t="s">
        <v>18551</v>
      </c>
      <c r="D4414" s="240" t="str">
        <f t="shared" si="720"/>
        <v>カブシキガイシャタントケア</v>
      </c>
      <c r="E4414" s="237" t="s">
        <v>2366</v>
      </c>
      <c r="F4414" s="237" t="str">
        <f t="shared" si="721"/>
        <v>981</v>
      </c>
      <c r="G4414" s="237" t="str">
        <f t="shared" si="722"/>
        <v>3103</v>
      </c>
      <c r="H4414" s="237" t="s">
        <v>18552</v>
      </c>
      <c r="I4414" s="237" t="str">
        <f t="shared" si="723"/>
        <v>仙台市泉区山の寺一丁目１番２号</v>
      </c>
      <c r="J4414" s="237" t="s">
        <v>18553</v>
      </c>
      <c r="K4414" s="237" t="s">
        <v>18554</v>
      </c>
      <c r="L4414" s="237" t="s">
        <v>339</v>
      </c>
      <c r="M4414" s="237" t="s">
        <v>18555</v>
      </c>
      <c r="N4414" s="237" t="s">
        <v>18556</v>
      </c>
      <c r="O4414" s="237" t="s">
        <v>18557</v>
      </c>
      <c r="P4414" s="237" t="s">
        <v>2366</v>
      </c>
      <c r="Q4414" s="237" t="s">
        <v>8511</v>
      </c>
      <c r="R4414" s="237" t="s">
        <v>18552</v>
      </c>
      <c r="S4414" s="237" t="s">
        <v>18553</v>
      </c>
      <c r="T4414" s="237" t="s">
        <v>18554</v>
      </c>
      <c r="U4414" s="237" t="s">
        <v>18558</v>
      </c>
      <c r="V4414" s="237" t="s">
        <v>114</v>
      </c>
      <c r="W4414" s="237"/>
      <c r="X4414" s="237"/>
      <c r="Y4414" s="237" t="s">
        <v>18556</v>
      </c>
      <c r="Z4414" s="237" t="s">
        <v>18557</v>
      </c>
      <c r="AA4414" s="237" t="str">
        <f t="shared" si="724"/>
        <v>ホウカゴトウデイサービスビー</v>
      </c>
      <c r="AB4414" s="237" t="s">
        <v>2366</v>
      </c>
      <c r="AC4414" s="237" t="str">
        <f t="shared" si="725"/>
        <v>981</v>
      </c>
      <c r="AD4414" s="237" t="str">
        <f t="shared" si="726"/>
        <v>3103</v>
      </c>
      <c r="AE4414" s="237" t="s">
        <v>8511</v>
      </c>
      <c r="AF4414" s="237" t="s">
        <v>18552</v>
      </c>
      <c r="AG4414" s="237" t="str">
        <f t="shared" si="727"/>
        <v>仙台市泉区山の寺一丁目１番２号</v>
      </c>
      <c r="AH4414" s="237" t="s">
        <v>18553</v>
      </c>
      <c r="AI4414" s="237" t="s">
        <v>18554</v>
      </c>
      <c r="AJ4414" s="237" t="s">
        <v>260</v>
      </c>
    </row>
    <row r="4415" spans="1:36">
      <c r="A4415" s="237" t="str">
        <f t="shared" si="719"/>
        <v>0455510594放課後等デイサービス</v>
      </c>
      <c r="B4415" s="237" t="s">
        <v>18504</v>
      </c>
      <c r="C4415" s="237" t="s">
        <v>18505</v>
      </c>
      <c r="D4415" s="240" t="str">
        <f t="shared" si="720"/>
        <v>カブシキガイシャユラリズム</v>
      </c>
      <c r="E4415" s="237" t="s">
        <v>12409</v>
      </c>
      <c r="F4415" s="237" t="str">
        <f t="shared" si="721"/>
        <v>981</v>
      </c>
      <c r="G4415" s="237" t="str">
        <f t="shared" si="722"/>
        <v>8002</v>
      </c>
      <c r="H4415" s="237" t="s">
        <v>18506</v>
      </c>
      <c r="I4415" s="237" t="str">
        <f t="shared" si="723"/>
        <v>仙台市泉区南光台南一丁目１番３号</v>
      </c>
      <c r="J4415" s="237" t="s">
        <v>18507</v>
      </c>
      <c r="K4415" s="237" t="s">
        <v>18508</v>
      </c>
      <c r="L4415" s="237" t="s">
        <v>339</v>
      </c>
      <c r="M4415" s="237" t="s">
        <v>18509</v>
      </c>
      <c r="N4415" s="237" t="s">
        <v>18559</v>
      </c>
      <c r="O4415" s="237" t="s">
        <v>18560</v>
      </c>
      <c r="P4415" s="237" t="s">
        <v>9006</v>
      </c>
      <c r="Q4415" s="237" t="s">
        <v>8511</v>
      </c>
      <c r="R4415" s="237" t="s">
        <v>18561</v>
      </c>
      <c r="S4415" s="237" t="s">
        <v>18562</v>
      </c>
      <c r="T4415" s="237" t="s">
        <v>18563</v>
      </c>
      <c r="U4415" s="237" t="s">
        <v>18564</v>
      </c>
      <c r="V4415" s="237" t="s">
        <v>114</v>
      </c>
      <c r="W4415" s="237"/>
      <c r="X4415" s="237"/>
      <c r="Y4415" s="237" t="s">
        <v>18559</v>
      </c>
      <c r="Z4415" s="237" t="s">
        <v>18560</v>
      </c>
      <c r="AA4415" s="237" t="str">
        <f t="shared" si="724"/>
        <v>ホウカゴトウデイサービスユラリズムナンコウダイサンゴウテン</v>
      </c>
      <c r="AB4415" s="237" t="s">
        <v>9006</v>
      </c>
      <c r="AC4415" s="237" t="str">
        <f t="shared" si="725"/>
        <v>981</v>
      </c>
      <c r="AD4415" s="237" t="str">
        <f t="shared" si="726"/>
        <v>8003</v>
      </c>
      <c r="AE4415" s="237" t="s">
        <v>8511</v>
      </c>
      <c r="AF4415" s="237" t="s">
        <v>18561</v>
      </c>
      <c r="AG4415" s="237" t="str">
        <f t="shared" si="727"/>
        <v>仙台市泉区南光台七丁目２番11号２階</v>
      </c>
      <c r="AH4415" s="237" t="s">
        <v>18562</v>
      </c>
      <c r="AI4415" s="237" t="s">
        <v>18563</v>
      </c>
      <c r="AJ4415" s="237" t="s">
        <v>260</v>
      </c>
    </row>
    <row r="4416" spans="1:36">
      <c r="A4416" s="237" t="str">
        <f t="shared" si="719"/>
        <v>0455510602放課後等デイサービス</v>
      </c>
      <c r="B4416" s="237" t="s">
        <v>7624</v>
      </c>
      <c r="C4416" s="237" t="s">
        <v>7625</v>
      </c>
      <c r="D4416" s="240" t="str">
        <f t="shared" si="720"/>
        <v>イッパンシャダンホウジンユウユウカイ</v>
      </c>
      <c r="E4416" s="237" t="s">
        <v>7473</v>
      </c>
      <c r="F4416" s="237" t="str">
        <f t="shared" si="721"/>
        <v>981</v>
      </c>
      <c r="G4416" s="237" t="str">
        <f t="shared" si="722"/>
        <v>0923</v>
      </c>
      <c r="H4416" s="237" t="s">
        <v>16207</v>
      </c>
      <c r="I4416" s="237" t="str">
        <f t="shared" si="723"/>
        <v>仙台市青葉区東勝山三丁目３２番１０号</v>
      </c>
      <c r="J4416" s="237" t="s">
        <v>2268</v>
      </c>
      <c r="K4416" s="237" t="s">
        <v>7627</v>
      </c>
      <c r="L4416" s="237" t="s">
        <v>901</v>
      </c>
      <c r="M4416" s="237" t="s">
        <v>7628</v>
      </c>
      <c r="N4416" s="237" t="s">
        <v>18565</v>
      </c>
      <c r="O4416" s="237" t="s">
        <v>18566</v>
      </c>
      <c r="P4416" s="237" t="s">
        <v>5960</v>
      </c>
      <c r="Q4416" s="237" t="s">
        <v>8511</v>
      </c>
      <c r="R4416" s="237" t="s">
        <v>18567</v>
      </c>
      <c r="S4416" s="237" t="s">
        <v>2268</v>
      </c>
      <c r="T4416" s="237" t="s">
        <v>7627</v>
      </c>
      <c r="U4416" s="237" t="s">
        <v>18568</v>
      </c>
      <c r="V4416" s="237" t="s">
        <v>114</v>
      </c>
      <c r="W4416" s="237"/>
      <c r="X4416" s="237"/>
      <c r="Y4416" s="237" t="s">
        <v>18565</v>
      </c>
      <c r="Z4416" s="237" t="s">
        <v>18566</v>
      </c>
      <c r="AA4416" s="237" t="str">
        <f t="shared" si="724"/>
        <v>Ａｎｄ　Ｙｏｕ　センダイ</v>
      </c>
      <c r="AB4416" s="237" t="s">
        <v>5960</v>
      </c>
      <c r="AC4416" s="237" t="str">
        <f t="shared" si="725"/>
        <v>981</v>
      </c>
      <c r="AD4416" s="237" t="str">
        <f t="shared" si="726"/>
        <v>3212</v>
      </c>
      <c r="AE4416" s="237" t="s">
        <v>8511</v>
      </c>
      <c r="AF4416" s="237" t="s">
        <v>18567</v>
      </c>
      <c r="AG4416" s="237" t="str">
        <f t="shared" si="727"/>
        <v>仙台市泉区長命ケ丘四丁目31番地の16</v>
      </c>
      <c r="AH4416" s="237" t="s">
        <v>2268</v>
      </c>
      <c r="AI4416" s="237" t="s">
        <v>7627</v>
      </c>
      <c r="AJ4416" s="237" t="s">
        <v>260</v>
      </c>
    </row>
    <row r="4417" spans="1:36">
      <c r="A4417" s="237" t="str">
        <f t="shared" si="719"/>
        <v>0455510610放課後等デイサービス</v>
      </c>
      <c r="B4417" s="237" t="s">
        <v>947</v>
      </c>
      <c r="C4417" s="237" t="s">
        <v>948</v>
      </c>
      <c r="D4417" s="240" t="str">
        <f t="shared" si="720"/>
        <v>トクテイヒエイリカツドウホウジンワーカーズコープ</v>
      </c>
      <c r="E4417" s="237" t="s">
        <v>949</v>
      </c>
      <c r="F4417" s="237" t="str">
        <f t="shared" si="721"/>
        <v>170</v>
      </c>
      <c r="G4417" s="237" t="str">
        <f t="shared" si="722"/>
        <v>0013</v>
      </c>
      <c r="H4417" s="237" t="s">
        <v>18073</v>
      </c>
      <c r="I4417" s="237" t="str">
        <f t="shared" si="723"/>
        <v>東京都豊島区東池袋１－４４－３池袋ＩＳＰタマビル</v>
      </c>
      <c r="J4417" s="237" t="s">
        <v>951</v>
      </c>
      <c r="K4417" s="237" t="s">
        <v>952</v>
      </c>
      <c r="L4417" s="237" t="s">
        <v>901</v>
      </c>
      <c r="M4417" s="237" t="s">
        <v>953</v>
      </c>
      <c r="N4417" s="237" t="s">
        <v>18569</v>
      </c>
      <c r="O4417" s="237" t="s">
        <v>18570</v>
      </c>
      <c r="P4417" s="237" t="s">
        <v>9006</v>
      </c>
      <c r="Q4417" s="237" t="s">
        <v>8511</v>
      </c>
      <c r="R4417" s="237" t="s">
        <v>18571</v>
      </c>
      <c r="S4417" s="237" t="s">
        <v>12696</v>
      </c>
      <c r="T4417" s="237" t="s">
        <v>18399</v>
      </c>
      <c r="U4417" s="237" t="s">
        <v>18572</v>
      </c>
      <c r="V4417" s="237" t="s">
        <v>114</v>
      </c>
      <c r="W4417" s="237"/>
      <c r="X4417" s="237"/>
      <c r="Y4417" s="237" t="s">
        <v>18569</v>
      </c>
      <c r="Z4417" s="237" t="s">
        <v>18570</v>
      </c>
      <c r="AA4417" s="237" t="str">
        <f t="shared" si="724"/>
        <v>センダイイズミチイキフクシジギョウショ　ヤオトメモリッコ</v>
      </c>
      <c r="AB4417" s="237" t="s">
        <v>9006</v>
      </c>
      <c r="AC4417" s="237" t="str">
        <f t="shared" si="725"/>
        <v>981</v>
      </c>
      <c r="AD4417" s="237" t="str">
        <f t="shared" si="726"/>
        <v>8003</v>
      </c>
      <c r="AE4417" s="237" t="s">
        <v>8511</v>
      </c>
      <c r="AF4417" s="237" t="s">
        <v>18571</v>
      </c>
      <c r="AG4417" s="237" t="str">
        <f t="shared" si="727"/>
        <v>仙台市泉区南光台五丁目19番１号</v>
      </c>
      <c r="AH4417" s="237" t="s">
        <v>12696</v>
      </c>
      <c r="AI4417" s="237" t="s">
        <v>18399</v>
      </c>
      <c r="AJ4417" s="237" t="s">
        <v>260</v>
      </c>
    </row>
    <row r="4418" spans="1:36">
      <c r="A4418" s="237" t="str">
        <f t="shared" si="719"/>
        <v>0455510628放課後等デイサービス</v>
      </c>
      <c r="B4418" s="237" t="s">
        <v>947</v>
      </c>
      <c r="C4418" s="237" t="s">
        <v>948</v>
      </c>
      <c r="D4418" s="240" t="str">
        <f t="shared" si="720"/>
        <v>トクテイヒエイリカツドウホウジンワーカーズコープ</v>
      </c>
      <c r="E4418" s="237" t="s">
        <v>949</v>
      </c>
      <c r="F4418" s="237" t="str">
        <f t="shared" si="721"/>
        <v>170</v>
      </c>
      <c r="G4418" s="237" t="str">
        <f t="shared" si="722"/>
        <v>0013</v>
      </c>
      <c r="H4418" s="237" t="s">
        <v>18073</v>
      </c>
      <c r="I4418" s="237" t="str">
        <f t="shared" si="723"/>
        <v>東京都豊島区東池袋１－４４－３池袋ＩＳＰタマビル</v>
      </c>
      <c r="J4418" s="237" t="s">
        <v>951</v>
      </c>
      <c r="K4418" s="237" t="s">
        <v>952</v>
      </c>
      <c r="L4418" s="237" t="s">
        <v>901</v>
      </c>
      <c r="M4418" s="237" t="s">
        <v>953</v>
      </c>
      <c r="N4418" s="237" t="s">
        <v>18573</v>
      </c>
      <c r="O4418" s="237" t="s">
        <v>18574</v>
      </c>
      <c r="P4418" s="237" t="s">
        <v>5960</v>
      </c>
      <c r="Q4418" s="237" t="s">
        <v>8511</v>
      </c>
      <c r="R4418" s="237" t="s">
        <v>18575</v>
      </c>
      <c r="S4418" s="237" t="s">
        <v>18576</v>
      </c>
      <c r="T4418" s="237" t="s">
        <v>18577</v>
      </c>
      <c r="U4418" s="237" t="s">
        <v>18578</v>
      </c>
      <c r="V4418" s="237" t="s">
        <v>114</v>
      </c>
      <c r="W4418" s="237"/>
      <c r="X4418" s="237"/>
      <c r="Y4418" s="237" t="s">
        <v>18573</v>
      </c>
      <c r="Z4418" s="237" t="s">
        <v>18574</v>
      </c>
      <c r="AA4418" s="237" t="str">
        <f t="shared" si="724"/>
        <v>センダイイズミチイキフクシジギョウショ　チョウメイガオカモリッコ</v>
      </c>
      <c r="AB4418" s="237" t="s">
        <v>5960</v>
      </c>
      <c r="AC4418" s="237" t="str">
        <f t="shared" si="725"/>
        <v>981</v>
      </c>
      <c r="AD4418" s="237" t="str">
        <f t="shared" si="726"/>
        <v>3212</v>
      </c>
      <c r="AE4418" s="237" t="s">
        <v>8511</v>
      </c>
      <c r="AF4418" s="237" t="s">
        <v>18575</v>
      </c>
      <c r="AG4418" s="237" t="str">
        <f t="shared" si="727"/>
        <v>仙台市泉区長命ケ丘一丁目19番22号</v>
      </c>
      <c r="AH4418" s="237" t="s">
        <v>18576</v>
      </c>
      <c r="AI4418" s="237" t="s">
        <v>18577</v>
      </c>
      <c r="AJ4418" s="237" t="s">
        <v>260</v>
      </c>
    </row>
    <row r="4419" spans="1:36">
      <c r="A4419" s="237" t="str">
        <f t="shared" si="719"/>
        <v>0455510636放課後等デイサービス</v>
      </c>
      <c r="B4419" s="237" t="s">
        <v>947</v>
      </c>
      <c r="C4419" s="237" t="s">
        <v>948</v>
      </c>
      <c r="D4419" s="240" t="str">
        <f t="shared" si="720"/>
        <v>トクテイヒエイリカツドウホウジンワーカーズコープ</v>
      </c>
      <c r="E4419" s="237" t="s">
        <v>949</v>
      </c>
      <c r="F4419" s="237" t="str">
        <f t="shared" si="721"/>
        <v>170</v>
      </c>
      <c r="G4419" s="237" t="str">
        <f t="shared" si="722"/>
        <v>0013</v>
      </c>
      <c r="H4419" s="237" t="s">
        <v>18073</v>
      </c>
      <c r="I4419" s="237" t="str">
        <f t="shared" si="723"/>
        <v>東京都豊島区東池袋１－４４－３池袋ＩＳＰタマビル</v>
      </c>
      <c r="J4419" s="237" t="s">
        <v>951</v>
      </c>
      <c r="K4419" s="237" t="s">
        <v>952</v>
      </c>
      <c r="L4419" s="237" t="s">
        <v>901</v>
      </c>
      <c r="M4419" s="237" t="s">
        <v>953</v>
      </c>
      <c r="N4419" s="237" t="s">
        <v>18579</v>
      </c>
      <c r="O4419" s="237" t="s">
        <v>18580</v>
      </c>
      <c r="P4419" s="237" t="s">
        <v>7360</v>
      </c>
      <c r="Q4419" s="237" t="s">
        <v>8511</v>
      </c>
      <c r="R4419" s="237" t="s">
        <v>18427</v>
      </c>
      <c r="S4419" s="237" t="s">
        <v>18428</v>
      </c>
      <c r="T4419" s="237" t="s">
        <v>18429</v>
      </c>
      <c r="U4419" s="237" t="s">
        <v>18581</v>
      </c>
      <c r="V4419" s="237" t="s">
        <v>114</v>
      </c>
      <c r="W4419" s="237"/>
      <c r="X4419" s="237"/>
      <c r="Y4419" s="237" t="s">
        <v>18579</v>
      </c>
      <c r="Z4419" s="237" t="s">
        <v>18580</v>
      </c>
      <c r="AA4419" s="237" t="str">
        <f t="shared" si="724"/>
        <v>センダイイズミチイキフクシジギョウショ　クロマツモリッコ</v>
      </c>
      <c r="AB4419" s="237" t="s">
        <v>7360</v>
      </c>
      <c r="AC4419" s="237" t="str">
        <f t="shared" si="725"/>
        <v>981</v>
      </c>
      <c r="AD4419" s="237" t="str">
        <f t="shared" si="726"/>
        <v>8006</v>
      </c>
      <c r="AE4419" s="237" t="s">
        <v>8511</v>
      </c>
      <c r="AF4419" s="237" t="s">
        <v>18427</v>
      </c>
      <c r="AG4419" s="237" t="str">
        <f t="shared" si="727"/>
        <v>仙台市泉区黒松二丁目26番37号</v>
      </c>
      <c r="AH4419" s="237" t="s">
        <v>18428</v>
      </c>
      <c r="AI4419" s="237" t="s">
        <v>18429</v>
      </c>
      <c r="AJ4419" s="237" t="s">
        <v>260</v>
      </c>
    </row>
    <row r="4420" spans="1:36">
      <c r="A4420" s="237" t="str">
        <f t="shared" si="719"/>
        <v>0455510644放課後等デイサービス</v>
      </c>
      <c r="B4420" s="237" t="s">
        <v>947</v>
      </c>
      <c r="C4420" s="237" t="s">
        <v>948</v>
      </c>
      <c r="D4420" s="240" t="str">
        <f t="shared" si="720"/>
        <v>トクテイヒエイリカツドウホウジンワーカーズコープ</v>
      </c>
      <c r="E4420" s="237" t="s">
        <v>949</v>
      </c>
      <c r="F4420" s="237" t="str">
        <f t="shared" si="721"/>
        <v>170</v>
      </c>
      <c r="G4420" s="237" t="str">
        <f t="shared" si="722"/>
        <v>0013</v>
      </c>
      <c r="H4420" s="237" t="s">
        <v>18073</v>
      </c>
      <c r="I4420" s="237" t="str">
        <f t="shared" si="723"/>
        <v>東京都豊島区東池袋１－４４－３池袋ＩＳＰタマビル</v>
      </c>
      <c r="J4420" s="237" t="s">
        <v>951</v>
      </c>
      <c r="K4420" s="237" t="s">
        <v>952</v>
      </c>
      <c r="L4420" s="237" t="s">
        <v>901</v>
      </c>
      <c r="M4420" s="237" t="s">
        <v>953</v>
      </c>
      <c r="N4420" s="237" t="s">
        <v>18582</v>
      </c>
      <c r="O4420" s="237" t="s">
        <v>18583</v>
      </c>
      <c r="P4420" s="237" t="s">
        <v>4648</v>
      </c>
      <c r="Q4420" s="237" t="s">
        <v>8511</v>
      </c>
      <c r="R4420" s="237" t="s">
        <v>18463</v>
      </c>
      <c r="S4420" s="237" t="s">
        <v>18464</v>
      </c>
      <c r="T4420" s="237" t="s">
        <v>18465</v>
      </c>
      <c r="U4420" s="237" t="s">
        <v>18584</v>
      </c>
      <c r="V4420" s="237" t="s">
        <v>114</v>
      </c>
      <c r="W4420" s="237"/>
      <c r="X4420" s="237"/>
      <c r="Y4420" s="237" t="s">
        <v>18582</v>
      </c>
      <c r="Z4420" s="237" t="s">
        <v>18583</v>
      </c>
      <c r="AA4420" s="237" t="str">
        <f t="shared" si="724"/>
        <v>センダイイズミチイキフクシジギョウショ　タカモリモリッコ</v>
      </c>
      <c r="AB4420" s="237" t="s">
        <v>4648</v>
      </c>
      <c r="AC4420" s="237" t="str">
        <f t="shared" si="725"/>
        <v>981</v>
      </c>
      <c r="AD4420" s="237" t="str">
        <f t="shared" si="726"/>
        <v>3203</v>
      </c>
      <c r="AE4420" s="237" t="s">
        <v>8511</v>
      </c>
      <c r="AF4420" s="237" t="s">
        <v>18463</v>
      </c>
      <c r="AG4420" s="237" t="str">
        <f t="shared" si="727"/>
        <v>仙台市泉区高森三丁目４番地の131</v>
      </c>
      <c r="AH4420" s="237" t="s">
        <v>18464</v>
      </c>
      <c r="AI4420" s="237" t="s">
        <v>18465</v>
      </c>
      <c r="AJ4420" s="237" t="s">
        <v>260</v>
      </c>
    </row>
    <row r="4421" spans="1:36">
      <c r="A4421" s="237" t="str">
        <f t="shared" si="719"/>
        <v>0455510651保育所等訪問支援</v>
      </c>
      <c r="B4421" s="237" t="s">
        <v>2555</v>
      </c>
      <c r="C4421" s="237" t="s">
        <v>2556</v>
      </c>
      <c r="D4421" s="240" t="str">
        <f t="shared" si="720"/>
        <v>ゴウドウガイシャモモカ</v>
      </c>
      <c r="E4421" s="237" t="s">
        <v>2146</v>
      </c>
      <c r="F4421" s="237" t="str">
        <f t="shared" si="721"/>
        <v>981</v>
      </c>
      <c r="G4421" s="237" t="str">
        <f t="shared" si="722"/>
        <v>1226</v>
      </c>
      <c r="H4421" s="237" t="s">
        <v>18585</v>
      </c>
      <c r="I4421" s="237" t="str">
        <f t="shared" si="723"/>
        <v>名取市植松三丁目５番24号</v>
      </c>
      <c r="J4421" s="237" t="s">
        <v>2558</v>
      </c>
      <c r="K4421" s="237" t="s">
        <v>2558</v>
      </c>
      <c r="L4421" s="237" t="s">
        <v>821</v>
      </c>
      <c r="M4421" s="237" t="s">
        <v>2559</v>
      </c>
      <c r="N4421" s="237" t="s">
        <v>18586</v>
      </c>
      <c r="O4421" s="237" t="s">
        <v>18587</v>
      </c>
      <c r="P4421" s="237" t="s">
        <v>4648</v>
      </c>
      <c r="Q4421" s="237" t="s">
        <v>8511</v>
      </c>
      <c r="R4421" s="237" t="s">
        <v>18588</v>
      </c>
      <c r="S4421" s="237" t="s">
        <v>2558</v>
      </c>
      <c r="T4421" s="237" t="s">
        <v>2558</v>
      </c>
      <c r="U4421" s="237" t="s">
        <v>18589</v>
      </c>
      <c r="V4421" s="237" t="s">
        <v>116</v>
      </c>
      <c r="W4421" s="237"/>
      <c r="X4421" s="237"/>
      <c r="Y4421" s="237" t="s">
        <v>18586</v>
      </c>
      <c r="Z4421" s="237" t="s">
        <v>18587</v>
      </c>
      <c r="AA4421" s="237" t="str">
        <f t="shared" si="724"/>
        <v>ホイクジョトウホウモンシエン　キャンドルハウス</v>
      </c>
      <c r="AB4421" s="237" t="s">
        <v>4648</v>
      </c>
      <c r="AC4421" s="237" t="str">
        <f t="shared" si="725"/>
        <v>981</v>
      </c>
      <c r="AD4421" s="237" t="str">
        <f t="shared" si="726"/>
        <v>3203</v>
      </c>
      <c r="AE4421" s="237" t="s">
        <v>8511</v>
      </c>
      <c r="AF4421" s="237" t="s">
        <v>18588</v>
      </c>
      <c r="AG4421" s="237" t="str">
        <f t="shared" si="727"/>
        <v>仙台市泉区高森四丁目２番地の196</v>
      </c>
      <c r="AH4421" s="237" t="s">
        <v>2558</v>
      </c>
      <c r="AI4421" s="237" t="s">
        <v>2558</v>
      </c>
      <c r="AJ4421" s="237" t="s">
        <v>260</v>
      </c>
    </row>
    <row r="4422" spans="1:36">
      <c r="A4422" s="237" t="str">
        <f t="shared" si="719"/>
        <v>0455510669児童発達支援</v>
      </c>
      <c r="B4422" s="237" t="s">
        <v>18590</v>
      </c>
      <c r="C4422" s="237" t="s">
        <v>18591</v>
      </c>
      <c r="D4422" s="240" t="str">
        <f t="shared" si="720"/>
        <v>カブシキガイシャウェルリソース</v>
      </c>
      <c r="E4422" s="237" t="s">
        <v>16816</v>
      </c>
      <c r="F4422" s="237" t="str">
        <f t="shared" si="721"/>
        <v>176</v>
      </c>
      <c r="G4422" s="237" t="str">
        <f t="shared" si="722"/>
        <v>0013</v>
      </c>
      <c r="H4422" s="237" t="s">
        <v>18592</v>
      </c>
      <c r="I4422" s="237" t="str">
        <f t="shared" si="723"/>
        <v>東京都練馬区豊玉中二丁目15番９号</v>
      </c>
      <c r="J4422" s="237" t="s">
        <v>16818</v>
      </c>
      <c r="K4422" s="237" t="s">
        <v>18593</v>
      </c>
      <c r="L4422" s="237" t="s">
        <v>339</v>
      </c>
      <c r="M4422" s="237" t="s">
        <v>16820</v>
      </c>
      <c r="N4422" s="237" t="s">
        <v>18594</v>
      </c>
      <c r="O4422" s="237" t="s">
        <v>18595</v>
      </c>
      <c r="P4422" s="237" t="s">
        <v>18596</v>
      </c>
      <c r="Q4422" s="237" t="s">
        <v>8511</v>
      </c>
      <c r="R4422" s="237" t="s">
        <v>18597</v>
      </c>
      <c r="S4422" s="237" t="s">
        <v>18598</v>
      </c>
      <c r="T4422" s="237" t="s">
        <v>18599</v>
      </c>
      <c r="U4422" s="237" t="s">
        <v>18600</v>
      </c>
      <c r="V4422" s="237" t="s">
        <v>112</v>
      </c>
      <c r="W4422" s="237" t="s">
        <v>15933</v>
      </c>
      <c r="X4422" s="237"/>
      <c r="Y4422" s="237" t="s">
        <v>18594</v>
      </c>
      <c r="Z4422" s="237" t="s">
        <v>18595</v>
      </c>
      <c r="AA4422" s="237" t="str">
        <f t="shared" si="724"/>
        <v>ウンドウガクシュウシエンキョウシツ　ソラ・フネ　クロマツ</v>
      </c>
      <c r="AB4422" s="237" t="s">
        <v>18596</v>
      </c>
      <c r="AC4422" s="237" t="str">
        <f t="shared" si="725"/>
        <v>981</v>
      </c>
      <c r="AD4422" s="237" t="str">
        <f t="shared" si="726"/>
        <v>8004</v>
      </c>
      <c r="AE4422" s="237" t="s">
        <v>8511</v>
      </c>
      <c r="AF4422" s="237" t="s">
        <v>18597</v>
      </c>
      <c r="AG4422" s="237" t="str">
        <f t="shared" si="727"/>
        <v>仙台市泉区旭丘堤二丁目21番１号　リーベンス黒松　A101</v>
      </c>
      <c r="AH4422" s="237" t="s">
        <v>18598</v>
      </c>
      <c r="AI4422" s="237" t="s">
        <v>18599</v>
      </c>
      <c r="AJ4422" s="237" t="s">
        <v>260</v>
      </c>
    </row>
    <row r="4423" spans="1:36">
      <c r="A4423" s="237" t="str">
        <f t="shared" si="719"/>
        <v>0455510669放課後等デイサービス</v>
      </c>
      <c r="B4423" s="237" t="s">
        <v>18590</v>
      </c>
      <c r="C4423" s="237" t="s">
        <v>18591</v>
      </c>
      <c r="D4423" s="240" t="str">
        <f t="shared" si="720"/>
        <v>カブシキガイシャウェルリソース</v>
      </c>
      <c r="E4423" s="237" t="s">
        <v>16816</v>
      </c>
      <c r="F4423" s="237" t="str">
        <f t="shared" si="721"/>
        <v>176</v>
      </c>
      <c r="G4423" s="237" t="str">
        <f t="shared" si="722"/>
        <v>0013</v>
      </c>
      <c r="H4423" s="237" t="s">
        <v>18592</v>
      </c>
      <c r="I4423" s="237" t="str">
        <f t="shared" si="723"/>
        <v>東京都練馬区豊玉中二丁目15番９号</v>
      </c>
      <c r="J4423" s="237" t="s">
        <v>16818</v>
      </c>
      <c r="K4423" s="237" t="s">
        <v>18593</v>
      </c>
      <c r="L4423" s="237" t="s">
        <v>339</v>
      </c>
      <c r="M4423" s="237" t="s">
        <v>16820</v>
      </c>
      <c r="N4423" s="237" t="s">
        <v>18594</v>
      </c>
      <c r="O4423" s="237" t="s">
        <v>18595</v>
      </c>
      <c r="P4423" s="237" t="s">
        <v>18596</v>
      </c>
      <c r="Q4423" s="237" t="s">
        <v>8511</v>
      </c>
      <c r="R4423" s="237" t="s">
        <v>18597</v>
      </c>
      <c r="S4423" s="237" t="s">
        <v>18598</v>
      </c>
      <c r="T4423" s="237" t="s">
        <v>18599</v>
      </c>
      <c r="U4423" s="237" t="s">
        <v>18600</v>
      </c>
      <c r="V4423" s="237" t="s">
        <v>114</v>
      </c>
      <c r="W4423" s="237"/>
      <c r="X4423" s="237"/>
      <c r="Y4423" s="237" t="s">
        <v>18594</v>
      </c>
      <c r="Z4423" s="237" t="s">
        <v>18595</v>
      </c>
      <c r="AA4423" s="237" t="str">
        <f t="shared" si="724"/>
        <v>ウンドウガクシュウシエンキョウシツ　ソラ・フネ　クロマツ</v>
      </c>
      <c r="AB4423" s="237" t="s">
        <v>18596</v>
      </c>
      <c r="AC4423" s="237" t="str">
        <f t="shared" si="725"/>
        <v>981</v>
      </c>
      <c r="AD4423" s="237" t="str">
        <f t="shared" si="726"/>
        <v>8004</v>
      </c>
      <c r="AE4423" s="237" t="s">
        <v>8511</v>
      </c>
      <c r="AF4423" s="237" t="s">
        <v>18597</v>
      </c>
      <c r="AG4423" s="237" t="str">
        <f t="shared" si="727"/>
        <v>仙台市泉区旭丘堤二丁目21番１号　リーベンス黒松　A101</v>
      </c>
      <c r="AH4423" s="237" t="s">
        <v>18598</v>
      </c>
      <c r="AI4423" s="237" t="s">
        <v>18599</v>
      </c>
      <c r="AJ4423" s="237" t="s">
        <v>260</v>
      </c>
    </row>
    <row r="4424" spans="1:36">
      <c r="A4424" s="237" t="str">
        <f t="shared" si="719"/>
        <v>0455510677放課後等デイサービス</v>
      </c>
      <c r="B4424" s="237" t="s">
        <v>5958</v>
      </c>
      <c r="C4424" s="237" t="s">
        <v>15883</v>
      </c>
      <c r="D4424" s="240" t="str">
        <f t="shared" si="720"/>
        <v>カブシキガイシャシュンコウカイ</v>
      </c>
      <c r="E4424" s="237" t="s">
        <v>5960</v>
      </c>
      <c r="F4424" s="237" t="str">
        <f t="shared" si="721"/>
        <v>981</v>
      </c>
      <c r="G4424" s="237" t="str">
        <f t="shared" si="722"/>
        <v>3212</v>
      </c>
      <c r="H4424" s="237" t="s">
        <v>18449</v>
      </c>
      <c r="I4424" s="237" t="str">
        <f t="shared" si="723"/>
        <v>仙台市泉区長命ケ丘五丁目１番地の10</v>
      </c>
      <c r="J4424" s="237" t="s">
        <v>5969</v>
      </c>
      <c r="K4424" s="237" t="s">
        <v>5970</v>
      </c>
      <c r="L4424" s="237" t="s">
        <v>339</v>
      </c>
      <c r="M4424" s="237" t="s">
        <v>18450</v>
      </c>
      <c r="N4424" s="237" t="s">
        <v>18601</v>
      </c>
      <c r="O4424" s="237" t="s">
        <v>18602</v>
      </c>
      <c r="P4424" s="237" t="s">
        <v>12345</v>
      </c>
      <c r="Q4424" s="237" t="s">
        <v>8511</v>
      </c>
      <c r="R4424" s="237" t="s">
        <v>18603</v>
      </c>
      <c r="S4424" s="237" t="s">
        <v>18604</v>
      </c>
      <c r="T4424" s="237" t="s">
        <v>18605</v>
      </c>
      <c r="U4424" s="237" t="s">
        <v>18606</v>
      </c>
      <c r="V4424" s="237" t="s">
        <v>114</v>
      </c>
      <c r="W4424" s="237"/>
      <c r="X4424" s="237"/>
      <c r="Y4424" s="237" t="s">
        <v>18601</v>
      </c>
      <c r="Z4424" s="237" t="s">
        <v>18602</v>
      </c>
      <c r="AA4424" s="237" t="str">
        <f t="shared" si="724"/>
        <v>ツナグマツモリ</v>
      </c>
      <c r="AB4424" s="237" t="s">
        <v>12345</v>
      </c>
      <c r="AC4424" s="237" t="str">
        <f t="shared" si="725"/>
        <v>981</v>
      </c>
      <c r="AD4424" s="237" t="str">
        <f t="shared" si="726"/>
        <v>3111</v>
      </c>
      <c r="AE4424" s="237" t="s">
        <v>8511</v>
      </c>
      <c r="AF4424" s="237" t="s">
        <v>18603</v>
      </c>
      <c r="AG4424" s="237" t="str">
        <f t="shared" si="727"/>
        <v>仙台市泉区松森字台24番地の１</v>
      </c>
      <c r="AH4424" s="237" t="s">
        <v>18604</v>
      </c>
      <c r="AI4424" s="237" t="s">
        <v>18605</v>
      </c>
      <c r="AJ4424" s="237" t="s">
        <v>260</v>
      </c>
    </row>
    <row r="4425" spans="1:36">
      <c r="A4425" s="237" t="str">
        <f t="shared" si="719"/>
        <v>0455510685放課後等デイサービス</v>
      </c>
      <c r="B4425" s="237" t="s">
        <v>17756</v>
      </c>
      <c r="C4425" s="237" t="s">
        <v>17757</v>
      </c>
      <c r="D4425" s="240" t="str">
        <f t="shared" si="720"/>
        <v>カブシキカイシャグローブ</v>
      </c>
      <c r="E4425" s="237" t="s">
        <v>12456</v>
      </c>
      <c r="F4425" s="237" t="str">
        <f t="shared" si="721"/>
        <v>981</v>
      </c>
      <c r="G4425" s="237" t="str">
        <f t="shared" si="722"/>
        <v>3215</v>
      </c>
      <c r="H4425" s="237" t="s">
        <v>17758</v>
      </c>
      <c r="I4425" s="237" t="str">
        <f t="shared" si="723"/>
        <v>仙台市泉区北中山一丁目１番16号</v>
      </c>
      <c r="J4425" s="237" t="s">
        <v>17759</v>
      </c>
      <c r="K4425" s="237" t="s">
        <v>17760</v>
      </c>
      <c r="L4425" s="237" t="s">
        <v>339</v>
      </c>
      <c r="M4425" s="237" t="s">
        <v>17761</v>
      </c>
      <c r="N4425" s="237" t="s">
        <v>18607</v>
      </c>
      <c r="O4425" s="237" t="s">
        <v>18608</v>
      </c>
      <c r="P4425" s="237" t="s">
        <v>5960</v>
      </c>
      <c r="Q4425" s="237" t="s">
        <v>8511</v>
      </c>
      <c r="R4425" s="237" t="s">
        <v>18609</v>
      </c>
      <c r="S4425" s="237" t="s">
        <v>18610</v>
      </c>
      <c r="T4425" s="237" t="s">
        <v>18611</v>
      </c>
      <c r="U4425" s="237" t="s">
        <v>18612</v>
      </c>
      <c r="V4425" s="237" t="s">
        <v>114</v>
      </c>
      <c r="W4425" s="237"/>
      <c r="X4425" s="237"/>
      <c r="Y4425" s="237" t="s">
        <v>18607</v>
      </c>
      <c r="Z4425" s="237" t="s">
        <v>18608</v>
      </c>
      <c r="AA4425" s="237" t="str">
        <f t="shared" si="724"/>
        <v>アルクイズミ</v>
      </c>
      <c r="AB4425" s="237" t="s">
        <v>5960</v>
      </c>
      <c r="AC4425" s="237" t="str">
        <f t="shared" si="725"/>
        <v>981</v>
      </c>
      <c r="AD4425" s="237" t="str">
        <f t="shared" si="726"/>
        <v>3212</v>
      </c>
      <c r="AE4425" s="237" t="s">
        <v>8511</v>
      </c>
      <c r="AF4425" s="237" t="s">
        <v>18609</v>
      </c>
      <c r="AG4425" s="237" t="str">
        <f t="shared" si="727"/>
        <v>仙台市泉区長命ケ丘三丁目31番地の10</v>
      </c>
      <c r="AH4425" s="237" t="s">
        <v>18610</v>
      </c>
      <c r="AI4425" s="237" t="s">
        <v>18611</v>
      </c>
      <c r="AJ4425" s="237" t="s">
        <v>260</v>
      </c>
    </row>
    <row r="4426" spans="1:36">
      <c r="A4426" s="237" t="str">
        <f t="shared" si="719"/>
        <v>0455510693放課後等デイサービス</v>
      </c>
      <c r="B4426" s="237" t="s">
        <v>18475</v>
      </c>
      <c r="C4426" s="237" t="s">
        <v>16804</v>
      </c>
      <c r="D4426" s="240" t="str">
        <f t="shared" si="720"/>
        <v>カブシキガイシャエスアイエムコーポレーション</v>
      </c>
      <c r="E4426" s="237" t="s">
        <v>16805</v>
      </c>
      <c r="F4426" s="237" t="str">
        <f t="shared" si="721"/>
        <v>981</v>
      </c>
      <c r="G4426" s="237" t="str">
        <f t="shared" si="722"/>
        <v>3205</v>
      </c>
      <c r="H4426" s="237" t="s">
        <v>18476</v>
      </c>
      <c r="I4426" s="237" t="str">
        <f t="shared" si="723"/>
        <v>仙台市泉区紫山二丁目15番地の17</v>
      </c>
      <c r="J4426" s="237" t="s">
        <v>16807</v>
      </c>
      <c r="K4426" s="237" t="s">
        <v>18477</v>
      </c>
      <c r="L4426" s="237" t="s">
        <v>339</v>
      </c>
      <c r="M4426" s="237" t="s">
        <v>16808</v>
      </c>
      <c r="N4426" s="237" t="s">
        <v>18613</v>
      </c>
      <c r="O4426" s="237" t="s">
        <v>18614</v>
      </c>
      <c r="P4426" s="237" t="s">
        <v>9539</v>
      </c>
      <c r="Q4426" s="237" t="s">
        <v>8511</v>
      </c>
      <c r="R4426" s="237" t="s">
        <v>18615</v>
      </c>
      <c r="S4426" s="237" t="s">
        <v>18616</v>
      </c>
      <c r="T4426" s="237" t="s">
        <v>18477</v>
      </c>
      <c r="U4426" s="237" t="s">
        <v>18617</v>
      </c>
      <c r="V4426" s="237" t="s">
        <v>114</v>
      </c>
      <c r="W4426" s="237"/>
      <c r="X4426" s="237"/>
      <c r="Y4426" s="237" t="s">
        <v>18613</v>
      </c>
      <c r="Z4426" s="237" t="s">
        <v>18614</v>
      </c>
      <c r="AA4426" s="237" t="str">
        <f t="shared" si="724"/>
        <v>ウンドウリョウイクトタイケンガクシュウ「ピースノモリ」ナンコウダイ</v>
      </c>
      <c r="AB4426" s="237" t="s">
        <v>9539</v>
      </c>
      <c r="AC4426" s="237" t="str">
        <f t="shared" si="725"/>
        <v>981</v>
      </c>
      <c r="AD4426" s="237" t="str">
        <f t="shared" si="726"/>
        <v>8001</v>
      </c>
      <c r="AE4426" s="237" t="s">
        <v>8511</v>
      </c>
      <c r="AF4426" s="237" t="s">
        <v>18615</v>
      </c>
      <c r="AG4426" s="237" t="str">
        <f t="shared" si="727"/>
        <v>仙台市泉区南光台東一丁目52番21号</v>
      </c>
      <c r="AH4426" s="237" t="s">
        <v>18616</v>
      </c>
      <c r="AI4426" s="237" t="s">
        <v>18477</v>
      </c>
      <c r="AJ4426" s="237" t="s">
        <v>260</v>
      </c>
    </row>
    <row r="4427" spans="1:36">
      <c r="A4427" s="237" t="str">
        <f t="shared" si="719"/>
        <v>0455510701児童発達支援</v>
      </c>
      <c r="B4427" s="237" t="s">
        <v>13169</v>
      </c>
      <c r="C4427" s="237" t="s">
        <v>13170</v>
      </c>
      <c r="D4427" s="240" t="str">
        <f t="shared" si="720"/>
        <v>シャカイフクシホウジンアイノミ</v>
      </c>
      <c r="E4427" s="237" t="s">
        <v>1505</v>
      </c>
      <c r="F4427" s="237" t="str">
        <f t="shared" si="721"/>
        <v>981</v>
      </c>
      <c r="G4427" s="237" t="str">
        <f t="shared" si="722"/>
        <v>3217</v>
      </c>
      <c r="H4427" s="237" t="s">
        <v>12365</v>
      </c>
      <c r="I4427" s="237" t="str">
        <f t="shared" si="723"/>
        <v>仙台市泉区実沢字中山北100番地の２</v>
      </c>
      <c r="J4427" s="237" t="s">
        <v>13171</v>
      </c>
      <c r="K4427" s="237" t="s">
        <v>13172</v>
      </c>
      <c r="L4427" s="237" t="s">
        <v>248</v>
      </c>
      <c r="M4427" s="237" t="s">
        <v>12368</v>
      </c>
      <c r="N4427" s="237" t="s">
        <v>18483</v>
      </c>
      <c r="O4427" s="237" t="s">
        <v>18484</v>
      </c>
      <c r="P4427" s="237" t="s">
        <v>1505</v>
      </c>
      <c r="Q4427" s="237" t="s">
        <v>8511</v>
      </c>
      <c r="R4427" s="237" t="s">
        <v>12365</v>
      </c>
      <c r="S4427" s="237" t="s">
        <v>18618</v>
      </c>
      <c r="T4427" s="237" t="s">
        <v>13172</v>
      </c>
      <c r="U4427" s="237" t="s">
        <v>18619</v>
      </c>
      <c r="V4427" s="237" t="s">
        <v>112</v>
      </c>
      <c r="W4427" s="237" t="s">
        <v>15933</v>
      </c>
      <c r="X4427" s="237"/>
      <c r="Y4427" s="237" t="s">
        <v>18483</v>
      </c>
      <c r="Z4427" s="237" t="s">
        <v>18484</v>
      </c>
      <c r="AA4427" s="237" t="str">
        <f t="shared" si="724"/>
        <v>アイノミクランベリー</v>
      </c>
      <c r="AB4427" s="237" t="s">
        <v>1505</v>
      </c>
      <c r="AC4427" s="237" t="str">
        <f t="shared" si="725"/>
        <v>981</v>
      </c>
      <c r="AD4427" s="237" t="str">
        <f t="shared" si="726"/>
        <v>3217</v>
      </c>
      <c r="AE4427" s="237" t="s">
        <v>8511</v>
      </c>
      <c r="AF4427" s="237" t="s">
        <v>12365</v>
      </c>
      <c r="AG4427" s="237" t="str">
        <f t="shared" si="727"/>
        <v>仙台市泉区実沢字中山北100番地の２</v>
      </c>
      <c r="AH4427" s="237" t="s">
        <v>18618</v>
      </c>
      <c r="AI4427" s="237" t="s">
        <v>13172</v>
      </c>
      <c r="AJ4427" s="237" t="s">
        <v>260</v>
      </c>
    </row>
    <row r="4428" spans="1:36">
      <c r="A4428" s="237" t="str">
        <f t="shared" si="719"/>
        <v>0455510701放課後等デイサービス</v>
      </c>
      <c r="B4428" s="237" t="s">
        <v>13169</v>
      </c>
      <c r="C4428" s="237" t="s">
        <v>13170</v>
      </c>
      <c r="D4428" s="240" t="str">
        <f t="shared" si="720"/>
        <v>シャカイフクシホウジンアイノミ</v>
      </c>
      <c r="E4428" s="237" t="s">
        <v>1505</v>
      </c>
      <c r="F4428" s="237" t="str">
        <f t="shared" si="721"/>
        <v>981</v>
      </c>
      <c r="G4428" s="237" t="str">
        <f t="shared" si="722"/>
        <v>3217</v>
      </c>
      <c r="H4428" s="237" t="s">
        <v>12365</v>
      </c>
      <c r="I4428" s="237" t="str">
        <f t="shared" si="723"/>
        <v>仙台市泉区実沢字中山北100番地の２</v>
      </c>
      <c r="J4428" s="237" t="s">
        <v>13171</v>
      </c>
      <c r="K4428" s="237" t="s">
        <v>13172</v>
      </c>
      <c r="L4428" s="237" t="s">
        <v>248</v>
      </c>
      <c r="M4428" s="237" t="s">
        <v>12368</v>
      </c>
      <c r="N4428" s="237" t="s">
        <v>18483</v>
      </c>
      <c r="O4428" s="237" t="s">
        <v>18484</v>
      </c>
      <c r="P4428" s="237" t="s">
        <v>1505</v>
      </c>
      <c r="Q4428" s="237" t="s">
        <v>8511</v>
      </c>
      <c r="R4428" s="237" t="s">
        <v>12365</v>
      </c>
      <c r="S4428" s="237" t="s">
        <v>18618</v>
      </c>
      <c r="T4428" s="237" t="s">
        <v>13172</v>
      </c>
      <c r="U4428" s="237" t="s">
        <v>18619</v>
      </c>
      <c r="V4428" s="237" t="s">
        <v>114</v>
      </c>
      <c r="W4428" s="237"/>
      <c r="X4428" s="237"/>
      <c r="Y4428" s="237" t="s">
        <v>18483</v>
      </c>
      <c r="Z4428" s="237" t="s">
        <v>18484</v>
      </c>
      <c r="AA4428" s="237" t="str">
        <f t="shared" si="724"/>
        <v>アイノミクランベリー</v>
      </c>
      <c r="AB4428" s="237" t="s">
        <v>1505</v>
      </c>
      <c r="AC4428" s="237" t="str">
        <f t="shared" si="725"/>
        <v>981</v>
      </c>
      <c r="AD4428" s="237" t="str">
        <f t="shared" si="726"/>
        <v>3217</v>
      </c>
      <c r="AE4428" s="237" t="s">
        <v>8511</v>
      </c>
      <c r="AF4428" s="237" t="s">
        <v>12365</v>
      </c>
      <c r="AG4428" s="237" t="str">
        <f t="shared" si="727"/>
        <v>仙台市泉区実沢字中山北100番地の２</v>
      </c>
      <c r="AH4428" s="237" t="s">
        <v>18618</v>
      </c>
      <c r="AI4428" s="237" t="s">
        <v>13172</v>
      </c>
      <c r="AJ4428" s="237" t="s">
        <v>260</v>
      </c>
    </row>
    <row r="4429" spans="1:36">
      <c r="A4429" s="237" t="str">
        <f t="shared" si="719"/>
        <v>0455510719放課後等デイサービス</v>
      </c>
      <c r="B4429" s="237" t="s">
        <v>17558</v>
      </c>
      <c r="C4429" s="237" t="s">
        <v>17559</v>
      </c>
      <c r="D4429" s="240" t="str">
        <f t="shared" si="720"/>
        <v>カブシキガイシャクオリア</v>
      </c>
      <c r="E4429" s="237" t="s">
        <v>6185</v>
      </c>
      <c r="F4429" s="237" t="str">
        <f t="shared" si="721"/>
        <v>981</v>
      </c>
      <c r="G4429" s="237" t="str">
        <f t="shared" si="722"/>
        <v>0952</v>
      </c>
      <c r="H4429" s="237" t="s">
        <v>17560</v>
      </c>
      <c r="I4429" s="237" t="str">
        <f t="shared" si="723"/>
        <v>仙台市青葉区中山九丁目19番13号</v>
      </c>
      <c r="J4429" s="237" t="s">
        <v>17561</v>
      </c>
      <c r="K4429" s="237" t="s">
        <v>17562</v>
      </c>
      <c r="L4429" s="237" t="s">
        <v>339</v>
      </c>
      <c r="M4429" s="237" t="s">
        <v>17563</v>
      </c>
      <c r="N4429" s="237" t="s">
        <v>18620</v>
      </c>
      <c r="O4429" s="237" t="s">
        <v>18621</v>
      </c>
      <c r="P4429" s="237" t="s">
        <v>2472</v>
      </c>
      <c r="Q4429" s="237" t="s">
        <v>8511</v>
      </c>
      <c r="R4429" s="237" t="s">
        <v>18622</v>
      </c>
      <c r="S4429" s="237" t="s">
        <v>18623</v>
      </c>
      <c r="T4429" s="237" t="s">
        <v>18624</v>
      </c>
      <c r="U4429" s="237" t="s">
        <v>18625</v>
      </c>
      <c r="V4429" s="237" t="s">
        <v>114</v>
      </c>
      <c r="W4429" s="237"/>
      <c r="X4429" s="237"/>
      <c r="Y4429" s="237" t="s">
        <v>18620</v>
      </c>
      <c r="Z4429" s="237" t="s">
        <v>18621</v>
      </c>
      <c r="AA4429" s="237" t="str">
        <f t="shared" si="724"/>
        <v>ホウカゴトウデイサービス　ウィズ・ユーイズミチュウオウ</v>
      </c>
      <c r="AB4429" s="237" t="s">
        <v>2472</v>
      </c>
      <c r="AC4429" s="237" t="str">
        <f t="shared" si="725"/>
        <v>981</v>
      </c>
      <c r="AD4429" s="237" t="str">
        <f t="shared" si="726"/>
        <v>3133</v>
      </c>
      <c r="AE4429" s="237" t="s">
        <v>8511</v>
      </c>
      <c r="AF4429" s="237" t="s">
        <v>18622</v>
      </c>
      <c r="AG4429" s="237" t="str">
        <f t="shared" si="727"/>
        <v>仙台市泉区泉中央三丁目19番地の１　リシュ・ルーブルＳＴ　１Ｆ</v>
      </c>
      <c r="AH4429" s="237" t="s">
        <v>18623</v>
      </c>
      <c r="AI4429" s="237" t="s">
        <v>18624</v>
      </c>
      <c r="AJ4429" s="237" t="s">
        <v>260</v>
      </c>
    </row>
    <row r="4430" spans="1:36">
      <c r="A4430" s="237" t="str">
        <f t="shared" si="719"/>
        <v>0455510727児童発達支援</v>
      </c>
      <c r="B4430" s="237" t="s">
        <v>13169</v>
      </c>
      <c r="C4430" s="237" t="s">
        <v>13170</v>
      </c>
      <c r="D4430" s="240" t="str">
        <f t="shared" si="720"/>
        <v>シャカイフクシホウジンアイノミ</v>
      </c>
      <c r="E4430" s="237" t="s">
        <v>1505</v>
      </c>
      <c r="F4430" s="237" t="str">
        <f t="shared" si="721"/>
        <v>981</v>
      </c>
      <c r="G4430" s="237" t="str">
        <f t="shared" si="722"/>
        <v>3217</v>
      </c>
      <c r="H4430" s="237" t="s">
        <v>12365</v>
      </c>
      <c r="I4430" s="237" t="str">
        <f t="shared" si="723"/>
        <v>仙台市泉区実沢字中山北100番地の２</v>
      </c>
      <c r="J4430" s="237" t="s">
        <v>13171</v>
      </c>
      <c r="K4430" s="237" t="s">
        <v>13172</v>
      </c>
      <c r="L4430" s="237" t="s">
        <v>248</v>
      </c>
      <c r="M4430" s="237" t="s">
        <v>12368</v>
      </c>
      <c r="N4430" s="237" t="s">
        <v>12914</v>
      </c>
      <c r="O4430" s="237" t="s">
        <v>12915</v>
      </c>
      <c r="P4430" s="237" t="s">
        <v>12456</v>
      </c>
      <c r="Q4430" s="237" t="s">
        <v>8511</v>
      </c>
      <c r="R4430" s="237" t="s">
        <v>12916</v>
      </c>
      <c r="S4430" s="237" t="s">
        <v>12917</v>
      </c>
      <c r="T4430" s="237" t="s">
        <v>13176</v>
      </c>
      <c r="U4430" s="237" t="s">
        <v>18626</v>
      </c>
      <c r="V4430" s="237" t="s">
        <v>112</v>
      </c>
      <c r="W4430" s="237" t="s">
        <v>15933</v>
      </c>
      <c r="X4430" s="237"/>
      <c r="Y4430" s="237" t="s">
        <v>12914</v>
      </c>
      <c r="Z4430" s="237" t="s">
        <v>12915</v>
      </c>
      <c r="AA4430" s="237" t="str">
        <f t="shared" si="724"/>
        <v>アイノミラズベリー</v>
      </c>
      <c r="AB4430" s="237" t="s">
        <v>12456</v>
      </c>
      <c r="AC4430" s="237" t="str">
        <f t="shared" si="725"/>
        <v>981</v>
      </c>
      <c r="AD4430" s="237" t="str">
        <f t="shared" si="726"/>
        <v>3215</v>
      </c>
      <c r="AE4430" s="237" t="s">
        <v>8511</v>
      </c>
      <c r="AF4430" s="237" t="s">
        <v>12916</v>
      </c>
      <c r="AG4430" s="237" t="str">
        <f t="shared" si="727"/>
        <v>仙台市泉区北中山四丁目33番地の13</v>
      </c>
      <c r="AH4430" s="237" t="s">
        <v>12917</v>
      </c>
      <c r="AI4430" s="237" t="s">
        <v>13176</v>
      </c>
      <c r="AJ4430" s="237" t="s">
        <v>260</v>
      </c>
    </row>
    <row r="4431" spans="1:36">
      <c r="A4431" s="237" t="str">
        <f t="shared" si="719"/>
        <v>0455510727放課後等デイサービス</v>
      </c>
      <c r="B4431" s="237" t="s">
        <v>13169</v>
      </c>
      <c r="C4431" s="237" t="s">
        <v>13170</v>
      </c>
      <c r="D4431" s="240" t="str">
        <f t="shared" si="720"/>
        <v>シャカイフクシホウジンアイノミ</v>
      </c>
      <c r="E4431" s="237" t="s">
        <v>1505</v>
      </c>
      <c r="F4431" s="237" t="str">
        <f t="shared" si="721"/>
        <v>981</v>
      </c>
      <c r="G4431" s="237" t="str">
        <f t="shared" si="722"/>
        <v>3217</v>
      </c>
      <c r="H4431" s="237" t="s">
        <v>12365</v>
      </c>
      <c r="I4431" s="237" t="str">
        <f t="shared" si="723"/>
        <v>仙台市泉区実沢字中山北100番地の２</v>
      </c>
      <c r="J4431" s="237" t="s">
        <v>13171</v>
      </c>
      <c r="K4431" s="237" t="s">
        <v>13172</v>
      </c>
      <c r="L4431" s="237" t="s">
        <v>248</v>
      </c>
      <c r="M4431" s="237" t="s">
        <v>12368</v>
      </c>
      <c r="N4431" s="237" t="s">
        <v>12914</v>
      </c>
      <c r="O4431" s="237" t="s">
        <v>12915</v>
      </c>
      <c r="P4431" s="237" t="s">
        <v>12456</v>
      </c>
      <c r="Q4431" s="237" t="s">
        <v>8511</v>
      </c>
      <c r="R4431" s="237" t="s">
        <v>12916</v>
      </c>
      <c r="S4431" s="237" t="s">
        <v>12917</v>
      </c>
      <c r="T4431" s="237" t="s">
        <v>13176</v>
      </c>
      <c r="U4431" s="237" t="s">
        <v>18626</v>
      </c>
      <c r="V4431" s="237" t="s">
        <v>114</v>
      </c>
      <c r="W4431" s="237"/>
      <c r="X4431" s="237"/>
      <c r="Y4431" s="237" t="s">
        <v>12914</v>
      </c>
      <c r="Z4431" s="237" t="s">
        <v>12915</v>
      </c>
      <c r="AA4431" s="237" t="str">
        <f t="shared" si="724"/>
        <v>アイノミラズベリー</v>
      </c>
      <c r="AB4431" s="237" t="s">
        <v>12456</v>
      </c>
      <c r="AC4431" s="237" t="str">
        <f t="shared" si="725"/>
        <v>981</v>
      </c>
      <c r="AD4431" s="237" t="str">
        <f t="shared" si="726"/>
        <v>3215</v>
      </c>
      <c r="AE4431" s="237" t="s">
        <v>8511</v>
      </c>
      <c r="AF4431" s="237" t="s">
        <v>12916</v>
      </c>
      <c r="AG4431" s="237" t="str">
        <f t="shared" si="727"/>
        <v>仙台市泉区北中山四丁目33番地の13</v>
      </c>
      <c r="AH4431" s="237" t="s">
        <v>12917</v>
      </c>
      <c r="AI4431" s="237" t="s">
        <v>13176</v>
      </c>
      <c r="AJ4431" s="237" t="s">
        <v>260</v>
      </c>
    </row>
    <row r="4432" spans="1:36">
      <c r="A4432" s="237" t="str">
        <f t="shared" si="719"/>
        <v>0455510735児童発達支援</v>
      </c>
      <c r="B4432" s="237" t="s">
        <v>17774</v>
      </c>
      <c r="C4432" s="237" t="s">
        <v>17775</v>
      </c>
      <c r="D4432" s="240" t="str">
        <f t="shared" si="720"/>
        <v>ゴウドウカイシャアネモス</v>
      </c>
      <c r="E4432" s="237" t="s">
        <v>7492</v>
      </c>
      <c r="F4432" s="237" t="str">
        <f t="shared" si="721"/>
        <v>983</v>
      </c>
      <c r="G4432" s="237" t="str">
        <f t="shared" si="722"/>
        <v>0005</v>
      </c>
      <c r="H4432" s="237" t="s">
        <v>17776</v>
      </c>
      <c r="I4432" s="237" t="str">
        <f t="shared" si="723"/>
        <v>仙台市宮城野区福室七丁目４番11　エイユープラザ101</v>
      </c>
      <c r="J4432" s="237" t="s">
        <v>17777</v>
      </c>
      <c r="K4432" s="237" t="s">
        <v>17778</v>
      </c>
      <c r="L4432" s="237" t="s">
        <v>821</v>
      </c>
      <c r="M4432" s="237" t="s">
        <v>17779</v>
      </c>
      <c r="N4432" s="237" t="s">
        <v>18627</v>
      </c>
      <c r="O4432" s="237" t="s">
        <v>18628</v>
      </c>
      <c r="P4432" s="237" t="s">
        <v>12534</v>
      </c>
      <c r="Q4432" s="237" t="s">
        <v>8511</v>
      </c>
      <c r="R4432" s="237" t="s">
        <v>18629</v>
      </c>
      <c r="S4432" s="237" t="s">
        <v>18630</v>
      </c>
      <c r="T4432" s="237" t="s">
        <v>18631</v>
      </c>
      <c r="U4432" s="237" t="s">
        <v>18632</v>
      </c>
      <c r="V4432" s="237" t="s">
        <v>112</v>
      </c>
      <c r="W4432" s="237" t="s">
        <v>15933</v>
      </c>
      <c r="X4432" s="237"/>
      <c r="Y4432" s="237" t="s">
        <v>18627</v>
      </c>
      <c r="Z4432" s="237" t="s">
        <v>18628</v>
      </c>
      <c r="AA4432" s="237" t="str">
        <f t="shared" si="724"/>
        <v>コドモミライアイビーコウヨウダイ</v>
      </c>
      <c r="AB4432" s="237" t="s">
        <v>12534</v>
      </c>
      <c r="AC4432" s="237" t="str">
        <f t="shared" si="725"/>
        <v>981</v>
      </c>
      <c r="AD4432" s="237" t="str">
        <f t="shared" si="726"/>
        <v>3102</v>
      </c>
      <c r="AE4432" s="237" t="s">
        <v>8511</v>
      </c>
      <c r="AF4432" s="237" t="s">
        <v>18629</v>
      </c>
      <c r="AG4432" s="237" t="str">
        <f t="shared" si="727"/>
        <v>仙台市泉区向陽台五丁目19番22号</v>
      </c>
      <c r="AH4432" s="237" t="s">
        <v>18630</v>
      </c>
      <c r="AI4432" s="237" t="s">
        <v>18631</v>
      </c>
      <c r="AJ4432" s="237" t="s">
        <v>260</v>
      </c>
    </row>
    <row r="4433" spans="1:36">
      <c r="A4433" s="237" t="str">
        <f t="shared" si="719"/>
        <v>0455510735放課後等デイサービス</v>
      </c>
      <c r="B4433" s="237" t="s">
        <v>17774</v>
      </c>
      <c r="C4433" s="237" t="s">
        <v>17775</v>
      </c>
      <c r="D4433" s="240" t="str">
        <f t="shared" si="720"/>
        <v>ゴウドウカイシャアネモス</v>
      </c>
      <c r="E4433" s="237" t="s">
        <v>7492</v>
      </c>
      <c r="F4433" s="237" t="str">
        <f t="shared" si="721"/>
        <v>983</v>
      </c>
      <c r="G4433" s="237" t="str">
        <f t="shared" si="722"/>
        <v>0005</v>
      </c>
      <c r="H4433" s="237" t="s">
        <v>17776</v>
      </c>
      <c r="I4433" s="237" t="str">
        <f t="shared" si="723"/>
        <v>仙台市宮城野区福室七丁目４番11　エイユープラザ101</v>
      </c>
      <c r="J4433" s="237" t="s">
        <v>17777</v>
      </c>
      <c r="K4433" s="237" t="s">
        <v>17778</v>
      </c>
      <c r="L4433" s="237" t="s">
        <v>821</v>
      </c>
      <c r="M4433" s="237" t="s">
        <v>17779</v>
      </c>
      <c r="N4433" s="237" t="s">
        <v>18627</v>
      </c>
      <c r="O4433" s="237" t="s">
        <v>18628</v>
      </c>
      <c r="P4433" s="237" t="s">
        <v>12534</v>
      </c>
      <c r="Q4433" s="237" t="s">
        <v>8511</v>
      </c>
      <c r="R4433" s="237" t="s">
        <v>18629</v>
      </c>
      <c r="S4433" s="237" t="s">
        <v>18630</v>
      </c>
      <c r="T4433" s="237" t="s">
        <v>18631</v>
      </c>
      <c r="U4433" s="237" t="s">
        <v>18632</v>
      </c>
      <c r="V4433" s="237" t="s">
        <v>114</v>
      </c>
      <c r="W4433" s="237"/>
      <c r="X4433" s="237"/>
      <c r="Y4433" s="237" t="s">
        <v>18627</v>
      </c>
      <c r="Z4433" s="237" t="s">
        <v>18628</v>
      </c>
      <c r="AA4433" s="237" t="str">
        <f t="shared" si="724"/>
        <v>コドモミライアイビーコウヨウダイ</v>
      </c>
      <c r="AB4433" s="237" t="s">
        <v>12534</v>
      </c>
      <c r="AC4433" s="237" t="str">
        <f t="shared" si="725"/>
        <v>981</v>
      </c>
      <c r="AD4433" s="237" t="str">
        <f t="shared" si="726"/>
        <v>3102</v>
      </c>
      <c r="AE4433" s="237" t="s">
        <v>8511</v>
      </c>
      <c r="AF4433" s="237" t="s">
        <v>18629</v>
      </c>
      <c r="AG4433" s="237" t="str">
        <f t="shared" si="727"/>
        <v>仙台市泉区向陽台五丁目19番22号</v>
      </c>
      <c r="AH4433" s="237" t="s">
        <v>18630</v>
      </c>
      <c r="AI4433" s="237" t="s">
        <v>18631</v>
      </c>
      <c r="AJ4433" s="237" t="s">
        <v>260</v>
      </c>
    </row>
    <row r="4434" spans="1:36">
      <c r="A4434" s="237" t="str">
        <f t="shared" si="719"/>
        <v>0455510750放課後等デイサービス</v>
      </c>
      <c r="B4434" s="237" t="s">
        <v>18633</v>
      </c>
      <c r="C4434" s="237" t="s">
        <v>18634</v>
      </c>
      <c r="D4434" s="240" t="str">
        <f t="shared" si="720"/>
        <v>ゴウドウガイシャコトノハ</v>
      </c>
      <c r="E4434" s="237" t="s">
        <v>7883</v>
      </c>
      <c r="F4434" s="237" t="str">
        <f t="shared" si="721"/>
        <v>981</v>
      </c>
      <c r="G4434" s="237" t="str">
        <f t="shared" si="722"/>
        <v>3132</v>
      </c>
      <c r="H4434" s="237" t="s">
        <v>18635</v>
      </c>
      <c r="I4434" s="237" t="str">
        <f t="shared" si="723"/>
        <v>仙台市泉区将監九丁目３番５－401号</v>
      </c>
      <c r="J4434" s="237" t="s">
        <v>18636</v>
      </c>
      <c r="K4434" s="237"/>
      <c r="L4434" s="237" t="s">
        <v>821</v>
      </c>
      <c r="M4434" s="237" t="s">
        <v>18637</v>
      </c>
      <c r="N4434" s="237" t="s">
        <v>14934</v>
      </c>
      <c r="O4434" s="237" t="s">
        <v>14935</v>
      </c>
      <c r="P4434" s="237" t="s">
        <v>2472</v>
      </c>
      <c r="Q4434" s="237" t="s">
        <v>8511</v>
      </c>
      <c r="R4434" s="237" t="s">
        <v>18638</v>
      </c>
      <c r="S4434" s="237" t="s">
        <v>18636</v>
      </c>
      <c r="T4434" s="237"/>
      <c r="U4434" s="237" t="s">
        <v>18639</v>
      </c>
      <c r="V4434" s="237" t="s">
        <v>114</v>
      </c>
      <c r="W4434" s="237"/>
      <c r="X4434" s="237"/>
      <c r="Y4434" s="237" t="s">
        <v>14934</v>
      </c>
      <c r="Z4434" s="237" t="s">
        <v>14935</v>
      </c>
      <c r="AA4434" s="237" t="str">
        <f t="shared" si="724"/>
        <v>フラット</v>
      </c>
      <c r="AB4434" s="237" t="s">
        <v>2472</v>
      </c>
      <c r="AC4434" s="237" t="str">
        <f t="shared" si="725"/>
        <v>981</v>
      </c>
      <c r="AD4434" s="237" t="str">
        <f t="shared" si="726"/>
        <v>3133</v>
      </c>
      <c r="AE4434" s="237" t="s">
        <v>8511</v>
      </c>
      <c r="AF4434" s="237" t="s">
        <v>18638</v>
      </c>
      <c r="AG4434" s="237" t="str">
        <f t="shared" si="727"/>
        <v>仙台市泉区泉中央一丁目９番地の３　クレセール泉中央201号室</v>
      </c>
      <c r="AH4434" s="237" t="s">
        <v>18636</v>
      </c>
      <c r="AI4434" s="237"/>
      <c r="AJ4434" s="237" t="s">
        <v>260</v>
      </c>
    </row>
    <row r="4435" spans="1:36">
      <c r="A4435" s="237" t="str">
        <f t="shared" si="719"/>
        <v>0470210014障害児相談支援事業</v>
      </c>
      <c r="B4435" s="237" t="s">
        <v>262</v>
      </c>
      <c r="C4435" s="237" t="s">
        <v>1216</v>
      </c>
      <c r="D4435" s="240" t="str">
        <f t="shared" si="720"/>
        <v>シャカイフクシホウジンイシノマキショウシンカイ</v>
      </c>
      <c r="E4435" s="237" t="s">
        <v>264</v>
      </c>
      <c r="F4435" s="237" t="str">
        <f t="shared" si="721"/>
        <v>986</v>
      </c>
      <c r="G4435" s="237" t="str">
        <f t="shared" si="722"/>
        <v>0853</v>
      </c>
      <c r="H4435" s="237" t="s">
        <v>278</v>
      </c>
      <c r="I4435" s="237" t="str">
        <f t="shared" si="723"/>
        <v>石巻市門脇字元捨喰５－１</v>
      </c>
      <c r="J4435" s="237" t="s">
        <v>266</v>
      </c>
      <c r="K4435" s="237" t="s">
        <v>267</v>
      </c>
      <c r="L4435" s="237" t="s">
        <v>248</v>
      </c>
      <c r="M4435" s="237" t="s">
        <v>15957</v>
      </c>
      <c r="N4435" s="237" t="s">
        <v>18640</v>
      </c>
      <c r="O4435" s="237" t="s">
        <v>18641</v>
      </c>
      <c r="P4435" s="237" t="s">
        <v>349</v>
      </c>
      <c r="Q4435" s="237" t="s">
        <v>253</v>
      </c>
      <c r="R4435" s="237" t="s">
        <v>14639</v>
      </c>
      <c r="S4435" s="237" t="s">
        <v>14618</v>
      </c>
      <c r="T4435" s="237" t="s">
        <v>14619</v>
      </c>
      <c r="U4435" s="237" t="s">
        <v>18642</v>
      </c>
      <c r="V4435" s="237" t="s">
        <v>18643</v>
      </c>
      <c r="W4435" s="237"/>
      <c r="X4435" s="237"/>
      <c r="Y4435" s="237" t="s">
        <v>18640</v>
      </c>
      <c r="Z4435" s="237" t="s">
        <v>18641</v>
      </c>
      <c r="AA4435" s="237" t="str">
        <f t="shared" si="724"/>
        <v>ソウダンシエンジギョウショフリースペース”Ｋａｉ”</v>
      </c>
      <c r="AB4435" s="237" t="s">
        <v>349</v>
      </c>
      <c r="AC4435" s="237" t="str">
        <f t="shared" si="725"/>
        <v>986</v>
      </c>
      <c r="AD4435" s="237" t="str">
        <f t="shared" si="726"/>
        <v>0825</v>
      </c>
      <c r="AE4435" s="237" t="s">
        <v>253</v>
      </c>
      <c r="AF4435" s="237" t="s">
        <v>14639</v>
      </c>
      <c r="AG4435" s="237" t="str">
        <f t="shared" si="727"/>
        <v>石巻市穀町11番29号</v>
      </c>
      <c r="AH4435" s="237" t="s">
        <v>14618</v>
      </c>
      <c r="AI4435" s="237" t="s">
        <v>14619</v>
      </c>
      <c r="AJ4435" s="237" t="s">
        <v>260</v>
      </c>
    </row>
    <row r="4436" spans="1:36">
      <c r="A4436" s="237" t="str">
        <f t="shared" si="719"/>
        <v>0470210022障害児相談支援事業</v>
      </c>
      <c r="B4436" s="237" t="s">
        <v>262</v>
      </c>
      <c r="C4436" s="237" t="s">
        <v>1216</v>
      </c>
      <c r="D4436" s="240" t="str">
        <f t="shared" si="720"/>
        <v>シャカイフクシホウジンイシノマキショウシンカイ</v>
      </c>
      <c r="E4436" s="237" t="s">
        <v>264</v>
      </c>
      <c r="F4436" s="237" t="str">
        <f t="shared" si="721"/>
        <v>986</v>
      </c>
      <c r="G4436" s="237" t="str">
        <f t="shared" si="722"/>
        <v>0853</v>
      </c>
      <c r="H4436" s="237" t="s">
        <v>278</v>
      </c>
      <c r="I4436" s="237" t="str">
        <f t="shared" si="723"/>
        <v>石巻市門脇字元捨喰５－１</v>
      </c>
      <c r="J4436" s="237" t="s">
        <v>266</v>
      </c>
      <c r="K4436" s="237" t="s">
        <v>267</v>
      </c>
      <c r="L4436" s="237" t="s">
        <v>248</v>
      </c>
      <c r="M4436" s="237" t="s">
        <v>15957</v>
      </c>
      <c r="N4436" s="237" t="s">
        <v>18644</v>
      </c>
      <c r="O4436" s="237" t="s">
        <v>14642</v>
      </c>
      <c r="P4436" s="237" t="s">
        <v>264</v>
      </c>
      <c r="Q4436" s="237" t="s">
        <v>253</v>
      </c>
      <c r="R4436" s="237" t="s">
        <v>278</v>
      </c>
      <c r="S4436" s="237" t="s">
        <v>272</v>
      </c>
      <c r="T4436" s="237" t="s">
        <v>18645</v>
      </c>
      <c r="U4436" s="237" t="s">
        <v>18646</v>
      </c>
      <c r="V4436" s="237" t="s">
        <v>18643</v>
      </c>
      <c r="W4436" s="237"/>
      <c r="X4436" s="237"/>
      <c r="Y4436" s="237" t="s">
        <v>18644</v>
      </c>
      <c r="Z4436" s="237" t="s">
        <v>14642</v>
      </c>
      <c r="AA4436" s="237" t="str">
        <f t="shared" si="724"/>
        <v>ソウダンシエンジギョウショフリースペース”Ｓｏｒａ”</v>
      </c>
      <c r="AB4436" s="237" t="s">
        <v>264</v>
      </c>
      <c r="AC4436" s="237" t="str">
        <f t="shared" si="725"/>
        <v>986</v>
      </c>
      <c r="AD4436" s="237" t="str">
        <f t="shared" si="726"/>
        <v>0853</v>
      </c>
      <c r="AE4436" s="237" t="s">
        <v>253</v>
      </c>
      <c r="AF4436" s="237" t="s">
        <v>278</v>
      </c>
      <c r="AG4436" s="237" t="str">
        <f t="shared" si="727"/>
        <v>石巻市門脇字元捨喰５－１</v>
      </c>
      <c r="AH4436" s="237" t="s">
        <v>272</v>
      </c>
      <c r="AI4436" s="237" t="s">
        <v>18645</v>
      </c>
      <c r="AJ4436" s="237" t="s">
        <v>332</v>
      </c>
    </row>
    <row r="4437" spans="1:36">
      <c r="A4437" s="237" t="str">
        <f t="shared" si="719"/>
        <v>0470210030障害児相談支援事業</v>
      </c>
      <c r="B4437" s="237" t="s">
        <v>1240</v>
      </c>
      <c r="C4437" s="237" t="s">
        <v>1241</v>
      </c>
      <c r="D4437" s="240" t="str">
        <f t="shared" si="720"/>
        <v>シャカイフクシホウジンユメミノサト</v>
      </c>
      <c r="E4437" s="237" t="s">
        <v>746</v>
      </c>
      <c r="F4437" s="237" t="str">
        <f t="shared" si="721"/>
        <v>986</v>
      </c>
      <c r="G4437" s="237" t="str">
        <f t="shared" si="722"/>
        <v>0834</v>
      </c>
      <c r="H4437" s="237" t="s">
        <v>747</v>
      </c>
      <c r="I4437" s="237" t="str">
        <f t="shared" si="723"/>
        <v>石巻市門脇町1丁目2－21</v>
      </c>
      <c r="J4437" s="237" t="s">
        <v>748</v>
      </c>
      <c r="K4437" s="237" t="s">
        <v>748</v>
      </c>
      <c r="L4437" s="237" t="s">
        <v>248</v>
      </c>
      <c r="M4437" s="237" t="s">
        <v>585</v>
      </c>
      <c r="N4437" s="237" t="s">
        <v>14644</v>
      </c>
      <c r="O4437" s="237" t="s">
        <v>14645</v>
      </c>
      <c r="P4437" s="237" t="s">
        <v>746</v>
      </c>
      <c r="Q4437" s="237" t="s">
        <v>253</v>
      </c>
      <c r="R4437" s="237" t="s">
        <v>747</v>
      </c>
      <c r="S4437" s="237" t="s">
        <v>748</v>
      </c>
      <c r="T4437" s="237" t="s">
        <v>748</v>
      </c>
      <c r="U4437" s="237" t="s">
        <v>18647</v>
      </c>
      <c r="V4437" s="237" t="s">
        <v>18643</v>
      </c>
      <c r="W4437" s="237"/>
      <c r="X4437" s="237"/>
      <c r="Y4437" s="237" t="s">
        <v>14644</v>
      </c>
      <c r="Z4437" s="237" t="s">
        <v>14645</v>
      </c>
      <c r="AA4437" s="237" t="str">
        <f t="shared" si="724"/>
        <v>ソウダンシエンセンターサクラ・サクラ</v>
      </c>
      <c r="AB4437" s="237" t="s">
        <v>746</v>
      </c>
      <c r="AC4437" s="237" t="str">
        <f t="shared" si="725"/>
        <v>986</v>
      </c>
      <c r="AD4437" s="237" t="str">
        <f t="shared" si="726"/>
        <v>0834</v>
      </c>
      <c r="AE4437" s="237" t="s">
        <v>253</v>
      </c>
      <c r="AF4437" s="237" t="s">
        <v>747</v>
      </c>
      <c r="AG4437" s="237" t="str">
        <f t="shared" si="727"/>
        <v>石巻市門脇町1丁目2－21</v>
      </c>
      <c r="AH4437" s="237" t="s">
        <v>14629</v>
      </c>
      <c r="AI4437" s="237" t="s">
        <v>18648</v>
      </c>
      <c r="AJ4437" s="237" t="s">
        <v>260</v>
      </c>
    </row>
    <row r="4438" spans="1:36">
      <c r="A4438" s="237" t="str">
        <f t="shared" si="719"/>
        <v>0470210048障害児相談支援事業</v>
      </c>
      <c r="B4438" s="237" t="s">
        <v>14647</v>
      </c>
      <c r="C4438" s="237" t="s">
        <v>14648</v>
      </c>
      <c r="D4438" s="240" t="str">
        <f t="shared" si="720"/>
        <v>イッパンシャダンホウジン　シンワカイ</v>
      </c>
      <c r="E4438" s="237" t="s">
        <v>283</v>
      </c>
      <c r="F4438" s="237" t="str">
        <f t="shared" si="721"/>
        <v>986</v>
      </c>
      <c r="G4438" s="237" t="str">
        <f t="shared" si="722"/>
        <v>0861</v>
      </c>
      <c r="H4438" s="237" t="s">
        <v>14649</v>
      </c>
      <c r="I4438" s="237" t="str">
        <f t="shared" si="723"/>
        <v>石巻市蛇田字新谷地前９７番地７</v>
      </c>
      <c r="J4438" s="237" t="s">
        <v>14650</v>
      </c>
      <c r="K4438" s="237" t="s">
        <v>14650</v>
      </c>
      <c r="L4438" s="237" t="s">
        <v>901</v>
      </c>
      <c r="M4438" s="237" t="s">
        <v>14651</v>
      </c>
      <c r="N4438" s="237" t="s">
        <v>14652</v>
      </c>
      <c r="O4438" s="237" t="s">
        <v>14653</v>
      </c>
      <c r="P4438" s="237" t="s">
        <v>283</v>
      </c>
      <c r="Q4438" s="237" t="s">
        <v>253</v>
      </c>
      <c r="R4438" s="237" t="s">
        <v>14649</v>
      </c>
      <c r="S4438" s="237" t="s">
        <v>14650</v>
      </c>
      <c r="T4438" s="237" t="s">
        <v>14650</v>
      </c>
      <c r="U4438" s="237" t="s">
        <v>18649</v>
      </c>
      <c r="V4438" s="237" t="s">
        <v>18643</v>
      </c>
      <c r="W4438" s="237"/>
      <c r="X4438" s="237"/>
      <c r="Y4438" s="237" t="s">
        <v>14652</v>
      </c>
      <c r="Z4438" s="237" t="s">
        <v>14653</v>
      </c>
      <c r="AA4438" s="237" t="str">
        <f t="shared" si="724"/>
        <v>イッパンシャダンホウジン　シンワカイ　ショウガイシャソウダンシエンジギョウショ「トモ」</v>
      </c>
      <c r="AB4438" s="237" t="s">
        <v>283</v>
      </c>
      <c r="AC4438" s="237" t="str">
        <f t="shared" si="725"/>
        <v>986</v>
      </c>
      <c r="AD4438" s="237" t="str">
        <f t="shared" si="726"/>
        <v>0861</v>
      </c>
      <c r="AE4438" s="237" t="s">
        <v>253</v>
      </c>
      <c r="AF4438" s="237" t="s">
        <v>14649</v>
      </c>
      <c r="AG4438" s="237" t="str">
        <f t="shared" si="727"/>
        <v>石巻市蛇田字新谷地前９７番地７</v>
      </c>
      <c r="AH4438" s="237" t="s">
        <v>14650</v>
      </c>
      <c r="AI4438" s="237" t="s">
        <v>14650</v>
      </c>
      <c r="AJ4438" s="237" t="s">
        <v>332</v>
      </c>
    </row>
    <row r="4439" spans="1:36">
      <c r="A4439" s="237" t="str">
        <f t="shared" si="719"/>
        <v>0470210063障害児相談支援事業</v>
      </c>
      <c r="B4439" s="237" t="s">
        <v>253</v>
      </c>
      <c r="C4439" s="237" t="s">
        <v>318</v>
      </c>
      <c r="D4439" s="240" t="str">
        <f t="shared" si="720"/>
        <v>イシノマキシ</v>
      </c>
      <c r="E4439" s="237" t="s">
        <v>15930</v>
      </c>
      <c r="F4439" s="237" t="str">
        <f t="shared" si="721"/>
        <v>986</v>
      </c>
      <c r="G4439" s="237" t="str">
        <f t="shared" si="722"/>
        <v>8501</v>
      </c>
      <c r="H4439" s="237" t="s">
        <v>15931</v>
      </c>
      <c r="I4439" s="237" t="str">
        <f t="shared" si="723"/>
        <v>石巻市穀町１４番１号</v>
      </c>
      <c r="J4439" s="237" t="s">
        <v>321</v>
      </c>
      <c r="K4439" s="237" t="s">
        <v>267</v>
      </c>
      <c r="L4439" s="237" t="s">
        <v>323</v>
      </c>
      <c r="M4439" s="237" t="s">
        <v>324</v>
      </c>
      <c r="N4439" s="237" t="s">
        <v>325</v>
      </c>
      <c r="O4439" s="237" t="s">
        <v>326</v>
      </c>
      <c r="P4439" s="237" t="s">
        <v>327</v>
      </c>
      <c r="Q4439" s="237" t="s">
        <v>253</v>
      </c>
      <c r="R4439" s="237" t="s">
        <v>328</v>
      </c>
      <c r="S4439" s="237" t="s">
        <v>329</v>
      </c>
      <c r="T4439" s="237" t="s">
        <v>329</v>
      </c>
      <c r="U4439" s="237" t="s">
        <v>18650</v>
      </c>
      <c r="V4439" s="237" t="s">
        <v>18643</v>
      </c>
      <c r="W4439" s="237"/>
      <c r="X4439" s="237"/>
      <c r="Y4439" s="237" t="s">
        <v>325</v>
      </c>
      <c r="Z4439" s="237" t="s">
        <v>326</v>
      </c>
      <c r="AA4439" s="237" t="str">
        <f t="shared" si="724"/>
        <v>イシノマキシカモメガクエン</v>
      </c>
      <c r="AB4439" s="237" t="s">
        <v>327</v>
      </c>
      <c r="AC4439" s="237" t="str">
        <f t="shared" si="725"/>
        <v>986</v>
      </c>
      <c r="AD4439" s="237" t="str">
        <f t="shared" si="726"/>
        <v>0863</v>
      </c>
      <c r="AE4439" s="237" t="s">
        <v>253</v>
      </c>
      <c r="AF4439" s="237" t="s">
        <v>328</v>
      </c>
      <c r="AG4439" s="237" t="str">
        <f t="shared" si="727"/>
        <v>石巻市向陽町三丁目10番7号</v>
      </c>
      <c r="AH4439" s="237" t="s">
        <v>329</v>
      </c>
      <c r="AI4439" s="237" t="s">
        <v>329</v>
      </c>
      <c r="AJ4439" s="237" t="s">
        <v>260</v>
      </c>
    </row>
    <row r="4440" spans="1:36">
      <c r="A4440" s="237" t="str">
        <f t="shared" si="719"/>
        <v>0470210089障害児相談支援事業</v>
      </c>
      <c r="B4440" s="237" t="s">
        <v>14662</v>
      </c>
      <c r="C4440" s="237" t="s">
        <v>14663</v>
      </c>
      <c r="D4440" s="240" t="str">
        <f t="shared" si="720"/>
        <v>イッパンシャダンホウジン　ホープノサト</v>
      </c>
      <c r="E4440" s="237" t="s">
        <v>14664</v>
      </c>
      <c r="F4440" s="237" t="str">
        <f t="shared" si="721"/>
        <v>986</v>
      </c>
      <c r="G4440" s="237" t="str">
        <f t="shared" si="722"/>
        <v>0857</v>
      </c>
      <c r="H4440" s="237" t="s">
        <v>14665</v>
      </c>
      <c r="I4440" s="237" t="str">
        <f t="shared" si="723"/>
        <v>石巻市築山一丁目１０番３４号</v>
      </c>
      <c r="J4440" s="237" t="s">
        <v>14666</v>
      </c>
      <c r="K4440" s="237" t="s">
        <v>14667</v>
      </c>
      <c r="L4440" s="237" t="s">
        <v>323</v>
      </c>
      <c r="M4440" s="237" t="s">
        <v>14668</v>
      </c>
      <c r="N4440" s="237" t="s">
        <v>14669</v>
      </c>
      <c r="O4440" s="237" t="s">
        <v>14670</v>
      </c>
      <c r="P4440" s="237" t="s">
        <v>14664</v>
      </c>
      <c r="Q4440" s="237" t="s">
        <v>253</v>
      </c>
      <c r="R4440" s="237" t="s">
        <v>14665</v>
      </c>
      <c r="S4440" s="237" t="s">
        <v>14666</v>
      </c>
      <c r="T4440" s="237" t="s">
        <v>14667</v>
      </c>
      <c r="U4440" s="237" t="s">
        <v>18651</v>
      </c>
      <c r="V4440" s="237" t="s">
        <v>18643</v>
      </c>
      <c r="W4440" s="237"/>
      <c r="X4440" s="237"/>
      <c r="Y4440" s="237" t="s">
        <v>14669</v>
      </c>
      <c r="Z4440" s="237" t="s">
        <v>14670</v>
      </c>
      <c r="AA4440" s="237" t="str">
        <f t="shared" si="724"/>
        <v>ソウダンシエンセンター　ホープノサト</v>
      </c>
      <c r="AB4440" s="237" t="s">
        <v>14664</v>
      </c>
      <c r="AC4440" s="237" t="str">
        <f t="shared" si="725"/>
        <v>986</v>
      </c>
      <c r="AD4440" s="237" t="str">
        <f t="shared" si="726"/>
        <v>0857</v>
      </c>
      <c r="AE4440" s="237" t="s">
        <v>253</v>
      </c>
      <c r="AF4440" s="237" t="s">
        <v>14665</v>
      </c>
      <c r="AG4440" s="237" t="str">
        <f t="shared" si="727"/>
        <v>石巻市築山一丁目１０番３４号</v>
      </c>
      <c r="AH4440" s="237" t="s">
        <v>712</v>
      </c>
      <c r="AI4440" s="237" t="s">
        <v>14672</v>
      </c>
      <c r="AJ4440" s="237" t="s">
        <v>260</v>
      </c>
    </row>
    <row r="4441" spans="1:36">
      <c r="A4441" s="237" t="str">
        <f t="shared" si="719"/>
        <v>0470210097障害児相談支援事業</v>
      </c>
      <c r="B4441" s="237" t="s">
        <v>1221</v>
      </c>
      <c r="C4441" s="237" t="s">
        <v>14673</v>
      </c>
      <c r="D4441" s="240" t="str">
        <f t="shared" si="720"/>
        <v>イッパンシャダンホウジンシンサイココロノケア・ネットワークミヤギ</v>
      </c>
      <c r="E4441" s="237" t="s">
        <v>7051</v>
      </c>
      <c r="F4441" s="237" t="str">
        <f t="shared" si="721"/>
        <v>981</v>
      </c>
      <c r="G4441" s="237" t="str">
        <f t="shared" si="722"/>
        <v>0913</v>
      </c>
      <c r="H4441" s="237" t="s">
        <v>14674</v>
      </c>
      <c r="I4441" s="237" t="str">
        <f t="shared" si="723"/>
        <v>仙台市青葉区昭和町２番２５号</v>
      </c>
      <c r="J4441" s="237" t="s">
        <v>7372</v>
      </c>
      <c r="K4441" s="237" t="s">
        <v>7373</v>
      </c>
      <c r="L4441" s="237" t="s">
        <v>323</v>
      </c>
      <c r="M4441" s="237" t="s">
        <v>7374</v>
      </c>
      <c r="N4441" s="237" t="s">
        <v>14675</v>
      </c>
      <c r="O4441" s="237" t="s">
        <v>14676</v>
      </c>
      <c r="P4441" s="237" t="s">
        <v>930</v>
      </c>
      <c r="Q4441" s="237" t="s">
        <v>253</v>
      </c>
      <c r="R4441" s="237" t="s">
        <v>14677</v>
      </c>
      <c r="S4441" s="237" t="s">
        <v>18652</v>
      </c>
      <c r="T4441" s="237" t="s">
        <v>14679</v>
      </c>
      <c r="U4441" s="237" t="s">
        <v>18653</v>
      </c>
      <c r="V4441" s="237" t="s">
        <v>18643</v>
      </c>
      <c r="W4441" s="237"/>
      <c r="X4441" s="237"/>
      <c r="Y4441" s="237" t="s">
        <v>14675</v>
      </c>
      <c r="Z4441" s="237" t="s">
        <v>14676</v>
      </c>
      <c r="AA4441" s="237" t="str">
        <f t="shared" si="724"/>
        <v>ソウダンシエンセンターカラコロ</v>
      </c>
      <c r="AB4441" s="237" t="s">
        <v>930</v>
      </c>
      <c r="AC4441" s="237" t="str">
        <f t="shared" si="725"/>
        <v>986</v>
      </c>
      <c r="AD4441" s="237" t="str">
        <f t="shared" si="726"/>
        <v>0826</v>
      </c>
      <c r="AE4441" s="237" t="s">
        <v>253</v>
      </c>
      <c r="AF4441" s="237" t="s">
        <v>14677</v>
      </c>
      <c r="AG4441" s="237" t="str">
        <f t="shared" si="727"/>
        <v>石巻市鋳銭場３番１９号　秋田屋ビル１階</v>
      </c>
      <c r="AH4441" s="237" t="s">
        <v>18652</v>
      </c>
      <c r="AI4441" s="237" t="s">
        <v>14679</v>
      </c>
      <c r="AJ4441" s="237" t="s">
        <v>260</v>
      </c>
    </row>
    <row r="4442" spans="1:36">
      <c r="A4442" s="237" t="str">
        <f t="shared" si="719"/>
        <v>0470210105障害児相談支援事業</v>
      </c>
      <c r="B4442" s="237" t="s">
        <v>18654</v>
      </c>
      <c r="C4442" s="237" t="s">
        <v>18655</v>
      </c>
      <c r="D4442" s="240" t="str">
        <f t="shared" si="720"/>
        <v>イッパンシャダンホウジン　ツグカフエ</v>
      </c>
      <c r="E4442" s="237" t="s">
        <v>3373</v>
      </c>
      <c r="F4442" s="237" t="str">
        <f t="shared" si="721"/>
        <v>987</v>
      </c>
      <c r="G4442" s="237" t="str">
        <f t="shared" si="722"/>
        <v>0511</v>
      </c>
      <c r="H4442" s="237" t="s">
        <v>18656</v>
      </c>
      <c r="I4442" s="237" t="str">
        <f t="shared" si="723"/>
        <v>登米市迫町佐沼佐沼字錦１３０－１</v>
      </c>
      <c r="J4442" s="237" t="s">
        <v>18657</v>
      </c>
      <c r="K4442" s="237" t="s">
        <v>3652</v>
      </c>
      <c r="L4442" s="237" t="s">
        <v>323</v>
      </c>
      <c r="M4442" s="237" t="s">
        <v>3653</v>
      </c>
      <c r="N4442" s="237" t="s">
        <v>18658</v>
      </c>
      <c r="O4442" s="237" t="s">
        <v>14687</v>
      </c>
      <c r="P4442" s="237" t="s">
        <v>1206</v>
      </c>
      <c r="Q4442" s="237" t="s">
        <v>253</v>
      </c>
      <c r="R4442" s="237" t="s">
        <v>14683</v>
      </c>
      <c r="S4442" s="237" t="s">
        <v>18659</v>
      </c>
      <c r="T4442" s="237"/>
      <c r="U4442" s="237" t="s">
        <v>18660</v>
      </c>
      <c r="V4442" s="237" t="s">
        <v>18643</v>
      </c>
      <c r="W4442" s="237"/>
      <c r="X4442" s="237"/>
      <c r="Y4442" s="237" t="s">
        <v>18658</v>
      </c>
      <c r="Z4442" s="237" t="s">
        <v>14687</v>
      </c>
      <c r="AA4442" s="237" t="str">
        <f t="shared" si="724"/>
        <v>ソウダンジギョウショ　スパン　フィーリング　イシノマキ</v>
      </c>
      <c r="AB4442" s="237" t="s">
        <v>1206</v>
      </c>
      <c r="AC4442" s="237" t="str">
        <f t="shared" si="725"/>
        <v>986</v>
      </c>
      <c r="AD4442" s="237" t="str">
        <f t="shared" si="726"/>
        <v>0813</v>
      </c>
      <c r="AE4442" s="237" t="s">
        <v>253</v>
      </c>
      <c r="AF4442" s="237" t="s">
        <v>14683</v>
      </c>
      <c r="AG4442" s="237" t="str">
        <f t="shared" si="727"/>
        <v>石巻市駅前北通り３丁目８－１４</v>
      </c>
      <c r="AH4442" s="237" t="s">
        <v>18659</v>
      </c>
      <c r="AI4442" s="237" t="s">
        <v>14689</v>
      </c>
      <c r="AJ4442" s="237" t="s">
        <v>260</v>
      </c>
    </row>
    <row r="4443" spans="1:36">
      <c r="A4443" s="237" t="str">
        <f t="shared" si="719"/>
        <v>0470210121障害児相談支援事業</v>
      </c>
      <c r="B4443" s="237" t="s">
        <v>253</v>
      </c>
      <c r="C4443" s="237" t="s">
        <v>318</v>
      </c>
      <c r="D4443" s="240" t="str">
        <f t="shared" si="720"/>
        <v>イシノマキシ</v>
      </c>
      <c r="E4443" s="237" t="s">
        <v>15930</v>
      </c>
      <c r="F4443" s="237" t="str">
        <f t="shared" si="721"/>
        <v>986</v>
      </c>
      <c r="G4443" s="237" t="str">
        <f t="shared" si="722"/>
        <v>8501</v>
      </c>
      <c r="H4443" s="237" t="s">
        <v>15931</v>
      </c>
      <c r="I4443" s="237" t="str">
        <f t="shared" si="723"/>
        <v>石巻市穀町１４番１号</v>
      </c>
      <c r="J4443" s="237" t="s">
        <v>321</v>
      </c>
      <c r="K4443" s="237" t="s">
        <v>267</v>
      </c>
      <c r="L4443" s="237" t="s">
        <v>323</v>
      </c>
      <c r="M4443" s="237" t="s">
        <v>324</v>
      </c>
      <c r="N4443" s="237" t="s">
        <v>18661</v>
      </c>
      <c r="O4443" s="237" t="s">
        <v>18662</v>
      </c>
      <c r="P4443" s="237" t="s">
        <v>582</v>
      </c>
      <c r="Q4443" s="237" t="s">
        <v>253</v>
      </c>
      <c r="R4443" s="237" t="s">
        <v>583</v>
      </c>
      <c r="S4443" s="237" t="s">
        <v>14692</v>
      </c>
      <c r="T4443" s="237" t="s">
        <v>14692</v>
      </c>
      <c r="U4443" s="237" t="s">
        <v>18663</v>
      </c>
      <c r="V4443" s="237" t="s">
        <v>18643</v>
      </c>
      <c r="W4443" s="237"/>
      <c r="X4443" s="237"/>
      <c r="Y4443" s="237" t="s">
        <v>18661</v>
      </c>
      <c r="Z4443" s="237" t="s">
        <v>18662</v>
      </c>
      <c r="AA4443" s="237" t="str">
        <f t="shared" si="724"/>
        <v>ソウダンシエンセンター　アオイトリ</v>
      </c>
      <c r="AB4443" s="237" t="s">
        <v>283</v>
      </c>
      <c r="AC4443" s="237" t="str">
        <f t="shared" si="725"/>
        <v>986</v>
      </c>
      <c r="AD4443" s="237" t="str">
        <f t="shared" si="726"/>
        <v>0861</v>
      </c>
      <c r="AE4443" s="237" t="s">
        <v>253</v>
      </c>
      <c r="AF4443" s="237" t="s">
        <v>14694</v>
      </c>
      <c r="AG4443" s="237" t="str">
        <f t="shared" si="727"/>
        <v>石巻市蛇田字北経塚18番地10</v>
      </c>
      <c r="AH4443" s="237" t="s">
        <v>14692</v>
      </c>
      <c r="AI4443" s="237" t="s">
        <v>14692</v>
      </c>
      <c r="AJ4443" s="237" t="s">
        <v>332</v>
      </c>
    </row>
    <row r="4444" spans="1:36">
      <c r="A4444" s="237" t="str">
        <f t="shared" si="719"/>
        <v>0470300021障害児相談支援事業</v>
      </c>
      <c r="B4444" s="237" t="s">
        <v>16112</v>
      </c>
      <c r="C4444" s="237" t="s">
        <v>16113</v>
      </c>
      <c r="D4444" s="240" t="str">
        <f t="shared" si="720"/>
        <v>シャカイフクシホウジンシマフクシカイ</v>
      </c>
      <c r="E4444" s="237" t="s">
        <v>1310</v>
      </c>
      <c r="F4444" s="237" t="str">
        <f t="shared" si="721"/>
        <v>985</v>
      </c>
      <c r="G4444" s="237" t="str">
        <f t="shared" si="722"/>
        <v>0005</v>
      </c>
      <c r="H4444" s="237" t="s">
        <v>1311</v>
      </c>
      <c r="I4444" s="237" t="str">
        <f t="shared" si="723"/>
        <v>塩竈市杉の入４丁目３番１７号</v>
      </c>
      <c r="J4444" s="237" t="s">
        <v>1312</v>
      </c>
      <c r="K4444" s="237" t="s">
        <v>1313</v>
      </c>
      <c r="L4444" s="237" t="s">
        <v>248</v>
      </c>
      <c r="M4444" s="237" t="s">
        <v>16114</v>
      </c>
      <c r="N4444" s="237" t="s">
        <v>14695</v>
      </c>
      <c r="O4444" s="237" t="s">
        <v>14696</v>
      </c>
      <c r="P4444" s="237" t="s">
        <v>1310</v>
      </c>
      <c r="Q4444" s="237" t="s">
        <v>1282</v>
      </c>
      <c r="R4444" s="237" t="s">
        <v>18664</v>
      </c>
      <c r="S4444" s="237" t="s">
        <v>14697</v>
      </c>
      <c r="T4444" s="237" t="s">
        <v>1313</v>
      </c>
      <c r="U4444" s="237" t="s">
        <v>18665</v>
      </c>
      <c r="V4444" s="237" t="s">
        <v>18643</v>
      </c>
      <c r="W4444" s="237"/>
      <c r="X4444" s="237"/>
      <c r="Y4444" s="237" t="s">
        <v>14695</v>
      </c>
      <c r="Z4444" s="237" t="s">
        <v>14696</v>
      </c>
      <c r="AA4444" s="237" t="str">
        <f t="shared" si="724"/>
        <v>ショウガイシャフクシソウダンシエンセンター「シオーモ」</v>
      </c>
      <c r="AB4444" s="237" t="s">
        <v>1310</v>
      </c>
      <c r="AC4444" s="237" t="str">
        <f t="shared" si="725"/>
        <v>985</v>
      </c>
      <c r="AD4444" s="237" t="str">
        <f t="shared" si="726"/>
        <v>0005</v>
      </c>
      <c r="AE4444" s="237" t="s">
        <v>1282</v>
      </c>
      <c r="AF4444" s="237" t="s">
        <v>18664</v>
      </c>
      <c r="AG4444" s="237" t="str">
        <f t="shared" si="727"/>
        <v>塩竈市杉の入４丁目３番８号</v>
      </c>
      <c r="AH4444" s="237" t="s">
        <v>14697</v>
      </c>
      <c r="AI4444" s="237" t="s">
        <v>1313</v>
      </c>
      <c r="AJ4444" s="237" t="s">
        <v>260</v>
      </c>
    </row>
    <row r="4445" spans="1:36">
      <c r="A4445" s="237" t="str">
        <f t="shared" si="719"/>
        <v>0470500018障害児相談支援事業</v>
      </c>
      <c r="B4445" s="237" t="s">
        <v>1649</v>
      </c>
      <c r="C4445" s="237" t="s">
        <v>14718</v>
      </c>
      <c r="D4445" s="240" t="str">
        <f t="shared" si="720"/>
        <v>シャカイフクシホウジンセンシンカイ</v>
      </c>
      <c r="E4445" s="237" t="s">
        <v>1651</v>
      </c>
      <c r="F4445" s="237" t="str">
        <f t="shared" si="721"/>
        <v>988</v>
      </c>
      <c r="G4445" s="237" t="str">
        <f t="shared" si="722"/>
        <v>0524</v>
      </c>
      <c r="H4445" s="237" t="s">
        <v>1652</v>
      </c>
      <c r="I4445" s="237" t="str">
        <f t="shared" si="723"/>
        <v>気仙沼市唐桑町只越３６６番地５</v>
      </c>
      <c r="J4445" s="237" t="s">
        <v>14720</v>
      </c>
      <c r="K4445" s="237" t="s">
        <v>14721</v>
      </c>
      <c r="L4445" s="237" t="s">
        <v>248</v>
      </c>
      <c r="M4445" s="237" t="s">
        <v>14722</v>
      </c>
      <c r="N4445" s="237" t="s">
        <v>14702</v>
      </c>
      <c r="O4445" s="237" t="s">
        <v>14703</v>
      </c>
      <c r="P4445" s="237" t="s">
        <v>14704</v>
      </c>
      <c r="Q4445" s="237" t="s">
        <v>1645</v>
      </c>
      <c r="R4445" s="237" t="s">
        <v>14705</v>
      </c>
      <c r="S4445" s="237" t="s">
        <v>14706</v>
      </c>
      <c r="T4445" s="237" t="s">
        <v>14707</v>
      </c>
      <c r="U4445" s="237" t="s">
        <v>18666</v>
      </c>
      <c r="V4445" s="237" t="s">
        <v>18643</v>
      </c>
      <c r="W4445" s="237"/>
      <c r="X4445" s="237"/>
      <c r="Y4445" s="237" t="s">
        <v>14702</v>
      </c>
      <c r="Z4445" s="237" t="s">
        <v>14703</v>
      </c>
      <c r="AA4445" s="237" t="str">
        <f t="shared" si="724"/>
        <v>ケセンヌマシショウガイシャセイカツシエンセンター</v>
      </c>
      <c r="AB4445" s="237" t="s">
        <v>14704</v>
      </c>
      <c r="AC4445" s="237" t="str">
        <f t="shared" si="725"/>
        <v>988</v>
      </c>
      <c r="AD4445" s="237" t="str">
        <f t="shared" si="726"/>
        <v>0002</v>
      </c>
      <c r="AE4445" s="237" t="s">
        <v>1645</v>
      </c>
      <c r="AF4445" s="237" t="s">
        <v>14723</v>
      </c>
      <c r="AG4445" s="237" t="str">
        <f t="shared" si="727"/>
        <v>気仙沼市錦町１丁目２番１号　気仙沼市市民福祉センター「やすらぎ」内</v>
      </c>
      <c r="AH4445" s="237" t="s">
        <v>14706</v>
      </c>
      <c r="AI4445" s="237" t="s">
        <v>14707</v>
      </c>
      <c r="AJ4445" s="237" t="s">
        <v>260</v>
      </c>
    </row>
    <row r="4446" spans="1:36">
      <c r="A4446" s="237" t="str">
        <f t="shared" si="719"/>
        <v>0470500026障害児相談支援事業</v>
      </c>
      <c r="B4446" s="237" t="s">
        <v>16142</v>
      </c>
      <c r="C4446" s="237" t="s">
        <v>16143</v>
      </c>
      <c r="D4446" s="240" t="str">
        <f t="shared" si="720"/>
        <v>シャカイフクシホウジン　ケセンヌマシャカイフクシキョウギカイ</v>
      </c>
      <c r="E4446" s="237" t="s">
        <v>1784</v>
      </c>
      <c r="F4446" s="237" t="str">
        <f t="shared" si="721"/>
        <v>988</v>
      </c>
      <c r="G4446" s="237" t="str">
        <f t="shared" si="722"/>
        <v>0066</v>
      </c>
      <c r="H4446" s="237" t="s">
        <v>16144</v>
      </c>
      <c r="I4446" s="237" t="str">
        <f t="shared" si="723"/>
        <v>気仙沼市東新城二丁目１番地２</v>
      </c>
      <c r="J4446" s="237" t="s">
        <v>1786</v>
      </c>
      <c r="K4446" s="237" t="s">
        <v>1787</v>
      </c>
      <c r="L4446" s="237" t="s">
        <v>353</v>
      </c>
      <c r="M4446" s="237" t="s">
        <v>1788</v>
      </c>
      <c r="N4446" s="237" t="s">
        <v>14699</v>
      </c>
      <c r="O4446" s="237" t="s">
        <v>14700</v>
      </c>
      <c r="P4446" s="237" t="s">
        <v>1733</v>
      </c>
      <c r="Q4446" s="237" t="s">
        <v>1645</v>
      </c>
      <c r="R4446" s="237" t="s">
        <v>14725</v>
      </c>
      <c r="S4446" s="237" t="s">
        <v>18667</v>
      </c>
      <c r="T4446" s="237" t="s">
        <v>1736</v>
      </c>
      <c r="U4446" s="237" t="s">
        <v>18668</v>
      </c>
      <c r="V4446" s="237" t="s">
        <v>18643</v>
      </c>
      <c r="W4446" s="237"/>
      <c r="X4446" s="237"/>
      <c r="Y4446" s="237" t="s">
        <v>14699</v>
      </c>
      <c r="Z4446" s="237" t="s">
        <v>14700</v>
      </c>
      <c r="AA4446" s="237" t="str">
        <f t="shared" si="724"/>
        <v>ショウホウエンソウダンシエンセンター</v>
      </c>
      <c r="AB4446" s="237" t="s">
        <v>1733</v>
      </c>
      <c r="AC4446" s="237" t="str">
        <f t="shared" si="725"/>
        <v>988</v>
      </c>
      <c r="AD4446" s="237" t="str">
        <f t="shared" si="726"/>
        <v>0141</v>
      </c>
      <c r="AE4446" s="237" t="s">
        <v>1645</v>
      </c>
      <c r="AF4446" s="237" t="s">
        <v>14725</v>
      </c>
      <c r="AG4446" s="237" t="str">
        <f t="shared" si="727"/>
        <v>気仙沼市松崎柳沢216番地8</v>
      </c>
      <c r="AH4446" s="237" t="s">
        <v>18667</v>
      </c>
      <c r="AI4446" s="237" t="s">
        <v>1736</v>
      </c>
      <c r="AJ4446" s="237" t="s">
        <v>260</v>
      </c>
    </row>
    <row r="4447" spans="1:36">
      <c r="A4447" s="237" t="str">
        <f t="shared" si="719"/>
        <v>0470500034障害児相談支援事業</v>
      </c>
      <c r="B4447" s="237" t="s">
        <v>14727</v>
      </c>
      <c r="C4447" s="237" t="s">
        <v>18669</v>
      </c>
      <c r="D4447" s="240" t="str">
        <f t="shared" si="720"/>
        <v>トクテイヒエイリカツドウホウジン　イズミリエ</v>
      </c>
      <c r="E4447" s="237" t="s">
        <v>1810</v>
      </c>
      <c r="F4447" s="237" t="str">
        <f t="shared" si="721"/>
        <v>988</v>
      </c>
      <c r="G4447" s="237" t="str">
        <f t="shared" si="722"/>
        <v>0331</v>
      </c>
      <c r="H4447" s="237" t="s">
        <v>18670</v>
      </c>
      <c r="I4447" s="237" t="str">
        <f t="shared" si="723"/>
        <v>気仙沼市本吉町中島１４１番地６</v>
      </c>
      <c r="J4447" s="237" t="s">
        <v>13869</v>
      </c>
      <c r="K4447" s="237"/>
      <c r="L4447" s="237" t="s">
        <v>248</v>
      </c>
      <c r="M4447" s="237" t="s">
        <v>18671</v>
      </c>
      <c r="N4447" s="237" t="s">
        <v>14730</v>
      </c>
      <c r="O4447" s="237" t="s">
        <v>14731</v>
      </c>
      <c r="P4447" s="237" t="s">
        <v>6841</v>
      </c>
      <c r="Q4447" s="237" t="s">
        <v>1645</v>
      </c>
      <c r="R4447" s="237" t="s">
        <v>14758</v>
      </c>
      <c r="S4447" s="237" t="s">
        <v>6843</v>
      </c>
      <c r="T4447" s="237"/>
      <c r="U4447" s="237" t="s">
        <v>18672</v>
      </c>
      <c r="V4447" s="237" t="s">
        <v>18643</v>
      </c>
      <c r="W4447" s="237"/>
      <c r="X4447" s="237"/>
      <c r="Y4447" s="237" t="s">
        <v>14730</v>
      </c>
      <c r="Z4447" s="237" t="s">
        <v>14731</v>
      </c>
      <c r="AA4447" s="237" t="str">
        <f t="shared" si="724"/>
        <v>ソウダンシエンセンターイズミ</v>
      </c>
      <c r="AB4447" s="237" t="s">
        <v>6841</v>
      </c>
      <c r="AC4447" s="237" t="str">
        <f t="shared" si="725"/>
        <v>988</v>
      </c>
      <c r="AD4447" s="237" t="str">
        <f t="shared" si="726"/>
        <v>0347</v>
      </c>
      <c r="AE4447" s="237" t="s">
        <v>1645</v>
      </c>
      <c r="AF4447" s="237" t="s">
        <v>14758</v>
      </c>
      <c r="AG4447" s="237" t="str">
        <f t="shared" si="727"/>
        <v>気仙沼市本吉町猪の鼻182番地4</v>
      </c>
      <c r="AH4447" s="237" t="s">
        <v>6843</v>
      </c>
      <c r="AI4447" s="237"/>
      <c r="AJ4447" s="237" t="s">
        <v>261</v>
      </c>
    </row>
    <row r="4448" spans="1:36">
      <c r="A4448" s="237" t="str">
        <f t="shared" si="719"/>
        <v>0470500042障害児相談支援事業</v>
      </c>
      <c r="B4448" s="237" t="s">
        <v>1635</v>
      </c>
      <c r="C4448" s="237" t="s">
        <v>18673</v>
      </c>
      <c r="D4448" s="240" t="str">
        <f t="shared" si="720"/>
        <v>シャカイフクシホウジンキングス・ガーデンミヤギ</v>
      </c>
      <c r="E4448" s="237" t="s">
        <v>1637</v>
      </c>
      <c r="F4448" s="237" t="str">
        <f t="shared" si="721"/>
        <v>988</v>
      </c>
      <c r="G4448" s="237" t="str">
        <f t="shared" si="722"/>
        <v>0203</v>
      </c>
      <c r="H4448" s="237" t="s">
        <v>18674</v>
      </c>
      <c r="I4448" s="237" t="str">
        <f t="shared" si="723"/>
        <v>気仙沼市岩月星谷６４番地３</v>
      </c>
      <c r="J4448" s="237" t="s">
        <v>1639</v>
      </c>
      <c r="K4448" s="237" t="s">
        <v>1640</v>
      </c>
      <c r="L4448" s="237" t="s">
        <v>248</v>
      </c>
      <c r="M4448" s="237" t="s">
        <v>1641</v>
      </c>
      <c r="N4448" s="237" t="s">
        <v>14710</v>
      </c>
      <c r="O4448" s="237" t="s">
        <v>14711</v>
      </c>
      <c r="P4448" s="237" t="s">
        <v>1644</v>
      </c>
      <c r="Q4448" s="237" t="s">
        <v>1645</v>
      </c>
      <c r="R4448" s="237" t="s">
        <v>14734</v>
      </c>
      <c r="S4448" s="237" t="s">
        <v>1917</v>
      </c>
      <c r="T4448" s="237" t="s">
        <v>13362</v>
      </c>
      <c r="U4448" s="237" t="s">
        <v>18675</v>
      </c>
      <c r="V4448" s="237" t="s">
        <v>18643</v>
      </c>
      <c r="W4448" s="237"/>
      <c r="X4448" s="237"/>
      <c r="Y4448" s="237" t="s">
        <v>14710</v>
      </c>
      <c r="Z4448" s="237" t="s">
        <v>14711</v>
      </c>
      <c r="AA4448" s="237" t="str">
        <f t="shared" si="724"/>
        <v>キングス・ビレッジソウダンシエンシツ</v>
      </c>
      <c r="AB4448" s="237" t="s">
        <v>1644</v>
      </c>
      <c r="AC4448" s="237" t="str">
        <f t="shared" si="725"/>
        <v>988</v>
      </c>
      <c r="AD4448" s="237" t="str">
        <f t="shared" si="726"/>
        <v>0153</v>
      </c>
      <c r="AE4448" s="237" t="s">
        <v>1645</v>
      </c>
      <c r="AF4448" s="237" t="s">
        <v>14734</v>
      </c>
      <c r="AG4448" s="237" t="str">
        <f t="shared" si="727"/>
        <v>気仙沼市松崎面瀬１７番地１</v>
      </c>
      <c r="AH4448" s="237" t="s">
        <v>1917</v>
      </c>
      <c r="AI4448" s="237" t="s">
        <v>13362</v>
      </c>
      <c r="AJ4448" s="237" t="s">
        <v>260</v>
      </c>
    </row>
    <row r="4449" spans="1:36">
      <c r="A4449" s="237" t="str">
        <f t="shared" si="719"/>
        <v>0470500059障害児相談支援事業</v>
      </c>
      <c r="B4449" s="237" t="s">
        <v>1768</v>
      </c>
      <c r="C4449" s="237" t="s">
        <v>1769</v>
      </c>
      <c r="D4449" s="240" t="str">
        <f t="shared" si="720"/>
        <v>トクテイヒエイリカツドウホウジンネットワークオレンジ</v>
      </c>
      <c r="E4449" s="237" t="s">
        <v>1770</v>
      </c>
      <c r="F4449" s="237" t="str">
        <f t="shared" si="721"/>
        <v>988</v>
      </c>
      <c r="G4449" s="237" t="str">
        <f t="shared" si="722"/>
        <v>0085</v>
      </c>
      <c r="H4449" s="237" t="s">
        <v>1892</v>
      </c>
      <c r="I4449" s="237" t="str">
        <f t="shared" si="723"/>
        <v>気仙沼市三日町二丁目２番１５号</v>
      </c>
      <c r="J4449" s="237" t="s">
        <v>1772</v>
      </c>
      <c r="K4449" s="237" t="s">
        <v>14760</v>
      </c>
      <c r="L4449" s="237" t="s">
        <v>901</v>
      </c>
      <c r="M4449" s="237" t="s">
        <v>1774</v>
      </c>
      <c r="N4449" s="237" t="s">
        <v>14737</v>
      </c>
      <c r="O4449" s="237" t="s">
        <v>14738</v>
      </c>
      <c r="P4449" s="237" t="s">
        <v>1784</v>
      </c>
      <c r="Q4449" s="237" t="s">
        <v>1645</v>
      </c>
      <c r="R4449" s="237" t="s">
        <v>14739</v>
      </c>
      <c r="S4449" s="237" t="s">
        <v>1893</v>
      </c>
      <c r="T4449" s="237" t="s">
        <v>1894</v>
      </c>
      <c r="U4449" s="237" t="s">
        <v>18676</v>
      </c>
      <c r="V4449" s="237" t="s">
        <v>18643</v>
      </c>
      <c r="W4449" s="237"/>
      <c r="X4449" s="237"/>
      <c r="Y4449" s="237" t="s">
        <v>14737</v>
      </c>
      <c r="Z4449" s="237" t="s">
        <v>14738</v>
      </c>
      <c r="AA4449" s="237" t="str">
        <f t="shared" si="724"/>
        <v>ホットオレンジ</v>
      </c>
      <c r="AB4449" s="237" t="s">
        <v>1784</v>
      </c>
      <c r="AC4449" s="237" t="str">
        <f t="shared" si="725"/>
        <v>988</v>
      </c>
      <c r="AD4449" s="237" t="str">
        <f t="shared" si="726"/>
        <v>0066</v>
      </c>
      <c r="AE4449" s="237" t="s">
        <v>1645</v>
      </c>
      <c r="AF4449" s="237" t="s">
        <v>14739</v>
      </c>
      <c r="AG4449" s="237" t="str">
        <f t="shared" si="727"/>
        <v>気仙沼市東新城二丁目5番4</v>
      </c>
      <c r="AH4449" s="237" t="s">
        <v>1893</v>
      </c>
      <c r="AI4449" s="237" t="s">
        <v>14741</v>
      </c>
      <c r="AJ4449" s="237" t="s">
        <v>260</v>
      </c>
    </row>
    <row r="4450" spans="1:36">
      <c r="A4450" s="237" t="str">
        <f t="shared" si="719"/>
        <v>0470500067障害児相談支援事業</v>
      </c>
      <c r="B4450" s="237" t="s">
        <v>1905</v>
      </c>
      <c r="C4450" s="237" t="s">
        <v>1906</v>
      </c>
      <c r="D4450" s="240" t="str">
        <f t="shared" si="720"/>
        <v>イッパンシャダンホウジンカモミール</v>
      </c>
      <c r="E4450" s="237" t="s">
        <v>13327</v>
      </c>
      <c r="F4450" s="237" t="str">
        <f t="shared" si="721"/>
        <v>988</v>
      </c>
      <c r="G4450" s="237" t="str">
        <f t="shared" si="722"/>
        <v>0071</v>
      </c>
      <c r="H4450" s="237" t="s">
        <v>18677</v>
      </c>
      <c r="I4450" s="237" t="str">
        <f t="shared" si="723"/>
        <v>気仙沼市新町５番１８号</v>
      </c>
      <c r="J4450" s="237" t="s">
        <v>1909</v>
      </c>
      <c r="K4450" s="237" t="s">
        <v>1909</v>
      </c>
      <c r="L4450" s="237" t="s">
        <v>901</v>
      </c>
      <c r="M4450" s="237" t="s">
        <v>1910</v>
      </c>
      <c r="N4450" s="237" t="s">
        <v>18678</v>
      </c>
      <c r="O4450" s="237" t="s">
        <v>18679</v>
      </c>
      <c r="P4450" s="237" t="s">
        <v>13327</v>
      </c>
      <c r="Q4450" s="237" t="s">
        <v>1645</v>
      </c>
      <c r="R4450" s="237" t="s">
        <v>18677</v>
      </c>
      <c r="S4450" s="237" t="s">
        <v>1909</v>
      </c>
      <c r="T4450" s="237" t="s">
        <v>1909</v>
      </c>
      <c r="U4450" s="237" t="s">
        <v>18680</v>
      </c>
      <c r="V4450" s="237" t="s">
        <v>18643</v>
      </c>
      <c r="W4450" s="237"/>
      <c r="X4450" s="237"/>
      <c r="Y4450" s="237" t="s">
        <v>18678</v>
      </c>
      <c r="Z4450" s="237" t="s">
        <v>18679</v>
      </c>
      <c r="AA4450" s="237" t="str">
        <f t="shared" si="724"/>
        <v>ソウダンシエンジギョウショファミリースペースヒダマリ</v>
      </c>
      <c r="AB4450" s="237" t="s">
        <v>13327</v>
      </c>
      <c r="AC4450" s="237" t="str">
        <f t="shared" si="725"/>
        <v>988</v>
      </c>
      <c r="AD4450" s="237" t="str">
        <f t="shared" si="726"/>
        <v>0071</v>
      </c>
      <c r="AE4450" s="237" t="s">
        <v>1645</v>
      </c>
      <c r="AF4450" s="237" t="s">
        <v>18677</v>
      </c>
      <c r="AG4450" s="237" t="str">
        <f t="shared" si="727"/>
        <v>気仙沼市新町５番１８号</v>
      </c>
      <c r="AH4450" s="237" t="s">
        <v>1909</v>
      </c>
      <c r="AI4450" s="237" t="s">
        <v>1909</v>
      </c>
      <c r="AJ4450" s="237" t="s">
        <v>260</v>
      </c>
    </row>
    <row r="4451" spans="1:36">
      <c r="A4451" s="237" t="str">
        <f t="shared" si="719"/>
        <v>0470500075障害児相談支援事業</v>
      </c>
      <c r="B4451" s="237" t="s">
        <v>1831</v>
      </c>
      <c r="C4451" s="237" t="s">
        <v>1832</v>
      </c>
      <c r="D4451" s="240" t="str">
        <f t="shared" si="720"/>
        <v>イッパンシャダンホウジンコ・エル</v>
      </c>
      <c r="E4451" s="237" t="s">
        <v>1833</v>
      </c>
      <c r="F4451" s="237" t="str">
        <f t="shared" si="721"/>
        <v>988</v>
      </c>
      <c r="G4451" s="237" t="str">
        <f t="shared" si="722"/>
        <v>0042</v>
      </c>
      <c r="H4451" s="237" t="s">
        <v>1834</v>
      </c>
      <c r="I4451" s="237" t="str">
        <f t="shared" si="723"/>
        <v>気仙沼市本郷１１－１０</v>
      </c>
      <c r="J4451" s="237" t="s">
        <v>1835</v>
      </c>
      <c r="K4451" s="237" t="s">
        <v>1835</v>
      </c>
      <c r="L4451" s="237" t="s">
        <v>18681</v>
      </c>
      <c r="M4451" s="237" t="s">
        <v>7509</v>
      </c>
      <c r="N4451" s="237" t="s">
        <v>14746</v>
      </c>
      <c r="O4451" s="237" t="s">
        <v>14747</v>
      </c>
      <c r="P4451" s="237" t="s">
        <v>1833</v>
      </c>
      <c r="Q4451" s="237" t="s">
        <v>1645</v>
      </c>
      <c r="R4451" s="237" t="s">
        <v>1834</v>
      </c>
      <c r="S4451" s="237" t="s">
        <v>14749</v>
      </c>
      <c r="T4451" s="237" t="s">
        <v>1836</v>
      </c>
      <c r="U4451" s="237" t="s">
        <v>18682</v>
      </c>
      <c r="V4451" s="237" t="s">
        <v>18643</v>
      </c>
      <c r="W4451" s="237"/>
      <c r="X4451" s="237"/>
      <c r="Y4451" s="237" t="s">
        <v>14746</v>
      </c>
      <c r="Z4451" s="237" t="s">
        <v>14747</v>
      </c>
      <c r="AA4451" s="237" t="str">
        <f t="shared" si="724"/>
        <v>ソウダンシエンセンター　ジョイン</v>
      </c>
      <c r="AB4451" s="237" t="s">
        <v>1833</v>
      </c>
      <c r="AC4451" s="237" t="str">
        <f t="shared" si="725"/>
        <v>988</v>
      </c>
      <c r="AD4451" s="237" t="str">
        <f t="shared" si="726"/>
        <v>0042</v>
      </c>
      <c r="AE4451" s="237" t="s">
        <v>1645</v>
      </c>
      <c r="AF4451" s="237" t="s">
        <v>1834</v>
      </c>
      <c r="AG4451" s="237" t="str">
        <f t="shared" si="727"/>
        <v>気仙沼市本郷１１－１０</v>
      </c>
      <c r="AH4451" s="237" t="s">
        <v>14749</v>
      </c>
      <c r="AI4451" s="237" t="s">
        <v>1836</v>
      </c>
      <c r="AJ4451" s="237" t="s">
        <v>260</v>
      </c>
    </row>
    <row r="4452" spans="1:36">
      <c r="A4452" s="237" t="str">
        <f t="shared" si="719"/>
        <v>0470500083障害児相談支援事業</v>
      </c>
      <c r="B4452" s="237" t="s">
        <v>6839</v>
      </c>
      <c r="C4452" s="237" t="s">
        <v>18683</v>
      </c>
      <c r="D4452" s="240" t="str">
        <f t="shared" si="720"/>
        <v>トクテイヒエイリカツドウホウジンセンリカイ</v>
      </c>
      <c r="E4452" s="237" t="s">
        <v>6841</v>
      </c>
      <c r="F4452" s="237" t="str">
        <f t="shared" si="721"/>
        <v>988</v>
      </c>
      <c r="G4452" s="237" t="str">
        <f t="shared" si="722"/>
        <v>0347</v>
      </c>
      <c r="H4452" s="237" t="s">
        <v>6842</v>
      </c>
      <c r="I4452" s="237" t="str">
        <f t="shared" si="723"/>
        <v>気仙沼市本吉町猪の鼻１８２番地の４</v>
      </c>
      <c r="J4452" s="237" t="s">
        <v>14753</v>
      </c>
      <c r="K4452" s="237" t="s">
        <v>6844</v>
      </c>
      <c r="L4452" s="237" t="s">
        <v>248</v>
      </c>
      <c r="M4452" s="237" t="s">
        <v>6845</v>
      </c>
      <c r="N4452" s="237" t="s">
        <v>14751</v>
      </c>
      <c r="O4452" s="237" t="s">
        <v>14752</v>
      </c>
      <c r="P4452" s="237" t="s">
        <v>6841</v>
      </c>
      <c r="Q4452" s="237" t="s">
        <v>1645</v>
      </c>
      <c r="R4452" s="237" t="s">
        <v>6842</v>
      </c>
      <c r="S4452" s="237" t="s">
        <v>14753</v>
      </c>
      <c r="T4452" s="237" t="s">
        <v>6844</v>
      </c>
      <c r="U4452" s="237" t="s">
        <v>18684</v>
      </c>
      <c r="V4452" s="237" t="s">
        <v>18643</v>
      </c>
      <c r="W4452" s="237"/>
      <c r="X4452" s="237"/>
      <c r="Y4452" s="237" t="s">
        <v>14751</v>
      </c>
      <c r="Z4452" s="237" t="s">
        <v>14752</v>
      </c>
      <c r="AA4452" s="237" t="str">
        <f t="shared" si="724"/>
        <v>ソウダンシエンジギョウショ　シエンネット・モトヨシ</v>
      </c>
      <c r="AB4452" s="237" t="s">
        <v>6841</v>
      </c>
      <c r="AC4452" s="237" t="str">
        <f t="shared" si="725"/>
        <v>988</v>
      </c>
      <c r="AD4452" s="237" t="str">
        <f t="shared" si="726"/>
        <v>0347</v>
      </c>
      <c r="AE4452" s="237" t="s">
        <v>1645</v>
      </c>
      <c r="AF4452" s="237" t="s">
        <v>6842</v>
      </c>
      <c r="AG4452" s="237" t="str">
        <f t="shared" si="727"/>
        <v>気仙沼市本吉町猪の鼻１８２番地の４</v>
      </c>
      <c r="AH4452" s="237" t="s">
        <v>14753</v>
      </c>
      <c r="AI4452" s="237" t="s">
        <v>6844</v>
      </c>
      <c r="AJ4452" s="237" t="s">
        <v>260</v>
      </c>
    </row>
    <row r="4453" spans="1:36">
      <c r="A4453" s="237" t="str">
        <f t="shared" si="719"/>
        <v>0470610015障害児相談支援事業</v>
      </c>
      <c r="B4453" s="237" t="s">
        <v>1949</v>
      </c>
      <c r="C4453" s="237" t="s">
        <v>16194</v>
      </c>
      <c r="D4453" s="240" t="str">
        <f t="shared" si="720"/>
        <v>シャカイフクシホウジンシロイシヨウコウエン</v>
      </c>
      <c r="E4453" s="237" t="s">
        <v>1951</v>
      </c>
      <c r="F4453" s="237" t="str">
        <f t="shared" si="721"/>
        <v>989</v>
      </c>
      <c r="G4453" s="237" t="str">
        <f t="shared" si="722"/>
        <v>0232</v>
      </c>
      <c r="H4453" s="237" t="s">
        <v>1952</v>
      </c>
      <c r="I4453" s="237" t="str">
        <f t="shared" si="723"/>
        <v>白石市福岡長袋字小倉山１４番地の２</v>
      </c>
      <c r="J4453" s="237" t="s">
        <v>1953</v>
      </c>
      <c r="K4453" s="237" t="s">
        <v>1954</v>
      </c>
      <c r="L4453" s="237" t="s">
        <v>248</v>
      </c>
      <c r="M4453" s="237" t="s">
        <v>1955</v>
      </c>
      <c r="N4453" s="237" t="s">
        <v>13381</v>
      </c>
      <c r="O4453" s="237" t="s">
        <v>13382</v>
      </c>
      <c r="P4453" s="237" t="s">
        <v>2030</v>
      </c>
      <c r="Q4453" s="237" t="s">
        <v>1947</v>
      </c>
      <c r="R4453" s="237" t="s">
        <v>14785</v>
      </c>
      <c r="S4453" s="237" t="s">
        <v>13388</v>
      </c>
      <c r="T4453" s="237" t="s">
        <v>13389</v>
      </c>
      <c r="U4453" s="237" t="s">
        <v>18685</v>
      </c>
      <c r="V4453" s="237" t="s">
        <v>18643</v>
      </c>
      <c r="W4453" s="237"/>
      <c r="X4453" s="237"/>
      <c r="Y4453" s="237" t="s">
        <v>13381</v>
      </c>
      <c r="Z4453" s="237" t="s">
        <v>13382</v>
      </c>
      <c r="AA4453" s="237" t="str">
        <f t="shared" si="724"/>
        <v>チイキセイカツエンジョセンター　ポレポレ</v>
      </c>
      <c r="AB4453" s="237" t="s">
        <v>2030</v>
      </c>
      <c r="AC4453" s="237" t="str">
        <f t="shared" si="725"/>
        <v>989</v>
      </c>
      <c r="AD4453" s="237" t="str">
        <f t="shared" si="726"/>
        <v>0225</v>
      </c>
      <c r="AE4453" s="237" t="s">
        <v>1947</v>
      </c>
      <c r="AF4453" s="237" t="s">
        <v>14785</v>
      </c>
      <c r="AG4453" s="237" t="str">
        <f t="shared" si="727"/>
        <v>白石市東町二丁目２番３３号</v>
      </c>
      <c r="AH4453" s="237" t="s">
        <v>13388</v>
      </c>
      <c r="AI4453" s="237" t="s">
        <v>13389</v>
      </c>
      <c r="AJ4453" s="237" t="s">
        <v>470</v>
      </c>
    </row>
    <row r="4454" spans="1:36">
      <c r="A4454" s="237" t="str">
        <f t="shared" si="719"/>
        <v>0470700055障害児相談支援事業</v>
      </c>
      <c r="B4454" s="237" t="s">
        <v>18686</v>
      </c>
      <c r="C4454" s="237" t="s">
        <v>18687</v>
      </c>
      <c r="D4454" s="240" t="str">
        <f t="shared" si="720"/>
        <v>シャカイフクシホウジンミノリカイ</v>
      </c>
      <c r="E4454" s="237" t="s">
        <v>2121</v>
      </c>
      <c r="F4454" s="237" t="str">
        <f t="shared" si="721"/>
        <v>981</v>
      </c>
      <c r="G4454" s="237" t="str">
        <f t="shared" si="722"/>
        <v>1222</v>
      </c>
      <c r="H4454" s="237" t="s">
        <v>18688</v>
      </c>
      <c r="I4454" s="237" t="str">
        <f t="shared" si="723"/>
        <v>名取市上余田字千刈田５２８－１</v>
      </c>
      <c r="J4454" s="237" t="s">
        <v>2123</v>
      </c>
      <c r="K4454" s="237" t="s">
        <v>14800</v>
      </c>
      <c r="L4454" s="237" t="s">
        <v>248</v>
      </c>
      <c r="M4454" s="237" t="s">
        <v>18689</v>
      </c>
      <c r="N4454" s="237" t="s">
        <v>14793</v>
      </c>
      <c r="O4454" s="237" t="s">
        <v>14794</v>
      </c>
      <c r="P4454" s="237" t="s">
        <v>2121</v>
      </c>
      <c r="Q4454" s="237" t="s">
        <v>2128</v>
      </c>
      <c r="R4454" s="237" t="s">
        <v>18688</v>
      </c>
      <c r="S4454" s="237" t="s">
        <v>2123</v>
      </c>
      <c r="T4454" s="237" t="s">
        <v>14800</v>
      </c>
      <c r="U4454" s="237" t="s">
        <v>18690</v>
      </c>
      <c r="V4454" s="237" t="s">
        <v>18643</v>
      </c>
      <c r="W4454" s="237"/>
      <c r="X4454" s="237"/>
      <c r="Y4454" s="237" t="s">
        <v>14793</v>
      </c>
      <c r="Z4454" s="237" t="s">
        <v>14794</v>
      </c>
      <c r="AA4454" s="237" t="str">
        <f t="shared" si="724"/>
        <v>ナトリセイカツシエンセンターマド</v>
      </c>
      <c r="AB4454" s="237" t="s">
        <v>2121</v>
      </c>
      <c r="AC4454" s="237" t="str">
        <f t="shared" si="725"/>
        <v>981</v>
      </c>
      <c r="AD4454" s="237" t="str">
        <f t="shared" si="726"/>
        <v>1222</v>
      </c>
      <c r="AE4454" s="237" t="s">
        <v>2128</v>
      </c>
      <c r="AF4454" s="237" t="s">
        <v>2122</v>
      </c>
      <c r="AG4454" s="237" t="str">
        <f t="shared" si="727"/>
        <v>名取市上余田字千刈田528-1</v>
      </c>
      <c r="AH4454" s="237" t="s">
        <v>14799</v>
      </c>
      <c r="AI4454" s="237" t="s">
        <v>14800</v>
      </c>
      <c r="AJ4454" s="237" t="s">
        <v>260</v>
      </c>
    </row>
    <row r="4455" spans="1:36">
      <c r="A4455" s="237" t="str">
        <f t="shared" si="719"/>
        <v>0470700063障害児相談支援事業</v>
      </c>
      <c r="B4455" s="237" t="s">
        <v>5691</v>
      </c>
      <c r="C4455" s="237" t="s">
        <v>5692</v>
      </c>
      <c r="D4455" s="240" t="str">
        <f t="shared" si="720"/>
        <v>シャカイフクシホウジンアリノママシャ</v>
      </c>
      <c r="E4455" s="237" t="s">
        <v>5693</v>
      </c>
      <c r="F4455" s="237" t="str">
        <f t="shared" si="721"/>
        <v>982</v>
      </c>
      <c r="G4455" s="237" t="str">
        <f t="shared" si="722"/>
        <v>8544</v>
      </c>
      <c r="H4455" s="237" t="s">
        <v>14312</v>
      </c>
      <c r="I4455" s="237" t="str">
        <f t="shared" si="723"/>
        <v>仙台市太白区西多賀４丁目１９－１</v>
      </c>
      <c r="J4455" s="237" t="s">
        <v>5695</v>
      </c>
      <c r="K4455" s="237" t="s">
        <v>5696</v>
      </c>
      <c r="L4455" s="237" t="s">
        <v>248</v>
      </c>
      <c r="M4455" s="237" t="s">
        <v>5697</v>
      </c>
      <c r="N4455" s="237" t="s">
        <v>18691</v>
      </c>
      <c r="O4455" s="237" t="s">
        <v>18692</v>
      </c>
      <c r="P4455" s="237" t="s">
        <v>2163</v>
      </c>
      <c r="Q4455" s="237" t="s">
        <v>2128</v>
      </c>
      <c r="R4455" s="237" t="s">
        <v>14807</v>
      </c>
      <c r="S4455" s="237" t="s">
        <v>14808</v>
      </c>
      <c r="T4455" s="237" t="s">
        <v>14809</v>
      </c>
      <c r="U4455" s="237" t="s">
        <v>18693</v>
      </c>
      <c r="V4455" s="237" t="s">
        <v>18643</v>
      </c>
      <c r="W4455" s="237"/>
      <c r="X4455" s="237"/>
      <c r="Y4455" s="237" t="s">
        <v>18691</v>
      </c>
      <c r="Z4455" s="237" t="s">
        <v>18692</v>
      </c>
      <c r="AA4455" s="237" t="str">
        <f t="shared" si="724"/>
        <v>ソウダンシエンセンターナトリアリノママシャ</v>
      </c>
      <c r="AB4455" s="237" t="s">
        <v>2163</v>
      </c>
      <c r="AC4455" s="237" t="str">
        <f t="shared" si="725"/>
        <v>981</v>
      </c>
      <c r="AD4455" s="237" t="str">
        <f t="shared" si="726"/>
        <v>1232</v>
      </c>
      <c r="AE4455" s="237" t="s">
        <v>2128</v>
      </c>
      <c r="AF4455" s="237" t="s">
        <v>14807</v>
      </c>
      <c r="AG4455" s="237" t="str">
        <f t="shared" si="727"/>
        <v>名取市大手町２丁目１－３ひまわりビル１０１</v>
      </c>
      <c r="AH4455" s="237" t="s">
        <v>14808</v>
      </c>
      <c r="AI4455" s="237" t="s">
        <v>14809</v>
      </c>
      <c r="AJ4455" s="237" t="s">
        <v>260</v>
      </c>
    </row>
    <row r="4456" spans="1:36">
      <c r="A4456" s="237" t="str">
        <f t="shared" ref="A4456:A4519" si="728">U4456&amp;V4456</f>
        <v>0470700089障害児相談支援事業</v>
      </c>
      <c r="B4456" s="237" t="s">
        <v>2377</v>
      </c>
      <c r="C4456" s="237" t="s">
        <v>2378</v>
      </c>
      <c r="D4456" s="240" t="str">
        <f t="shared" si="720"/>
        <v>イッパンシャダンホウジンコネクト</v>
      </c>
      <c r="E4456" s="237" t="s">
        <v>2163</v>
      </c>
      <c r="F4456" s="237" t="str">
        <f t="shared" si="721"/>
        <v>981</v>
      </c>
      <c r="G4456" s="237" t="str">
        <f t="shared" si="722"/>
        <v>1232</v>
      </c>
      <c r="H4456" s="237" t="s">
        <v>14814</v>
      </c>
      <c r="I4456" s="237" t="str">
        <f t="shared" si="723"/>
        <v>名取市増田３丁目３－１２</v>
      </c>
      <c r="J4456" s="237" t="s">
        <v>2380</v>
      </c>
      <c r="K4456" s="237" t="s">
        <v>2381</v>
      </c>
      <c r="L4456" s="237" t="s">
        <v>901</v>
      </c>
      <c r="M4456" s="237" t="s">
        <v>2382</v>
      </c>
      <c r="N4456" s="237" t="s">
        <v>14811</v>
      </c>
      <c r="O4456" s="237" t="s">
        <v>14812</v>
      </c>
      <c r="P4456" s="237" t="s">
        <v>2163</v>
      </c>
      <c r="Q4456" s="237" t="s">
        <v>2128</v>
      </c>
      <c r="R4456" s="237" t="s">
        <v>14814</v>
      </c>
      <c r="S4456" s="237" t="s">
        <v>2380</v>
      </c>
      <c r="T4456" s="237" t="s">
        <v>2381</v>
      </c>
      <c r="U4456" s="237" t="s">
        <v>18694</v>
      </c>
      <c r="V4456" s="237" t="s">
        <v>18643</v>
      </c>
      <c r="W4456" s="237"/>
      <c r="X4456" s="237"/>
      <c r="Y4456" s="237" t="s">
        <v>14811</v>
      </c>
      <c r="Z4456" s="237" t="s">
        <v>14812</v>
      </c>
      <c r="AA4456" s="237" t="str">
        <f t="shared" si="724"/>
        <v>パフ</v>
      </c>
      <c r="AB4456" s="237" t="s">
        <v>2163</v>
      </c>
      <c r="AC4456" s="237" t="str">
        <f t="shared" si="725"/>
        <v>981</v>
      </c>
      <c r="AD4456" s="237" t="str">
        <f t="shared" si="726"/>
        <v>1232</v>
      </c>
      <c r="AE4456" s="237" t="s">
        <v>2128</v>
      </c>
      <c r="AF4456" s="237" t="s">
        <v>14814</v>
      </c>
      <c r="AG4456" s="237" t="str">
        <f t="shared" si="727"/>
        <v>名取市増田３丁目３－１２</v>
      </c>
      <c r="AH4456" s="237" t="s">
        <v>14815</v>
      </c>
      <c r="AI4456" s="237" t="s">
        <v>2466</v>
      </c>
      <c r="AJ4456" s="237" t="s">
        <v>260</v>
      </c>
    </row>
    <row r="4457" spans="1:36">
      <c r="A4457" s="237" t="str">
        <f t="shared" si="728"/>
        <v>0470700105障害児相談支援事業</v>
      </c>
      <c r="B4457" s="237" t="s">
        <v>2482</v>
      </c>
      <c r="C4457" s="237" t="s">
        <v>2483</v>
      </c>
      <c r="D4457" s="240" t="str">
        <f t="shared" ref="D4457:D4520" si="729">DBCS(C4457)</f>
        <v>カブシキカイシャウエルシスパートナーズ</v>
      </c>
      <c r="E4457" s="237" t="s">
        <v>2484</v>
      </c>
      <c r="F4457" s="237" t="str">
        <f t="shared" ref="F4457:F4520" si="730">LEFT(E4457,3)</f>
        <v>980</v>
      </c>
      <c r="G4457" s="237" t="str">
        <f t="shared" ref="G4457:G4520" si="731">RIGHT(E4457,4)</f>
        <v>0811</v>
      </c>
      <c r="H4457" s="237" t="s">
        <v>16901</v>
      </c>
      <c r="I4457" s="237" t="str">
        <f t="shared" ref="I4457:I4520" si="732">SUBSTITUTE(H4457,"宮城県","")</f>
        <v>仙台市青葉区一番町1丁目１番３０号</v>
      </c>
      <c r="J4457" s="237" t="s">
        <v>2486</v>
      </c>
      <c r="K4457" s="237" t="s">
        <v>2487</v>
      </c>
      <c r="L4457" s="237" t="s">
        <v>339</v>
      </c>
      <c r="M4457" s="237" t="s">
        <v>16902</v>
      </c>
      <c r="N4457" s="237" t="s">
        <v>14816</v>
      </c>
      <c r="O4457" s="237" t="s">
        <v>14817</v>
      </c>
      <c r="P4457" s="237" t="s">
        <v>2324</v>
      </c>
      <c r="Q4457" s="237" t="s">
        <v>2128</v>
      </c>
      <c r="R4457" s="237" t="s">
        <v>14818</v>
      </c>
      <c r="S4457" s="237" t="s">
        <v>2492</v>
      </c>
      <c r="T4457" s="237" t="s">
        <v>2493</v>
      </c>
      <c r="U4457" s="237" t="s">
        <v>18695</v>
      </c>
      <c r="V4457" s="237" t="s">
        <v>18643</v>
      </c>
      <c r="W4457" s="237"/>
      <c r="X4457" s="237"/>
      <c r="Y4457" s="237" t="s">
        <v>14816</v>
      </c>
      <c r="Z4457" s="237" t="s">
        <v>14817</v>
      </c>
      <c r="AA4457" s="237" t="str">
        <f t="shared" ref="AA4457:AA4520" si="733">DBCS(Z4457)</f>
        <v>ソウダンシエンジギョウショ　アスモネ</v>
      </c>
      <c r="AB4457" s="237" t="s">
        <v>2324</v>
      </c>
      <c r="AC4457" s="237" t="str">
        <f t="shared" ref="AC4457:AC4520" si="734">LEFT(AB4457,3)</f>
        <v>981</v>
      </c>
      <c r="AD4457" s="237" t="str">
        <f t="shared" ref="AD4457:AD4520" si="735">RIGHT(AB4457,4)</f>
        <v>1217</v>
      </c>
      <c r="AE4457" s="237" t="s">
        <v>2128</v>
      </c>
      <c r="AF4457" s="237" t="s">
        <v>14818</v>
      </c>
      <c r="AG4457" s="237" t="str">
        <f t="shared" ref="AG4457:AG4520" si="736">SUBSTITUTE(AF4457,"宮城県","")</f>
        <v>名取市美田園５丁目４－４</v>
      </c>
      <c r="AH4457" s="237" t="s">
        <v>2492</v>
      </c>
      <c r="AI4457" s="237" t="s">
        <v>2493</v>
      </c>
      <c r="AJ4457" s="237" t="s">
        <v>260</v>
      </c>
    </row>
    <row r="4458" spans="1:36">
      <c r="A4458" s="237" t="str">
        <f t="shared" si="728"/>
        <v>0470700121障害児相談支援事業</v>
      </c>
      <c r="B4458" s="237" t="s">
        <v>2555</v>
      </c>
      <c r="C4458" s="237" t="s">
        <v>2556</v>
      </c>
      <c r="D4458" s="240" t="str">
        <f t="shared" si="729"/>
        <v>ゴウドウガイシャモモカ</v>
      </c>
      <c r="E4458" s="237" t="s">
        <v>2146</v>
      </c>
      <c r="F4458" s="237" t="str">
        <f t="shared" si="730"/>
        <v>981</v>
      </c>
      <c r="G4458" s="237" t="str">
        <f t="shared" si="731"/>
        <v>1226</v>
      </c>
      <c r="H4458" s="237" t="s">
        <v>18696</v>
      </c>
      <c r="I4458" s="237" t="str">
        <f t="shared" si="732"/>
        <v>名取市植松三丁目５番２４号</v>
      </c>
      <c r="J4458" s="237" t="s">
        <v>2558</v>
      </c>
      <c r="K4458" s="237" t="s">
        <v>14822</v>
      </c>
      <c r="L4458" s="237" t="s">
        <v>821</v>
      </c>
      <c r="M4458" s="237" t="s">
        <v>18697</v>
      </c>
      <c r="N4458" s="237" t="s">
        <v>14820</v>
      </c>
      <c r="O4458" s="237" t="s">
        <v>14821</v>
      </c>
      <c r="P4458" s="237" t="s">
        <v>2146</v>
      </c>
      <c r="Q4458" s="237" t="s">
        <v>2128</v>
      </c>
      <c r="R4458" s="237" t="s">
        <v>18696</v>
      </c>
      <c r="S4458" s="237" t="s">
        <v>2558</v>
      </c>
      <c r="T4458" s="237" t="s">
        <v>14822</v>
      </c>
      <c r="U4458" s="237" t="s">
        <v>18698</v>
      </c>
      <c r="V4458" s="237" t="s">
        <v>18643</v>
      </c>
      <c r="W4458" s="237"/>
      <c r="X4458" s="237"/>
      <c r="Y4458" s="237" t="s">
        <v>14820</v>
      </c>
      <c r="Z4458" s="237" t="s">
        <v>14821</v>
      </c>
      <c r="AA4458" s="237" t="str">
        <f t="shared" si="733"/>
        <v>ゴウドウガイシャモモカトクテイソウダンシエンジギョウショキャンドルハウス</v>
      </c>
      <c r="AB4458" s="237" t="s">
        <v>2146</v>
      </c>
      <c r="AC4458" s="237" t="str">
        <f t="shared" si="734"/>
        <v>981</v>
      </c>
      <c r="AD4458" s="237" t="str">
        <f t="shared" si="735"/>
        <v>1226</v>
      </c>
      <c r="AE4458" s="237" t="s">
        <v>2128</v>
      </c>
      <c r="AF4458" s="237" t="s">
        <v>18696</v>
      </c>
      <c r="AG4458" s="237" t="str">
        <f t="shared" si="736"/>
        <v>名取市植松三丁目５番２４号</v>
      </c>
      <c r="AH4458" s="237" t="s">
        <v>2558</v>
      </c>
      <c r="AI4458" s="237" t="s">
        <v>14822</v>
      </c>
      <c r="AJ4458" s="237" t="s">
        <v>260</v>
      </c>
    </row>
    <row r="4459" spans="1:36">
      <c r="A4459" s="237" t="str">
        <f t="shared" si="728"/>
        <v>0470913021障害児相談支援事業</v>
      </c>
      <c r="B4459" s="237" t="s">
        <v>3084</v>
      </c>
      <c r="C4459" s="237" t="s">
        <v>3085</v>
      </c>
      <c r="D4459" s="240" t="str">
        <f t="shared" si="729"/>
        <v>シャカイフクシホウジンユウユウシャ</v>
      </c>
      <c r="E4459" s="237" t="s">
        <v>3086</v>
      </c>
      <c r="F4459" s="237" t="str">
        <f t="shared" si="730"/>
        <v>983</v>
      </c>
      <c r="G4459" s="237" t="str">
        <f t="shared" si="731"/>
        <v>0046</v>
      </c>
      <c r="H4459" s="237" t="s">
        <v>3087</v>
      </c>
      <c r="I4459" s="237" t="str">
        <f t="shared" si="732"/>
        <v>仙台市宮城野区西宮城野１０番２１号</v>
      </c>
      <c r="J4459" s="237" t="s">
        <v>3088</v>
      </c>
      <c r="K4459" s="237" t="s">
        <v>3089</v>
      </c>
      <c r="L4459" s="237" t="s">
        <v>248</v>
      </c>
      <c r="M4459" s="237" t="s">
        <v>3090</v>
      </c>
      <c r="N4459" s="237" t="s">
        <v>14832</v>
      </c>
      <c r="O4459" s="237" t="s">
        <v>14833</v>
      </c>
      <c r="P4459" s="237" t="s">
        <v>2861</v>
      </c>
      <c r="Q4459" s="237" t="s">
        <v>2812</v>
      </c>
      <c r="R4459" s="237" t="s">
        <v>14834</v>
      </c>
      <c r="S4459" s="237" t="s">
        <v>14835</v>
      </c>
      <c r="T4459" s="237" t="s">
        <v>14835</v>
      </c>
      <c r="U4459" s="237" t="s">
        <v>18699</v>
      </c>
      <c r="V4459" s="237" t="s">
        <v>18643</v>
      </c>
      <c r="W4459" s="237"/>
      <c r="X4459" s="237"/>
      <c r="Y4459" s="237" t="s">
        <v>14832</v>
      </c>
      <c r="Z4459" s="237" t="s">
        <v>14833</v>
      </c>
      <c r="AA4459" s="237" t="str">
        <f t="shared" si="733"/>
        <v>ケヤキ</v>
      </c>
      <c r="AB4459" s="237" t="s">
        <v>2861</v>
      </c>
      <c r="AC4459" s="237" t="str">
        <f t="shared" si="734"/>
        <v>985</v>
      </c>
      <c r="AD4459" s="237" t="str">
        <f t="shared" si="735"/>
        <v>0842</v>
      </c>
      <c r="AE4459" s="237" t="s">
        <v>2812</v>
      </c>
      <c r="AF4459" s="237" t="s">
        <v>14834</v>
      </c>
      <c r="AG4459" s="237" t="str">
        <f t="shared" si="736"/>
        <v>多賀城市桜木１丁目４番１７号コーポベルセブン１０１号</v>
      </c>
      <c r="AH4459" s="237" t="s">
        <v>14835</v>
      </c>
      <c r="AI4459" s="237" t="s">
        <v>14835</v>
      </c>
      <c r="AJ4459" s="237" t="s">
        <v>260</v>
      </c>
    </row>
    <row r="4460" spans="1:36">
      <c r="A4460" s="237" t="str">
        <f t="shared" si="728"/>
        <v>0470915026障害児相談支援事業</v>
      </c>
      <c r="B4460" s="237" t="s">
        <v>2812</v>
      </c>
      <c r="C4460" s="237" t="s">
        <v>14837</v>
      </c>
      <c r="D4460" s="240" t="str">
        <f t="shared" si="729"/>
        <v>タガジョウシ</v>
      </c>
      <c r="E4460" s="237" t="s">
        <v>2822</v>
      </c>
      <c r="F4460" s="237" t="str">
        <f t="shared" si="730"/>
        <v>985</v>
      </c>
      <c r="G4460" s="237" t="str">
        <f t="shared" si="731"/>
        <v>0873</v>
      </c>
      <c r="H4460" s="237" t="s">
        <v>16387</v>
      </c>
      <c r="I4460" s="237" t="str">
        <f t="shared" si="732"/>
        <v>多賀城市中央2丁目1番1号</v>
      </c>
      <c r="J4460" s="237" t="s">
        <v>14840</v>
      </c>
      <c r="K4460" s="237" t="s">
        <v>16388</v>
      </c>
      <c r="L4460" s="237" t="s">
        <v>16389</v>
      </c>
      <c r="M4460" s="237" t="s">
        <v>14842</v>
      </c>
      <c r="N4460" s="237" t="s">
        <v>14843</v>
      </c>
      <c r="O4460" s="237" t="s">
        <v>14844</v>
      </c>
      <c r="P4460" s="237" t="s">
        <v>2896</v>
      </c>
      <c r="Q4460" s="237" t="s">
        <v>2812</v>
      </c>
      <c r="R4460" s="237" t="s">
        <v>16390</v>
      </c>
      <c r="S4460" s="237" t="s">
        <v>14840</v>
      </c>
      <c r="T4460" s="237" t="s">
        <v>16388</v>
      </c>
      <c r="U4460" s="237" t="s">
        <v>18700</v>
      </c>
      <c r="V4460" s="237" t="s">
        <v>18643</v>
      </c>
      <c r="W4460" s="237"/>
      <c r="X4460" s="237"/>
      <c r="Y4460" s="237" t="s">
        <v>14843</v>
      </c>
      <c r="Z4460" s="237" t="s">
        <v>14844</v>
      </c>
      <c r="AA4460" s="237" t="str">
        <f t="shared" si="733"/>
        <v>タガジョウシジドウハッタツシエンセンタータイヨウノイエ</v>
      </c>
      <c r="AB4460" s="237" t="s">
        <v>2896</v>
      </c>
      <c r="AC4460" s="237" t="str">
        <f t="shared" si="734"/>
        <v>985</v>
      </c>
      <c r="AD4460" s="237" t="str">
        <f t="shared" si="735"/>
        <v>0872</v>
      </c>
      <c r="AE4460" s="237" t="s">
        <v>2812</v>
      </c>
      <c r="AF4460" s="237" t="s">
        <v>16390</v>
      </c>
      <c r="AG4460" s="237" t="str">
        <f t="shared" si="736"/>
        <v>多賀城市伝上山1丁目1番3号</v>
      </c>
      <c r="AH4460" s="237" t="s">
        <v>14840</v>
      </c>
      <c r="AI4460" s="237" t="s">
        <v>16388</v>
      </c>
      <c r="AJ4460" s="237" t="s">
        <v>260</v>
      </c>
    </row>
    <row r="4461" spans="1:36">
      <c r="A4461" s="237" t="str">
        <f t="shared" si="728"/>
        <v>0470917022障害児相談支援事業</v>
      </c>
      <c r="B4461" s="237" t="s">
        <v>14849</v>
      </c>
      <c r="C4461" s="237" t="s">
        <v>14850</v>
      </c>
      <c r="D4461" s="240" t="str">
        <f t="shared" si="729"/>
        <v>ゴウドウガイシャユウアンドマイ</v>
      </c>
      <c r="E4461" s="237" t="s">
        <v>14851</v>
      </c>
      <c r="F4461" s="237" t="str">
        <f t="shared" si="730"/>
        <v>985</v>
      </c>
      <c r="G4461" s="237" t="str">
        <f t="shared" si="731"/>
        <v>0862</v>
      </c>
      <c r="H4461" s="237" t="s">
        <v>14852</v>
      </c>
      <c r="I4461" s="237" t="str">
        <f t="shared" si="732"/>
        <v>多賀城市高崎２丁目２１－１８　コーポフレンド１０２</v>
      </c>
      <c r="J4461" s="237" t="s">
        <v>14853</v>
      </c>
      <c r="K4461" s="237" t="s">
        <v>14853</v>
      </c>
      <c r="L4461" s="237" t="s">
        <v>7444</v>
      </c>
      <c r="M4461" s="237" t="s">
        <v>14854</v>
      </c>
      <c r="N4461" s="237" t="s">
        <v>14855</v>
      </c>
      <c r="O4461" s="237" t="s">
        <v>14856</v>
      </c>
      <c r="P4461" s="237" t="s">
        <v>14851</v>
      </c>
      <c r="Q4461" s="237" t="s">
        <v>2812</v>
      </c>
      <c r="R4461" s="237" t="s">
        <v>14852</v>
      </c>
      <c r="S4461" s="237" t="s">
        <v>14853</v>
      </c>
      <c r="T4461" s="237" t="s">
        <v>14853</v>
      </c>
      <c r="U4461" s="237" t="s">
        <v>18701</v>
      </c>
      <c r="V4461" s="237" t="s">
        <v>18643</v>
      </c>
      <c r="W4461" s="237"/>
      <c r="X4461" s="237"/>
      <c r="Y4461" s="237" t="s">
        <v>14855</v>
      </c>
      <c r="Z4461" s="237" t="s">
        <v>14856</v>
      </c>
      <c r="AA4461" s="237" t="str">
        <f t="shared" si="733"/>
        <v>ソウダンシエンジギョウショ　カケハシ</v>
      </c>
      <c r="AB4461" s="237" t="s">
        <v>14851</v>
      </c>
      <c r="AC4461" s="237" t="str">
        <f t="shared" si="734"/>
        <v>985</v>
      </c>
      <c r="AD4461" s="237" t="str">
        <f t="shared" si="735"/>
        <v>0862</v>
      </c>
      <c r="AE4461" s="237" t="s">
        <v>2812</v>
      </c>
      <c r="AF4461" s="237" t="s">
        <v>14852</v>
      </c>
      <c r="AG4461" s="237" t="str">
        <f t="shared" si="736"/>
        <v>多賀城市高崎２丁目２１－１８　コーポフレンド１０２</v>
      </c>
      <c r="AH4461" s="237" t="s">
        <v>14853</v>
      </c>
      <c r="AI4461" s="237" t="s">
        <v>14853</v>
      </c>
      <c r="AJ4461" s="237" t="s">
        <v>260</v>
      </c>
    </row>
    <row r="4462" spans="1:36">
      <c r="A4462" s="237" t="str">
        <f t="shared" si="728"/>
        <v>0471100016障害児相談支援事業</v>
      </c>
      <c r="B4462" s="237" t="s">
        <v>3096</v>
      </c>
      <c r="C4462" s="237" t="s">
        <v>3097</v>
      </c>
      <c r="D4462" s="240" t="str">
        <f t="shared" si="729"/>
        <v>シャカイフクシホウジンミヤギケンシャカイフクシキョウギカイ</v>
      </c>
      <c r="E4462" s="237" t="s">
        <v>3098</v>
      </c>
      <c r="F4462" s="237" t="str">
        <f t="shared" si="730"/>
        <v>980</v>
      </c>
      <c r="G4462" s="237" t="str">
        <f t="shared" si="731"/>
        <v>0011</v>
      </c>
      <c r="H4462" s="237" t="s">
        <v>12280</v>
      </c>
      <c r="I4462" s="237" t="str">
        <f t="shared" si="732"/>
        <v>仙台市青葉区上杉一丁目２－３</v>
      </c>
      <c r="J4462" s="237" t="s">
        <v>3100</v>
      </c>
      <c r="K4462" s="237" t="s">
        <v>3101</v>
      </c>
      <c r="L4462" s="237" t="s">
        <v>353</v>
      </c>
      <c r="M4462" s="237" t="s">
        <v>3102</v>
      </c>
      <c r="N4462" s="237" t="s">
        <v>18702</v>
      </c>
      <c r="O4462" s="237" t="s">
        <v>18703</v>
      </c>
      <c r="P4462" s="237" t="s">
        <v>2279</v>
      </c>
      <c r="Q4462" s="237" t="s">
        <v>3106</v>
      </c>
      <c r="R4462" s="237" t="s">
        <v>18704</v>
      </c>
      <c r="S4462" s="237" t="s">
        <v>14861</v>
      </c>
      <c r="T4462" s="237" t="s">
        <v>14864</v>
      </c>
      <c r="U4462" s="237" t="s">
        <v>18705</v>
      </c>
      <c r="V4462" s="237" t="s">
        <v>18643</v>
      </c>
      <c r="W4462" s="237"/>
      <c r="X4462" s="237"/>
      <c r="Y4462" s="237" t="s">
        <v>18702</v>
      </c>
      <c r="Z4462" s="237" t="s">
        <v>18703</v>
      </c>
      <c r="AA4462" s="237" t="str">
        <f t="shared" si="733"/>
        <v>チイキシエンセンター　パレットサトノモリ</v>
      </c>
      <c r="AB4462" s="237" t="s">
        <v>2279</v>
      </c>
      <c r="AC4462" s="237" t="str">
        <f t="shared" si="734"/>
        <v>989</v>
      </c>
      <c r="AD4462" s="237" t="str">
        <f t="shared" si="735"/>
        <v>2432</v>
      </c>
      <c r="AE4462" s="237" t="s">
        <v>3106</v>
      </c>
      <c r="AF4462" s="237" t="s">
        <v>18704</v>
      </c>
      <c r="AG4462" s="237" t="str">
        <f t="shared" si="736"/>
        <v>岩沼市中央２丁目５番２６号</v>
      </c>
      <c r="AH4462" s="237" t="s">
        <v>14861</v>
      </c>
      <c r="AI4462" s="237" t="s">
        <v>14864</v>
      </c>
      <c r="AJ4462" s="237" t="s">
        <v>260</v>
      </c>
    </row>
    <row r="4463" spans="1:36">
      <c r="A4463" s="237" t="str">
        <f t="shared" si="728"/>
        <v>0471100024障害児相談支援事業</v>
      </c>
      <c r="B4463" s="237" t="s">
        <v>2277</v>
      </c>
      <c r="C4463" s="237" t="s">
        <v>2278</v>
      </c>
      <c r="D4463" s="240" t="str">
        <f t="shared" si="729"/>
        <v>トクテイヒエイリカツドウホウジンヒヨコカイ</v>
      </c>
      <c r="E4463" s="237" t="s">
        <v>2279</v>
      </c>
      <c r="F4463" s="237" t="str">
        <f t="shared" si="730"/>
        <v>989</v>
      </c>
      <c r="G4463" s="237" t="str">
        <f t="shared" si="731"/>
        <v>2432</v>
      </c>
      <c r="H4463" s="237" t="s">
        <v>16223</v>
      </c>
      <c r="I4463" s="237" t="str">
        <f t="shared" si="732"/>
        <v>岩沼市中央3-2-3森川ビル3階</v>
      </c>
      <c r="J4463" s="237" t="s">
        <v>2281</v>
      </c>
      <c r="K4463" s="237" t="s">
        <v>2281</v>
      </c>
      <c r="L4463" s="237" t="s">
        <v>248</v>
      </c>
      <c r="M4463" s="237" t="s">
        <v>2283</v>
      </c>
      <c r="N4463" s="237" t="s">
        <v>14865</v>
      </c>
      <c r="O4463" s="237" t="s">
        <v>14866</v>
      </c>
      <c r="P4463" s="237" t="s">
        <v>3181</v>
      </c>
      <c r="Q4463" s="237" t="s">
        <v>3106</v>
      </c>
      <c r="R4463" s="237" t="s">
        <v>14867</v>
      </c>
      <c r="S4463" s="237" t="s">
        <v>14868</v>
      </c>
      <c r="T4463" s="237" t="s">
        <v>14869</v>
      </c>
      <c r="U4463" s="237" t="s">
        <v>18706</v>
      </c>
      <c r="V4463" s="237" t="s">
        <v>18643</v>
      </c>
      <c r="W4463" s="237"/>
      <c r="X4463" s="237"/>
      <c r="Y4463" s="237" t="s">
        <v>14865</v>
      </c>
      <c r="Z4463" s="237" t="s">
        <v>14866</v>
      </c>
      <c r="AA4463" s="237" t="str">
        <f t="shared" si="733"/>
        <v>サンテラス</v>
      </c>
      <c r="AB4463" s="237" t="s">
        <v>3181</v>
      </c>
      <c r="AC4463" s="237" t="str">
        <f t="shared" si="734"/>
        <v>989</v>
      </c>
      <c r="AD4463" s="237" t="str">
        <f t="shared" si="735"/>
        <v>2459</v>
      </c>
      <c r="AE4463" s="237" t="s">
        <v>3106</v>
      </c>
      <c r="AF4463" s="237" t="s">
        <v>14867</v>
      </c>
      <c r="AG4463" s="237" t="str">
        <f t="shared" si="736"/>
        <v>岩沼市たけくま２丁目２２番１０号</v>
      </c>
      <c r="AH4463" s="237" t="s">
        <v>14868</v>
      </c>
      <c r="AI4463" s="237" t="s">
        <v>14869</v>
      </c>
      <c r="AJ4463" s="237" t="s">
        <v>260</v>
      </c>
    </row>
    <row r="4464" spans="1:36">
      <c r="A4464" s="237" t="str">
        <f t="shared" si="728"/>
        <v>0471100032障害児相談支援事業</v>
      </c>
      <c r="B4464" s="237" t="s">
        <v>14871</v>
      </c>
      <c r="C4464" s="237" t="s">
        <v>14872</v>
      </c>
      <c r="D4464" s="240" t="str">
        <f t="shared" si="729"/>
        <v>シャカイイリョウホウジンショウドウカイ</v>
      </c>
      <c r="E4464" s="237" t="s">
        <v>14873</v>
      </c>
      <c r="F4464" s="237" t="str">
        <f t="shared" si="730"/>
        <v>989</v>
      </c>
      <c r="G4464" s="237" t="str">
        <f t="shared" si="731"/>
        <v>2483</v>
      </c>
      <c r="H4464" s="237" t="s">
        <v>14874</v>
      </c>
      <c r="I4464" s="237" t="str">
        <f t="shared" si="732"/>
        <v>岩沼市里の杜１丁目２－５</v>
      </c>
      <c r="J4464" s="237" t="s">
        <v>14875</v>
      </c>
      <c r="K4464" s="237" t="s">
        <v>14876</v>
      </c>
      <c r="L4464" s="237" t="s">
        <v>248</v>
      </c>
      <c r="M4464" s="237" t="s">
        <v>14877</v>
      </c>
      <c r="N4464" s="237" t="s">
        <v>14878</v>
      </c>
      <c r="O4464" s="237" t="s">
        <v>14879</v>
      </c>
      <c r="P4464" s="237" t="s">
        <v>3105</v>
      </c>
      <c r="Q4464" s="237" t="s">
        <v>3106</v>
      </c>
      <c r="R4464" s="237" t="s">
        <v>14880</v>
      </c>
      <c r="S4464" s="237" t="s">
        <v>14875</v>
      </c>
      <c r="T4464" s="237" t="s">
        <v>14876</v>
      </c>
      <c r="U4464" s="237" t="s">
        <v>18707</v>
      </c>
      <c r="V4464" s="237" t="s">
        <v>18643</v>
      </c>
      <c r="W4464" s="237"/>
      <c r="X4464" s="237"/>
      <c r="Y4464" s="237" t="s">
        <v>14878</v>
      </c>
      <c r="Z4464" s="237" t="s">
        <v>14879</v>
      </c>
      <c r="AA4464" s="237" t="str">
        <f t="shared" si="733"/>
        <v>ミナミトウホクソウダンシエンセンター</v>
      </c>
      <c r="AB4464" s="237" t="s">
        <v>3105</v>
      </c>
      <c r="AC4464" s="237" t="str">
        <f t="shared" si="734"/>
        <v>989</v>
      </c>
      <c r="AD4464" s="237" t="str">
        <f t="shared" si="735"/>
        <v>2427</v>
      </c>
      <c r="AE4464" s="237" t="s">
        <v>3106</v>
      </c>
      <c r="AF4464" s="237" t="s">
        <v>14880</v>
      </c>
      <c r="AG4464" s="237" t="str">
        <f t="shared" si="736"/>
        <v>岩沼市里の杜1丁目2番6号</v>
      </c>
      <c r="AH4464" s="237" t="s">
        <v>14875</v>
      </c>
      <c r="AI4464" s="237" t="s">
        <v>14876</v>
      </c>
      <c r="AJ4464" s="237" t="s">
        <v>260</v>
      </c>
    </row>
    <row r="4465" spans="1:36">
      <c r="A4465" s="237" t="str">
        <f t="shared" si="728"/>
        <v>0471100040障害児相談支援事業</v>
      </c>
      <c r="B4465" s="237" t="s">
        <v>3264</v>
      </c>
      <c r="C4465" s="237" t="s">
        <v>3265</v>
      </c>
      <c r="D4465" s="240" t="str">
        <f t="shared" si="729"/>
        <v>コウエキシャダンホウジンセイネンカイガイキョウリョクキョウカイ</v>
      </c>
      <c r="E4465" s="237" t="s">
        <v>3266</v>
      </c>
      <c r="F4465" s="237" t="str">
        <f t="shared" si="730"/>
        <v>399</v>
      </c>
      <c r="G4465" s="237" t="str">
        <f t="shared" si="731"/>
        <v>4112</v>
      </c>
      <c r="H4465" s="237" t="s">
        <v>16480</v>
      </c>
      <c r="I4465" s="237" t="str">
        <f t="shared" si="732"/>
        <v>長野県駒ヶ根市中央１６番７号</v>
      </c>
      <c r="J4465" s="237" t="s">
        <v>3268</v>
      </c>
      <c r="K4465" s="237"/>
      <c r="L4465" s="237" t="s">
        <v>901</v>
      </c>
      <c r="M4465" s="237" t="s">
        <v>3280</v>
      </c>
      <c r="N4465" s="237" t="s">
        <v>14882</v>
      </c>
      <c r="O4465" s="237" t="s">
        <v>14883</v>
      </c>
      <c r="P4465" s="237" t="s">
        <v>3196</v>
      </c>
      <c r="Q4465" s="237" t="s">
        <v>3106</v>
      </c>
      <c r="R4465" s="237" t="s">
        <v>14884</v>
      </c>
      <c r="S4465" s="237" t="s">
        <v>14885</v>
      </c>
      <c r="T4465" s="237"/>
      <c r="U4465" s="237" t="s">
        <v>18708</v>
      </c>
      <c r="V4465" s="237" t="s">
        <v>18643</v>
      </c>
      <c r="W4465" s="237"/>
      <c r="X4465" s="237"/>
      <c r="Y4465" s="237" t="s">
        <v>14882</v>
      </c>
      <c r="Z4465" s="237" t="s">
        <v>14883</v>
      </c>
      <c r="AA4465" s="237" t="str">
        <f t="shared" si="733"/>
        <v>ジェーズサポートイワヌマ</v>
      </c>
      <c r="AB4465" s="237" t="s">
        <v>3196</v>
      </c>
      <c r="AC4465" s="237" t="str">
        <f t="shared" si="734"/>
        <v>989</v>
      </c>
      <c r="AD4465" s="237" t="str">
        <f t="shared" si="735"/>
        <v>2448</v>
      </c>
      <c r="AE4465" s="237" t="s">
        <v>3106</v>
      </c>
      <c r="AF4465" s="237" t="s">
        <v>14884</v>
      </c>
      <c r="AG4465" s="237" t="str">
        <f t="shared" si="736"/>
        <v>岩沼市二木１丁目３番８－４号</v>
      </c>
      <c r="AH4465" s="237" t="s">
        <v>14885</v>
      </c>
      <c r="AI4465" s="237"/>
      <c r="AJ4465" s="237" t="s">
        <v>260</v>
      </c>
    </row>
    <row r="4466" spans="1:36">
      <c r="A4466" s="237" t="str">
        <f t="shared" si="728"/>
        <v>0471100057障害児相談支援事業</v>
      </c>
      <c r="B4466" s="237" t="s">
        <v>18709</v>
      </c>
      <c r="C4466" s="237" t="s">
        <v>18710</v>
      </c>
      <c r="D4466" s="240" t="str">
        <f t="shared" si="729"/>
        <v>カブシキガイシャ　ユイ</v>
      </c>
      <c r="E4466" s="237" t="s">
        <v>3131</v>
      </c>
      <c r="F4466" s="237" t="str">
        <f t="shared" si="730"/>
        <v>989</v>
      </c>
      <c r="G4466" s="237" t="str">
        <f t="shared" si="731"/>
        <v>2433</v>
      </c>
      <c r="H4466" s="237" t="s">
        <v>3294</v>
      </c>
      <c r="I4466" s="237" t="str">
        <f t="shared" si="732"/>
        <v>岩沼市桜２丁目５番１５号</v>
      </c>
      <c r="J4466" s="237" t="s">
        <v>3295</v>
      </c>
      <c r="K4466" s="237" t="s">
        <v>18711</v>
      </c>
      <c r="L4466" s="237" t="s">
        <v>339</v>
      </c>
      <c r="M4466" s="237" t="s">
        <v>3296</v>
      </c>
      <c r="N4466" s="237" t="s">
        <v>14887</v>
      </c>
      <c r="O4466" s="237" t="s">
        <v>14888</v>
      </c>
      <c r="P4466" s="237" t="s">
        <v>3131</v>
      </c>
      <c r="Q4466" s="237" t="s">
        <v>3106</v>
      </c>
      <c r="R4466" s="237" t="s">
        <v>3294</v>
      </c>
      <c r="S4466" s="237" t="s">
        <v>3295</v>
      </c>
      <c r="T4466" s="237" t="s">
        <v>18711</v>
      </c>
      <c r="U4466" s="237" t="s">
        <v>18712</v>
      </c>
      <c r="V4466" s="237" t="s">
        <v>18643</v>
      </c>
      <c r="W4466" s="237"/>
      <c r="X4466" s="237"/>
      <c r="Y4466" s="237" t="s">
        <v>14887</v>
      </c>
      <c r="Z4466" s="237" t="s">
        <v>14888</v>
      </c>
      <c r="AA4466" s="237" t="str">
        <f t="shared" si="733"/>
        <v>ソウダンシエンセンター　リガアレ</v>
      </c>
      <c r="AB4466" s="237" t="s">
        <v>3131</v>
      </c>
      <c r="AC4466" s="237" t="str">
        <f t="shared" si="734"/>
        <v>989</v>
      </c>
      <c r="AD4466" s="237" t="str">
        <f t="shared" si="735"/>
        <v>2433</v>
      </c>
      <c r="AE4466" s="237" t="s">
        <v>3106</v>
      </c>
      <c r="AF4466" s="237" t="s">
        <v>18713</v>
      </c>
      <c r="AG4466" s="237" t="str">
        <f t="shared" si="736"/>
        <v>岩沼市藤波一丁目３－４９</v>
      </c>
      <c r="AH4466" s="237" t="s">
        <v>3295</v>
      </c>
      <c r="AI4466" s="237" t="s">
        <v>18711</v>
      </c>
      <c r="AJ4466" s="237" t="s">
        <v>260</v>
      </c>
    </row>
    <row r="4467" spans="1:36">
      <c r="A4467" s="237" t="str">
        <f t="shared" si="728"/>
        <v>0471200014障害児相談支援事業</v>
      </c>
      <c r="B4467" s="237" t="s">
        <v>3371</v>
      </c>
      <c r="C4467" s="237" t="s">
        <v>3372</v>
      </c>
      <c r="D4467" s="240" t="str">
        <f t="shared" si="729"/>
        <v>シャカイフクシホウジン　ケイセンカイ</v>
      </c>
      <c r="E4467" s="237" t="s">
        <v>3373</v>
      </c>
      <c r="F4467" s="237" t="str">
        <f t="shared" si="730"/>
        <v>987</v>
      </c>
      <c r="G4467" s="237" t="str">
        <f t="shared" si="731"/>
        <v>0511</v>
      </c>
      <c r="H4467" s="237" t="s">
        <v>3374</v>
      </c>
      <c r="I4467" s="237" t="str">
        <f t="shared" si="732"/>
        <v>登米市迫町佐沼字江合３－１６－２</v>
      </c>
      <c r="J4467" s="237" t="s">
        <v>3375</v>
      </c>
      <c r="K4467" s="237" t="s">
        <v>3376</v>
      </c>
      <c r="L4467" s="237" t="s">
        <v>248</v>
      </c>
      <c r="M4467" s="237" t="s">
        <v>3377</v>
      </c>
      <c r="N4467" s="237" t="s">
        <v>18714</v>
      </c>
      <c r="O4467" s="237" t="s">
        <v>14892</v>
      </c>
      <c r="P4467" s="237" t="s">
        <v>3587</v>
      </c>
      <c r="Q4467" s="237" t="s">
        <v>3368</v>
      </c>
      <c r="R4467" s="237" t="s">
        <v>3588</v>
      </c>
      <c r="S4467" s="237" t="s">
        <v>14894</v>
      </c>
      <c r="T4467" s="237" t="s">
        <v>14895</v>
      </c>
      <c r="U4467" s="237" t="s">
        <v>18715</v>
      </c>
      <c r="V4467" s="237" t="s">
        <v>18643</v>
      </c>
      <c r="W4467" s="237"/>
      <c r="X4467" s="237"/>
      <c r="Y4467" s="237" t="s">
        <v>18714</v>
      </c>
      <c r="Z4467" s="237" t="s">
        <v>14892</v>
      </c>
      <c r="AA4467" s="237" t="str">
        <f t="shared" si="733"/>
        <v>ジドウサポートセンター「バンビ」</v>
      </c>
      <c r="AB4467" s="237" t="s">
        <v>3587</v>
      </c>
      <c r="AC4467" s="237" t="str">
        <f t="shared" si="734"/>
        <v>987</v>
      </c>
      <c r="AD4467" s="237" t="str">
        <f t="shared" si="735"/>
        <v>0602</v>
      </c>
      <c r="AE4467" s="237" t="s">
        <v>3368</v>
      </c>
      <c r="AF4467" s="237" t="s">
        <v>3588</v>
      </c>
      <c r="AG4467" s="237" t="str">
        <f t="shared" si="736"/>
        <v>登米市中田町上沼字大柳１１７番地２</v>
      </c>
      <c r="AH4467" s="237" t="s">
        <v>14894</v>
      </c>
      <c r="AI4467" s="237" t="s">
        <v>14895</v>
      </c>
      <c r="AJ4467" s="237" t="s">
        <v>260</v>
      </c>
    </row>
    <row r="4468" spans="1:36">
      <c r="A4468" s="237" t="str">
        <f t="shared" si="728"/>
        <v>0471200022障害児相談支援事業</v>
      </c>
      <c r="B4468" s="237" t="s">
        <v>3371</v>
      </c>
      <c r="C4468" s="237" t="s">
        <v>3372</v>
      </c>
      <c r="D4468" s="240" t="str">
        <f t="shared" si="729"/>
        <v>シャカイフクシホウジン　ケイセンカイ</v>
      </c>
      <c r="E4468" s="237" t="s">
        <v>3373</v>
      </c>
      <c r="F4468" s="237" t="str">
        <f t="shared" si="730"/>
        <v>987</v>
      </c>
      <c r="G4468" s="237" t="str">
        <f t="shared" si="731"/>
        <v>0511</v>
      </c>
      <c r="H4468" s="237" t="s">
        <v>3374</v>
      </c>
      <c r="I4468" s="237" t="str">
        <f t="shared" si="732"/>
        <v>登米市迫町佐沼字江合３－１６－２</v>
      </c>
      <c r="J4468" s="237" t="s">
        <v>3375</v>
      </c>
      <c r="K4468" s="237" t="s">
        <v>3376</v>
      </c>
      <c r="L4468" s="237" t="s">
        <v>248</v>
      </c>
      <c r="M4468" s="237" t="s">
        <v>3377</v>
      </c>
      <c r="N4468" s="237" t="s">
        <v>14897</v>
      </c>
      <c r="O4468" s="237" t="s">
        <v>14898</v>
      </c>
      <c r="P4468" s="237" t="s">
        <v>3409</v>
      </c>
      <c r="Q4468" s="237" t="s">
        <v>3368</v>
      </c>
      <c r="R4468" s="237" t="s">
        <v>18716</v>
      </c>
      <c r="S4468" s="237" t="s">
        <v>3375</v>
      </c>
      <c r="T4468" s="237" t="s">
        <v>3376</v>
      </c>
      <c r="U4468" s="237" t="s">
        <v>18717</v>
      </c>
      <c r="V4468" s="237" t="s">
        <v>18643</v>
      </c>
      <c r="W4468" s="237"/>
      <c r="X4468" s="237"/>
      <c r="Y4468" s="237" t="s">
        <v>3371</v>
      </c>
      <c r="Z4468" s="237" t="s">
        <v>3372</v>
      </c>
      <c r="AA4468" s="237" t="str">
        <f t="shared" si="733"/>
        <v>シャカイフクシホウジン　ケイセンカイ</v>
      </c>
      <c r="AB4468" s="237" t="s">
        <v>3373</v>
      </c>
      <c r="AC4468" s="237" t="str">
        <f t="shared" si="734"/>
        <v>987</v>
      </c>
      <c r="AD4468" s="237" t="str">
        <f t="shared" si="735"/>
        <v>0511</v>
      </c>
      <c r="AE4468" s="237" t="s">
        <v>3368</v>
      </c>
      <c r="AF4468" s="237" t="s">
        <v>14899</v>
      </c>
      <c r="AG4468" s="237" t="str">
        <f t="shared" si="736"/>
        <v>登米市迫町佐沼字中江1丁目10-4</v>
      </c>
      <c r="AH4468" s="237" t="s">
        <v>14900</v>
      </c>
      <c r="AI4468" s="237" t="s">
        <v>14901</v>
      </c>
      <c r="AJ4468" s="237" t="s">
        <v>260</v>
      </c>
    </row>
    <row r="4469" spans="1:36">
      <c r="A4469" s="237" t="str">
        <f t="shared" si="728"/>
        <v>0471200105障害児相談支援事業</v>
      </c>
      <c r="B4469" s="237" t="s">
        <v>18654</v>
      </c>
      <c r="C4469" s="237" t="s">
        <v>18655</v>
      </c>
      <c r="D4469" s="240" t="str">
        <f t="shared" si="729"/>
        <v>イッパンシャダンホウジン　ツグカフエ</v>
      </c>
      <c r="E4469" s="237" t="s">
        <v>3373</v>
      </c>
      <c r="F4469" s="237" t="str">
        <f t="shared" si="730"/>
        <v>987</v>
      </c>
      <c r="G4469" s="237" t="str">
        <f t="shared" si="731"/>
        <v>0511</v>
      </c>
      <c r="H4469" s="237" t="s">
        <v>18656</v>
      </c>
      <c r="I4469" s="237" t="str">
        <f t="shared" si="732"/>
        <v>登米市迫町佐沼佐沼字錦１３０－１</v>
      </c>
      <c r="J4469" s="237" t="s">
        <v>18657</v>
      </c>
      <c r="K4469" s="237" t="s">
        <v>3652</v>
      </c>
      <c r="L4469" s="237" t="s">
        <v>901</v>
      </c>
      <c r="M4469" s="237" t="s">
        <v>3653</v>
      </c>
      <c r="N4469" s="237" t="s">
        <v>14923</v>
      </c>
      <c r="O4469" s="237" t="s">
        <v>18718</v>
      </c>
      <c r="P4469" s="237" t="s">
        <v>3373</v>
      </c>
      <c r="Q4469" s="237" t="s">
        <v>3368</v>
      </c>
      <c r="R4469" s="237" t="s">
        <v>18719</v>
      </c>
      <c r="S4469" s="237" t="s">
        <v>3651</v>
      </c>
      <c r="T4469" s="237" t="s">
        <v>3652</v>
      </c>
      <c r="U4469" s="237" t="s">
        <v>18720</v>
      </c>
      <c r="V4469" s="237" t="s">
        <v>18643</v>
      </c>
      <c r="W4469" s="237"/>
      <c r="X4469" s="237"/>
      <c r="Y4469" s="237" t="s">
        <v>14923</v>
      </c>
      <c r="Z4469" s="237" t="s">
        <v>18721</v>
      </c>
      <c r="AA4469" s="237" t="str">
        <f t="shared" si="733"/>
        <v>シテイトクテイテンショウガイジソウダンシエンジギョウショ　スパンフィリーングス　トメ</v>
      </c>
      <c r="AB4469" s="237" t="s">
        <v>3373</v>
      </c>
      <c r="AC4469" s="237" t="str">
        <f t="shared" si="734"/>
        <v>987</v>
      </c>
      <c r="AD4469" s="237" t="str">
        <f t="shared" si="735"/>
        <v>0511</v>
      </c>
      <c r="AE4469" s="237" t="s">
        <v>3368</v>
      </c>
      <c r="AF4469" s="237" t="s">
        <v>18719</v>
      </c>
      <c r="AG4469" s="237" t="str">
        <f t="shared" si="736"/>
        <v>登米市迫町佐沼字錦１３０－１</v>
      </c>
      <c r="AH4469" s="237" t="s">
        <v>3651</v>
      </c>
      <c r="AI4469" s="237" t="s">
        <v>3652</v>
      </c>
      <c r="AJ4469" s="237" t="s">
        <v>260</v>
      </c>
    </row>
    <row r="4470" spans="1:36">
      <c r="A4470" s="237" t="str">
        <f t="shared" si="728"/>
        <v>0471200121障害児相談支援事業</v>
      </c>
      <c r="B4470" s="237" t="s">
        <v>3699</v>
      </c>
      <c r="C4470" s="237" t="s">
        <v>3700</v>
      </c>
      <c r="D4470" s="240" t="str">
        <f t="shared" si="729"/>
        <v>カブシキガイシャ　アンソレイユ</v>
      </c>
      <c r="E4470" s="237" t="s">
        <v>3416</v>
      </c>
      <c r="F4470" s="237" t="str">
        <f t="shared" si="730"/>
        <v>987</v>
      </c>
      <c r="G4470" s="237" t="str">
        <f t="shared" si="731"/>
        <v>0401</v>
      </c>
      <c r="H4470" s="237" t="s">
        <v>16534</v>
      </c>
      <c r="I4470" s="237" t="str">
        <f t="shared" si="732"/>
        <v>登米市南方町山成１８９番地２</v>
      </c>
      <c r="J4470" s="237" t="s">
        <v>14929</v>
      </c>
      <c r="K4470" s="237" t="s">
        <v>3703</v>
      </c>
      <c r="L4470" s="237" t="s">
        <v>339</v>
      </c>
      <c r="M4470" s="237" t="s">
        <v>3704</v>
      </c>
      <c r="N4470" s="237" t="s">
        <v>14927</v>
      </c>
      <c r="O4470" s="237" t="s">
        <v>14928</v>
      </c>
      <c r="P4470" s="237" t="s">
        <v>3416</v>
      </c>
      <c r="Q4470" s="237" t="s">
        <v>3368</v>
      </c>
      <c r="R4470" s="237" t="s">
        <v>16534</v>
      </c>
      <c r="S4470" s="237" t="s">
        <v>14929</v>
      </c>
      <c r="T4470" s="237" t="s">
        <v>3703</v>
      </c>
      <c r="U4470" s="237" t="s">
        <v>18722</v>
      </c>
      <c r="V4470" s="237" t="s">
        <v>18643</v>
      </c>
      <c r="W4470" s="237"/>
      <c r="X4470" s="237"/>
      <c r="Y4470" s="237" t="s">
        <v>14927</v>
      </c>
      <c r="Z4470" s="237" t="s">
        <v>14928</v>
      </c>
      <c r="AA4470" s="237" t="str">
        <f t="shared" si="733"/>
        <v>ソウダンシエンサービス　アユミ</v>
      </c>
      <c r="AB4470" s="237" t="s">
        <v>3416</v>
      </c>
      <c r="AC4470" s="237" t="str">
        <f t="shared" si="734"/>
        <v>987</v>
      </c>
      <c r="AD4470" s="237" t="str">
        <f t="shared" si="735"/>
        <v>0401</v>
      </c>
      <c r="AE4470" s="237" t="s">
        <v>3368</v>
      </c>
      <c r="AF4470" s="237" t="s">
        <v>16534</v>
      </c>
      <c r="AG4470" s="237" t="str">
        <f t="shared" si="736"/>
        <v>登米市南方町山成１８９番地２</v>
      </c>
      <c r="AH4470" s="237" t="s">
        <v>14929</v>
      </c>
      <c r="AI4470" s="237" t="s">
        <v>3703</v>
      </c>
      <c r="AJ4470" s="237" t="s">
        <v>260</v>
      </c>
    </row>
    <row r="4471" spans="1:36">
      <c r="A4471" s="237" t="str">
        <f t="shared" si="728"/>
        <v>0471200238障害児相談支援事業</v>
      </c>
      <c r="B4471" s="237" t="s">
        <v>18723</v>
      </c>
      <c r="C4471" s="237" t="s">
        <v>18724</v>
      </c>
      <c r="D4471" s="240" t="str">
        <f t="shared" si="729"/>
        <v>イリョウホウジンアネハショウフウカイ</v>
      </c>
      <c r="E4471" s="237" t="s">
        <v>3496</v>
      </c>
      <c r="F4471" s="237" t="str">
        <f t="shared" si="730"/>
        <v>989</v>
      </c>
      <c r="G4471" s="237" t="str">
        <f t="shared" si="731"/>
        <v>4703</v>
      </c>
      <c r="H4471" s="237" t="s">
        <v>3497</v>
      </c>
      <c r="I4471" s="237" t="str">
        <f t="shared" si="732"/>
        <v>登米市石越町南郷字小谷地前２４５</v>
      </c>
      <c r="J4471" s="237" t="s">
        <v>3498</v>
      </c>
      <c r="K4471" s="237" t="s">
        <v>3499</v>
      </c>
      <c r="L4471" s="237" t="s">
        <v>248</v>
      </c>
      <c r="M4471" s="237" t="s">
        <v>18725</v>
      </c>
      <c r="N4471" s="237" t="s">
        <v>14931</v>
      </c>
      <c r="O4471" s="237" t="s">
        <v>14932</v>
      </c>
      <c r="P4471" s="237" t="s">
        <v>3496</v>
      </c>
      <c r="Q4471" s="237" t="s">
        <v>3368</v>
      </c>
      <c r="R4471" s="237" t="s">
        <v>3503</v>
      </c>
      <c r="S4471" s="237" t="s">
        <v>3504</v>
      </c>
      <c r="T4471" s="237" t="s">
        <v>3505</v>
      </c>
      <c r="U4471" s="237" t="s">
        <v>18726</v>
      </c>
      <c r="V4471" s="237" t="s">
        <v>18643</v>
      </c>
      <c r="W4471" s="237"/>
      <c r="X4471" s="237"/>
      <c r="Y4471" s="237" t="s">
        <v>14931</v>
      </c>
      <c r="Z4471" s="237" t="s">
        <v>14932</v>
      </c>
      <c r="AA4471" s="237" t="str">
        <f t="shared" si="733"/>
        <v>ポレポレ</v>
      </c>
      <c r="AB4471" s="237" t="s">
        <v>3496</v>
      </c>
      <c r="AC4471" s="237" t="str">
        <f t="shared" si="734"/>
        <v>989</v>
      </c>
      <c r="AD4471" s="237" t="str">
        <f t="shared" si="735"/>
        <v>4703</v>
      </c>
      <c r="AE4471" s="237" t="s">
        <v>3368</v>
      </c>
      <c r="AF4471" s="237" t="s">
        <v>3503</v>
      </c>
      <c r="AG4471" s="237" t="str">
        <f t="shared" si="736"/>
        <v>登米市石越町南郷字小谷地前１－１</v>
      </c>
      <c r="AH4471" s="237" t="s">
        <v>3504</v>
      </c>
      <c r="AI4471" s="237" t="s">
        <v>3505</v>
      </c>
      <c r="AJ4471" s="237" t="s">
        <v>332</v>
      </c>
    </row>
    <row r="4472" spans="1:36">
      <c r="A4472" s="237" t="str">
        <f t="shared" si="728"/>
        <v>0471200303障害児相談支援事業</v>
      </c>
      <c r="B4472" s="237" t="s">
        <v>3712</v>
      </c>
      <c r="C4472" s="237" t="s">
        <v>3713</v>
      </c>
      <c r="D4472" s="240" t="str">
        <f t="shared" si="729"/>
        <v>シャカイフクシホウジン　ハントクカイ</v>
      </c>
      <c r="E4472" s="237" t="s">
        <v>3423</v>
      </c>
      <c r="F4472" s="237" t="str">
        <f t="shared" si="730"/>
        <v>987</v>
      </c>
      <c r="G4472" s="237" t="str">
        <f t="shared" si="731"/>
        <v>0311</v>
      </c>
      <c r="H4472" s="237" t="s">
        <v>18727</v>
      </c>
      <c r="I4472" s="237" t="str">
        <f t="shared" si="732"/>
        <v>登米市米山町桜岡貝退井３４番地１</v>
      </c>
      <c r="J4472" s="237" t="s">
        <v>3425</v>
      </c>
      <c r="K4472" s="237" t="s">
        <v>3426</v>
      </c>
      <c r="L4472" s="237" t="s">
        <v>248</v>
      </c>
      <c r="M4472" s="237" t="s">
        <v>3715</v>
      </c>
      <c r="N4472" s="237" t="s">
        <v>14934</v>
      </c>
      <c r="O4472" s="237" t="s">
        <v>14935</v>
      </c>
      <c r="P4472" s="237" t="s">
        <v>3487</v>
      </c>
      <c r="Q4472" s="237" t="s">
        <v>3368</v>
      </c>
      <c r="R4472" s="237" t="s">
        <v>14936</v>
      </c>
      <c r="S4472" s="237" t="s">
        <v>3492</v>
      </c>
      <c r="T4472" s="237" t="s">
        <v>3493</v>
      </c>
      <c r="U4472" s="237" t="s">
        <v>18728</v>
      </c>
      <c r="V4472" s="237" t="s">
        <v>18643</v>
      </c>
      <c r="W4472" s="237"/>
      <c r="X4472" s="237"/>
      <c r="Y4472" s="237" t="s">
        <v>14934</v>
      </c>
      <c r="Z4472" s="237" t="s">
        <v>14935</v>
      </c>
      <c r="AA4472" s="237" t="str">
        <f t="shared" si="733"/>
        <v>フラット</v>
      </c>
      <c r="AB4472" s="237" t="s">
        <v>3487</v>
      </c>
      <c r="AC4472" s="237" t="str">
        <f t="shared" si="734"/>
        <v>987</v>
      </c>
      <c r="AD4472" s="237" t="str">
        <f t="shared" si="735"/>
        <v>0301</v>
      </c>
      <c r="AE4472" s="237" t="s">
        <v>3368</v>
      </c>
      <c r="AF4472" s="237" t="s">
        <v>14936</v>
      </c>
      <c r="AG4472" s="237" t="str">
        <f t="shared" si="736"/>
        <v>登米市米山町善王寺相ノ田１０１－１</v>
      </c>
      <c r="AH4472" s="237" t="s">
        <v>3492</v>
      </c>
      <c r="AI4472" s="237" t="s">
        <v>3493</v>
      </c>
      <c r="AJ4472" s="237" t="s">
        <v>260</v>
      </c>
    </row>
    <row r="4473" spans="1:36">
      <c r="A4473" s="237" t="str">
        <f t="shared" si="728"/>
        <v>0471300012障害児相談支援事業</v>
      </c>
      <c r="B4473" s="237" t="s">
        <v>3801</v>
      </c>
      <c r="C4473" s="237" t="s">
        <v>3802</v>
      </c>
      <c r="D4473" s="240" t="str">
        <f t="shared" si="729"/>
        <v>シャカイフクシホウジン　クリハラシュウホウカイ</v>
      </c>
      <c r="E4473" s="237" t="s">
        <v>3803</v>
      </c>
      <c r="F4473" s="237" t="str">
        <f t="shared" si="730"/>
        <v>989</v>
      </c>
      <c r="G4473" s="237" t="str">
        <f t="shared" si="731"/>
        <v>5173</v>
      </c>
      <c r="H4473" s="237" t="s">
        <v>3810</v>
      </c>
      <c r="I4473" s="237" t="str">
        <f t="shared" si="732"/>
        <v>栗原市金成梨崎道ノ上7-1</v>
      </c>
      <c r="J4473" s="237" t="s">
        <v>3805</v>
      </c>
      <c r="K4473" s="237" t="s">
        <v>3806</v>
      </c>
      <c r="L4473" s="237" t="s">
        <v>248</v>
      </c>
      <c r="M4473" s="237" t="s">
        <v>3807</v>
      </c>
      <c r="N4473" s="237" t="s">
        <v>14942</v>
      </c>
      <c r="O4473" s="237" t="s">
        <v>14943</v>
      </c>
      <c r="P4473" s="237" t="s">
        <v>4067</v>
      </c>
      <c r="Q4473" s="237" t="s">
        <v>3773</v>
      </c>
      <c r="R4473" s="237" t="s">
        <v>14944</v>
      </c>
      <c r="S4473" s="237" t="s">
        <v>14945</v>
      </c>
      <c r="T4473" s="237" t="s">
        <v>14946</v>
      </c>
      <c r="U4473" s="237" t="s">
        <v>18729</v>
      </c>
      <c r="V4473" s="237" t="s">
        <v>18643</v>
      </c>
      <c r="W4473" s="237"/>
      <c r="X4473" s="237"/>
      <c r="Y4473" s="237" t="s">
        <v>14942</v>
      </c>
      <c r="Z4473" s="237" t="s">
        <v>14943</v>
      </c>
      <c r="AA4473" s="237" t="str">
        <f t="shared" si="733"/>
        <v>ショウガイシャソウダンシエンセンターアライブ</v>
      </c>
      <c r="AB4473" s="237" t="s">
        <v>4067</v>
      </c>
      <c r="AC4473" s="237" t="str">
        <f t="shared" si="734"/>
        <v>987</v>
      </c>
      <c r="AD4473" s="237" t="str">
        <f t="shared" si="735"/>
        <v>2216</v>
      </c>
      <c r="AE4473" s="237" t="s">
        <v>3773</v>
      </c>
      <c r="AF4473" s="237" t="s">
        <v>14944</v>
      </c>
      <c r="AG4473" s="237" t="str">
        <f t="shared" si="736"/>
        <v>栗原市築館伊豆１丁目１番１２号</v>
      </c>
      <c r="AH4473" s="237" t="s">
        <v>14945</v>
      </c>
      <c r="AI4473" s="237" t="s">
        <v>14946</v>
      </c>
      <c r="AJ4473" s="237" t="s">
        <v>260</v>
      </c>
    </row>
    <row r="4474" spans="1:36">
      <c r="A4474" s="237" t="str">
        <f t="shared" si="728"/>
        <v>0471300020障害児相談支援事業</v>
      </c>
      <c r="B4474" s="237" t="s">
        <v>3940</v>
      </c>
      <c r="C4474" s="237" t="s">
        <v>3941</v>
      </c>
      <c r="D4474" s="240" t="str">
        <f t="shared" si="729"/>
        <v>カブシキガイシャソワンモンド</v>
      </c>
      <c r="E4474" s="237" t="s">
        <v>3942</v>
      </c>
      <c r="F4474" s="237" t="str">
        <f t="shared" si="730"/>
        <v>989</v>
      </c>
      <c r="G4474" s="237" t="str">
        <f t="shared" si="731"/>
        <v>6223</v>
      </c>
      <c r="H4474" s="237" t="s">
        <v>18730</v>
      </c>
      <c r="I4474" s="237" t="str">
        <f t="shared" si="732"/>
        <v>大崎市古川字上古川２７１番地</v>
      </c>
      <c r="J4474" s="237" t="s">
        <v>3944</v>
      </c>
      <c r="K4474" s="237" t="s">
        <v>3945</v>
      </c>
      <c r="L4474" s="237" t="s">
        <v>339</v>
      </c>
      <c r="M4474" s="237" t="s">
        <v>18731</v>
      </c>
      <c r="N4474" s="237" t="s">
        <v>14950</v>
      </c>
      <c r="O4474" s="237" t="s">
        <v>14951</v>
      </c>
      <c r="P4474" s="237" t="s">
        <v>3777</v>
      </c>
      <c r="Q4474" s="237" t="s">
        <v>3773</v>
      </c>
      <c r="R4474" s="237" t="s">
        <v>3949</v>
      </c>
      <c r="S4474" s="237" t="s">
        <v>3950</v>
      </c>
      <c r="T4474" s="237" t="s">
        <v>3951</v>
      </c>
      <c r="U4474" s="237" t="s">
        <v>18732</v>
      </c>
      <c r="V4474" s="237" t="s">
        <v>18643</v>
      </c>
      <c r="W4474" s="237"/>
      <c r="X4474" s="237"/>
      <c r="Y4474" s="237" t="s">
        <v>14950</v>
      </c>
      <c r="Z4474" s="237" t="s">
        <v>14951</v>
      </c>
      <c r="AA4474" s="237" t="str">
        <f t="shared" si="733"/>
        <v>ホワイトベアクリハラソウダンシエンセンター</v>
      </c>
      <c r="AB4474" s="237" t="s">
        <v>3777</v>
      </c>
      <c r="AC4474" s="237" t="str">
        <f t="shared" si="734"/>
        <v>987</v>
      </c>
      <c r="AD4474" s="237" t="str">
        <f t="shared" si="735"/>
        <v>2252</v>
      </c>
      <c r="AE4474" s="237" t="s">
        <v>3773</v>
      </c>
      <c r="AF4474" s="237" t="s">
        <v>3949</v>
      </c>
      <c r="AG4474" s="237" t="str">
        <f t="shared" si="736"/>
        <v>栗原市築館薬師３丁目２番１号</v>
      </c>
      <c r="AH4474" s="237" t="s">
        <v>3950</v>
      </c>
      <c r="AI4474" s="237" t="s">
        <v>3951</v>
      </c>
      <c r="AJ4474" s="237" t="s">
        <v>260</v>
      </c>
    </row>
    <row r="4475" spans="1:36">
      <c r="A4475" s="237" t="str">
        <f t="shared" si="728"/>
        <v>0471300434障害児相談支援事業</v>
      </c>
      <c r="B4475" s="237" t="s">
        <v>3926</v>
      </c>
      <c r="C4475" s="237" t="s">
        <v>3927</v>
      </c>
      <c r="D4475" s="240" t="str">
        <f t="shared" si="729"/>
        <v>シャカイフクシホウジンホウメイカイ</v>
      </c>
      <c r="E4475" s="237" t="s">
        <v>3928</v>
      </c>
      <c r="F4475" s="237" t="str">
        <f t="shared" si="730"/>
        <v>989</v>
      </c>
      <c r="G4475" s="237" t="str">
        <f t="shared" si="731"/>
        <v>5508</v>
      </c>
      <c r="H4475" s="237" t="s">
        <v>16573</v>
      </c>
      <c r="I4475" s="237" t="str">
        <f t="shared" si="732"/>
        <v>栗原市若柳武鎗字藤貫沢85</v>
      </c>
      <c r="J4475" s="237" t="s">
        <v>3930</v>
      </c>
      <c r="K4475" s="237" t="s">
        <v>3931</v>
      </c>
      <c r="L4475" s="237" t="s">
        <v>248</v>
      </c>
      <c r="M4475" s="237" t="s">
        <v>3932</v>
      </c>
      <c r="N4475" s="237" t="s">
        <v>14959</v>
      </c>
      <c r="O4475" s="237" t="s">
        <v>14960</v>
      </c>
      <c r="P4475" s="237" t="s">
        <v>3955</v>
      </c>
      <c r="Q4475" s="237" t="s">
        <v>3773</v>
      </c>
      <c r="R4475" s="237" t="s">
        <v>18733</v>
      </c>
      <c r="S4475" s="237" t="s">
        <v>14962</v>
      </c>
      <c r="T4475" s="237" t="s">
        <v>14963</v>
      </c>
      <c r="U4475" s="237" t="s">
        <v>18734</v>
      </c>
      <c r="V4475" s="237" t="s">
        <v>18643</v>
      </c>
      <c r="W4475" s="237"/>
      <c r="X4475" s="237"/>
      <c r="Y4475" s="237" t="s">
        <v>14959</v>
      </c>
      <c r="Z4475" s="237" t="s">
        <v>14960</v>
      </c>
      <c r="AA4475" s="237" t="str">
        <f t="shared" si="733"/>
        <v>ショウガイジ（シャ）ソウダンシエンジギョウショ　キボウ</v>
      </c>
      <c r="AB4475" s="237" t="s">
        <v>3955</v>
      </c>
      <c r="AC4475" s="237" t="str">
        <f t="shared" si="734"/>
        <v>989</v>
      </c>
      <c r="AD4475" s="237" t="str">
        <f t="shared" si="735"/>
        <v>5501</v>
      </c>
      <c r="AE4475" s="237" t="s">
        <v>3773</v>
      </c>
      <c r="AF4475" s="237" t="s">
        <v>18733</v>
      </c>
      <c r="AG4475" s="237" t="str">
        <f t="shared" si="736"/>
        <v>栗原市若柳字川北塚ノ根13番地</v>
      </c>
      <c r="AH4475" s="237" t="s">
        <v>14962</v>
      </c>
      <c r="AI4475" s="237" t="s">
        <v>14963</v>
      </c>
      <c r="AJ4475" s="237" t="s">
        <v>260</v>
      </c>
    </row>
    <row r="4476" spans="1:36">
      <c r="A4476" s="237" t="str">
        <f t="shared" si="728"/>
        <v>0471300442障害児相談支援事業</v>
      </c>
      <c r="B4476" s="237" t="s">
        <v>3773</v>
      </c>
      <c r="C4476" s="237" t="s">
        <v>4029</v>
      </c>
      <c r="D4476" s="240" t="str">
        <f t="shared" si="729"/>
        <v>クリハラシ</v>
      </c>
      <c r="E4476" s="237" t="s">
        <v>3777</v>
      </c>
      <c r="F4476" s="237" t="str">
        <f t="shared" si="730"/>
        <v>987</v>
      </c>
      <c r="G4476" s="237" t="str">
        <f t="shared" si="731"/>
        <v>2252</v>
      </c>
      <c r="H4476" s="237" t="s">
        <v>16565</v>
      </c>
      <c r="I4476" s="237" t="str">
        <f t="shared" si="732"/>
        <v>栗原市築館薬師1-7-1</v>
      </c>
      <c r="J4476" s="237" t="s">
        <v>14965</v>
      </c>
      <c r="K4476" s="237" t="s">
        <v>14966</v>
      </c>
      <c r="L4476" s="237" t="s">
        <v>4033</v>
      </c>
      <c r="M4476" s="237" t="s">
        <v>14967</v>
      </c>
      <c r="N4476" s="237" t="s">
        <v>14968</v>
      </c>
      <c r="O4476" s="237" t="s">
        <v>14969</v>
      </c>
      <c r="P4476" s="237" t="s">
        <v>3914</v>
      </c>
      <c r="Q4476" s="237" t="s">
        <v>3773</v>
      </c>
      <c r="R4476" s="237" t="s">
        <v>16571</v>
      </c>
      <c r="S4476" s="237" t="s">
        <v>14971</v>
      </c>
      <c r="T4476" s="237" t="s">
        <v>14971</v>
      </c>
      <c r="U4476" s="237" t="s">
        <v>18735</v>
      </c>
      <c r="V4476" s="237" t="s">
        <v>18643</v>
      </c>
      <c r="W4476" s="237"/>
      <c r="X4476" s="237"/>
      <c r="Y4476" s="237" t="s">
        <v>18736</v>
      </c>
      <c r="Z4476" s="237" t="s">
        <v>18737</v>
      </c>
      <c r="AA4476" s="237" t="str">
        <f t="shared" si="733"/>
        <v>クリハラシハゲマシガクエン</v>
      </c>
      <c r="AB4476" s="237" t="s">
        <v>3914</v>
      </c>
      <c r="AC4476" s="237" t="str">
        <f t="shared" si="734"/>
        <v>987</v>
      </c>
      <c r="AD4476" s="237" t="str">
        <f t="shared" si="735"/>
        <v>2251</v>
      </c>
      <c r="AE4476" s="237" t="s">
        <v>3773</v>
      </c>
      <c r="AF4476" s="237" t="s">
        <v>16571</v>
      </c>
      <c r="AG4476" s="237" t="str">
        <f t="shared" si="736"/>
        <v>栗原市築館藤木４－５３</v>
      </c>
      <c r="AH4476" s="237" t="s">
        <v>14971</v>
      </c>
      <c r="AI4476" s="237" t="s">
        <v>14971</v>
      </c>
      <c r="AJ4476" s="237" t="s">
        <v>260</v>
      </c>
    </row>
    <row r="4477" spans="1:36">
      <c r="A4477" s="237" t="str">
        <f t="shared" si="728"/>
        <v>0471300467障害児相談支援事業</v>
      </c>
      <c r="B4477" s="237" t="s">
        <v>4015</v>
      </c>
      <c r="C4477" s="237" t="s">
        <v>16596</v>
      </c>
      <c r="D4477" s="240" t="str">
        <f t="shared" si="729"/>
        <v>カブシキガイシャリツワ</v>
      </c>
      <c r="E4477" s="237" t="s">
        <v>3845</v>
      </c>
      <c r="F4477" s="237" t="str">
        <f t="shared" si="730"/>
        <v>989</v>
      </c>
      <c r="G4477" s="237" t="str">
        <f t="shared" si="731"/>
        <v>5301</v>
      </c>
      <c r="H4477" s="237" t="s">
        <v>16597</v>
      </c>
      <c r="I4477" s="237" t="str">
        <f t="shared" si="732"/>
        <v>栗原市栗駒岩ケ崎桐木沢66番地</v>
      </c>
      <c r="J4477" s="237" t="s">
        <v>16598</v>
      </c>
      <c r="K4477" s="237" t="s">
        <v>16599</v>
      </c>
      <c r="L4477" s="237" t="s">
        <v>339</v>
      </c>
      <c r="M4477" s="237" t="s">
        <v>4020</v>
      </c>
      <c r="N4477" s="237" t="s">
        <v>14978</v>
      </c>
      <c r="O4477" s="237" t="s">
        <v>14979</v>
      </c>
      <c r="P4477" s="237" t="s">
        <v>3845</v>
      </c>
      <c r="Q4477" s="237" t="s">
        <v>3773</v>
      </c>
      <c r="R4477" s="237" t="s">
        <v>14980</v>
      </c>
      <c r="S4477" s="237" t="s">
        <v>14981</v>
      </c>
      <c r="T4477" s="237" t="s">
        <v>14982</v>
      </c>
      <c r="U4477" s="237" t="s">
        <v>18738</v>
      </c>
      <c r="V4477" s="237" t="s">
        <v>18643</v>
      </c>
      <c r="W4477" s="237"/>
      <c r="X4477" s="237"/>
      <c r="Y4477" s="237" t="s">
        <v>14978</v>
      </c>
      <c r="Z4477" s="237" t="s">
        <v>14979</v>
      </c>
      <c r="AA4477" s="237" t="str">
        <f t="shared" si="733"/>
        <v>ソウダンシエンジギョウショ　リツワ</v>
      </c>
      <c r="AB4477" s="237" t="s">
        <v>3845</v>
      </c>
      <c r="AC4477" s="237" t="str">
        <f t="shared" si="734"/>
        <v>989</v>
      </c>
      <c r="AD4477" s="237" t="str">
        <f t="shared" si="735"/>
        <v>5301</v>
      </c>
      <c r="AE4477" s="237" t="s">
        <v>3773</v>
      </c>
      <c r="AF4477" s="237" t="s">
        <v>14980</v>
      </c>
      <c r="AG4477" s="237" t="str">
        <f t="shared" si="736"/>
        <v>栗原市栗駒岩ケ崎六日町２１番地２号</v>
      </c>
      <c r="AH4477" s="237" t="s">
        <v>14981</v>
      </c>
      <c r="AI4477" s="237" t="s">
        <v>14982</v>
      </c>
      <c r="AJ4477" s="237" t="s">
        <v>260</v>
      </c>
    </row>
    <row r="4478" spans="1:36">
      <c r="A4478" s="237" t="str">
        <f t="shared" si="728"/>
        <v>0471300475障害児相談支援事業</v>
      </c>
      <c r="B4478" s="237" t="s">
        <v>4045</v>
      </c>
      <c r="C4478" s="237" t="s">
        <v>4046</v>
      </c>
      <c r="D4478" s="240" t="str">
        <f t="shared" si="729"/>
        <v>カブシキガイシャドウジン</v>
      </c>
      <c r="E4478" s="237" t="s">
        <v>4047</v>
      </c>
      <c r="F4478" s="237" t="str">
        <f t="shared" si="730"/>
        <v>989</v>
      </c>
      <c r="G4478" s="237" t="str">
        <f t="shared" si="731"/>
        <v>5402</v>
      </c>
      <c r="H4478" s="237" t="s">
        <v>4048</v>
      </c>
      <c r="I4478" s="237" t="str">
        <f t="shared" si="732"/>
        <v>栗原市鶯沢南郷下日照75番地</v>
      </c>
      <c r="J4478" s="237" t="s">
        <v>16605</v>
      </c>
      <c r="K4478" s="237"/>
      <c r="L4478" s="237" t="s">
        <v>339</v>
      </c>
      <c r="M4478" s="237" t="s">
        <v>4050</v>
      </c>
      <c r="N4478" s="237" t="s">
        <v>4051</v>
      </c>
      <c r="O4478" s="237" t="s">
        <v>4052</v>
      </c>
      <c r="P4478" s="237" t="s">
        <v>4047</v>
      </c>
      <c r="Q4478" s="237" t="s">
        <v>3773</v>
      </c>
      <c r="R4478" s="237" t="s">
        <v>4053</v>
      </c>
      <c r="S4478" s="237" t="s">
        <v>16606</v>
      </c>
      <c r="T4478" s="237"/>
      <c r="U4478" s="237" t="s">
        <v>18739</v>
      </c>
      <c r="V4478" s="237" t="s">
        <v>18643</v>
      </c>
      <c r="W4478" s="237"/>
      <c r="X4478" s="237"/>
      <c r="Y4478" s="237" t="s">
        <v>14985</v>
      </c>
      <c r="Z4478" s="237" t="s">
        <v>18740</v>
      </c>
      <c r="AA4478" s="237" t="str">
        <f t="shared" si="733"/>
        <v>フウナノサト　ソウダンシエンジギョウショ</v>
      </c>
      <c r="AB4478" s="237" t="s">
        <v>4047</v>
      </c>
      <c r="AC4478" s="237" t="str">
        <f t="shared" si="734"/>
        <v>989</v>
      </c>
      <c r="AD4478" s="237" t="str">
        <f t="shared" si="735"/>
        <v>5402</v>
      </c>
      <c r="AE4478" s="237" t="s">
        <v>3773</v>
      </c>
      <c r="AF4478" s="237" t="s">
        <v>4053</v>
      </c>
      <c r="AG4478" s="237" t="str">
        <f t="shared" si="736"/>
        <v>栗原市鶯沢南郷下日照７５番地</v>
      </c>
      <c r="AH4478" s="237" t="s">
        <v>16606</v>
      </c>
      <c r="AI4478" s="237"/>
      <c r="AJ4478" s="237" t="s">
        <v>260</v>
      </c>
    </row>
    <row r="4479" spans="1:36">
      <c r="A4479" s="237" t="str">
        <f t="shared" si="728"/>
        <v>0471300483障害児相談支援事業</v>
      </c>
      <c r="B4479" s="237" t="s">
        <v>3775</v>
      </c>
      <c r="C4479" s="237" t="s">
        <v>3776</v>
      </c>
      <c r="D4479" s="240" t="str">
        <f t="shared" si="729"/>
        <v>シャカイフクシホウジンクリハラシシャカイフクシキョウギカイ</v>
      </c>
      <c r="E4479" s="237" t="s">
        <v>3777</v>
      </c>
      <c r="F4479" s="237" t="str">
        <f t="shared" si="730"/>
        <v>987</v>
      </c>
      <c r="G4479" s="237" t="str">
        <f t="shared" si="731"/>
        <v>2252</v>
      </c>
      <c r="H4479" s="237" t="s">
        <v>18741</v>
      </c>
      <c r="I4479" s="237" t="str">
        <f t="shared" si="732"/>
        <v>栗原市築館薬師３丁目６番２号</v>
      </c>
      <c r="J4479" s="237" t="s">
        <v>3779</v>
      </c>
      <c r="K4479" s="237" t="s">
        <v>3780</v>
      </c>
      <c r="L4479" s="237" t="s">
        <v>353</v>
      </c>
      <c r="M4479" s="237" t="s">
        <v>3781</v>
      </c>
      <c r="N4479" s="237" t="s">
        <v>14973</v>
      </c>
      <c r="O4479" s="237" t="s">
        <v>14974</v>
      </c>
      <c r="P4479" s="237" t="s">
        <v>3784</v>
      </c>
      <c r="Q4479" s="237" t="s">
        <v>3773</v>
      </c>
      <c r="R4479" s="237" t="s">
        <v>18742</v>
      </c>
      <c r="S4479" s="237" t="s">
        <v>18743</v>
      </c>
      <c r="T4479" s="237" t="s">
        <v>4084</v>
      </c>
      <c r="U4479" s="237" t="s">
        <v>18744</v>
      </c>
      <c r="V4479" s="237" t="s">
        <v>18643</v>
      </c>
      <c r="W4479" s="237"/>
      <c r="X4479" s="237"/>
      <c r="Y4479" s="237" t="s">
        <v>14973</v>
      </c>
      <c r="Z4479" s="237" t="s">
        <v>14974</v>
      </c>
      <c r="AA4479" s="237" t="str">
        <f t="shared" si="733"/>
        <v>シャカイフクシホウジンクリハラシシャカイフクシキョウギカイ　ソウダンシエンジギョウショ</v>
      </c>
      <c r="AB4479" s="237" t="s">
        <v>3784</v>
      </c>
      <c r="AC4479" s="237" t="str">
        <f t="shared" si="734"/>
        <v>987</v>
      </c>
      <c r="AD4479" s="237" t="str">
        <f t="shared" si="735"/>
        <v>2215</v>
      </c>
      <c r="AE4479" s="237" t="s">
        <v>3773</v>
      </c>
      <c r="AF4479" s="237" t="s">
        <v>18742</v>
      </c>
      <c r="AG4479" s="237" t="str">
        <f t="shared" si="736"/>
        <v>栗原市築館高田一丁目6番3－12号</v>
      </c>
      <c r="AH4479" s="237" t="s">
        <v>18743</v>
      </c>
      <c r="AI4479" s="237" t="s">
        <v>4084</v>
      </c>
      <c r="AJ4479" s="237" t="s">
        <v>260</v>
      </c>
    </row>
    <row r="4480" spans="1:36">
      <c r="A4480" s="237" t="str">
        <f t="shared" si="728"/>
        <v>0471400192障害児相談支援事業</v>
      </c>
      <c r="B4480" s="237" t="s">
        <v>446</v>
      </c>
      <c r="C4480" s="237" t="s">
        <v>447</v>
      </c>
      <c r="D4480" s="240" t="str">
        <f t="shared" si="729"/>
        <v>イリョウホウジンシャダンケンイクカイ</v>
      </c>
      <c r="E4480" s="237" t="s">
        <v>448</v>
      </c>
      <c r="F4480" s="237" t="str">
        <f t="shared" si="730"/>
        <v>174</v>
      </c>
      <c r="G4480" s="237" t="str">
        <f t="shared" si="731"/>
        <v>0075</v>
      </c>
      <c r="H4480" s="237" t="s">
        <v>18745</v>
      </c>
      <c r="I4480" s="237" t="str">
        <f t="shared" si="732"/>
        <v>東京都板橋区桜川二丁目１９番１号</v>
      </c>
      <c r="J4480" s="237" t="s">
        <v>450</v>
      </c>
      <c r="K4480" s="237" t="s">
        <v>451</v>
      </c>
      <c r="L4480" s="237" t="s">
        <v>248</v>
      </c>
      <c r="M4480" s="237" t="s">
        <v>18746</v>
      </c>
      <c r="N4480" s="237" t="s">
        <v>18747</v>
      </c>
      <c r="O4480" s="237" t="s">
        <v>18748</v>
      </c>
      <c r="P4480" s="237" t="s">
        <v>4161</v>
      </c>
      <c r="Q4480" s="237" t="s">
        <v>4105</v>
      </c>
      <c r="R4480" s="237" t="s">
        <v>4206</v>
      </c>
      <c r="S4480" s="237" t="s">
        <v>14999</v>
      </c>
      <c r="T4480" s="237" t="s">
        <v>4208</v>
      </c>
      <c r="U4480" s="237" t="s">
        <v>18749</v>
      </c>
      <c r="V4480" s="237" t="s">
        <v>18643</v>
      </c>
      <c r="W4480" s="237"/>
      <c r="X4480" s="237"/>
      <c r="Y4480" s="237" t="s">
        <v>18747</v>
      </c>
      <c r="Z4480" s="237" t="s">
        <v>18748</v>
      </c>
      <c r="AA4480" s="237" t="str">
        <f t="shared" si="733"/>
        <v>イリョウホウジンシャダンケンイクカイ　ヒマワリデイサービスセンター</v>
      </c>
      <c r="AB4480" s="237" t="s">
        <v>4161</v>
      </c>
      <c r="AC4480" s="237" t="str">
        <f t="shared" si="734"/>
        <v>981</v>
      </c>
      <c r="AD4480" s="237" t="str">
        <f t="shared" si="735"/>
        <v>0501</v>
      </c>
      <c r="AE4480" s="237" t="s">
        <v>4105</v>
      </c>
      <c r="AF4480" s="237" t="s">
        <v>4206</v>
      </c>
      <c r="AG4480" s="237" t="str">
        <f t="shared" si="736"/>
        <v>東松島市赤井字八反谷地１００番地５</v>
      </c>
      <c r="AH4480" s="237" t="s">
        <v>14999</v>
      </c>
      <c r="AI4480" s="237" t="s">
        <v>4208</v>
      </c>
      <c r="AJ4480" s="237" t="s">
        <v>260</v>
      </c>
    </row>
    <row r="4481" spans="1:36">
      <c r="A4481" s="237" t="str">
        <f t="shared" si="728"/>
        <v>0471400200障害児相談支援事業</v>
      </c>
      <c r="B4481" s="237" t="s">
        <v>4095</v>
      </c>
      <c r="C4481" s="237" t="s">
        <v>16625</v>
      </c>
      <c r="D4481" s="240" t="str">
        <f t="shared" si="729"/>
        <v>シャカイフクシホウジンヤモトアイイクカイ</v>
      </c>
      <c r="E4481" s="237" t="s">
        <v>4097</v>
      </c>
      <c r="F4481" s="237" t="str">
        <f t="shared" si="730"/>
        <v>981</v>
      </c>
      <c r="G4481" s="237" t="str">
        <f t="shared" si="731"/>
        <v>0505</v>
      </c>
      <c r="H4481" s="237" t="s">
        <v>4131</v>
      </c>
      <c r="I4481" s="237" t="str">
        <f t="shared" si="732"/>
        <v>東松島市大塩字逆川２２－５５</v>
      </c>
      <c r="J4481" s="237" t="s">
        <v>4099</v>
      </c>
      <c r="K4481" s="237" t="s">
        <v>4100</v>
      </c>
      <c r="L4481" s="237" t="s">
        <v>248</v>
      </c>
      <c r="M4481" s="237" t="s">
        <v>16626</v>
      </c>
      <c r="N4481" s="237" t="s">
        <v>14988</v>
      </c>
      <c r="O4481" s="237" t="s">
        <v>14989</v>
      </c>
      <c r="P4481" s="237" t="s">
        <v>4104</v>
      </c>
      <c r="Q4481" s="237" t="s">
        <v>4105</v>
      </c>
      <c r="R4481" s="237" t="s">
        <v>15003</v>
      </c>
      <c r="S4481" s="237" t="s">
        <v>14991</v>
      </c>
      <c r="T4481" s="237" t="s">
        <v>14992</v>
      </c>
      <c r="U4481" s="237" t="s">
        <v>18750</v>
      </c>
      <c r="V4481" s="237" t="s">
        <v>18643</v>
      </c>
      <c r="W4481" s="237"/>
      <c r="X4481" s="237"/>
      <c r="Y4481" s="237" t="s">
        <v>14988</v>
      </c>
      <c r="Z4481" s="237" t="s">
        <v>14989</v>
      </c>
      <c r="AA4481" s="237" t="str">
        <f t="shared" si="733"/>
        <v>ヒガシマツシマチイキカツドウシエンセンターカノン</v>
      </c>
      <c r="AB4481" s="237" t="s">
        <v>4104</v>
      </c>
      <c r="AC4481" s="237" t="str">
        <f t="shared" si="734"/>
        <v>981</v>
      </c>
      <c r="AD4481" s="237" t="str">
        <f t="shared" si="735"/>
        <v>0503</v>
      </c>
      <c r="AE4481" s="237" t="s">
        <v>4105</v>
      </c>
      <c r="AF4481" s="237" t="s">
        <v>15003</v>
      </c>
      <c r="AG4481" s="237" t="str">
        <f t="shared" si="736"/>
        <v>東松島市矢本字河戸３４２－２</v>
      </c>
      <c r="AH4481" s="237" t="s">
        <v>14991</v>
      </c>
      <c r="AI4481" s="237" t="s">
        <v>14992</v>
      </c>
      <c r="AJ4481" s="237" t="s">
        <v>260</v>
      </c>
    </row>
    <row r="4482" spans="1:36">
      <c r="A4482" s="237" t="str">
        <f t="shared" si="728"/>
        <v>0471400309障害児相談支援事業</v>
      </c>
      <c r="B4482" s="237" t="s">
        <v>4095</v>
      </c>
      <c r="C4482" s="237" t="s">
        <v>16625</v>
      </c>
      <c r="D4482" s="240" t="str">
        <f t="shared" si="729"/>
        <v>シャカイフクシホウジンヤモトアイイクカイ</v>
      </c>
      <c r="E4482" s="237" t="s">
        <v>4097</v>
      </c>
      <c r="F4482" s="237" t="str">
        <f t="shared" si="730"/>
        <v>981</v>
      </c>
      <c r="G4482" s="237" t="str">
        <f t="shared" si="731"/>
        <v>0505</v>
      </c>
      <c r="H4482" s="237" t="s">
        <v>4131</v>
      </c>
      <c r="I4482" s="237" t="str">
        <f t="shared" si="732"/>
        <v>東松島市大塩字逆川２２－５５</v>
      </c>
      <c r="J4482" s="237" t="s">
        <v>4099</v>
      </c>
      <c r="K4482" s="237" t="s">
        <v>4100</v>
      </c>
      <c r="L4482" s="237" t="s">
        <v>248</v>
      </c>
      <c r="M4482" s="237" t="s">
        <v>16626</v>
      </c>
      <c r="N4482" s="237" t="s">
        <v>15007</v>
      </c>
      <c r="O4482" s="237" t="s">
        <v>15008</v>
      </c>
      <c r="P4482" s="237" t="s">
        <v>4104</v>
      </c>
      <c r="Q4482" s="237" t="s">
        <v>4105</v>
      </c>
      <c r="R4482" s="237" t="s">
        <v>15009</v>
      </c>
      <c r="S4482" s="237" t="s">
        <v>4245</v>
      </c>
      <c r="T4482" s="237" t="s">
        <v>4246</v>
      </c>
      <c r="U4482" s="237" t="s">
        <v>18751</v>
      </c>
      <c r="V4482" s="237" t="s">
        <v>18643</v>
      </c>
      <c r="W4482" s="237"/>
      <c r="X4482" s="237"/>
      <c r="Y4482" s="237" t="s">
        <v>15007</v>
      </c>
      <c r="Z4482" s="237" t="s">
        <v>15008</v>
      </c>
      <c r="AA4482" s="237" t="str">
        <f t="shared" si="733"/>
        <v>ショウガイジソウダンシエンセンター　サポート　コドモノヒロバ</v>
      </c>
      <c r="AB4482" s="237" t="s">
        <v>4104</v>
      </c>
      <c r="AC4482" s="237" t="str">
        <f t="shared" si="734"/>
        <v>981</v>
      </c>
      <c r="AD4482" s="237" t="str">
        <f t="shared" si="735"/>
        <v>0503</v>
      </c>
      <c r="AE4482" s="237" t="s">
        <v>4105</v>
      </c>
      <c r="AF4482" s="237" t="s">
        <v>15009</v>
      </c>
      <c r="AG4482" s="237" t="str">
        <f t="shared" si="736"/>
        <v>東松島市矢本字道地浦139-1</v>
      </c>
      <c r="AH4482" s="237" t="s">
        <v>4245</v>
      </c>
      <c r="AI4482" s="237" t="s">
        <v>4246</v>
      </c>
      <c r="AJ4482" s="237" t="s">
        <v>260</v>
      </c>
    </row>
    <row r="4483" spans="1:36">
      <c r="A4483" s="237" t="str">
        <f t="shared" si="728"/>
        <v>0471400317障害児相談支援事業</v>
      </c>
      <c r="B4483" s="237" t="s">
        <v>14647</v>
      </c>
      <c r="C4483" s="237" t="s">
        <v>14648</v>
      </c>
      <c r="D4483" s="240" t="str">
        <f t="shared" si="729"/>
        <v>イッパンシャダンホウジン　シンワカイ</v>
      </c>
      <c r="E4483" s="237" t="s">
        <v>283</v>
      </c>
      <c r="F4483" s="237" t="str">
        <f t="shared" si="730"/>
        <v>986</v>
      </c>
      <c r="G4483" s="237" t="str">
        <f t="shared" si="731"/>
        <v>0861</v>
      </c>
      <c r="H4483" s="237" t="s">
        <v>14649</v>
      </c>
      <c r="I4483" s="237" t="str">
        <f t="shared" si="732"/>
        <v>石巻市蛇田字新谷地前９７番地７</v>
      </c>
      <c r="J4483" s="237" t="s">
        <v>14650</v>
      </c>
      <c r="K4483" s="237" t="s">
        <v>14650</v>
      </c>
      <c r="L4483" s="237" t="s">
        <v>901</v>
      </c>
      <c r="M4483" s="237" t="s">
        <v>14651</v>
      </c>
      <c r="N4483" s="237" t="s">
        <v>15011</v>
      </c>
      <c r="O4483" s="237" t="s">
        <v>15012</v>
      </c>
      <c r="P4483" s="237" t="s">
        <v>4161</v>
      </c>
      <c r="Q4483" s="237" t="s">
        <v>4105</v>
      </c>
      <c r="R4483" s="237" t="s">
        <v>15013</v>
      </c>
      <c r="S4483" s="237" t="s">
        <v>15014</v>
      </c>
      <c r="T4483" s="237" t="s">
        <v>15015</v>
      </c>
      <c r="U4483" s="237" t="s">
        <v>18752</v>
      </c>
      <c r="V4483" s="237" t="s">
        <v>18643</v>
      </c>
      <c r="W4483" s="237"/>
      <c r="X4483" s="237"/>
      <c r="Y4483" s="237" t="s">
        <v>15011</v>
      </c>
      <c r="Z4483" s="237" t="s">
        <v>15012</v>
      </c>
      <c r="AA4483" s="237" t="str">
        <f t="shared" si="733"/>
        <v>イッパンシャダンホウジンシンワカイ　ショウガイシャソウダンシエンジギョウショ「トモ」</v>
      </c>
      <c r="AB4483" s="237" t="s">
        <v>4161</v>
      </c>
      <c r="AC4483" s="237" t="str">
        <f t="shared" si="734"/>
        <v>981</v>
      </c>
      <c r="AD4483" s="237" t="str">
        <f t="shared" si="735"/>
        <v>0501</v>
      </c>
      <c r="AE4483" s="237" t="s">
        <v>4105</v>
      </c>
      <c r="AF4483" s="237" t="s">
        <v>15013</v>
      </c>
      <c r="AG4483" s="237" t="str">
        <f t="shared" si="736"/>
        <v>東松島市赤井字新川前26番地13ファミール赤井103号</v>
      </c>
      <c r="AH4483" s="237" t="s">
        <v>15014</v>
      </c>
      <c r="AI4483" s="237" t="s">
        <v>15015</v>
      </c>
      <c r="AJ4483" s="237" t="s">
        <v>260</v>
      </c>
    </row>
    <row r="4484" spans="1:36">
      <c r="A4484" s="237" t="str">
        <f t="shared" si="728"/>
        <v>0471500017障害児相談支援事業</v>
      </c>
      <c r="B4484" s="237" t="s">
        <v>3096</v>
      </c>
      <c r="C4484" s="237" t="s">
        <v>3097</v>
      </c>
      <c r="D4484" s="240" t="str">
        <f t="shared" si="729"/>
        <v>シャカイフクシホウジンミヤギケンシャカイフクシキョウギカイ</v>
      </c>
      <c r="E4484" s="237" t="s">
        <v>3098</v>
      </c>
      <c r="F4484" s="237" t="str">
        <f t="shared" si="730"/>
        <v>980</v>
      </c>
      <c r="G4484" s="237" t="str">
        <f t="shared" si="731"/>
        <v>0011</v>
      </c>
      <c r="H4484" s="237" t="s">
        <v>12280</v>
      </c>
      <c r="I4484" s="237" t="str">
        <f t="shared" si="732"/>
        <v>仙台市青葉区上杉一丁目２－３</v>
      </c>
      <c r="J4484" s="237" t="s">
        <v>3100</v>
      </c>
      <c r="K4484" s="237" t="s">
        <v>3101</v>
      </c>
      <c r="L4484" s="237" t="s">
        <v>353</v>
      </c>
      <c r="M4484" s="237" t="s">
        <v>3102</v>
      </c>
      <c r="N4484" s="237" t="s">
        <v>18753</v>
      </c>
      <c r="O4484" s="237" t="s">
        <v>18754</v>
      </c>
      <c r="P4484" s="237" t="s">
        <v>4825</v>
      </c>
      <c r="Q4484" s="237" t="s">
        <v>4301</v>
      </c>
      <c r="R4484" s="237" t="s">
        <v>18755</v>
      </c>
      <c r="S4484" s="237" t="s">
        <v>15029</v>
      </c>
      <c r="T4484" s="237" t="s">
        <v>13605</v>
      </c>
      <c r="U4484" s="237" t="s">
        <v>18756</v>
      </c>
      <c r="V4484" s="237" t="s">
        <v>18643</v>
      </c>
      <c r="W4484" s="237"/>
      <c r="X4484" s="237"/>
      <c r="Y4484" s="237" t="s">
        <v>18753</v>
      </c>
      <c r="Z4484" s="237" t="s">
        <v>18754</v>
      </c>
      <c r="AA4484" s="237" t="str">
        <f t="shared" si="733"/>
        <v>チイキソウダンシエンセンター　トキヤ</v>
      </c>
      <c r="AB4484" s="237" t="s">
        <v>4825</v>
      </c>
      <c r="AC4484" s="237" t="str">
        <f t="shared" si="734"/>
        <v>989</v>
      </c>
      <c r="AD4484" s="237" t="str">
        <f t="shared" si="735"/>
        <v>6162</v>
      </c>
      <c r="AE4484" s="237" t="s">
        <v>4301</v>
      </c>
      <c r="AF4484" s="237" t="s">
        <v>18755</v>
      </c>
      <c r="AG4484" s="237" t="str">
        <f t="shared" si="736"/>
        <v>大崎市古川駅前大通１－５－１８　ふるさとプラザ２階</v>
      </c>
      <c r="AH4484" s="237" t="s">
        <v>15029</v>
      </c>
      <c r="AI4484" s="237" t="s">
        <v>13605</v>
      </c>
      <c r="AJ4484" s="237" t="s">
        <v>332</v>
      </c>
    </row>
    <row r="4485" spans="1:36">
      <c r="A4485" s="237" t="str">
        <f t="shared" si="728"/>
        <v>0471500025障害児相談支援事業</v>
      </c>
      <c r="B4485" s="237" t="s">
        <v>4318</v>
      </c>
      <c r="C4485" s="237" t="s">
        <v>16675</v>
      </c>
      <c r="D4485" s="240" t="str">
        <f t="shared" si="729"/>
        <v>シャカイフクシホウジンオオサキセイシンカイ</v>
      </c>
      <c r="E4485" s="237" t="s">
        <v>4320</v>
      </c>
      <c r="F4485" s="237" t="str">
        <f t="shared" si="730"/>
        <v>989</v>
      </c>
      <c r="G4485" s="237" t="str">
        <f t="shared" si="731"/>
        <v>6251</v>
      </c>
      <c r="H4485" s="237" t="s">
        <v>16676</v>
      </c>
      <c r="I4485" s="237" t="str">
        <f t="shared" si="732"/>
        <v>大崎市古川小野字嵐山１－１０</v>
      </c>
      <c r="J4485" s="237" t="s">
        <v>4322</v>
      </c>
      <c r="K4485" s="237" t="s">
        <v>4323</v>
      </c>
      <c r="L4485" s="237" t="s">
        <v>248</v>
      </c>
      <c r="M4485" s="237" t="s">
        <v>16677</v>
      </c>
      <c r="N4485" s="237" t="s">
        <v>15031</v>
      </c>
      <c r="O4485" s="237" t="s">
        <v>15032</v>
      </c>
      <c r="P4485" s="237" t="s">
        <v>4825</v>
      </c>
      <c r="Q4485" s="237" t="s">
        <v>4301</v>
      </c>
      <c r="R4485" s="237" t="s">
        <v>18757</v>
      </c>
      <c r="S4485" s="237" t="s">
        <v>15024</v>
      </c>
      <c r="T4485" s="237" t="s">
        <v>15034</v>
      </c>
      <c r="U4485" s="237" t="s">
        <v>18758</v>
      </c>
      <c r="V4485" s="237" t="s">
        <v>18643</v>
      </c>
      <c r="W4485" s="237"/>
      <c r="X4485" s="237"/>
      <c r="Y4485" s="237" t="s">
        <v>15031</v>
      </c>
      <c r="Z4485" s="237" t="s">
        <v>15032</v>
      </c>
      <c r="AA4485" s="237" t="str">
        <f t="shared" si="733"/>
        <v>オオサキチイキソウダンシエンセンター　サテラ</v>
      </c>
      <c r="AB4485" s="237" t="s">
        <v>4825</v>
      </c>
      <c r="AC4485" s="237" t="str">
        <f t="shared" si="734"/>
        <v>989</v>
      </c>
      <c r="AD4485" s="237" t="str">
        <f t="shared" si="735"/>
        <v>6162</v>
      </c>
      <c r="AE4485" s="237" t="s">
        <v>4301</v>
      </c>
      <c r="AF4485" s="237" t="s">
        <v>18757</v>
      </c>
      <c r="AG4485" s="237" t="str">
        <f t="shared" si="736"/>
        <v>大崎市古川駅前大通１－５－１８　ふるさとプラザ１階</v>
      </c>
      <c r="AH4485" s="237" t="s">
        <v>15024</v>
      </c>
      <c r="AI4485" s="237" t="s">
        <v>15034</v>
      </c>
      <c r="AJ4485" s="237" t="s">
        <v>260</v>
      </c>
    </row>
    <row r="4486" spans="1:36">
      <c r="A4486" s="237" t="str">
        <f t="shared" si="728"/>
        <v>0471500033障害児相談支援事業</v>
      </c>
      <c r="B4486" s="237" t="s">
        <v>15047</v>
      </c>
      <c r="C4486" s="237" t="s">
        <v>15048</v>
      </c>
      <c r="D4486" s="240" t="str">
        <f t="shared" si="729"/>
        <v>カブシキガイシャファースト・ケア</v>
      </c>
      <c r="E4486" s="237" t="s">
        <v>15049</v>
      </c>
      <c r="F4486" s="237" t="str">
        <f t="shared" si="730"/>
        <v>988</v>
      </c>
      <c r="G4486" s="237" t="str">
        <f t="shared" si="731"/>
        <v>0051</v>
      </c>
      <c r="H4486" s="237" t="s">
        <v>15050</v>
      </c>
      <c r="I4486" s="237" t="str">
        <f t="shared" si="732"/>
        <v>気仙沼市常楽２０３番地の２</v>
      </c>
      <c r="J4486" s="237" t="s">
        <v>15051</v>
      </c>
      <c r="K4486" s="237" t="s">
        <v>15052</v>
      </c>
      <c r="L4486" s="237" t="s">
        <v>339</v>
      </c>
      <c r="M4486" s="237" t="s">
        <v>15053</v>
      </c>
      <c r="N4486" s="237" t="s">
        <v>15054</v>
      </c>
      <c r="O4486" s="237" t="s">
        <v>15055</v>
      </c>
      <c r="P4486" s="237" t="s">
        <v>4861</v>
      </c>
      <c r="Q4486" s="237" t="s">
        <v>4301</v>
      </c>
      <c r="R4486" s="237" t="s">
        <v>18759</v>
      </c>
      <c r="S4486" s="237" t="s">
        <v>15057</v>
      </c>
      <c r="T4486" s="237" t="s">
        <v>15058</v>
      </c>
      <c r="U4486" s="237" t="s">
        <v>18760</v>
      </c>
      <c r="V4486" s="237" t="s">
        <v>18643</v>
      </c>
      <c r="W4486" s="237"/>
      <c r="X4486" s="237"/>
      <c r="Y4486" s="237" t="s">
        <v>15054</v>
      </c>
      <c r="Z4486" s="237" t="s">
        <v>15055</v>
      </c>
      <c r="AA4486" s="237" t="str">
        <f t="shared" si="733"/>
        <v>アンシンカンケアプランセンター</v>
      </c>
      <c r="AB4486" s="237" t="s">
        <v>4745</v>
      </c>
      <c r="AC4486" s="237" t="str">
        <f t="shared" si="734"/>
        <v>989</v>
      </c>
      <c r="AD4486" s="237" t="str">
        <f t="shared" si="735"/>
        <v>6101</v>
      </c>
      <c r="AE4486" s="237" t="s">
        <v>4301</v>
      </c>
      <c r="AF4486" s="237" t="s">
        <v>18761</v>
      </c>
      <c r="AG4486" s="237" t="str">
        <f t="shared" si="736"/>
        <v>大崎市古川福浦一丁目１番２４号　ポロロッカ１０１号室</v>
      </c>
      <c r="AH4486" s="237" t="s">
        <v>18762</v>
      </c>
      <c r="AI4486" s="237" t="s">
        <v>18763</v>
      </c>
      <c r="AJ4486" s="237" t="s">
        <v>261</v>
      </c>
    </row>
    <row r="4487" spans="1:36">
      <c r="A4487" s="237" t="str">
        <f t="shared" si="728"/>
        <v>0471500041障害児相談支援事業</v>
      </c>
      <c r="B4487" s="237" t="s">
        <v>4318</v>
      </c>
      <c r="C4487" s="237" t="s">
        <v>16675</v>
      </c>
      <c r="D4487" s="240" t="str">
        <f t="shared" si="729"/>
        <v>シャカイフクシホウジンオオサキセイシンカイ</v>
      </c>
      <c r="E4487" s="237" t="s">
        <v>4320</v>
      </c>
      <c r="F4487" s="237" t="str">
        <f t="shared" si="730"/>
        <v>989</v>
      </c>
      <c r="G4487" s="237" t="str">
        <f t="shared" si="731"/>
        <v>6251</v>
      </c>
      <c r="H4487" s="237" t="s">
        <v>16676</v>
      </c>
      <c r="I4487" s="237" t="str">
        <f t="shared" si="732"/>
        <v>大崎市古川小野字嵐山１－１０</v>
      </c>
      <c r="J4487" s="237" t="s">
        <v>4322</v>
      </c>
      <c r="K4487" s="237" t="s">
        <v>4323</v>
      </c>
      <c r="L4487" s="237" t="s">
        <v>248</v>
      </c>
      <c r="M4487" s="237" t="s">
        <v>16677</v>
      </c>
      <c r="N4487" s="237" t="s">
        <v>15060</v>
      </c>
      <c r="O4487" s="237" t="s">
        <v>15061</v>
      </c>
      <c r="P4487" s="237" t="s">
        <v>4354</v>
      </c>
      <c r="Q4487" s="237" t="s">
        <v>4301</v>
      </c>
      <c r="R4487" s="237" t="s">
        <v>15062</v>
      </c>
      <c r="S4487" s="237" t="s">
        <v>4362</v>
      </c>
      <c r="T4487" s="237" t="s">
        <v>4363</v>
      </c>
      <c r="U4487" s="237" t="s">
        <v>18764</v>
      </c>
      <c r="V4487" s="237" t="s">
        <v>18643</v>
      </c>
      <c r="W4487" s="237"/>
      <c r="X4487" s="237"/>
      <c r="Y4487" s="237" t="s">
        <v>15060</v>
      </c>
      <c r="Z4487" s="237" t="s">
        <v>15061</v>
      </c>
      <c r="AA4487" s="237" t="str">
        <f t="shared" si="733"/>
        <v>ソウダンシエンジギョウショ　ポンテ</v>
      </c>
      <c r="AB4487" s="237" t="s">
        <v>4354</v>
      </c>
      <c r="AC4487" s="237" t="str">
        <f t="shared" si="734"/>
        <v>989</v>
      </c>
      <c r="AD4487" s="237" t="str">
        <f t="shared" si="735"/>
        <v>6321</v>
      </c>
      <c r="AE4487" s="237" t="s">
        <v>4301</v>
      </c>
      <c r="AF4487" s="237" t="s">
        <v>15062</v>
      </c>
      <c r="AG4487" s="237" t="str">
        <f t="shared" si="736"/>
        <v>大崎市三本木字善並田１１５－１</v>
      </c>
      <c r="AH4487" s="237" t="s">
        <v>4362</v>
      </c>
      <c r="AI4487" s="237" t="s">
        <v>4363</v>
      </c>
      <c r="AJ4487" s="237" t="s">
        <v>260</v>
      </c>
    </row>
    <row r="4488" spans="1:36">
      <c r="A4488" s="237" t="str">
        <f t="shared" si="728"/>
        <v>0471500058障害児相談支援事業</v>
      </c>
      <c r="B4488" s="237" t="s">
        <v>15064</v>
      </c>
      <c r="C4488" s="237" t="s">
        <v>15065</v>
      </c>
      <c r="D4488" s="240" t="str">
        <f t="shared" si="729"/>
        <v>オオサキチイキコウイキギョウセイジムクミアイ</v>
      </c>
      <c r="E4488" s="237" t="s">
        <v>4868</v>
      </c>
      <c r="F4488" s="237" t="str">
        <f t="shared" si="730"/>
        <v>989</v>
      </c>
      <c r="G4488" s="237" t="str">
        <f t="shared" si="731"/>
        <v>6174</v>
      </c>
      <c r="H4488" s="237" t="s">
        <v>16657</v>
      </c>
      <c r="I4488" s="237" t="str">
        <f t="shared" si="732"/>
        <v>大崎市古川千手寺町二丁目５－２０</v>
      </c>
      <c r="J4488" s="237" t="s">
        <v>15068</v>
      </c>
      <c r="K4488" s="237" t="s">
        <v>15069</v>
      </c>
      <c r="L4488" s="237" t="s">
        <v>16658</v>
      </c>
      <c r="M4488" s="237" t="s">
        <v>16659</v>
      </c>
      <c r="N4488" s="237" t="s">
        <v>15071</v>
      </c>
      <c r="O4488" s="237" t="s">
        <v>15072</v>
      </c>
      <c r="P4488" s="237" t="s">
        <v>15073</v>
      </c>
      <c r="Q4488" s="237" t="s">
        <v>4301</v>
      </c>
      <c r="R4488" s="237" t="s">
        <v>16660</v>
      </c>
      <c r="S4488" s="237" t="s">
        <v>15075</v>
      </c>
      <c r="T4488" s="237" t="s">
        <v>15076</v>
      </c>
      <c r="U4488" s="237" t="s">
        <v>18765</v>
      </c>
      <c r="V4488" s="237" t="s">
        <v>18643</v>
      </c>
      <c r="W4488" s="237"/>
      <c r="X4488" s="237"/>
      <c r="Y4488" s="237" t="s">
        <v>15071</v>
      </c>
      <c r="Z4488" s="237" t="s">
        <v>15072</v>
      </c>
      <c r="AA4488" s="237" t="str">
        <f t="shared" si="733"/>
        <v>オオサキコウイキホナミエン</v>
      </c>
      <c r="AB4488" s="237" t="s">
        <v>15073</v>
      </c>
      <c r="AC4488" s="237" t="str">
        <f t="shared" si="734"/>
        <v>989</v>
      </c>
      <c r="AD4488" s="237" t="str">
        <f t="shared" si="735"/>
        <v>6322</v>
      </c>
      <c r="AE4488" s="237" t="s">
        <v>4301</v>
      </c>
      <c r="AF4488" s="237" t="s">
        <v>16660</v>
      </c>
      <c r="AG4488" s="237" t="str">
        <f t="shared" si="736"/>
        <v>大崎市三本木南谷地字要害３３６番地１</v>
      </c>
      <c r="AH4488" s="237" t="s">
        <v>15075</v>
      </c>
      <c r="AI4488" s="237" t="s">
        <v>15076</v>
      </c>
      <c r="AJ4488" s="237" t="s">
        <v>260</v>
      </c>
    </row>
    <row r="4489" spans="1:36">
      <c r="A4489" s="237" t="str">
        <f t="shared" si="728"/>
        <v>0471500066障害児相談支援事業</v>
      </c>
      <c r="B4489" s="237" t="s">
        <v>16689</v>
      </c>
      <c r="C4489" s="237" t="s">
        <v>16690</v>
      </c>
      <c r="D4489" s="240" t="str">
        <f t="shared" si="729"/>
        <v>シャカイフクシホウジン　ミヤギコウセイフクシカイ</v>
      </c>
      <c r="E4489" s="237" t="s">
        <v>4671</v>
      </c>
      <c r="F4489" s="237" t="str">
        <f t="shared" si="730"/>
        <v>983</v>
      </c>
      <c r="G4489" s="237" t="str">
        <f t="shared" si="731"/>
        <v>0021</v>
      </c>
      <c r="H4489" s="237" t="s">
        <v>9183</v>
      </c>
      <c r="I4489" s="237" t="str">
        <f t="shared" si="732"/>
        <v>仙台市宮城野区田子字富里１５３</v>
      </c>
      <c r="J4489" s="237" t="s">
        <v>4673</v>
      </c>
      <c r="K4489" s="237" t="s">
        <v>4674</v>
      </c>
      <c r="L4489" s="237" t="s">
        <v>248</v>
      </c>
      <c r="M4489" s="237" t="s">
        <v>16691</v>
      </c>
      <c r="N4489" s="237" t="s">
        <v>15078</v>
      </c>
      <c r="O4489" s="237" t="s">
        <v>15079</v>
      </c>
      <c r="P4489" s="237" t="s">
        <v>4521</v>
      </c>
      <c r="Q4489" s="237" t="s">
        <v>4301</v>
      </c>
      <c r="R4489" s="237" t="s">
        <v>15080</v>
      </c>
      <c r="S4489" s="237" t="s">
        <v>4679</v>
      </c>
      <c r="T4489" s="237" t="s">
        <v>4680</v>
      </c>
      <c r="U4489" s="237" t="s">
        <v>18766</v>
      </c>
      <c r="V4489" s="237" t="s">
        <v>18643</v>
      </c>
      <c r="W4489" s="237"/>
      <c r="X4489" s="237"/>
      <c r="Y4489" s="237" t="s">
        <v>15078</v>
      </c>
      <c r="Z4489" s="237" t="s">
        <v>15079</v>
      </c>
      <c r="AA4489" s="237" t="str">
        <f t="shared" si="733"/>
        <v>ソウダンシエンジギョウショ　テトテ</v>
      </c>
      <c r="AB4489" s="237" t="s">
        <v>4521</v>
      </c>
      <c r="AC4489" s="237" t="str">
        <f t="shared" si="734"/>
        <v>989</v>
      </c>
      <c r="AD4489" s="237" t="str">
        <f t="shared" si="735"/>
        <v>6105</v>
      </c>
      <c r="AE4489" s="237" t="s">
        <v>4301</v>
      </c>
      <c r="AF4489" s="237" t="s">
        <v>15080</v>
      </c>
      <c r="AG4489" s="237" t="str">
        <f t="shared" si="736"/>
        <v>大崎市古川福沼２丁目１８番２７号</v>
      </c>
      <c r="AH4489" s="237" t="s">
        <v>4679</v>
      </c>
      <c r="AI4489" s="237" t="s">
        <v>4680</v>
      </c>
      <c r="AJ4489" s="237" t="s">
        <v>260</v>
      </c>
    </row>
    <row r="4490" spans="1:36">
      <c r="A4490" s="237" t="str">
        <f t="shared" si="728"/>
        <v>0471500074障害児相談支援事業</v>
      </c>
      <c r="B4490" s="237" t="s">
        <v>762</v>
      </c>
      <c r="C4490" s="237" t="s">
        <v>763</v>
      </c>
      <c r="D4490" s="240" t="str">
        <f t="shared" si="729"/>
        <v>カブシキガイシャキタカミノサト</v>
      </c>
      <c r="E4490" s="237" t="s">
        <v>420</v>
      </c>
      <c r="F4490" s="237" t="str">
        <f t="shared" si="730"/>
        <v>986</v>
      </c>
      <c r="G4490" s="237" t="str">
        <f t="shared" si="731"/>
        <v>1111</v>
      </c>
      <c r="H4490" s="237" t="s">
        <v>15944</v>
      </c>
      <c r="I4490" s="237" t="str">
        <f t="shared" si="732"/>
        <v>石巻市鹿又字山下東51番</v>
      </c>
      <c r="J4490" s="237" t="s">
        <v>15945</v>
      </c>
      <c r="K4490" s="237" t="s">
        <v>15946</v>
      </c>
      <c r="L4490" s="237" t="s">
        <v>339</v>
      </c>
      <c r="M4490" s="237" t="s">
        <v>15947</v>
      </c>
      <c r="N4490" s="237" t="s">
        <v>15084</v>
      </c>
      <c r="O4490" s="237" t="s">
        <v>15085</v>
      </c>
      <c r="P4490" s="237" t="s">
        <v>4655</v>
      </c>
      <c r="Q4490" s="237" t="s">
        <v>4301</v>
      </c>
      <c r="R4490" s="237" t="s">
        <v>15086</v>
      </c>
      <c r="S4490" s="237" t="s">
        <v>15087</v>
      </c>
      <c r="T4490" s="237" t="s">
        <v>15088</v>
      </c>
      <c r="U4490" s="237" t="s">
        <v>18767</v>
      </c>
      <c r="V4490" s="237" t="s">
        <v>18643</v>
      </c>
      <c r="W4490" s="237"/>
      <c r="X4490" s="237"/>
      <c r="Y4490" s="237" t="s">
        <v>15084</v>
      </c>
      <c r="Z4490" s="237" t="s">
        <v>15085</v>
      </c>
      <c r="AA4490" s="237" t="str">
        <f t="shared" si="733"/>
        <v>ソウダンシエンジギョウショ　キタカミノサト</v>
      </c>
      <c r="AB4490" s="237" t="s">
        <v>4655</v>
      </c>
      <c r="AC4490" s="237" t="str">
        <f t="shared" si="734"/>
        <v>989</v>
      </c>
      <c r="AD4490" s="237" t="str">
        <f t="shared" si="735"/>
        <v>4101</v>
      </c>
      <c r="AE4490" s="237" t="s">
        <v>4301</v>
      </c>
      <c r="AF4490" s="237" t="s">
        <v>15086</v>
      </c>
      <c r="AG4490" s="237" t="str">
        <f t="shared" si="736"/>
        <v>大崎市鹿島台船越字山野町146番地</v>
      </c>
      <c r="AH4490" s="237" t="s">
        <v>15087</v>
      </c>
      <c r="AI4490" s="237" t="s">
        <v>15088</v>
      </c>
      <c r="AJ4490" s="237" t="s">
        <v>260</v>
      </c>
    </row>
    <row r="4491" spans="1:36">
      <c r="A4491" s="237" t="str">
        <f t="shared" si="728"/>
        <v>0471600015障害児相談支援事業</v>
      </c>
      <c r="B4491" s="237" t="s">
        <v>6340</v>
      </c>
      <c r="C4491" s="237" t="s">
        <v>17059</v>
      </c>
      <c r="D4491" s="240" t="str">
        <f t="shared" si="729"/>
        <v>トクテイヒエイリカツドウホウジン　ジヘイショウピアリンクセンター　ココネット</v>
      </c>
      <c r="E4491" s="237" t="s">
        <v>6342</v>
      </c>
      <c r="F4491" s="237" t="str">
        <f t="shared" si="730"/>
        <v>984</v>
      </c>
      <c r="G4491" s="237" t="str">
        <f t="shared" si="731"/>
        <v>0063</v>
      </c>
      <c r="H4491" s="237" t="s">
        <v>17060</v>
      </c>
      <c r="I4491" s="237" t="str">
        <f t="shared" si="732"/>
        <v>仙台市若林区石名坂57　TFMビル2F</v>
      </c>
      <c r="J4491" s="237" t="s">
        <v>6344</v>
      </c>
      <c r="K4491" s="237" t="s">
        <v>6345</v>
      </c>
      <c r="L4491" s="237" t="s">
        <v>248</v>
      </c>
      <c r="M4491" s="237" t="s">
        <v>17061</v>
      </c>
      <c r="N4491" s="237" t="s">
        <v>6373</v>
      </c>
      <c r="O4491" s="237" t="s">
        <v>6374</v>
      </c>
      <c r="P4491" s="237" t="s">
        <v>4932</v>
      </c>
      <c r="Q4491" s="237" t="s">
        <v>4894</v>
      </c>
      <c r="R4491" s="237" t="s">
        <v>17062</v>
      </c>
      <c r="S4491" s="237" t="s">
        <v>6350</v>
      </c>
      <c r="T4491" s="237"/>
      <c r="U4491" s="237" t="s">
        <v>18768</v>
      </c>
      <c r="V4491" s="237" t="s">
        <v>18643</v>
      </c>
      <c r="W4491" s="237"/>
      <c r="X4491" s="237"/>
      <c r="Y4491" s="237" t="s">
        <v>6373</v>
      </c>
      <c r="Z4491" s="237" t="s">
        <v>6374</v>
      </c>
      <c r="AA4491" s="237" t="str">
        <f t="shared" si="733"/>
        <v>フレンズ</v>
      </c>
      <c r="AB4491" s="237" t="s">
        <v>4932</v>
      </c>
      <c r="AC4491" s="237" t="str">
        <f t="shared" si="734"/>
        <v>981</v>
      </c>
      <c r="AD4491" s="237" t="str">
        <f t="shared" si="735"/>
        <v>3352</v>
      </c>
      <c r="AE4491" s="237" t="s">
        <v>4894</v>
      </c>
      <c r="AF4491" s="237" t="s">
        <v>17062</v>
      </c>
      <c r="AG4491" s="237" t="str">
        <f t="shared" si="736"/>
        <v>富谷市富ケ丘2-11-12　長澤整形外科2F</v>
      </c>
      <c r="AH4491" s="237" t="s">
        <v>6350</v>
      </c>
      <c r="AI4491" s="237"/>
      <c r="AJ4491" s="237" t="s">
        <v>260</v>
      </c>
    </row>
    <row r="4492" spans="1:36">
      <c r="A4492" s="237" t="str">
        <f t="shared" si="728"/>
        <v>0471600031障害児相談支援事業</v>
      </c>
      <c r="B4492" s="237" t="s">
        <v>16798</v>
      </c>
      <c r="C4492" s="237" t="s">
        <v>16799</v>
      </c>
      <c r="D4492" s="240" t="str">
        <f t="shared" si="729"/>
        <v>カブシキガイシャ　マナライブ</v>
      </c>
      <c r="E4492" s="237" t="s">
        <v>4887</v>
      </c>
      <c r="F4492" s="237" t="str">
        <f t="shared" si="730"/>
        <v>981</v>
      </c>
      <c r="G4492" s="237" t="str">
        <f t="shared" si="731"/>
        <v>3341</v>
      </c>
      <c r="H4492" s="237" t="s">
        <v>16800</v>
      </c>
      <c r="I4492" s="237" t="str">
        <f t="shared" si="732"/>
        <v>富谷市成田4丁目19-9</v>
      </c>
      <c r="J4492" s="237" t="s">
        <v>15098</v>
      </c>
      <c r="K4492" s="237"/>
      <c r="L4492" s="237" t="s">
        <v>339</v>
      </c>
      <c r="M4492" s="237" t="s">
        <v>15100</v>
      </c>
      <c r="N4492" s="237" t="s">
        <v>15101</v>
      </c>
      <c r="O4492" s="237" t="s">
        <v>15102</v>
      </c>
      <c r="P4492" s="237" t="s">
        <v>4887</v>
      </c>
      <c r="Q4492" s="237" t="s">
        <v>4894</v>
      </c>
      <c r="R4492" s="237" t="s">
        <v>16801</v>
      </c>
      <c r="S4492" s="237" t="s">
        <v>15098</v>
      </c>
      <c r="T4492" s="237" t="s">
        <v>15099</v>
      </c>
      <c r="U4492" s="237" t="s">
        <v>18769</v>
      </c>
      <c r="V4492" s="237" t="s">
        <v>18643</v>
      </c>
      <c r="W4492" s="237"/>
      <c r="X4492" s="237"/>
      <c r="Y4492" s="237" t="s">
        <v>15101</v>
      </c>
      <c r="Z4492" s="237" t="s">
        <v>15102</v>
      </c>
      <c r="AA4492" s="237" t="str">
        <f t="shared" si="733"/>
        <v>Ｑキャンプトミヤ</v>
      </c>
      <c r="AB4492" s="237" t="s">
        <v>4887</v>
      </c>
      <c r="AC4492" s="237" t="str">
        <f t="shared" si="734"/>
        <v>981</v>
      </c>
      <c r="AD4492" s="237" t="str">
        <f t="shared" si="735"/>
        <v>3341</v>
      </c>
      <c r="AE4492" s="237" t="s">
        <v>4894</v>
      </c>
      <c r="AF4492" s="237" t="s">
        <v>16801</v>
      </c>
      <c r="AG4492" s="237" t="str">
        <f t="shared" si="736"/>
        <v>富谷市成田４丁目１９－９</v>
      </c>
      <c r="AH4492" s="237" t="s">
        <v>15098</v>
      </c>
      <c r="AI4492" s="237" t="s">
        <v>15099</v>
      </c>
      <c r="AJ4492" s="237" t="s">
        <v>332</v>
      </c>
    </row>
    <row r="4493" spans="1:36">
      <c r="A4493" s="237" t="str">
        <f t="shared" si="728"/>
        <v>0471600056障害児相談支援事業</v>
      </c>
      <c r="B4493" s="237" t="s">
        <v>6130</v>
      </c>
      <c r="C4493" s="237" t="s">
        <v>6131</v>
      </c>
      <c r="D4493" s="240" t="str">
        <f t="shared" si="729"/>
        <v>ユウゲンガイシャ　セベック</v>
      </c>
      <c r="E4493" s="237" t="s">
        <v>4887</v>
      </c>
      <c r="F4493" s="237" t="str">
        <f t="shared" si="730"/>
        <v>981</v>
      </c>
      <c r="G4493" s="237" t="str">
        <f t="shared" si="731"/>
        <v>3341</v>
      </c>
      <c r="H4493" s="237" t="s">
        <v>18770</v>
      </c>
      <c r="I4493" s="237" t="str">
        <f t="shared" si="732"/>
        <v>富谷市成田６丁目８番３</v>
      </c>
      <c r="J4493" s="237" t="s">
        <v>18771</v>
      </c>
      <c r="K4493" s="237" t="s">
        <v>6227</v>
      </c>
      <c r="L4493" s="237" t="s">
        <v>552</v>
      </c>
      <c r="M4493" s="237" t="s">
        <v>18772</v>
      </c>
      <c r="N4493" s="237" t="s">
        <v>15111</v>
      </c>
      <c r="O4493" s="237" t="s">
        <v>15112</v>
      </c>
      <c r="P4493" s="237" t="s">
        <v>4887</v>
      </c>
      <c r="Q4493" s="237" t="s">
        <v>4894</v>
      </c>
      <c r="R4493" s="237" t="s">
        <v>18773</v>
      </c>
      <c r="S4493" s="237" t="s">
        <v>6226</v>
      </c>
      <c r="T4493" s="237" t="s">
        <v>6227</v>
      </c>
      <c r="U4493" s="237" t="s">
        <v>18774</v>
      </c>
      <c r="V4493" s="237" t="s">
        <v>18643</v>
      </c>
      <c r="W4493" s="237"/>
      <c r="X4493" s="237"/>
      <c r="Y4493" s="237" t="s">
        <v>15111</v>
      </c>
      <c r="Z4493" s="237" t="s">
        <v>15112</v>
      </c>
      <c r="AA4493" s="237" t="str">
        <f t="shared" si="733"/>
        <v>シテイソウダンシエンジギョウショ　ラシサ（Ｒａｓｉｓａ）</v>
      </c>
      <c r="AB4493" s="237" t="s">
        <v>4887</v>
      </c>
      <c r="AC4493" s="237" t="str">
        <f t="shared" si="734"/>
        <v>981</v>
      </c>
      <c r="AD4493" s="237" t="str">
        <f t="shared" si="735"/>
        <v>3341</v>
      </c>
      <c r="AE4493" s="237" t="s">
        <v>4894</v>
      </c>
      <c r="AF4493" s="237" t="s">
        <v>18773</v>
      </c>
      <c r="AG4493" s="237" t="str">
        <f t="shared" si="736"/>
        <v>富谷市成田２丁目３－３　成田ビル１０３</v>
      </c>
      <c r="AH4493" s="237" t="s">
        <v>6226</v>
      </c>
      <c r="AI4493" s="237" t="s">
        <v>6227</v>
      </c>
      <c r="AJ4493" s="237" t="s">
        <v>260</v>
      </c>
    </row>
    <row r="4494" spans="1:36">
      <c r="A4494" s="237" t="str">
        <f t="shared" si="728"/>
        <v>0471600064障害児相談支援事業</v>
      </c>
      <c r="B4494" s="237" t="s">
        <v>15115</v>
      </c>
      <c r="C4494" s="237" t="s">
        <v>15116</v>
      </c>
      <c r="D4494" s="240" t="str">
        <f t="shared" si="729"/>
        <v>ゴウドウガイシャ　フォーユニット</v>
      </c>
      <c r="E4494" s="237" t="s">
        <v>6199</v>
      </c>
      <c r="F4494" s="237" t="str">
        <f t="shared" si="730"/>
        <v>981</v>
      </c>
      <c r="G4494" s="237" t="str">
        <f t="shared" si="731"/>
        <v>3331</v>
      </c>
      <c r="H4494" s="237" t="s">
        <v>15117</v>
      </c>
      <c r="I4494" s="237" t="str">
        <f t="shared" si="732"/>
        <v>富谷市東向陽台３丁目７番５－２１２号</v>
      </c>
      <c r="J4494" s="237" t="s">
        <v>15118</v>
      </c>
      <c r="K4494" s="237" t="s">
        <v>15118</v>
      </c>
      <c r="L4494" s="237" t="s">
        <v>821</v>
      </c>
      <c r="M4494" s="237" t="s">
        <v>15119</v>
      </c>
      <c r="N4494" s="237" t="s">
        <v>15120</v>
      </c>
      <c r="O4494" s="237" t="s">
        <v>15121</v>
      </c>
      <c r="P4494" s="237" t="s">
        <v>6199</v>
      </c>
      <c r="Q4494" s="237" t="s">
        <v>4894</v>
      </c>
      <c r="R4494" s="237" t="s">
        <v>15117</v>
      </c>
      <c r="S4494" s="237" t="s">
        <v>15118</v>
      </c>
      <c r="T4494" s="237" t="s">
        <v>15118</v>
      </c>
      <c r="U4494" s="237" t="s">
        <v>18775</v>
      </c>
      <c r="V4494" s="237" t="s">
        <v>18643</v>
      </c>
      <c r="W4494" s="237"/>
      <c r="X4494" s="237"/>
      <c r="Y4494" s="237" t="s">
        <v>15120</v>
      </c>
      <c r="Z4494" s="237" t="s">
        <v>15121</v>
      </c>
      <c r="AA4494" s="237" t="str">
        <f t="shared" si="733"/>
        <v>ハートプラン　ミヤギ</v>
      </c>
      <c r="AB4494" s="237" t="s">
        <v>6199</v>
      </c>
      <c r="AC4494" s="237" t="str">
        <f t="shared" si="734"/>
        <v>981</v>
      </c>
      <c r="AD4494" s="237" t="str">
        <f t="shared" si="735"/>
        <v>3331</v>
      </c>
      <c r="AE4494" s="237" t="s">
        <v>4894</v>
      </c>
      <c r="AF4494" s="237" t="s">
        <v>15117</v>
      </c>
      <c r="AG4494" s="237" t="str">
        <f t="shared" si="736"/>
        <v>富谷市東向陽台３丁目７番５－２１２号</v>
      </c>
      <c r="AH4494" s="237" t="s">
        <v>15118</v>
      </c>
      <c r="AI4494" s="237" t="s">
        <v>15118</v>
      </c>
      <c r="AJ4494" s="237" t="s">
        <v>260</v>
      </c>
    </row>
    <row r="4495" spans="1:36">
      <c r="A4495" s="237" t="str">
        <f t="shared" si="728"/>
        <v>0472100015障害児相談支援事業</v>
      </c>
      <c r="B4495" s="237" t="s">
        <v>4994</v>
      </c>
      <c r="C4495" s="237" t="s">
        <v>4995</v>
      </c>
      <c r="D4495" s="240" t="str">
        <f t="shared" si="729"/>
        <v>シャカイフクシホウジンザオウマチシャカイフクシキョウギカイ</v>
      </c>
      <c r="E4495" s="237" t="s">
        <v>4996</v>
      </c>
      <c r="F4495" s="237" t="str">
        <f t="shared" si="730"/>
        <v>989</v>
      </c>
      <c r="G4495" s="237" t="str">
        <f t="shared" si="731"/>
        <v>0821</v>
      </c>
      <c r="H4495" s="237" t="s">
        <v>4997</v>
      </c>
      <c r="I4495" s="237" t="str">
        <f t="shared" si="732"/>
        <v>刈田郡蔵王町大字円田字十文字北３番地１</v>
      </c>
      <c r="J4495" s="237" t="s">
        <v>4998</v>
      </c>
      <c r="K4495" s="237" t="s">
        <v>4999</v>
      </c>
      <c r="L4495" s="237" t="s">
        <v>353</v>
      </c>
      <c r="M4495" s="237" t="s">
        <v>18776</v>
      </c>
      <c r="N4495" s="237" t="s">
        <v>4994</v>
      </c>
      <c r="O4495" s="237" t="s">
        <v>4995</v>
      </c>
      <c r="P4495" s="237" t="s">
        <v>4996</v>
      </c>
      <c r="Q4495" s="237" t="s">
        <v>5001</v>
      </c>
      <c r="R4495" s="237" t="s">
        <v>4997</v>
      </c>
      <c r="S4495" s="237" t="s">
        <v>4998</v>
      </c>
      <c r="T4495" s="237" t="s">
        <v>4999</v>
      </c>
      <c r="U4495" s="237" t="s">
        <v>18777</v>
      </c>
      <c r="V4495" s="237" t="s">
        <v>18643</v>
      </c>
      <c r="W4495" s="237"/>
      <c r="X4495" s="237"/>
      <c r="Y4495" s="237" t="s">
        <v>4994</v>
      </c>
      <c r="Z4495" s="237" t="s">
        <v>4995</v>
      </c>
      <c r="AA4495" s="237" t="str">
        <f t="shared" si="733"/>
        <v>シャカイフクシホウジンザオウマチシャカイフクシキョウギカイ</v>
      </c>
      <c r="AB4495" s="237" t="s">
        <v>4996</v>
      </c>
      <c r="AC4495" s="237" t="str">
        <f t="shared" si="734"/>
        <v>989</v>
      </c>
      <c r="AD4495" s="237" t="str">
        <f t="shared" si="735"/>
        <v>0821</v>
      </c>
      <c r="AE4495" s="237" t="s">
        <v>5001</v>
      </c>
      <c r="AF4495" s="237" t="s">
        <v>15124</v>
      </c>
      <c r="AG4495" s="237" t="str">
        <f t="shared" si="736"/>
        <v>刈田郡蔵王町大字円田字愛宕前２９番地</v>
      </c>
      <c r="AH4495" s="237" t="s">
        <v>4998</v>
      </c>
      <c r="AI4495" s="237" t="s">
        <v>4999</v>
      </c>
      <c r="AJ4495" s="237" t="s">
        <v>260</v>
      </c>
    </row>
    <row r="4496" spans="1:36">
      <c r="A4496" s="237" t="str">
        <f t="shared" si="728"/>
        <v>0472210012障害児相談支援事業</v>
      </c>
      <c r="B4496" s="237" t="s">
        <v>1949</v>
      </c>
      <c r="C4496" s="237" t="s">
        <v>16194</v>
      </c>
      <c r="D4496" s="240" t="str">
        <f t="shared" si="729"/>
        <v>シャカイフクシホウジンシロイシヨウコウエン</v>
      </c>
      <c r="E4496" s="237" t="s">
        <v>1951</v>
      </c>
      <c r="F4496" s="237" t="str">
        <f t="shared" si="730"/>
        <v>989</v>
      </c>
      <c r="G4496" s="237" t="str">
        <f t="shared" si="731"/>
        <v>0232</v>
      </c>
      <c r="H4496" s="237" t="s">
        <v>1952</v>
      </c>
      <c r="I4496" s="237" t="str">
        <f t="shared" si="732"/>
        <v>白石市福岡長袋字小倉山１４番地の２</v>
      </c>
      <c r="J4496" s="237" t="s">
        <v>1953</v>
      </c>
      <c r="K4496" s="237" t="s">
        <v>1954</v>
      </c>
      <c r="L4496" s="237" t="s">
        <v>248</v>
      </c>
      <c r="M4496" s="237" t="s">
        <v>1955</v>
      </c>
      <c r="N4496" s="237" t="s">
        <v>18778</v>
      </c>
      <c r="O4496" s="237" t="s">
        <v>18779</v>
      </c>
      <c r="P4496" s="237" t="s">
        <v>5285</v>
      </c>
      <c r="Q4496" s="237" t="s">
        <v>5141</v>
      </c>
      <c r="R4496" s="237" t="s">
        <v>14776</v>
      </c>
      <c r="S4496" s="237" t="s">
        <v>14777</v>
      </c>
      <c r="T4496" s="237" t="s">
        <v>14778</v>
      </c>
      <c r="U4496" s="237" t="s">
        <v>18780</v>
      </c>
      <c r="V4496" s="237" t="s">
        <v>18643</v>
      </c>
      <c r="W4496" s="237"/>
      <c r="X4496" s="237"/>
      <c r="Y4496" s="237" t="s">
        <v>18778</v>
      </c>
      <c r="Z4496" s="237" t="s">
        <v>18779</v>
      </c>
      <c r="AA4496" s="237" t="str">
        <f t="shared" si="733"/>
        <v>ケンナンセイカツサポートセンター　アサンテ</v>
      </c>
      <c r="AB4496" s="237" t="s">
        <v>5285</v>
      </c>
      <c r="AC4496" s="237" t="str">
        <f t="shared" si="734"/>
        <v>989</v>
      </c>
      <c r="AD4496" s="237" t="str">
        <f t="shared" si="735"/>
        <v>1201</v>
      </c>
      <c r="AE4496" s="237" t="s">
        <v>5141</v>
      </c>
      <c r="AF4496" s="237" t="s">
        <v>14776</v>
      </c>
      <c r="AG4496" s="237" t="str">
        <f t="shared" si="736"/>
        <v>柴田郡大河原町大谷字戸ノ内前４３番地５</v>
      </c>
      <c r="AH4496" s="237" t="s">
        <v>14777</v>
      </c>
      <c r="AI4496" s="237" t="s">
        <v>14778</v>
      </c>
      <c r="AJ4496" s="237" t="s">
        <v>260</v>
      </c>
    </row>
    <row r="4497" spans="1:36">
      <c r="A4497" s="237" t="str">
        <f t="shared" si="728"/>
        <v>0472220029障害児相談支援事業</v>
      </c>
      <c r="B4497" s="237" t="s">
        <v>3507</v>
      </c>
      <c r="C4497" s="237" t="s">
        <v>13754</v>
      </c>
      <c r="D4497" s="240" t="str">
        <f t="shared" si="729"/>
        <v>シャカイフクシホウジンハラカラフクシカイ</v>
      </c>
      <c r="E4497" s="237" t="s">
        <v>3509</v>
      </c>
      <c r="F4497" s="237" t="str">
        <f t="shared" si="730"/>
        <v>989</v>
      </c>
      <c r="G4497" s="237" t="str">
        <f t="shared" si="731"/>
        <v>1601</v>
      </c>
      <c r="H4497" s="237" t="s">
        <v>3510</v>
      </c>
      <c r="I4497" s="237" t="str">
        <f t="shared" si="732"/>
        <v>柴田郡柴田町船岡中央１丁目２－２３</v>
      </c>
      <c r="J4497" s="237" t="s">
        <v>3511</v>
      </c>
      <c r="K4497" s="237" t="s">
        <v>3512</v>
      </c>
      <c r="L4497" s="237" t="s">
        <v>248</v>
      </c>
      <c r="M4497" s="237" t="s">
        <v>3513</v>
      </c>
      <c r="N4497" s="237" t="s">
        <v>15125</v>
      </c>
      <c r="O4497" s="237" t="s">
        <v>15126</v>
      </c>
      <c r="P4497" s="237" t="s">
        <v>5107</v>
      </c>
      <c r="Q4497" s="237" t="s">
        <v>5082</v>
      </c>
      <c r="R4497" s="237" t="s">
        <v>3510</v>
      </c>
      <c r="S4497" s="237" t="s">
        <v>3511</v>
      </c>
      <c r="T4497" s="237" t="s">
        <v>3512</v>
      </c>
      <c r="U4497" s="237" t="s">
        <v>18781</v>
      </c>
      <c r="V4497" s="237" t="s">
        <v>18643</v>
      </c>
      <c r="W4497" s="237"/>
      <c r="X4497" s="237"/>
      <c r="Y4497" s="237" t="s">
        <v>15125</v>
      </c>
      <c r="Z4497" s="237" t="s">
        <v>15126</v>
      </c>
      <c r="AA4497" s="237" t="str">
        <f t="shared" si="733"/>
        <v>ハラカラチイキセイカツシエンセンター</v>
      </c>
      <c r="AB4497" s="237" t="s">
        <v>5107</v>
      </c>
      <c r="AC4497" s="237" t="str">
        <f t="shared" si="734"/>
        <v>989</v>
      </c>
      <c r="AD4497" s="237" t="str">
        <f t="shared" si="735"/>
        <v>1692</v>
      </c>
      <c r="AE4497" s="237" t="s">
        <v>5082</v>
      </c>
      <c r="AF4497" s="237" t="s">
        <v>3510</v>
      </c>
      <c r="AG4497" s="237" t="str">
        <f t="shared" si="736"/>
        <v>柴田郡柴田町船岡中央１丁目２－２３</v>
      </c>
      <c r="AH4497" s="237" t="s">
        <v>3511</v>
      </c>
      <c r="AI4497" s="237" t="s">
        <v>3512</v>
      </c>
      <c r="AJ4497" s="237" t="s">
        <v>260</v>
      </c>
    </row>
    <row r="4498" spans="1:36">
      <c r="A4498" s="237" t="str">
        <f t="shared" si="728"/>
        <v>0472220045障害児相談支援事業</v>
      </c>
      <c r="B4498" s="237" t="s">
        <v>5258</v>
      </c>
      <c r="C4498" s="237" t="s">
        <v>5259</v>
      </c>
      <c r="D4498" s="240" t="str">
        <f t="shared" si="729"/>
        <v>ユウゲンガイシャケイ</v>
      </c>
      <c r="E4498" s="237" t="s">
        <v>5260</v>
      </c>
      <c r="F4498" s="237" t="str">
        <f t="shared" si="730"/>
        <v>989</v>
      </c>
      <c r="G4498" s="237" t="str">
        <f t="shared" si="731"/>
        <v>1273</v>
      </c>
      <c r="H4498" s="237" t="s">
        <v>5398</v>
      </c>
      <c r="I4498" s="237" t="str">
        <f t="shared" si="732"/>
        <v>柴田郡大河原町字西桜町２２番地の３</v>
      </c>
      <c r="J4498" s="237" t="s">
        <v>18782</v>
      </c>
      <c r="K4498" s="237" t="s">
        <v>18782</v>
      </c>
      <c r="L4498" s="237" t="s">
        <v>339</v>
      </c>
      <c r="M4498" s="237" t="s">
        <v>5264</v>
      </c>
      <c r="N4498" s="237" t="s">
        <v>15132</v>
      </c>
      <c r="O4498" s="237" t="s">
        <v>15133</v>
      </c>
      <c r="P4498" s="237" t="s">
        <v>5267</v>
      </c>
      <c r="Q4498" s="237" t="s">
        <v>5141</v>
      </c>
      <c r="R4498" s="237" t="s">
        <v>15134</v>
      </c>
      <c r="S4498" s="237" t="s">
        <v>5262</v>
      </c>
      <c r="T4498" s="237" t="s">
        <v>5263</v>
      </c>
      <c r="U4498" s="237" t="s">
        <v>18783</v>
      </c>
      <c r="V4498" s="237" t="s">
        <v>18643</v>
      </c>
      <c r="W4498" s="237"/>
      <c r="X4498" s="237"/>
      <c r="Y4498" s="237" t="s">
        <v>15132</v>
      </c>
      <c r="Z4498" s="237" t="s">
        <v>15133</v>
      </c>
      <c r="AA4498" s="237" t="str">
        <f t="shared" si="733"/>
        <v>ミナミサクラソウゴウソウダンシエンジギョウショ</v>
      </c>
      <c r="AB4498" s="237" t="s">
        <v>5267</v>
      </c>
      <c r="AC4498" s="237" t="str">
        <f t="shared" si="734"/>
        <v>989</v>
      </c>
      <c r="AD4498" s="237" t="str">
        <f t="shared" si="735"/>
        <v>1272</v>
      </c>
      <c r="AE4498" s="237" t="s">
        <v>5141</v>
      </c>
      <c r="AF4498" s="237" t="s">
        <v>15134</v>
      </c>
      <c r="AG4498" s="237" t="str">
        <f t="shared" si="736"/>
        <v>柴田郡大河原町南桜町４番地４　２F</v>
      </c>
      <c r="AH4498" s="237" t="s">
        <v>5262</v>
      </c>
      <c r="AI4498" s="237" t="s">
        <v>5263</v>
      </c>
      <c r="AJ4498" s="237" t="s">
        <v>332</v>
      </c>
    </row>
    <row r="4499" spans="1:36">
      <c r="A4499" s="237" t="str">
        <f t="shared" si="728"/>
        <v>0472220052障害児相談支援事業</v>
      </c>
      <c r="B4499" s="237" t="s">
        <v>5299</v>
      </c>
      <c r="C4499" s="237" t="s">
        <v>5300</v>
      </c>
      <c r="D4499" s="240" t="str">
        <f t="shared" si="729"/>
        <v>エーシーイーカブシキガイシャ</v>
      </c>
      <c r="E4499" s="237" t="s">
        <v>5013</v>
      </c>
      <c r="F4499" s="237" t="str">
        <f t="shared" si="730"/>
        <v>989</v>
      </c>
      <c r="G4499" s="237" t="str">
        <f t="shared" si="731"/>
        <v>0841</v>
      </c>
      <c r="H4499" s="237" t="s">
        <v>5301</v>
      </c>
      <c r="I4499" s="237" t="str">
        <f t="shared" si="732"/>
        <v>刈田郡蔵王町大字小村崎字大久保２０番地１</v>
      </c>
      <c r="J4499" s="237" t="s">
        <v>5302</v>
      </c>
      <c r="K4499" s="237"/>
      <c r="L4499" s="237" t="s">
        <v>339</v>
      </c>
      <c r="M4499" s="237" t="s">
        <v>5303</v>
      </c>
      <c r="N4499" s="237" t="s">
        <v>15136</v>
      </c>
      <c r="O4499" s="237" t="s">
        <v>15137</v>
      </c>
      <c r="P4499" s="237" t="s">
        <v>5123</v>
      </c>
      <c r="Q4499" s="237" t="s">
        <v>5082</v>
      </c>
      <c r="R4499" s="237" t="s">
        <v>15138</v>
      </c>
      <c r="S4499" s="237" t="s">
        <v>15139</v>
      </c>
      <c r="T4499" s="237" t="s">
        <v>15139</v>
      </c>
      <c r="U4499" s="237" t="s">
        <v>18784</v>
      </c>
      <c r="V4499" s="237" t="s">
        <v>18643</v>
      </c>
      <c r="W4499" s="237"/>
      <c r="X4499" s="237"/>
      <c r="Y4499" s="237" t="s">
        <v>15136</v>
      </c>
      <c r="Z4499" s="237" t="s">
        <v>15137</v>
      </c>
      <c r="AA4499" s="237" t="str">
        <f t="shared" si="733"/>
        <v>ソウダンシエンジギョウショエール</v>
      </c>
      <c r="AB4499" s="237" t="s">
        <v>5123</v>
      </c>
      <c r="AC4499" s="237" t="str">
        <f t="shared" si="734"/>
        <v>989</v>
      </c>
      <c r="AD4499" s="237" t="str">
        <f t="shared" si="735"/>
        <v>1604</v>
      </c>
      <c r="AE4499" s="237" t="s">
        <v>5082</v>
      </c>
      <c r="AF4499" s="237" t="s">
        <v>15138</v>
      </c>
      <c r="AG4499" s="237" t="str">
        <f t="shared" si="736"/>
        <v>柴田郡柴田町船岡東３丁目１１番３号アネックス船岡２０１号室</v>
      </c>
      <c r="AH4499" s="237" t="s">
        <v>15139</v>
      </c>
      <c r="AI4499" s="237" t="s">
        <v>15139</v>
      </c>
      <c r="AJ4499" s="237" t="s">
        <v>332</v>
      </c>
    </row>
    <row r="4500" spans="1:36">
      <c r="A4500" s="237" t="str">
        <f t="shared" si="728"/>
        <v>0472220060障害児相談支援事業</v>
      </c>
      <c r="B4500" s="237" t="s">
        <v>5190</v>
      </c>
      <c r="C4500" s="237" t="s">
        <v>5191</v>
      </c>
      <c r="D4500" s="240" t="str">
        <f t="shared" si="729"/>
        <v>シャカイフクシホウジン　ムラタマチシャカイフクシキョウギカイ</v>
      </c>
      <c r="E4500" s="237" t="s">
        <v>5184</v>
      </c>
      <c r="F4500" s="237" t="str">
        <f t="shared" si="730"/>
        <v>989</v>
      </c>
      <c r="G4500" s="237" t="str">
        <f t="shared" si="731"/>
        <v>1305</v>
      </c>
      <c r="H4500" s="237" t="s">
        <v>5185</v>
      </c>
      <c r="I4500" s="237" t="str">
        <f t="shared" si="732"/>
        <v>柴田郡村田町大字村田字大槻下５番地</v>
      </c>
      <c r="J4500" s="237" t="s">
        <v>5186</v>
      </c>
      <c r="K4500" s="237" t="s">
        <v>5187</v>
      </c>
      <c r="L4500" s="237" t="s">
        <v>353</v>
      </c>
      <c r="M4500" s="237" t="s">
        <v>18785</v>
      </c>
      <c r="N4500" s="237" t="s">
        <v>5190</v>
      </c>
      <c r="O4500" s="237" t="s">
        <v>5191</v>
      </c>
      <c r="P4500" s="237" t="s">
        <v>5184</v>
      </c>
      <c r="Q4500" s="237" t="s">
        <v>5068</v>
      </c>
      <c r="R4500" s="237" t="s">
        <v>5185</v>
      </c>
      <c r="S4500" s="237" t="s">
        <v>5186</v>
      </c>
      <c r="T4500" s="237" t="s">
        <v>5187</v>
      </c>
      <c r="U4500" s="237" t="s">
        <v>18786</v>
      </c>
      <c r="V4500" s="237" t="s">
        <v>18643</v>
      </c>
      <c r="W4500" s="237"/>
      <c r="X4500" s="237"/>
      <c r="Y4500" s="237" t="s">
        <v>5190</v>
      </c>
      <c r="Z4500" s="237" t="s">
        <v>5191</v>
      </c>
      <c r="AA4500" s="237" t="str">
        <f t="shared" si="733"/>
        <v>シャカイフクシホウジン　ムラタマチシャカイフクシキョウギカイ</v>
      </c>
      <c r="AB4500" s="237" t="s">
        <v>5184</v>
      </c>
      <c r="AC4500" s="237" t="str">
        <f t="shared" si="734"/>
        <v>989</v>
      </c>
      <c r="AD4500" s="237" t="str">
        <f t="shared" si="735"/>
        <v>1305</v>
      </c>
      <c r="AE4500" s="237" t="s">
        <v>5068</v>
      </c>
      <c r="AF4500" s="237" t="s">
        <v>5185</v>
      </c>
      <c r="AG4500" s="237" t="str">
        <f t="shared" si="736"/>
        <v>柴田郡村田町大字村田字大槻下５番地</v>
      </c>
      <c r="AH4500" s="237" t="s">
        <v>5186</v>
      </c>
      <c r="AI4500" s="237" t="s">
        <v>5187</v>
      </c>
      <c r="AJ4500" s="237" t="s">
        <v>332</v>
      </c>
    </row>
    <row r="4501" spans="1:36">
      <c r="A4501" s="237" t="str">
        <f t="shared" si="728"/>
        <v>0472220086障害児相談支援事業</v>
      </c>
      <c r="B4501" s="237" t="s">
        <v>13725</v>
      </c>
      <c r="C4501" s="237" t="s">
        <v>13726</v>
      </c>
      <c r="D4501" s="240" t="str">
        <f t="shared" si="729"/>
        <v>トクテイヒエイリカツドウホウジンガンバ・ペッチャー</v>
      </c>
      <c r="E4501" s="237" t="s">
        <v>5168</v>
      </c>
      <c r="F4501" s="237" t="str">
        <f t="shared" si="730"/>
        <v>989</v>
      </c>
      <c r="G4501" s="237" t="str">
        <f t="shared" si="731"/>
        <v>1501</v>
      </c>
      <c r="H4501" s="237" t="s">
        <v>13727</v>
      </c>
      <c r="I4501" s="237" t="str">
        <f t="shared" si="732"/>
        <v>柴田郡川崎町大字前川字堀切１３番地１３</v>
      </c>
      <c r="J4501" s="237" t="s">
        <v>15145</v>
      </c>
      <c r="K4501" s="237" t="s">
        <v>15145</v>
      </c>
      <c r="L4501" s="237" t="s">
        <v>248</v>
      </c>
      <c r="M4501" s="237" t="s">
        <v>13729</v>
      </c>
      <c r="N4501" s="237" t="s">
        <v>15142</v>
      </c>
      <c r="O4501" s="237" t="s">
        <v>15143</v>
      </c>
      <c r="P4501" s="237" t="s">
        <v>5168</v>
      </c>
      <c r="Q4501" s="237" t="s">
        <v>5173</v>
      </c>
      <c r="R4501" s="237" t="s">
        <v>15144</v>
      </c>
      <c r="S4501" s="237" t="s">
        <v>15145</v>
      </c>
      <c r="T4501" s="237" t="s">
        <v>15145</v>
      </c>
      <c r="U4501" s="237" t="s">
        <v>18787</v>
      </c>
      <c r="V4501" s="237" t="s">
        <v>18643</v>
      </c>
      <c r="W4501" s="237"/>
      <c r="X4501" s="237"/>
      <c r="Y4501" s="237" t="s">
        <v>15142</v>
      </c>
      <c r="Z4501" s="237" t="s">
        <v>15143</v>
      </c>
      <c r="AA4501" s="237" t="str">
        <f t="shared" si="733"/>
        <v>ナカマノイエ</v>
      </c>
      <c r="AB4501" s="237" t="s">
        <v>5168</v>
      </c>
      <c r="AC4501" s="237" t="str">
        <f t="shared" si="734"/>
        <v>989</v>
      </c>
      <c r="AD4501" s="237" t="str">
        <f t="shared" si="735"/>
        <v>1501</v>
      </c>
      <c r="AE4501" s="237" t="s">
        <v>5173</v>
      </c>
      <c r="AF4501" s="237" t="s">
        <v>13727</v>
      </c>
      <c r="AG4501" s="237" t="str">
        <f t="shared" si="736"/>
        <v>柴田郡川崎町大字前川字堀切１３番地１３</v>
      </c>
      <c r="AH4501" s="237" t="s">
        <v>15145</v>
      </c>
      <c r="AI4501" s="237" t="s">
        <v>15145</v>
      </c>
      <c r="AJ4501" s="237" t="s">
        <v>260</v>
      </c>
    </row>
    <row r="4502" spans="1:36">
      <c r="A4502" s="237" t="str">
        <f t="shared" si="728"/>
        <v>0472220094障害児相談支援事業</v>
      </c>
      <c r="B4502" s="237" t="s">
        <v>5332</v>
      </c>
      <c r="C4502" s="237" t="s">
        <v>5333</v>
      </c>
      <c r="D4502" s="240" t="str">
        <f t="shared" si="729"/>
        <v>カブシキガイシャユメノキ</v>
      </c>
      <c r="E4502" s="237" t="s">
        <v>5334</v>
      </c>
      <c r="F4502" s="237" t="str">
        <f t="shared" si="730"/>
        <v>989</v>
      </c>
      <c r="G4502" s="237" t="str">
        <f t="shared" si="731"/>
        <v>1754</v>
      </c>
      <c r="H4502" s="237" t="s">
        <v>5335</v>
      </c>
      <c r="I4502" s="237" t="str">
        <f t="shared" si="732"/>
        <v>柴田郡柴田町槻木白幡二丁目４番１号</v>
      </c>
      <c r="J4502" s="237" t="s">
        <v>5336</v>
      </c>
      <c r="K4502" s="237" t="s">
        <v>5337</v>
      </c>
      <c r="L4502" s="237" t="s">
        <v>339</v>
      </c>
      <c r="M4502" s="237" t="s">
        <v>5338</v>
      </c>
      <c r="N4502" s="237" t="s">
        <v>15147</v>
      </c>
      <c r="O4502" s="237" t="s">
        <v>15148</v>
      </c>
      <c r="P4502" s="237" t="s">
        <v>5334</v>
      </c>
      <c r="Q4502" s="237" t="s">
        <v>5082</v>
      </c>
      <c r="R4502" s="237" t="s">
        <v>5335</v>
      </c>
      <c r="S4502" s="237" t="s">
        <v>5336</v>
      </c>
      <c r="T4502" s="237" t="s">
        <v>5337</v>
      </c>
      <c r="U4502" s="237" t="s">
        <v>18788</v>
      </c>
      <c r="V4502" s="237" t="s">
        <v>18643</v>
      </c>
      <c r="W4502" s="237"/>
      <c r="X4502" s="237"/>
      <c r="Y4502" s="237" t="s">
        <v>15147</v>
      </c>
      <c r="Z4502" s="237" t="s">
        <v>15148</v>
      </c>
      <c r="AA4502" s="237" t="str">
        <f t="shared" si="733"/>
        <v>ソウダンシエンセンターユメノサト</v>
      </c>
      <c r="AB4502" s="237" t="s">
        <v>5334</v>
      </c>
      <c r="AC4502" s="237" t="str">
        <f t="shared" si="734"/>
        <v>989</v>
      </c>
      <c r="AD4502" s="237" t="str">
        <f t="shared" si="735"/>
        <v>1754</v>
      </c>
      <c r="AE4502" s="237" t="s">
        <v>5082</v>
      </c>
      <c r="AF4502" s="237" t="s">
        <v>5335</v>
      </c>
      <c r="AG4502" s="237" t="str">
        <f t="shared" si="736"/>
        <v>柴田郡柴田町槻木白幡二丁目４番１号</v>
      </c>
      <c r="AH4502" s="237" t="s">
        <v>5336</v>
      </c>
      <c r="AI4502" s="237" t="s">
        <v>5337</v>
      </c>
      <c r="AJ4502" s="237" t="s">
        <v>332</v>
      </c>
    </row>
    <row r="4503" spans="1:36">
      <c r="A4503" s="237" t="str">
        <f t="shared" si="728"/>
        <v>0472220102障害児相談支援事業</v>
      </c>
      <c r="B4503" s="237" t="s">
        <v>5342</v>
      </c>
      <c r="C4503" s="237" t="s">
        <v>5343</v>
      </c>
      <c r="D4503" s="240" t="str">
        <f t="shared" si="729"/>
        <v>イッパンシャダンホウジンフクノネ</v>
      </c>
      <c r="E4503" s="237" t="s">
        <v>5344</v>
      </c>
      <c r="F4503" s="237" t="str">
        <f t="shared" si="730"/>
        <v>989</v>
      </c>
      <c r="G4503" s="237" t="str">
        <f t="shared" si="731"/>
        <v>1261</v>
      </c>
      <c r="H4503" s="237" t="s">
        <v>5345</v>
      </c>
      <c r="I4503" s="237" t="str">
        <f t="shared" si="732"/>
        <v>柴田郡大河原町字大巻２番地２</v>
      </c>
      <c r="J4503" s="237" t="s">
        <v>18789</v>
      </c>
      <c r="K4503" s="237" t="s">
        <v>5346</v>
      </c>
      <c r="L4503" s="237" t="s">
        <v>901</v>
      </c>
      <c r="M4503" s="237" t="s">
        <v>5347</v>
      </c>
      <c r="N4503" s="237" t="s">
        <v>15154</v>
      </c>
      <c r="O4503" s="237" t="s">
        <v>15155</v>
      </c>
      <c r="P4503" s="237" t="s">
        <v>5067</v>
      </c>
      <c r="Q4503" s="237" t="s">
        <v>5068</v>
      </c>
      <c r="R4503" s="237" t="s">
        <v>15156</v>
      </c>
      <c r="S4503" s="237" t="s">
        <v>15157</v>
      </c>
      <c r="T4503" s="237" t="s">
        <v>5346</v>
      </c>
      <c r="U4503" s="237" t="s">
        <v>18790</v>
      </c>
      <c r="V4503" s="237" t="s">
        <v>18643</v>
      </c>
      <c r="W4503" s="237"/>
      <c r="X4503" s="237"/>
      <c r="Y4503" s="237" t="s">
        <v>15154</v>
      </c>
      <c r="Z4503" s="237" t="s">
        <v>15155</v>
      </c>
      <c r="AA4503" s="237" t="str">
        <f t="shared" si="733"/>
        <v>ソウダンシエンセンターフクノネ</v>
      </c>
      <c r="AB4503" s="237" t="s">
        <v>5067</v>
      </c>
      <c r="AC4503" s="237" t="str">
        <f t="shared" si="734"/>
        <v>989</v>
      </c>
      <c r="AD4503" s="237" t="str">
        <f t="shared" si="735"/>
        <v>1302</v>
      </c>
      <c r="AE4503" s="237" t="s">
        <v>5068</v>
      </c>
      <c r="AF4503" s="237" t="s">
        <v>15159</v>
      </c>
      <c r="AG4503" s="237" t="str">
        <f t="shared" si="736"/>
        <v>柴田郡村田町小泉字南乙内２２－１</v>
      </c>
      <c r="AH4503" s="237" t="s">
        <v>15157</v>
      </c>
      <c r="AI4503" s="237" t="s">
        <v>5346</v>
      </c>
      <c r="AJ4503" s="237" t="s">
        <v>260</v>
      </c>
    </row>
    <row r="4504" spans="1:36">
      <c r="A4504" s="237" t="str">
        <f t="shared" si="728"/>
        <v>0472220110障害児相談支援事業</v>
      </c>
      <c r="B4504" s="237" t="s">
        <v>8000</v>
      </c>
      <c r="C4504" s="237" t="s">
        <v>16877</v>
      </c>
      <c r="D4504" s="240" t="str">
        <f t="shared" si="729"/>
        <v>ホットファームカブシキガイシャ</v>
      </c>
      <c r="E4504" s="237" t="s">
        <v>5334</v>
      </c>
      <c r="F4504" s="237" t="str">
        <f t="shared" si="730"/>
        <v>989</v>
      </c>
      <c r="G4504" s="237" t="str">
        <f t="shared" si="731"/>
        <v>1754</v>
      </c>
      <c r="H4504" s="237" t="s">
        <v>5335</v>
      </c>
      <c r="I4504" s="237" t="str">
        <f t="shared" si="732"/>
        <v>柴田郡柴田町槻木白幡二丁目４番１号</v>
      </c>
      <c r="J4504" s="237" t="s">
        <v>5406</v>
      </c>
      <c r="K4504" s="237" t="s">
        <v>8002</v>
      </c>
      <c r="L4504" s="237" t="s">
        <v>339</v>
      </c>
      <c r="M4504" s="237" t="s">
        <v>5380</v>
      </c>
      <c r="N4504" s="237" t="s">
        <v>15161</v>
      </c>
      <c r="O4504" s="237" t="s">
        <v>15162</v>
      </c>
      <c r="P4504" s="237" t="s">
        <v>5383</v>
      </c>
      <c r="Q4504" s="237" t="s">
        <v>5082</v>
      </c>
      <c r="R4504" s="237" t="s">
        <v>15163</v>
      </c>
      <c r="S4504" s="237" t="s">
        <v>5385</v>
      </c>
      <c r="T4504" s="237" t="s">
        <v>5386</v>
      </c>
      <c r="U4504" s="237" t="s">
        <v>18791</v>
      </c>
      <c r="V4504" s="237" t="s">
        <v>18643</v>
      </c>
      <c r="W4504" s="237"/>
      <c r="X4504" s="237"/>
      <c r="Y4504" s="237" t="s">
        <v>15161</v>
      </c>
      <c r="Z4504" s="237" t="s">
        <v>15162</v>
      </c>
      <c r="AA4504" s="237" t="str">
        <f t="shared" si="733"/>
        <v>ホットプラン</v>
      </c>
      <c r="AB4504" s="237" t="s">
        <v>5383</v>
      </c>
      <c r="AC4504" s="237" t="str">
        <f t="shared" si="734"/>
        <v>989</v>
      </c>
      <c r="AD4504" s="237" t="str">
        <f t="shared" si="735"/>
        <v>1753</v>
      </c>
      <c r="AE4504" s="237" t="s">
        <v>5082</v>
      </c>
      <c r="AF4504" s="237" t="s">
        <v>15163</v>
      </c>
      <c r="AG4504" s="237" t="str">
        <f t="shared" si="736"/>
        <v>柴田郡柴田町槻木上町３丁目16-25</v>
      </c>
      <c r="AH4504" s="237" t="s">
        <v>5385</v>
      </c>
      <c r="AI4504" s="237" t="s">
        <v>5386</v>
      </c>
      <c r="AJ4504" s="237" t="s">
        <v>260</v>
      </c>
    </row>
    <row r="4505" spans="1:36">
      <c r="A4505" s="237" t="str">
        <f t="shared" si="728"/>
        <v>0472220128障害児相談支援事業</v>
      </c>
      <c r="B4505" s="237" t="s">
        <v>5312</v>
      </c>
      <c r="C4505" s="237" t="s">
        <v>5313</v>
      </c>
      <c r="D4505" s="240" t="str">
        <f t="shared" si="729"/>
        <v>カブシキガイシャカスミソウ</v>
      </c>
      <c r="E4505" s="237" t="s">
        <v>5314</v>
      </c>
      <c r="F4505" s="237" t="str">
        <f t="shared" si="730"/>
        <v>989</v>
      </c>
      <c r="G4505" s="237" t="str">
        <f t="shared" si="731"/>
        <v>1602</v>
      </c>
      <c r="H4505" s="237" t="s">
        <v>5315</v>
      </c>
      <c r="I4505" s="237" t="str">
        <f t="shared" si="732"/>
        <v>柴田郡柴田町船岡土手内２丁目１４番２３号</v>
      </c>
      <c r="J4505" s="237" t="s">
        <v>5316</v>
      </c>
      <c r="K4505" s="237" t="s">
        <v>5316</v>
      </c>
      <c r="L4505" s="237" t="s">
        <v>339</v>
      </c>
      <c r="M4505" s="237" t="s">
        <v>5317</v>
      </c>
      <c r="N4505" s="237" t="s">
        <v>15165</v>
      </c>
      <c r="O4505" s="237" t="s">
        <v>15166</v>
      </c>
      <c r="P4505" s="237" t="s">
        <v>5314</v>
      </c>
      <c r="Q4505" s="237" t="s">
        <v>5082</v>
      </c>
      <c r="R4505" s="237" t="s">
        <v>5315</v>
      </c>
      <c r="S4505" s="237" t="s">
        <v>5316</v>
      </c>
      <c r="T4505" s="237" t="s">
        <v>5316</v>
      </c>
      <c r="U4505" s="237" t="s">
        <v>18792</v>
      </c>
      <c r="V4505" s="237" t="s">
        <v>18643</v>
      </c>
      <c r="W4505" s="237"/>
      <c r="X4505" s="237"/>
      <c r="Y4505" s="237" t="s">
        <v>15165</v>
      </c>
      <c r="Z4505" s="237" t="s">
        <v>15166</v>
      </c>
      <c r="AA4505" s="237" t="str">
        <f t="shared" si="733"/>
        <v>ソウダンジギョウショカスミソウ</v>
      </c>
      <c r="AB4505" s="237" t="s">
        <v>5314</v>
      </c>
      <c r="AC4505" s="237" t="str">
        <f t="shared" si="734"/>
        <v>989</v>
      </c>
      <c r="AD4505" s="237" t="str">
        <f t="shared" si="735"/>
        <v>1602</v>
      </c>
      <c r="AE4505" s="237" t="s">
        <v>5082</v>
      </c>
      <c r="AF4505" s="237" t="s">
        <v>5315</v>
      </c>
      <c r="AG4505" s="237" t="str">
        <f t="shared" si="736"/>
        <v>柴田郡柴田町船岡土手内２丁目１４番２３号</v>
      </c>
      <c r="AH4505" s="237" t="s">
        <v>5316</v>
      </c>
      <c r="AI4505" s="237" t="s">
        <v>5316</v>
      </c>
      <c r="AJ4505" s="237" t="s">
        <v>260</v>
      </c>
    </row>
    <row r="4506" spans="1:36">
      <c r="A4506" s="237" t="str">
        <f t="shared" si="728"/>
        <v>0472220136障害児相談支援事業</v>
      </c>
      <c r="B4506" s="237" t="s">
        <v>15185</v>
      </c>
      <c r="C4506" s="237" t="s">
        <v>15186</v>
      </c>
      <c r="D4506" s="240" t="str">
        <f t="shared" si="729"/>
        <v>トクテイヒエイリカツドウホウジン　スパイスライフアップ</v>
      </c>
      <c r="E4506" s="237" t="s">
        <v>5267</v>
      </c>
      <c r="F4506" s="237" t="str">
        <f t="shared" si="730"/>
        <v>989</v>
      </c>
      <c r="G4506" s="237" t="str">
        <f t="shared" si="731"/>
        <v>1272</v>
      </c>
      <c r="H4506" s="237" t="s">
        <v>15187</v>
      </c>
      <c r="I4506" s="237" t="str">
        <f t="shared" si="732"/>
        <v>柴田郡大河原町南桜町４番地４</v>
      </c>
      <c r="J4506" s="237" t="s">
        <v>5262</v>
      </c>
      <c r="K4506" s="237" t="s">
        <v>5263</v>
      </c>
      <c r="L4506" s="237" t="s">
        <v>248</v>
      </c>
      <c r="M4506" s="237" t="s">
        <v>15188</v>
      </c>
      <c r="N4506" s="237" t="s">
        <v>15189</v>
      </c>
      <c r="O4506" s="237" t="s">
        <v>15190</v>
      </c>
      <c r="P4506" s="237" t="s">
        <v>5267</v>
      </c>
      <c r="Q4506" s="237" t="s">
        <v>5141</v>
      </c>
      <c r="R4506" s="237" t="s">
        <v>15187</v>
      </c>
      <c r="S4506" s="237" t="s">
        <v>5262</v>
      </c>
      <c r="T4506" s="237" t="s">
        <v>5263</v>
      </c>
      <c r="U4506" s="237" t="s">
        <v>18793</v>
      </c>
      <c r="V4506" s="237" t="s">
        <v>18643</v>
      </c>
      <c r="W4506" s="237"/>
      <c r="X4506" s="237"/>
      <c r="Y4506" s="237" t="s">
        <v>15189</v>
      </c>
      <c r="Z4506" s="237" t="s">
        <v>15190</v>
      </c>
      <c r="AA4506" s="237" t="str">
        <f t="shared" si="733"/>
        <v>ミナミサクラソウダンシエンジギョウショ</v>
      </c>
      <c r="AB4506" s="237" t="s">
        <v>5267</v>
      </c>
      <c r="AC4506" s="237" t="str">
        <f t="shared" si="734"/>
        <v>989</v>
      </c>
      <c r="AD4506" s="237" t="str">
        <f t="shared" si="735"/>
        <v>1272</v>
      </c>
      <c r="AE4506" s="237" t="s">
        <v>5141</v>
      </c>
      <c r="AF4506" s="237" t="s">
        <v>15187</v>
      </c>
      <c r="AG4506" s="237" t="str">
        <f t="shared" si="736"/>
        <v>柴田郡大河原町南桜町４番地４</v>
      </c>
      <c r="AH4506" s="237" t="s">
        <v>5262</v>
      </c>
      <c r="AI4506" s="237" t="s">
        <v>5263</v>
      </c>
      <c r="AJ4506" s="237" t="s">
        <v>260</v>
      </c>
    </row>
    <row r="4507" spans="1:36">
      <c r="A4507" s="237" t="str">
        <f t="shared" si="728"/>
        <v>0472400019障害児相談支援事業</v>
      </c>
      <c r="B4507" s="237" t="s">
        <v>5599</v>
      </c>
      <c r="C4507" s="237" t="s">
        <v>5600</v>
      </c>
      <c r="D4507" s="240" t="str">
        <f t="shared" si="729"/>
        <v>ヤマモトチョウ</v>
      </c>
      <c r="E4507" s="237" t="s">
        <v>5601</v>
      </c>
      <c r="F4507" s="237" t="str">
        <f t="shared" si="730"/>
        <v>989</v>
      </c>
      <c r="G4507" s="237" t="str">
        <f t="shared" si="731"/>
        <v>2292</v>
      </c>
      <c r="H4507" s="237" t="s">
        <v>18794</v>
      </c>
      <c r="I4507" s="237" t="str">
        <f t="shared" si="732"/>
        <v>亘理郡山元町浅生原字作田山３２番地</v>
      </c>
      <c r="J4507" s="237" t="s">
        <v>5603</v>
      </c>
      <c r="K4507" s="237" t="s">
        <v>5604</v>
      </c>
      <c r="L4507" s="237" t="s">
        <v>5111</v>
      </c>
      <c r="M4507" s="237" t="s">
        <v>5605</v>
      </c>
      <c r="N4507" s="237" t="s">
        <v>15193</v>
      </c>
      <c r="O4507" s="237" t="s">
        <v>15194</v>
      </c>
      <c r="P4507" s="237" t="s">
        <v>5511</v>
      </c>
      <c r="Q4507" s="237" t="s">
        <v>5499</v>
      </c>
      <c r="R4507" s="237" t="s">
        <v>18795</v>
      </c>
      <c r="S4507" s="237" t="s">
        <v>15196</v>
      </c>
      <c r="T4507" s="237" t="s">
        <v>15196</v>
      </c>
      <c r="U4507" s="237" t="s">
        <v>18796</v>
      </c>
      <c r="V4507" s="237" t="s">
        <v>18643</v>
      </c>
      <c r="W4507" s="237"/>
      <c r="X4507" s="237"/>
      <c r="Y4507" s="237" t="s">
        <v>15193</v>
      </c>
      <c r="Z4507" s="237" t="s">
        <v>15194</v>
      </c>
      <c r="AA4507" s="237" t="str">
        <f t="shared" si="733"/>
        <v>ヤマモトチョウショウガイシャチイキカツドウシエンセンターヤスラギサギョウジョ</v>
      </c>
      <c r="AB4507" s="237" t="s">
        <v>5511</v>
      </c>
      <c r="AC4507" s="237" t="str">
        <f t="shared" si="734"/>
        <v>989</v>
      </c>
      <c r="AD4507" s="237" t="str">
        <f t="shared" si="735"/>
        <v>2112</v>
      </c>
      <c r="AE4507" s="237" t="s">
        <v>5499</v>
      </c>
      <c r="AF4507" s="237" t="s">
        <v>18795</v>
      </c>
      <c r="AG4507" s="237" t="str">
        <f t="shared" si="736"/>
        <v>亘理郡山元町真庭字名生東７５番地５</v>
      </c>
      <c r="AH4507" s="237" t="s">
        <v>15196</v>
      </c>
      <c r="AI4507" s="237" t="s">
        <v>15196</v>
      </c>
      <c r="AJ4507" s="237" t="s">
        <v>260</v>
      </c>
    </row>
    <row r="4508" spans="1:36">
      <c r="A4508" s="237" t="str">
        <f t="shared" si="728"/>
        <v>0472400027障害児相談支援事業</v>
      </c>
      <c r="B4508" s="237" t="s">
        <v>5691</v>
      </c>
      <c r="C4508" s="237" t="s">
        <v>5692</v>
      </c>
      <c r="D4508" s="240" t="str">
        <f t="shared" si="729"/>
        <v>シャカイフクシホウジンアリノママシャ</v>
      </c>
      <c r="E4508" s="237" t="s">
        <v>5693</v>
      </c>
      <c r="F4508" s="237" t="str">
        <f t="shared" si="730"/>
        <v>982</v>
      </c>
      <c r="G4508" s="237" t="str">
        <f t="shared" si="731"/>
        <v>8544</v>
      </c>
      <c r="H4508" s="237" t="s">
        <v>14312</v>
      </c>
      <c r="I4508" s="237" t="str">
        <f t="shared" si="732"/>
        <v>仙台市太白区西多賀４丁目１９－１</v>
      </c>
      <c r="J4508" s="237" t="s">
        <v>5695</v>
      </c>
      <c r="K4508" s="237" t="s">
        <v>5696</v>
      </c>
      <c r="L4508" s="237" t="s">
        <v>248</v>
      </c>
      <c r="M4508" s="237" t="s">
        <v>5697</v>
      </c>
      <c r="N4508" s="237" t="s">
        <v>15198</v>
      </c>
      <c r="O4508" s="237" t="s">
        <v>15199</v>
      </c>
      <c r="P4508" s="237" t="s">
        <v>5484</v>
      </c>
      <c r="Q4508" s="237" t="s">
        <v>5492</v>
      </c>
      <c r="R4508" s="237" t="s">
        <v>15204</v>
      </c>
      <c r="S4508" s="237" t="s">
        <v>5695</v>
      </c>
      <c r="T4508" s="237" t="s">
        <v>5696</v>
      </c>
      <c r="U4508" s="237" t="s">
        <v>18797</v>
      </c>
      <c r="V4508" s="237" t="s">
        <v>18643</v>
      </c>
      <c r="W4508" s="237"/>
      <c r="X4508" s="237"/>
      <c r="Y4508" s="237" t="s">
        <v>15198</v>
      </c>
      <c r="Z4508" s="237" t="s">
        <v>15199</v>
      </c>
      <c r="AA4508" s="237" t="str">
        <f t="shared" si="733"/>
        <v>サポートケアケンナンアリノママシャナンビョウ・ショウガイシャソウダンシエンセンター</v>
      </c>
      <c r="AB4508" s="237" t="s">
        <v>5484</v>
      </c>
      <c r="AC4508" s="237" t="str">
        <f t="shared" si="734"/>
        <v>989</v>
      </c>
      <c r="AD4508" s="237" t="str">
        <f t="shared" si="735"/>
        <v>2351</v>
      </c>
      <c r="AE4508" s="237" t="s">
        <v>5492</v>
      </c>
      <c r="AF4508" s="237" t="s">
        <v>15204</v>
      </c>
      <c r="AG4508" s="237" t="str">
        <f t="shared" si="736"/>
        <v>亘理郡亘理町五日町２５－１</v>
      </c>
      <c r="AH4508" s="237" t="s">
        <v>15201</v>
      </c>
      <c r="AI4508" s="237" t="s">
        <v>15202</v>
      </c>
      <c r="AJ4508" s="237" t="s">
        <v>260</v>
      </c>
    </row>
    <row r="4509" spans="1:36">
      <c r="A4509" s="237" t="str">
        <f t="shared" si="728"/>
        <v>0472400068障害児相談支援事業</v>
      </c>
      <c r="B4509" s="237" t="s">
        <v>2482</v>
      </c>
      <c r="C4509" s="237" t="s">
        <v>2483</v>
      </c>
      <c r="D4509" s="240" t="str">
        <f t="shared" si="729"/>
        <v>カブシキカイシャウエルシスパートナーズ</v>
      </c>
      <c r="E4509" s="237" t="s">
        <v>2484</v>
      </c>
      <c r="F4509" s="237" t="str">
        <f t="shared" si="730"/>
        <v>980</v>
      </c>
      <c r="G4509" s="237" t="str">
        <f t="shared" si="731"/>
        <v>0811</v>
      </c>
      <c r="H4509" s="237" t="s">
        <v>16901</v>
      </c>
      <c r="I4509" s="237" t="str">
        <f t="shared" si="732"/>
        <v>仙台市青葉区一番町1丁目１番３０号</v>
      </c>
      <c r="J4509" s="237" t="s">
        <v>2486</v>
      </c>
      <c r="K4509" s="237" t="s">
        <v>2487</v>
      </c>
      <c r="L4509" s="237" t="s">
        <v>339</v>
      </c>
      <c r="M4509" s="237" t="s">
        <v>16902</v>
      </c>
      <c r="N4509" s="237" t="s">
        <v>15213</v>
      </c>
      <c r="O4509" s="237" t="s">
        <v>15214</v>
      </c>
      <c r="P4509" s="237" t="s">
        <v>5591</v>
      </c>
      <c r="Q4509" s="237" t="s">
        <v>5492</v>
      </c>
      <c r="R4509" s="237" t="s">
        <v>16905</v>
      </c>
      <c r="S4509" s="237" t="s">
        <v>15216</v>
      </c>
      <c r="T4509" s="237" t="s">
        <v>5594</v>
      </c>
      <c r="U4509" s="237" t="s">
        <v>18798</v>
      </c>
      <c r="V4509" s="237" t="s">
        <v>18643</v>
      </c>
      <c r="W4509" s="237"/>
      <c r="X4509" s="237"/>
      <c r="Y4509" s="237" t="s">
        <v>15213</v>
      </c>
      <c r="Z4509" s="237" t="s">
        <v>15214</v>
      </c>
      <c r="AA4509" s="237" t="str">
        <f t="shared" si="733"/>
        <v>ソウダンシエンジギョウショアスモネワタリ</v>
      </c>
      <c r="AB4509" s="237" t="s">
        <v>5591</v>
      </c>
      <c r="AC4509" s="237" t="str">
        <f t="shared" si="734"/>
        <v>989</v>
      </c>
      <c r="AD4509" s="237" t="str">
        <f t="shared" si="735"/>
        <v>2301</v>
      </c>
      <c r="AE4509" s="237" t="s">
        <v>5492</v>
      </c>
      <c r="AF4509" s="237" t="s">
        <v>16905</v>
      </c>
      <c r="AG4509" s="237" t="str">
        <f t="shared" si="736"/>
        <v>亘理郡亘理町逢隈中泉字上谷地２３９－３</v>
      </c>
      <c r="AH4509" s="237" t="s">
        <v>15216</v>
      </c>
      <c r="AI4509" s="237" t="s">
        <v>5594</v>
      </c>
      <c r="AJ4509" s="237" t="s">
        <v>332</v>
      </c>
    </row>
    <row r="4510" spans="1:36">
      <c r="A4510" s="237" t="str">
        <f t="shared" si="728"/>
        <v>0472405117障害児相談支援事業</v>
      </c>
      <c r="B4510" s="237" t="s">
        <v>5649</v>
      </c>
      <c r="C4510" s="237" t="s">
        <v>5650</v>
      </c>
      <c r="D4510" s="240" t="str">
        <f t="shared" si="729"/>
        <v>トクテイヒエイリカツドウホウジンポラリス</v>
      </c>
      <c r="E4510" s="237" t="s">
        <v>5498</v>
      </c>
      <c r="F4510" s="237" t="str">
        <f t="shared" si="730"/>
        <v>989</v>
      </c>
      <c r="G4510" s="237" t="str">
        <f t="shared" si="731"/>
        <v>2202</v>
      </c>
      <c r="H4510" s="237" t="s">
        <v>5651</v>
      </c>
      <c r="I4510" s="237" t="str">
        <f t="shared" si="732"/>
        <v>亘理郡山元町高瀬字合戦原７２番地６４</v>
      </c>
      <c r="J4510" s="237" t="s">
        <v>15230</v>
      </c>
      <c r="K4510" s="237" t="s">
        <v>5652</v>
      </c>
      <c r="L4510" s="237" t="s">
        <v>901</v>
      </c>
      <c r="M4510" s="237" t="s">
        <v>18799</v>
      </c>
      <c r="N4510" s="237" t="s">
        <v>15228</v>
      </c>
      <c r="O4510" s="237" t="s">
        <v>15229</v>
      </c>
      <c r="P4510" s="237" t="s">
        <v>5498</v>
      </c>
      <c r="Q4510" s="237" t="s">
        <v>5499</v>
      </c>
      <c r="R4510" s="237" t="s">
        <v>5651</v>
      </c>
      <c r="S4510" s="237" t="s">
        <v>15230</v>
      </c>
      <c r="T4510" s="237" t="s">
        <v>5652</v>
      </c>
      <c r="U4510" s="237" t="s">
        <v>18800</v>
      </c>
      <c r="V4510" s="237" t="s">
        <v>18643</v>
      </c>
      <c r="W4510" s="237"/>
      <c r="X4510" s="237"/>
      <c r="Y4510" s="237" t="s">
        <v>15228</v>
      </c>
      <c r="Z4510" s="237" t="s">
        <v>15229</v>
      </c>
      <c r="AA4510" s="237" t="str">
        <f t="shared" si="733"/>
        <v>ソウダンシエンシツポラリス</v>
      </c>
      <c r="AB4510" s="237" t="s">
        <v>5498</v>
      </c>
      <c r="AC4510" s="237" t="str">
        <f t="shared" si="734"/>
        <v>989</v>
      </c>
      <c r="AD4510" s="237" t="str">
        <f t="shared" si="735"/>
        <v>2202</v>
      </c>
      <c r="AE4510" s="237" t="s">
        <v>5499</v>
      </c>
      <c r="AF4510" s="237" t="s">
        <v>5651</v>
      </c>
      <c r="AG4510" s="237" t="str">
        <f t="shared" si="736"/>
        <v>亘理郡山元町高瀬字合戦原７２番地６４</v>
      </c>
      <c r="AH4510" s="237" t="s">
        <v>15230</v>
      </c>
      <c r="AI4510" s="237" t="s">
        <v>5652</v>
      </c>
      <c r="AJ4510" s="237" t="s">
        <v>260</v>
      </c>
    </row>
    <row r="4511" spans="1:36">
      <c r="A4511" s="237" t="str">
        <f t="shared" si="728"/>
        <v>0472405125障害児相談支援事業</v>
      </c>
      <c r="B4511" s="237" t="s">
        <v>5680</v>
      </c>
      <c r="C4511" s="237" t="s">
        <v>5681</v>
      </c>
      <c r="D4511" s="240" t="str">
        <f t="shared" si="729"/>
        <v>ゴウドウガイシャミライカイゴ</v>
      </c>
      <c r="E4511" s="237" t="s">
        <v>5553</v>
      </c>
      <c r="F4511" s="237" t="str">
        <f t="shared" si="730"/>
        <v>989</v>
      </c>
      <c r="G4511" s="237" t="str">
        <f t="shared" si="731"/>
        <v>2331</v>
      </c>
      <c r="H4511" s="237" t="s">
        <v>18801</v>
      </c>
      <c r="I4511" s="237" t="str">
        <f t="shared" si="732"/>
        <v>亘理郡亘理町吉田字原２４７番地１９</v>
      </c>
      <c r="J4511" s="237" t="s">
        <v>5683</v>
      </c>
      <c r="K4511" s="237" t="s">
        <v>5684</v>
      </c>
      <c r="L4511" s="237" t="s">
        <v>821</v>
      </c>
      <c r="M4511" s="237" t="s">
        <v>5685</v>
      </c>
      <c r="N4511" s="237" t="s">
        <v>15219</v>
      </c>
      <c r="O4511" s="237" t="s">
        <v>15220</v>
      </c>
      <c r="P4511" s="237" t="s">
        <v>5553</v>
      </c>
      <c r="Q4511" s="237" t="s">
        <v>5492</v>
      </c>
      <c r="R4511" s="237" t="s">
        <v>18801</v>
      </c>
      <c r="S4511" s="237" t="s">
        <v>5683</v>
      </c>
      <c r="T4511" s="237" t="s">
        <v>5684</v>
      </c>
      <c r="U4511" s="237" t="s">
        <v>18802</v>
      </c>
      <c r="V4511" s="237" t="s">
        <v>18643</v>
      </c>
      <c r="W4511" s="237"/>
      <c r="X4511" s="237"/>
      <c r="Y4511" s="237" t="s">
        <v>15219</v>
      </c>
      <c r="Z4511" s="237" t="s">
        <v>15220</v>
      </c>
      <c r="AA4511" s="237" t="str">
        <f t="shared" si="733"/>
        <v>ソウダンシエンセンタートモケア</v>
      </c>
      <c r="AB4511" s="237" t="s">
        <v>5553</v>
      </c>
      <c r="AC4511" s="237" t="str">
        <f t="shared" si="734"/>
        <v>989</v>
      </c>
      <c r="AD4511" s="237" t="str">
        <f t="shared" si="735"/>
        <v>2331</v>
      </c>
      <c r="AE4511" s="237" t="s">
        <v>5492</v>
      </c>
      <c r="AF4511" s="237" t="s">
        <v>18801</v>
      </c>
      <c r="AG4511" s="237" t="str">
        <f t="shared" si="736"/>
        <v>亘理郡亘理町吉田字原２４７番地１９</v>
      </c>
      <c r="AH4511" s="237" t="s">
        <v>5683</v>
      </c>
      <c r="AI4511" s="237" t="s">
        <v>5684</v>
      </c>
      <c r="AJ4511" s="237" t="s">
        <v>260</v>
      </c>
    </row>
    <row r="4512" spans="1:36">
      <c r="A4512" s="237" t="str">
        <f t="shared" si="728"/>
        <v>0472405141障害児相談支援事業</v>
      </c>
      <c r="B4512" s="237" t="s">
        <v>5691</v>
      </c>
      <c r="C4512" s="237" t="s">
        <v>5692</v>
      </c>
      <c r="D4512" s="240" t="str">
        <f t="shared" si="729"/>
        <v>シャカイフクシホウジンアリノママシャ</v>
      </c>
      <c r="E4512" s="237" t="s">
        <v>5693</v>
      </c>
      <c r="F4512" s="237" t="str">
        <f t="shared" si="730"/>
        <v>982</v>
      </c>
      <c r="G4512" s="237" t="str">
        <f t="shared" si="731"/>
        <v>8544</v>
      </c>
      <c r="H4512" s="237" t="s">
        <v>14312</v>
      </c>
      <c r="I4512" s="237" t="str">
        <f t="shared" si="732"/>
        <v>仙台市太白区西多賀４丁目１９－１</v>
      </c>
      <c r="J4512" s="237" t="s">
        <v>5695</v>
      </c>
      <c r="K4512" s="237" t="s">
        <v>5696</v>
      </c>
      <c r="L4512" s="237" t="s">
        <v>248</v>
      </c>
      <c r="M4512" s="237" t="s">
        <v>5697</v>
      </c>
      <c r="N4512" s="237" t="s">
        <v>15232</v>
      </c>
      <c r="O4512" s="237" t="s">
        <v>15233</v>
      </c>
      <c r="P4512" s="237" t="s">
        <v>5484</v>
      </c>
      <c r="Q4512" s="237" t="s">
        <v>5492</v>
      </c>
      <c r="R4512" s="237" t="s">
        <v>15234</v>
      </c>
      <c r="S4512" s="237" t="s">
        <v>15235</v>
      </c>
      <c r="T4512" s="237" t="s">
        <v>5701</v>
      </c>
      <c r="U4512" s="237" t="s">
        <v>18803</v>
      </c>
      <c r="V4512" s="237" t="s">
        <v>18643</v>
      </c>
      <c r="W4512" s="237"/>
      <c r="X4512" s="237"/>
      <c r="Y4512" s="237" t="s">
        <v>15232</v>
      </c>
      <c r="Z4512" s="237" t="s">
        <v>15233</v>
      </c>
      <c r="AA4512" s="237" t="str">
        <f t="shared" si="733"/>
        <v>サポートケアワタリアリノママシャキカンソウダンシエンセンター</v>
      </c>
      <c r="AB4512" s="237" t="s">
        <v>5484</v>
      </c>
      <c r="AC4512" s="237" t="str">
        <f t="shared" si="734"/>
        <v>989</v>
      </c>
      <c r="AD4512" s="237" t="str">
        <f t="shared" si="735"/>
        <v>2351</v>
      </c>
      <c r="AE4512" s="237" t="s">
        <v>5492</v>
      </c>
      <c r="AF4512" s="237" t="s">
        <v>15234</v>
      </c>
      <c r="AG4512" s="237" t="str">
        <f t="shared" si="736"/>
        <v>亘理郡亘理町旧舘61番地7</v>
      </c>
      <c r="AH4512" s="237" t="s">
        <v>15235</v>
      </c>
      <c r="AI4512" s="237" t="s">
        <v>5701</v>
      </c>
      <c r="AJ4512" s="237" t="s">
        <v>260</v>
      </c>
    </row>
    <row r="4513" spans="1:36">
      <c r="A4513" s="237" t="str">
        <f t="shared" si="728"/>
        <v>0472405158障害児相談支援事業</v>
      </c>
      <c r="B4513" s="237" t="s">
        <v>15237</v>
      </c>
      <c r="C4513" s="237" t="s">
        <v>15238</v>
      </c>
      <c r="D4513" s="240" t="str">
        <f t="shared" si="729"/>
        <v>ゴウドウガイシャ　ヒナタ</v>
      </c>
      <c r="E4513" s="237" t="s">
        <v>5734</v>
      </c>
      <c r="F4513" s="237" t="str">
        <f t="shared" si="730"/>
        <v>989</v>
      </c>
      <c r="G4513" s="237" t="str">
        <f t="shared" si="731"/>
        <v>2201</v>
      </c>
      <c r="H4513" s="237" t="s">
        <v>18804</v>
      </c>
      <c r="I4513" s="237" t="str">
        <f t="shared" si="732"/>
        <v>亘理郡山元町山寺字町東６１番地　コンフォートⅡ１０１</v>
      </c>
      <c r="J4513" s="237" t="s">
        <v>15248</v>
      </c>
      <c r="K4513" s="237" t="s">
        <v>15248</v>
      </c>
      <c r="L4513" s="237" t="s">
        <v>821</v>
      </c>
      <c r="M4513" s="237" t="s">
        <v>15242</v>
      </c>
      <c r="N4513" s="237" t="s">
        <v>15243</v>
      </c>
      <c r="O4513" s="237" t="s">
        <v>15244</v>
      </c>
      <c r="P4513" s="237" t="s">
        <v>5734</v>
      </c>
      <c r="Q4513" s="237" t="s">
        <v>5499</v>
      </c>
      <c r="R4513" s="237" t="s">
        <v>18804</v>
      </c>
      <c r="S4513" s="237" t="s">
        <v>15248</v>
      </c>
      <c r="T4513" s="237" t="s">
        <v>15248</v>
      </c>
      <c r="U4513" s="237" t="s">
        <v>18805</v>
      </c>
      <c r="V4513" s="237" t="s">
        <v>18643</v>
      </c>
      <c r="W4513" s="237"/>
      <c r="X4513" s="237"/>
      <c r="Y4513" s="237" t="s">
        <v>15243</v>
      </c>
      <c r="Z4513" s="237" t="s">
        <v>15244</v>
      </c>
      <c r="AA4513" s="237" t="str">
        <f t="shared" si="733"/>
        <v>ソウダンシエンジギョウショ　ヒナタ</v>
      </c>
      <c r="AB4513" s="237" t="s">
        <v>5734</v>
      </c>
      <c r="AC4513" s="237" t="str">
        <f t="shared" si="734"/>
        <v>989</v>
      </c>
      <c r="AD4513" s="237" t="str">
        <f t="shared" si="735"/>
        <v>2201</v>
      </c>
      <c r="AE4513" s="237" t="s">
        <v>5499</v>
      </c>
      <c r="AF4513" s="237" t="s">
        <v>18804</v>
      </c>
      <c r="AG4513" s="237" t="str">
        <f t="shared" si="736"/>
        <v>亘理郡山元町山寺字町東６１番地　コンフォートⅡ１０１</v>
      </c>
      <c r="AH4513" s="237" t="s">
        <v>15248</v>
      </c>
      <c r="AI4513" s="237" t="s">
        <v>15248</v>
      </c>
      <c r="AJ4513" s="237" t="s">
        <v>260</v>
      </c>
    </row>
    <row r="4514" spans="1:36">
      <c r="A4514" s="237" t="str">
        <f t="shared" si="728"/>
        <v>0472610021障害児相談支援事業</v>
      </c>
      <c r="B4514" s="237" t="s">
        <v>3096</v>
      </c>
      <c r="C4514" s="237" t="s">
        <v>3097</v>
      </c>
      <c r="D4514" s="240" t="str">
        <f t="shared" si="729"/>
        <v>シャカイフクシホウジンミヤギケンシャカイフクシキョウギカイ</v>
      </c>
      <c r="E4514" s="237" t="s">
        <v>3098</v>
      </c>
      <c r="F4514" s="237" t="str">
        <f t="shared" si="730"/>
        <v>980</v>
      </c>
      <c r="G4514" s="237" t="str">
        <f t="shared" si="731"/>
        <v>0011</v>
      </c>
      <c r="H4514" s="237" t="s">
        <v>12280</v>
      </c>
      <c r="I4514" s="237" t="str">
        <f t="shared" si="732"/>
        <v>仙台市青葉区上杉一丁目２－３</v>
      </c>
      <c r="J4514" s="237" t="s">
        <v>3100</v>
      </c>
      <c r="K4514" s="237" t="s">
        <v>3101</v>
      </c>
      <c r="L4514" s="237" t="s">
        <v>353</v>
      </c>
      <c r="M4514" s="237" t="s">
        <v>3102</v>
      </c>
      <c r="N4514" s="237" t="s">
        <v>15249</v>
      </c>
      <c r="O4514" s="237" t="s">
        <v>15250</v>
      </c>
      <c r="P4514" s="237" t="s">
        <v>5862</v>
      </c>
      <c r="Q4514" s="237" t="s">
        <v>1471</v>
      </c>
      <c r="R4514" s="237" t="s">
        <v>18806</v>
      </c>
      <c r="S4514" s="237" t="s">
        <v>15252</v>
      </c>
      <c r="T4514" s="237" t="s">
        <v>15252</v>
      </c>
      <c r="U4514" s="237" t="s">
        <v>18807</v>
      </c>
      <c r="V4514" s="237" t="s">
        <v>18643</v>
      </c>
      <c r="W4514" s="237"/>
      <c r="X4514" s="237"/>
      <c r="Y4514" s="237" t="s">
        <v>15249</v>
      </c>
      <c r="Z4514" s="237" t="s">
        <v>15250</v>
      </c>
      <c r="AA4514" s="237" t="str">
        <f t="shared" si="733"/>
        <v>チイキシエンセンターパレットサンノウ</v>
      </c>
      <c r="AB4514" s="237" t="s">
        <v>5862</v>
      </c>
      <c r="AC4514" s="237" t="str">
        <f t="shared" si="734"/>
        <v>981</v>
      </c>
      <c r="AD4514" s="237" t="str">
        <f t="shared" si="735"/>
        <v>0103</v>
      </c>
      <c r="AE4514" s="237" t="s">
        <v>1471</v>
      </c>
      <c r="AF4514" s="237" t="s">
        <v>18806</v>
      </c>
      <c r="AG4514" s="237" t="str">
        <f t="shared" si="736"/>
        <v>宮城郡利府町森郷字蓮沼５２－３</v>
      </c>
      <c r="AH4514" s="237" t="s">
        <v>15252</v>
      </c>
      <c r="AI4514" s="237" t="s">
        <v>15252</v>
      </c>
      <c r="AJ4514" s="237" t="s">
        <v>332</v>
      </c>
    </row>
    <row r="4515" spans="1:36">
      <c r="A4515" s="237" t="str">
        <f t="shared" si="728"/>
        <v>0472610047障害児相談支援事業</v>
      </c>
      <c r="B4515" s="237" t="s">
        <v>16081</v>
      </c>
      <c r="C4515" s="237" t="s">
        <v>1447</v>
      </c>
      <c r="D4515" s="240" t="str">
        <f t="shared" si="729"/>
        <v>ニンテイＮＰＯホウジンサワオトノモリ</v>
      </c>
      <c r="E4515" s="237" t="s">
        <v>1448</v>
      </c>
      <c r="F4515" s="237" t="str">
        <f t="shared" si="730"/>
        <v>981</v>
      </c>
      <c r="G4515" s="237" t="str">
        <f t="shared" si="731"/>
        <v>0123</v>
      </c>
      <c r="H4515" s="237" t="s">
        <v>16082</v>
      </c>
      <c r="I4515" s="237" t="str">
        <f t="shared" si="732"/>
        <v>宮城郡利府町沢乙字欠下東１８番２</v>
      </c>
      <c r="J4515" s="237" t="s">
        <v>1450</v>
      </c>
      <c r="K4515" s="237" t="s">
        <v>5753</v>
      </c>
      <c r="L4515" s="237" t="s">
        <v>248</v>
      </c>
      <c r="M4515" s="237" t="s">
        <v>1451</v>
      </c>
      <c r="N4515" s="237" t="s">
        <v>15255</v>
      </c>
      <c r="O4515" s="237" t="s">
        <v>15256</v>
      </c>
      <c r="P4515" s="237" t="s">
        <v>1448</v>
      </c>
      <c r="Q4515" s="237" t="s">
        <v>1471</v>
      </c>
      <c r="R4515" s="237" t="s">
        <v>16082</v>
      </c>
      <c r="S4515" s="237" t="s">
        <v>1450</v>
      </c>
      <c r="T4515" s="237" t="s">
        <v>5753</v>
      </c>
      <c r="U4515" s="237" t="s">
        <v>18808</v>
      </c>
      <c r="V4515" s="237" t="s">
        <v>18643</v>
      </c>
      <c r="W4515" s="237"/>
      <c r="X4515" s="237"/>
      <c r="Y4515" s="237" t="s">
        <v>15255</v>
      </c>
      <c r="Z4515" s="237" t="s">
        <v>15256</v>
      </c>
      <c r="AA4515" s="237" t="str">
        <f t="shared" si="733"/>
        <v>コドモソウダンシエンツクシンボ</v>
      </c>
      <c r="AB4515" s="237" t="s">
        <v>1448</v>
      </c>
      <c r="AC4515" s="237" t="str">
        <f t="shared" si="734"/>
        <v>981</v>
      </c>
      <c r="AD4515" s="237" t="str">
        <f t="shared" si="735"/>
        <v>0123</v>
      </c>
      <c r="AE4515" s="237" t="s">
        <v>1471</v>
      </c>
      <c r="AF4515" s="237" t="s">
        <v>16082</v>
      </c>
      <c r="AG4515" s="237" t="str">
        <f t="shared" si="736"/>
        <v>宮城郡利府町沢乙字欠下東１８番２</v>
      </c>
      <c r="AH4515" s="237" t="s">
        <v>1450</v>
      </c>
      <c r="AI4515" s="237" t="s">
        <v>5753</v>
      </c>
      <c r="AJ4515" s="237" t="s">
        <v>261</v>
      </c>
    </row>
    <row r="4516" spans="1:36">
      <c r="A4516" s="237" t="str">
        <f t="shared" si="728"/>
        <v>0472610062障害児相談支援事業</v>
      </c>
      <c r="B4516" s="237" t="s">
        <v>5789</v>
      </c>
      <c r="C4516" s="237" t="s">
        <v>16971</v>
      </c>
      <c r="D4516" s="240" t="str">
        <f t="shared" si="729"/>
        <v>シャカイフクシホウジンリフチョウシャカイフクシキョウギカイ</v>
      </c>
      <c r="E4516" s="237" t="s">
        <v>5784</v>
      </c>
      <c r="F4516" s="237" t="str">
        <f t="shared" si="730"/>
        <v>981</v>
      </c>
      <c r="G4516" s="237" t="str">
        <f t="shared" si="731"/>
        <v>0104</v>
      </c>
      <c r="H4516" s="237" t="s">
        <v>5791</v>
      </c>
      <c r="I4516" s="237" t="str">
        <f t="shared" si="732"/>
        <v>宮城郡利府町中央二丁目１１番地１</v>
      </c>
      <c r="J4516" s="237" t="s">
        <v>5792</v>
      </c>
      <c r="K4516" s="237" t="s">
        <v>5793</v>
      </c>
      <c r="L4516" s="237" t="s">
        <v>353</v>
      </c>
      <c r="M4516" s="237" t="s">
        <v>5794</v>
      </c>
      <c r="N4516" s="237" t="s">
        <v>18809</v>
      </c>
      <c r="O4516" s="237" t="s">
        <v>18810</v>
      </c>
      <c r="P4516" s="237" t="s">
        <v>5784</v>
      </c>
      <c r="Q4516" s="237" t="s">
        <v>1471</v>
      </c>
      <c r="R4516" s="237" t="s">
        <v>18811</v>
      </c>
      <c r="S4516" s="237" t="s">
        <v>5792</v>
      </c>
      <c r="T4516" s="237" t="s">
        <v>5793</v>
      </c>
      <c r="U4516" s="237" t="s">
        <v>18812</v>
      </c>
      <c r="V4516" s="237" t="s">
        <v>18643</v>
      </c>
      <c r="W4516" s="237"/>
      <c r="X4516" s="237"/>
      <c r="Y4516" s="237" t="s">
        <v>18809</v>
      </c>
      <c r="Z4516" s="237" t="s">
        <v>18810</v>
      </c>
      <c r="AA4516" s="237" t="str">
        <f t="shared" si="733"/>
        <v>リフチョウショウガイシャソウダンシエンジギョウショ</v>
      </c>
      <c r="AB4516" s="237" t="s">
        <v>15259</v>
      </c>
      <c r="AC4516" s="237" t="str">
        <f t="shared" si="734"/>
        <v>981</v>
      </c>
      <c r="AD4516" s="237" t="str">
        <f t="shared" si="735"/>
        <v>0133</v>
      </c>
      <c r="AE4516" s="237" t="s">
        <v>1471</v>
      </c>
      <c r="AF4516" s="237" t="s">
        <v>15260</v>
      </c>
      <c r="AG4516" s="237" t="str">
        <f t="shared" si="736"/>
        <v>宮城郡利府町青葉台１丁目３２番地</v>
      </c>
      <c r="AH4516" s="237" t="s">
        <v>15261</v>
      </c>
      <c r="AI4516" s="237" t="s">
        <v>15262</v>
      </c>
      <c r="AJ4516" s="237" t="s">
        <v>260</v>
      </c>
    </row>
    <row r="4517" spans="1:36">
      <c r="A4517" s="237" t="str">
        <f t="shared" si="728"/>
        <v>0472610070障害児相談支援事業</v>
      </c>
      <c r="B4517" s="237" t="s">
        <v>16081</v>
      </c>
      <c r="C4517" s="237" t="s">
        <v>1447</v>
      </c>
      <c r="D4517" s="240" t="str">
        <f t="shared" si="729"/>
        <v>ニンテイＮＰＯホウジンサワオトノモリ</v>
      </c>
      <c r="E4517" s="237" t="s">
        <v>1448</v>
      </c>
      <c r="F4517" s="237" t="str">
        <f t="shared" si="730"/>
        <v>981</v>
      </c>
      <c r="G4517" s="237" t="str">
        <f t="shared" si="731"/>
        <v>0123</v>
      </c>
      <c r="H4517" s="237" t="s">
        <v>16082</v>
      </c>
      <c r="I4517" s="237" t="str">
        <f t="shared" si="732"/>
        <v>宮城郡利府町沢乙字欠下東１８番２</v>
      </c>
      <c r="J4517" s="237" t="s">
        <v>1450</v>
      </c>
      <c r="K4517" s="237" t="s">
        <v>5753</v>
      </c>
      <c r="L4517" s="237" t="s">
        <v>248</v>
      </c>
      <c r="M4517" s="237" t="s">
        <v>1451</v>
      </c>
      <c r="N4517" s="237" t="s">
        <v>18813</v>
      </c>
      <c r="O4517" s="237" t="s">
        <v>18814</v>
      </c>
      <c r="P4517" s="237" t="s">
        <v>5974</v>
      </c>
      <c r="Q4517" s="237" t="s">
        <v>1471</v>
      </c>
      <c r="R4517" s="237" t="s">
        <v>5975</v>
      </c>
      <c r="S4517" s="237" t="s">
        <v>15265</v>
      </c>
      <c r="T4517" s="237" t="s">
        <v>15265</v>
      </c>
      <c r="U4517" s="237" t="s">
        <v>18815</v>
      </c>
      <c r="V4517" s="237" t="s">
        <v>18643</v>
      </c>
      <c r="W4517" s="237"/>
      <c r="X4517" s="237"/>
      <c r="Y4517" s="237" t="s">
        <v>18813</v>
      </c>
      <c r="Z4517" s="237" t="s">
        <v>18814</v>
      </c>
      <c r="AA4517" s="237" t="str">
        <f t="shared" si="733"/>
        <v>チイキキョテンセンターフキノトウ</v>
      </c>
      <c r="AB4517" s="237" t="s">
        <v>5974</v>
      </c>
      <c r="AC4517" s="237" t="str">
        <f t="shared" si="734"/>
        <v>981</v>
      </c>
      <c r="AD4517" s="237" t="str">
        <f t="shared" si="735"/>
        <v>0112</v>
      </c>
      <c r="AE4517" s="237" t="s">
        <v>1471</v>
      </c>
      <c r="AF4517" s="237" t="s">
        <v>5975</v>
      </c>
      <c r="AG4517" s="237" t="str">
        <f t="shared" si="736"/>
        <v>宮城郡利府町利府字八幡崎63-1</v>
      </c>
      <c r="AH4517" s="237" t="s">
        <v>15265</v>
      </c>
      <c r="AI4517" s="237" t="s">
        <v>15265</v>
      </c>
      <c r="AJ4517" s="237" t="s">
        <v>260</v>
      </c>
    </row>
    <row r="4518" spans="1:36">
      <c r="A4518" s="237" t="str">
        <f t="shared" si="728"/>
        <v>0472620020障害児相談支援事業</v>
      </c>
      <c r="B4518" s="237" t="s">
        <v>5802</v>
      </c>
      <c r="C4518" s="237" t="s">
        <v>5803</v>
      </c>
      <c r="D4518" s="240" t="str">
        <f t="shared" si="729"/>
        <v>シャカイフクシホウジンシチガハママチシャカイフクシキョウギカイ</v>
      </c>
      <c r="E4518" s="237" t="s">
        <v>6019</v>
      </c>
      <c r="F4518" s="237" t="str">
        <f t="shared" si="730"/>
        <v>985</v>
      </c>
      <c r="G4518" s="237" t="str">
        <f t="shared" si="731"/>
        <v>0821</v>
      </c>
      <c r="H4518" s="237" t="s">
        <v>15270</v>
      </c>
      <c r="I4518" s="237" t="str">
        <f t="shared" si="732"/>
        <v>宮城郡七ケ浜町汐見台７丁目８－１５３</v>
      </c>
      <c r="J4518" s="237" t="s">
        <v>15271</v>
      </c>
      <c r="K4518" s="237" t="s">
        <v>15272</v>
      </c>
      <c r="L4518" s="237" t="s">
        <v>353</v>
      </c>
      <c r="M4518" s="237" t="s">
        <v>15273</v>
      </c>
      <c r="N4518" s="237" t="s">
        <v>15274</v>
      </c>
      <c r="O4518" s="237" t="s">
        <v>15275</v>
      </c>
      <c r="P4518" s="237" t="s">
        <v>6019</v>
      </c>
      <c r="Q4518" s="237" t="s">
        <v>5761</v>
      </c>
      <c r="R4518" s="237" t="s">
        <v>15270</v>
      </c>
      <c r="S4518" s="237" t="s">
        <v>15271</v>
      </c>
      <c r="T4518" s="237" t="s">
        <v>15272</v>
      </c>
      <c r="U4518" s="237" t="s">
        <v>18816</v>
      </c>
      <c r="V4518" s="237" t="s">
        <v>18643</v>
      </c>
      <c r="W4518" s="237"/>
      <c r="X4518" s="237"/>
      <c r="Y4518" s="237" t="s">
        <v>15274</v>
      </c>
      <c r="Z4518" s="237" t="s">
        <v>18817</v>
      </c>
      <c r="AA4518" s="237" t="str">
        <f t="shared" si="733"/>
        <v>ショウガイシャソウダンシエンジギョウショ　フットワーク（シチガハマハマシャキョウ）</v>
      </c>
      <c r="AB4518" s="237" t="s">
        <v>6019</v>
      </c>
      <c r="AC4518" s="237" t="str">
        <f t="shared" si="734"/>
        <v>985</v>
      </c>
      <c r="AD4518" s="237" t="str">
        <f t="shared" si="735"/>
        <v>0821</v>
      </c>
      <c r="AE4518" s="237" t="s">
        <v>5761</v>
      </c>
      <c r="AF4518" s="237" t="s">
        <v>15270</v>
      </c>
      <c r="AG4518" s="237" t="str">
        <f t="shared" si="736"/>
        <v>宮城郡七ケ浜町汐見台７丁目８－１５３</v>
      </c>
      <c r="AH4518" s="237" t="s">
        <v>15271</v>
      </c>
      <c r="AI4518" s="237" t="s">
        <v>15272</v>
      </c>
      <c r="AJ4518" s="237" t="s">
        <v>260</v>
      </c>
    </row>
    <row r="4519" spans="1:36">
      <c r="A4519" s="237" t="str">
        <f t="shared" si="728"/>
        <v>0472630011障害児相談支援事業</v>
      </c>
      <c r="B4519" s="237" t="s">
        <v>5763</v>
      </c>
      <c r="C4519" s="237" t="s">
        <v>5764</v>
      </c>
      <c r="D4519" s="240" t="str">
        <f t="shared" si="729"/>
        <v>シャカイフクシホウジンマツシママチシャカイフクシキョウギカイ</v>
      </c>
      <c r="E4519" s="237" t="s">
        <v>5765</v>
      </c>
      <c r="F4519" s="237" t="str">
        <f t="shared" si="730"/>
        <v>981</v>
      </c>
      <c r="G4519" s="237" t="str">
        <f t="shared" si="731"/>
        <v>0203</v>
      </c>
      <c r="H4519" s="237" t="s">
        <v>18818</v>
      </c>
      <c r="I4519" s="237" t="str">
        <f t="shared" si="732"/>
        <v>宮城郡松島町根廻字上山王６番２７号</v>
      </c>
      <c r="J4519" s="237" t="s">
        <v>5767</v>
      </c>
      <c r="K4519" s="237" t="s">
        <v>5768</v>
      </c>
      <c r="L4519" s="237" t="s">
        <v>353</v>
      </c>
      <c r="M4519" s="237" t="s">
        <v>5769</v>
      </c>
      <c r="N4519" s="237" t="s">
        <v>15277</v>
      </c>
      <c r="O4519" s="237" t="s">
        <v>18819</v>
      </c>
      <c r="P4519" s="237" t="s">
        <v>5765</v>
      </c>
      <c r="Q4519" s="237" t="s">
        <v>5772</v>
      </c>
      <c r="R4519" s="237" t="s">
        <v>18818</v>
      </c>
      <c r="S4519" s="237" t="s">
        <v>5767</v>
      </c>
      <c r="T4519" s="237" t="s">
        <v>5768</v>
      </c>
      <c r="U4519" s="237" t="s">
        <v>18820</v>
      </c>
      <c r="V4519" s="237" t="s">
        <v>18643</v>
      </c>
      <c r="W4519" s="237"/>
      <c r="X4519" s="237"/>
      <c r="Y4519" s="237" t="s">
        <v>15277</v>
      </c>
      <c r="Z4519" s="237" t="s">
        <v>15278</v>
      </c>
      <c r="AA4519" s="237" t="str">
        <f t="shared" si="733"/>
        <v>マツシママチシャカイフクシキョウギカイショウガイシャソウダンシエンジギョウショ</v>
      </c>
      <c r="AB4519" s="237" t="s">
        <v>5765</v>
      </c>
      <c r="AC4519" s="237" t="str">
        <f t="shared" si="734"/>
        <v>981</v>
      </c>
      <c r="AD4519" s="237" t="str">
        <f t="shared" si="735"/>
        <v>0203</v>
      </c>
      <c r="AE4519" s="237" t="s">
        <v>5772</v>
      </c>
      <c r="AF4519" s="237" t="s">
        <v>5766</v>
      </c>
      <c r="AG4519" s="237" t="str">
        <f t="shared" si="736"/>
        <v>宮城郡松島町根廻字上山王６－２７</v>
      </c>
      <c r="AH4519" s="237" t="s">
        <v>18821</v>
      </c>
      <c r="AI4519" s="237" t="s">
        <v>5768</v>
      </c>
      <c r="AJ4519" s="237" t="s">
        <v>260</v>
      </c>
    </row>
    <row r="4520" spans="1:36">
      <c r="A4520" s="237" t="str">
        <f t="shared" ref="A4520:A4583" si="737">U4520&amp;V4520</f>
        <v>0472630029障害児相談支援事業</v>
      </c>
      <c r="B4520" s="237" t="s">
        <v>18822</v>
      </c>
      <c r="C4520" s="237" t="s">
        <v>18823</v>
      </c>
      <c r="D4520" s="240" t="str">
        <f t="shared" si="729"/>
        <v>カブシキガイシャアシスト</v>
      </c>
      <c r="E4520" s="237" t="s">
        <v>2157</v>
      </c>
      <c r="F4520" s="237" t="str">
        <f t="shared" si="730"/>
        <v>981</v>
      </c>
      <c r="G4520" s="237" t="str">
        <f t="shared" si="731"/>
        <v>1242</v>
      </c>
      <c r="H4520" s="237" t="s">
        <v>18824</v>
      </c>
      <c r="I4520" s="237" t="str">
        <f t="shared" si="732"/>
        <v>名取市高舘吉田鹿東７５</v>
      </c>
      <c r="J4520" s="237" t="s">
        <v>15292</v>
      </c>
      <c r="K4520" s="237" t="s">
        <v>15297</v>
      </c>
      <c r="L4520" s="237" t="s">
        <v>339</v>
      </c>
      <c r="M4520" s="237" t="s">
        <v>15293</v>
      </c>
      <c r="N4520" s="237" t="s">
        <v>15294</v>
      </c>
      <c r="O4520" s="237" t="s">
        <v>15295</v>
      </c>
      <c r="P4520" s="237" t="s">
        <v>5912</v>
      </c>
      <c r="Q4520" s="237" t="s">
        <v>5772</v>
      </c>
      <c r="R4520" s="237" t="s">
        <v>18825</v>
      </c>
      <c r="S4520" s="237" t="s">
        <v>15292</v>
      </c>
      <c r="T4520" s="237" t="s">
        <v>15297</v>
      </c>
      <c r="U4520" s="237" t="s">
        <v>18826</v>
      </c>
      <c r="V4520" s="237" t="s">
        <v>18643</v>
      </c>
      <c r="W4520" s="237"/>
      <c r="X4520" s="237"/>
      <c r="Y4520" s="237" t="s">
        <v>15294</v>
      </c>
      <c r="Z4520" s="237" t="s">
        <v>15295</v>
      </c>
      <c r="AA4520" s="237" t="str">
        <f t="shared" si="733"/>
        <v>ショウガイジソウダンシエンジギョウショアシスト</v>
      </c>
      <c r="AB4520" s="237" t="s">
        <v>5912</v>
      </c>
      <c r="AC4520" s="237" t="str">
        <f t="shared" si="734"/>
        <v>981</v>
      </c>
      <c r="AD4520" s="237" t="str">
        <f t="shared" si="735"/>
        <v>0212</v>
      </c>
      <c r="AE4520" s="237" t="s">
        <v>5772</v>
      </c>
      <c r="AF4520" s="237" t="s">
        <v>18825</v>
      </c>
      <c r="AG4520" s="237" t="str">
        <f t="shared" si="736"/>
        <v>宮城郡松島町磯崎字木戸１１２－４－５号室</v>
      </c>
      <c r="AH4520" s="237" t="s">
        <v>15292</v>
      </c>
      <c r="AI4520" s="237" t="s">
        <v>15297</v>
      </c>
      <c r="AJ4520" s="237" t="s">
        <v>260</v>
      </c>
    </row>
    <row r="4521" spans="1:36">
      <c r="A4521" s="237" t="str">
        <f t="shared" si="737"/>
        <v>0472630037障害児相談支援事業</v>
      </c>
      <c r="B4521" s="237" t="s">
        <v>17009</v>
      </c>
      <c r="C4521" s="237" t="s">
        <v>18827</v>
      </c>
      <c r="D4521" s="240" t="str">
        <f t="shared" ref="D4521:D4584" si="738">DBCS(C4521)</f>
        <v>カブシキカイシャカルミア</v>
      </c>
      <c r="E4521" s="237" t="s">
        <v>12345</v>
      </c>
      <c r="F4521" s="237" t="str">
        <f t="shared" ref="F4521:F4584" si="739">LEFT(E4521,3)</f>
        <v>981</v>
      </c>
      <c r="G4521" s="237" t="str">
        <f t="shared" ref="G4521:G4584" si="740">RIGHT(E4521,4)</f>
        <v>3111</v>
      </c>
      <c r="H4521" s="237" t="s">
        <v>15301</v>
      </c>
      <c r="I4521" s="237" t="str">
        <f t="shared" ref="I4521:I4584" si="741">SUBSTITUTE(H4521,"宮城県","")</f>
        <v>仙台市泉区松森字沢目１４番地の２</v>
      </c>
      <c r="J4521" s="237"/>
      <c r="K4521" s="237"/>
      <c r="L4521" s="237" t="s">
        <v>339</v>
      </c>
      <c r="M4521" s="237" t="s">
        <v>18828</v>
      </c>
      <c r="N4521" s="237" t="s">
        <v>15304</v>
      </c>
      <c r="O4521" s="237" t="s">
        <v>15305</v>
      </c>
      <c r="P4521" s="237" t="s">
        <v>5822</v>
      </c>
      <c r="Q4521" s="237" t="s">
        <v>1471</v>
      </c>
      <c r="R4521" s="237" t="s">
        <v>18829</v>
      </c>
      <c r="S4521" s="237"/>
      <c r="T4521" s="237"/>
      <c r="U4521" s="237" t="s">
        <v>18830</v>
      </c>
      <c r="V4521" s="237" t="s">
        <v>18643</v>
      </c>
      <c r="W4521" s="237"/>
      <c r="X4521" s="237"/>
      <c r="Y4521" s="237" t="s">
        <v>15304</v>
      </c>
      <c r="Z4521" s="237" t="s">
        <v>15305</v>
      </c>
      <c r="AA4521" s="237" t="str">
        <f t="shared" ref="AA4521:AA4584" si="742">DBCS(Z4521)</f>
        <v>ソウダンシエンセンターモリノヒロバ</v>
      </c>
      <c r="AB4521" s="237" t="s">
        <v>5822</v>
      </c>
      <c r="AC4521" s="237" t="str">
        <f t="shared" ref="AC4521:AC4584" si="743">LEFT(AB4521,3)</f>
        <v>981</v>
      </c>
      <c r="AD4521" s="237" t="str">
        <f t="shared" ref="AD4521:AD4584" si="744">RIGHT(AB4521,4)</f>
        <v>0111</v>
      </c>
      <c r="AE4521" s="237" t="s">
        <v>1471</v>
      </c>
      <c r="AF4521" s="237" t="s">
        <v>18829</v>
      </c>
      <c r="AG4521" s="237" t="str">
        <f t="shared" ref="AG4521:AG4584" si="745">SUBSTITUTE(AF4521,"宮城県","")</f>
        <v>宮城郡利府町加瀬字石切場３５－５</v>
      </c>
      <c r="AH4521" s="237" t="s">
        <v>17011</v>
      </c>
      <c r="AI4521" s="237" t="s">
        <v>15302</v>
      </c>
      <c r="AJ4521" s="237" t="s">
        <v>260</v>
      </c>
    </row>
    <row r="4522" spans="1:36">
      <c r="A4522" s="237" t="str">
        <f t="shared" si="737"/>
        <v>0472700012障害児相談支援事業</v>
      </c>
      <c r="B4522" s="237" t="s">
        <v>3096</v>
      </c>
      <c r="C4522" s="237" t="s">
        <v>3097</v>
      </c>
      <c r="D4522" s="240" t="str">
        <f t="shared" si="738"/>
        <v>シャカイフクシホウジンミヤギケンシャカイフクシキョウギカイ</v>
      </c>
      <c r="E4522" s="237" t="s">
        <v>3098</v>
      </c>
      <c r="F4522" s="237" t="str">
        <f t="shared" si="739"/>
        <v>980</v>
      </c>
      <c r="G4522" s="237" t="str">
        <f t="shared" si="740"/>
        <v>0011</v>
      </c>
      <c r="H4522" s="237" t="s">
        <v>12280</v>
      </c>
      <c r="I4522" s="237" t="str">
        <f t="shared" si="741"/>
        <v>仙台市青葉区上杉一丁目２－３</v>
      </c>
      <c r="J4522" s="237" t="s">
        <v>3100</v>
      </c>
      <c r="K4522" s="237" t="s">
        <v>3101</v>
      </c>
      <c r="L4522" s="237" t="s">
        <v>353</v>
      </c>
      <c r="M4522" s="237" t="s">
        <v>3102</v>
      </c>
      <c r="N4522" s="237" t="s">
        <v>15309</v>
      </c>
      <c r="O4522" s="237" t="s">
        <v>15310</v>
      </c>
      <c r="P4522" s="237" t="s">
        <v>4347</v>
      </c>
      <c r="Q4522" s="237" t="s">
        <v>6056</v>
      </c>
      <c r="R4522" s="237" t="s">
        <v>13798</v>
      </c>
      <c r="S4522" s="237" t="s">
        <v>6180</v>
      </c>
      <c r="T4522" s="237" t="s">
        <v>6181</v>
      </c>
      <c r="U4522" s="237" t="s">
        <v>18831</v>
      </c>
      <c r="V4522" s="237" t="s">
        <v>18643</v>
      </c>
      <c r="W4522" s="237"/>
      <c r="X4522" s="237"/>
      <c r="Y4522" s="237" t="s">
        <v>15309</v>
      </c>
      <c r="Z4522" s="237" t="s">
        <v>15310</v>
      </c>
      <c r="AA4522" s="237" t="str">
        <f t="shared" si="742"/>
        <v>チイキシエンセンターパレットヨシオカ</v>
      </c>
      <c r="AB4522" s="237" t="s">
        <v>4347</v>
      </c>
      <c r="AC4522" s="237" t="str">
        <f t="shared" si="743"/>
        <v>981</v>
      </c>
      <c r="AD4522" s="237" t="str">
        <f t="shared" si="744"/>
        <v>3621</v>
      </c>
      <c r="AE4522" s="237" t="s">
        <v>6056</v>
      </c>
      <c r="AF4522" s="237" t="s">
        <v>13798</v>
      </c>
      <c r="AG4522" s="237" t="str">
        <f t="shared" si="745"/>
        <v>黒川郡大和町吉岡字南金谷下８－７</v>
      </c>
      <c r="AH4522" s="237" t="s">
        <v>6180</v>
      </c>
      <c r="AI4522" s="237" t="s">
        <v>6181</v>
      </c>
      <c r="AJ4522" s="237" t="s">
        <v>260</v>
      </c>
    </row>
    <row r="4523" spans="1:36">
      <c r="A4523" s="237" t="str">
        <f t="shared" si="737"/>
        <v>0472700020障害児相談支援事業</v>
      </c>
      <c r="B4523" s="237" t="s">
        <v>4725</v>
      </c>
      <c r="C4523" s="237" t="s">
        <v>4726</v>
      </c>
      <c r="D4523" s="240" t="str">
        <f t="shared" si="738"/>
        <v>シャカイフクシホウジンミンナノワ</v>
      </c>
      <c r="E4523" s="237" t="s">
        <v>4727</v>
      </c>
      <c r="F4523" s="237" t="str">
        <f t="shared" si="739"/>
        <v>981</v>
      </c>
      <c r="G4523" s="237" t="str">
        <f t="shared" si="740"/>
        <v>3602</v>
      </c>
      <c r="H4523" s="237" t="s">
        <v>6404</v>
      </c>
      <c r="I4523" s="237" t="str">
        <f t="shared" si="741"/>
        <v>黒川郡大衡村大衡字鐙沢12番54</v>
      </c>
      <c r="J4523" s="237" t="s">
        <v>18832</v>
      </c>
      <c r="K4523" s="237" t="s">
        <v>18833</v>
      </c>
      <c r="L4523" s="237" t="s">
        <v>248</v>
      </c>
      <c r="M4523" s="237" t="s">
        <v>4731</v>
      </c>
      <c r="N4523" s="237" t="s">
        <v>15313</v>
      </c>
      <c r="O4523" s="237" t="s">
        <v>15314</v>
      </c>
      <c r="P4523" s="237" t="s">
        <v>6162</v>
      </c>
      <c r="Q4523" s="237" t="s">
        <v>6128</v>
      </c>
      <c r="R4523" s="237" t="s">
        <v>15315</v>
      </c>
      <c r="S4523" s="237" t="s">
        <v>6164</v>
      </c>
      <c r="T4523" s="237" t="s">
        <v>6165</v>
      </c>
      <c r="U4523" s="237" t="s">
        <v>18834</v>
      </c>
      <c r="V4523" s="237" t="s">
        <v>18643</v>
      </c>
      <c r="W4523" s="237"/>
      <c r="X4523" s="237"/>
      <c r="Y4523" s="237" t="s">
        <v>15313</v>
      </c>
      <c r="Z4523" s="237" t="s">
        <v>15314</v>
      </c>
      <c r="AA4523" s="237" t="str">
        <f t="shared" si="742"/>
        <v>ルーブオオサト</v>
      </c>
      <c r="AB4523" s="237" t="s">
        <v>6162</v>
      </c>
      <c r="AC4523" s="237" t="str">
        <f t="shared" si="743"/>
        <v>981</v>
      </c>
      <c r="AD4523" s="237" t="str">
        <f t="shared" si="744"/>
        <v>3502</v>
      </c>
      <c r="AE4523" s="237" t="s">
        <v>6128</v>
      </c>
      <c r="AF4523" s="237" t="s">
        <v>15315</v>
      </c>
      <c r="AG4523" s="237" t="str">
        <f t="shared" si="745"/>
        <v>黒川郡大郷町粕川字田中３－１</v>
      </c>
      <c r="AH4523" s="237" t="s">
        <v>6164</v>
      </c>
      <c r="AI4523" s="237" t="s">
        <v>6165</v>
      </c>
      <c r="AJ4523" s="237" t="s">
        <v>260</v>
      </c>
    </row>
    <row r="4524" spans="1:36">
      <c r="A4524" s="237" t="str">
        <f t="shared" si="737"/>
        <v>0472700038障害児相談支援事業</v>
      </c>
      <c r="B4524" s="237" t="s">
        <v>15319</v>
      </c>
      <c r="C4524" s="237" t="s">
        <v>18835</v>
      </c>
      <c r="D4524" s="240" t="str">
        <f t="shared" si="738"/>
        <v>シャカイフクシホウジントミヤチョウシャカイフクシキョウギカイ</v>
      </c>
      <c r="E4524" s="237" t="s">
        <v>6063</v>
      </c>
      <c r="F4524" s="237" t="str">
        <f t="shared" si="739"/>
        <v>981</v>
      </c>
      <c r="G4524" s="237" t="str">
        <f t="shared" si="740"/>
        <v>3311</v>
      </c>
      <c r="H4524" s="237" t="s">
        <v>15321</v>
      </c>
      <c r="I4524" s="237" t="str">
        <f t="shared" si="741"/>
        <v>富谷市富谷西沢１３番地</v>
      </c>
      <c r="J4524" s="237" t="s">
        <v>15322</v>
      </c>
      <c r="K4524" s="237" t="s">
        <v>15323</v>
      </c>
      <c r="L4524" s="237" t="s">
        <v>353</v>
      </c>
      <c r="M4524" s="237" t="s">
        <v>15324</v>
      </c>
      <c r="N4524" s="237" t="s">
        <v>15325</v>
      </c>
      <c r="O4524" s="237" t="s">
        <v>15326</v>
      </c>
      <c r="P4524" s="237" t="s">
        <v>6063</v>
      </c>
      <c r="Q4524" s="237" t="s">
        <v>4894</v>
      </c>
      <c r="R4524" s="237" t="s">
        <v>15321</v>
      </c>
      <c r="S4524" s="237" t="s">
        <v>15322</v>
      </c>
      <c r="T4524" s="237" t="s">
        <v>15323</v>
      </c>
      <c r="U4524" s="237" t="s">
        <v>18836</v>
      </c>
      <c r="V4524" s="237" t="s">
        <v>18643</v>
      </c>
      <c r="W4524" s="237"/>
      <c r="X4524" s="237"/>
      <c r="Y4524" s="237" t="s">
        <v>15325</v>
      </c>
      <c r="Z4524" s="237" t="s">
        <v>15326</v>
      </c>
      <c r="AA4524" s="237" t="str">
        <f t="shared" si="742"/>
        <v>ショウガイシャソウダンシエンジギョウショ　トミヤシャキョウライフ</v>
      </c>
      <c r="AB4524" s="237" t="s">
        <v>6063</v>
      </c>
      <c r="AC4524" s="237" t="str">
        <f t="shared" si="743"/>
        <v>981</v>
      </c>
      <c r="AD4524" s="237" t="str">
        <f t="shared" si="744"/>
        <v>3311</v>
      </c>
      <c r="AE4524" s="237" t="s">
        <v>4894</v>
      </c>
      <c r="AF4524" s="237" t="s">
        <v>15321</v>
      </c>
      <c r="AG4524" s="237" t="str">
        <f t="shared" si="745"/>
        <v>富谷市富谷西沢１３番地</v>
      </c>
      <c r="AH4524" s="237" t="s">
        <v>15322</v>
      </c>
      <c r="AI4524" s="237" t="s">
        <v>15323</v>
      </c>
      <c r="AJ4524" s="237" t="s">
        <v>260</v>
      </c>
    </row>
    <row r="4525" spans="1:36">
      <c r="A4525" s="237" t="str">
        <f t="shared" si="737"/>
        <v>0472700046障害児相談支援事業</v>
      </c>
      <c r="B4525" s="237" t="s">
        <v>18837</v>
      </c>
      <c r="C4525" s="237" t="s">
        <v>18838</v>
      </c>
      <c r="D4525" s="240" t="str">
        <f t="shared" si="738"/>
        <v>シャカイフクシホウジン　オオヒラムラシャカイフクシキョウギカイ</v>
      </c>
      <c r="E4525" s="237" t="s">
        <v>15330</v>
      </c>
      <c r="F4525" s="237" t="str">
        <f t="shared" si="739"/>
        <v>981</v>
      </c>
      <c r="G4525" s="237" t="str">
        <f t="shared" si="740"/>
        <v>3692</v>
      </c>
      <c r="H4525" s="237" t="s">
        <v>15331</v>
      </c>
      <c r="I4525" s="237" t="str">
        <f t="shared" si="741"/>
        <v>黒川郡大衡村大衡字平林６２</v>
      </c>
      <c r="J4525" s="237" t="s">
        <v>15332</v>
      </c>
      <c r="K4525" s="237" t="s">
        <v>15333</v>
      </c>
      <c r="L4525" s="237" t="s">
        <v>353</v>
      </c>
      <c r="M4525" s="237" t="s">
        <v>15334</v>
      </c>
      <c r="N4525" s="237" t="s">
        <v>15335</v>
      </c>
      <c r="O4525" s="237" t="s">
        <v>15336</v>
      </c>
      <c r="P4525" s="237" t="s">
        <v>15330</v>
      </c>
      <c r="Q4525" s="237" t="s">
        <v>6220</v>
      </c>
      <c r="R4525" s="237" t="s">
        <v>15331</v>
      </c>
      <c r="S4525" s="237" t="s">
        <v>15332</v>
      </c>
      <c r="T4525" s="237" t="s">
        <v>15333</v>
      </c>
      <c r="U4525" s="237" t="s">
        <v>18839</v>
      </c>
      <c r="V4525" s="237" t="s">
        <v>18643</v>
      </c>
      <c r="W4525" s="237"/>
      <c r="X4525" s="237"/>
      <c r="Y4525" s="237" t="s">
        <v>15335</v>
      </c>
      <c r="Z4525" s="237" t="s">
        <v>15336</v>
      </c>
      <c r="AA4525" s="237" t="str">
        <f t="shared" si="742"/>
        <v>オオヒラムラシャカイフクシキョウギカイソウダンシエンジギョウショ</v>
      </c>
      <c r="AB4525" s="237" t="s">
        <v>15330</v>
      </c>
      <c r="AC4525" s="237" t="str">
        <f t="shared" si="743"/>
        <v>981</v>
      </c>
      <c r="AD4525" s="237" t="str">
        <f t="shared" si="744"/>
        <v>3692</v>
      </c>
      <c r="AE4525" s="237" t="s">
        <v>6220</v>
      </c>
      <c r="AF4525" s="237" t="s">
        <v>15331</v>
      </c>
      <c r="AG4525" s="237" t="str">
        <f t="shared" si="745"/>
        <v>黒川郡大衡村大衡字平林６２</v>
      </c>
      <c r="AH4525" s="237" t="s">
        <v>15332</v>
      </c>
      <c r="AI4525" s="237" t="s">
        <v>15333</v>
      </c>
      <c r="AJ4525" s="237" t="s">
        <v>260</v>
      </c>
    </row>
    <row r="4526" spans="1:36">
      <c r="A4526" s="237" t="str">
        <f t="shared" si="737"/>
        <v>0472700061障害児相談支援事業</v>
      </c>
      <c r="B4526" s="237" t="s">
        <v>4345</v>
      </c>
      <c r="C4526" s="237" t="s">
        <v>4346</v>
      </c>
      <c r="D4526" s="240" t="str">
        <f t="shared" si="738"/>
        <v>シャカイフクシホウジンエイラクカイ</v>
      </c>
      <c r="E4526" s="237" t="s">
        <v>4347</v>
      </c>
      <c r="F4526" s="237" t="str">
        <f t="shared" si="739"/>
        <v>981</v>
      </c>
      <c r="G4526" s="237" t="str">
        <f t="shared" si="740"/>
        <v>3621</v>
      </c>
      <c r="H4526" s="237" t="s">
        <v>17046</v>
      </c>
      <c r="I4526" s="237" t="str">
        <f t="shared" si="741"/>
        <v>黒川郡大和町吉岡字中町32番地2</v>
      </c>
      <c r="J4526" s="237" t="s">
        <v>4349</v>
      </c>
      <c r="K4526" s="237" t="s">
        <v>4350</v>
      </c>
      <c r="L4526" s="237" t="s">
        <v>248</v>
      </c>
      <c r="M4526" s="237" t="s">
        <v>4351</v>
      </c>
      <c r="N4526" s="237" t="s">
        <v>15338</v>
      </c>
      <c r="O4526" s="237" t="s">
        <v>15339</v>
      </c>
      <c r="P4526" s="237" t="s">
        <v>6084</v>
      </c>
      <c r="Q4526" s="237" t="s">
        <v>6056</v>
      </c>
      <c r="R4526" s="237" t="s">
        <v>15340</v>
      </c>
      <c r="S4526" s="237" t="s">
        <v>6086</v>
      </c>
      <c r="T4526" s="237" t="s">
        <v>6087</v>
      </c>
      <c r="U4526" s="237" t="s">
        <v>18840</v>
      </c>
      <c r="V4526" s="237" t="s">
        <v>18643</v>
      </c>
      <c r="W4526" s="237"/>
      <c r="X4526" s="237"/>
      <c r="Y4526" s="237" t="s">
        <v>18841</v>
      </c>
      <c r="Z4526" s="237" t="s">
        <v>18842</v>
      </c>
      <c r="AA4526" s="237" t="str">
        <f t="shared" si="742"/>
        <v>シテイトクテイソウダンシエンジギョウショ</v>
      </c>
      <c r="AB4526" s="237" t="s">
        <v>6084</v>
      </c>
      <c r="AC4526" s="237" t="str">
        <f t="shared" si="743"/>
        <v>981</v>
      </c>
      <c r="AD4526" s="237" t="str">
        <f t="shared" si="744"/>
        <v>3624</v>
      </c>
      <c r="AE4526" s="237" t="s">
        <v>6056</v>
      </c>
      <c r="AF4526" s="237" t="s">
        <v>15340</v>
      </c>
      <c r="AG4526" s="237" t="str">
        <f t="shared" si="745"/>
        <v>黒川郡大和町宮床字摺萩24番地の４</v>
      </c>
      <c r="AH4526" s="237" t="s">
        <v>6086</v>
      </c>
      <c r="AI4526" s="237" t="s">
        <v>6087</v>
      </c>
      <c r="AJ4526" s="237" t="s">
        <v>260</v>
      </c>
    </row>
    <row r="4527" spans="1:36">
      <c r="A4527" s="237" t="str">
        <f t="shared" si="737"/>
        <v>0472700079障害児相談支援事業</v>
      </c>
      <c r="B4527" s="237" t="s">
        <v>16081</v>
      </c>
      <c r="C4527" s="237" t="s">
        <v>1447</v>
      </c>
      <c r="D4527" s="240" t="str">
        <f t="shared" si="738"/>
        <v>ニンテイＮＰＯホウジンサワオトノモリ</v>
      </c>
      <c r="E4527" s="237" t="s">
        <v>1448</v>
      </c>
      <c r="F4527" s="237" t="str">
        <f t="shared" si="739"/>
        <v>981</v>
      </c>
      <c r="G4527" s="237" t="str">
        <f t="shared" si="740"/>
        <v>0123</v>
      </c>
      <c r="H4527" s="237" t="s">
        <v>16082</v>
      </c>
      <c r="I4527" s="237" t="str">
        <f t="shared" si="741"/>
        <v>宮城郡利府町沢乙字欠下東１８番２</v>
      </c>
      <c r="J4527" s="237" t="s">
        <v>1450</v>
      </c>
      <c r="K4527" s="237" t="s">
        <v>5753</v>
      </c>
      <c r="L4527" s="237" t="s">
        <v>248</v>
      </c>
      <c r="M4527" s="237" t="s">
        <v>1451</v>
      </c>
      <c r="N4527" s="237" t="s">
        <v>15342</v>
      </c>
      <c r="O4527" s="237" t="s">
        <v>15343</v>
      </c>
      <c r="P4527" s="237" t="s">
        <v>15344</v>
      </c>
      <c r="Q4527" s="237" t="s">
        <v>4894</v>
      </c>
      <c r="R4527" s="237" t="s">
        <v>15345</v>
      </c>
      <c r="S4527" s="237" t="s">
        <v>17075</v>
      </c>
      <c r="T4527" s="237" t="s">
        <v>15347</v>
      </c>
      <c r="U4527" s="237" t="s">
        <v>18843</v>
      </c>
      <c r="V4527" s="237" t="s">
        <v>18643</v>
      </c>
      <c r="W4527" s="237"/>
      <c r="X4527" s="237"/>
      <c r="Y4527" s="237" t="s">
        <v>15342</v>
      </c>
      <c r="Z4527" s="237" t="s">
        <v>15343</v>
      </c>
      <c r="AA4527" s="237" t="str">
        <f t="shared" si="742"/>
        <v>コドモソウダンシエンツクシンボクロカワ</v>
      </c>
      <c r="AB4527" s="237" t="s">
        <v>15344</v>
      </c>
      <c r="AC4527" s="237" t="str">
        <f t="shared" si="743"/>
        <v>981</v>
      </c>
      <c r="AD4527" s="237" t="str">
        <f t="shared" si="744"/>
        <v>3332</v>
      </c>
      <c r="AE4527" s="237" t="s">
        <v>4894</v>
      </c>
      <c r="AF4527" s="237" t="s">
        <v>15345</v>
      </c>
      <c r="AG4527" s="237" t="str">
        <f t="shared" si="745"/>
        <v>富谷市明石台７丁目２番地１の一部、２番地１５の一部</v>
      </c>
      <c r="AH4527" s="237" t="s">
        <v>18844</v>
      </c>
      <c r="AI4527" s="237" t="s">
        <v>15347</v>
      </c>
      <c r="AJ4527" s="237" t="s">
        <v>260</v>
      </c>
    </row>
    <row r="4528" spans="1:36">
      <c r="A4528" s="237" t="str">
        <f t="shared" si="737"/>
        <v>0472700087障害児相談支援事業</v>
      </c>
      <c r="B4528" s="237" t="s">
        <v>15349</v>
      </c>
      <c r="C4528" s="237" t="s">
        <v>18845</v>
      </c>
      <c r="D4528" s="240" t="str">
        <f t="shared" si="738"/>
        <v>シャカイフクシホウジンヤマトチョウシャカイフクシキョウギカイ</v>
      </c>
      <c r="E4528" s="237" t="s">
        <v>4347</v>
      </c>
      <c r="F4528" s="237" t="str">
        <f t="shared" si="739"/>
        <v>981</v>
      </c>
      <c r="G4528" s="237" t="str">
        <f t="shared" si="740"/>
        <v>3621</v>
      </c>
      <c r="H4528" s="237" t="s">
        <v>15351</v>
      </c>
      <c r="I4528" s="237" t="str">
        <f t="shared" si="741"/>
        <v>黒川郡大和町吉岡字館下88</v>
      </c>
      <c r="J4528" s="237" t="s">
        <v>15352</v>
      </c>
      <c r="K4528" s="237" t="s">
        <v>15352</v>
      </c>
      <c r="L4528" s="237" t="s">
        <v>353</v>
      </c>
      <c r="M4528" s="237" t="s">
        <v>15354</v>
      </c>
      <c r="N4528" s="237" t="s">
        <v>18846</v>
      </c>
      <c r="O4528" s="237" t="s">
        <v>18847</v>
      </c>
      <c r="P4528" s="237" t="s">
        <v>4347</v>
      </c>
      <c r="Q4528" s="237" t="s">
        <v>6056</v>
      </c>
      <c r="R4528" s="237" t="s">
        <v>15351</v>
      </c>
      <c r="S4528" s="237" t="s">
        <v>15352</v>
      </c>
      <c r="T4528" s="237" t="s">
        <v>15352</v>
      </c>
      <c r="U4528" s="237" t="s">
        <v>18848</v>
      </c>
      <c r="V4528" s="237" t="s">
        <v>18643</v>
      </c>
      <c r="W4528" s="237"/>
      <c r="X4528" s="237"/>
      <c r="Y4528" s="237" t="s">
        <v>15349</v>
      </c>
      <c r="Z4528" s="237" t="s">
        <v>18845</v>
      </c>
      <c r="AA4528" s="237" t="str">
        <f t="shared" si="742"/>
        <v>シャカイフクシホウジンヤマトチョウシャカイフクシキョウギカイ</v>
      </c>
      <c r="AB4528" s="237" t="s">
        <v>4347</v>
      </c>
      <c r="AC4528" s="237" t="str">
        <f t="shared" si="743"/>
        <v>981</v>
      </c>
      <c r="AD4528" s="237" t="str">
        <f t="shared" si="744"/>
        <v>3621</v>
      </c>
      <c r="AE4528" s="237" t="s">
        <v>6056</v>
      </c>
      <c r="AF4528" s="237" t="s">
        <v>15351</v>
      </c>
      <c r="AG4528" s="237" t="str">
        <f t="shared" si="745"/>
        <v>黒川郡大和町吉岡字館下88</v>
      </c>
      <c r="AH4528" s="237" t="s">
        <v>15352</v>
      </c>
      <c r="AI4528" s="237" t="s">
        <v>15352</v>
      </c>
      <c r="AJ4528" s="237" t="s">
        <v>261</v>
      </c>
    </row>
    <row r="4529" spans="1:36">
      <c r="A4529" s="237" t="str">
        <f t="shared" si="737"/>
        <v>0472700095障害児相談支援事業</v>
      </c>
      <c r="B4529" s="237" t="s">
        <v>4725</v>
      </c>
      <c r="C4529" s="237" t="s">
        <v>4726</v>
      </c>
      <c r="D4529" s="240" t="str">
        <f t="shared" si="738"/>
        <v>シャカイフクシホウジンミンナノワ</v>
      </c>
      <c r="E4529" s="237" t="s">
        <v>4727</v>
      </c>
      <c r="F4529" s="237" t="str">
        <f t="shared" si="739"/>
        <v>981</v>
      </c>
      <c r="G4529" s="237" t="str">
        <f t="shared" si="740"/>
        <v>3602</v>
      </c>
      <c r="H4529" s="237" t="s">
        <v>6404</v>
      </c>
      <c r="I4529" s="237" t="str">
        <f t="shared" si="741"/>
        <v>黒川郡大衡村大衡字鐙沢12番54</v>
      </c>
      <c r="J4529" s="237" t="s">
        <v>18832</v>
      </c>
      <c r="K4529" s="237" t="s">
        <v>18833</v>
      </c>
      <c r="L4529" s="237" t="s">
        <v>248</v>
      </c>
      <c r="M4529" s="237" t="s">
        <v>4731</v>
      </c>
      <c r="N4529" s="237" t="s">
        <v>15358</v>
      </c>
      <c r="O4529" s="237" t="s">
        <v>15359</v>
      </c>
      <c r="P4529" s="237" t="s">
        <v>4727</v>
      </c>
      <c r="Q4529" s="237" t="s">
        <v>6220</v>
      </c>
      <c r="R4529" s="237" t="s">
        <v>15360</v>
      </c>
      <c r="S4529" s="237" t="s">
        <v>6401</v>
      </c>
      <c r="T4529" s="237" t="s">
        <v>6402</v>
      </c>
      <c r="U4529" s="237" t="s">
        <v>18849</v>
      </c>
      <c r="V4529" s="237" t="s">
        <v>18643</v>
      </c>
      <c r="W4529" s="237"/>
      <c r="X4529" s="237"/>
      <c r="Y4529" s="237" t="s">
        <v>15358</v>
      </c>
      <c r="Z4529" s="237" t="s">
        <v>15359</v>
      </c>
      <c r="AA4529" s="237" t="str">
        <f t="shared" si="742"/>
        <v>ルーブオオヒラ</v>
      </c>
      <c r="AB4529" s="237" t="s">
        <v>4727</v>
      </c>
      <c r="AC4529" s="237" t="str">
        <f t="shared" si="743"/>
        <v>981</v>
      </c>
      <c r="AD4529" s="237" t="str">
        <f t="shared" si="744"/>
        <v>3602</v>
      </c>
      <c r="AE4529" s="237" t="s">
        <v>6220</v>
      </c>
      <c r="AF4529" s="237" t="s">
        <v>15360</v>
      </c>
      <c r="AG4529" s="237" t="str">
        <f t="shared" si="745"/>
        <v>黒川郡大衡村大衡字鐙沢１２番地５４</v>
      </c>
      <c r="AH4529" s="237" t="s">
        <v>6401</v>
      </c>
      <c r="AI4529" s="237" t="s">
        <v>6402</v>
      </c>
      <c r="AJ4529" s="237" t="s">
        <v>260</v>
      </c>
    </row>
    <row r="4530" spans="1:36">
      <c r="A4530" s="237" t="str">
        <f t="shared" si="737"/>
        <v>0472800010障害児相談支援事業</v>
      </c>
      <c r="B4530" s="237" t="s">
        <v>4318</v>
      </c>
      <c r="C4530" s="237" t="s">
        <v>16675</v>
      </c>
      <c r="D4530" s="240" t="str">
        <f t="shared" si="738"/>
        <v>シャカイフクシホウジンオオサキセイシンカイ</v>
      </c>
      <c r="E4530" s="237" t="s">
        <v>4320</v>
      </c>
      <c r="F4530" s="237" t="str">
        <f t="shared" si="739"/>
        <v>989</v>
      </c>
      <c r="G4530" s="237" t="str">
        <f t="shared" si="740"/>
        <v>6251</v>
      </c>
      <c r="H4530" s="237" t="s">
        <v>16676</v>
      </c>
      <c r="I4530" s="237" t="str">
        <f t="shared" si="741"/>
        <v>大崎市古川小野字嵐山１－１０</v>
      </c>
      <c r="J4530" s="237" t="s">
        <v>4322</v>
      </c>
      <c r="K4530" s="237" t="s">
        <v>4323</v>
      </c>
      <c r="L4530" s="237" t="s">
        <v>248</v>
      </c>
      <c r="M4530" s="237" t="s">
        <v>16677</v>
      </c>
      <c r="N4530" s="237" t="s">
        <v>15362</v>
      </c>
      <c r="O4530" s="237" t="s">
        <v>15363</v>
      </c>
      <c r="P4530" s="237" t="s">
        <v>6517</v>
      </c>
      <c r="Q4530" s="237" t="s">
        <v>6475</v>
      </c>
      <c r="R4530" s="237" t="s">
        <v>15364</v>
      </c>
      <c r="S4530" s="237" t="s">
        <v>6519</v>
      </c>
      <c r="T4530" s="237" t="s">
        <v>6520</v>
      </c>
      <c r="U4530" s="237" t="s">
        <v>18850</v>
      </c>
      <c r="V4530" s="237" t="s">
        <v>18643</v>
      </c>
      <c r="W4530" s="237"/>
      <c r="X4530" s="237"/>
      <c r="Y4530" s="237" t="s">
        <v>15362</v>
      </c>
      <c r="Z4530" s="237" t="s">
        <v>15363</v>
      </c>
      <c r="AA4530" s="237" t="str">
        <f t="shared" si="742"/>
        <v>カミチイキソウダンシエンセンターライト</v>
      </c>
      <c r="AB4530" s="237" t="s">
        <v>6517</v>
      </c>
      <c r="AC4530" s="237" t="str">
        <f t="shared" si="743"/>
        <v>981</v>
      </c>
      <c r="AD4530" s="237" t="str">
        <f t="shared" si="744"/>
        <v>4275</v>
      </c>
      <c r="AE4530" s="237" t="s">
        <v>6475</v>
      </c>
      <c r="AF4530" s="237" t="s">
        <v>15364</v>
      </c>
      <c r="AG4530" s="237" t="str">
        <f t="shared" si="745"/>
        <v>加美郡加美町字穴畑５９番地１</v>
      </c>
      <c r="AH4530" s="237" t="s">
        <v>6519</v>
      </c>
      <c r="AI4530" s="237" t="s">
        <v>6520</v>
      </c>
      <c r="AJ4530" s="237" t="s">
        <v>260</v>
      </c>
    </row>
    <row r="4531" spans="1:36">
      <c r="A4531" s="237" t="str">
        <f t="shared" si="737"/>
        <v>0472800028障害児相談支援事業</v>
      </c>
      <c r="B4531" s="237" t="s">
        <v>6466</v>
      </c>
      <c r="C4531" s="237" t="s">
        <v>6467</v>
      </c>
      <c r="D4531" s="240" t="str">
        <f t="shared" si="738"/>
        <v>シャカイフクシホウジンカミマチシャカイフクシキョウギカイ</v>
      </c>
      <c r="E4531" s="237" t="s">
        <v>6468</v>
      </c>
      <c r="F4531" s="237" t="str">
        <f t="shared" si="739"/>
        <v>981</v>
      </c>
      <c r="G4531" s="237" t="str">
        <f t="shared" si="740"/>
        <v>4261</v>
      </c>
      <c r="H4531" s="237" t="s">
        <v>6469</v>
      </c>
      <c r="I4531" s="237" t="str">
        <f t="shared" si="741"/>
        <v>加美郡加美町字町裏３２０番地</v>
      </c>
      <c r="J4531" s="237" t="s">
        <v>6470</v>
      </c>
      <c r="K4531" s="237" t="s">
        <v>6471</v>
      </c>
      <c r="L4531" s="237" t="s">
        <v>353</v>
      </c>
      <c r="M4531" s="237" t="s">
        <v>18851</v>
      </c>
      <c r="N4531" s="237" t="s">
        <v>15366</v>
      </c>
      <c r="O4531" s="237" t="s">
        <v>15367</v>
      </c>
      <c r="P4531" s="237" t="s">
        <v>6530</v>
      </c>
      <c r="Q4531" s="237" t="s">
        <v>6475</v>
      </c>
      <c r="R4531" s="237" t="s">
        <v>18852</v>
      </c>
      <c r="S4531" s="237" t="s">
        <v>15369</v>
      </c>
      <c r="T4531" s="237" t="s">
        <v>6532</v>
      </c>
      <c r="U4531" s="237" t="s">
        <v>18853</v>
      </c>
      <c r="V4531" s="237" t="s">
        <v>18643</v>
      </c>
      <c r="W4531" s="237"/>
      <c r="X4531" s="237"/>
      <c r="Y4531" s="237" t="s">
        <v>15366</v>
      </c>
      <c r="Z4531" s="237" t="s">
        <v>15367</v>
      </c>
      <c r="AA4531" s="237" t="str">
        <f t="shared" si="742"/>
        <v>カミマチシャキョウソウダンシエンジギョウショカミング</v>
      </c>
      <c r="AB4531" s="237" t="s">
        <v>6530</v>
      </c>
      <c r="AC4531" s="237" t="str">
        <f t="shared" si="743"/>
        <v>981</v>
      </c>
      <c r="AD4531" s="237" t="str">
        <f t="shared" si="744"/>
        <v>4211</v>
      </c>
      <c r="AE4531" s="237" t="s">
        <v>6475</v>
      </c>
      <c r="AF4531" s="237" t="s">
        <v>18852</v>
      </c>
      <c r="AG4531" s="237" t="str">
        <f t="shared" si="745"/>
        <v>加美郡加美町上狼塚字東北原１２番地</v>
      </c>
      <c r="AH4531" s="237" t="s">
        <v>15369</v>
      </c>
      <c r="AI4531" s="237" t="s">
        <v>6532</v>
      </c>
      <c r="AJ4531" s="237" t="s">
        <v>260</v>
      </c>
    </row>
    <row r="4532" spans="1:36">
      <c r="A4532" s="237" t="str">
        <f t="shared" si="737"/>
        <v>0472800168障害児相談支援事業</v>
      </c>
      <c r="B4532" s="237" t="s">
        <v>6454</v>
      </c>
      <c r="C4532" s="237" t="s">
        <v>6455</v>
      </c>
      <c r="D4532" s="240" t="str">
        <f t="shared" si="738"/>
        <v>シャカイフクシホウジンシカマチョウシャカイフクシキョウギカイ</v>
      </c>
      <c r="E4532" s="237" t="s">
        <v>6456</v>
      </c>
      <c r="F4532" s="237" t="str">
        <f t="shared" si="739"/>
        <v>981</v>
      </c>
      <c r="G4532" s="237" t="str">
        <f t="shared" si="740"/>
        <v>4122</v>
      </c>
      <c r="H4532" s="237" t="s">
        <v>18854</v>
      </c>
      <c r="I4532" s="237" t="str">
        <f t="shared" si="741"/>
        <v>加美郡色麻町四竈字杉成２７番地２</v>
      </c>
      <c r="J4532" s="237" t="s">
        <v>18855</v>
      </c>
      <c r="K4532" s="237" t="s">
        <v>6459</v>
      </c>
      <c r="L4532" s="237" t="s">
        <v>353</v>
      </c>
      <c r="M4532" s="237" t="s">
        <v>18856</v>
      </c>
      <c r="N4532" s="237" t="s">
        <v>15371</v>
      </c>
      <c r="O4532" s="237" t="s">
        <v>15372</v>
      </c>
      <c r="P4532" s="237" t="s">
        <v>6456</v>
      </c>
      <c r="Q4532" s="237" t="s">
        <v>6463</v>
      </c>
      <c r="R4532" s="237" t="s">
        <v>18854</v>
      </c>
      <c r="S4532" s="237" t="s">
        <v>15373</v>
      </c>
      <c r="T4532" s="237" t="s">
        <v>6459</v>
      </c>
      <c r="U4532" s="237" t="s">
        <v>18857</v>
      </c>
      <c r="V4532" s="237" t="s">
        <v>18643</v>
      </c>
      <c r="W4532" s="237"/>
      <c r="X4532" s="237"/>
      <c r="Y4532" s="237" t="s">
        <v>15371</v>
      </c>
      <c r="Z4532" s="237" t="s">
        <v>15372</v>
      </c>
      <c r="AA4532" s="237" t="str">
        <f t="shared" si="742"/>
        <v>シカマシャキョウソウダンシエンジギョウショシンシン</v>
      </c>
      <c r="AB4532" s="237" t="s">
        <v>6456</v>
      </c>
      <c r="AC4532" s="237" t="str">
        <f t="shared" si="743"/>
        <v>981</v>
      </c>
      <c r="AD4532" s="237" t="str">
        <f t="shared" si="744"/>
        <v>4122</v>
      </c>
      <c r="AE4532" s="237" t="s">
        <v>6463</v>
      </c>
      <c r="AF4532" s="237" t="s">
        <v>18854</v>
      </c>
      <c r="AG4532" s="237" t="str">
        <f t="shared" si="745"/>
        <v>加美郡色麻町四竈字杉成２７番地２</v>
      </c>
      <c r="AH4532" s="237" t="s">
        <v>15373</v>
      </c>
      <c r="AI4532" s="237" t="s">
        <v>6459</v>
      </c>
      <c r="AJ4532" s="237" t="s">
        <v>260</v>
      </c>
    </row>
    <row r="4533" spans="1:36">
      <c r="A4533" s="237" t="str">
        <f t="shared" si="737"/>
        <v>0472800176障害児相談支援事業</v>
      </c>
      <c r="B4533" s="237" t="s">
        <v>15375</v>
      </c>
      <c r="C4533" s="237" t="s">
        <v>15376</v>
      </c>
      <c r="D4533" s="240" t="str">
        <f t="shared" si="738"/>
        <v>イッパンシャダンホウジン　コラソン</v>
      </c>
      <c r="E4533" s="237" t="s">
        <v>6563</v>
      </c>
      <c r="F4533" s="237" t="str">
        <f t="shared" si="739"/>
        <v>981</v>
      </c>
      <c r="G4533" s="237" t="str">
        <f t="shared" si="740"/>
        <v>4102</v>
      </c>
      <c r="H4533" s="237" t="s">
        <v>15377</v>
      </c>
      <c r="I4533" s="237" t="str">
        <f t="shared" si="741"/>
        <v>加美郡色麻町高城字上ノ原7番地</v>
      </c>
      <c r="J4533" s="237" t="s">
        <v>6558</v>
      </c>
      <c r="K4533" s="237" t="s">
        <v>15378</v>
      </c>
      <c r="L4533" s="237" t="s">
        <v>901</v>
      </c>
      <c r="M4533" s="237" t="s">
        <v>6560</v>
      </c>
      <c r="N4533" s="237" t="s">
        <v>15379</v>
      </c>
      <c r="O4533" s="237" t="s">
        <v>15380</v>
      </c>
      <c r="P4533" s="237" t="s">
        <v>15382</v>
      </c>
      <c r="Q4533" s="237" t="s">
        <v>6463</v>
      </c>
      <c r="R4533" s="237" t="s">
        <v>15383</v>
      </c>
      <c r="S4533" s="237" t="s">
        <v>6558</v>
      </c>
      <c r="T4533" s="237" t="s">
        <v>15378</v>
      </c>
      <c r="U4533" s="237" t="s">
        <v>18858</v>
      </c>
      <c r="V4533" s="237" t="s">
        <v>18643</v>
      </c>
      <c r="W4533" s="237"/>
      <c r="X4533" s="237"/>
      <c r="Y4533" s="237" t="s">
        <v>15379</v>
      </c>
      <c r="Z4533" s="237" t="s">
        <v>15380</v>
      </c>
      <c r="AA4533" s="237" t="str">
        <f t="shared" si="742"/>
        <v>ソウダンシエン　コラソン</v>
      </c>
      <c r="AB4533" s="237" t="s">
        <v>15382</v>
      </c>
      <c r="AC4533" s="237" t="str">
        <f t="shared" si="743"/>
        <v>981</v>
      </c>
      <c r="AD4533" s="237" t="str">
        <f t="shared" si="744"/>
        <v>4151</v>
      </c>
      <c r="AE4533" s="237" t="s">
        <v>6463</v>
      </c>
      <c r="AF4533" s="237" t="s">
        <v>15383</v>
      </c>
      <c r="AG4533" s="237" t="str">
        <f t="shared" si="745"/>
        <v>加美郡色麻町小栗山字下山下二番32番地</v>
      </c>
      <c r="AH4533" s="237" t="s">
        <v>6558</v>
      </c>
      <c r="AI4533" s="237" t="s">
        <v>15378</v>
      </c>
      <c r="AJ4533" s="237" t="s">
        <v>260</v>
      </c>
    </row>
    <row r="4534" spans="1:36">
      <c r="A4534" s="237" t="str">
        <f t="shared" si="737"/>
        <v>0473100014障害児相談支援事業</v>
      </c>
      <c r="B4534" s="237" t="s">
        <v>4725</v>
      </c>
      <c r="C4534" s="237" t="s">
        <v>4726</v>
      </c>
      <c r="D4534" s="240" t="str">
        <f t="shared" si="738"/>
        <v>シャカイフクシホウジンミンナノワ</v>
      </c>
      <c r="E4534" s="237" t="s">
        <v>4727</v>
      </c>
      <c r="F4534" s="237" t="str">
        <f t="shared" si="739"/>
        <v>981</v>
      </c>
      <c r="G4534" s="237" t="str">
        <f t="shared" si="740"/>
        <v>3602</v>
      </c>
      <c r="H4534" s="237" t="s">
        <v>6404</v>
      </c>
      <c r="I4534" s="237" t="str">
        <f t="shared" si="741"/>
        <v>黒川郡大衡村大衡字鐙沢12番54</v>
      </c>
      <c r="J4534" s="237" t="s">
        <v>18832</v>
      </c>
      <c r="K4534" s="237" t="s">
        <v>18833</v>
      </c>
      <c r="L4534" s="237" t="s">
        <v>248</v>
      </c>
      <c r="M4534" s="237" t="s">
        <v>4731</v>
      </c>
      <c r="N4534" s="237" t="s">
        <v>15384</v>
      </c>
      <c r="O4534" s="237" t="s">
        <v>15385</v>
      </c>
      <c r="P4534" s="237" t="s">
        <v>15386</v>
      </c>
      <c r="Q4534" s="237" t="s">
        <v>6577</v>
      </c>
      <c r="R4534" s="237" t="s">
        <v>15387</v>
      </c>
      <c r="S4534" s="237" t="s">
        <v>15388</v>
      </c>
      <c r="T4534" s="237" t="s">
        <v>15388</v>
      </c>
      <c r="U4534" s="237" t="s">
        <v>18859</v>
      </c>
      <c r="V4534" s="237" t="s">
        <v>18643</v>
      </c>
      <c r="W4534" s="237"/>
      <c r="X4534" s="237"/>
      <c r="Y4534" s="237" t="s">
        <v>15384</v>
      </c>
      <c r="Z4534" s="237" t="s">
        <v>15385</v>
      </c>
      <c r="AA4534" s="237" t="str">
        <f t="shared" si="742"/>
        <v>ルーブミサト</v>
      </c>
      <c r="AB4534" s="237" t="s">
        <v>15386</v>
      </c>
      <c r="AC4534" s="237" t="str">
        <f t="shared" si="743"/>
        <v>987</v>
      </c>
      <c r="AD4534" s="237" t="str">
        <f t="shared" si="744"/>
        <v>0004</v>
      </c>
      <c r="AE4534" s="237" t="s">
        <v>6577</v>
      </c>
      <c r="AF4534" s="237" t="s">
        <v>15387</v>
      </c>
      <c r="AG4534" s="237" t="str">
        <f t="shared" si="745"/>
        <v>遠田郡美里町牛飼字新町51</v>
      </c>
      <c r="AH4534" s="237" t="s">
        <v>15388</v>
      </c>
      <c r="AI4534" s="237" t="s">
        <v>15388</v>
      </c>
      <c r="AJ4534" s="237" t="s">
        <v>260</v>
      </c>
    </row>
    <row r="4535" spans="1:36">
      <c r="A4535" s="237" t="str">
        <f t="shared" si="737"/>
        <v>0473100048障害児相談支援事業</v>
      </c>
      <c r="B4535" s="237" t="s">
        <v>4095</v>
      </c>
      <c r="C4535" s="237" t="s">
        <v>16625</v>
      </c>
      <c r="D4535" s="240" t="str">
        <f t="shared" si="738"/>
        <v>シャカイフクシホウジンヤモトアイイクカイ</v>
      </c>
      <c r="E4535" s="237" t="s">
        <v>4097</v>
      </c>
      <c r="F4535" s="237" t="str">
        <f t="shared" si="739"/>
        <v>981</v>
      </c>
      <c r="G4535" s="237" t="str">
        <f t="shared" si="740"/>
        <v>0505</v>
      </c>
      <c r="H4535" s="237" t="s">
        <v>4131</v>
      </c>
      <c r="I4535" s="237" t="str">
        <f t="shared" si="741"/>
        <v>東松島市大塩字逆川２２－５５</v>
      </c>
      <c r="J4535" s="237" t="s">
        <v>4099</v>
      </c>
      <c r="K4535" s="237" t="s">
        <v>4100</v>
      </c>
      <c r="L4535" s="237" t="s">
        <v>248</v>
      </c>
      <c r="M4535" s="237" t="s">
        <v>16626</v>
      </c>
      <c r="N4535" s="237" t="s">
        <v>15390</v>
      </c>
      <c r="O4535" s="237" t="s">
        <v>15391</v>
      </c>
      <c r="P4535" s="237" t="s">
        <v>6576</v>
      </c>
      <c r="Q4535" s="237" t="s">
        <v>6577</v>
      </c>
      <c r="R4535" s="237" t="s">
        <v>18860</v>
      </c>
      <c r="S4535" s="237" t="s">
        <v>6579</v>
      </c>
      <c r="T4535" s="237" t="s">
        <v>6581</v>
      </c>
      <c r="U4535" s="237" t="s">
        <v>18861</v>
      </c>
      <c r="V4535" s="237" t="s">
        <v>18643</v>
      </c>
      <c r="W4535" s="237"/>
      <c r="X4535" s="237"/>
      <c r="Y4535" s="237" t="s">
        <v>15390</v>
      </c>
      <c r="Z4535" s="237" t="s">
        <v>15391</v>
      </c>
      <c r="AA4535" s="237" t="str">
        <f t="shared" si="742"/>
        <v>シテイトクテイソウダン・ショウガイジソウダンジギョウショヒナギク</v>
      </c>
      <c r="AB4535" s="237" t="s">
        <v>6576</v>
      </c>
      <c r="AC4535" s="237" t="str">
        <f t="shared" si="743"/>
        <v>989</v>
      </c>
      <c r="AD4535" s="237" t="str">
        <f t="shared" si="744"/>
        <v>4203</v>
      </c>
      <c r="AE4535" s="237" t="s">
        <v>6577</v>
      </c>
      <c r="AF4535" s="237" t="s">
        <v>18860</v>
      </c>
      <c r="AG4535" s="237" t="str">
        <f t="shared" si="745"/>
        <v>遠田郡美里町練牛十二号４８番地１</v>
      </c>
      <c r="AH4535" s="237" t="s">
        <v>6579</v>
      </c>
      <c r="AI4535" s="237" t="s">
        <v>6581</v>
      </c>
      <c r="AJ4535" s="237" t="s">
        <v>260</v>
      </c>
    </row>
    <row r="4536" spans="1:36">
      <c r="A4536" s="237" t="str">
        <f t="shared" si="737"/>
        <v>0473100063障害児相談支援事業</v>
      </c>
      <c r="B4536" s="237" t="s">
        <v>4725</v>
      </c>
      <c r="C4536" s="237" t="s">
        <v>4726</v>
      </c>
      <c r="D4536" s="240" t="str">
        <f t="shared" si="738"/>
        <v>シャカイフクシホウジンミンナノワ</v>
      </c>
      <c r="E4536" s="237" t="s">
        <v>4727</v>
      </c>
      <c r="F4536" s="237" t="str">
        <f t="shared" si="739"/>
        <v>981</v>
      </c>
      <c r="G4536" s="237" t="str">
        <f t="shared" si="740"/>
        <v>3602</v>
      </c>
      <c r="H4536" s="237" t="s">
        <v>6404</v>
      </c>
      <c r="I4536" s="237" t="str">
        <f t="shared" si="741"/>
        <v>黒川郡大衡村大衡字鐙沢12番54</v>
      </c>
      <c r="J4536" s="237" t="s">
        <v>18832</v>
      </c>
      <c r="K4536" s="237" t="s">
        <v>18833</v>
      </c>
      <c r="L4536" s="237" t="s">
        <v>248</v>
      </c>
      <c r="M4536" s="237" t="s">
        <v>4731</v>
      </c>
      <c r="N4536" s="237" t="s">
        <v>15393</v>
      </c>
      <c r="O4536" s="237" t="s">
        <v>15394</v>
      </c>
      <c r="P4536" s="237" t="s">
        <v>6596</v>
      </c>
      <c r="Q4536" s="237" t="s">
        <v>6603</v>
      </c>
      <c r="R4536" s="237" t="s">
        <v>15395</v>
      </c>
      <c r="S4536" s="237" t="s">
        <v>15396</v>
      </c>
      <c r="T4536" s="237" t="s">
        <v>15396</v>
      </c>
      <c r="U4536" s="237" t="s">
        <v>18862</v>
      </c>
      <c r="V4536" s="237" t="s">
        <v>18643</v>
      </c>
      <c r="W4536" s="237"/>
      <c r="X4536" s="237"/>
      <c r="Y4536" s="237" t="s">
        <v>15393</v>
      </c>
      <c r="Z4536" s="237" t="s">
        <v>15394</v>
      </c>
      <c r="AA4536" s="237" t="str">
        <f t="shared" si="742"/>
        <v>ルーブワクヤ</v>
      </c>
      <c r="AB4536" s="237" t="s">
        <v>6596</v>
      </c>
      <c r="AC4536" s="237" t="str">
        <f t="shared" si="743"/>
        <v>987</v>
      </c>
      <c r="AD4536" s="237" t="str">
        <f t="shared" si="744"/>
        <v>0121</v>
      </c>
      <c r="AE4536" s="237" t="s">
        <v>6603</v>
      </c>
      <c r="AF4536" s="237" t="s">
        <v>15395</v>
      </c>
      <c r="AG4536" s="237" t="str">
        <f t="shared" si="745"/>
        <v>遠田郡涌谷町涌谷字中江南２７８番地</v>
      </c>
      <c r="AH4536" s="237" t="s">
        <v>15396</v>
      </c>
      <c r="AI4536" s="237" t="s">
        <v>15396</v>
      </c>
      <c r="AJ4536" s="237" t="s">
        <v>332</v>
      </c>
    </row>
    <row r="4537" spans="1:36">
      <c r="A4537" s="237" t="str">
        <f t="shared" si="737"/>
        <v>0473100071障害児相談支援事業</v>
      </c>
      <c r="B4537" s="237" t="s">
        <v>6684</v>
      </c>
      <c r="C4537" s="237" t="s">
        <v>18863</v>
      </c>
      <c r="D4537" s="240" t="str">
        <f t="shared" si="738"/>
        <v>ユウゲンガイシャタックス</v>
      </c>
      <c r="E4537" s="237" t="s">
        <v>6686</v>
      </c>
      <c r="F4537" s="237" t="str">
        <f t="shared" si="739"/>
        <v>987</v>
      </c>
      <c r="G4537" s="237" t="str">
        <f t="shared" si="740"/>
        <v>0053</v>
      </c>
      <c r="H4537" s="237" t="s">
        <v>6687</v>
      </c>
      <c r="I4537" s="237" t="str">
        <f t="shared" si="741"/>
        <v>遠田郡美里町字叔廼前２２番地の３</v>
      </c>
      <c r="J4537" s="237" t="s">
        <v>6688</v>
      </c>
      <c r="K4537" s="237" t="s">
        <v>6689</v>
      </c>
      <c r="L4537" s="237" t="s">
        <v>339</v>
      </c>
      <c r="M4537" s="237" t="s">
        <v>6690</v>
      </c>
      <c r="N4537" s="237" t="s">
        <v>15398</v>
      </c>
      <c r="O4537" s="237" t="s">
        <v>15399</v>
      </c>
      <c r="P4537" s="237" t="s">
        <v>6686</v>
      </c>
      <c r="Q4537" s="237" t="s">
        <v>6577</v>
      </c>
      <c r="R4537" s="237" t="s">
        <v>18864</v>
      </c>
      <c r="S4537" s="237" t="s">
        <v>6688</v>
      </c>
      <c r="T4537" s="237" t="s">
        <v>6689</v>
      </c>
      <c r="U4537" s="237" t="s">
        <v>18865</v>
      </c>
      <c r="V4537" s="237" t="s">
        <v>18643</v>
      </c>
      <c r="W4537" s="237"/>
      <c r="X4537" s="237"/>
      <c r="Y4537" s="237" t="s">
        <v>15398</v>
      </c>
      <c r="Z4537" s="237" t="s">
        <v>15399</v>
      </c>
      <c r="AA4537" s="237" t="str">
        <f t="shared" si="742"/>
        <v>トクテイソウダンシエンジギョウショソヨカゼ</v>
      </c>
      <c r="AB4537" s="237" t="s">
        <v>6686</v>
      </c>
      <c r="AC4537" s="237" t="str">
        <f t="shared" si="743"/>
        <v>987</v>
      </c>
      <c r="AD4537" s="237" t="str">
        <f t="shared" si="744"/>
        <v>0053</v>
      </c>
      <c r="AE4537" s="237" t="s">
        <v>6577</v>
      </c>
      <c r="AF4537" s="237" t="s">
        <v>18864</v>
      </c>
      <c r="AG4537" s="237" t="str">
        <f t="shared" si="745"/>
        <v>遠田郡美里町叔廼前22番地3</v>
      </c>
      <c r="AH4537" s="237" t="s">
        <v>6688</v>
      </c>
      <c r="AI4537" s="237" t="s">
        <v>6689</v>
      </c>
      <c r="AJ4537" s="237" t="s">
        <v>260</v>
      </c>
    </row>
    <row r="4538" spans="1:36">
      <c r="A4538" s="237" t="str">
        <f t="shared" si="737"/>
        <v>0473100089障害児相談支援事業</v>
      </c>
      <c r="B4538" s="237" t="s">
        <v>6627</v>
      </c>
      <c r="C4538" s="237" t="s">
        <v>6628</v>
      </c>
      <c r="D4538" s="240" t="str">
        <f t="shared" si="738"/>
        <v>シャカイフクシホウジンキョウセイノモリ</v>
      </c>
      <c r="E4538" s="237" t="s">
        <v>6596</v>
      </c>
      <c r="F4538" s="237" t="str">
        <f t="shared" si="739"/>
        <v>987</v>
      </c>
      <c r="G4538" s="237" t="str">
        <f t="shared" si="740"/>
        <v>0121</v>
      </c>
      <c r="H4538" s="237" t="s">
        <v>6629</v>
      </c>
      <c r="I4538" s="237" t="str">
        <f t="shared" si="741"/>
        <v>遠田郡涌谷町涌谷字築道西１-２</v>
      </c>
      <c r="J4538" s="237" t="s">
        <v>6630</v>
      </c>
      <c r="K4538" s="237" t="s">
        <v>6631</v>
      </c>
      <c r="L4538" s="237" t="s">
        <v>248</v>
      </c>
      <c r="M4538" s="237" t="s">
        <v>18866</v>
      </c>
      <c r="N4538" s="237" t="s">
        <v>15402</v>
      </c>
      <c r="O4538" s="237" t="s">
        <v>15403</v>
      </c>
      <c r="P4538" s="237" t="s">
        <v>6596</v>
      </c>
      <c r="Q4538" s="237" t="s">
        <v>6603</v>
      </c>
      <c r="R4538" s="237" t="s">
        <v>6635</v>
      </c>
      <c r="S4538" s="237" t="s">
        <v>6630</v>
      </c>
      <c r="T4538" s="237" t="s">
        <v>6631</v>
      </c>
      <c r="U4538" s="237" t="s">
        <v>18867</v>
      </c>
      <c r="V4538" s="237" t="s">
        <v>18643</v>
      </c>
      <c r="W4538" s="237"/>
      <c r="X4538" s="237"/>
      <c r="Y4538" s="237" t="s">
        <v>15402</v>
      </c>
      <c r="Z4538" s="237" t="s">
        <v>15403</v>
      </c>
      <c r="AA4538" s="237" t="str">
        <f t="shared" si="742"/>
        <v>ソウダンシエンジギョウショ　リーモ</v>
      </c>
      <c r="AB4538" s="237" t="s">
        <v>6596</v>
      </c>
      <c r="AC4538" s="237" t="str">
        <f t="shared" si="743"/>
        <v>987</v>
      </c>
      <c r="AD4538" s="237" t="str">
        <f t="shared" si="744"/>
        <v>0121</v>
      </c>
      <c r="AE4538" s="237" t="s">
        <v>6603</v>
      </c>
      <c r="AF4538" s="237" t="s">
        <v>13841</v>
      </c>
      <c r="AG4538" s="237" t="str">
        <f t="shared" si="745"/>
        <v>遠田郡涌谷町涌谷字築道西１番地２</v>
      </c>
      <c r="AH4538" s="237" t="s">
        <v>6630</v>
      </c>
      <c r="AI4538" s="237" t="s">
        <v>6631</v>
      </c>
      <c r="AJ4538" s="237" t="s">
        <v>260</v>
      </c>
    </row>
    <row r="4539" spans="1:36">
      <c r="A4539" s="237" t="str">
        <f t="shared" si="737"/>
        <v>0473100097障害児相談支援事業</v>
      </c>
      <c r="B4539" s="237" t="s">
        <v>8000</v>
      </c>
      <c r="C4539" s="237" t="s">
        <v>16877</v>
      </c>
      <c r="D4539" s="240" t="str">
        <f t="shared" si="738"/>
        <v>ホットファームカブシキガイシャ</v>
      </c>
      <c r="E4539" s="237" t="s">
        <v>5334</v>
      </c>
      <c r="F4539" s="237" t="str">
        <f t="shared" si="739"/>
        <v>989</v>
      </c>
      <c r="G4539" s="237" t="str">
        <f t="shared" si="740"/>
        <v>1754</v>
      </c>
      <c r="H4539" s="237" t="s">
        <v>5335</v>
      </c>
      <c r="I4539" s="237" t="str">
        <f t="shared" si="741"/>
        <v>柴田郡柴田町槻木白幡二丁目４番１号</v>
      </c>
      <c r="J4539" s="237" t="s">
        <v>5406</v>
      </c>
      <c r="K4539" s="237" t="s">
        <v>8002</v>
      </c>
      <c r="L4539" s="237" t="s">
        <v>339</v>
      </c>
      <c r="M4539" s="237" t="s">
        <v>5380</v>
      </c>
      <c r="N4539" s="237" t="s">
        <v>15409</v>
      </c>
      <c r="O4539" s="237" t="s">
        <v>15410</v>
      </c>
      <c r="P4539" s="237" t="s">
        <v>6608</v>
      </c>
      <c r="Q4539" s="237" t="s">
        <v>6577</v>
      </c>
      <c r="R4539" s="237" t="s">
        <v>15411</v>
      </c>
      <c r="S4539" s="237" t="s">
        <v>15414</v>
      </c>
      <c r="T4539" s="237" t="s">
        <v>6755</v>
      </c>
      <c r="U4539" s="237" t="s">
        <v>18868</v>
      </c>
      <c r="V4539" s="237" t="s">
        <v>18643</v>
      </c>
      <c r="W4539" s="237"/>
      <c r="X4539" s="237"/>
      <c r="Y4539" s="237" t="s">
        <v>15409</v>
      </c>
      <c r="Z4539" s="237" t="s">
        <v>15410</v>
      </c>
      <c r="AA4539" s="237" t="str">
        <f t="shared" si="742"/>
        <v>ホットプランミサト</v>
      </c>
      <c r="AB4539" s="237" t="s">
        <v>6608</v>
      </c>
      <c r="AC4539" s="237" t="str">
        <f t="shared" si="743"/>
        <v>987</v>
      </c>
      <c r="AD4539" s="237" t="str">
        <f t="shared" si="744"/>
        <v>0005</v>
      </c>
      <c r="AE4539" s="237" t="s">
        <v>6577</v>
      </c>
      <c r="AF4539" s="237" t="s">
        <v>15411</v>
      </c>
      <c r="AG4539" s="237" t="str">
        <f t="shared" si="745"/>
        <v>遠田郡美里町北浦字川戸浦９６番地１</v>
      </c>
      <c r="AH4539" s="237" t="s">
        <v>15414</v>
      </c>
      <c r="AI4539" s="237" t="s">
        <v>6755</v>
      </c>
      <c r="AJ4539" s="237" t="s">
        <v>260</v>
      </c>
    </row>
    <row r="4540" spans="1:36">
      <c r="A4540" s="237" t="str">
        <f t="shared" si="737"/>
        <v>0473100105障害児相談支援事業</v>
      </c>
      <c r="B4540" s="237" t="s">
        <v>18869</v>
      </c>
      <c r="C4540" s="237" t="s">
        <v>6726</v>
      </c>
      <c r="D4540" s="240" t="str">
        <f t="shared" si="738"/>
        <v>イッパンシャダンホウジンＡＬＣ</v>
      </c>
      <c r="E4540" s="237" t="s">
        <v>6727</v>
      </c>
      <c r="F4540" s="237" t="str">
        <f t="shared" si="739"/>
        <v>987</v>
      </c>
      <c r="G4540" s="237" t="str">
        <f t="shared" si="740"/>
        <v>0281</v>
      </c>
      <c r="H4540" s="237" t="s">
        <v>6734</v>
      </c>
      <c r="I4540" s="237" t="str">
        <f t="shared" si="741"/>
        <v>遠田郡涌谷町小里字新一の坪81番地1</v>
      </c>
      <c r="J4540" s="237" t="s">
        <v>18870</v>
      </c>
      <c r="K4540" s="237"/>
      <c r="L4540" s="237" t="s">
        <v>901</v>
      </c>
      <c r="M4540" s="237" t="s">
        <v>6731</v>
      </c>
      <c r="N4540" s="237" t="s">
        <v>15415</v>
      </c>
      <c r="O4540" s="237" t="s">
        <v>15416</v>
      </c>
      <c r="P4540" s="237" t="s">
        <v>6727</v>
      </c>
      <c r="Q4540" s="237" t="s">
        <v>6603</v>
      </c>
      <c r="R4540" s="237" t="s">
        <v>6734</v>
      </c>
      <c r="S4540" s="237" t="s">
        <v>18870</v>
      </c>
      <c r="T4540" s="237"/>
      <c r="U4540" s="237" t="s">
        <v>18871</v>
      </c>
      <c r="V4540" s="237" t="s">
        <v>18643</v>
      </c>
      <c r="W4540" s="237"/>
      <c r="X4540" s="237"/>
      <c r="Y4540" s="237" t="s">
        <v>15415</v>
      </c>
      <c r="Z4540" s="237" t="s">
        <v>15416</v>
      </c>
      <c r="AA4540" s="237" t="str">
        <f t="shared" si="742"/>
        <v>ピース</v>
      </c>
      <c r="AB4540" s="237" t="s">
        <v>6727</v>
      </c>
      <c r="AC4540" s="237" t="str">
        <f t="shared" si="743"/>
        <v>987</v>
      </c>
      <c r="AD4540" s="237" t="str">
        <f t="shared" si="744"/>
        <v>0281</v>
      </c>
      <c r="AE4540" s="237" t="s">
        <v>6603</v>
      </c>
      <c r="AF4540" s="237" t="s">
        <v>6734</v>
      </c>
      <c r="AG4540" s="237" t="str">
        <f t="shared" si="745"/>
        <v>遠田郡涌谷町小里字新一の坪81番地1</v>
      </c>
      <c r="AH4540" s="237" t="s">
        <v>18870</v>
      </c>
      <c r="AI4540" s="237"/>
      <c r="AJ4540" s="237" t="s">
        <v>260</v>
      </c>
    </row>
    <row r="4541" spans="1:36">
      <c r="A4541" s="237" t="str">
        <f t="shared" si="737"/>
        <v>0473600013障害児相談支援事業</v>
      </c>
      <c r="B4541" s="237" t="s">
        <v>1649</v>
      </c>
      <c r="C4541" s="237" t="s">
        <v>14718</v>
      </c>
      <c r="D4541" s="240" t="str">
        <f t="shared" si="738"/>
        <v>シャカイフクシホウジンセンシンカイ</v>
      </c>
      <c r="E4541" s="237" t="s">
        <v>1651</v>
      </c>
      <c r="F4541" s="237" t="str">
        <f t="shared" si="739"/>
        <v>988</v>
      </c>
      <c r="G4541" s="237" t="str">
        <f t="shared" si="740"/>
        <v>0524</v>
      </c>
      <c r="H4541" s="237" t="s">
        <v>1652</v>
      </c>
      <c r="I4541" s="237" t="str">
        <f t="shared" si="741"/>
        <v>気仙沼市唐桑町只越３６６番地５</v>
      </c>
      <c r="J4541" s="237" t="s">
        <v>14720</v>
      </c>
      <c r="K4541" s="237" t="s">
        <v>14721</v>
      </c>
      <c r="L4541" s="237" t="s">
        <v>248</v>
      </c>
      <c r="M4541" s="237" t="s">
        <v>14722</v>
      </c>
      <c r="N4541" s="237" t="s">
        <v>15418</v>
      </c>
      <c r="O4541" s="237" t="s">
        <v>15419</v>
      </c>
      <c r="P4541" s="237" t="s">
        <v>6805</v>
      </c>
      <c r="Q4541" s="237" t="s">
        <v>6813</v>
      </c>
      <c r="R4541" s="237" t="s">
        <v>18872</v>
      </c>
      <c r="S4541" s="237" t="s">
        <v>15421</v>
      </c>
      <c r="T4541" s="237" t="s">
        <v>15432</v>
      </c>
      <c r="U4541" s="237" t="s">
        <v>18873</v>
      </c>
      <c r="V4541" s="237" t="s">
        <v>18643</v>
      </c>
      <c r="W4541" s="237"/>
      <c r="X4541" s="237"/>
      <c r="Y4541" s="237" t="s">
        <v>15418</v>
      </c>
      <c r="Z4541" s="237" t="s">
        <v>15419</v>
      </c>
      <c r="AA4541" s="237" t="str">
        <f t="shared" si="742"/>
        <v>ミナミサンリクチョウソウダンシエンセンター</v>
      </c>
      <c r="AB4541" s="237" t="s">
        <v>6805</v>
      </c>
      <c r="AC4541" s="237" t="str">
        <f t="shared" si="743"/>
        <v>986</v>
      </c>
      <c r="AD4541" s="237" t="str">
        <f t="shared" si="744"/>
        <v>0725</v>
      </c>
      <c r="AE4541" s="237" t="s">
        <v>6813</v>
      </c>
      <c r="AF4541" s="237" t="s">
        <v>6806</v>
      </c>
      <c r="AG4541" s="237" t="str">
        <f t="shared" si="745"/>
        <v>本吉郡南三陸町志津川字沼田１４番地３</v>
      </c>
      <c r="AH4541" s="237" t="s">
        <v>15421</v>
      </c>
      <c r="AI4541" s="237" t="s">
        <v>15432</v>
      </c>
      <c r="AJ4541" s="237" t="s">
        <v>260</v>
      </c>
    </row>
    <row r="4542" spans="1:36">
      <c r="A4542" s="237" t="str">
        <f t="shared" si="737"/>
        <v>0473600021障害児相談支援事業</v>
      </c>
      <c r="B4542" s="237" t="s">
        <v>3745</v>
      </c>
      <c r="C4542" s="237" t="s">
        <v>18874</v>
      </c>
      <c r="D4542" s="240" t="str">
        <f t="shared" si="738"/>
        <v>トクテイヒエイリカツドウホウジンソウウミノモリ</v>
      </c>
      <c r="E4542" s="237" t="s">
        <v>15424</v>
      </c>
      <c r="F4542" s="237" t="str">
        <f t="shared" si="739"/>
        <v>986</v>
      </c>
      <c r="G4542" s="237" t="str">
        <f t="shared" si="740"/>
        <v>0782</v>
      </c>
      <c r="H4542" s="237" t="s">
        <v>15429</v>
      </c>
      <c r="I4542" s="237" t="str">
        <f t="shared" si="741"/>
        <v>本吉郡南三陸町入谷字鏡石4-1</v>
      </c>
      <c r="J4542" s="237" t="s">
        <v>18875</v>
      </c>
      <c r="K4542" s="237" t="s">
        <v>3693</v>
      </c>
      <c r="L4542" s="237" t="s">
        <v>248</v>
      </c>
      <c r="M4542" s="237" t="s">
        <v>3695</v>
      </c>
      <c r="N4542" s="237" t="s">
        <v>15427</v>
      </c>
      <c r="O4542" s="237" t="s">
        <v>15428</v>
      </c>
      <c r="P4542" s="237" t="s">
        <v>15424</v>
      </c>
      <c r="Q4542" s="237" t="s">
        <v>6813</v>
      </c>
      <c r="R4542" s="237" t="s">
        <v>15429</v>
      </c>
      <c r="S4542" s="237" t="s">
        <v>15426</v>
      </c>
      <c r="T4542" s="237" t="s">
        <v>15426</v>
      </c>
      <c r="U4542" s="237" t="s">
        <v>18876</v>
      </c>
      <c r="V4542" s="237" t="s">
        <v>18643</v>
      </c>
      <c r="W4542" s="237"/>
      <c r="X4542" s="237"/>
      <c r="Y4542" s="237" t="s">
        <v>15427</v>
      </c>
      <c r="Z4542" s="237" t="s">
        <v>15428</v>
      </c>
      <c r="AA4542" s="237" t="str">
        <f t="shared" si="742"/>
        <v>ソウダンシエンジギョウショパラソル</v>
      </c>
      <c r="AB4542" s="237" t="s">
        <v>15424</v>
      </c>
      <c r="AC4542" s="237" t="str">
        <f t="shared" si="743"/>
        <v>986</v>
      </c>
      <c r="AD4542" s="237" t="str">
        <f t="shared" si="744"/>
        <v>0782</v>
      </c>
      <c r="AE4542" s="237" t="s">
        <v>6813</v>
      </c>
      <c r="AF4542" s="237" t="s">
        <v>15429</v>
      </c>
      <c r="AG4542" s="237" t="str">
        <f t="shared" si="745"/>
        <v>本吉郡南三陸町入谷字鏡石4-1</v>
      </c>
      <c r="AH4542" s="237" t="s">
        <v>15426</v>
      </c>
      <c r="AI4542" s="237" t="s">
        <v>15426</v>
      </c>
      <c r="AJ4542" s="237" t="s">
        <v>261</v>
      </c>
    </row>
    <row r="4543" spans="1:36">
      <c r="A4543" s="237" t="str">
        <f t="shared" si="737"/>
        <v>0475110409障害児相談支援事業</v>
      </c>
      <c r="B4543" s="237" t="s">
        <v>7277</v>
      </c>
      <c r="C4543" s="237" t="s">
        <v>7278</v>
      </c>
      <c r="D4543" s="240" t="str">
        <f t="shared" si="738"/>
        <v>シャカイフクシホウジンツドイノイエ</v>
      </c>
      <c r="E4543" s="237" t="s">
        <v>7279</v>
      </c>
      <c r="F4543" s="237" t="str">
        <f t="shared" si="739"/>
        <v>984</v>
      </c>
      <c r="G4543" s="237" t="str">
        <f t="shared" si="740"/>
        <v>0838</v>
      </c>
      <c r="H4543" s="237" t="s">
        <v>17616</v>
      </c>
      <c r="I4543" s="237" t="str">
        <f t="shared" si="741"/>
        <v>仙台市若林区上飯田１丁目１７番５８号</v>
      </c>
      <c r="J4543" s="237" t="s">
        <v>7281</v>
      </c>
      <c r="K4543" s="237" t="s">
        <v>7282</v>
      </c>
      <c r="L4543" s="237" t="s">
        <v>248</v>
      </c>
      <c r="M4543" s="237" t="s">
        <v>7283</v>
      </c>
      <c r="N4543" s="237" t="s">
        <v>15434</v>
      </c>
      <c r="O4543" s="237" t="s">
        <v>15435</v>
      </c>
      <c r="P4543" s="237" t="s">
        <v>7106</v>
      </c>
      <c r="Q4543" s="237" t="s">
        <v>6875</v>
      </c>
      <c r="R4543" s="237" t="s">
        <v>7286</v>
      </c>
      <c r="S4543" s="237" t="s">
        <v>7287</v>
      </c>
      <c r="T4543" s="237" t="s">
        <v>7288</v>
      </c>
      <c r="U4543" s="237" t="s">
        <v>18877</v>
      </c>
      <c r="V4543" s="237" t="s">
        <v>18643</v>
      </c>
      <c r="W4543" s="237"/>
      <c r="X4543" s="237"/>
      <c r="Y4543" s="237" t="s">
        <v>15434</v>
      </c>
      <c r="Z4543" s="237" t="s">
        <v>15435</v>
      </c>
      <c r="AA4543" s="237" t="str">
        <f t="shared" si="742"/>
        <v>ショウガイシャソウダンシエンジギョウショ　トビラ</v>
      </c>
      <c r="AB4543" s="237" t="s">
        <v>7106</v>
      </c>
      <c r="AC4543" s="237" t="str">
        <f t="shared" si="743"/>
        <v>980</v>
      </c>
      <c r="AD4543" s="237" t="str">
        <f t="shared" si="744"/>
        <v>0824</v>
      </c>
      <c r="AE4543" s="237" t="s">
        <v>6875</v>
      </c>
      <c r="AF4543" s="237" t="s">
        <v>7286</v>
      </c>
      <c r="AG4543" s="237" t="str">
        <f t="shared" si="745"/>
        <v>仙台市青葉区支倉町２－３５</v>
      </c>
      <c r="AH4543" s="237" t="s">
        <v>7287</v>
      </c>
      <c r="AI4543" s="237" t="s">
        <v>7288</v>
      </c>
      <c r="AJ4543" s="237" t="s">
        <v>260</v>
      </c>
    </row>
    <row r="4544" spans="1:36">
      <c r="A4544" s="237" t="str">
        <f t="shared" si="737"/>
        <v>0475110417障害児相談支援事業</v>
      </c>
      <c r="B4544" s="237" t="s">
        <v>15440</v>
      </c>
      <c r="C4544" s="237" t="s">
        <v>15441</v>
      </c>
      <c r="D4544" s="240" t="str">
        <f t="shared" si="738"/>
        <v>シャカイフクシホウジンセンダイシシャカイフクシキョウギカイ</v>
      </c>
      <c r="E4544" s="237" t="s">
        <v>6983</v>
      </c>
      <c r="F4544" s="237" t="str">
        <f t="shared" si="739"/>
        <v>980</v>
      </c>
      <c r="G4544" s="237" t="str">
        <f t="shared" si="740"/>
        <v>0022</v>
      </c>
      <c r="H4544" s="237" t="s">
        <v>18878</v>
      </c>
      <c r="I4544" s="237" t="str">
        <f t="shared" si="741"/>
        <v>仙台市青葉区五橋２－１２－２</v>
      </c>
      <c r="J4544" s="237" t="s">
        <v>15442</v>
      </c>
      <c r="K4544" s="237" t="s">
        <v>15443</v>
      </c>
      <c r="L4544" s="237" t="s">
        <v>353</v>
      </c>
      <c r="M4544" s="237" t="s">
        <v>18879</v>
      </c>
      <c r="N4544" s="237" t="s">
        <v>15445</v>
      </c>
      <c r="O4544" s="237" t="s">
        <v>15446</v>
      </c>
      <c r="P4544" s="237" t="s">
        <v>7540</v>
      </c>
      <c r="Q4544" s="237" t="s">
        <v>6875</v>
      </c>
      <c r="R4544" s="237" t="s">
        <v>18880</v>
      </c>
      <c r="S4544" s="237" t="s">
        <v>18881</v>
      </c>
      <c r="T4544" s="237" t="s">
        <v>18881</v>
      </c>
      <c r="U4544" s="237" t="s">
        <v>18882</v>
      </c>
      <c r="V4544" s="237" t="s">
        <v>18643</v>
      </c>
      <c r="W4544" s="237"/>
      <c r="X4544" s="237"/>
      <c r="Y4544" s="237" t="s">
        <v>15445</v>
      </c>
      <c r="Z4544" s="237" t="s">
        <v>15446</v>
      </c>
      <c r="AA4544" s="237" t="str">
        <f t="shared" si="742"/>
        <v>ショウガイシャソウダンシエンジギョウショ　フラットアオバ</v>
      </c>
      <c r="AB4544" s="237" t="s">
        <v>7540</v>
      </c>
      <c r="AC4544" s="237" t="str">
        <f t="shared" si="743"/>
        <v>980</v>
      </c>
      <c r="AD4544" s="237" t="str">
        <f t="shared" si="744"/>
        <v>0802</v>
      </c>
      <c r="AE4544" s="237" t="s">
        <v>6875</v>
      </c>
      <c r="AF4544" s="237" t="s">
        <v>18880</v>
      </c>
      <c r="AG4544" s="237" t="str">
        <f t="shared" si="745"/>
        <v>仙台市青葉区二日町４－３　仙台市役所二日町分庁舎１階</v>
      </c>
      <c r="AH4544" s="237" t="s">
        <v>18881</v>
      </c>
      <c r="AI4544" s="237" t="s">
        <v>18881</v>
      </c>
      <c r="AJ4544" s="237" t="s">
        <v>260</v>
      </c>
    </row>
    <row r="4545" spans="1:36">
      <c r="A4545" s="237" t="str">
        <f t="shared" si="737"/>
        <v>0475110425障害児相談支援事業</v>
      </c>
      <c r="B4545" s="237" t="s">
        <v>18883</v>
      </c>
      <c r="C4545" s="237" t="s">
        <v>18884</v>
      </c>
      <c r="D4545" s="240" t="str">
        <f t="shared" si="738"/>
        <v>シャカイフクシホウジン　リョクセンカイ</v>
      </c>
      <c r="E4545" s="237" t="s">
        <v>9558</v>
      </c>
      <c r="F4545" s="237" t="str">
        <f t="shared" si="739"/>
        <v>981</v>
      </c>
      <c r="G4545" s="237" t="str">
        <f t="shared" si="740"/>
        <v>3131</v>
      </c>
      <c r="H4545" s="237" t="s">
        <v>15455</v>
      </c>
      <c r="I4545" s="237" t="str">
        <f t="shared" si="741"/>
        <v>仙台市泉区七北田大沢鳥谷ヶ沢８－１１</v>
      </c>
      <c r="J4545" s="237" t="s">
        <v>12660</v>
      </c>
      <c r="K4545" s="237" t="s">
        <v>12661</v>
      </c>
      <c r="L4545" s="237" t="s">
        <v>248</v>
      </c>
      <c r="M4545" s="237" t="s">
        <v>15456</v>
      </c>
      <c r="N4545" s="237" t="s">
        <v>18885</v>
      </c>
      <c r="O4545" s="237" t="s">
        <v>18886</v>
      </c>
      <c r="P4545" s="237" t="s">
        <v>6874</v>
      </c>
      <c r="Q4545" s="237" t="s">
        <v>6875</v>
      </c>
      <c r="R4545" s="237" t="s">
        <v>15459</v>
      </c>
      <c r="S4545" s="237" t="s">
        <v>15460</v>
      </c>
      <c r="T4545" s="237" t="s">
        <v>15461</v>
      </c>
      <c r="U4545" s="237" t="s">
        <v>18887</v>
      </c>
      <c r="V4545" s="237" t="s">
        <v>18643</v>
      </c>
      <c r="W4545" s="237"/>
      <c r="X4545" s="237"/>
      <c r="Y4545" s="237" t="s">
        <v>18885</v>
      </c>
      <c r="Z4545" s="237" t="s">
        <v>18886</v>
      </c>
      <c r="AA4545" s="237" t="str">
        <f t="shared" si="742"/>
        <v>ショウガイシャソウダンシエンジギョウショ　ホットスペース</v>
      </c>
      <c r="AB4545" s="237" t="s">
        <v>6874</v>
      </c>
      <c r="AC4545" s="237" t="str">
        <f t="shared" si="743"/>
        <v>980</v>
      </c>
      <c r="AD4545" s="237" t="str">
        <f t="shared" si="744"/>
        <v>0845</v>
      </c>
      <c r="AE4545" s="237" t="s">
        <v>6875</v>
      </c>
      <c r="AF4545" s="237" t="s">
        <v>15459</v>
      </c>
      <c r="AG4545" s="237" t="str">
        <f t="shared" si="745"/>
        <v>仙台市青葉区荒巻字三居沢１２－１</v>
      </c>
      <c r="AH4545" s="237" t="s">
        <v>15460</v>
      </c>
      <c r="AI4545" s="237" t="s">
        <v>15461</v>
      </c>
      <c r="AJ4545" s="237" t="s">
        <v>260</v>
      </c>
    </row>
    <row r="4546" spans="1:36">
      <c r="A4546" s="237" t="str">
        <f t="shared" si="737"/>
        <v>0475110482障害児相談支援事業</v>
      </c>
      <c r="B4546" s="237" t="s">
        <v>4646</v>
      </c>
      <c r="C4546" s="237" t="s">
        <v>4647</v>
      </c>
      <c r="D4546" s="240" t="str">
        <f t="shared" si="738"/>
        <v>シャカイフクシホウジンチャレンジドライフ</v>
      </c>
      <c r="E4546" s="237" t="s">
        <v>4648</v>
      </c>
      <c r="F4546" s="237" t="str">
        <f t="shared" si="739"/>
        <v>981</v>
      </c>
      <c r="G4546" s="237" t="str">
        <f t="shared" si="740"/>
        <v>3203</v>
      </c>
      <c r="H4546" s="237" t="s">
        <v>18888</v>
      </c>
      <c r="I4546" s="237" t="str">
        <f t="shared" si="741"/>
        <v>仙台市泉区高森七丁目１番地の４</v>
      </c>
      <c r="J4546" s="237" t="s">
        <v>4650</v>
      </c>
      <c r="K4546" s="237" t="s">
        <v>4651</v>
      </c>
      <c r="L4546" s="237" t="s">
        <v>7508</v>
      </c>
      <c r="M4546" s="237" t="s">
        <v>4652</v>
      </c>
      <c r="N4546" s="237" t="s">
        <v>15465</v>
      </c>
      <c r="O4546" s="237" t="s">
        <v>15466</v>
      </c>
      <c r="P4546" s="237" t="s">
        <v>646</v>
      </c>
      <c r="Q4546" s="237" t="s">
        <v>6875</v>
      </c>
      <c r="R4546" s="237" t="s">
        <v>15467</v>
      </c>
      <c r="S4546" s="237" t="s">
        <v>15468</v>
      </c>
      <c r="T4546" s="237" t="s">
        <v>7598</v>
      </c>
      <c r="U4546" s="237" t="s">
        <v>18889</v>
      </c>
      <c r="V4546" s="237" t="s">
        <v>18643</v>
      </c>
      <c r="W4546" s="237"/>
      <c r="X4546" s="237"/>
      <c r="Y4546" s="237" t="s">
        <v>15465</v>
      </c>
      <c r="Z4546" s="237" t="s">
        <v>15466</v>
      </c>
      <c r="AA4546" s="237" t="str">
        <f t="shared" si="742"/>
        <v>ソウダンシエンジギョウショマリアージュセンダイ</v>
      </c>
      <c r="AB4546" s="237" t="s">
        <v>646</v>
      </c>
      <c r="AC4546" s="237" t="str">
        <f t="shared" si="743"/>
        <v>980</v>
      </c>
      <c r="AD4546" s="237" t="str">
        <f t="shared" si="744"/>
        <v>0014</v>
      </c>
      <c r="AE4546" s="237" t="s">
        <v>6875</v>
      </c>
      <c r="AF4546" s="237" t="s">
        <v>15467</v>
      </c>
      <c r="AG4546" s="237" t="str">
        <f t="shared" si="745"/>
        <v>仙台市青葉区本町三丁目５番22号　管工事会館５Ｆ</v>
      </c>
      <c r="AH4546" s="237" t="s">
        <v>15468</v>
      </c>
      <c r="AI4546" s="237" t="s">
        <v>7598</v>
      </c>
      <c r="AJ4546" s="237" t="s">
        <v>260</v>
      </c>
    </row>
    <row r="4547" spans="1:36">
      <c r="A4547" s="237" t="str">
        <f t="shared" si="737"/>
        <v>0475110490障害児相談支援事業</v>
      </c>
      <c r="B4547" s="237" t="s">
        <v>8027</v>
      </c>
      <c r="C4547" s="237" t="s">
        <v>8028</v>
      </c>
      <c r="D4547" s="240" t="str">
        <f t="shared" si="738"/>
        <v>イッパンシャダンホウジンニホンフクシシエンキョウカイ</v>
      </c>
      <c r="E4547" s="237" t="s">
        <v>12719</v>
      </c>
      <c r="F4547" s="237" t="str">
        <f t="shared" si="739"/>
        <v>981</v>
      </c>
      <c r="G4547" s="237" t="str">
        <f t="shared" si="740"/>
        <v>3116</v>
      </c>
      <c r="H4547" s="237" t="s">
        <v>18890</v>
      </c>
      <c r="I4547" s="237" t="str">
        <f t="shared" si="741"/>
        <v>仙台市泉区高玉町２番地の29</v>
      </c>
      <c r="J4547" s="237" t="s">
        <v>12721</v>
      </c>
      <c r="K4547" s="237" t="s">
        <v>12722</v>
      </c>
      <c r="L4547" s="237" t="s">
        <v>901</v>
      </c>
      <c r="M4547" s="237" t="s">
        <v>8073</v>
      </c>
      <c r="N4547" s="237" t="s">
        <v>15470</v>
      </c>
      <c r="O4547" s="237" t="s">
        <v>15471</v>
      </c>
      <c r="P4547" s="237" t="s">
        <v>7805</v>
      </c>
      <c r="Q4547" s="237" t="s">
        <v>6875</v>
      </c>
      <c r="R4547" s="237" t="s">
        <v>8035</v>
      </c>
      <c r="S4547" s="237" t="s">
        <v>15472</v>
      </c>
      <c r="T4547" s="237" t="s">
        <v>15473</v>
      </c>
      <c r="U4547" s="237" t="s">
        <v>18891</v>
      </c>
      <c r="V4547" s="237" t="s">
        <v>18643</v>
      </c>
      <c r="W4547" s="237"/>
      <c r="X4547" s="237"/>
      <c r="Y4547" s="237" t="s">
        <v>15470</v>
      </c>
      <c r="Z4547" s="237" t="s">
        <v>15471</v>
      </c>
      <c r="AA4547" s="237" t="str">
        <f t="shared" si="742"/>
        <v>ショウガイシャソウダンシエンジギョウショ　サポート</v>
      </c>
      <c r="AB4547" s="237" t="s">
        <v>7805</v>
      </c>
      <c r="AC4547" s="237" t="str">
        <f t="shared" si="743"/>
        <v>989</v>
      </c>
      <c r="AD4547" s="237" t="str">
        <f t="shared" si="744"/>
        <v>3128</v>
      </c>
      <c r="AE4547" s="237" t="s">
        <v>6875</v>
      </c>
      <c r="AF4547" s="237" t="s">
        <v>8035</v>
      </c>
      <c r="AG4547" s="237" t="str">
        <f t="shared" si="745"/>
        <v>仙台市青葉区愛子中央六丁目３番21号</v>
      </c>
      <c r="AH4547" s="237" t="s">
        <v>15472</v>
      </c>
      <c r="AI4547" s="237" t="s">
        <v>15473</v>
      </c>
      <c r="AJ4547" s="237" t="s">
        <v>332</v>
      </c>
    </row>
    <row r="4548" spans="1:36">
      <c r="A4548" s="237" t="str">
        <f t="shared" si="737"/>
        <v>0475110508障害児相談支援事業</v>
      </c>
      <c r="B4548" s="237" t="s">
        <v>7546</v>
      </c>
      <c r="C4548" s="237" t="s">
        <v>7547</v>
      </c>
      <c r="D4548" s="240" t="str">
        <f t="shared" si="738"/>
        <v>トクテイヒエイリカツドウホウジンマイホームトシクンチ</v>
      </c>
      <c r="E4548" s="237" t="s">
        <v>7193</v>
      </c>
      <c r="F4548" s="237" t="str">
        <f t="shared" si="739"/>
        <v>981</v>
      </c>
      <c r="G4548" s="237" t="str">
        <f t="shared" si="740"/>
        <v>0905</v>
      </c>
      <c r="H4548" s="237" t="s">
        <v>7548</v>
      </c>
      <c r="I4548" s="237" t="str">
        <f t="shared" si="741"/>
        <v>仙台市青葉区小松島二丁目２６番１号</v>
      </c>
      <c r="J4548" s="237" t="s">
        <v>7549</v>
      </c>
      <c r="K4548" s="237" t="s">
        <v>7549</v>
      </c>
      <c r="L4548" s="237" t="s">
        <v>248</v>
      </c>
      <c r="M4548" s="237" t="s">
        <v>7550</v>
      </c>
      <c r="N4548" s="237" t="s">
        <v>15475</v>
      </c>
      <c r="O4548" s="237" t="s">
        <v>18892</v>
      </c>
      <c r="P4548" s="237" t="s">
        <v>7553</v>
      </c>
      <c r="Q4548" s="237" t="s">
        <v>6875</v>
      </c>
      <c r="R4548" s="237" t="s">
        <v>7554</v>
      </c>
      <c r="S4548" s="237" t="s">
        <v>7549</v>
      </c>
      <c r="T4548" s="237" t="s">
        <v>7549</v>
      </c>
      <c r="U4548" s="237" t="s">
        <v>18893</v>
      </c>
      <c r="V4548" s="237" t="s">
        <v>18643</v>
      </c>
      <c r="W4548" s="237"/>
      <c r="X4548" s="237"/>
      <c r="Y4548" s="237" t="s">
        <v>15475</v>
      </c>
      <c r="Z4548" s="237" t="s">
        <v>18892</v>
      </c>
      <c r="AA4548" s="237" t="str">
        <f t="shared" si="742"/>
        <v>ソウダンシエントシクンチ</v>
      </c>
      <c r="AB4548" s="237" t="s">
        <v>7553</v>
      </c>
      <c r="AC4548" s="237" t="str">
        <f t="shared" si="743"/>
        <v>981</v>
      </c>
      <c r="AD4548" s="237" t="str">
        <f t="shared" si="744"/>
        <v>0906</v>
      </c>
      <c r="AE4548" s="237" t="s">
        <v>6875</v>
      </c>
      <c r="AF4548" s="237" t="s">
        <v>7554</v>
      </c>
      <c r="AG4548" s="237" t="str">
        <f t="shared" si="745"/>
        <v>仙台市青葉区小松島新堤５番31号</v>
      </c>
      <c r="AH4548" s="237" t="s">
        <v>7549</v>
      </c>
      <c r="AI4548" s="237" t="s">
        <v>7549</v>
      </c>
      <c r="AJ4548" s="237" t="s">
        <v>332</v>
      </c>
    </row>
    <row r="4549" spans="1:36">
      <c r="A4549" s="237" t="str">
        <f t="shared" si="737"/>
        <v>0475110516障害児相談支援事業</v>
      </c>
      <c r="B4549" s="237" t="s">
        <v>7346</v>
      </c>
      <c r="C4549" s="237" t="s">
        <v>7347</v>
      </c>
      <c r="D4549" s="240" t="str">
        <f t="shared" si="738"/>
        <v>シャカイフクシホウジンクニミカイ</v>
      </c>
      <c r="E4549" s="237" t="s">
        <v>6268</v>
      </c>
      <c r="F4549" s="237" t="str">
        <f t="shared" si="739"/>
        <v>981</v>
      </c>
      <c r="G4549" s="237" t="str">
        <f t="shared" si="740"/>
        <v>0943</v>
      </c>
      <c r="H4549" s="237" t="s">
        <v>18894</v>
      </c>
      <c r="I4549" s="237" t="str">
        <f t="shared" si="741"/>
        <v>仙台市青葉区国見６丁目39-1</v>
      </c>
      <c r="J4549" s="237" t="s">
        <v>13959</v>
      </c>
      <c r="K4549" s="237" t="s">
        <v>13963</v>
      </c>
      <c r="L4549" s="237" t="s">
        <v>248</v>
      </c>
      <c r="M4549" s="237" t="s">
        <v>7351</v>
      </c>
      <c r="N4549" s="237" t="s">
        <v>15478</v>
      </c>
      <c r="O4549" s="237" t="s">
        <v>15479</v>
      </c>
      <c r="P4549" s="237" t="s">
        <v>6268</v>
      </c>
      <c r="Q4549" s="237" t="s">
        <v>6875</v>
      </c>
      <c r="R4549" s="237" t="s">
        <v>15480</v>
      </c>
      <c r="S4549" s="237" t="s">
        <v>13962</v>
      </c>
      <c r="T4549" s="237" t="s">
        <v>13963</v>
      </c>
      <c r="U4549" s="237" t="s">
        <v>18895</v>
      </c>
      <c r="V4549" s="237" t="s">
        <v>18643</v>
      </c>
      <c r="W4549" s="237"/>
      <c r="X4549" s="237"/>
      <c r="Y4549" s="237" t="s">
        <v>15478</v>
      </c>
      <c r="Z4549" s="237" t="s">
        <v>15479</v>
      </c>
      <c r="AA4549" s="237" t="str">
        <f t="shared" si="742"/>
        <v>ショウガイシャソウダンシエンジギョウショ　クニミ</v>
      </c>
      <c r="AB4549" s="237" t="s">
        <v>6268</v>
      </c>
      <c r="AC4549" s="237" t="str">
        <f t="shared" si="743"/>
        <v>981</v>
      </c>
      <c r="AD4549" s="237" t="str">
        <f t="shared" si="744"/>
        <v>0943</v>
      </c>
      <c r="AE4549" s="237" t="s">
        <v>6875</v>
      </c>
      <c r="AF4549" s="237" t="s">
        <v>15480</v>
      </c>
      <c r="AG4549" s="237" t="str">
        <f t="shared" si="745"/>
        <v>仙台市青葉区国見６丁目３９－１</v>
      </c>
      <c r="AH4549" s="237" t="s">
        <v>13962</v>
      </c>
      <c r="AI4549" s="237" t="s">
        <v>13963</v>
      </c>
      <c r="AJ4549" s="237" t="s">
        <v>260</v>
      </c>
    </row>
    <row r="4550" spans="1:36">
      <c r="A4550" s="237" t="str">
        <f t="shared" si="737"/>
        <v>0475110524障害児相談支援事業</v>
      </c>
      <c r="B4550" s="237" t="s">
        <v>4725</v>
      </c>
      <c r="C4550" s="237" t="s">
        <v>4726</v>
      </c>
      <c r="D4550" s="240" t="str">
        <f t="shared" si="738"/>
        <v>シャカイフクシホウジンミンナノワ</v>
      </c>
      <c r="E4550" s="237" t="s">
        <v>9452</v>
      </c>
      <c r="F4550" s="237" t="str">
        <f t="shared" si="739"/>
        <v>983</v>
      </c>
      <c r="G4550" s="237" t="str">
        <f t="shared" si="740"/>
        <v>0823</v>
      </c>
      <c r="H4550" s="237" t="s">
        <v>18896</v>
      </c>
      <c r="I4550" s="237" t="str">
        <f t="shared" si="741"/>
        <v>仙台市宮城野区燕沢3-1-10</v>
      </c>
      <c r="J4550" s="237" t="s">
        <v>4729</v>
      </c>
      <c r="K4550" s="237" t="s">
        <v>4730</v>
      </c>
      <c r="L4550" s="237" t="s">
        <v>248</v>
      </c>
      <c r="M4550" s="237" t="s">
        <v>15483</v>
      </c>
      <c r="N4550" s="237" t="s">
        <v>15484</v>
      </c>
      <c r="O4550" s="237" t="s">
        <v>15485</v>
      </c>
      <c r="P4550" s="237" t="s">
        <v>7055</v>
      </c>
      <c r="Q4550" s="237" t="s">
        <v>6875</v>
      </c>
      <c r="R4550" s="237" t="s">
        <v>15482</v>
      </c>
      <c r="S4550" s="237" t="s">
        <v>7870</v>
      </c>
      <c r="T4550" s="237" t="s">
        <v>7871</v>
      </c>
      <c r="U4550" s="237" t="s">
        <v>18897</v>
      </c>
      <c r="V4550" s="237" t="s">
        <v>18643</v>
      </c>
      <c r="W4550" s="237"/>
      <c r="X4550" s="237"/>
      <c r="Y4550" s="237" t="s">
        <v>15484</v>
      </c>
      <c r="Z4550" s="237" t="s">
        <v>15485</v>
      </c>
      <c r="AA4550" s="237" t="str">
        <f t="shared" si="742"/>
        <v>ルーブセンダイ</v>
      </c>
      <c r="AB4550" s="237" t="s">
        <v>7055</v>
      </c>
      <c r="AC4550" s="237" t="str">
        <f t="shared" si="743"/>
        <v>989</v>
      </c>
      <c r="AD4550" s="237" t="str">
        <f t="shared" si="744"/>
        <v>3126</v>
      </c>
      <c r="AE4550" s="237" t="s">
        <v>6875</v>
      </c>
      <c r="AF4550" s="237" t="s">
        <v>15482</v>
      </c>
      <c r="AG4550" s="237" t="str">
        <f t="shared" si="745"/>
        <v>仙台市青葉区落合2-2-41</v>
      </c>
      <c r="AH4550" s="237" t="s">
        <v>7870</v>
      </c>
      <c r="AI4550" s="237" t="s">
        <v>7871</v>
      </c>
      <c r="AJ4550" s="237" t="s">
        <v>332</v>
      </c>
    </row>
    <row r="4551" spans="1:36">
      <c r="A4551" s="237" t="str">
        <f t="shared" si="737"/>
        <v>0475110532障害児相談支援事業</v>
      </c>
      <c r="B4551" s="237" t="s">
        <v>6924</v>
      </c>
      <c r="C4551" s="237" t="s">
        <v>6925</v>
      </c>
      <c r="D4551" s="240" t="str">
        <f t="shared" si="738"/>
        <v>シャカイフクシホウジンセンダイフクシカイ</v>
      </c>
      <c r="E4551" s="237" t="s">
        <v>6883</v>
      </c>
      <c r="F4551" s="237" t="str">
        <f t="shared" si="739"/>
        <v>989</v>
      </c>
      <c r="G4551" s="237" t="str">
        <f t="shared" si="740"/>
        <v>3212</v>
      </c>
      <c r="H4551" s="237" t="s">
        <v>18898</v>
      </c>
      <c r="I4551" s="237" t="str">
        <f t="shared" si="741"/>
        <v>仙台市青葉区芋沢字畑前北62</v>
      </c>
      <c r="J4551" s="237" t="s">
        <v>6927</v>
      </c>
      <c r="K4551" s="237" t="s">
        <v>6928</v>
      </c>
      <c r="L4551" s="237" t="s">
        <v>248</v>
      </c>
      <c r="M4551" s="237" t="s">
        <v>18899</v>
      </c>
      <c r="N4551" s="237" t="s">
        <v>15487</v>
      </c>
      <c r="O4551" s="237" t="s">
        <v>15488</v>
      </c>
      <c r="P4551" s="237" t="s">
        <v>7854</v>
      </c>
      <c r="Q4551" s="237" t="s">
        <v>6875</v>
      </c>
      <c r="R4551" s="237" t="s">
        <v>15489</v>
      </c>
      <c r="S4551" s="237" t="s">
        <v>15490</v>
      </c>
      <c r="T4551" s="237" t="s">
        <v>8970</v>
      </c>
      <c r="U4551" s="237" t="s">
        <v>18900</v>
      </c>
      <c r="V4551" s="237" t="s">
        <v>18643</v>
      </c>
      <c r="W4551" s="237"/>
      <c r="X4551" s="237"/>
      <c r="Y4551" s="237" t="s">
        <v>15487</v>
      </c>
      <c r="Z4551" s="237" t="s">
        <v>15488</v>
      </c>
      <c r="AA4551" s="237" t="str">
        <f t="shared" si="742"/>
        <v>ソウダンシエンジギョウショ　コネクトセンダイ</v>
      </c>
      <c r="AB4551" s="237" t="s">
        <v>7854</v>
      </c>
      <c r="AC4551" s="237" t="str">
        <f t="shared" si="743"/>
        <v>989</v>
      </c>
      <c r="AD4551" s="237" t="str">
        <f t="shared" si="744"/>
        <v>3127</v>
      </c>
      <c r="AE4551" s="237" t="s">
        <v>6875</v>
      </c>
      <c r="AF4551" s="237" t="s">
        <v>15489</v>
      </c>
      <c r="AG4551" s="237" t="str">
        <f t="shared" si="745"/>
        <v>仙台市青葉区愛子東三丁目9-11</v>
      </c>
      <c r="AH4551" s="237" t="s">
        <v>15490</v>
      </c>
      <c r="AI4551" s="237" t="s">
        <v>8970</v>
      </c>
      <c r="AJ4551" s="237" t="s">
        <v>260</v>
      </c>
    </row>
    <row r="4552" spans="1:36">
      <c r="A4552" s="237" t="str">
        <f t="shared" si="737"/>
        <v>0475110540障害児相談支援事業</v>
      </c>
      <c r="B4552" s="237" t="s">
        <v>7852</v>
      </c>
      <c r="C4552" s="237" t="s">
        <v>18901</v>
      </c>
      <c r="D4552" s="240" t="str">
        <f t="shared" si="738"/>
        <v>カブシキカイシャマユラ</v>
      </c>
      <c r="E4552" s="237" t="s">
        <v>7854</v>
      </c>
      <c r="F4552" s="237" t="str">
        <f t="shared" si="739"/>
        <v>989</v>
      </c>
      <c r="G4552" s="237" t="str">
        <f t="shared" si="740"/>
        <v>3127</v>
      </c>
      <c r="H4552" s="237" t="s">
        <v>7855</v>
      </c>
      <c r="I4552" s="237" t="str">
        <f t="shared" si="741"/>
        <v>仙台市青葉区愛子東一丁目１番10号</v>
      </c>
      <c r="J4552" s="237" t="s">
        <v>7856</v>
      </c>
      <c r="K4552" s="237" t="s">
        <v>7857</v>
      </c>
      <c r="L4552" s="237" t="s">
        <v>13107</v>
      </c>
      <c r="M4552" s="237" t="s">
        <v>7858</v>
      </c>
      <c r="N4552" s="237" t="s">
        <v>15492</v>
      </c>
      <c r="O4552" s="237" t="s">
        <v>15493</v>
      </c>
      <c r="P4552" s="237" t="s">
        <v>7854</v>
      </c>
      <c r="Q4552" s="237" t="s">
        <v>6875</v>
      </c>
      <c r="R4552" s="237" t="s">
        <v>15494</v>
      </c>
      <c r="S4552" s="237" t="s">
        <v>15495</v>
      </c>
      <c r="T4552" s="237" t="s">
        <v>15496</v>
      </c>
      <c r="U4552" s="237" t="s">
        <v>18902</v>
      </c>
      <c r="V4552" s="237" t="s">
        <v>18643</v>
      </c>
      <c r="W4552" s="237"/>
      <c r="X4552" s="237"/>
      <c r="Y4552" s="237" t="s">
        <v>15492</v>
      </c>
      <c r="Z4552" s="237" t="s">
        <v>15493</v>
      </c>
      <c r="AA4552" s="237" t="str">
        <f t="shared" si="742"/>
        <v>アヤシソウダンシエンジギョウショ　Ｍａ　ｍａｉｓｏｎ</v>
      </c>
      <c r="AB4552" s="237" t="s">
        <v>7854</v>
      </c>
      <c r="AC4552" s="237" t="str">
        <f t="shared" si="743"/>
        <v>989</v>
      </c>
      <c r="AD4552" s="237" t="str">
        <f t="shared" si="744"/>
        <v>3127</v>
      </c>
      <c r="AE4552" s="237" t="s">
        <v>6875</v>
      </c>
      <c r="AF4552" s="237" t="s">
        <v>15494</v>
      </c>
      <c r="AG4552" s="237" t="str">
        <f t="shared" si="745"/>
        <v>仙台市青葉区愛子東一丁目１番10号　２階</v>
      </c>
      <c r="AH4552" s="237" t="s">
        <v>15495</v>
      </c>
      <c r="AI4552" s="237" t="s">
        <v>15496</v>
      </c>
      <c r="AJ4552" s="237" t="s">
        <v>332</v>
      </c>
    </row>
    <row r="4553" spans="1:36">
      <c r="A4553" s="237" t="str">
        <f t="shared" si="737"/>
        <v>0475110557障害児相談支援事業</v>
      </c>
      <c r="B4553" s="237" t="s">
        <v>7668</v>
      </c>
      <c r="C4553" s="237" t="s">
        <v>7669</v>
      </c>
      <c r="D4553" s="240" t="str">
        <f t="shared" si="738"/>
        <v>シャカイフクシホウジンセンダイハゲミノカイ</v>
      </c>
      <c r="E4553" s="237" t="s">
        <v>6965</v>
      </c>
      <c r="F4553" s="237" t="str">
        <f t="shared" si="739"/>
        <v>980</v>
      </c>
      <c r="G4553" s="237" t="str">
        <f t="shared" si="740"/>
        <v>0822</v>
      </c>
      <c r="H4553" s="237" t="s">
        <v>18903</v>
      </c>
      <c r="I4553" s="237" t="str">
        <f t="shared" si="741"/>
        <v>仙台市青葉区立町18番３号</v>
      </c>
      <c r="J4553" s="237" t="s">
        <v>7671</v>
      </c>
      <c r="K4553" s="237" t="s">
        <v>7671</v>
      </c>
      <c r="L4553" s="237" t="s">
        <v>248</v>
      </c>
      <c r="M4553" s="237" t="s">
        <v>7672</v>
      </c>
      <c r="N4553" s="237" t="s">
        <v>15498</v>
      </c>
      <c r="O4553" s="237" t="s">
        <v>15499</v>
      </c>
      <c r="P4553" s="237" t="s">
        <v>6268</v>
      </c>
      <c r="Q4553" s="237" t="s">
        <v>6875</v>
      </c>
      <c r="R4553" s="237" t="s">
        <v>15500</v>
      </c>
      <c r="S4553" s="237" t="s">
        <v>15501</v>
      </c>
      <c r="T4553" s="237" t="s">
        <v>7677</v>
      </c>
      <c r="U4553" s="237" t="s">
        <v>18904</v>
      </c>
      <c r="V4553" s="237" t="s">
        <v>18643</v>
      </c>
      <c r="W4553" s="237"/>
      <c r="X4553" s="237"/>
      <c r="Y4553" s="237" t="s">
        <v>15498</v>
      </c>
      <c r="Z4553" s="237" t="s">
        <v>15499</v>
      </c>
      <c r="AA4553" s="237" t="str">
        <f t="shared" si="742"/>
        <v>ソウダンシエンジギョウショ　ネクストクニミ</v>
      </c>
      <c r="AB4553" s="237" t="s">
        <v>6268</v>
      </c>
      <c r="AC4553" s="237" t="str">
        <f t="shared" si="743"/>
        <v>981</v>
      </c>
      <c r="AD4553" s="237" t="str">
        <f t="shared" si="744"/>
        <v>0943</v>
      </c>
      <c r="AE4553" s="237" t="s">
        <v>6875</v>
      </c>
      <c r="AF4553" s="237" t="s">
        <v>15500</v>
      </c>
      <c r="AG4553" s="237" t="str">
        <f t="shared" si="745"/>
        <v>仙台市青葉区国見五丁目９番40号</v>
      </c>
      <c r="AH4553" s="237" t="s">
        <v>15501</v>
      </c>
      <c r="AI4553" s="237" t="s">
        <v>7677</v>
      </c>
      <c r="AJ4553" s="237" t="s">
        <v>332</v>
      </c>
    </row>
    <row r="4554" spans="1:36">
      <c r="A4554" s="237" t="str">
        <f t="shared" si="737"/>
        <v>0475110565障害児相談支援事業</v>
      </c>
      <c r="B4554" s="237" t="s">
        <v>7505</v>
      </c>
      <c r="C4554" s="237" t="s">
        <v>7506</v>
      </c>
      <c r="D4554" s="240" t="str">
        <f t="shared" si="738"/>
        <v>トクテイヒエイリカツドウホウジン　ホップノモリ</v>
      </c>
      <c r="E4554" s="237" t="s">
        <v>646</v>
      </c>
      <c r="F4554" s="237" t="str">
        <f t="shared" si="739"/>
        <v>980</v>
      </c>
      <c r="G4554" s="237" t="str">
        <f t="shared" si="740"/>
        <v>0014</v>
      </c>
      <c r="H4554" s="237" t="s">
        <v>18905</v>
      </c>
      <c r="I4554" s="237" t="str">
        <f t="shared" si="741"/>
        <v>仙台市青葉区本町一丁目2番5号第三志ら梅ビル4階</v>
      </c>
      <c r="J4554" s="237" t="s">
        <v>7442</v>
      </c>
      <c r="K4554" s="237" t="s">
        <v>7443</v>
      </c>
      <c r="L4554" s="237" t="s">
        <v>248</v>
      </c>
      <c r="M4554" s="237" t="s">
        <v>7509</v>
      </c>
      <c r="N4554" s="237" t="s">
        <v>15503</v>
      </c>
      <c r="O4554" s="237" t="s">
        <v>15504</v>
      </c>
      <c r="P4554" s="237" t="s">
        <v>646</v>
      </c>
      <c r="Q4554" s="237" t="s">
        <v>6875</v>
      </c>
      <c r="R4554" s="237" t="s">
        <v>18905</v>
      </c>
      <c r="S4554" s="237" t="s">
        <v>15505</v>
      </c>
      <c r="T4554" s="237" t="s">
        <v>7443</v>
      </c>
      <c r="U4554" s="237" t="s">
        <v>18906</v>
      </c>
      <c r="V4554" s="237" t="s">
        <v>18643</v>
      </c>
      <c r="W4554" s="237"/>
      <c r="X4554" s="237"/>
      <c r="Y4554" s="237" t="s">
        <v>15507</v>
      </c>
      <c r="Z4554" s="237" t="s">
        <v>15508</v>
      </c>
      <c r="AA4554" s="237" t="str">
        <f t="shared" si="742"/>
        <v>ソウダンシエンセンター　ホップノキ</v>
      </c>
      <c r="AB4554" s="237" t="s">
        <v>646</v>
      </c>
      <c r="AC4554" s="237" t="str">
        <f t="shared" si="743"/>
        <v>980</v>
      </c>
      <c r="AD4554" s="237" t="str">
        <f t="shared" si="744"/>
        <v>0014</v>
      </c>
      <c r="AE4554" s="237" t="s">
        <v>6875</v>
      </c>
      <c r="AF4554" s="237" t="s">
        <v>18905</v>
      </c>
      <c r="AG4554" s="237" t="str">
        <f t="shared" si="745"/>
        <v>仙台市青葉区本町一丁目2番5号第三志ら梅ビル4階</v>
      </c>
      <c r="AH4554" s="237" t="s">
        <v>15505</v>
      </c>
      <c r="AI4554" s="237" t="s">
        <v>7443</v>
      </c>
      <c r="AJ4554" s="237" t="s">
        <v>260</v>
      </c>
    </row>
    <row r="4555" spans="1:36">
      <c r="A4555" s="237" t="str">
        <f t="shared" si="737"/>
        <v>0475110573障害児相談支援事業</v>
      </c>
      <c r="B4555" s="237" t="s">
        <v>7580</v>
      </c>
      <c r="C4555" s="237" t="s">
        <v>7581</v>
      </c>
      <c r="D4555" s="240" t="str">
        <f t="shared" si="738"/>
        <v>トクテイヒエイリカツドウホウジンクワノキ</v>
      </c>
      <c r="E4555" s="237" t="s">
        <v>5418</v>
      </c>
      <c r="F4555" s="237" t="str">
        <f t="shared" si="739"/>
        <v>980</v>
      </c>
      <c r="G4555" s="237" t="str">
        <f t="shared" si="740"/>
        <v>0004</v>
      </c>
      <c r="H4555" s="237" t="s">
        <v>17611</v>
      </c>
      <c r="I4555" s="237" t="str">
        <f t="shared" si="741"/>
        <v>仙台市青葉区宮町4丁目2番22号</v>
      </c>
      <c r="J4555" s="237" t="s">
        <v>7583</v>
      </c>
      <c r="K4555" s="237" t="s">
        <v>7584</v>
      </c>
      <c r="L4555" s="237" t="s">
        <v>248</v>
      </c>
      <c r="M4555" s="237" t="s">
        <v>17612</v>
      </c>
      <c r="N4555" s="237" t="s">
        <v>15509</v>
      </c>
      <c r="O4555" s="237" t="s">
        <v>15510</v>
      </c>
      <c r="P4555" s="237" t="s">
        <v>5418</v>
      </c>
      <c r="Q4555" s="237" t="s">
        <v>6875</v>
      </c>
      <c r="R4555" s="237" t="s">
        <v>18907</v>
      </c>
      <c r="S4555" s="237" t="s">
        <v>15512</v>
      </c>
      <c r="T4555" s="237" t="s">
        <v>7584</v>
      </c>
      <c r="U4555" s="237" t="s">
        <v>18908</v>
      </c>
      <c r="V4555" s="237" t="s">
        <v>18643</v>
      </c>
      <c r="W4555" s="237"/>
      <c r="X4555" s="237"/>
      <c r="Y4555" s="237" t="s">
        <v>15509</v>
      </c>
      <c r="Z4555" s="237" t="s">
        <v>15510</v>
      </c>
      <c r="AA4555" s="237" t="str">
        <f t="shared" si="742"/>
        <v>クワノキソウダンシエンジギョウショ</v>
      </c>
      <c r="AB4555" s="237" t="s">
        <v>5418</v>
      </c>
      <c r="AC4555" s="237" t="str">
        <f t="shared" si="743"/>
        <v>980</v>
      </c>
      <c r="AD4555" s="237" t="str">
        <f t="shared" si="744"/>
        <v>0004</v>
      </c>
      <c r="AE4555" s="237" t="s">
        <v>6875</v>
      </c>
      <c r="AF4555" s="237" t="s">
        <v>18907</v>
      </c>
      <c r="AG4555" s="237" t="str">
        <f t="shared" si="745"/>
        <v>仙台市青葉区宮町4丁目2番22号　K`s　House１階</v>
      </c>
      <c r="AH4555" s="237" t="s">
        <v>15512</v>
      </c>
      <c r="AI4555" s="237" t="s">
        <v>7584</v>
      </c>
      <c r="AJ4555" s="237" t="s">
        <v>332</v>
      </c>
    </row>
    <row r="4556" spans="1:36">
      <c r="A4556" s="237" t="str">
        <f t="shared" si="737"/>
        <v>0475110581障害児相談支援事業</v>
      </c>
      <c r="B4556" s="237" t="s">
        <v>7810</v>
      </c>
      <c r="C4556" s="237" t="s">
        <v>7811</v>
      </c>
      <c r="D4556" s="240" t="str">
        <f t="shared" si="738"/>
        <v>イッパンシャダンホウジンブレイン・ユニークス</v>
      </c>
      <c r="E4556" s="237" t="s">
        <v>7533</v>
      </c>
      <c r="F4556" s="237" t="str">
        <f t="shared" si="739"/>
        <v>980</v>
      </c>
      <c r="G4556" s="237" t="str">
        <f t="shared" si="740"/>
        <v>0804</v>
      </c>
      <c r="H4556" s="237" t="s">
        <v>17282</v>
      </c>
      <c r="I4556" s="237" t="str">
        <f t="shared" si="741"/>
        <v>仙台市青葉区大町二丁目６番27号</v>
      </c>
      <c r="J4556" s="237" t="s">
        <v>7535</v>
      </c>
      <c r="K4556" s="237" t="s">
        <v>7813</v>
      </c>
      <c r="L4556" s="237" t="s">
        <v>901</v>
      </c>
      <c r="M4556" s="237" t="s">
        <v>7814</v>
      </c>
      <c r="N4556" s="237" t="s">
        <v>15514</v>
      </c>
      <c r="O4556" s="237" t="s">
        <v>18909</v>
      </c>
      <c r="P4556" s="237" t="s">
        <v>7533</v>
      </c>
      <c r="Q4556" s="237" t="s">
        <v>6875</v>
      </c>
      <c r="R4556" s="237" t="s">
        <v>18910</v>
      </c>
      <c r="S4556" s="237" t="s">
        <v>7879</v>
      </c>
      <c r="T4556" s="237" t="s">
        <v>7813</v>
      </c>
      <c r="U4556" s="237" t="s">
        <v>18911</v>
      </c>
      <c r="V4556" s="237" t="s">
        <v>18643</v>
      </c>
      <c r="W4556" s="237"/>
      <c r="X4556" s="237"/>
      <c r="Y4556" s="237" t="s">
        <v>15514</v>
      </c>
      <c r="Z4556" s="237" t="s">
        <v>18909</v>
      </c>
      <c r="AA4556" s="237" t="str">
        <f t="shared" si="742"/>
        <v>プロップポートコンパス</v>
      </c>
      <c r="AB4556" s="237" t="s">
        <v>7533</v>
      </c>
      <c r="AC4556" s="237" t="str">
        <f t="shared" si="743"/>
        <v>980</v>
      </c>
      <c r="AD4556" s="237" t="str">
        <f t="shared" si="744"/>
        <v>0804</v>
      </c>
      <c r="AE4556" s="237" t="s">
        <v>6875</v>
      </c>
      <c r="AF4556" s="237" t="s">
        <v>18910</v>
      </c>
      <c r="AG4556" s="237" t="str">
        <f t="shared" si="745"/>
        <v>仙台市青葉区大町二丁目６番27号　岡元ビル4階</v>
      </c>
      <c r="AH4556" s="237" t="s">
        <v>7879</v>
      </c>
      <c r="AI4556" s="237" t="s">
        <v>7813</v>
      </c>
      <c r="AJ4556" s="237" t="s">
        <v>260</v>
      </c>
    </row>
    <row r="4557" spans="1:36">
      <c r="A4557" s="237" t="str">
        <f t="shared" si="737"/>
        <v>0475110664障害児相談支援事業</v>
      </c>
      <c r="B4557" s="237" t="s">
        <v>6992</v>
      </c>
      <c r="C4557" s="237" t="s">
        <v>6993</v>
      </c>
      <c r="D4557" s="240" t="str">
        <f t="shared" si="738"/>
        <v>トクテイヒエイリカツドウホウジンアフタースクールパルケ</v>
      </c>
      <c r="E4557" s="237" t="s">
        <v>6185</v>
      </c>
      <c r="F4557" s="237" t="str">
        <f t="shared" si="739"/>
        <v>981</v>
      </c>
      <c r="G4557" s="237" t="str">
        <f t="shared" si="740"/>
        <v>0952</v>
      </c>
      <c r="H4557" s="237" t="s">
        <v>17234</v>
      </c>
      <c r="I4557" s="237" t="str">
        <f t="shared" si="741"/>
        <v>仙台市青葉区中山四丁目1番32号</v>
      </c>
      <c r="J4557" s="237" t="s">
        <v>6995</v>
      </c>
      <c r="K4557" s="237" t="s">
        <v>6996</v>
      </c>
      <c r="L4557" s="237" t="s">
        <v>901</v>
      </c>
      <c r="M4557" s="237" t="s">
        <v>6997</v>
      </c>
      <c r="N4557" s="237" t="s">
        <v>15518</v>
      </c>
      <c r="O4557" s="237" t="s">
        <v>15519</v>
      </c>
      <c r="P4557" s="237" t="s">
        <v>6185</v>
      </c>
      <c r="Q4557" s="237" t="s">
        <v>6875</v>
      </c>
      <c r="R4557" s="237" t="s">
        <v>6994</v>
      </c>
      <c r="S4557" s="237" t="s">
        <v>15520</v>
      </c>
      <c r="T4557" s="237" t="s">
        <v>15521</v>
      </c>
      <c r="U4557" s="237" t="s">
        <v>18912</v>
      </c>
      <c r="V4557" s="237" t="s">
        <v>18643</v>
      </c>
      <c r="W4557" s="237"/>
      <c r="X4557" s="237"/>
      <c r="Y4557" s="237" t="s">
        <v>15518</v>
      </c>
      <c r="Z4557" s="237" t="s">
        <v>15519</v>
      </c>
      <c r="AA4557" s="237" t="str">
        <f t="shared" si="742"/>
        <v>パルケ　アデランテ</v>
      </c>
      <c r="AB4557" s="237" t="s">
        <v>6185</v>
      </c>
      <c r="AC4557" s="237" t="str">
        <f t="shared" si="743"/>
        <v>981</v>
      </c>
      <c r="AD4557" s="237" t="str">
        <f t="shared" si="744"/>
        <v>0952</v>
      </c>
      <c r="AE4557" s="237" t="s">
        <v>6875</v>
      </c>
      <c r="AF4557" s="237" t="s">
        <v>6994</v>
      </c>
      <c r="AG4557" s="237" t="str">
        <f t="shared" si="745"/>
        <v>仙台市青葉区中山4丁目1番32号</v>
      </c>
      <c r="AH4557" s="237" t="s">
        <v>15520</v>
      </c>
      <c r="AI4557" s="237" t="s">
        <v>15521</v>
      </c>
      <c r="AJ4557" s="237" t="s">
        <v>260</v>
      </c>
    </row>
    <row r="4558" spans="1:36">
      <c r="A4558" s="237" t="str">
        <f t="shared" si="737"/>
        <v>0475110672障害児相談支援事業</v>
      </c>
      <c r="B4558" s="237" t="s">
        <v>6881</v>
      </c>
      <c r="C4558" s="237" t="s">
        <v>6882</v>
      </c>
      <c r="D4558" s="240" t="str">
        <f t="shared" si="738"/>
        <v>シャカイフクシホウジン　ヨウコウフクシカイ</v>
      </c>
      <c r="E4558" s="237" t="s">
        <v>6883</v>
      </c>
      <c r="F4558" s="237" t="str">
        <f t="shared" si="739"/>
        <v>989</v>
      </c>
      <c r="G4558" s="237" t="str">
        <f t="shared" si="740"/>
        <v>3212</v>
      </c>
      <c r="H4558" s="237" t="s">
        <v>17296</v>
      </c>
      <c r="I4558" s="237" t="str">
        <f t="shared" si="741"/>
        <v>仙台市青葉区芋沢字横前1-1</v>
      </c>
      <c r="J4558" s="237" t="s">
        <v>6885</v>
      </c>
      <c r="K4558" s="237" t="s">
        <v>6886</v>
      </c>
      <c r="L4558" s="237" t="s">
        <v>248</v>
      </c>
      <c r="M4558" s="237" t="s">
        <v>6887</v>
      </c>
      <c r="N4558" s="237" t="s">
        <v>15523</v>
      </c>
      <c r="O4558" s="237" t="s">
        <v>15524</v>
      </c>
      <c r="P4558" s="237" t="s">
        <v>6883</v>
      </c>
      <c r="Q4558" s="237" t="s">
        <v>6875</v>
      </c>
      <c r="R4558" s="237" t="s">
        <v>6884</v>
      </c>
      <c r="S4558" s="237" t="s">
        <v>6885</v>
      </c>
      <c r="T4558" s="237" t="s">
        <v>6886</v>
      </c>
      <c r="U4558" s="237" t="s">
        <v>18913</v>
      </c>
      <c r="V4558" s="237" t="s">
        <v>18643</v>
      </c>
      <c r="W4558" s="237"/>
      <c r="X4558" s="237"/>
      <c r="Y4558" s="237" t="s">
        <v>15523</v>
      </c>
      <c r="Z4558" s="237" t="s">
        <v>15524</v>
      </c>
      <c r="AA4558" s="237" t="str">
        <f t="shared" si="742"/>
        <v>センダイエコーイリョウリョウイクセンターソウダンシエンジギョウショ　ウィズ・ユウ</v>
      </c>
      <c r="AB4558" s="237" t="s">
        <v>6883</v>
      </c>
      <c r="AC4558" s="237" t="str">
        <f t="shared" si="743"/>
        <v>989</v>
      </c>
      <c r="AD4558" s="237" t="str">
        <f t="shared" si="744"/>
        <v>3212</v>
      </c>
      <c r="AE4558" s="237" t="s">
        <v>6875</v>
      </c>
      <c r="AF4558" s="237" t="s">
        <v>6884</v>
      </c>
      <c r="AG4558" s="237" t="str">
        <f t="shared" si="745"/>
        <v>仙台市青葉区芋沢字横前１番地の１</v>
      </c>
      <c r="AH4558" s="237" t="s">
        <v>6885</v>
      </c>
      <c r="AI4558" s="237" t="s">
        <v>6886</v>
      </c>
      <c r="AJ4558" s="237" t="s">
        <v>260</v>
      </c>
    </row>
    <row r="4559" spans="1:36">
      <c r="A4559" s="237" t="str">
        <f t="shared" si="737"/>
        <v>0475110680障害児相談支援事業</v>
      </c>
      <c r="B4559" s="237" t="s">
        <v>18914</v>
      </c>
      <c r="C4559" s="237" t="s">
        <v>18915</v>
      </c>
      <c r="D4559" s="240" t="str">
        <f t="shared" si="738"/>
        <v>トクテイヒエイリカツドウホウジン　ミヤギコウデネイト</v>
      </c>
      <c r="E4559" s="237" t="s">
        <v>2484</v>
      </c>
      <c r="F4559" s="237" t="str">
        <f t="shared" si="739"/>
        <v>980</v>
      </c>
      <c r="G4559" s="237" t="str">
        <f t="shared" si="740"/>
        <v>0811</v>
      </c>
      <c r="H4559" s="237" t="s">
        <v>13934</v>
      </c>
      <c r="I4559" s="237" t="str">
        <f t="shared" si="741"/>
        <v>仙台市青葉区一番町二丁目５番22号</v>
      </c>
      <c r="J4559" s="237" t="s">
        <v>18916</v>
      </c>
      <c r="K4559" s="237" t="s">
        <v>13935</v>
      </c>
      <c r="L4559" s="237" t="s">
        <v>248</v>
      </c>
      <c r="M4559" s="237" t="s">
        <v>13248</v>
      </c>
      <c r="N4559" s="237" t="s">
        <v>15526</v>
      </c>
      <c r="O4559" s="237" t="s">
        <v>15527</v>
      </c>
      <c r="P4559" s="237" t="s">
        <v>2484</v>
      </c>
      <c r="Q4559" s="237" t="s">
        <v>6875</v>
      </c>
      <c r="R4559" s="237" t="s">
        <v>15528</v>
      </c>
      <c r="S4559" s="237" t="s">
        <v>15529</v>
      </c>
      <c r="T4559" s="237" t="s">
        <v>13935</v>
      </c>
      <c r="U4559" s="237" t="s">
        <v>18917</v>
      </c>
      <c r="V4559" s="237" t="s">
        <v>18643</v>
      </c>
      <c r="W4559" s="237"/>
      <c r="X4559" s="237"/>
      <c r="Y4559" s="237" t="s">
        <v>15526</v>
      </c>
      <c r="Z4559" s="237" t="s">
        <v>15527</v>
      </c>
      <c r="AA4559" s="237" t="str">
        <f t="shared" si="742"/>
        <v>ソウダンシエンジギョウショ　ココロ</v>
      </c>
      <c r="AB4559" s="237" t="s">
        <v>2484</v>
      </c>
      <c r="AC4559" s="237" t="str">
        <f t="shared" si="743"/>
        <v>980</v>
      </c>
      <c r="AD4559" s="237" t="str">
        <f t="shared" si="744"/>
        <v>0811</v>
      </c>
      <c r="AE4559" s="237" t="s">
        <v>6875</v>
      </c>
      <c r="AF4559" s="237" t="s">
        <v>15528</v>
      </c>
      <c r="AG4559" s="237" t="str">
        <f t="shared" si="745"/>
        <v>仙台市青葉区一番町二丁目５番22号ＧＣ青葉通りプラザ７Ｆ</v>
      </c>
      <c r="AH4559" s="237" t="s">
        <v>15529</v>
      </c>
      <c r="AI4559" s="237" t="s">
        <v>13935</v>
      </c>
      <c r="AJ4559" s="237" t="s">
        <v>260</v>
      </c>
    </row>
    <row r="4560" spans="1:36">
      <c r="A4560" s="237" t="str">
        <f t="shared" si="737"/>
        <v>0475110698障害児相談支援事業</v>
      </c>
      <c r="B4560" s="237" t="s">
        <v>13986</v>
      </c>
      <c r="C4560" s="237" t="s">
        <v>13987</v>
      </c>
      <c r="D4560" s="240" t="str">
        <f t="shared" si="738"/>
        <v>トクテイヒエイリカツドウホウジンワンファミリーセンダイ</v>
      </c>
      <c r="E4560" s="237" t="s">
        <v>7473</v>
      </c>
      <c r="F4560" s="237" t="str">
        <f t="shared" si="739"/>
        <v>981</v>
      </c>
      <c r="G4560" s="237" t="str">
        <f t="shared" si="740"/>
        <v>0923</v>
      </c>
      <c r="H4560" s="237" t="s">
        <v>18918</v>
      </c>
      <c r="I4560" s="237" t="str">
        <f t="shared" si="741"/>
        <v>仙台市青葉区東勝山二丁目29番10号</v>
      </c>
      <c r="J4560" s="237" t="s">
        <v>13989</v>
      </c>
      <c r="K4560" s="237" t="s">
        <v>13990</v>
      </c>
      <c r="L4560" s="237" t="s">
        <v>248</v>
      </c>
      <c r="M4560" s="237" t="s">
        <v>13991</v>
      </c>
      <c r="N4560" s="237" t="s">
        <v>15531</v>
      </c>
      <c r="O4560" s="237" t="s">
        <v>15532</v>
      </c>
      <c r="P4560" s="237" t="s">
        <v>7540</v>
      </c>
      <c r="Q4560" s="237" t="s">
        <v>6875</v>
      </c>
      <c r="R4560" s="237" t="s">
        <v>18919</v>
      </c>
      <c r="S4560" s="237" t="s">
        <v>13989</v>
      </c>
      <c r="T4560" s="237" t="s">
        <v>13990</v>
      </c>
      <c r="U4560" s="237" t="s">
        <v>18920</v>
      </c>
      <c r="V4560" s="237" t="s">
        <v>18643</v>
      </c>
      <c r="W4560" s="237"/>
      <c r="X4560" s="237"/>
      <c r="Y4560" s="237" t="s">
        <v>15531</v>
      </c>
      <c r="Z4560" s="237" t="s">
        <v>15532</v>
      </c>
      <c r="AA4560" s="237" t="str">
        <f t="shared" si="742"/>
        <v>ソウダンシエンジギョウショ　ワンファミリー</v>
      </c>
      <c r="AB4560" s="237" t="s">
        <v>7540</v>
      </c>
      <c r="AC4560" s="237" t="str">
        <f t="shared" si="743"/>
        <v>980</v>
      </c>
      <c r="AD4560" s="237" t="str">
        <f t="shared" si="744"/>
        <v>0802</v>
      </c>
      <c r="AE4560" s="237" t="s">
        <v>6875</v>
      </c>
      <c r="AF4560" s="237" t="s">
        <v>18919</v>
      </c>
      <c r="AG4560" s="237" t="str">
        <f t="shared" si="745"/>
        <v>仙台市青葉区二日町４番26号　リバティハイツ二日町102号</v>
      </c>
      <c r="AH4560" s="237" t="s">
        <v>13989</v>
      </c>
      <c r="AI4560" s="237" t="s">
        <v>13990</v>
      </c>
      <c r="AJ4560" s="237" t="s">
        <v>260</v>
      </c>
    </row>
    <row r="4561" spans="1:36">
      <c r="A4561" s="237" t="str">
        <f t="shared" si="737"/>
        <v>0475110748障害児相談支援事業</v>
      </c>
      <c r="B4561" s="237" t="s">
        <v>8068</v>
      </c>
      <c r="C4561" s="237" t="s">
        <v>8069</v>
      </c>
      <c r="D4561" s="240" t="str">
        <f t="shared" si="738"/>
        <v>イッパンシャダンホウジンセンダイサワヤカフクシカイ</v>
      </c>
      <c r="E4561" s="237" t="s">
        <v>2512</v>
      </c>
      <c r="F4561" s="237" t="str">
        <f t="shared" si="739"/>
        <v>989</v>
      </c>
      <c r="G4561" s="237" t="str">
        <f t="shared" si="740"/>
        <v>3123</v>
      </c>
      <c r="H4561" s="237" t="s">
        <v>8070</v>
      </c>
      <c r="I4561" s="237" t="str">
        <f t="shared" si="741"/>
        <v>仙台市青葉区錦ケ丘九丁目２番地の１</v>
      </c>
      <c r="J4561" s="237" t="s">
        <v>8071</v>
      </c>
      <c r="K4561" s="237" t="s">
        <v>8072</v>
      </c>
      <c r="L4561" s="237" t="s">
        <v>901</v>
      </c>
      <c r="M4561" s="237" t="s">
        <v>8073</v>
      </c>
      <c r="N4561" s="237" t="s">
        <v>15534</v>
      </c>
      <c r="O4561" s="237" t="s">
        <v>15535</v>
      </c>
      <c r="P4561" s="237" t="s">
        <v>2512</v>
      </c>
      <c r="Q4561" s="237" t="s">
        <v>6875</v>
      </c>
      <c r="R4561" s="237" t="s">
        <v>8070</v>
      </c>
      <c r="S4561" s="237" t="s">
        <v>8071</v>
      </c>
      <c r="T4561" s="237" t="s">
        <v>8072</v>
      </c>
      <c r="U4561" s="237" t="s">
        <v>18921</v>
      </c>
      <c r="V4561" s="237" t="s">
        <v>18643</v>
      </c>
      <c r="W4561" s="237"/>
      <c r="X4561" s="237"/>
      <c r="Y4561" s="237" t="s">
        <v>15534</v>
      </c>
      <c r="Z4561" s="237" t="s">
        <v>15535</v>
      </c>
      <c r="AA4561" s="237" t="str">
        <f t="shared" si="742"/>
        <v>サワヤカサポート</v>
      </c>
      <c r="AB4561" s="237" t="s">
        <v>2512</v>
      </c>
      <c r="AC4561" s="237" t="str">
        <f t="shared" si="743"/>
        <v>989</v>
      </c>
      <c r="AD4561" s="237" t="str">
        <f t="shared" si="744"/>
        <v>3123</v>
      </c>
      <c r="AE4561" s="237" t="s">
        <v>6875</v>
      </c>
      <c r="AF4561" s="237" t="s">
        <v>8070</v>
      </c>
      <c r="AG4561" s="237" t="str">
        <f t="shared" si="745"/>
        <v>仙台市青葉区錦ケ丘九丁目２番地の１</v>
      </c>
      <c r="AH4561" s="237" t="s">
        <v>8071</v>
      </c>
      <c r="AI4561" s="237" t="s">
        <v>8072</v>
      </c>
      <c r="AJ4561" s="237" t="s">
        <v>332</v>
      </c>
    </row>
    <row r="4562" spans="1:36">
      <c r="A4562" s="237" t="str">
        <f t="shared" si="737"/>
        <v>0475110755障害児相談支援事業</v>
      </c>
      <c r="B4562" s="237" t="s">
        <v>8943</v>
      </c>
      <c r="C4562" s="237" t="s">
        <v>17348</v>
      </c>
      <c r="D4562" s="240" t="str">
        <f t="shared" si="738"/>
        <v>カブシキガイシャｋｉｂｉｄａｎｇｏ</v>
      </c>
      <c r="E4562" s="237" t="s">
        <v>7028</v>
      </c>
      <c r="F4562" s="237" t="str">
        <f t="shared" si="739"/>
        <v>989</v>
      </c>
      <c r="G4562" s="237" t="str">
        <f t="shared" si="740"/>
        <v>3205</v>
      </c>
      <c r="H4562" s="237" t="s">
        <v>17349</v>
      </c>
      <c r="I4562" s="237" t="str">
        <f t="shared" si="741"/>
        <v>仙台市青葉区吉成1丁目17番10号</v>
      </c>
      <c r="J4562" s="237" t="s">
        <v>8946</v>
      </c>
      <c r="K4562" s="237" t="s">
        <v>8946</v>
      </c>
      <c r="L4562" s="237" t="s">
        <v>339</v>
      </c>
      <c r="M4562" s="237" t="s">
        <v>8947</v>
      </c>
      <c r="N4562" s="237" t="s">
        <v>15541</v>
      </c>
      <c r="O4562" s="237" t="s">
        <v>15542</v>
      </c>
      <c r="P4562" s="237" t="s">
        <v>8950</v>
      </c>
      <c r="Q4562" s="237" t="s">
        <v>6875</v>
      </c>
      <c r="R4562" s="237" t="s">
        <v>8951</v>
      </c>
      <c r="S4562" s="237" t="s">
        <v>15543</v>
      </c>
      <c r="T4562" s="237" t="s">
        <v>15543</v>
      </c>
      <c r="U4562" s="237" t="s">
        <v>18922</v>
      </c>
      <c r="V4562" s="237" t="s">
        <v>18643</v>
      </c>
      <c r="W4562" s="237"/>
      <c r="X4562" s="237"/>
      <c r="Y4562" s="237" t="s">
        <v>15541</v>
      </c>
      <c r="Z4562" s="237" t="s">
        <v>15542</v>
      </c>
      <c r="AA4562" s="237" t="str">
        <f t="shared" si="742"/>
        <v>ソウダンシエンジギョウショカンタータアオバ</v>
      </c>
      <c r="AB4562" s="237" t="s">
        <v>8950</v>
      </c>
      <c r="AC4562" s="237" t="str">
        <f t="shared" si="743"/>
        <v>981</v>
      </c>
      <c r="AD4562" s="237" t="str">
        <f t="shared" si="744"/>
        <v>0951</v>
      </c>
      <c r="AE4562" s="237" t="s">
        <v>6875</v>
      </c>
      <c r="AF4562" s="237" t="s">
        <v>8951</v>
      </c>
      <c r="AG4562" s="237" t="str">
        <f t="shared" si="745"/>
        <v>仙台市青葉区滝道37番１号</v>
      </c>
      <c r="AH4562" s="237" t="s">
        <v>15543</v>
      </c>
      <c r="AI4562" s="237" t="s">
        <v>15543</v>
      </c>
      <c r="AJ4562" s="237" t="s">
        <v>332</v>
      </c>
    </row>
    <row r="4563" spans="1:36">
      <c r="A4563" s="237" t="str">
        <f t="shared" si="737"/>
        <v>0475110763障害児相談支援事業</v>
      </c>
      <c r="B4563" s="237" t="s">
        <v>8057</v>
      </c>
      <c r="C4563" s="237" t="s">
        <v>8058</v>
      </c>
      <c r="D4563" s="240" t="str">
        <f t="shared" si="738"/>
        <v>カブシキガイシャナカガワ</v>
      </c>
      <c r="E4563" s="237" t="s">
        <v>608</v>
      </c>
      <c r="F4563" s="237" t="str">
        <f t="shared" si="739"/>
        <v>980</v>
      </c>
      <c r="G4563" s="237" t="str">
        <f t="shared" si="740"/>
        <v>0003</v>
      </c>
      <c r="H4563" s="237" t="s">
        <v>8059</v>
      </c>
      <c r="I4563" s="237" t="str">
        <f t="shared" si="741"/>
        <v>仙台市青葉区小田原四丁目２番18号</v>
      </c>
      <c r="J4563" s="237" t="s">
        <v>8060</v>
      </c>
      <c r="K4563" s="237" t="s">
        <v>8061</v>
      </c>
      <c r="L4563" s="237" t="s">
        <v>339</v>
      </c>
      <c r="M4563" s="237" t="s">
        <v>8062</v>
      </c>
      <c r="N4563" s="237" t="s">
        <v>15545</v>
      </c>
      <c r="O4563" s="237" t="s">
        <v>15546</v>
      </c>
      <c r="P4563" s="237" t="s">
        <v>608</v>
      </c>
      <c r="Q4563" s="237" t="s">
        <v>6875</v>
      </c>
      <c r="R4563" s="237" t="s">
        <v>18923</v>
      </c>
      <c r="S4563" s="237" t="s">
        <v>9129</v>
      </c>
      <c r="T4563" s="237" t="s">
        <v>9130</v>
      </c>
      <c r="U4563" s="237" t="s">
        <v>18924</v>
      </c>
      <c r="V4563" s="237" t="s">
        <v>18643</v>
      </c>
      <c r="W4563" s="237"/>
      <c r="X4563" s="237"/>
      <c r="Y4563" s="237" t="s">
        <v>15545</v>
      </c>
      <c r="Z4563" s="237" t="s">
        <v>15546</v>
      </c>
      <c r="AA4563" s="237" t="str">
        <f t="shared" si="742"/>
        <v>センダイアオバショウガイシャソウダンシエンセンター</v>
      </c>
      <c r="AB4563" s="237" t="s">
        <v>608</v>
      </c>
      <c r="AC4563" s="237" t="str">
        <f t="shared" si="743"/>
        <v>980</v>
      </c>
      <c r="AD4563" s="237" t="str">
        <f t="shared" si="744"/>
        <v>0003</v>
      </c>
      <c r="AE4563" s="237" t="s">
        <v>6875</v>
      </c>
      <c r="AF4563" s="237" t="s">
        <v>18923</v>
      </c>
      <c r="AG4563" s="237" t="str">
        <f t="shared" si="745"/>
        <v>仙台市青葉区小田原四丁目２番50-２号</v>
      </c>
      <c r="AH4563" s="237" t="s">
        <v>9129</v>
      </c>
      <c r="AI4563" s="237" t="s">
        <v>9130</v>
      </c>
      <c r="AJ4563" s="237" t="s">
        <v>260</v>
      </c>
    </row>
    <row r="4564" spans="1:36">
      <c r="A4564" s="237" t="str">
        <f t="shared" si="737"/>
        <v>0475110771障害児相談支援事業</v>
      </c>
      <c r="B4564" s="237" t="s">
        <v>8357</v>
      </c>
      <c r="C4564" s="237" t="s">
        <v>8358</v>
      </c>
      <c r="D4564" s="240" t="str">
        <f t="shared" si="738"/>
        <v>カブシキカイシャハートマイム</v>
      </c>
      <c r="E4564" s="237" t="s">
        <v>8359</v>
      </c>
      <c r="F4564" s="237" t="str">
        <f t="shared" si="739"/>
        <v>981</v>
      </c>
      <c r="G4564" s="237" t="str">
        <f t="shared" si="740"/>
        <v>3122</v>
      </c>
      <c r="H4564" s="237" t="s">
        <v>8360</v>
      </c>
      <c r="I4564" s="237" t="str">
        <f t="shared" si="741"/>
        <v>仙台市泉区加茂五丁目14番地の２</v>
      </c>
      <c r="J4564" s="237" t="s">
        <v>8361</v>
      </c>
      <c r="K4564" s="237" t="s">
        <v>8362</v>
      </c>
      <c r="L4564" s="237" t="s">
        <v>339</v>
      </c>
      <c r="M4564" s="237" t="s">
        <v>8363</v>
      </c>
      <c r="N4564" s="237" t="s">
        <v>15548</v>
      </c>
      <c r="O4564" s="237" t="s">
        <v>15549</v>
      </c>
      <c r="P4564" s="237" t="s">
        <v>8366</v>
      </c>
      <c r="Q4564" s="237" t="s">
        <v>6875</v>
      </c>
      <c r="R4564" s="237" t="s">
        <v>8367</v>
      </c>
      <c r="S4564" s="237" t="s">
        <v>8361</v>
      </c>
      <c r="T4564" s="237" t="s">
        <v>8362</v>
      </c>
      <c r="U4564" s="237" t="s">
        <v>18925</v>
      </c>
      <c r="V4564" s="237" t="s">
        <v>18643</v>
      </c>
      <c r="W4564" s="237"/>
      <c r="X4564" s="237"/>
      <c r="Y4564" s="237" t="s">
        <v>15548</v>
      </c>
      <c r="Z4564" s="237" t="s">
        <v>15549</v>
      </c>
      <c r="AA4564" s="237" t="str">
        <f t="shared" si="742"/>
        <v>ソウダンシエンジギョウショハート</v>
      </c>
      <c r="AB4564" s="237" t="s">
        <v>8366</v>
      </c>
      <c r="AC4564" s="237" t="str">
        <f t="shared" si="743"/>
        <v>989</v>
      </c>
      <c r="AD4564" s="237" t="str">
        <f t="shared" si="744"/>
        <v>3214</v>
      </c>
      <c r="AE4564" s="237" t="s">
        <v>6875</v>
      </c>
      <c r="AF4564" s="237" t="s">
        <v>8367</v>
      </c>
      <c r="AG4564" s="237" t="str">
        <f t="shared" si="745"/>
        <v>仙台市青葉区みやぎ台一丁目18番14号</v>
      </c>
      <c r="AH4564" s="237" t="s">
        <v>8361</v>
      </c>
      <c r="AI4564" s="237" t="s">
        <v>8362</v>
      </c>
      <c r="AJ4564" s="237" t="s">
        <v>332</v>
      </c>
    </row>
    <row r="4565" spans="1:36">
      <c r="A4565" s="237" t="str">
        <f t="shared" si="737"/>
        <v>0475110813障害児相談支援事業</v>
      </c>
      <c r="B4565" s="237" t="s">
        <v>8180</v>
      </c>
      <c r="C4565" s="237" t="s">
        <v>8181</v>
      </c>
      <c r="D4565" s="240" t="str">
        <f t="shared" si="738"/>
        <v>トクテイヒエイリカツドウホウジンゼンコクコミュニティライフサポートセンター</v>
      </c>
      <c r="E4565" s="237" t="s">
        <v>7042</v>
      </c>
      <c r="F4565" s="237" t="str">
        <f t="shared" si="739"/>
        <v>981</v>
      </c>
      <c r="G4565" s="237" t="str">
        <f t="shared" si="740"/>
        <v>0932</v>
      </c>
      <c r="H4565" s="237" t="s">
        <v>18926</v>
      </c>
      <c r="I4565" s="237" t="str">
        <f t="shared" si="741"/>
        <v>仙台市青葉区木町16番30号　シンエイ木町ビル１階</v>
      </c>
      <c r="J4565" s="237" t="s">
        <v>8183</v>
      </c>
      <c r="K4565" s="237" t="s">
        <v>8184</v>
      </c>
      <c r="L4565" s="237" t="s">
        <v>248</v>
      </c>
      <c r="M4565" s="237" t="s">
        <v>8185</v>
      </c>
      <c r="N4565" s="237" t="s">
        <v>15551</v>
      </c>
      <c r="O4565" s="237" t="s">
        <v>15552</v>
      </c>
      <c r="P4565" s="237" t="s">
        <v>8188</v>
      </c>
      <c r="Q4565" s="237" t="s">
        <v>6875</v>
      </c>
      <c r="R4565" s="237" t="s">
        <v>8189</v>
      </c>
      <c r="S4565" s="237" t="s">
        <v>8190</v>
      </c>
      <c r="T4565" s="237" t="s">
        <v>8191</v>
      </c>
      <c r="U4565" s="237" t="s">
        <v>18927</v>
      </c>
      <c r="V4565" s="237" t="s">
        <v>18643</v>
      </c>
      <c r="W4565" s="237"/>
      <c r="X4565" s="237"/>
      <c r="Y4565" s="237" t="s">
        <v>15551</v>
      </c>
      <c r="Z4565" s="237" t="s">
        <v>15552</v>
      </c>
      <c r="AA4565" s="237" t="str">
        <f t="shared" si="742"/>
        <v>クニミ・チヨダノヨリトコロ　ヒナタボッコ</v>
      </c>
      <c r="AB4565" s="237" t="s">
        <v>8188</v>
      </c>
      <c r="AC4565" s="237" t="str">
        <f t="shared" si="743"/>
        <v>981</v>
      </c>
      <c r="AD4565" s="237" t="str">
        <f t="shared" si="744"/>
        <v>0936</v>
      </c>
      <c r="AE4565" s="237" t="s">
        <v>6875</v>
      </c>
      <c r="AF4565" s="237" t="s">
        <v>8189</v>
      </c>
      <c r="AG4565" s="237" t="str">
        <f t="shared" si="745"/>
        <v>仙台市青葉区千代田町１番13号</v>
      </c>
      <c r="AH4565" s="237" t="s">
        <v>8190</v>
      </c>
      <c r="AI4565" s="237" t="s">
        <v>8191</v>
      </c>
      <c r="AJ4565" s="237" t="s">
        <v>260</v>
      </c>
    </row>
    <row r="4566" spans="1:36">
      <c r="A4566" s="237" t="str">
        <f t="shared" si="737"/>
        <v>0475110821障害児相談支援事業</v>
      </c>
      <c r="B4566" s="237" t="s">
        <v>15554</v>
      </c>
      <c r="C4566" s="237" t="s">
        <v>15555</v>
      </c>
      <c r="D4566" s="240" t="str">
        <f t="shared" si="738"/>
        <v>イッパンシャダンホウジンドンマイネットミヤギ</v>
      </c>
      <c r="E4566" s="237" t="s">
        <v>646</v>
      </c>
      <c r="F4566" s="237" t="str">
        <f t="shared" si="739"/>
        <v>980</v>
      </c>
      <c r="G4566" s="237" t="str">
        <f t="shared" si="740"/>
        <v>0014</v>
      </c>
      <c r="H4566" s="237" t="s">
        <v>15556</v>
      </c>
      <c r="I4566" s="237" t="str">
        <f t="shared" si="741"/>
        <v>仙台市青葉区本町一丁目２番５号　第三志ら梅ビル４階</v>
      </c>
      <c r="J4566" s="237" t="s">
        <v>15557</v>
      </c>
      <c r="K4566" s="237" t="s">
        <v>7443</v>
      </c>
      <c r="L4566" s="237" t="s">
        <v>901</v>
      </c>
      <c r="M4566" s="237" t="s">
        <v>15558</v>
      </c>
      <c r="N4566" s="237" t="s">
        <v>15559</v>
      </c>
      <c r="O4566" s="237" t="s">
        <v>15560</v>
      </c>
      <c r="P4566" s="237" t="s">
        <v>646</v>
      </c>
      <c r="Q4566" s="237" t="s">
        <v>6875</v>
      </c>
      <c r="R4566" s="237" t="s">
        <v>15556</v>
      </c>
      <c r="S4566" s="237" t="s">
        <v>15557</v>
      </c>
      <c r="T4566" s="237" t="s">
        <v>7443</v>
      </c>
      <c r="U4566" s="237" t="s">
        <v>18928</v>
      </c>
      <c r="V4566" s="237" t="s">
        <v>18643</v>
      </c>
      <c r="W4566" s="237"/>
      <c r="X4566" s="237"/>
      <c r="Y4566" s="237" t="s">
        <v>15559</v>
      </c>
      <c r="Z4566" s="237" t="s">
        <v>15560</v>
      </c>
      <c r="AA4566" s="237" t="str">
        <f t="shared" si="742"/>
        <v>ドンマイネットソウダンシエンセンター</v>
      </c>
      <c r="AB4566" s="237" t="s">
        <v>646</v>
      </c>
      <c r="AC4566" s="237" t="str">
        <f t="shared" si="743"/>
        <v>980</v>
      </c>
      <c r="AD4566" s="237" t="str">
        <f t="shared" si="744"/>
        <v>0014</v>
      </c>
      <c r="AE4566" s="237" t="s">
        <v>6875</v>
      </c>
      <c r="AF4566" s="237" t="s">
        <v>15556</v>
      </c>
      <c r="AG4566" s="237" t="str">
        <f t="shared" si="745"/>
        <v>仙台市青葉区本町一丁目２番５号　第三志ら梅ビル４階</v>
      </c>
      <c r="AH4566" s="237" t="s">
        <v>15557</v>
      </c>
      <c r="AI4566" s="237" t="s">
        <v>7443</v>
      </c>
      <c r="AJ4566" s="237" t="s">
        <v>260</v>
      </c>
    </row>
    <row r="4567" spans="1:36">
      <c r="A4567" s="237" t="str">
        <f t="shared" si="737"/>
        <v>0475110839障害児相談支援事業</v>
      </c>
      <c r="B4567" s="237" t="s">
        <v>15562</v>
      </c>
      <c r="C4567" s="237" t="s">
        <v>15563</v>
      </c>
      <c r="D4567" s="240" t="str">
        <f t="shared" si="738"/>
        <v>ゴウドウガイシャアイソラ</v>
      </c>
      <c r="E4567" s="237" t="s">
        <v>7152</v>
      </c>
      <c r="F4567" s="237" t="str">
        <f t="shared" si="739"/>
        <v>981</v>
      </c>
      <c r="G4567" s="237" t="str">
        <f t="shared" si="740"/>
        <v>0901</v>
      </c>
      <c r="H4567" s="237" t="s">
        <v>15564</v>
      </c>
      <c r="I4567" s="237" t="str">
        <f t="shared" si="741"/>
        <v>仙台市青葉区北根黒松８番27号イルパラッツォ202号室</v>
      </c>
      <c r="J4567" s="237" t="s">
        <v>15565</v>
      </c>
      <c r="K4567" s="237" t="s">
        <v>15566</v>
      </c>
      <c r="L4567" s="237" t="s">
        <v>821</v>
      </c>
      <c r="M4567" s="237" t="s">
        <v>15567</v>
      </c>
      <c r="N4567" s="237" t="s">
        <v>15568</v>
      </c>
      <c r="O4567" s="237" t="s">
        <v>15569</v>
      </c>
      <c r="P4567" s="237" t="s">
        <v>2472</v>
      </c>
      <c r="Q4567" s="237" t="s">
        <v>8511</v>
      </c>
      <c r="R4567" s="237" t="s">
        <v>15570</v>
      </c>
      <c r="S4567" s="237" t="s">
        <v>15565</v>
      </c>
      <c r="T4567" s="237" t="s">
        <v>15566</v>
      </c>
      <c r="U4567" s="237" t="s">
        <v>18929</v>
      </c>
      <c r="V4567" s="237" t="s">
        <v>18643</v>
      </c>
      <c r="W4567" s="237"/>
      <c r="X4567" s="237"/>
      <c r="Y4567" s="237" t="s">
        <v>15568</v>
      </c>
      <c r="Z4567" s="237" t="s">
        <v>15569</v>
      </c>
      <c r="AA4567" s="237" t="str">
        <f t="shared" si="742"/>
        <v>ソウダンシエンジギョウショ　ユメケイカク</v>
      </c>
      <c r="AB4567" s="237" t="s">
        <v>2472</v>
      </c>
      <c r="AC4567" s="237" t="str">
        <f t="shared" si="743"/>
        <v>981</v>
      </c>
      <c r="AD4567" s="237" t="str">
        <f t="shared" si="744"/>
        <v>3133</v>
      </c>
      <c r="AE4567" s="237" t="s">
        <v>8511</v>
      </c>
      <c r="AF4567" s="237" t="s">
        <v>15570</v>
      </c>
      <c r="AG4567" s="237" t="str">
        <f t="shared" si="745"/>
        <v>仙台市泉区泉中央四丁目19番地の１　プラーナ泉中央701</v>
      </c>
      <c r="AH4567" s="237" t="s">
        <v>15565</v>
      </c>
      <c r="AI4567" s="237" t="s">
        <v>15566</v>
      </c>
      <c r="AJ4567" s="237" t="s">
        <v>260</v>
      </c>
    </row>
    <row r="4568" spans="1:36">
      <c r="A4568" s="237" t="str">
        <f t="shared" si="737"/>
        <v>0475110847障害児相談支援事業</v>
      </c>
      <c r="B4568" s="237" t="s">
        <v>15572</v>
      </c>
      <c r="C4568" s="237" t="s">
        <v>15573</v>
      </c>
      <c r="D4568" s="240" t="str">
        <f t="shared" si="738"/>
        <v>イッパンシャダンホウジンミライ</v>
      </c>
      <c r="E4568" s="237" t="s">
        <v>8715</v>
      </c>
      <c r="F4568" s="237" t="str">
        <f t="shared" si="739"/>
        <v>989</v>
      </c>
      <c r="G4568" s="237" t="str">
        <f t="shared" si="740"/>
        <v>3211</v>
      </c>
      <c r="H4568" s="237" t="s">
        <v>15574</v>
      </c>
      <c r="I4568" s="237" t="str">
        <f t="shared" si="741"/>
        <v>仙台市青葉区赤坂二丁目32番地の16</v>
      </c>
      <c r="J4568" s="237" t="s">
        <v>15575</v>
      </c>
      <c r="K4568" s="237" t="s">
        <v>15576</v>
      </c>
      <c r="L4568" s="237" t="s">
        <v>901</v>
      </c>
      <c r="M4568" s="237" t="s">
        <v>15577</v>
      </c>
      <c r="N4568" s="237" t="s">
        <v>15578</v>
      </c>
      <c r="O4568" s="237" t="s">
        <v>15579</v>
      </c>
      <c r="P4568" s="237" t="s">
        <v>8715</v>
      </c>
      <c r="Q4568" s="237" t="s">
        <v>6875</v>
      </c>
      <c r="R4568" s="237" t="s">
        <v>15574</v>
      </c>
      <c r="S4568" s="237" t="s">
        <v>15575</v>
      </c>
      <c r="T4568" s="237" t="s">
        <v>15576</v>
      </c>
      <c r="U4568" s="237" t="s">
        <v>18930</v>
      </c>
      <c r="V4568" s="237" t="s">
        <v>18643</v>
      </c>
      <c r="W4568" s="237"/>
      <c r="X4568" s="237"/>
      <c r="Y4568" s="237" t="s">
        <v>15578</v>
      </c>
      <c r="Z4568" s="237" t="s">
        <v>15579</v>
      </c>
      <c r="AA4568" s="237" t="str">
        <f t="shared" si="742"/>
        <v>ソウダンシエンジギョウショ　ミライ</v>
      </c>
      <c r="AB4568" s="237" t="s">
        <v>8715</v>
      </c>
      <c r="AC4568" s="237" t="str">
        <f t="shared" si="743"/>
        <v>989</v>
      </c>
      <c r="AD4568" s="237" t="str">
        <f t="shared" si="744"/>
        <v>3211</v>
      </c>
      <c r="AE4568" s="237" t="s">
        <v>6875</v>
      </c>
      <c r="AF4568" s="237" t="s">
        <v>15574</v>
      </c>
      <c r="AG4568" s="237" t="str">
        <f t="shared" si="745"/>
        <v>仙台市青葉区赤坂二丁目32番地の16</v>
      </c>
      <c r="AH4568" s="237" t="s">
        <v>15575</v>
      </c>
      <c r="AI4568" s="237" t="s">
        <v>15576</v>
      </c>
      <c r="AJ4568" s="237" t="s">
        <v>260</v>
      </c>
    </row>
    <row r="4569" spans="1:36">
      <c r="A4569" s="237" t="str">
        <f t="shared" si="737"/>
        <v>0475110854障害児相談支援事業</v>
      </c>
      <c r="B4569" s="237" t="s">
        <v>8000</v>
      </c>
      <c r="C4569" s="237" t="s">
        <v>8001</v>
      </c>
      <c r="D4569" s="240" t="str">
        <f t="shared" si="738"/>
        <v>ホットファームカブシキカイシャ</v>
      </c>
      <c r="E4569" s="237" t="s">
        <v>5334</v>
      </c>
      <c r="F4569" s="237" t="str">
        <f t="shared" si="739"/>
        <v>989</v>
      </c>
      <c r="G4569" s="237" t="str">
        <f t="shared" si="740"/>
        <v>1754</v>
      </c>
      <c r="H4569" s="237" t="s">
        <v>5335</v>
      </c>
      <c r="I4569" s="237" t="str">
        <f t="shared" si="741"/>
        <v>柴田郡柴田町槻木白幡二丁目４番１号</v>
      </c>
      <c r="J4569" s="237" t="s">
        <v>5406</v>
      </c>
      <c r="K4569" s="237" t="s">
        <v>8002</v>
      </c>
      <c r="L4569" s="237" t="s">
        <v>339</v>
      </c>
      <c r="M4569" s="237" t="s">
        <v>5380</v>
      </c>
      <c r="N4569" s="237" t="s">
        <v>15586</v>
      </c>
      <c r="O4569" s="237" t="s">
        <v>15587</v>
      </c>
      <c r="P4569" s="237" t="s">
        <v>7055</v>
      </c>
      <c r="Q4569" s="237" t="s">
        <v>6875</v>
      </c>
      <c r="R4569" s="237" t="s">
        <v>8204</v>
      </c>
      <c r="S4569" s="237" t="s">
        <v>15588</v>
      </c>
      <c r="T4569" s="237" t="s">
        <v>5379</v>
      </c>
      <c r="U4569" s="237" t="s">
        <v>18931</v>
      </c>
      <c r="V4569" s="237" t="s">
        <v>18643</v>
      </c>
      <c r="W4569" s="237"/>
      <c r="X4569" s="237"/>
      <c r="Y4569" s="237" t="s">
        <v>15586</v>
      </c>
      <c r="Z4569" s="237" t="s">
        <v>15587</v>
      </c>
      <c r="AA4569" s="237" t="str">
        <f t="shared" si="742"/>
        <v>ホットプランセンダイ</v>
      </c>
      <c r="AB4569" s="237" t="s">
        <v>7055</v>
      </c>
      <c r="AC4569" s="237" t="str">
        <f t="shared" si="743"/>
        <v>989</v>
      </c>
      <c r="AD4569" s="237" t="str">
        <f t="shared" si="744"/>
        <v>3126</v>
      </c>
      <c r="AE4569" s="237" t="s">
        <v>6875</v>
      </c>
      <c r="AF4569" s="237" t="s">
        <v>8204</v>
      </c>
      <c r="AG4569" s="237" t="str">
        <f t="shared" si="745"/>
        <v>仙台市青葉区落合二丁目３番29号</v>
      </c>
      <c r="AH4569" s="237" t="s">
        <v>8209</v>
      </c>
      <c r="AI4569" s="237" t="s">
        <v>5379</v>
      </c>
      <c r="AJ4569" s="237" t="s">
        <v>260</v>
      </c>
    </row>
    <row r="4570" spans="1:36">
      <c r="A4570" s="237" t="str">
        <f t="shared" si="737"/>
        <v>0475210191障害児相談支援事業</v>
      </c>
      <c r="B4570" s="237" t="s">
        <v>15590</v>
      </c>
      <c r="C4570" s="237" t="s">
        <v>15591</v>
      </c>
      <c r="D4570" s="240" t="str">
        <f t="shared" si="738"/>
        <v>ザイダンホウジンセンダイシショウガイシャフクシキョウカイ</v>
      </c>
      <c r="E4570" s="237" t="s">
        <v>6983</v>
      </c>
      <c r="F4570" s="237" t="str">
        <f t="shared" si="739"/>
        <v>980</v>
      </c>
      <c r="G4570" s="237" t="str">
        <f t="shared" si="740"/>
        <v>0022</v>
      </c>
      <c r="H4570" s="237" t="s">
        <v>18878</v>
      </c>
      <c r="I4570" s="237" t="str">
        <f t="shared" si="741"/>
        <v>仙台市青葉区五橋２－１２－２</v>
      </c>
      <c r="J4570" s="237" t="s">
        <v>7963</v>
      </c>
      <c r="K4570" s="237" t="s">
        <v>7964</v>
      </c>
      <c r="L4570" s="237" t="s">
        <v>353</v>
      </c>
      <c r="M4570" s="237" t="s">
        <v>18932</v>
      </c>
      <c r="N4570" s="237" t="s">
        <v>15594</v>
      </c>
      <c r="O4570" s="237" t="s">
        <v>15595</v>
      </c>
      <c r="P4570" s="237" t="s">
        <v>9167</v>
      </c>
      <c r="Q4570" s="237" t="s">
        <v>9168</v>
      </c>
      <c r="R4570" s="237" t="s">
        <v>18933</v>
      </c>
      <c r="S4570" s="237" t="s">
        <v>15597</v>
      </c>
      <c r="T4570" s="237" t="s">
        <v>15597</v>
      </c>
      <c r="U4570" s="237" t="s">
        <v>18934</v>
      </c>
      <c r="V4570" s="237" t="s">
        <v>18643</v>
      </c>
      <c r="W4570" s="237"/>
      <c r="X4570" s="237"/>
      <c r="Y4570" s="237" t="s">
        <v>15594</v>
      </c>
      <c r="Z4570" s="237" t="s">
        <v>15595</v>
      </c>
      <c r="AA4570" s="237" t="str">
        <f t="shared" si="742"/>
        <v>ショウガイシャソウダンシエンジギョウショ　ハンズミヤギノ</v>
      </c>
      <c r="AB4570" s="237" t="s">
        <v>9167</v>
      </c>
      <c r="AC4570" s="237" t="str">
        <f t="shared" si="743"/>
        <v>983</v>
      </c>
      <c r="AD4570" s="237" t="str">
        <f t="shared" si="744"/>
        <v>0835</v>
      </c>
      <c r="AE4570" s="237" t="s">
        <v>9168</v>
      </c>
      <c r="AF4570" s="237" t="s">
        <v>18933</v>
      </c>
      <c r="AG4570" s="237" t="str">
        <f t="shared" si="745"/>
        <v>仙台市宮城野区大梶１６－２　仙台市宮城野障害者福祉センター内</v>
      </c>
      <c r="AH4570" s="237" t="s">
        <v>15597</v>
      </c>
      <c r="AI4570" s="237" t="s">
        <v>15597</v>
      </c>
      <c r="AJ4570" s="237" t="s">
        <v>332</v>
      </c>
    </row>
    <row r="4571" spans="1:36">
      <c r="A4571" s="237" t="str">
        <f t="shared" si="737"/>
        <v>0475210209障害児相談支援事業</v>
      </c>
      <c r="B4571" s="237" t="s">
        <v>18935</v>
      </c>
      <c r="C4571" s="237" t="s">
        <v>18936</v>
      </c>
      <c r="D4571" s="240" t="str">
        <f t="shared" si="738"/>
        <v>トクテイヒエイリカツドウホウジン　ツルガヤチイキセイカツシエンセンター</v>
      </c>
      <c r="E4571" s="237" t="s">
        <v>7832</v>
      </c>
      <c r="F4571" s="237" t="str">
        <f t="shared" si="739"/>
        <v>983</v>
      </c>
      <c r="G4571" s="237" t="str">
        <f t="shared" si="740"/>
        <v>0824</v>
      </c>
      <c r="H4571" s="237" t="s">
        <v>18937</v>
      </c>
      <c r="I4571" s="237" t="str">
        <f t="shared" si="741"/>
        <v>仙台市宮城野区鶴ケ谷３－３－５</v>
      </c>
      <c r="J4571" s="237" t="s">
        <v>15614</v>
      </c>
      <c r="K4571" s="237" t="s">
        <v>15615</v>
      </c>
      <c r="L4571" s="237" t="s">
        <v>248</v>
      </c>
      <c r="M4571" s="237" t="s">
        <v>15616</v>
      </c>
      <c r="N4571" s="237" t="s">
        <v>15617</v>
      </c>
      <c r="O4571" s="237" t="s">
        <v>18938</v>
      </c>
      <c r="P4571" s="237" t="s">
        <v>7832</v>
      </c>
      <c r="Q4571" s="237" t="s">
        <v>9168</v>
      </c>
      <c r="R4571" s="237" t="s">
        <v>18937</v>
      </c>
      <c r="S4571" s="237" t="s">
        <v>15614</v>
      </c>
      <c r="T4571" s="237" t="s">
        <v>15615</v>
      </c>
      <c r="U4571" s="237" t="s">
        <v>18939</v>
      </c>
      <c r="V4571" s="237" t="s">
        <v>18643</v>
      </c>
      <c r="W4571" s="237"/>
      <c r="X4571" s="237"/>
      <c r="Y4571" s="237" t="s">
        <v>15617</v>
      </c>
      <c r="Z4571" s="237" t="s">
        <v>15618</v>
      </c>
      <c r="AA4571" s="237" t="str">
        <f t="shared" si="742"/>
        <v>ショウガイシャツダンシエンジギョウショ　ツルガヤチイキセイカツシエンセンター</v>
      </c>
      <c r="AB4571" s="237" t="s">
        <v>7832</v>
      </c>
      <c r="AC4571" s="237" t="str">
        <f t="shared" si="743"/>
        <v>983</v>
      </c>
      <c r="AD4571" s="237" t="str">
        <f t="shared" si="744"/>
        <v>0824</v>
      </c>
      <c r="AE4571" s="237" t="s">
        <v>9168</v>
      </c>
      <c r="AF4571" s="237" t="s">
        <v>18937</v>
      </c>
      <c r="AG4571" s="237" t="str">
        <f t="shared" si="745"/>
        <v>仙台市宮城野区鶴ケ谷３－３－５</v>
      </c>
      <c r="AH4571" s="237" t="s">
        <v>15614</v>
      </c>
      <c r="AI4571" s="237" t="s">
        <v>15615</v>
      </c>
      <c r="AJ4571" s="237" t="s">
        <v>260</v>
      </c>
    </row>
    <row r="4572" spans="1:36">
      <c r="A4572" s="237" t="str">
        <f t="shared" si="737"/>
        <v>0475210225障害児相談支援事業</v>
      </c>
      <c r="B4572" s="237" t="s">
        <v>12517</v>
      </c>
      <c r="C4572" s="237" t="s">
        <v>12518</v>
      </c>
      <c r="D4572" s="240" t="str">
        <f t="shared" si="738"/>
        <v>トクテイヒエイリカツドウホウジンキララクラブ</v>
      </c>
      <c r="E4572" s="237" t="s">
        <v>9006</v>
      </c>
      <c r="F4572" s="237" t="str">
        <f t="shared" si="739"/>
        <v>981</v>
      </c>
      <c r="G4572" s="237" t="str">
        <f t="shared" si="740"/>
        <v>8003</v>
      </c>
      <c r="H4572" s="237" t="s">
        <v>18940</v>
      </c>
      <c r="I4572" s="237" t="str">
        <f t="shared" si="741"/>
        <v>仙台市泉区南光台２-９-６７</v>
      </c>
      <c r="J4572" s="237" t="s">
        <v>12520</v>
      </c>
      <c r="K4572" s="237" t="s">
        <v>12520</v>
      </c>
      <c r="L4572" s="237" t="s">
        <v>248</v>
      </c>
      <c r="M4572" s="237" t="s">
        <v>18941</v>
      </c>
      <c r="N4572" s="237" t="s">
        <v>15601</v>
      </c>
      <c r="O4572" s="237" t="s">
        <v>18942</v>
      </c>
      <c r="P4572" s="237" t="s">
        <v>7607</v>
      </c>
      <c r="Q4572" s="237" t="s">
        <v>9168</v>
      </c>
      <c r="R4572" s="237" t="s">
        <v>18943</v>
      </c>
      <c r="S4572" s="237" t="s">
        <v>15604</v>
      </c>
      <c r="T4572" s="237" t="s">
        <v>15604</v>
      </c>
      <c r="U4572" s="237" t="s">
        <v>18944</v>
      </c>
      <c r="V4572" s="237" t="s">
        <v>18643</v>
      </c>
      <c r="W4572" s="237"/>
      <c r="X4572" s="237"/>
      <c r="Y4572" s="237" t="s">
        <v>15601</v>
      </c>
      <c r="Z4572" s="237" t="s">
        <v>18945</v>
      </c>
      <c r="AA4572" s="237" t="str">
        <f t="shared" si="742"/>
        <v>ショウガイシャソウダンシエンジギョウショ　ミヤギノキララクラブプラスライフ</v>
      </c>
      <c r="AB4572" s="237" t="s">
        <v>7607</v>
      </c>
      <c r="AC4572" s="237" t="str">
        <f t="shared" si="743"/>
        <v>983</v>
      </c>
      <c r="AD4572" s="237" t="str">
        <f t="shared" si="744"/>
        <v>0012</v>
      </c>
      <c r="AE4572" s="237" t="s">
        <v>9168</v>
      </c>
      <c r="AF4572" s="237" t="s">
        <v>18943</v>
      </c>
      <c r="AG4572" s="237" t="str">
        <f t="shared" si="745"/>
        <v>仙台市宮城野区出花１－３－１１</v>
      </c>
      <c r="AH4572" s="237" t="s">
        <v>15604</v>
      </c>
      <c r="AI4572" s="237" t="s">
        <v>15604</v>
      </c>
      <c r="AJ4572" s="237" t="s">
        <v>260</v>
      </c>
    </row>
    <row r="4573" spans="1:36">
      <c r="A4573" s="237" t="str">
        <f t="shared" si="737"/>
        <v>0475210233障害児相談支援事業</v>
      </c>
      <c r="B4573" s="237" t="s">
        <v>18946</v>
      </c>
      <c r="C4573" s="237" t="s">
        <v>18947</v>
      </c>
      <c r="D4573" s="240" t="str">
        <f t="shared" si="738"/>
        <v>シャカイフクシホウジン　センダイシショウガイシャフクシキョウカイ</v>
      </c>
      <c r="E4573" s="237" t="s">
        <v>6983</v>
      </c>
      <c r="F4573" s="237" t="str">
        <f t="shared" si="739"/>
        <v>980</v>
      </c>
      <c r="G4573" s="237" t="str">
        <f t="shared" si="740"/>
        <v>0022</v>
      </c>
      <c r="H4573" s="237" t="s">
        <v>18948</v>
      </c>
      <c r="I4573" s="237" t="str">
        <f t="shared" si="741"/>
        <v>仙台市青葉区五橋2丁目12番2号</v>
      </c>
      <c r="J4573" s="237" t="s">
        <v>7963</v>
      </c>
      <c r="K4573" s="237" t="s">
        <v>7964</v>
      </c>
      <c r="L4573" s="237" t="s">
        <v>353</v>
      </c>
      <c r="M4573" s="237" t="s">
        <v>18932</v>
      </c>
      <c r="N4573" s="237" t="s">
        <v>15624</v>
      </c>
      <c r="O4573" s="237" t="s">
        <v>15625</v>
      </c>
      <c r="P4573" s="237" t="s">
        <v>9167</v>
      </c>
      <c r="Q4573" s="237" t="s">
        <v>9168</v>
      </c>
      <c r="R4573" s="237" t="s">
        <v>18949</v>
      </c>
      <c r="S4573" s="237" t="s">
        <v>15627</v>
      </c>
      <c r="T4573" s="237" t="s">
        <v>15627</v>
      </c>
      <c r="U4573" s="237" t="s">
        <v>18950</v>
      </c>
      <c r="V4573" s="237" t="s">
        <v>18643</v>
      </c>
      <c r="W4573" s="237"/>
      <c r="X4573" s="237"/>
      <c r="Y4573" s="237" t="s">
        <v>15624</v>
      </c>
      <c r="Z4573" s="237" t="s">
        <v>15625</v>
      </c>
      <c r="AA4573" s="237" t="str">
        <f t="shared" si="742"/>
        <v>ショウガイシャソウダンシエンジギョウショハンズミヤギノ</v>
      </c>
      <c r="AB4573" s="237" t="s">
        <v>9167</v>
      </c>
      <c r="AC4573" s="237" t="str">
        <f t="shared" si="743"/>
        <v>983</v>
      </c>
      <c r="AD4573" s="237" t="str">
        <f t="shared" si="744"/>
        <v>0835</v>
      </c>
      <c r="AE4573" s="237" t="s">
        <v>9168</v>
      </c>
      <c r="AF4573" s="237" t="s">
        <v>18949</v>
      </c>
      <c r="AG4573" s="237" t="str">
        <f t="shared" si="745"/>
        <v>仙台市宮城野区大梶１６－２　宮城野障害者福祉センター内</v>
      </c>
      <c r="AH4573" s="237" t="s">
        <v>15627</v>
      </c>
      <c r="AI4573" s="237" t="s">
        <v>15627</v>
      </c>
      <c r="AJ4573" s="237" t="s">
        <v>260</v>
      </c>
    </row>
    <row r="4574" spans="1:36">
      <c r="A4574" s="237" t="str">
        <f t="shared" si="737"/>
        <v>0475210282障害児相談支援事業</v>
      </c>
      <c r="B4574" s="237" t="s">
        <v>8629</v>
      </c>
      <c r="C4574" s="237" t="s">
        <v>8630</v>
      </c>
      <c r="D4574" s="240" t="str">
        <f t="shared" si="738"/>
        <v>シャカイフクシホウジンセンダイツルガヤフクシカイ</v>
      </c>
      <c r="E4574" s="237" t="s">
        <v>7832</v>
      </c>
      <c r="F4574" s="237" t="str">
        <f t="shared" si="739"/>
        <v>983</v>
      </c>
      <c r="G4574" s="237" t="str">
        <f t="shared" si="740"/>
        <v>0824</v>
      </c>
      <c r="H4574" s="237" t="s">
        <v>8631</v>
      </c>
      <c r="I4574" s="237" t="str">
        <f t="shared" si="741"/>
        <v>仙台市宮城野区鶴ケ谷五丁目22番地の１</v>
      </c>
      <c r="J4574" s="237" t="s">
        <v>8632</v>
      </c>
      <c r="K4574" s="237" t="s">
        <v>8633</v>
      </c>
      <c r="L4574" s="237" t="s">
        <v>248</v>
      </c>
      <c r="M4574" s="237" t="s">
        <v>8634</v>
      </c>
      <c r="N4574" s="237" t="s">
        <v>15629</v>
      </c>
      <c r="O4574" s="237" t="s">
        <v>15630</v>
      </c>
      <c r="P4574" s="237" t="s">
        <v>7832</v>
      </c>
      <c r="Q4574" s="237" t="s">
        <v>9168</v>
      </c>
      <c r="R4574" s="237" t="s">
        <v>10228</v>
      </c>
      <c r="S4574" s="237" t="s">
        <v>15631</v>
      </c>
      <c r="T4574" s="237" t="s">
        <v>10233</v>
      </c>
      <c r="U4574" s="237" t="s">
        <v>18951</v>
      </c>
      <c r="V4574" s="237" t="s">
        <v>18643</v>
      </c>
      <c r="W4574" s="237"/>
      <c r="X4574" s="237"/>
      <c r="Y4574" s="237" t="s">
        <v>15629</v>
      </c>
      <c r="Z4574" s="237" t="s">
        <v>15630</v>
      </c>
      <c r="AA4574" s="237" t="str">
        <f t="shared" si="742"/>
        <v>プランツルガヤ</v>
      </c>
      <c r="AB4574" s="237" t="s">
        <v>7832</v>
      </c>
      <c r="AC4574" s="237" t="str">
        <f t="shared" si="743"/>
        <v>983</v>
      </c>
      <c r="AD4574" s="237" t="str">
        <f t="shared" si="744"/>
        <v>0824</v>
      </c>
      <c r="AE4574" s="237" t="s">
        <v>9168</v>
      </c>
      <c r="AF4574" s="237" t="s">
        <v>10228</v>
      </c>
      <c r="AG4574" s="237" t="str">
        <f t="shared" si="745"/>
        <v>仙台市宮城野区鶴ケ谷五丁目15番地の17</v>
      </c>
      <c r="AH4574" s="237" t="s">
        <v>15631</v>
      </c>
      <c r="AI4574" s="237" t="s">
        <v>10233</v>
      </c>
      <c r="AJ4574" s="237" t="s">
        <v>260</v>
      </c>
    </row>
    <row r="4575" spans="1:36">
      <c r="A4575" s="237" t="str">
        <f t="shared" si="737"/>
        <v>0475210290障害児相談支援事業</v>
      </c>
      <c r="B4575" s="237" t="s">
        <v>9173</v>
      </c>
      <c r="C4575" s="237" t="s">
        <v>9174</v>
      </c>
      <c r="D4575" s="240" t="str">
        <f t="shared" si="738"/>
        <v>シャカイフクシホウジンカテイフクシカイ</v>
      </c>
      <c r="E4575" s="237" t="s">
        <v>9175</v>
      </c>
      <c r="F4575" s="237" t="str">
        <f t="shared" si="739"/>
        <v>983</v>
      </c>
      <c r="G4575" s="237" t="str">
        <f t="shared" si="740"/>
        <v>0838</v>
      </c>
      <c r="H4575" s="237" t="s">
        <v>9356</v>
      </c>
      <c r="I4575" s="237" t="str">
        <f t="shared" si="741"/>
        <v>仙台市宮城野区二の森14番３号</v>
      </c>
      <c r="J4575" s="237" t="s">
        <v>9177</v>
      </c>
      <c r="K4575" s="237" t="s">
        <v>9178</v>
      </c>
      <c r="L4575" s="237" t="s">
        <v>248</v>
      </c>
      <c r="M4575" s="237" t="s">
        <v>18952</v>
      </c>
      <c r="N4575" s="237" t="s">
        <v>15608</v>
      </c>
      <c r="O4575" s="237" t="s">
        <v>15609</v>
      </c>
      <c r="P4575" s="237" t="s">
        <v>9175</v>
      </c>
      <c r="Q4575" s="237" t="s">
        <v>9168</v>
      </c>
      <c r="R4575" s="237" t="s">
        <v>9356</v>
      </c>
      <c r="S4575" s="237" t="s">
        <v>9177</v>
      </c>
      <c r="T4575" s="237" t="s">
        <v>9178</v>
      </c>
      <c r="U4575" s="237" t="s">
        <v>18953</v>
      </c>
      <c r="V4575" s="237" t="s">
        <v>18643</v>
      </c>
      <c r="W4575" s="237"/>
      <c r="X4575" s="237"/>
      <c r="Y4575" s="237" t="s">
        <v>15608</v>
      </c>
      <c r="Z4575" s="237" t="s">
        <v>15609</v>
      </c>
      <c r="AA4575" s="237" t="str">
        <f t="shared" si="742"/>
        <v>ショウガイシャソウダンシエンジギョウショ「ホープ」</v>
      </c>
      <c r="AB4575" s="237" t="s">
        <v>9175</v>
      </c>
      <c r="AC4575" s="237" t="str">
        <f t="shared" si="743"/>
        <v>983</v>
      </c>
      <c r="AD4575" s="237" t="str">
        <f t="shared" si="744"/>
        <v>0838</v>
      </c>
      <c r="AE4575" s="237" t="s">
        <v>9168</v>
      </c>
      <c r="AF4575" s="237" t="s">
        <v>9356</v>
      </c>
      <c r="AG4575" s="237" t="str">
        <f t="shared" si="745"/>
        <v>仙台市宮城野区二の森14番３号</v>
      </c>
      <c r="AH4575" s="237" t="s">
        <v>9177</v>
      </c>
      <c r="AI4575" s="237" t="s">
        <v>9178</v>
      </c>
      <c r="AJ4575" s="237" t="s">
        <v>260</v>
      </c>
    </row>
    <row r="4576" spans="1:36">
      <c r="A4576" s="237" t="str">
        <f t="shared" si="737"/>
        <v>0475210308障害児相談支援事業</v>
      </c>
      <c r="B4576" s="237" t="s">
        <v>7559</v>
      </c>
      <c r="C4576" s="237" t="s">
        <v>7560</v>
      </c>
      <c r="D4576" s="240" t="str">
        <f t="shared" si="738"/>
        <v>トクテイヒエイリカツドウホウジンセイカツシエンキョウドウシャ</v>
      </c>
      <c r="E4576" s="237" t="s">
        <v>1294</v>
      </c>
      <c r="F4576" s="237" t="str">
        <f t="shared" si="739"/>
        <v>983</v>
      </c>
      <c r="G4576" s="237" t="str">
        <f t="shared" si="740"/>
        <v>0836</v>
      </c>
      <c r="H4576" s="237" t="s">
        <v>18954</v>
      </c>
      <c r="I4576" s="237" t="str">
        <f t="shared" si="741"/>
        <v>仙台市宮城野区幸町三丁目４番15号サン・ライフ高嶺Ｔ105号室</v>
      </c>
      <c r="J4576" s="237" t="s">
        <v>7562</v>
      </c>
      <c r="K4576" s="237" t="s">
        <v>7563</v>
      </c>
      <c r="L4576" s="237" t="s">
        <v>901</v>
      </c>
      <c r="M4576" s="237" t="s">
        <v>7564</v>
      </c>
      <c r="N4576" s="237" t="s">
        <v>15633</v>
      </c>
      <c r="O4576" s="237" t="s">
        <v>15634</v>
      </c>
      <c r="P4576" s="237" t="s">
        <v>1294</v>
      </c>
      <c r="Q4576" s="237" t="s">
        <v>9168</v>
      </c>
      <c r="R4576" s="237" t="s">
        <v>18954</v>
      </c>
      <c r="S4576" s="237" t="s">
        <v>7562</v>
      </c>
      <c r="T4576" s="237" t="s">
        <v>7563</v>
      </c>
      <c r="U4576" s="237" t="s">
        <v>18955</v>
      </c>
      <c r="V4576" s="237" t="s">
        <v>18643</v>
      </c>
      <c r="W4576" s="237"/>
      <c r="X4576" s="237"/>
      <c r="Y4576" s="237" t="s">
        <v>15633</v>
      </c>
      <c r="Z4576" s="237" t="s">
        <v>15634</v>
      </c>
      <c r="AA4576" s="237" t="str">
        <f t="shared" si="742"/>
        <v>キョウドウシャソウダンシエンセンター</v>
      </c>
      <c r="AB4576" s="237" t="s">
        <v>1294</v>
      </c>
      <c r="AC4576" s="237" t="str">
        <f t="shared" si="743"/>
        <v>983</v>
      </c>
      <c r="AD4576" s="237" t="str">
        <f t="shared" si="744"/>
        <v>0836</v>
      </c>
      <c r="AE4576" s="237" t="s">
        <v>9168</v>
      </c>
      <c r="AF4576" s="237" t="s">
        <v>18954</v>
      </c>
      <c r="AG4576" s="237" t="str">
        <f t="shared" si="745"/>
        <v>仙台市宮城野区幸町三丁目４番15号サン・ライフ高嶺Ｔ105号室</v>
      </c>
      <c r="AH4576" s="237" t="s">
        <v>7562</v>
      </c>
      <c r="AI4576" s="237" t="s">
        <v>7563</v>
      </c>
      <c r="AJ4576" s="237" t="s">
        <v>260</v>
      </c>
    </row>
    <row r="4577" spans="1:36">
      <c r="A4577" s="237" t="str">
        <f t="shared" si="737"/>
        <v>0475210373障害児相談支援事業</v>
      </c>
      <c r="B4577" s="237" t="s">
        <v>9493</v>
      </c>
      <c r="C4577" s="237" t="s">
        <v>9494</v>
      </c>
      <c r="D4577" s="240" t="str">
        <f t="shared" si="738"/>
        <v>ユウゲンカイシャスズメプランニング</v>
      </c>
      <c r="E4577" s="237" t="s">
        <v>9495</v>
      </c>
      <c r="F4577" s="237" t="str">
        <f t="shared" si="739"/>
        <v>178</v>
      </c>
      <c r="G4577" s="237" t="str">
        <f t="shared" si="740"/>
        <v>0063</v>
      </c>
      <c r="H4577" s="237" t="s">
        <v>18956</v>
      </c>
      <c r="I4577" s="237" t="str">
        <f t="shared" si="741"/>
        <v>東京都練馬区東大泉六丁目４２番２８号　スカイハイツ105</v>
      </c>
      <c r="J4577" s="237" t="s">
        <v>9497</v>
      </c>
      <c r="K4577" s="237" t="s">
        <v>9498</v>
      </c>
      <c r="L4577" s="237" t="s">
        <v>339</v>
      </c>
      <c r="M4577" s="237" t="s">
        <v>18957</v>
      </c>
      <c r="N4577" s="237" t="s">
        <v>9500</v>
      </c>
      <c r="O4577" s="237" t="s">
        <v>9501</v>
      </c>
      <c r="P4577" s="237" t="s">
        <v>9242</v>
      </c>
      <c r="Q4577" s="237" t="s">
        <v>9168</v>
      </c>
      <c r="R4577" s="237" t="s">
        <v>9502</v>
      </c>
      <c r="S4577" s="237" t="s">
        <v>9503</v>
      </c>
      <c r="T4577" s="237" t="s">
        <v>9504</v>
      </c>
      <c r="U4577" s="237" t="s">
        <v>18958</v>
      </c>
      <c r="V4577" s="237" t="s">
        <v>18643</v>
      </c>
      <c r="W4577" s="237"/>
      <c r="X4577" s="237"/>
      <c r="Y4577" s="237" t="s">
        <v>9500</v>
      </c>
      <c r="Z4577" s="237" t="s">
        <v>9501</v>
      </c>
      <c r="AA4577" s="237" t="str">
        <f t="shared" si="742"/>
        <v>アンシンセイカツサービスセンダイ</v>
      </c>
      <c r="AB4577" s="237" t="s">
        <v>9242</v>
      </c>
      <c r="AC4577" s="237" t="str">
        <f t="shared" si="743"/>
        <v>983</v>
      </c>
      <c r="AD4577" s="237" t="str">
        <f t="shared" si="744"/>
        <v>0826</v>
      </c>
      <c r="AE4577" s="237" t="s">
        <v>9168</v>
      </c>
      <c r="AF4577" s="237" t="s">
        <v>9502</v>
      </c>
      <c r="AG4577" s="237" t="str">
        <f t="shared" si="745"/>
        <v>仙台市宮城野区鶴ケ谷東二丁目２５番２７号グリーンハイム１０１</v>
      </c>
      <c r="AH4577" s="237" t="s">
        <v>9503</v>
      </c>
      <c r="AI4577" s="237" t="s">
        <v>9504</v>
      </c>
      <c r="AJ4577" s="237" t="s">
        <v>260</v>
      </c>
    </row>
    <row r="4578" spans="1:36">
      <c r="A4578" s="237" t="str">
        <f t="shared" si="737"/>
        <v>0475210456障害児相談支援事業</v>
      </c>
      <c r="B4578" s="237" t="s">
        <v>9866</v>
      </c>
      <c r="C4578" s="237" t="s">
        <v>9867</v>
      </c>
      <c r="D4578" s="240" t="str">
        <f t="shared" si="738"/>
        <v>カブシキガイシャクオレコーポレーション</v>
      </c>
      <c r="E4578" s="237" t="s">
        <v>7492</v>
      </c>
      <c r="F4578" s="237" t="str">
        <f t="shared" si="739"/>
        <v>983</v>
      </c>
      <c r="G4578" s="237" t="str">
        <f t="shared" si="740"/>
        <v>0005</v>
      </c>
      <c r="H4578" s="237" t="s">
        <v>9868</v>
      </c>
      <c r="I4578" s="237" t="str">
        <f t="shared" si="741"/>
        <v>仙台市宮城野区福室五丁目９番22号</v>
      </c>
      <c r="J4578" s="237" t="s">
        <v>9869</v>
      </c>
      <c r="K4578" s="237" t="s">
        <v>9870</v>
      </c>
      <c r="L4578" s="237" t="s">
        <v>339</v>
      </c>
      <c r="M4578" s="237" t="s">
        <v>9871</v>
      </c>
      <c r="N4578" s="237" t="s">
        <v>15637</v>
      </c>
      <c r="O4578" s="237" t="s">
        <v>15638</v>
      </c>
      <c r="P4578" s="237" t="s">
        <v>9754</v>
      </c>
      <c r="Q4578" s="237" t="s">
        <v>9168</v>
      </c>
      <c r="R4578" s="237" t="s">
        <v>9874</v>
      </c>
      <c r="S4578" s="237" t="s">
        <v>9869</v>
      </c>
      <c r="T4578" s="237" t="s">
        <v>9870</v>
      </c>
      <c r="U4578" s="237" t="s">
        <v>18959</v>
      </c>
      <c r="V4578" s="237" t="s">
        <v>18643</v>
      </c>
      <c r="W4578" s="237"/>
      <c r="X4578" s="237"/>
      <c r="Y4578" s="237" t="s">
        <v>15637</v>
      </c>
      <c r="Z4578" s="237" t="s">
        <v>15638</v>
      </c>
      <c r="AA4578" s="237" t="str">
        <f t="shared" si="742"/>
        <v>ソウダンシエンジギョウショクオレ</v>
      </c>
      <c r="AB4578" s="237" t="s">
        <v>9754</v>
      </c>
      <c r="AC4578" s="237" t="str">
        <f t="shared" si="743"/>
        <v>983</v>
      </c>
      <c r="AD4578" s="237" t="str">
        <f t="shared" si="744"/>
        <v>0024</v>
      </c>
      <c r="AE4578" s="237" t="s">
        <v>9168</v>
      </c>
      <c r="AF4578" s="237" t="s">
        <v>9874</v>
      </c>
      <c r="AG4578" s="237" t="str">
        <f t="shared" si="745"/>
        <v>仙台市宮城野区鶴巻一丁目14番18号</v>
      </c>
      <c r="AH4578" s="237" t="s">
        <v>9869</v>
      </c>
      <c r="AI4578" s="237" t="s">
        <v>9870</v>
      </c>
      <c r="AJ4578" s="237" t="s">
        <v>332</v>
      </c>
    </row>
    <row r="4579" spans="1:36">
      <c r="A4579" s="237" t="str">
        <f t="shared" si="737"/>
        <v>0475210472障害児相談支援事業</v>
      </c>
      <c r="B4579" s="237" t="s">
        <v>11935</v>
      </c>
      <c r="C4579" s="237" t="s">
        <v>11936</v>
      </c>
      <c r="D4579" s="240" t="str">
        <f t="shared" si="738"/>
        <v>トクテイヒエイリカツドウホウジンバザールタイハクシャカイジギョウセンター</v>
      </c>
      <c r="E4579" s="237" t="s">
        <v>10539</v>
      </c>
      <c r="F4579" s="237" t="str">
        <f t="shared" si="739"/>
        <v>983</v>
      </c>
      <c r="G4579" s="237" t="str">
        <f t="shared" si="740"/>
        <v>0851</v>
      </c>
      <c r="H4579" s="237" t="s">
        <v>18960</v>
      </c>
      <c r="I4579" s="237" t="str">
        <f t="shared" si="741"/>
        <v>仙台市宮城野区榴ケ岡一丁目７番15号サニービル1002</v>
      </c>
      <c r="J4579" s="237" t="s">
        <v>11938</v>
      </c>
      <c r="K4579" s="237" t="s">
        <v>11939</v>
      </c>
      <c r="L4579" s="237" t="s">
        <v>901</v>
      </c>
      <c r="M4579" s="237" t="s">
        <v>11940</v>
      </c>
      <c r="N4579" s="237" t="s">
        <v>15640</v>
      </c>
      <c r="O4579" s="237" t="s">
        <v>15641</v>
      </c>
      <c r="P4579" s="237" t="s">
        <v>10539</v>
      </c>
      <c r="Q4579" s="237" t="s">
        <v>9168</v>
      </c>
      <c r="R4579" s="237" t="s">
        <v>18960</v>
      </c>
      <c r="S4579" s="237" t="s">
        <v>15643</v>
      </c>
      <c r="T4579" s="237" t="s">
        <v>11939</v>
      </c>
      <c r="U4579" s="237" t="s">
        <v>18961</v>
      </c>
      <c r="V4579" s="237" t="s">
        <v>18643</v>
      </c>
      <c r="W4579" s="237"/>
      <c r="X4579" s="237"/>
      <c r="Y4579" s="237" t="s">
        <v>15640</v>
      </c>
      <c r="Z4579" s="237" t="s">
        <v>15641</v>
      </c>
      <c r="AA4579" s="237" t="str">
        <f t="shared" si="742"/>
        <v>ラ・ビジョン</v>
      </c>
      <c r="AB4579" s="237" t="s">
        <v>10539</v>
      </c>
      <c r="AC4579" s="237" t="str">
        <f t="shared" si="743"/>
        <v>983</v>
      </c>
      <c r="AD4579" s="237" t="str">
        <f t="shared" si="744"/>
        <v>0851</v>
      </c>
      <c r="AE4579" s="237" t="s">
        <v>9168</v>
      </c>
      <c r="AF4579" s="237" t="s">
        <v>18960</v>
      </c>
      <c r="AG4579" s="237" t="str">
        <f t="shared" si="745"/>
        <v>仙台市宮城野区榴ケ岡一丁目７番15号サニービル1002</v>
      </c>
      <c r="AH4579" s="237" t="s">
        <v>15643</v>
      </c>
      <c r="AI4579" s="237" t="s">
        <v>11939</v>
      </c>
      <c r="AJ4579" s="237" t="s">
        <v>260</v>
      </c>
    </row>
    <row r="4580" spans="1:36">
      <c r="A4580" s="237" t="str">
        <f t="shared" si="737"/>
        <v>0475210522障害児相談支援事業</v>
      </c>
      <c r="B4580" s="237" t="s">
        <v>7668</v>
      </c>
      <c r="C4580" s="237" t="s">
        <v>7669</v>
      </c>
      <c r="D4580" s="240" t="str">
        <f t="shared" si="738"/>
        <v>シャカイフクシホウジンセンダイハゲミノカイ</v>
      </c>
      <c r="E4580" s="237" t="s">
        <v>6965</v>
      </c>
      <c r="F4580" s="237" t="str">
        <f t="shared" si="739"/>
        <v>980</v>
      </c>
      <c r="G4580" s="237" t="str">
        <f t="shared" si="740"/>
        <v>0822</v>
      </c>
      <c r="H4580" s="237" t="s">
        <v>18903</v>
      </c>
      <c r="I4580" s="237" t="str">
        <f t="shared" si="741"/>
        <v>仙台市青葉区立町18番３号</v>
      </c>
      <c r="J4580" s="237" t="s">
        <v>7671</v>
      </c>
      <c r="K4580" s="237" t="s">
        <v>7671</v>
      </c>
      <c r="L4580" s="237" t="s">
        <v>248</v>
      </c>
      <c r="M4580" s="237" t="s">
        <v>7672</v>
      </c>
      <c r="N4580" s="237" t="s">
        <v>15644</v>
      </c>
      <c r="O4580" s="237" t="s">
        <v>15645</v>
      </c>
      <c r="P4580" s="237" t="s">
        <v>10024</v>
      </c>
      <c r="Q4580" s="237" t="s">
        <v>9168</v>
      </c>
      <c r="R4580" s="237" t="s">
        <v>10025</v>
      </c>
      <c r="S4580" s="237" t="s">
        <v>15646</v>
      </c>
      <c r="T4580" s="237" t="s">
        <v>10027</v>
      </c>
      <c r="U4580" s="237" t="s">
        <v>18962</v>
      </c>
      <c r="V4580" s="237" t="s">
        <v>18643</v>
      </c>
      <c r="W4580" s="237"/>
      <c r="X4580" s="237"/>
      <c r="Y4580" s="237" t="s">
        <v>15644</v>
      </c>
      <c r="Z4580" s="237" t="s">
        <v>15645</v>
      </c>
      <c r="AA4580" s="237" t="str">
        <f t="shared" si="742"/>
        <v>Ｔａｇｏｍａｒｕネクスト</v>
      </c>
      <c r="AB4580" s="237" t="s">
        <v>10024</v>
      </c>
      <c r="AC4580" s="237" t="str">
        <f t="shared" si="743"/>
        <v>983</v>
      </c>
      <c r="AD4580" s="237" t="str">
        <f t="shared" si="744"/>
        <v>0026</v>
      </c>
      <c r="AE4580" s="237" t="s">
        <v>9168</v>
      </c>
      <c r="AF4580" s="237" t="s">
        <v>10025</v>
      </c>
      <c r="AG4580" s="237" t="str">
        <f t="shared" si="745"/>
        <v>仙台市宮城野区田子西一丁目12番地３</v>
      </c>
      <c r="AH4580" s="237" t="s">
        <v>15646</v>
      </c>
      <c r="AI4580" s="237" t="s">
        <v>10027</v>
      </c>
      <c r="AJ4580" s="237" t="s">
        <v>260</v>
      </c>
    </row>
    <row r="4581" spans="1:36">
      <c r="A4581" s="237" t="str">
        <f t="shared" si="737"/>
        <v>0475210530障害児相談支援事業</v>
      </c>
      <c r="B4581" s="237" t="s">
        <v>15648</v>
      </c>
      <c r="C4581" s="237" t="s">
        <v>15649</v>
      </c>
      <c r="D4581" s="240" t="str">
        <f t="shared" si="738"/>
        <v>イッパンシャダンホウジンＩＧＵＮＡＬ</v>
      </c>
      <c r="E4581" s="237" t="s">
        <v>7832</v>
      </c>
      <c r="F4581" s="237" t="str">
        <f t="shared" si="739"/>
        <v>983</v>
      </c>
      <c r="G4581" s="237" t="str">
        <f t="shared" si="740"/>
        <v>0824</v>
      </c>
      <c r="H4581" s="237" t="s">
        <v>18963</v>
      </c>
      <c r="I4581" s="237" t="str">
        <f t="shared" si="741"/>
        <v>仙台市宮城野区鶴ケ谷一丁目11番地の８の２</v>
      </c>
      <c r="J4581" s="237" t="s">
        <v>15651</v>
      </c>
      <c r="K4581" s="237" t="s">
        <v>15652</v>
      </c>
      <c r="L4581" s="237" t="s">
        <v>901</v>
      </c>
      <c r="M4581" s="237" t="s">
        <v>15653</v>
      </c>
      <c r="N4581" s="237" t="s">
        <v>15654</v>
      </c>
      <c r="O4581" s="237" t="s">
        <v>15655</v>
      </c>
      <c r="P4581" s="237" t="s">
        <v>7832</v>
      </c>
      <c r="Q4581" s="237" t="s">
        <v>9168</v>
      </c>
      <c r="R4581" s="237" t="s">
        <v>18963</v>
      </c>
      <c r="S4581" s="237" t="s">
        <v>15651</v>
      </c>
      <c r="T4581" s="237" t="s">
        <v>15652</v>
      </c>
      <c r="U4581" s="237" t="s">
        <v>18964</v>
      </c>
      <c r="V4581" s="237" t="s">
        <v>18643</v>
      </c>
      <c r="W4581" s="237"/>
      <c r="X4581" s="237"/>
      <c r="Y4581" s="237" t="s">
        <v>15654</v>
      </c>
      <c r="Z4581" s="237" t="s">
        <v>15655</v>
      </c>
      <c r="AA4581" s="237" t="str">
        <f t="shared" si="742"/>
        <v>ショウガイシャソウダンシエンセンターユアライフ</v>
      </c>
      <c r="AB4581" s="237" t="s">
        <v>7832</v>
      </c>
      <c r="AC4581" s="237" t="str">
        <f t="shared" si="743"/>
        <v>983</v>
      </c>
      <c r="AD4581" s="237" t="str">
        <f t="shared" si="744"/>
        <v>0824</v>
      </c>
      <c r="AE4581" s="237" t="s">
        <v>9168</v>
      </c>
      <c r="AF4581" s="237" t="s">
        <v>18963</v>
      </c>
      <c r="AG4581" s="237" t="str">
        <f t="shared" si="745"/>
        <v>仙台市宮城野区鶴ケ谷一丁目11番地の８の２</v>
      </c>
      <c r="AH4581" s="237" t="s">
        <v>15651</v>
      </c>
      <c r="AI4581" s="237" t="s">
        <v>15652</v>
      </c>
      <c r="AJ4581" s="237" t="s">
        <v>260</v>
      </c>
    </row>
    <row r="4582" spans="1:36">
      <c r="A4582" s="237" t="str">
        <f t="shared" si="737"/>
        <v>0475210548障害児相談支援事業</v>
      </c>
      <c r="B4582" s="237" t="s">
        <v>10152</v>
      </c>
      <c r="C4582" s="237" t="s">
        <v>17516</v>
      </c>
      <c r="D4582" s="240" t="str">
        <f t="shared" si="738"/>
        <v>カブシキガイシャソーシャルライズ</v>
      </c>
      <c r="E4582" s="237" t="s">
        <v>923</v>
      </c>
      <c r="F4582" s="237" t="str">
        <f t="shared" si="739"/>
        <v>983</v>
      </c>
      <c r="G4582" s="237" t="str">
        <f t="shared" si="740"/>
        <v>0852</v>
      </c>
      <c r="H4582" s="237" t="s">
        <v>17517</v>
      </c>
      <c r="I4582" s="237" t="str">
        <f t="shared" si="741"/>
        <v>仙台市宮城野区榴岡五丁目10番20-２号</v>
      </c>
      <c r="J4582" s="237" t="s">
        <v>10155</v>
      </c>
      <c r="K4582" s="237" t="s">
        <v>10156</v>
      </c>
      <c r="L4582" s="237" t="s">
        <v>339</v>
      </c>
      <c r="M4582" s="237" t="s">
        <v>10157</v>
      </c>
      <c r="N4582" s="237" t="s">
        <v>15657</v>
      </c>
      <c r="O4582" s="237" t="s">
        <v>15658</v>
      </c>
      <c r="P4582" s="237" t="s">
        <v>9205</v>
      </c>
      <c r="Q4582" s="237" t="s">
        <v>9168</v>
      </c>
      <c r="R4582" s="237" t="s">
        <v>15659</v>
      </c>
      <c r="S4582" s="237" t="s">
        <v>10161</v>
      </c>
      <c r="T4582" s="237" t="s">
        <v>10162</v>
      </c>
      <c r="U4582" s="237" t="s">
        <v>18965</v>
      </c>
      <c r="V4582" s="237" t="s">
        <v>18643</v>
      </c>
      <c r="W4582" s="237"/>
      <c r="X4582" s="237"/>
      <c r="Y4582" s="237" t="s">
        <v>15657</v>
      </c>
      <c r="Z4582" s="237" t="s">
        <v>15658</v>
      </c>
      <c r="AA4582" s="237" t="str">
        <f t="shared" si="742"/>
        <v>ショウガイシャソウダンシエンセンター　ライズミヤギノ</v>
      </c>
      <c r="AB4582" s="237" t="s">
        <v>9205</v>
      </c>
      <c r="AC4582" s="237" t="str">
        <f t="shared" si="743"/>
        <v>983</v>
      </c>
      <c r="AD4582" s="237" t="str">
        <f t="shared" si="744"/>
        <v>0047</v>
      </c>
      <c r="AE4582" s="237" t="s">
        <v>9168</v>
      </c>
      <c r="AF4582" s="237" t="s">
        <v>15659</v>
      </c>
      <c r="AG4582" s="237" t="str">
        <f t="shared" si="745"/>
        <v>仙台市宮城野区銀杏町13番８号</v>
      </c>
      <c r="AH4582" s="237" t="s">
        <v>10161</v>
      </c>
      <c r="AI4582" s="237" t="s">
        <v>10162</v>
      </c>
      <c r="AJ4582" s="237" t="s">
        <v>260</v>
      </c>
    </row>
    <row r="4583" spans="1:36">
      <c r="A4583" s="237" t="str">
        <f t="shared" si="737"/>
        <v>0475300943障害児相談支援事業</v>
      </c>
      <c r="B4583" s="237" t="s">
        <v>7277</v>
      </c>
      <c r="C4583" s="237" t="s">
        <v>7278</v>
      </c>
      <c r="D4583" s="240" t="str">
        <f t="shared" si="738"/>
        <v>シャカイフクシホウジンツドイノイエ</v>
      </c>
      <c r="E4583" s="237" t="s">
        <v>7279</v>
      </c>
      <c r="F4583" s="237" t="str">
        <f t="shared" si="739"/>
        <v>984</v>
      </c>
      <c r="G4583" s="237" t="str">
        <f t="shared" si="740"/>
        <v>0838</v>
      </c>
      <c r="H4583" s="237" t="s">
        <v>17616</v>
      </c>
      <c r="I4583" s="237" t="str">
        <f t="shared" si="741"/>
        <v>仙台市若林区上飯田１丁目１７番５８号</v>
      </c>
      <c r="J4583" s="237" t="s">
        <v>7281</v>
      </c>
      <c r="K4583" s="237" t="s">
        <v>7282</v>
      </c>
      <c r="L4583" s="237" t="s">
        <v>248</v>
      </c>
      <c r="M4583" s="237" t="s">
        <v>7283</v>
      </c>
      <c r="N4583" s="237" t="s">
        <v>15665</v>
      </c>
      <c r="O4583" s="237" t="s">
        <v>15671</v>
      </c>
      <c r="P4583" s="237" t="s">
        <v>8250</v>
      </c>
      <c r="Q4583" s="237" t="s">
        <v>9428</v>
      </c>
      <c r="R4583" s="237" t="s">
        <v>18966</v>
      </c>
      <c r="S4583" s="237" t="s">
        <v>10353</v>
      </c>
      <c r="T4583" s="237" t="s">
        <v>10354</v>
      </c>
      <c r="U4583" s="237" t="s">
        <v>18967</v>
      </c>
      <c r="V4583" s="237" t="s">
        <v>18643</v>
      </c>
      <c r="W4583" s="237"/>
      <c r="X4583" s="237"/>
      <c r="Y4583" s="237" t="s">
        <v>15665</v>
      </c>
      <c r="Z4583" s="237" t="s">
        <v>15671</v>
      </c>
      <c r="AA4583" s="237" t="str">
        <f t="shared" si="742"/>
        <v>ショウガイシャクダンシエンジギョウショ　クレヨン</v>
      </c>
      <c r="AB4583" s="237" t="s">
        <v>8250</v>
      </c>
      <c r="AC4583" s="237" t="str">
        <f t="shared" si="743"/>
        <v>984</v>
      </c>
      <c r="AD4583" s="237" t="str">
        <f t="shared" si="744"/>
        <v>0823</v>
      </c>
      <c r="AE4583" s="237" t="s">
        <v>9428</v>
      </c>
      <c r="AF4583" s="237" t="s">
        <v>18966</v>
      </c>
      <c r="AG4583" s="237" t="str">
        <f t="shared" si="745"/>
        <v>仙台市若林区遠見塚２－１６－１５</v>
      </c>
      <c r="AH4583" s="237" t="s">
        <v>10353</v>
      </c>
      <c r="AI4583" s="237" t="s">
        <v>10354</v>
      </c>
      <c r="AJ4583" s="237" t="s">
        <v>260</v>
      </c>
    </row>
    <row r="4584" spans="1:36">
      <c r="A4584" s="237" t="str">
        <f t="shared" ref="A4584:A4632" si="746">U4584&amp;V4584</f>
        <v>0475300950障害児相談支援事業</v>
      </c>
      <c r="B4584" s="237" t="s">
        <v>10676</v>
      </c>
      <c r="C4584" s="237" t="s">
        <v>10677</v>
      </c>
      <c r="D4584" s="240" t="str">
        <f t="shared" si="738"/>
        <v>シャカイフクシホウジンアオゾラ</v>
      </c>
      <c r="E4584" s="237" t="s">
        <v>6342</v>
      </c>
      <c r="F4584" s="237" t="str">
        <f t="shared" si="739"/>
        <v>984</v>
      </c>
      <c r="G4584" s="237" t="str">
        <f t="shared" si="740"/>
        <v>0063</v>
      </c>
      <c r="H4584" s="237" t="s">
        <v>18968</v>
      </c>
      <c r="I4584" s="237" t="str">
        <f t="shared" si="741"/>
        <v>仙台市若林区石名坂７０</v>
      </c>
      <c r="J4584" s="237" t="s">
        <v>10679</v>
      </c>
      <c r="K4584" s="237" t="s">
        <v>10680</v>
      </c>
      <c r="L4584" s="237" t="s">
        <v>248</v>
      </c>
      <c r="M4584" s="237" t="s">
        <v>10681</v>
      </c>
      <c r="N4584" s="237" t="s">
        <v>15673</v>
      </c>
      <c r="O4584" s="237" t="s">
        <v>15674</v>
      </c>
      <c r="P4584" s="237" t="s">
        <v>6342</v>
      </c>
      <c r="Q4584" s="237" t="s">
        <v>9428</v>
      </c>
      <c r="R4584" s="237" t="s">
        <v>18968</v>
      </c>
      <c r="S4584" s="237" t="s">
        <v>18969</v>
      </c>
      <c r="T4584" s="237" t="s">
        <v>10680</v>
      </c>
      <c r="U4584" s="237" t="s">
        <v>18970</v>
      </c>
      <c r="V4584" s="237" t="s">
        <v>18643</v>
      </c>
      <c r="W4584" s="237"/>
      <c r="X4584" s="237"/>
      <c r="Y4584" s="237" t="s">
        <v>15673</v>
      </c>
      <c r="Z4584" s="237" t="s">
        <v>15674</v>
      </c>
      <c r="AA4584" s="237" t="str">
        <f t="shared" si="742"/>
        <v>ショウガイシャソウダンシエンジギョウショテレンコ</v>
      </c>
      <c r="AB4584" s="237" t="s">
        <v>6342</v>
      </c>
      <c r="AC4584" s="237" t="str">
        <f t="shared" si="743"/>
        <v>984</v>
      </c>
      <c r="AD4584" s="237" t="str">
        <f t="shared" si="744"/>
        <v>0063</v>
      </c>
      <c r="AE4584" s="237" t="s">
        <v>9428</v>
      </c>
      <c r="AF4584" s="237" t="s">
        <v>18968</v>
      </c>
      <c r="AG4584" s="237" t="str">
        <f t="shared" si="745"/>
        <v>仙台市若林区石名坂７０</v>
      </c>
      <c r="AH4584" s="237" t="s">
        <v>18969</v>
      </c>
      <c r="AI4584" s="237" t="s">
        <v>10680</v>
      </c>
      <c r="AJ4584" s="237" t="s">
        <v>260</v>
      </c>
    </row>
    <row r="4585" spans="1:36">
      <c r="A4585" s="237" t="str">
        <f t="shared" si="746"/>
        <v>0475300968障害児相談支援事業</v>
      </c>
      <c r="B4585" s="237" t="s">
        <v>11108</v>
      </c>
      <c r="C4585" s="237" t="s">
        <v>11109</v>
      </c>
      <c r="D4585" s="240" t="str">
        <f t="shared" ref="D4585:D4632" si="747">DBCS(C4585)</f>
        <v>シャカイフクシホウジンキョウセイフクシカイ</v>
      </c>
      <c r="E4585" s="237" t="s">
        <v>2317</v>
      </c>
      <c r="F4585" s="237" t="str">
        <f t="shared" ref="F4585:F4632" si="748">LEFT(E4585,3)</f>
        <v>981</v>
      </c>
      <c r="G4585" s="237" t="str">
        <f t="shared" ref="G4585:G4632" si="749">RIGHT(E4585,4)</f>
        <v>1102</v>
      </c>
      <c r="H4585" s="237" t="s">
        <v>18971</v>
      </c>
      <c r="I4585" s="237" t="str">
        <f t="shared" ref="I4585:I4632" si="750">SUBSTITUTE(H4585,"宮城県","")</f>
        <v>仙台市太白区袋原５－１２－１</v>
      </c>
      <c r="J4585" s="237" t="s">
        <v>11111</v>
      </c>
      <c r="K4585" s="237" t="s">
        <v>11112</v>
      </c>
      <c r="L4585" s="237" t="s">
        <v>353</v>
      </c>
      <c r="M4585" s="237" t="s">
        <v>11113</v>
      </c>
      <c r="N4585" s="237" t="s">
        <v>15679</v>
      </c>
      <c r="O4585" s="237" t="s">
        <v>15680</v>
      </c>
      <c r="P4585" s="237" t="s">
        <v>10482</v>
      </c>
      <c r="Q4585" s="237" t="s">
        <v>9428</v>
      </c>
      <c r="R4585" s="237" t="s">
        <v>10483</v>
      </c>
      <c r="S4585" s="237" t="s">
        <v>15681</v>
      </c>
      <c r="T4585" s="237" t="s">
        <v>15681</v>
      </c>
      <c r="U4585" s="237" t="s">
        <v>18972</v>
      </c>
      <c r="V4585" s="237" t="s">
        <v>18643</v>
      </c>
      <c r="W4585" s="237"/>
      <c r="X4585" s="237"/>
      <c r="Y4585" s="237" t="s">
        <v>15679</v>
      </c>
      <c r="Z4585" s="237" t="s">
        <v>15680</v>
      </c>
      <c r="AA4585" s="237" t="str">
        <f t="shared" ref="AA4585:AA4632" si="751">DBCS(Z4585)</f>
        <v>ショウガイシャソウダンシエンジギョウショ　ピアラワカバヤシ</v>
      </c>
      <c r="AB4585" s="237" t="s">
        <v>10482</v>
      </c>
      <c r="AC4585" s="237" t="str">
        <f t="shared" ref="AC4585:AC4632" si="752">LEFT(AB4585,3)</f>
        <v>984</v>
      </c>
      <c r="AD4585" s="237" t="str">
        <f t="shared" ref="AD4585:AD4632" si="753">RIGHT(AB4585,4)</f>
        <v>0824</v>
      </c>
      <c r="AE4585" s="237" t="s">
        <v>9428</v>
      </c>
      <c r="AF4585" s="237" t="s">
        <v>10483</v>
      </c>
      <c r="AG4585" s="237" t="str">
        <f t="shared" ref="AG4585:AG4632" si="754">SUBSTITUTE(AF4585,"宮城県","")</f>
        <v>仙台市若林区遠見塚東８－１</v>
      </c>
      <c r="AH4585" s="237" t="s">
        <v>15681</v>
      </c>
      <c r="AI4585" s="237" t="s">
        <v>15681</v>
      </c>
      <c r="AJ4585" s="237" t="s">
        <v>260</v>
      </c>
    </row>
    <row r="4586" spans="1:36">
      <c r="A4586" s="237" t="str">
        <f t="shared" si="746"/>
        <v>0475300992障害児相談支援事業</v>
      </c>
      <c r="B4586" s="237" t="s">
        <v>10429</v>
      </c>
      <c r="C4586" s="237" t="s">
        <v>10430</v>
      </c>
      <c r="D4586" s="240" t="str">
        <f t="shared" si="747"/>
        <v>トクテイヒエイリカツドウホウジンジヘイショウピアリンクセンターココネット</v>
      </c>
      <c r="E4586" s="237" t="s">
        <v>6342</v>
      </c>
      <c r="F4586" s="237" t="str">
        <f t="shared" si="748"/>
        <v>984</v>
      </c>
      <c r="G4586" s="237" t="str">
        <f t="shared" si="749"/>
        <v>0063</v>
      </c>
      <c r="H4586" s="237" t="s">
        <v>17060</v>
      </c>
      <c r="I4586" s="237" t="str">
        <f t="shared" si="750"/>
        <v>仙台市若林区石名坂57　TFMビル2F</v>
      </c>
      <c r="J4586" s="237" t="s">
        <v>6344</v>
      </c>
      <c r="K4586" s="237" t="s">
        <v>6345</v>
      </c>
      <c r="L4586" s="237" t="s">
        <v>248</v>
      </c>
      <c r="M4586" s="237" t="s">
        <v>10433</v>
      </c>
      <c r="N4586" s="237" t="s">
        <v>15685</v>
      </c>
      <c r="O4586" s="237" t="s">
        <v>15686</v>
      </c>
      <c r="P4586" s="237" t="s">
        <v>10482</v>
      </c>
      <c r="Q4586" s="237" t="s">
        <v>9428</v>
      </c>
      <c r="R4586" s="237" t="s">
        <v>18973</v>
      </c>
      <c r="S4586" s="237" t="s">
        <v>15688</v>
      </c>
      <c r="T4586" s="237" t="s">
        <v>10485</v>
      </c>
      <c r="U4586" s="237" t="s">
        <v>18974</v>
      </c>
      <c r="V4586" s="237" t="s">
        <v>18643</v>
      </c>
      <c r="W4586" s="237"/>
      <c r="X4586" s="237"/>
      <c r="Y4586" s="237" t="s">
        <v>15685</v>
      </c>
      <c r="Z4586" s="237" t="s">
        <v>15686</v>
      </c>
      <c r="AA4586" s="237" t="str">
        <f t="shared" si="751"/>
        <v>センダイシジヘイショウソウダンセンター</v>
      </c>
      <c r="AB4586" s="237" t="s">
        <v>10482</v>
      </c>
      <c r="AC4586" s="237" t="str">
        <f t="shared" si="752"/>
        <v>984</v>
      </c>
      <c r="AD4586" s="237" t="str">
        <f t="shared" si="753"/>
        <v>0824</v>
      </c>
      <c r="AE4586" s="237" t="s">
        <v>9428</v>
      </c>
      <c r="AF4586" s="237" t="s">
        <v>18973</v>
      </c>
      <c r="AG4586" s="237" t="str">
        <f t="shared" si="754"/>
        <v>仙台市若林区遠見塚東８番１号</v>
      </c>
      <c r="AH4586" s="237" t="s">
        <v>15688</v>
      </c>
      <c r="AI4586" s="237" t="s">
        <v>10485</v>
      </c>
      <c r="AJ4586" s="237" t="s">
        <v>260</v>
      </c>
    </row>
    <row r="4587" spans="1:36">
      <c r="A4587" s="237" t="str">
        <f t="shared" si="746"/>
        <v>0475301008障害児相談支援事業</v>
      </c>
      <c r="B4587" s="237" t="s">
        <v>8248</v>
      </c>
      <c r="C4587" s="237" t="s">
        <v>18975</v>
      </c>
      <c r="D4587" s="240" t="str">
        <f t="shared" si="747"/>
        <v>トクテイヒエイリカツドウホウジンフクシネットＡＢＣ</v>
      </c>
      <c r="E4587" s="237" t="s">
        <v>8250</v>
      </c>
      <c r="F4587" s="237" t="str">
        <f t="shared" si="748"/>
        <v>984</v>
      </c>
      <c r="G4587" s="237" t="str">
        <f t="shared" si="749"/>
        <v>0823</v>
      </c>
      <c r="H4587" s="237" t="s">
        <v>18976</v>
      </c>
      <c r="I4587" s="237" t="str">
        <f t="shared" si="750"/>
        <v>仙台市若林区遠見塚二丁目41番５号</v>
      </c>
      <c r="J4587" s="237" t="s">
        <v>8252</v>
      </c>
      <c r="K4587" s="237" t="s">
        <v>8253</v>
      </c>
      <c r="L4587" s="237" t="s">
        <v>901</v>
      </c>
      <c r="M4587" s="237" t="s">
        <v>18977</v>
      </c>
      <c r="N4587" s="237" t="s">
        <v>15690</v>
      </c>
      <c r="O4587" s="237" t="s">
        <v>15691</v>
      </c>
      <c r="P4587" s="237" t="s">
        <v>8250</v>
      </c>
      <c r="Q4587" s="237" t="s">
        <v>9428</v>
      </c>
      <c r="R4587" s="237" t="s">
        <v>14217</v>
      </c>
      <c r="S4587" s="237" t="s">
        <v>15692</v>
      </c>
      <c r="T4587" s="237" t="s">
        <v>8253</v>
      </c>
      <c r="U4587" s="237" t="s">
        <v>18978</v>
      </c>
      <c r="V4587" s="237" t="s">
        <v>18643</v>
      </c>
      <c r="W4587" s="237"/>
      <c r="X4587" s="237"/>
      <c r="Y4587" s="237" t="s">
        <v>15690</v>
      </c>
      <c r="Z4587" s="237" t="s">
        <v>15691</v>
      </c>
      <c r="AA4587" s="237" t="str">
        <f t="shared" si="751"/>
        <v>アシスト　ピァ</v>
      </c>
      <c r="AB4587" s="237" t="s">
        <v>8250</v>
      </c>
      <c r="AC4587" s="237" t="str">
        <f t="shared" si="752"/>
        <v>984</v>
      </c>
      <c r="AD4587" s="237" t="str">
        <f t="shared" si="753"/>
        <v>0823</v>
      </c>
      <c r="AE4587" s="237" t="s">
        <v>9428</v>
      </c>
      <c r="AF4587" s="237" t="s">
        <v>14217</v>
      </c>
      <c r="AG4587" s="237" t="str">
        <f t="shared" si="754"/>
        <v>仙台市若林区遠見塚二丁目41番15号</v>
      </c>
      <c r="AH4587" s="237" t="s">
        <v>15692</v>
      </c>
      <c r="AI4587" s="237" t="s">
        <v>8253</v>
      </c>
      <c r="AJ4587" s="237" t="s">
        <v>332</v>
      </c>
    </row>
    <row r="4588" spans="1:36">
      <c r="A4588" s="237" t="str">
        <f t="shared" si="746"/>
        <v>0475301032障害児相談支援事業</v>
      </c>
      <c r="B4588" s="237" t="s">
        <v>10387</v>
      </c>
      <c r="C4588" s="237" t="s">
        <v>18979</v>
      </c>
      <c r="D4588" s="240" t="str">
        <f t="shared" si="747"/>
        <v>ユウゲンカイシャティー・シー・エム</v>
      </c>
      <c r="E4588" s="237" t="s">
        <v>7099</v>
      </c>
      <c r="F4588" s="237" t="str">
        <f t="shared" si="748"/>
        <v>984</v>
      </c>
      <c r="G4588" s="237" t="str">
        <f t="shared" si="749"/>
        <v>0042</v>
      </c>
      <c r="H4588" s="237" t="s">
        <v>10854</v>
      </c>
      <c r="I4588" s="237" t="str">
        <f t="shared" si="750"/>
        <v>仙台市若林区大和町四丁目13番27号</v>
      </c>
      <c r="J4588" s="237" t="s">
        <v>10390</v>
      </c>
      <c r="K4588" s="237" t="s">
        <v>10391</v>
      </c>
      <c r="L4588" s="237" t="s">
        <v>339</v>
      </c>
      <c r="M4588" s="237" t="s">
        <v>10392</v>
      </c>
      <c r="N4588" s="237" t="s">
        <v>15694</v>
      </c>
      <c r="O4588" s="237" t="s">
        <v>15695</v>
      </c>
      <c r="P4588" s="237" t="s">
        <v>7099</v>
      </c>
      <c r="Q4588" s="237" t="s">
        <v>9428</v>
      </c>
      <c r="R4588" s="237" t="s">
        <v>10854</v>
      </c>
      <c r="S4588" s="237" t="s">
        <v>10390</v>
      </c>
      <c r="T4588" s="237" t="s">
        <v>10391</v>
      </c>
      <c r="U4588" s="237" t="s">
        <v>18980</v>
      </c>
      <c r="V4588" s="237" t="s">
        <v>18643</v>
      </c>
      <c r="W4588" s="237"/>
      <c r="X4588" s="237"/>
      <c r="Y4588" s="237" t="s">
        <v>15694</v>
      </c>
      <c r="Z4588" s="237" t="s">
        <v>15695</v>
      </c>
      <c r="AA4588" s="237" t="str">
        <f t="shared" si="751"/>
        <v>ソウダンシエンジギョウショ　ナデシコ</v>
      </c>
      <c r="AB4588" s="237" t="s">
        <v>7099</v>
      </c>
      <c r="AC4588" s="237" t="str">
        <f t="shared" si="752"/>
        <v>984</v>
      </c>
      <c r="AD4588" s="237" t="str">
        <f t="shared" si="753"/>
        <v>0042</v>
      </c>
      <c r="AE4588" s="237" t="s">
        <v>9428</v>
      </c>
      <c r="AF4588" s="237" t="s">
        <v>10854</v>
      </c>
      <c r="AG4588" s="237" t="str">
        <f t="shared" si="754"/>
        <v>仙台市若林区大和町四丁目13番27号</v>
      </c>
      <c r="AH4588" s="237" t="s">
        <v>10390</v>
      </c>
      <c r="AI4588" s="237" t="s">
        <v>10391</v>
      </c>
      <c r="AJ4588" s="237" t="s">
        <v>260</v>
      </c>
    </row>
    <row r="4589" spans="1:36">
      <c r="A4589" s="237" t="str">
        <f t="shared" si="746"/>
        <v>0475301040障害児相談支援事業</v>
      </c>
      <c r="B4589" s="237" t="s">
        <v>10767</v>
      </c>
      <c r="C4589" s="237" t="s">
        <v>18981</v>
      </c>
      <c r="D4589" s="240" t="str">
        <f t="shared" si="747"/>
        <v>カブシキカイシャウイズダム</v>
      </c>
      <c r="E4589" s="237" t="s">
        <v>10769</v>
      </c>
      <c r="F4589" s="237" t="str">
        <f t="shared" si="748"/>
        <v>221</v>
      </c>
      <c r="G4589" s="237" t="str">
        <f t="shared" si="749"/>
        <v>0052</v>
      </c>
      <c r="H4589" s="237" t="s">
        <v>18982</v>
      </c>
      <c r="I4589" s="237" t="str">
        <f t="shared" si="750"/>
        <v>神奈川県横浜市神奈川区栄町６番地１</v>
      </c>
      <c r="J4589" s="237" t="s">
        <v>10771</v>
      </c>
      <c r="K4589" s="237" t="s">
        <v>10772</v>
      </c>
      <c r="L4589" s="237" t="s">
        <v>339</v>
      </c>
      <c r="M4589" s="237" t="s">
        <v>10773</v>
      </c>
      <c r="N4589" s="237" t="s">
        <v>10774</v>
      </c>
      <c r="O4589" s="237" t="s">
        <v>10775</v>
      </c>
      <c r="P4589" s="237" t="s">
        <v>7279</v>
      </c>
      <c r="Q4589" s="237" t="s">
        <v>9428</v>
      </c>
      <c r="R4589" s="237" t="s">
        <v>10776</v>
      </c>
      <c r="S4589" s="237" t="s">
        <v>10777</v>
      </c>
      <c r="T4589" s="237" t="s">
        <v>10778</v>
      </c>
      <c r="U4589" s="237" t="s">
        <v>18983</v>
      </c>
      <c r="V4589" s="237" t="s">
        <v>18643</v>
      </c>
      <c r="W4589" s="237"/>
      <c r="X4589" s="237"/>
      <c r="Y4589" s="237" t="s">
        <v>10774</v>
      </c>
      <c r="Z4589" s="237" t="s">
        <v>10775</v>
      </c>
      <c r="AA4589" s="237" t="str">
        <f t="shared" si="751"/>
        <v>ニジムスビセンダイ</v>
      </c>
      <c r="AB4589" s="237" t="s">
        <v>7279</v>
      </c>
      <c r="AC4589" s="237" t="str">
        <f t="shared" si="752"/>
        <v>984</v>
      </c>
      <c r="AD4589" s="237" t="str">
        <f t="shared" si="753"/>
        <v>0838</v>
      </c>
      <c r="AE4589" s="237" t="s">
        <v>9428</v>
      </c>
      <c r="AF4589" s="237" t="s">
        <v>10776</v>
      </c>
      <c r="AG4589" s="237" t="str">
        <f t="shared" si="754"/>
        <v>仙台市若林区上飯田二丁目19番12号</v>
      </c>
      <c r="AH4589" s="237" t="s">
        <v>10777</v>
      </c>
      <c r="AI4589" s="237" t="s">
        <v>10778</v>
      </c>
      <c r="AJ4589" s="237" t="s">
        <v>332</v>
      </c>
    </row>
    <row r="4590" spans="1:36">
      <c r="A4590" s="237" t="str">
        <f t="shared" si="746"/>
        <v>0475301057障害児相談支援事業</v>
      </c>
      <c r="B4590" s="237" t="s">
        <v>10471</v>
      </c>
      <c r="C4590" s="237" t="s">
        <v>10472</v>
      </c>
      <c r="D4590" s="240" t="str">
        <f t="shared" si="747"/>
        <v>ゴウシカイシャ　カイゴヤ</v>
      </c>
      <c r="E4590" s="237" t="s">
        <v>10401</v>
      </c>
      <c r="F4590" s="237" t="str">
        <f t="shared" si="748"/>
        <v>984</v>
      </c>
      <c r="G4590" s="237" t="str">
        <f t="shared" si="749"/>
        <v>0831</v>
      </c>
      <c r="H4590" s="237" t="s">
        <v>15698</v>
      </c>
      <c r="I4590" s="237" t="str">
        <f t="shared" si="750"/>
        <v>仙台市若林区沖野三丁目30番７号</v>
      </c>
      <c r="J4590" s="237" t="s">
        <v>10474</v>
      </c>
      <c r="K4590" s="237" t="s">
        <v>10475</v>
      </c>
      <c r="L4590" s="237" t="s">
        <v>821</v>
      </c>
      <c r="M4590" s="237" t="s">
        <v>18984</v>
      </c>
      <c r="N4590" s="237" t="s">
        <v>10477</v>
      </c>
      <c r="O4590" s="237" t="s">
        <v>10478</v>
      </c>
      <c r="P4590" s="237" t="s">
        <v>10401</v>
      </c>
      <c r="Q4590" s="237" t="s">
        <v>9428</v>
      </c>
      <c r="R4590" s="237" t="s">
        <v>15698</v>
      </c>
      <c r="S4590" s="237" t="s">
        <v>10474</v>
      </c>
      <c r="T4590" s="237" t="s">
        <v>10475</v>
      </c>
      <c r="U4590" s="237" t="s">
        <v>18985</v>
      </c>
      <c r="V4590" s="237" t="s">
        <v>18643</v>
      </c>
      <c r="W4590" s="237"/>
      <c r="X4590" s="237"/>
      <c r="Y4590" s="237" t="s">
        <v>10477</v>
      </c>
      <c r="Z4590" s="237" t="s">
        <v>10478</v>
      </c>
      <c r="AA4590" s="237" t="str">
        <f t="shared" si="751"/>
        <v>カイゴヤ</v>
      </c>
      <c r="AB4590" s="237" t="s">
        <v>10401</v>
      </c>
      <c r="AC4590" s="237" t="str">
        <f t="shared" si="752"/>
        <v>984</v>
      </c>
      <c r="AD4590" s="237" t="str">
        <f t="shared" si="753"/>
        <v>0831</v>
      </c>
      <c r="AE4590" s="237" t="s">
        <v>9428</v>
      </c>
      <c r="AF4590" s="237" t="s">
        <v>15698</v>
      </c>
      <c r="AG4590" s="237" t="str">
        <f t="shared" si="754"/>
        <v>仙台市若林区沖野三丁目30番７号</v>
      </c>
      <c r="AH4590" s="237" t="s">
        <v>10474</v>
      </c>
      <c r="AI4590" s="237" t="s">
        <v>10475</v>
      </c>
      <c r="AJ4590" s="237" t="s">
        <v>260</v>
      </c>
    </row>
    <row r="4591" spans="1:36">
      <c r="A4591" s="237" t="str">
        <f t="shared" si="746"/>
        <v>0475301065障害児相談支援事業</v>
      </c>
      <c r="B4591" s="237" t="s">
        <v>9677</v>
      </c>
      <c r="C4591" s="237" t="s">
        <v>9678</v>
      </c>
      <c r="D4591" s="240" t="str">
        <f t="shared" si="747"/>
        <v>トクテイヒエイリカツドウホウジンアンシンドウフクシカイ</v>
      </c>
      <c r="E4591" s="237" t="s">
        <v>3150</v>
      </c>
      <c r="F4591" s="237" t="str">
        <f t="shared" si="748"/>
        <v>984</v>
      </c>
      <c r="G4591" s="237" t="str">
        <f t="shared" si="749"/>
        <v>0821</v>
      </c>
      <c r="H4591" s="237" t="s">
        <v>17588</v>
      </c>
      <c r="I4591" s="237" t="str">
        <f t="shared" si="750"/>
        <v>仙台市若林区中倉一丁目１５－１</v>
      </c>
      <c r="J4591" s="237" t="s">
        <v>9680</v>
      </c>
      <c r="K4591" s="237" t="s">
        <v>9681</v>
      </c>
      <c r="L4591" s="237" t="s">
        <v>248</v>
      </c>
      <c r="M4591" s="237" t="s">
        <v>9682</v>
      </c>
      <c r="N4591" s="237" t="s">
        <v>15703</v>
      </c>
      <c r="O4591" s="237" t="s">
        <v>15704</v>
      </c>
      <c r="P4591" s="237" t="s">
        <v>3150</v>
      </c>
      <c r="Q4591" s="237" t="s">
        <v>9428</v>
      </c>
      <c r="R4591" s="237" t="s">
        <v>15700</v>
      </c>
      <c r="S4591" s="237" t="s">
        <v>15701</v>
      </c>
      <c r="T4591" s="237" t="s">
        <v>9681</v>
      </c>
      <c r="U4591" s="237" t="s">
        <v>18986</v>
      </c>
      <c r="V4591" s="237" t="s">
        <v>18643</v>
      </c>
      <c r="W4591" s="237"/>
      <c r="X4591" s="237"/>
      <c r="Y4591" s="237" t="s">
        <v>15703</v>
      </c>
      <c r="Z4591" s="237" t="s">
        <v>15704</v>
      </c>
      <c r="AA4591" s="237" t="str">
        <f t="shared" si="751"/>
        <v>ソウダンシエンジギョウショ　オヒサマ</v>
      </c>
      <c r="AB4591" s="237" t="s">
        <v>3150</v>
      </c>
      <c r="AC4591" s="237" t="str">
        <f t="shared" si="752"/>
        <v>984</v>
      </c>
      <c r="AD4591" s="237" t="str">
        <f t="shared" si="753"/>
        <v>0821</v>
      </c>
      <c r="AE4591" s="237" t="s">
        <v>9428</v>
      </c>
      <c r="AF4591" s="237" t="s">
        <v>15700</v>
      </c>
      <c r="AG4591" s="237" t="str">
        <f t="shared" si="754"/>
        <v>仙台市若林区中倉一丁目15番１号</v>
      </c>
      <c r="AH4591" s="237" t="s">
        <v>15701</v>
      </c>
      <c r="AI4591" s="237" t="s">
        <v>9681</v>
      </c>
      <c r="AJ4591" s="237" t="s">
        <v>332</v>
      </c>
    </row>
    <row r="4592" spans="1:36">
      <c r="A4592" s="237" t="str">
        <f t="shared" si="746"/>
        <v>0475301073障害児相談支援事業</v>
      </c>
      <c r="B4592" s="237" t="s">
        <v>4812</v>
      </c>
      <c r="C4592" s="237" t="s">
        <v>4813</v>
      </c>
      <c r="D4592" s="240" t="str">
        <f t="shared" si="747"/>
        <v>イッパンシャダンホウジンハピカム</v>
      </c>
      <c r="E4592" s="237" t="s">
        <v>4814</v>
      </c>
      <c r="F4592" s="237" t="str">
        <f t="shared" si="748"/>
        <v>984</v>
      </c>
      <c r="G4592" s="237" t="str">
        <f t="shared" si="749"/>
        <v>0047</v>
      </c>
      <c r="H4592" s="237" t="s">
        <v>18987</v>
      </c>
      <c r="I4592" s="237" t="str">
        <f t="shared" si="750"/>
        <v>仙台市若林区木ノ下五丁目2-17　パステルコーポ103</v>
      </c>
      <c r="J4592" s="237" t="s">
        <v>4816</v>
      </c>
      <c r="K4592" s="237" t="s">
        <v>10781</v>
      </c>
      <c r="L4592" s="237" t="s">
        <v>901</v>
      </c>
      <c r="M4592" s="237" t="s">
        <v>4817</v>
      </c>
      <c r="N4592" s="237" t="s">
        <v>15706</v>
      </c>
      <c r="O4592" s="237" t="s">
        <v>15707</v>
      </c>
      <c r="P4592" s="237" t="s">
        <v>4814</v>
      </c>
      <c r="Q4592" s="237" t="s">
        <v>9428</v>
      </c>
      <c r="R4592" s="237" t="s">
        <v>18987</v>
      </c>
      <c r="S4592" s="237" t="s">
        <v>4816</v>
      </c>
      <c r="T4592" s="237" t="s">
        <v>10781</v>
      </c>
      <c r="U4592" s="237" t="s">
        <v>18988</v>
      </c>
      <c r="V4592" s="237" t="s">
        <v>18643</v>
      </c>
      <c r="W4592" s="237"/>
      <c r="X4592" s="237"/>
      <c r="Y4592" s="237" t="s">
        <v>15706</v>
      </c>
      <c r="Z4592" s="237" t="s">
        <v>15707</v>
      </c>
      <c r="AA4592" s="237" t="str">
        <f t="shared" si="751"/>
        <v>ショウガイシャソウダンシエンジギョウショ　ハピサポ</v>
      </c>
      <c r="AB4592" s="237" t="s">
        <v>4814</v>
      </c>
      <c r="AC4592" s="237" t="str">
        <f t="shared" si="752"/>
        <v>984</v>
      </c>
      <c r="AD4592" s="237" t="str">
        <f t="shared" si="753"/>
        <v>0047</v>
      </c>
      <c r="AE4592" s="237" t="s">
        <v>9428</v>
      </c>
      <c r="AF4592" s="237" t="s">
        <v>18987</v>
      </c>
      <c r="AG4592" s="237" t="str">
        <f t="shared" si="754"/>
        <v>仙台市若林区木ノ下五丁目2-17　パステルコーポ103</v>
      </c>
      <c r="AH4592" s="237" t="s">
        <v>4816</v>
      </c>
      <c r="AI4592" s="237" t="s">
        <v>10781</v>
      </c>
      <c r="AJ4592" s="237" t="s">
        <v>332</v>
      </c>
    </row>
    <row r="4593" spans="1:36">
      <c r="A4593" s="237" t="str">
        <f t="shared" si="746"/>
        <v>0475301081障害児相談支援事業</v>
      </c>
      <c r="B4593" s="237" t="s">
        <v>4646</v>
      </c>
      <c r="C4593" s="237" t="s">
        <v>4647</v>
      </c>
      <c r="D4593" s="240" t="str">
        <f t="shared" si="747"/>
        <v>シャカイフクシホウジンチャレンジドライフ</v>
      </c>
      <c r="E4593" s="237" t="s">
        <v>4648</v>
      </c>
      <c r="F4593" s="237" t="str">
        <f t="shared" si="748"/>
        <v>981</v>
      </c>
      <c r="G4593" s="237" t="str">
        <f t="shared" si="749"/>
        <v>3203</v>
      </c>
      <c r="H4593" s="237" t="s">
        <v>18888</v>
      </c>
      <c r="I4593" s="237" t="str">
        <f t="shared" si="750"/>
        <v>仙台市泉区高森七丁目１番地の４</v>
      </c>
      <c r="J4593" s="237" t="s">
        <v>4650</v>
      </c>
      <c r="K4593" s="237" t="s">
        <v>4651</v>
      </c>
      <c r="L4593" s="237" t="s">
        <v>7508</v>
      </c>
      <c r="M4593" s="237" t="s">
        <v>4652</v>
      </c>
      <c r="N4593" s="237" t="s">
        <v>15709</v>
      </c>
      <c r="O4593" s="237" t="s">
        <v>15710</v>
      </c>
      <c r="P4593" s="237" t="s">
        <v>10800</v>
      </c>
      <c r="Q4593" s="237" t="s">
        <v>9428</v>
      </c>
      <c r="R4593" s="237" t="s">
        <v>15711</v>
      </c>
      <c r="S4593" s="237" t="s">
        <v>15468</v>
      </c>
      <c r="T4593" s="237" t="s">
        <v>7598</v>
      </c>
      <c r="U4593" s="237" t="s">
        <v>18989</v>
      </c>
      <c r="V4593" s="237" t="s">
        <v>18643</v>
      </c>
      <c r="W4593" s="237"/>
      <c r="X4593" s="237"/>
      <c r="Y4593" s="237" t="s">
        <v>15709</v>
      </c>
      <c r="Z4593" s="237" t="s">
        <v>15710</v>
      </c>
      <c r="AA4593" s="237" t="str">
        <f t="shared" si="751"/>
        <v>ソウダンシエンジギョウショマリアージュワカバヤシ</v>
      </c>
      <c r="AB4593" s="237" t="s">
        <v>10800</v>
      </c>
      <c r="AC4593" s="237" t="str">
        <f t="shared" si="752"/>
        <v>984</v>
      </c>
      <c r="AD4593" s="237" t="str">
        <f t="shared" si="753"/>
        <v>0002</v>
      </c>
      <c r="AE4593" s="237" t="s">
        <v>9428</v>
      </c>
      <c r="AF4593" s="237" t="s">
        <v>15711</v>
      </c>
      <c r="AG4593" s="237" t="str">
        <f t="shared" si="754"/>
        <v>仙台市若林区卸町東二丁目５番16号　フォレスターナ若林内</v>
      </c>
      <c r="AH4593" s="237" t="s">
        <v>15468</v>
      </c>
      <c r="AI4593" s="237" t="s">
        <v>7598</v>
      </c>
      <c r="AJ4593" s="237" t="s">
        <v>260</v>
      </c>
    </row>
    <row r="4594" spans="1:36">
      <c r="A4594" s="237" t="str">
        <f t="shared" si="746"/>
        <v>0475301107障害児相談支援事業</v>
      </c>
      <c r="B4594" s="237" t="s">
        <v>5933</v>
      </c>
      <c r="C4594" s="237" t="s">
        <v>18990</v>
      </c>
      <c r="D4594" s="240" t="str">
        <f t="shared" si="747"/>
        <v>カブシキガイシャアイエスエフネットライフ</v>
      </c>
      <c r="E4594" s="237" t="s">
        <v>5935</v>
      </c>
      <c r="F4594" s="237" t="str">
        <f t="shared" si="748"/>
        <v>107</v>
      </c>
      <c r="G4594" s="237" t="str">
        <f t="shared" si="749"/>
        <v>0052</v>
      </c>
      <c r="H4594" s="237" t="s">
        <v>18991</v>
      </c>
      <c r="I4594" s="237" t="str">
        <f t="shared" si="750"/>
        <v>東京都港区赤坂七丁目１番16号</v>
      </c>
      <c r="J4594" s="237" t="s">
        <v>5937</v>
      </c>
      <c r="K4594" s="237" t="s">
        <v>5938</v>
      </c>
      <c r="L4594" s="237" t="s">
        <v>339</v>
      </c>
      <c r="M4594" s="237" t="s">
        <v>5939</v>
      </c>
      <c r="N4594" s="237" t="s">
        <v>15713</v>
      </c>
      <c r="O4594" s="237" t="s">
        <v>15714</v>
      </c>
      <c r="P4594" s="237" t="s">
        <v>8581</v>
      </c>
      <c r="Q4594" s="237" t="s">
        <v>9428</v>
      </c>
      <c r="R4594" s="237" t="s">
        <v>15715</v>
      </c>
      <c r="S4594" s="237" t="s">
        <v>9712</v>
      </c>
      <c r="T4594" s="237" t="s">
        <v>9713</v>
      </c>
      <c r="U4594" s="237" t="s">
        <v>18992</v>
      </c>
      <c r="V4594" s="237" t="s">
        <v>18643</v>
      </c>
      <c r="W4594" s="237"/>
      <c r="X4594" s="237"/>
      <c r="Y4594" s="237" t="s">
        <v>15713</v>
      </c>
      <c r="Z4594" s="237" t="s">
        <v>15714</v>
      </c>
      <c r="AA4594" s="237" t="str">
        <f t="shared" si="751"/>
        <v>ソウダンシエンジギョウショアイエスエフネットライフセンダイ</v>
      </c>
      <c r="AB4594" s="237" t="s">
        <v>8581</v>
      </c>
      <c r="AC4594" s="237" t="str">
        <f t="shared" si="752"/>
        <v>984</v>
      </c>
      <c r="AD4594" s="237" t="str">
        <f t="shared" si="753"/>
        <v>0051</v>
      </c>
      <c r="AE4594" s="237" t="s">
        <v>9428</v>
      </c>
      <c r="AF4594" s="237" t="s">
        <v>15715</v>
      </c>
      <c r="AG4594" s="237" t="str">
        <f t="shared" si="754"/>
        <v>仙台市若林区新寺一丁目４番５号ノースピアビル８階</v>
      </c>
      <c r="AH4594" s="237" t="s">
        <v>9712</v>
      </c>
      <c r="AI4594" s="237" t="s">
        <v>9713</v>
      </c>
      <c r="AJ4594" s="237" t="s">
        <v>332</v>
      </c>
    </row>
    <row r="4595" spans="1:36">
      <c r="A4595" s="237" t="str">
        <f t="shared" si="746"/>
        <v>0475301115障害児相談支援事業</v>
      </c>
      <c r="B4595" s="237" t="s">
        <v>8280</v>
      </c>
      <c r="C4595" s="237" t="s">
        <v>8281</v>
      </c>
      <c r="D4595" s="240" t="str">
        <f t="shared" si="747"/>
        <v>シャカイフクシホウジンセンハギノモリ</v>
      </c>
      <c r="E4595" s="237" t="s">
        <v>8282</v>
      </c>
      <c r="F4595" s="237" t="str">
        <f t="shared" si="748"/>
        <v>983</v>
      </c>
      <c r="G4595" s="237" t="str">
        <f t="shared" si="749"/>
        <v>0035</v>
      </c>
      <c r="H4595" s="237" t="s">
        <v>8283</v>
      </c>
      <c r="I4595" s="237" t="str">
        <f t="shared" si="750"/>
        <v>仙台市宮城野区日の出町一丁目５番３０号</v>
      </c>
      <c r="J4595" s="237" t="s">
        <v>8284</v>
      </c>
      <c r="K4595" s="237" t="s">
        <v>8285</v>
      </c>
      <c r="L4595" s="237" t="s">
        <v>248</v>
      </c>
      <c r="M4595" s="237" t="s">
        <v>8286</v>
      </c>
      <c r="N4595" s="237" t="s">
        <v>15717</v>
      </c>
      <c r="O4595" s="237" t="s">
        <v>15691</v>
      </c>
      <c r="P4595" s="237" t="s">
        <v>8282</v>
      </c>
      <c r="Q4595" s="237" t="s">
        <v>9168</v>
      </c>
      <c r="R4595" s="237" t="s">
        <v>15719</v>
      </c>
      <c r="S4595" s="237" t="s">
        <v>8284</v>
      </c>
      <c r="T4595" s="237" t="s">
        <v>8285</v>
      </c>
      <c r="U4595" s="237" t="s">
        <v>18993</v>
      </c>
      <c r="V4595" s="237" t="s">
        <v>18643</v>
      </c>
      <c r="W4595" s="237"/>
      <c r="X4595" s="237"/>
      <c r="Y4595" s="237" t="s">
        <v>15717</v>
      </c>
      <c r="Z4595" s="237" t="s">
        <v>15691</v>
      </c>
      <c r="AA4595" s="237" t="str">
        <f t="shared" si="751"/>
        <v>アシスト　ピァ</v>
      </c>
      <c r="AB4595" s="237" t="s">
        <v>8282</v>
      </c>
      <c r="AC4595" s="237" t="str">
        <f t="shared" si="752"/>
        <v>983</v>
      </c>
      <c r="AD4595" s="237" t="str">
        <f t="shared" si="753"/>
        <v>0035</v>
      </c>
      <c r="AE4595" s="237" t="s">
        <v>9168</v>
      </c>
      <c r="AF4595" s="237" t="s">
        <v>15719</v>
      </c>
      <c r="AG4595" s="237" t="str">
        <f t="shared" si="754"/>
        <v>仙台市宮城野区日の出町一丁目５番30号</v>
      </c>
      <c r="AH4595" s="237" t="s">
        <v>14223</v>
      </c>
      <c r="AI4595" s="237" t="s">
        <v>14219</v>
      </c>
      <c r="AJ4595" s="237" t="s">
        <v>260</v>
      </c>
    </row>
    <row r="4596" spans="1:36">
      <c r="A4596" s="237" t="str">
        <f t="shared" si="746"/>
        <v>0475301131障害児相談支援事業</v>
      </c>
      <c r="B4596" s="237" t="s">
        <v>10411</v>
      </c>
      <c r="C4596" s="237" t="s">
        <v>10412</v>
      </c>
      <c r="D4596" s="240" t="str">
        <f t="shared" si="747"/>
        <v>シャカイフクシホウジンワタゲフクシカイ</v>
      </c>
      <c r="E4596" s="237" t="s">
        <v>8250</v>
      </c>
      <c r="F4596" s="237" t="str">
        <f t="shared" si="748"/>
        <v>984</v>
      </c>
      <c r="G4596" s="237" t="str">
        <f t="shared" si="749"/>
        <v>0823</v>
      </c>
      <c r="H4596" s="237" t="s">
        <v>14213</v>
      </c>
      <c r="I4596" s="237" t="str">
        <f t="shared" si="750"/>
        <v>仙台市若林区遠見塚一丁目18番48号</v>
      </c>
      <c r="J4596" s="237" t="s">
        <v>7023</v>
      </c>
      <c r="K4596" s="237" t="s">
        <v>18994</v>
      </c>
      <c r="L4596" s="237" t="s">
        <v>248</v>
      </c>
      <c r="M4596" s="237" t="s">
        <v>14133</v>
      </c>
      <c r="N4596" s="237" t="s">
        <v>15720</v>
      </c>
      <c r="O4596" s="237" t="s">
        <v>15721</v>
      </c>
      <c r="P4596" s="237" t="s">
        <v>8250</v>
      </c>
      <c r="Q4596" s="237" t="s">
        <v>9428</v>
      </c>
      <c r="R4596" s="237" t="s">
        <v>14213</v>
      </c>
      <c r="S4596" s="237" t="s">
        <v>7023</v>
      </c>
      <c r="T4596" s="237" t="s">
        <v>18994</v>
      </c>
      <c r="U4596" s="237" t="s">
        <v>18995</v>
      </c>
      <c r="V4596" s="237" t="s">
        <v>18643</v>
      </c>
      <c r="W4596" s="237"/>
      <c r="X4596" s="237"/>
      <c r="Y4596" s="237" t="s">
        <v>15720</v>
      </c>
      <c r="Z4596" s="237" t="s">
        <v>15721</v>
      </c>
      <c r="AA4596" s="237" t="str">
        <f t="shared" si="751"/>
        <v>ショウガイシャソウダンシエンジギョウショホライズン</v>
      </c>
      <c r="AB4596" s="237" t="s">
        <v>8250</v>
      </c>
      <c r="AC4596" s="237" t="str">
        <f t="shared" si="752"/>
        <v>984</v>
      </c>
      <c r="AD4596" s="237" t="str">
        <f t="shared" si="753"/>
        <v>0823</v>
      </c>
      <c r="AE4596" s="237" t="s">
        <v>9428</v>
      </c>
      <c r="AF4596" s="237" t="s">
        <v>14213</v>
      </c>
      <c r="AG4596" s="237" t="str">
        <f t="shared" si="754"/>
        <v>仙台市若林区遠見塚一丁目18番48号</v>
      </c>
      <c r="AH4596" s="237" t="s">
        <v>7023</v>
      </c>
      <c r="AI4596" s="237" t="s">
        <v>18994</v>
      </c>
      <c r="AJ4596" s="237" t="s">
        <v>260</v>
      </c>
    </row>
    <row r="4597" spans="1:36">
      <c r="A4597" s="237" t="str">
        <f t="shared" si="746"/>
        <v>0475301164障害児相談支援事業</v>
      </c>
      <c r="B4597" s="237" t="s">
        <v>10958</v>
      </c>
      <c r="C4597" s="237" t="s">
        <v>10959</v>
      </c>
      <c r="D4597" s="240" t="str">
        <f t="shared" si="747"/>
        <v>イッパンシャダンホウジンオモイヤ</v>
      </c>
      <c r="E4597" s="237" t="s">
        <v>6915</v>
      </c>
      <c r="F4597" s="237" t="str">
        <f t="shared" si="748"/>
        <v>989</v>
      </c>
      <c r="G4597" s="237" t="str">
        <f t="shared" si="749"/>
        <v>3124</v>
      </c>
      <c r="H4597" s="237" t="s">
        <v>18996</v>
      </c>
      <c r="I4597" s="237" t="str">
        <f t="shared" si="750"/>
        <v>仙台市青葉区上愛子字蛇台原37番地の38</v>
      </c>
      <c r="J4597" s="237" t="s">
        <v>10961</v>
      </c>
      <c r="K4597" s="237"/>
      <c r="L4597" s="237" t="s">
        <v>901</v>
      </c>
      <c r="M4597" s="237" t="s">
        <v>18997</v>
      </c>
      <c r="N4597" s="237" t="s">
        <v>10963</v>
      </c>
      <c r="O4597" s="237" t="s">
        <v>10964</v>
      </c>
      <c r="P4597" s="237" t="s">
        <v>8581</v>
      </c>
      <c r="Q4597" s="237" t="s">
        <v>9428</v>
      </c>
      <c r="R4597" s="237" t="s">
        <v>15723</v>
      </c>
      <c r="S4597" s="237" t="s">
        <v>10966</v>
      </c>
      <c r="T4597" s="237" t="s">
        <v>10967</v>
      </c>
      <c r="U4597" s="237" t="s">
        <v>18998</v>
      </c>
      <c r="V4597" s="237" t="s">
        <v>18643</v>
      </c>
      <c r="W4597" s="237"/>
      <c r="X4597" s="237"/>
      <c r="Y4597" s="237" t="s">
        <v>10963</v>
      </c>
      <c r="Z4597" s="237" t="s">
        <v>10964</v>
      </c>
      <c r="AA4597" s="237" t="str">
        <f t="shared" si="751"/>
        <v>オモイヤライフ</v>
      </c>
      <c r="AB4597" s="237" t="s">
        <v>8581</v>
      </c>
      <c r="AC4597" s="237" t="str">
        <f t="shared" si="752"/>
        <v>984</v>
      </c>
      <c r="AD4597" s="237" t="str">
        <f t="shared" si="753"/>
        <v>0051</v>
      </c>
      <c r="AE4597" s="237" t="s">
        <v>9428</v>
      </c>
      <c r="AF4597" s="237" t="s">
        <v>15723</v>
      </c>
      <c r="AG4597" s="237" t="str">
        <f t="shared" si="754"/>
        <v>仙台市若林区新寺一丁目５番26号レインボー仙台310号</v>
      </c>
      <c r="AH4597" s="237" t="s">
        <v>10966</v>
      </c>
      <c r="AI4597" s="237" t="s">
        <v>10967</v>
      </c>
      <c r="AJ4597" s="237" t="s">
        <v>260</v>
      </c>
    </row>
    <row r="4598" spans="1:36">
      <c r="A4598" s="237" t="str">
        <f t="shared" si="746"/>
        <v>0475301172障害児相談支援事業</v>
      </c>
      <c r="B4598" s="237" t="s">
        <v>15725</v>
      </c>
      <c r="C4598" s="237" t="s">
        <v>15726</v>
      </c>
      <c r="D4598" s="240" t="str">
        <f t="shared" si="747"/>
        <v>ゴウドウガイシャミルハアト</v>
      </c>
      <c r="E4598" s="237" t="s">
        <v>4814</v>
      </c>
      <c r="F4598" s="237" t="str">
        <f t="shared" si="748"/>
        <v>984</v>
      </c>
      <c r="G4598" s="237" t="str">
        <f t="shared" si="749"/>
        <v>0047</v>
      </c>
      <c r="H4598" s="237" t="s">
        <v>15727</v>
      </c>
      <c r="I4598" s="237" t="str">
        <f t="shared" si="750"/>
        <v>仙台市若林区木ノ下一丁目21番18号</v>
      </c>
      <c r="J4598" s="237" t="s">
        <v>15728</v>
      </c>
      <c r="K4598" s="237" t="s">
        <v>15729</v>
      </c>
      <c r="L4598" s="237" t="s">
        <v>821</v>
      </c>
      <c r="M4598" s="237" t="s">
        <v>15730</v>
      </c>
      <c r="N4598" s="237" t="s">
        <v>15731</v>
      </c>
      <c r="O4598" s="237" t="s">
        <v>15732</v>
      </c>
      <c r="P4598" s="237" t="s">
        <v>9216</v>
      </c>
      <c r="Q4598" s="237" t="s">
        <v>9168</v>
      </c>
      <c r="R4598" s="237" t="s">
        <v>15733</v>
      </c>
      <c r="S4598" s="237" t="s">
        <v>15728</v>
      </c>
      <c r="T4598" s="237" t="s">
        <v>15729</v>
      </c>
      <c r="U4598" s="237" t="s">
        <v>18999</v>
      </c>
      <c r="V4598" s="237" t="s">
        <v>18643</v>
      </c>
      <c r="W4598" s="237"/>
      <c r="X4598" s="237"/>
      <c r="Y4598" s="237" t="s">
        <v>15731</v>
      </c>
      <c r="Z4598" s="237" t="s">
        <v>15732</v>
      </c>
      <c r="AA4598" s="237" t="str">
        <f t="shared" si="751"/>
        <v>ソウダンジギョウショタヌキサンチ</v>
      </c>
      <c r="AB4598" s="237" t="s">
        <v>9216</v>
      </c>
      <c r="AC4598" s="237" t="str">
        <f t="shared" si="752"/>
        <v>983</v>
      </c>
      <c r="AD4598" s="237" t="str">
        <f t="shared" si="753"/>
        <v>0803</v>
      </c>
      <c r="AE4598" s="237" t="s">
        <v>9168</v>
      </c>
      <c r="AF4598" s="237" t="s">
        <v>15733</v>
      </c>
      <c r="AG4598" s="237" t="str">
        <f t="shared" si="754"/>
        <v>仙台市宮城野区小田原二丁目２番25号第二飯田コーポ305号室</v>
      </c>
      <c r="AH4598" s="237" t="s">
        <v>15728</v>
      </c>
      <c r="AI4598" s="237" t="s">
        <v>15729</v>
      </c>
      <c r="AJ4598" s="237" t="s">
        <v>260</v>
      </c>
    </row>
    <row r="4599" spans="1:36">
      <c r="A4599" s="237" t="str">
        <f t="shared" si="746"/>
        <v>0475301180障害児相談支援事業</v>
      </c>
      <c r="B4599" s="237" t="s">
        <v>10969</v>
      </c>
      <c r="C4599" s="237" t="s">
        <v>10970</v>
      </c>
      <c r="D4599" s="240" t="str">
        <f t="shared" si="747"/>
        <v>シャカイフクシホウジンライフノガッコウ</v>
      </c>
      <c r="E4599" s="237" t="s">
        <v>7279</v>
      </c>
      <c r="F4599" s="237" t="str">
        <f t="shared" si="748"/>
        <v>984</v>
      </c>
      <c r="G4599" s="237" t="str">
        <f t="shared" si="749"/>
        <v>0838</v>
      </c>
      <c r="H4599" s="237" t="s">
        <v>10971</v>
      </c>
      <c r="I4599" s="237" t="str">
        <f t="shared" si="750"/>
        <v>仙台市若林区上飯田字天神１番１</v>
      </c>
      <c r="J4599" s="237" t="s">
        <v>10972</v>
      </c>
      <c r="K4599" s="237" t="s">
        <v>10973</v>
      </c>
      <c r="L4599" s="237" t="s">
        <v>248</v>
      </c>
      <c r="M4599" s="237" t="s">
        <v>10974</v>
      </c>
      <c r="N4599" s="237" t="s">
        <v>15735</v>
      </c>
      <c r="O4599" s="237" t="s">
        <v>15736</v>
      </c>
      <c r="P4599" s="237" t="s">
        <v>7279</v>
      </c>
      <c r="Q4599" s="237" t="s">
        <v>9428</v>
      </c>
      <c r="R4599" s="237" t="s">
        <v>11006</v>
      </c>
      <c r="S4599" s="237" t="s">
        <v>15737</v>
      </c>
      <c r="T4599" s="237" t="s">
        <v>10973</v>
      </c>
      <c r="U4599" s="237" t="s">
        <v>19000</v>
      </c>
      <c r="V4599" s="237" t="s">
        <v>18643</v>
      </c>
      <c r="W4599" s="237"/>
      <c r="X4599" s="237"/>
      <c r="Y4599" s="237" t="s">
        <v>15735</v>
      </c>
      <c r="Z4599" s="237" t="s">
        <v>15736</v>
      </c>
      <c r="AA4599" s="237" t="str">
        <f t="shared" si="751"/>
        <v>ハギノカゼソウダンシエンセンター</v>
      </c>
      <c r="AB4599" s="237" t="s">
        <v>7279</v>
      </c>
      <c r="AC4599" s="237" t="str">
        <f t="shared" si="752"/>
        <v>984</v>
      </c>
      <c r="AD4599" s="237" t="str">
        <f t="shared" si="753"/>
        <v>0838</v>
      </c>
      <c r="AE4599" s="237" t="s">
        <v>9428</v>
      </c>
      <c r="AF4599" s="237" t="s">
        <v>11006</v>
      </c>
      <c r="AG4599" s="237" t="str">
        <f t="shared" si="754"/>
        <v>仙台市若林区上飯田字天神１番地の１</v>
      </c>
      <c r="AH4599" s="237" t="s">
        <v>15737</v>
      </c>
      <c r="AI4599" s="237" t="s">
        <v>10973</v>
      </c>
      <c r="AJ4599" s="237" t="s">
        <v>260</v>
      </c>
    </row>
    <row r="4600" spans="1:36">
      <c r="A4600" s="237" t="str">
        <f t="shared" si="746"/>
        <v>0475301198障害児相談支援事業</v>
      </c>
      <c r="B4600" s="237" t="s">
        <v>15739</v>
      </c>
      <c r="C4600" s="237" t="s">
        <v>15740</v>
      </c>
      <c r="D4600" s="240" t="str">
        <f t="shared" si="747"/>
        <v>カブシキガイシャプリサート</v>
      </c>
      <c r="E4600" s="237" t="s">
        <v>10885</v>
      </c>
      <c r="F4600" s="237" t="str">
        <f t="shared" si="748"/>
        <v>984</v>
      </c>
      <c r="G4600" s="237" t="str">
        <f t="shared" si="749"/>
        <v>0835</v>
      </c>
      <c r="H4600" s="237" t="s">
        <v>15741</v>
      </c>
      <c r="I4600" s="237" t="str">
        <f t="shared" si="750"/>
        <v>仙台市若林区今泉一丁目６番２号</v>
      </c>
      <c r="J4600" s="237" t="s">
        <v>8158</v>
      </c>
      <c r="K4600" s="237" t="s">
        <v>15742</v>
      </c>
      <c r="L4600" s="237" t="s">
        <v>339</v>
      </c>
      <c r="M4600" s="237" t="s">
        <v>15743</v>
      </c>
      <c r="N4600" s="237" t="s">
        <v>15744</v>
      </c>
      <c r="O4600" s="237" t="s">
        <v>15745</v>
      </c>
      <c r="P4600" s="237" t="s">
        <v>11064</v>
      </c>
      <c r="Q4600" s="237" t="s">
        <v>9428</v>
      </c>
      <c r="R4600" s="237" t="s">
        <v>15746</v>
      </c>
      <c r="S4600" s="237" t="s">
        <v>15747</v>
      </c>
      <c r="T4600" s="237" t="s">
        <v>15748</v>
      </c>
      <c r="U4600" s="237" t="s">
        <v>19001</v>
      </c>
      <c r="V4600" s="237" t="s">
        <v>18643</v>
      </c>
      <c r="W4600" s="237"/>
      <c r="X4600" s="237"/>
      <c r="Y4600" s="237" t="s">
        <v>15744</v>
      </c>
      <c r="Z4600" s="237" t="s">
        <v>15745</v>
      </c>
      <c r="AA4600" s="237" t="str">
        <f t="shared" si="751"/>
        <v>プリサートソウダンシエンジギョウショ</v>
      </c>
      <c r="AB4600" s="237" t="s">
        <v>11064</v>
      </c>
      <c r="AC4600" s="237" t="str">
        <f t="shared" si="752"/>
        <v>984</v>
      </c>
      <c r="AD4600" s="237" t="str">
        <f t="shared" si="753"/>
        <v>0030</v>
      </c>
      <c r="AE4600" s="237" t="s">
        <v>9428</v>
      </c>
      <c r="AF4600" s="237" t="s">
        <v>15746</v>
      </c>
      <c r="AG4600" s="237" t="str">
        <f t="shared" si="754"/>
        <v>仙台市若林区荒井東一丁目６番地の１　アクロスプラザ荒井東２階</v>
      </c>
      <c r="AH4600" s="237" t="s">
        <v>15747</v>
      </c>
      <c r="AI4600" s="237" t="s">
        <v>15748</v>
      </c>
      <c r="AJ4600" s="237" t="s">
        <v>261</v>
      </c>
    </row>
    <row r="4601" spans="1:36">
      <c r="A4601" s="237" t="str">
        <f t="shared" si="746"/>
        <v>0475410262障害児相談支援事業</v>
      </c>
      <c r="B4601" s="237" t="s">
        <v>19002</v>
      </c>
      <c r="C4601" s="237" t="s">
        <v>19003</v>
      </c>
      <c r="D4601" s="240" t="str">
        <f t="shared" si="747"/>
        <v>シャカイフクシホウジン　フレアイノモリ</v>
      </c>
      <c r="E4601" s="237" t="s">
        <v>2317</v>
      </c>
      <c r="F4601" s="237" t="str">
        <f t="shared" si="748"/>
        <v>981</v>
      </c>
      <c r="G4601" s="237" t="str">
        <f t="shared" si="749"/>
        <v>1102</v>
      </c>
      <c r="H4601" s="237" t="s">
        <v>19004</v>
      </c>
      <c r="I4601" s="237" t="str">
        <f t="shared" si="750"/>
        <v>仙台市太白区袋原５－１７－３３</v>
      </c>
      <c r="J4601" s="237" t="s">
        <v>15757</v>
      </c>
      <c r="K4601" s="237" t="s">
        <v>15758</v>
      </c>
      <c r="L4601" s="237" t="s">
        <v>248</v>
      </c>
      <c r="M4601" s="237" t="s">
        <v>11713</v>
      </c>
      <c r="N4601" s="237" t="s">
        <v>15755</v>
      </c>
      <c r="O4601" s="237" t="s">
        <v>15756</v>
      </c>
      <c r="P4601" s="237" t="s">
        <v>2317</v>
      </c>
      <c r="Q4601" s="237" t="s">
        <v>7382</v>
      </c>
      <c r="R4601" s="237" t="s">
        <v>19004</v>
      </c>
      <c r="S4601" s="237" t="s">
        <v>15757</v>
      </c>
      <c r="T4601" s="237" t="s">
        <v>15758</v>
      </c>
      <c r="U4601" s="237" t="s">
        <v>19005</v>
      </c>
      <c r="V4601" s="237" t="s">
        <v>18643</v>
      </c>
      <c r="W4601" s="237"/>
      <c r="X4601" s="237"/>
      <c r="Y4601" s="237" t="s">
        <v>15755</v>
      </c>
      <c r="Z4601" s="237" t="s">
        <v>15756</v>
      </c>
      <c r="AA4601" s="237" t="str">
        <f t="shared" si="751"/>
        <v>ショウガイシャソウダンシエンジギョウショヒマワリライフサポートセンター</v>
      </c>
      <c r="AB4601" s="237" t="s">
        <v>2317</v>
      </c>
      <c r="AC4601" s="237" t="str">
        <f t="shared" si="752"/>
        <v>981</v>
      </c>
      <c r="AD4601" s="237" t="str">
        <f t="shared" si="753"/>
        <v>1102</v>
      </c>
      <c r="AE4601" s="237" t="s">
        <v>7382</v>
      </c>
      <c r="AF4601" s="237" t="s">
        <v>19004</v>
      </c>
      <c r="AG4601" s="237" t="str">
        <f t="shared" si="754"/>
        <v>仙台市太白区袋原５－１７－３３</v>
      </c>
      <c r="AH4601" s="237" t="s">
        <v>15757</v>
      </c>
      <c r="AI4601" s="237" t="s">
        <v>15758</v>
      </c>
      <c r="AJ4601" s="237" t="s">
        <v>260</v>
      </c>
    </row>
    <row r="4602" spans="1:36">
      <c r="A4602" s="237" t="str">
        <f t="shared" si="746"/>
        <v>0475410270障害児相談支援事業</v>
      </c>
      <c r="B4602" s="237" t="s">
        <v>6981</v>
      </c>
      <c r="C4602" s="237" t="s">
        <v>6982</v>
      </c>
      <c r="D4602" s="240" t="str">
        <f t="shared" si="747"/>
        <v>シャカイフクシホウジンセンダイシテヲツナグイクセイカイ</v>
      </c>
      <c r="E4602" s="237" t="s">
        <v>6983</v>
      </c>
      <c r="F4602" s="237" t="str">
        <f t="shared" si="748"/>
        <v>980</v>
      </c>
      <c r="G4602" s="237" t="str">
        <f t="shared" si="749"/>
        <v>0022</v>
      </c>
      <c r="H4602" s="237" t="s">
        <v>17231</v>
      </c>
      <c r="I4602" s="237" t="str">
        <f t="shared" si="750"/>
        <v>仙台市青葉区五橋２丁目12-2</v>
      </c>
      <c r="J4602" s="237" t="s">
        <v>6985</v>
      </c>
      <c r="K4602" s="237" t="s">
        <v>6986</v>
      </c>
      <c r="L4602" s="237" t="s">
        <v>248</v>
      </c>
      <c r="M4602" s="237" t="s">
        <v>6987</v>
      </c>
      <c r="N4602" s="237" t="s">
        <v>15762</v>
      </c>
      <c r="O4602" s="237" t="s">
        <v>15763</v>
      </c>
      <c r="P4602" s="237" t="s">
        <v>11147</v>
      </c>
      <c r="Q4602" s="237" t="s">
        <v>7382</v>
      </c>
      <c r="R4602" s="237" t="s">
        <v>11296</v>
      </c>
      <c r="S4602" s="237" t="s">
        <v>15764</v>
      </c>
      <c r="T4602" s="237" t="s">
        <v>11298</v>
      </c>
      <c r="U4602" s="237" t="s">
        <v>19006</v>
      </c>
      <c r="V4602" s="237" t="s">
        <v>18643</v>
      </c>
      <c r="W4602" s="237"/>
      <c r="X4602" s="237"/>
      <c r="Y4602" s="237" t="s">
        <v>15762</v>
      </c>
      <c r="Z4602" s="237" t="s">
        <v>15763</v>
      </c>
      <c r="AA4602" s="237" t="str">
        <f t="shared" si="751"/>
        <v>ショウガイシャソウダンシエンジギョウショサポートハギ</v>
      </c>
      <c r="AB4602" s="237" t="s">
        <v>11147</v>
      </c>
      <c r="AC4602" s="237" t="str">
        <f t="shared" si="752"/>
        <v>982</v>
      </c>
      <c r="AD4602" s="237" t="str">
        <f t="shared" si="753"/>
        <v>0014</v>
      </c>
      <c r="AE4602" s="237" t="s">
        <v>7382</v>
      </c>
      <c r="AF4602" s="237" t="s">
        <v>11296</v>
      </c>
      <c r="AG4602" s="237" t="str">
        <f t="shared" si="754"/>
        <v>仙台市太白区大野田五丁目23番地の３</v>
      </c>
      <c r="AH4602" s="237" t="s">
        <v>15764</v>
      </c>
      <c r="AI4602" s="237" t="s">
        <v>11298</v>
      </c>
      <c r="AJ4602" s="237" t="s">
        <v>260</v>
      </c>
    </row>
    <row r="4603" spans="1:36">
      <c r="A4603" s="237" t="str">
        <f t="shared" si="746"/>
        <v>0475410288障害児相談支援事業</v>
      </c>
      <c r="B4603" s="237" t="s">
        <v>15590</v>
      </c>
      <c r="C4603" s="237" t="s">
        <v>15591</v>
      </c>
      <c r="D4603" s="240" t="str">
        <f t="shared" si="747"/>
        <v>ザイダンホウジンセンダイシショウガイシャフクシキョウカイ</v>
      </c>
      <c r="E4603" s="237" t="s">
        <v>6983</v>
      </c>
      <c r="F4603" s="237" t="str">
        <f t="shared" si="748"/>
        <v>980</v>
      </c>
      <c r="G4603" s="237" t="str">
        <f t="shared" si="749"/>
        <v>0022</v>
      </c>
      <c r="H4603" s="237" t="s">
        <v>18878</v>
      </c>
      <c r="I4603" s="237" t="str">
        <f t="shared" si="750"/>
        <v>仙台市青葉区五橋２－１２－２</v>
      </c>
      <c r="J4603" s="237" t="s">
        <v>7963</v>
      </c>
      <c r="K4603" s="237" t="s">
        <v>7964</v>
      </c>
      <c r="L4603" s="237" t="s">
        <v>353</v>
      </c>
      <c r="M4603" s="237" t="s">
        <v>18932</v>
      </c>
      <c r="N4603" s="237" t="s">
        <v>15769</v>
      </c>
      <c r="O4603" s="237" t="s">
        <v>19007</v>
      </c>
      <c r="P4603" s="237" t="s">
        <v>11091</v>
      </c>
      <c r="Q4603" s="237" t="s">
        <v>7382</v>
      </c>
      <c r="R4603" s="237" t="s">
        <v>19008</v>
      </c>
      <c r="S4603" s="237" t="s">
        <v>15772</v>
      </c>
      <c r="T4603" s="237" t="s">
        <v>15772</v>
      </c>
      <c r="U4603" s="237" t="s">
        <v>19009</v>
      </c>
      <c r="V4603" s="237" t="s">
        <v>18643</v>
      </c>
      <c r="W4603" s="237"/>
      <c r="X4603" s="237"/>
      <c r="Y4603" s="237" t="s">
        <v>15769</v>
      </c>
      <c r="Z4603" s="237" t="s">
        <v>19007</v>
      </c>
      <c r="AA4603" s="237" t="str">
        <f t="shared" si="751"/>
        <v>ショウガイシャハダンシエンジギョウショ　ハンズタイハク</v>
      </c>
      <c r="AB4603" s="237" t="s">
        <v>11091</v>
      </c>
      <c r="AC4603" s="237" t="str">
        <f t="shared" si="752"/>
        <v>982</v>
      </c>
      <c r="AD4603" s="237" t="str">
        <f t="shared" si="753"/>
        <v>0012</v>
      </c>
      <c r="AE4603" s="237" t="s">
        <v>7382</v>
      </c>
      <c r="AF4603" s="237" t="s">
        <v>19008</v>
      </c>
      <c r="AG4603" s="237" t="str">
        <f t="shared" si="754"/>
        <v>仙台市太白区長町南１－６－１０　仙台市太白障害者福祉センター内</v>
      </c>
      <c r="AH4603" s="237" t="s">
        <v>15772</v>
      </c>
      <c r="AI4603" s="237" t="s">
        <v>15772</v>
      </c>
      <c r="AJ4603" s="237" t="s">
        <v>332</v>
      </c>
    </row>
    <row r="4604" spans="1:36">
      <c r="A4604" s="237" t="str">
        <f t="shared" si="746"/>
        <v>0475410296障害児相談支援事業</v>
      </c>
      <c r="B4604" s="237" t="s">
        <v>18946</v>
      </c>
      <c r="C4604" s="237" t="s">
        <v>18947</v>
      </c>
      <c r="D4604" s="240" t="str">
        <f t="shared" si="747"/>
        <v>シャカイフクシホウジン　センダイシショウガイシャフクシキョウカイ</v>
      </c>
      <c r="E4604" s="237" t="s">
        <v>6983</v>
      </c>
      <c r="F4604" s="237" t="str">
        <f t="shared" si="748"/>
        <v>980</v>
      </c>
      <c r="G4604" s="237" t="str">
        <f t="shared" si="749"/>
        <v>0022</v>
      </c>
      <c r="H4604" s="237" t="s">
        <v>19010</v>
      </c>
      <c r="I4604" s="237" t="str">
        <f t="shared" si="750"/>
        <v>仙台市青葉区五橋2丁目１２－２</v>
      </c>
      <c r="J4604" s="237" t="s">
        <v>7963</v>
      </c>
      <c r="K4604" s="237" t="s">
        <v>7964</v>
      </c>
      <c r="L4604" s="237" t="s">
        <v>353</v>
      </c>
      <c r="M4604" s="237" t="s">
        <v>18932</v>
      </c>
      <c r="N4604" s="237" t="s">
        <v>15776</v>
      </c>
      <c r="O4604" s="237" t="s">
        <v>15777</v>
      </c>
      <c r="P4604" s="237" t="s">
        <v>11091</v>
      </c>
      <c r="Q4604" s="237" t="s">
        <v>7382</v>
      </c>
      <c r="R4604" s="237" t="s">
        <v>15778</v>
      </c>
      <c r="S4604" s="237" t="s">
        <v>15779</v>
      </c>
      <c r="T4604" s="237" t="s">
        <v>15779</v>
      </c>
      <c r="U4604" s="237" t="s">
        <v>19011</v>
      </c>
      <c r="V4604" s="237" t="s">
        <v>18643</v>
      </c>
      <c r="W4604" s="237"/>
      <c r="X4604" s="237"/>
      <c r="Y4604" s="237" t="s">
        <v>15776</v>
      </c>
      <c r="Z4604" s="237" t="s">
        <v>15777</v>
      </c>
      <c r="AA4604" s="237" t="str">
        <f t="shared" si="751"/>
        <v>ショウガイシャソウダンシエンジギョウショハンズタイハク</v>
      </c>
      <c r="AB4604" s="237" t="s">
        <v>11091</v>
      </c>
      <c r="AC4604" s="237" t="str">
        <f t="shared" si="752"/>
        <v>982</v>
      </c>
      <c r="AD4604" s="237" t="str">
        <f t="shared" si="753"/>
        <v>0012</v>
      </c>
      <c r="AE4604" s="237" t="s">
        <v>7382</v>
      </c>
      <c r="AF4604" s="237" t="s">
        <v>15778</v>
      </c>
      <c r="AG4604" s="237" t="str">
        <f t="shared" si="754"/>
        <v>仙台市太白区長町南1丁目6-10　仙台市太白障害者福祉センター内</v>
      </c>
      <c r="AH4604" s="237" t="s">
        <v>15779</v>
      </c>
      <c r="AI4604" s="237" t="s">
        <v>15779</v>
      </c>
      <c r="AJ4604" s="237" t="s">
        <v>260</v>
      </c>
    </row>
    <row r="4605" spans="1:36">
      <c r="A4605" s="237" t="str">
        <f t="shared" si="746"/>
        <v>0475410304障害児相談支援事業</v>
      </c>
      <c r="B4605" s="237" t="s">
        <v>7893</v>
      </c>
      <c r="C4605" s="237" t="s">
        <v>7894</v>
      </c>
      <c r="D4605" s="240" t="str">
        <f t="shared" si="747"/>
        <v>シャカイフクシホウジンポッケコミュニティネットワーク</v>
      </c>
      <c r="E4605" s="237" t="s">
        <v>7895</v>
      </c>
      <c r="F4605" s="237" t="str">
        <f t="shared" si="748"/>
        <v>982</v>
      </c>
      <c r="G4605" s="237" t="str">
        <f t="shared" si="749"/>
        <v>0222</v>
      </c>
      <c r="H4605" s="237" t="s">
        <v>7896</v>
      </c>
      <c r="I4605" s="237" t="str">
        <f t="shared" si="750"/>
        <v>仙台市太白区人来田二丁目２番１号</v>
      </c>
      <c r="J4605" s="237" t="s">
        <v>7897</v>
      </c>
      <c r="K4605" s="237" t="s">
        <v>7898</v>
      </c>
      <c r="L4605" s="237" t="s">
        <v>7508</v>
      </c>
      <c r="M4605" s="237" t="s">
        <v>19012</v>
      </c>
      <c r="N4605" s="237" t="s">
        <v>15781</v>
      </c>
      <c r="O4605" s="237" t="s">
        <v>15782</v>
      </c>
      <c r="P4605" s="237" t="s">
        <v>7895</v>
      </c>
      <c r="Q4605" s="237" t="s">
        <v>7382</v>
      </c>
      <c r="R4605" s="237" t="s">
        <v>7896</v>
      </c>
      <c r="S4605" s="237" t="s">
        <v>7897</v>
      </c>
      <c r="T4605" s="237" t="s">
        <v>7898</v>
      </c>
      <c r="U4605" s="237" t="s">
        <v>19013</v>
      </c>
      <c r="V4605" s="237" t="s">
        <v>18643</v>
      </c>
      <c r="W4605" s="237"/>
      <c r="X4605" s="237"/>
      <c r="Y4605" s="237" t="s">
        <v>15781</v>
      </c>
      <c r="Z4605" s="237" t="s">
        <v>15782</v>
      </c>
      <c r="AA4605" s="237" t="str">
        <f t="shared" si="751"/>
        <v>グッディ　ポッケ</v>
      </c>
      <c r="AB4605" s="237" t="s">
        <v>7895</v>
      </c>
      <c r="AC4605" s="237" t="str">
        <f t="shared" si="752"/>
        <v>982</v>
      </c>
      <c r="AD4605" s="237" t="str">
        <f t="shared" si="753"/>
        <v>0222</v>
      </c>
      <c r="AE4605" s="237" t="s">
        <v>7382</v>
      </c>
      <c r="AF4605" s="237" t="s">
        <v>7896</v>
      </c>
      <c r="AG4605" s="237" t="str">
        <f t="shared" si="754"/>
        <v>仙台市太白区人来田二丁目２番１号</v>
      </c>
      <c r="AH4605" s="237" t="s">
        <v>7897</v>
      </c>
      <c r="AI4605" s="237" t="s">
        <v>7898</v>
      </c>
      <c r="AJ4605" s="237" t="s">
        <v>260</v>
      </c>
    </row>
    <row r="4606" spans="1:36">
      <c r="A4606" s="237" t="str">
        <f t="shared" si="746"/>
        <v>0475410320障害児相談支援事業</v>
      </c>
      <c r="B4606" s="237" t="s">
        <v>5691</v>
      </c>
      <c r="C4606" s="237" t="s">
        <v>5692</v>
      </c>
      <c r="D4606" s="240" t="str">
        <f t="shared" si="747"/>
        <v>シャカイフクシホウジンアリノママシャ</v>
      </c>
      <c r="E4606" s="237" t="s">
        <v>5693</v>
      </c>
      <c r="F4606" s="237" t="str">
        <f t="shared" si="748"/>
        <v>982</v>
      </c>
      <c r="G4606" s="237" t="str">
        <f t="shared" si="749"/>
        <v>8544</v>
      </c>
      <c r="H4606" s="237" t="s">
        <v>14312</v>
      </c>
      <c r="I4606" s="237" t="str">
        <f t="shared" si="750"/>
        <v>仙台市太白区西多賀４丁目１９－１</v>
      </c>
      <c r="J4606" s="237" t="s">
        <v>5695</v>
      </c>
      <c r="K4606" s="237" t="s">
        <v>5696</v>
      </c>
      <c r="L4606" s="237" t="s">
        <v>248</v>
      </c>
      <c r="M4606" s="237" t="s">
        <v>11443</v>
      </c>
      <c r="N4606" s="237" t="s">
        <v>15787</v>
      </c>
      <c r="O4606" s="237" t="s">
        <v>15788</v>
      </c>
      <c r="P4606" s="237" t="s">
        <v>5693</v>
      </c>
      <c r="Q4606" s="237" t="s">
        <v>7382</v>
      </c>
      <c r="R4606" s="237" t="s">
        <v>5694</v>
      </c>
      <c r="S4606" s="237" t="s">
        <v>5695</v>
      </c>
      <c r="T4606" s="237" t="s">
        <v>5696</v>
      </c>
      <c r="U4606" s="237" t="s">
        <v>19014</v>
      </c>
      <c r="V4606" s="237" t="s">
        <v>18643</v>
      </c>
      <c r="W4606" s="237"/>
      <c r="X4606" s="237"/>
      <c r="Y4606" s="237" t="s">
        <v>15787</v>
      </c>
      <c r="Z4606" s="237" t="s">
        <v>15788</v>
      </c>
      <c r="AA4606" s="237" t="str">
        <f t="shared" si="751"/>
        <v>サポートケアセンダイアリノママシャ　ナンビョウ・ショウガイシャソウダンシエンセンター</v>
      </c>
      <c r="AB4606" s="237" t="s">
        <v>5693</v>
      </c>
      <c r="AC4606" s="237" t="str">
        <f t="shared" si="752"/>
        <v>982</v>
      </c>
      <c r="AD4606" s="237" t="str">
        <f t="shared" si="753"/>
        <v>8544</v>
      </c>
      <c r="AE4606" s="237" t="s">
        <v>7382</v>
      </c>
      <c r="AF4606" s="237" t="s">
        <v>5694</v>
      </c>
      <c r="AG4606" s="237" t="str">
        <f t="shared" si="754"/>
        <v>仙台市太白区西多賀４丁目１９番１号</v>
      </c>
      <c r="AH4606" s="237" t="s">
        <v>5695</v>
      </c>
      <c r="AI4606" s="237" t="s">
        <v>5696</v>
      </c>
      <c r="AJ4606" s="237" t="s">
        <v>260</v>
      </c>
    </row>
    <row r="4607" spans="1:36">
      <c r="A4607" s="237" t="str">
        <f t="shared" si="746"/>
        <v>0475410346障害児相談支援事業</v>
      </c>
      <c r="B4607" s="237" t="s">
        <v>10371</v>
      </c>
      <c r="C4607" s="237" t="s">
        <v>10372</v>
      </c>
      <c r="D4607" s="240" t="str">
        <f t="shared" si="747"/>
        <v>シャカイフクシホウジンマドカ</v>
      </c>
      <c r="E4607" s="237" t="s">
        <v>2317</v>
      </c>
      <c r="F4607" s="237" t="str">
        <f t="shared" si="748"/>
        <v>981</v>
      </c>
      <c r="G4607" s="237" t="str">
        <f t="shared" si="749"/>
        <v>1102</v>
      </c>
      <c r="H4607" s="237" t="s">
        <v>10373</v>
      </c>
      <c r="I4607" s="237" t="str">
        <f t="shared" si="750"/>
        <v>仙台市太白区袋原四丁目37番１号</v>
      </c>
      <c r="J4607" s="237" t="s">
        <v>10374</v>
      </c>
      <c r="K4607" s="237" t="s">
        <v>10375</v>
      </c>
      <c r="L4607" s="237" t="s">
        <v>248</v>
      </c>
      <c r="M4607" s="237" t="s">
        <v>19015</v>
      </c>
      <c r="N4607" s="237" t="s">
        <v>15804</v>
      </c>
      <c r="O4607" s="237" t="s">
        <v>15805</v>
      </c>
      <c r="P4607" s="237" t="s">
        <v>2317</v>
      </c>
      <c r="Q4607" s="237" t="s">
        <v>7382</v>
      </c>
      <c r="R4607" s="237" t="s">
        <v>10373</v>
      </c>
      <c r="S4607" s="237" t="s">
        <v>10374</v>
      </c>
      <c r="T4607" s="237" t="s">
        <v>10375</v>
      </c>
      <c r="U4607" s="237" t="s">
        <v>19016</v>
      </c>
      <c r="V4607" s="237" t="s">
        <v>18643</v>
      </c>
      <c r="W4607" s="237"/>
      <c r="X4607" s="237"/>
      <c r="Y4607" s="237" t="s">
        <v>15804</v>
      </c>
      <c r="Z4607" s="237" t="s">
        <v>15805</v>
      </c>
      <c r="AA4607" s="237" t="str">
        <f t="shared" si="751"/>
        <v>ショウガイシャソウダンシエンジギョウショ　マドカ</v>
      </c>
      <c r="AB4607" s="237" t="s">
        <v>2317</v>
      </c>
      <c r="AC4607" s="237" t="str">
        <f t="shared" si="752"/>
        <v>981</v>
      </c>
      <c r="AD4607" s="237" t="str">
        <f t="shared" si="753"/>
        <v>1102</v>
      </c>
      <c r="AE4607" s="237" t="s">
        <v>7382</v>
      </c>
      <c r="AF4607" s="237" t="s">
        <v>10373</v>
      </c>
      <c r="AG4607" s="237" t="str">
        <f t="shared" si="754"/>
        <v>仙台市太白区袋原四丁目37番１号</v>
      </c>
      <c r="AH4607" s="237" t="s">
        <v>10374</v>
      </c>
      <c r="AI4607" s="237" t="s">
        <v>10375</v>
      </c>
      <c r="AJ4607" s="237" t="s">
        <v>332</v>
      </c>
    </row>
    <row r="4608" spans="1:36">
      <c r="A4608" s="237" t="str">
        <f t="shared" si="746"/>
        <v>0475410353障害児相談支援事業</v>
      </c>
      <c r="B4608" s="237" t="s">
        <v>11080</v>
      </c>
      <c r="C4608" s="237" t="s">
        <v>11081</v>
      </c>
      <c r="D4608" s="240" t="str">
        <f t="shared" si="747"/>
        <v>ドクリツギョウセイホウジンコクリツビョウインキコウセンダイニシタガビョウイン</v>
      </c>
      <c r="E4608" s="237" t="s">
        <v>11082</v>
      </c>
      <c r="F4608" s="237" t="str">
        <f t="shared" si="748"/>
        <v>982</v>
      </c>
      <c r="G4608" s="237" t="str">
        <f t="shared" si="749"/>
        <v>8555</v>
      </c>
      <c r="H4608" s="237" t="s">
        <v>18113</v>
      </c>
      <c r="I4608" s="237" t="str">
        <f t="shared" si="750"/>
        <v>仙台市太白区鈎取本町2-11-11</v>
      </c>
      <c r="J4608" s="237" t="s">
        <v>11084</v>
      </c>
      <c r="K4608" s="237" t="s">
        <v>11085</v>
      </c>
      <c r="L4608" s="237" t="s">
        <v>11086</v>
      </c>
      <c r="M4608" s="237" t="s">
        <v>11087</v>
      </c>
      <c r="N4608" s="237" t="s">
        <v>11080</v>
      </c>
      <c r="O4608" s="237" t="s">
        <v>11081</v>
      </c>
      <c r="P4608" s="237" t="s">
        <v>11082</v>
      </c>
      <c r="Q4608" s="237" t="s">
        <v>7382</v>
      </c>
      <c r="R4608" s="237" t="s">
        <v>19017</v>
      </c>
      <c r="S4608" s="237" t="s">
        <v>11084</v>
      </c>
      <c r="T4608" s="237" t="s">
        <v>11085</v>
      </c>
      <c r="U4608" s="237" t="s">
        <v>19018</v>
      </c>
      <c r="V4608" s="237" t="s">
        <v>18643</v>
      </c>
      <c r="W4608" s="237"/>
      <c r="X4608" s="237"/>
      <c r="Y4608" s="237" t="s">
        <v>11080</v>
      </c>
      <c r="Z4608" s="237" t="s">
        <v>11081</v>
      </c>
      <c r="AA4608" s="237" t="str">
        <f t="shared" si="751"/>
        <v>ドクリツギョウセイホウジンコクリツビョウインキコウセンダイニシタガビョウイン</v>
      </c>
      <c r="AB4608" s="237" t="s">
        <v>11082</v>
      </c>
      <c r="AC4608" s="237" t="str">
        <f t="shared" si="752"/>
        <v>982</v>
      </c>
      <c r="AD4608" s="237" t="str">
        <f t="shared" si="753"/>
        <v>8555</v>
      </c>
      <c r="AE4608" s="237" t="s">
        <v>7382</v>
      </c>
      <c r="AF4608" s="237" t="s">
        <v>19017</v>
      </c>
      <c r="AG4608" s="237" t="str">
        <f t="shared" si="754"/>
        <v>仙台市太白区鈎取本町二丁目11番11号</v>
      </c>
      <c r="AH4608" s="237" t="s">
        <v>11084</v>
      </c>
      <c r="AI4608" s="237" t="s">
        <v>11085</v>
      </c>
      <c r="AJ4608" s="237" t="s">
        <v>260</v>
      </c>
    </row>
    <row r="4609" spans="1:36">
      <c r="A4609" s="237" t="str">
        <f t="shared" si="746"/>
        <v>0475410361障害児相談支援事業</v>
      </c>
      <c r="B4609" s="237" t="s">
        <v>11108</v>
      </c>
      <c r="C4609" s="237" t="s">
        <v>11109</v>
      </c>
      <c r="D4609" s="240" t="str">
        <f t="shared" si="747"/>
        <v>シャカイフクシホウジンキョウセイフクシカイ</v>
      </c>
      <c r="E4609" s="237" t="s">
        <v>2317</v>
      </c>
      <c r="F4609" s="237" t="str">
        <f t="shared" si="748"/>
        <v>981</v>
      </c>
      <c r="G4609" s="237" t="str">
        <f t="shared" si="749"/>
        <v>1102</v>
      </c>
      <c r="H4609" s="237" t="s">
        <v>18971</v>
      </c>
      <c r="I4609" s="237" t="str">
        <f t="shared" si="750"/>
        <v>仙台市太白区袋原５－１２－１</v>
      </c>
      <c r="J4609" s="237" t="s">
        <v>11111</v>
      </c>
      <c r="K4609" s="237" t="s">
        <v>11112</v>
      </c>
      <c r="L4609" s="237" t="s">
        <v>353</v>
      </c>
      <c r="M4609" s="237" t="s">
        <v>11113</v>
      </c>
      <c r="N4609" s="237" t="s">
        <v>15809</v>
      </c>
      <c r="O4609" s="237" t="s">
        <v>15810</v>
      </c>
      <c r="P4609" s="237" t="s">
        <v>2317</v>
      </c>
      <c r="Q4609" s="237" t="s">
        <v>7382</v>
      </c>
      <c r="R4609" s="237" t="s">
        <v>11110</v>
      </c>
      <c r="S4609" s="237" t="s">
        <v>15811</v>
      </c>
      <c r="T4609" s="237" t="s">
        <v>11112</v>
      </c>
      <c r="U4609" s="237" t="s">
        <v>19019</v>
      </c>
      <c r="V4609" s="237" t="s">
        <v>18643</v>
      </c>
      <c r="W4609" s="237"/>
      <c r="X4609" s="237"/>
      <c r="Y4609" s="237" t="s">
        <v>15809</v>
      </c>
      <c r="Z4609" s="237" t="s">
        <v>15810</v>
      </c>
      <c r="AA4609" s="237" t="str">
        <f t="shared" si="751"/>
        <v>キョウセイフクシカイショウガイシャソウダンシエンセンター</v>
      </c>
      <c r="AB4609" s="237" t="s">
        <v>2317</v>
      </c>
      <c r="AC4609" s="237" t="str">
        <f t="shared" si="752"/>
        <v>981</v>
      </c>
      <c r="AD4609" s="237" t="str">
        <f t="shared" si="753"/>
        <v>1102</v>
      </c>
      <c r="AE4609" s="237" t="s">
        <v>7382</v>
      </c>
      <c r="AF4609" s="237" t="s">
        <v>11110</v>
      </c>
      <c r="AG4609" s="237" t="str">
        <f t="shared" si="754"/>
        <v>仙台市太白区袋原五丁目12番1号</v>
      </c>
      <c r="AH4609" s="237" t="s">
        <v>15811</v>
      </c>
      <c r="AI4609" s="237" t="s">
        <v>11112</v>
      </c>
      <c r="AJ4609" s="237" t="s">
        <v>260</v>
      </c>
    </row>
    <row r="4610" spans="1:36">
      <c r="A4610" s="237" t="str">
        <f t="shared" si="746"/>
        <v>0475410387障害児相談支援事業</v>
      </c>
      <c r="B4610" s="237" t="s">
        <v>11608</v>
      </c>
      <c r="C4610" s="237" t="s">
        <v>11609</v>
      </c>
      <c r="D4610" s="240" t="str">
        <f t="shared" si="747"/>
        <v>カブシキガイシャコウケン</v>
      </c>
      <c r="E4610" s="237" t="s">
        <v>6971</v>
      </c>
      <c r="F4610" s="237" t="str">
        <f t="shared" si="748"/>
        <v>982</v>
      </c>
      <c r="G4610" s="237" t="str">
        <f t="shared" si="749"/>
        <v>0262</v>
      </c>
      <c r="H4610" s="237" t="s">
        <v>19020</v>
      </c>
      <c r="I4610" s="237" t="str">
        <f t="shared" si="750"/>
        <v>仙台市青葉区西花苑一丁目39番地の43</v>
      </c>
      <c r="J4610" s="237" t="s">
        <v>11611</v>
      </c>
      <c r="K4610" s="237" t="s">
        <v>11612</v>
      </c>
      <c r="L4610" s="237" t="s">
        <v>635</v>
      </c>
      <c r="M4610" s="237" t="s">
        <v>19021</v>
      </c>
      <c r="N4610" s="237" t="s">
        <v>19022</v>
      </c>
      <c r="O4610" s="237" t="s">
        <v>15814</v>
      </c>
      <c r="P4610" s="237" t="s">
        <v>11244</v>
      </c>
      <c r="Q4610" s="237" t="s">
        <v>7382</v>
      </c>
      <c r="R4610" s="237" t="s">
        <v>11610</v>
      </c>
      <c r="S4610" s="237" t="s">
        <v>11617</v>
      </c>
      <c r="T4610" s="237" t="s">
        <v>11618</v>
      </c>
      <c r="U4610" s="237" t="s">
        <v>19023</v>
      </c>
      <c r="V4610" s="237" t="s">
        <v>18643</v>
      </c>
      <c r="W4610" s="237"/>
      <c r="X4610" s="237"/>
      <c r="Y4610" s="237" t="s">
        <v>19022</v>
      </c>
      <c r="Z4610" s="237" t="s">
        <v>15814</v>
      </c>
      <c r="AA4610" s="237" t="str">
        <f t="shared" si="751"/>
        <v>ソウダンシエンジギョウショ　ユイ</v>
      </c>
      <c r="AB4610" s="237" t="s">
        <v>11244</v>
      </c>
      <c r="AC4610" s="237" t="str">
        <f t="shared" si="752"/>
        <v>982</v>
      </c>
      <c r="AD4610" s="237" t="str">
        <f t="shared" si="753"/>
        <v>0003</v>
      </c>
      <c r="AE4610" s="237" t="s">
        <v>7382</v>
      </c>
      <c r="AF4610" s="237" t="s">
        <v>11610</v>
      </c>
      <c r="AG4610" s="237" t="str">
        <f t="shared" si="754"/>
        <v>仙台市太白区郡山八丁目２番28号</v>
      </c>
      <c r="AH4610" s="237" t="s">
        <v>11617</v>
      </c>
      <c r="AI4610" s="237" t="s">
        <v>11618</v>
      </c>
      <c r="AJ4610" s="237" t="s">
        <v>332</v>
      </c>
    </row>
    <row r="4611" spans="1:36">
      <c r="A4611" s="237" t="str">
        <f t="shared" si="746"/>
        <v>0475410460障害児相談支援事業</v>
      </c>
      <c r="B4611" s="237" t="s">
        <v>11231</v>
      </c>
      <c r="C4611" s="237" t="s">
        <v>11232</v>
      </c>
      <c r="D4611" s="240" t="str">
        <f t="shared" si="747"/>
        <v>ユウゲンカイシャケヤキ</v>
      </c>
      <c r="E4611" s="237" t="s">
        <v>11233</v>
      </c>
      <c r="F4611" s="237" t="str">
        <f t="shared" si="748"/>
        <v>982</v>
      </c>
      <c r="G4611" s="237" t="str">
        <f t="shared" si="749"/>
        <v>0803</v>
      </c>
      <c r="H4611" s="237" t="s">
        <v>19024</v>
      </c>
      <c r="I4611" s="237" t="str">
        <f t="shared" si="750"/>
        <v>仙台市太白区金剛沢三丁目18番２号</v>
      </c>
      <c r="J4611" s="237" t="s">
        <v>19025</v>
      </c>
      <c r="K4611" s="237" t="s">
        <v>19025</v>
      </c>
      <c r="L4611" s="237" t="s">
        <v>339</v>
      </c>
      <c r="M4611" s="237" t="s">
        <v>19026</v>
      </c>
      <c r="N4611" s="237" t="s">
        <v>15816</v>
      </c>
      <c r="O4611" s="237" t="s">
        <v>15817</v>
      </c>
      <c r="P4611" s="237" t="s">
        <v>11091</v>
      </c>
      <c r="Q4611" s="237" t="s">
        <v>7382</v>
      </c>
      <c r="R4611" s="237" t="s">
        <v>15818</v>
      </c>
      <c r="S4611" s="237" t="s">
        <v>11235</v>
      </c>
      <c r="T4611" s="237" t="s">
        <v>11236</v>
      </c>
      <c r="U4611" s="237" t="s">
        <v>19027</v>
      </c>
      <c r="V4611" s="237" t="s">
        <v>18643</v>
      </c>
      <c r="W4611" s="237"/>
      <c r="X4611" s="237"/>
      <c r="Y4611" s="237" t="s">
        <v>15816</v>
      </c>
      <c r="Z4611" s="237" t="s">
        <v>15817</v>
      </c>
      <c r="AA4611" s="237" t="str">
        <f t="shared" si="751"/>
        <v>ヘルパーステーション・スミレソウダンシエンガカリ</v>
      </c>
      <c r="AB4611" s="237" t="s">
        <v>11091</v>
      </c>
      <c r="AC4611" s="237" t="str">
        <f t="shared" si="752"/>
        <v>982</v>
      </c>
      <c r="AD4611" s="237" t="str">
        <f t="shared" si="753"/>
        <v>0012</v>
      </c>
      <c r="AE4611" s="237" t="s">
        <v>7382</v>
      </c>
      <c r="AF4611" s="237" t="s">
        <v>15818</v>
      </c>
      <c r="AG4611" s="237" t="str">
        <f t="shared" si="754"/>
        <v>仙台市太白区長町南四丁目８番16号　庄子マンションＣ棟４号室</v>
      </c>
      <c r="AH4611" s="237" t="s">
        <v>11235</v>
      </c>
      <c r="AI4611" s="237" t="s">
        <v>11236</v>
      </c>
      <c r="AJ4611" s="237" t="s">
        <v>332</v>
      </c>
    </row>
    <row r="4612" spans="1:36">
      <c r="A4612" s="237" t="str">
        <f t="shared" si="746"/>
        <v>0475410494障害児相談支援事業</v>
      </c>
      <c r="B4612" s="237" t="s">
        <v>10411</v>
      </c>
      <c r="C4612" s="237" t="s">
        <v>10412</v>
      </c>
      <c r="D4612" s="240" t="str">
        <f t="shared" si="747"/>
        <v>シャカイフクシホウジンワタゲフクシカイ</v>
      </c>
      <c r="E4612" s="237" t="s">
        <v>8250</v>
      </c>
      <c r="F4612" s="237" t="str">
        <f t="shared" si="748"/>
        <v>984</v>
      </c>
      <c r="G4612" s="237" t="str">
        <f t="shared" si="749"/>
        <v>0823</v>
      </c>
      <c r="H4612" s="237" t="s">
        <v>14213</v>
      </c>
      <c r="I4612" s="237" t="str">
        <f t="shared" si="750"/>
        <v>仙台市若林区遠見塚一丁目18番48号</v>
      </c>
      <c r="J4612" s="237" t="s">
        <v>7023</v>
      </c>
      <c r="K4612" s="237" t="s">
        <v>18994</v>
      </c>
      <c r="L4612" s="237" t="s">
        <v>248</v>
      </c>
      <c r="M4612" s="237" t="s">
        <v>14133</v>
      </c>
      <c r="N4612" s="237" t="s">
        <v>15820</v>
      </c>
      <c r="O4612" s="237" t="s">
        <v>15821</v>
      </c>
      <c r="P4612" s="237" t="s">
        <v>7021</v>
      </c>
      <c r="Q4612" s="237" t="s">
        <v>7382</v>
      </c>
      <c r="R4612" s="237" t="s">
        <v>14131</v>
      </c>
      <c r="S4612" s="237" t="s">
        <v>15822</v>
      </c>
      <c r="T4612" s="237" t="s">
        <v>14132</v>
      </c>
      <c r="U4612" s="237" t="s">
        <v>19028</v>
      </c>
      <c r="V4612" s="237" t="s">
        <v>18643</v>
      </c>
      <c r="W4612" s="237"/>
      <c r="X4612" s="237"/>
      <c r="Y4612" s="237" t="s">
        <v>15820</v>
      </c>
      <c r="Z4612" s="237" t="s">
        <v>15821</v>
      </c>
      <c r="AA4612" s="237" t="str">
        <f t="shared" si="751"/>
        <v>ホライズン</v>
      </c>
      <c r="AB4612" s="237" t="s">
        <v>7021</v>
      </c>
      <c r="AC4612" s="237" t="str">
        <f t="shared" si="752"/>
        <v>982</v>
      </c>
      <c r="AD4612" s="237" t="str">
        <f t="shared" si="753"/>
        <v>0001</v>
      </c>
      <c r="AE4612" s="237" t="s">
        <v>7382</v>
      </c>
      <c r="AF4612" s="237" t="s">
        <v>14131</v>
      </c>
      <c r="AG4612" s="237" t="str">
        <f t="shared" si="754"/>
        <v>仙台市太白区八本松一丁目12番12号</v>
      </c>
      <c r="AH4612" s="237" t="s">
        <v>15822</v>
      </c>
      <c r="AI4612" s="237" t="s">
        <v>14132</v>
      </c>
      <c r="AJ4612" s="237" t="s">
        <v>332</v>
      </c>
    </row>
    <row r="4613" spans="1:36">
      <c r="A4613" s="237" t="str">
        <f t="shared" si="746"/>
        <v>0475410569障害児相談支援事業</v>
      </c>
      <c r="B4613" s="237" t="s">
        <v>8057</v>
      </c>
      <c r="C4613" s="237" t="s">
        <v>8058</v>
      </c>
      <c r="D4613" s="240" t="str">
        <f t="shared" si="747"/>
        <v>カブシキガイシャナカガワ</v>
      </c>
      <c r="E4613" s="237" t="s">
        <v>608</v>
      </c>
      <c r="F4613" s="237" t="str">
        <f t="shared" si="748"/>
        <v>980</v>
      </c>
      <c r="G4613" s="237" t="str">
        <f t="shared" si="749"/>
        <v>0003</v>
      </c>
      <c r="H4613" s="237" t="s">
        <v>8059</v>
      </c>
      <c r="I4613" s="237" t="str">
        <f t="shared" si="750"/>
        <v>仙台市青葉区小田原四丁目２番18号</v>
      </c>
      <c r="J4613" s="237" t="s">
        <v>8060</v>
      </c>
      <c r="K4613" s="237" t="s">
        <v>8061</v>
      </c>
      <c r="L4613" s="237" t="s">
        <v>339</v>
      </c>
      <c r="M4613" s="237" t="s">
        <v>8062</v>
      </c>
      <c r="N4613" s="237" t="s">
        <v>15824</v>
      </c>
      <c r="O4613" s="237" t="s">
        <v>15825</v>
      </c>
      <c r="P4613" s="237" t="s">
        <v>2572</v>
      </c>
      <c r="Q4613" s="237" t="s">
        <v>7382</v>
      </c>
      <c r="R4613" s="237" t="s">
        <v>15826</v>
      </c>
      <c r="S4613" s="237" t="s">
        <v>15827</v>
      </c>
      <c r="T4613" s="237" t="s">
        <v>15828</v>
      </c>
      <c r="U4613" s="237" t="s">
        <v>19029</v>
      </c>
      <c r="V4613" s="237" t="s">
        <v>18643</v>
      </c>
      <c r="W4613" s="237"/>
      <c r="X4613" s="237"/>
      <c r="Y4613" s="237" t="s">
        <v>15824</v>
      </c>
      <c r="Z4613" s="237" t="s">
        <v>15825</v>
      </c>
      <c r="AA4613" s="237" t="str">
        <f t="shared" si="751"/>
        <v>センダイタイハクソウダンシエンセンター（ナズキ）</v>
      </c>
      <c r="AB4613" s="237" t="s">
        <v>2572</v>
      </c>
      <c r="AC4613" s="237" t="str">
        <f t="shared" si="752"/>
        <v>981</v>
      </c>
      <c r="AD4613" s="237" t="str">
        <f t="shared" si="753"/>
        <v>1104</v>
      </c>
      <c r="AE4613" s="237" t="s">
        <v>7382</v>
      </c>
      <c r="AF4613" s="237" t="s">
        <v>15826</v>
      </c>
      <c r="AG4613" s="237" t="str">
        <f t="shared" si="754"/>
        <v>仙台市太白区中田三丁目11番32号　メゾン太田202</v>
      </c>
      <c r="AH4613" s="237" t="s">
        <v>15827</v>
      </c>
      <c r="AI4613" s="237" t="s">
        <v>15828</v>
      </c>
      <c r="AJ4613" s="237" t="s">
        <v>260</v>
      </c>
    </row>
    <row r="4614" spans="1:36">
      <c r="A4614" s="237" t="str">
        <f t="shared" si="746"/>
        <v>0475410577障害児相談支援事業</v>
      </c>
      <c r="B4614" s="237" t="s">
        <v>2744</v>
      </c>
      <c r="C4614" s="237" t="s">
        <v>8369</v>
      </c>
      <c r="D4614" s="240" t="str">
        <f t="shared" si="747"/>
        <v>カブシキガイシャミツイ</v>
      </c>
      <c r="E4614" s="237" t="s">
        <v>7381</v>
      </c>
      <c r="F4614" s="237" t="str">
        <f t="shared" si="748"/>
        <v>982</v>
      </c>
      <c r="G4614" s="237" t="str">
        <f t="shared" si="749"/>
        <v>0011</v>
      </c>
      <c r="H4614" s="237" t="s">
        <v>15832</v>
      </c>
      <c r="I4614" s="237" t="str">
        <f t="shared" si="750"/>
        <v>仙台市太白区長町七丁目19番39号　COMビル101</v>
      </c>
      <c r="J4614" s="237" t="s">
        <v>2748</v>
      </c>
      <c r="K4614" s="237" t="s">
        <v>2749</v>
      </c>
      <c r="L4614" s="237" t="s">
        <v>339</v>
      </c>
      <c r="M4614" s="237" t="s">
        <v>2750</v>
      </c>
      <c r="N4614" s="237" t="s">
        <v>15830</v>
      </c>
      <c r="O4614" s="237" t="s">
        <v>15831</v>
      </c>
      <c r="P4614" s="237" t="s">
        <v>7381</v>
      </c>
      <c r="Q4614" s="237" t="s">
        <v>7382</v>
      </c>
      <c r="R4614" s="237" t="s">
        <v>15832</v>
      </c>
      <c r="S4614" s="237" t="s">
        <v>2748</v>
      </c>
      <c r="T4614" s="237" t="s">
        <v>2749</v>
      </c>
      <c r="U4614" s="237" t="s">
        <v>19030</v>
      </c>
      <c r="V4614" s="237" t="s">
        <v>18643</v>
      </c>
      <c r="W4614" s="237"/>
      <c r="X4614" s="237"/>
      <c r="Y4614" s="237" t="s">
        <v>15830</v>
      </c>
      <c r="Z4614" s="237" t="s">
        <v>15831</v>
      </c>
      <c r="AA4614" s="237" t="str">
        <f t="shared" si="751"/>
        <v>Ｒｉｃｋｅｙハーバーセンダイナガマチ</v>
      </c>
      <c r="AB4614" s="237" t="s">
        <v>7381</v>
      </c>
      <c r="AC4614" s="237" t="str">
        <f t="shared" si="752"/>
        <v>982</v>
      </c>
      <c r="AD4614" s="237" t="str">
        <f t="shared" si="753"/>
        <v>0011</v>
      </c>
      <c r="AE4614" s="237" t="s">
        <v>7382</v>
      </c>
      <c r="AF4614" s="237" t="s">
        <v>15832</v>
      </c>
      <c r="AG4614" s="237" t="str">
        <f t="shared" si="754"/>
        <v>仙台市太白区長町七丁目19番39号　COMビル101</v>
      </c>
      <c r="AH4614" s="237" t="s">
        <v>15834</v>
      </c>
      <c r="AI4614" s="237" t="s">
        <v>12062</v>
      </c>
      <c r="AJ4614" s="237" t="s">
        <v>260</v>
      </c>
    </row>
    <row r="4615" spans="1:36">
      <c r="A4615" s="237" t="str">
        <f t="shared" si="746"/>
        <v>0475410585障害児相談支援事業</v>
      </c>
      <c r="B4615" s="237" t="s">
        <v>947</v>
      </c>
      <c r="C4615" s="237" t="s">
        <v>948</v>
      </c>
      <c r="D4615" s="240" t="str">
        <f t="shared" si="747"/>
        <v>トクテイヒエイリカツドウホウジンワーカーズコープ</v>
      </c>
      <c r="E4615" s="237" t="s">
        <v>949</v>
      </c>
      <c r="F4615" s="237" t="str">
        <f t="shared" si="748"/>
        <v>170</v>
      </c>
      <c r="G4615" s="237" t="str">
        <f t="shared" si="749"/>
        <v>0013</v>
      </c>
      <c r="H4615" s="237" t="s">
        <v>18073</v>
      </c>
      <c r="I4615" s="237" t="str">
        <f t="shared" si="750"/>
        <v>東京都豊島区東池袋１－４４－３池袋ＩＳＰタマビル</v>
      </c>
      <c r="J4615" s="237" t="s">
        <v>951</v>
      </c>
      <c r="K4615" s="237" t="s">
        <v>952</v>
      </c>
      <c r="L4615" s="237" t="s">
        <v>901</v>
      </c>
      <c r="M4615" s="237" t="s">
        <v>953</v>
      </c>
      <c r="N4615" s="237" t="s">
        <v>15835</v>
      </c>
      <c r="O4615" s="237" t="s">
        <v>15836</v>
      </c>
      <c r="P4615" s="237" t="s">
        <v>11091</v>
      </c>
      <c r="Q4615" s="237" t="s">
        <v>7382</v>
      </c>
      <c r="R4615" s="237" t="s">
        <v>15837</v>
      </c>
      <c r="S4615" s="237" t="s">
        <v>11567</v>
      </c>
      <c r="T4615" s="237" t="s">
        <v>11568</v>
      </c>
      <c r="U4615" s="237" t="s">
        <v>19031</v>
      </c>
      <c r="V4615" s="237" t="s">
        <v>18643</v>
      </c>
      <c r="W4615" s="237"/>
      <c r="X4615" s="237"/>
      <c r="Y4615" s="237" t="s">
        <v>15835</v>
      </c>
      <c r="Z4615" s="237" t="s">
        <v>15836</v>
      </c>
      <c r="AA4615" s="237" t="str">
        <f t="shared" si="751"/>
        <v>ナガマチミナミマメイトソウダンシエンジギョウショ</v>
      </c>
      <c r="AB4615" s="237" t="s">
        <v>11091</v>
      </c>
      <c r="AC4615" s="237" t="str">
        <f t="shared" si="752"/>
        <v>982</v>
      </c>
      <c r="AD4615" s="237" t="str">
        <f t="shared" si="753"/>
        <v>0012</v>
      </c>
      <c r="AE4615" s="237" t="s">
        <v>7382</v>
      </c>
      <c r="AF4615" s="237" t="s">
        <v>15837</v>
      </c>
      <c r="AG4615" s="237" t="str">
        <f t="shared" si="754"/>
        <v>仙台市太白区長町南三丁目13番19号パーシモン長町1階</v>
      </c>
      <c r="AH4615" s="237" t="s">
        <v>11567</v>
      </c>
      <c r="AI4615" s="237" t="s">
        <v>11568</v>
      </c>
      <c r="AJ4615" s="237" t="s">
        <v>260</v>
      </c>
    </row>
    <row r="4616" spans="1:36">
      <c r="A4616" s="237" t="str">
        <f t="shared" si="746"/>
        <v>0475410593障害児相談支援事業</v>
      </c>
      <c r="B4616" s="237" t="s">
        <v>11479</v>
      </c>
      <c r="C4616" s="237" t="s">
        <v>19032</v>
      </c>
      <c r="D4616" s="240" t="str">
        <f t="shared" si="747"/>
        <v>ユウゲンガイシャアスト</v>
      </c>
      <c r="E4616" s="237" t="s">
        <v>7279</v>
      </c>
      <c r="F4616" s="237" t="str">
        <f t="shared" si="748"/>
        <v>984</v>
      </c>
      <c r="G4616" s="237" t="str">
        <f t="shared" si="749"/>
        <v>0838</v>
      </c>
      <c r="H4616" s="237" t="s">
        <v>11481</v>
      </c>
      <c r="I4616" s="237" t="str">
        <f t="shared" si="750"/>
        <v>仙台市若林区上飯田二丁目２番37号201</v>
      </c>
      <c r="J4616" s="237" t="s">
        <v>11482</v>
      </c>
      <c r="K4616" s="237" t="s">
        <v>11483</v>
      </c>
      <c r="L4616" s="237" t="s">
        <v>552</v>
      </c>
      <c r="M4616" s="237" t="s">
        <v>11484</v>
      </c>
      <c r="N4616" s="237" t="s">
        <v>11485</v>
      </c>
      <c r="O4616" s="237" t="s">
        <v>11486</v>
      </c>
      <c r="P4616" s="237" t="s">
        <v>11244</v>
      </c>
      <c r="Q4616" s="237" t="s">
        <v>7382</v>
      </c>
      <c r="R4616" s="237" t="s">
        <v>15839</v>
      </c>
      <c r="S4616" s="237" t="s">
        <v>11482</v>
      </c>
      <c r="T4616" s="237" t="s">
        <v>11483</v>
      </c>
      <c r="U4616" s="237" t="s">
        <v>19033</v>
      </c>
      <c r="V4616" s="237" t="s">
        <v>18643</v>
      </c>
      <c r="W4616" s="237"/>
      <c r="X4616" s="237"/>
      <c r="Y4616" s="237" t="s">
        <v>11485</v>
      </c>
      <c r="Z4616" s="237" t="s">
        <v>11486</v>
      </c>
      <c r="AA4616" s="237" t="str">
        <f t="shared" si="751"/>
        <v>ケアセンターアスト</v>
      </c>
      <c r="AB4616" s="237" t="s">
        <v>11244</v>
      </c>
      <c r="AC4616" s="237" t="str">
        <f t="shared" si="752"/>
        <v>982</v>
      </c>
      <c r="AD4616" s="237" t="str">
        <f t="shared" si="753"/>
        <v>0003</v>
      </c>
      <c r="AE4616" s="237" t="s">
        <v>7382</v>
      </c>
      <c r="AF4616" s="237" t="s">
        <v>15839</v>
      </c>
      <c r="AG4616" s="237" t="str">
        <f t="shared" si="754"/>
        <v>仙台市太白区郡山四丁目15番24号201</v>
      </c>
      <c r="AH4616" s="237" t="s">
        <v>11482</v>
      </c>
      <c r="AI4616" s="237" t="s">
        <v>11483</v>
      </c>
      <c r="AJ4616" s="237" t="s">
        <v>260</v>
      </c>
    </row>
    <row r="4617" spans="1:36">
      <c r="A4617" s="237" t="str">
        <f t="shared" si="746"/>
        <v>0475410601障害児相談支援事業</v>
      </c>
      <c r="B4617" s="237" t="s">
        <v>19034</v>
      </c>
      <c r="C4617" s="237" t="s">
        <v>19035</v>
      </c>
      <c r="D4617" s="240" t="str">
        <f t="shared" si="747"/>
        <v>カブシキガイシャ　キャットウォーク</v>
      </c>
      <c r="E4617" s="237" t="s">
        <v>2317</v>
      </c>
      <c r="F4617" s="237" t="str">
        <f t="shared" si="748"/>
        <v>981</v>
      </c>
      <c r="G4617" s="237" t="str">
        <f t="shared" si="749"/>
        <v>1102</v>
      </c>
      <c r="H4617" s="237" t="s">
        <v>11850</v>
      </c>
      <c r="I4617" s="237" t="str">
        <f t="shared" si="750"/>
        <v>仙台市太白区袋原字内手10番地の18</v>
      </c>
      <c r="J4617" s="237" t="s">
        <v>11851</v>
      </c>
      <c r="K4617" s="237" t="s">
        <v>11851</v>
      </c>
      <c r="L4617" s="237" t="s">
        <v>339</v>
      </c>
      <c r="M4617" s="237" t="s">
        <v>11852</v>
      </c>
      <c r="N4617" s="237" t="s">
        <v>15841</v>
      </c>
      <c r="O4617" s="237" t="s">
        <v>15842</v>
      </c>
      <c r="P4617" s="237" t="s">
        <v>2317</v>
      </c>
      <c r="Q4617" s="237" t="s">
        <v>7382</v>
      </c>
      <c r="R4617" s="237" t="s">
        <v>11850</v>
      </c>
      <c r="S4617" s="237" t="s">
        <v>11851</v>
      </c>
      <c r="T4617" s="237" t="s">
        <v>11851</v>
      </c>
      <c r="U4617" s="237" t="s">
        <v>19036</v>
      </c>
      <c r="V4617" s="237" t="s">
        <v>18643</v>
      </c>
      <c r="W4617" s="237"/>
      <c r="X4617" s="237"/>
      <c r="Y4617" s="237" t="s">
        <v>15841</v>
      </c>
      <c r="Z4617" s="237" t="s">
        <v>15842</v>
      </c>
      <c r="AA4617" s="237" t="str">
        <f t="shared" si="751"/>
        <v>ソウダンシエンジギョウショ　キャットウォーク</v>
      </c>
      <c r="AB4617" s="237" t="s">
        <v>2317</v>
      </c>
      <c r="AC4617" s="237" t="str">
        <f t="shared" si="752"/>
        <v>981</v>
      </c>
      <c r="AD4617" s="237" t="str">
        <f t="shared" si="753"/>
        <v>1102</v>
      </c>
      <c r="AE4617" s="237" t="s">
        <v>7382</v>
      </c>
      <c r="AF4617" s="237" t="s">
        <v>11850</v>
      </c>
      <c r="AG4617" s="237" t="str">
        <f t="shared" si="754"/>
        <v>仙台市太白区袋原字内手10番地の18</v>
      </c>
      <c r="AH4617" s="237" t="s">
        <v>11851</v>
      </c>
      <c r="AI4617" s="237" t="s">
        <v>11851</v>
      </c>
      <c r="AJ4617" s="237" t="s">
        <v>260</v>
      </c>
    </row>
    <row r="4618" spans="1:36">
      <c r="A4618" s="237" t="str">
        <f t="shared" si="746"/>
        <v>0475510186障害児相談支援事業</v>
      </c>
      <c r="B4618" s="237" t="s">
        <v>18098</v>
      </c>
      <c r="C4618" s="237" t="s">
        <v>18099</v>
      </c>
      <c r="D4618" s="240" t="str">
        <f t="shared" si="747"/>
        <v>シャカイフクシホウジン　ナノハナカイ</v>
      </c>
      <c r="E4618" s="237" t="s">
        <v>7325</v>
      </c>
      <c r="F4618" s="237" t="str">
        <f t="shared" si="748"/>
        <v>981</v>
      </c>
      <c r="G4618" s="237" t="str">
        <f t="shared" si="749"/>
        <v>0965</v>
      </c>
      <c r="H4618" s="237" t="s">
        <v>18100</v>
      </c>
      <c r="I4618" s="237" t="str">
        <f t="shared" si="750"/>
        <v>仙台市青葉区荒巻神明町2-10</v>
      </c>
      <c r="J4618" s="237" t="s">
        <v>7327</v>
      </c>
      <c r="K4618" s="237" t="s">
        <v>7328</v>
      </c>
      <c r="L4618" s="237" t="s">
        <v>7508</v>
      </c>
      <c r="M4618" s="237" t="s">
        <v>18101</v>
      </c>
      <c r="N4618" s="237" t="s">
        <v>15844</v>
      </c>
      <c r="O4618" s="237" t="s">
        <v>15845</v>
      </c>
      <c r="P4618" s="237" t="s">
        <v>1561</v>
      </c>
      <c r="Q4618" s="237" t="s">
        <v>8511</v>
      </c>
      <c r="R4618" s="237" t="s">
        <v>12352</v>
      </c>
      <c r="S4618" s="237" t="s">
        <v>15846</v>
      </c>
      <c r="T4618" s="237" t="s">
        <v>15846</v>
      </c>
      <c r="U4618" s="237" t="s">
        <v>19037</v>
      </c>
      <c r="V4618" s="237" t="s">
        <v>18643</v>
      </c>
      <c r="W4618" s="237"/>
      <c r="X4618" s="237"/>
      <c r="Y4618" s="237" t="s">
        <v>15844</v>
      </c>
      <c r="Z4618" s="237" t="s">
        <v>19038</v>
      </c>
      <c r="AA4618" s="237" t="str">
        <f t="shared" si="751"/>
        <v>ショウガイシャピソウダンエンジギョウショピース・スマイル</v>
      </c>
      <c r="AB4618" s="237" t="s">
        <v>1561</v>
      </c>
      <c r="AC4618" s="237" t="str">
        <f t="shared" si="752"/>
        <v>981</v>
      </c>
      <c r="AD4618" s="237" t="str">
        <f t="shared" si="753"/>
        <v>3121</v>
      </c>
      <c r="AE4618" s="237" t="s">
        <v>8511</v>
      </c>
      <c r="AF4618" s="237" t="s">
        <v>12352</v>
      </c>
      <c r="AG4618" s="237" t="str">
        <f t="shared" si="754"/>
        <v>仙台市泉区上谷刈字長命３番地の２</v>
      </c>
      <c r="AH4618" s="237" t="s">
        <v>15846</v>
      </c>
      <c r="AI4618" s="237" t="s">
        <v>15846</v>
      </c>
      <c r="AJ4618" s="237" t="s">
        <v>260</v>
      </c>
    </row>
    <row r="4619" spans="1:36">
      <c r="A4619" s="237" t="str">
        <f t="shared" si="746"/>
        <v>0475510194障害児相談支援事業</v>
      </c>
      <c r="B4619" s="237" t="s">
        <v>13091</v>
      </c>
      <c r="C4619" s="237" t="s">
        <v>13092</v>
      </c>
      <c r="D4619" s="240" t="str">
        <f t="shared" si="747"/>
        <v>トクテイヒエイリカツドウホウジンソキウスセンダイ</v>
      </c>
      <c r="E4619" s="237" t="s">
        <v>7360</v>
      </c>
      <c r="F4619" s="237" t="str">
        <f t="shared" si="748"/>
        <v>981</v>
      </c>
      <c r="G4619" s="237" t="str">
        <f t="shared" si="749"/>
        <v>8006</v>
      </c>
      <c r="H4619" s="237" t="s">
        <v>19039</v>
      </c>
      <c r="I4619" s="237" t="str">
        <f t="shared" si="750"/>
        <v>仙台市泉区黒松１－２６－１５－１０５</v>
      </c>
      <c r="J4619" s="237" t="s">
        <v>13094</v>
      </c>
      <c r="K4619" s="237" t="s">
        <v>13094</v>
      </c>
      <c r="L4619" s="237" t="s">
        <v>248</v>
      </c>
      <c r="M4619" s="237" t="s">
        <v>13095</v>
      </c>
      <c r="N4619" s="237" t="s">
        <v>15851</v>
      </c>
      <c r="O4619" s="237" t="s">
        <v>15852</v>
      </c>
      <c r="P4619" s="237" t="s">
        <v>9006</v>
      </c>
      <c r="Q4619" s="237" t="s">
        <v>8511</v>
      </c>
      <c r="R4619" s="237" t="s">
        <v>15853</v>
      </c>
      <c r="S4619" s="237" t="s">
        <v>15854</v>
      </c>
      <c r="T4619" s="237" t="s">
        <v>15855</v>
      </c>
      <c r="U4619" s="237" t="s">
        <v>19040</v>
      </c>
      <c r="V4619" s="237" t="s">
        <v>18643</v>
      </c>
      <c r="W4619" s="237"/>
      <c r="X4619" s="237"/>
      <c r="Y4619" s="237" t="s">
        <v>15851</v>
      </c>
      <c r="Z4619" s="237" t="s">
        <v>15852</v>
      </c>
      <c r="AA4619" s="237" t="str">
        <f t="shared" si="751"/>
        <v>ショウガイシャソウダンシエンジギョウショ　ソキウス</v>
      </c>
      <c r="AB4619" s="237" t="s">
        <v>9006</v>
      </c>
      <c r="AC4619" s="237" t="str">
        <f t="shared" si="752"/>
        <v>981</v>
      </c>
      <c r="AD4619" s="237" t="str">
        <f t="shared" si="753"/>
        <v>8003</v>
      </c>
      <c r="AE4619" s="237" t="s">
        <v>8511</v>
      </c>
      <c r="AF4619" s="237" t="s">
        <v>15853</v>
      </c>
      <c r="AG4619" s="237" t="str">
        <f t="shared" si="754"/>
        <v>仙台市泉区南光台二丁目14番55号２階</v>
      </c>
      <c r="AH4619" s="237" t="s">
        <v>15854</v>
      </c>
      <c r="AI4619" s="237" t="s">
        <v>15855</v>
      </c>
      <c r="AJ4619" s="237" t="s">
        <v>260</v>
      </c>
    </row>
    <row r="4620" spans="1:36">
      <c r="A4620" s="237" t="str">
        <f t="shared" si="746"/>
        <v>0475510202障害児相談支援事業</v>
      </c>
      <c r="B4620" s="237" t="s">
        <v>15440</v>
      </c>
      <c r="C4620" s="237" t="s">
        <v>15441</v>
      </c>
      <c r="D4620" s="240" t="str">
        <f t="shared" si="747"/>
        <v>シャカイフクシホウジンセンダイシシャカイフクシキョウギカイ</v>
      </c>
      <c r="E4620" s="237" t="s">
        <v>6983</v>
      </c>
      <c r="F4620" s="237" t="str">
        <f t="shared" si="748"/>
        <v>980</v>
      </c>
      <c r="G4620" s="237" t="str">
        <f t="shared" si="749"/>
        <v>0022</v>
      </c>
      <c r="H4620" s="237" t="s">
        <v>18878</v>
      </c>
      <c r="I4620" s="237" t="str">
        <f t="shared" si="750"/>
        <v>仙台市青葉区五橋２－１２－２</v>
      </c>
      <c r="J4620" s="237" t="s">
        <v>15442</v>
      </c>
      <c r="K4620" s="237" t="s">
        <v>15443</v>
      </c>
      <c r="L4620" s="237" t="s">
        <v>353</v>
      </c>
      <c r="M4620" s="237" t="s">
        <v>18879</v>
      </c>
      <c r="N4620" s="237" t="s">
        <v>15860</v>
      </c>
      <c r="O4620" s="237" t="s">
        <v>15861</v>
      </c>
      <c r="P4620" s="237" t="s">
        <v>9558</v>
      </c>
      <c r="Q4620" s="237" t="s">
        <v>8511</v>
      </c>
      <c r="R4620" s="237" t="s">
        <v>19041</v>
      </c>
      <c r="S4620" s="237" t="s">
        <v>15442</v>
      </c>
      <c r="T4620" s="237" t="s">
        <v>15443</v>
      </c>
      <c r="U4620" s="237" t="s">
        <v>19042</v>
      </c>
      <c r="V4620" s="237" t="s">
        <v>18643</v>
      </c>
      <c r="W4620" s="237"/>
      <c r="X4620" s="237"/>
      <c r="Y4620" s="237" t="s">
        <v>15860</v>
      </c>
      <c r="Z4620" s="237" t="s">
        <v>15861</v>
      </c>
      <c r="AA4620" s="237" t="str">
        <f t="shared" si="751"/>
        <v>ショウガイシャソウダンシエンジギョウショ　フラットイズミ</v>
      </c>
      <c r="AB4620" s="237" t="s">
        <v>9558</v>
      </c>
      <c r="AC4620" s="237" t="str">
        <f t="shared" si="752"/>
        <v>981</v>
      </c>
      <c r="AD4620" s="237" t="str">
        <f t="shared" si="753"/>
        <v>3131</v>
      </c>
      <c r="AE4620" s="237" t="s">
        <v>8511</v>
      </c>
      <c r="AF4620" s="237" t="s">
        <v>19041</v>
      </c>
      <c r="AG4620" s="237" t="str">
        <f t="shared" si="754"/>
        <v>仙台市泉区七北田字道４８－１２</v>
      </c>
      <c r="AH4620" s="237" t="s">
        <v>15442</v>
      </c>
      <c r="AI4620" s="237" t="s">
        <v>15443</v>
      </c>
      <c r="AJ4620" s="237" t="s">
        <v>260</v>
      </c>
    </row>
    <row r="4621" spans="1:36">
      <c r="A4621" s="237" t="str">
        <f t="shared" si="746"/>
        <v>0475510277障害児相談支援事業</v>
      </c>
      <c r="B4621" s="237" t="s">
        <v>12321</v>
      </c>
      <c r="C4621" s="237" t="s">
        <v>12322</v>
      </c>
      <c r="D4621" s="240" t="str">
        <f t="shared" si="747"/>
        <v>トクテイヒエイリカツドウホウジングループユウ</v>
      </c>
      <c r="E4621" s="237" t="s">
        <v>12284</v>
      </c>
      <c r="F4621" s="237" t="str">
        <f t="shared" si="748"/>
        <v>981</v>
      </c>
      <c r="G4621" s="237" t="str">
        <f t="shared" si="749"/>
        <v>3213</v>
      </c>
      <c r="H4621" s="237" t="s">
        <v>18382</v>
      </c>
      <c r="I4621" s="237" t="str">
        <f t="shared" si="750"/>
        <v>仙台市泉区南中山二丁目２－３</v>
      </c>
      <c r="J4621" s="237" t="s">
        <v>12324</v>
      </c>
      <c r="K4621" s="237" t="s">
        <v>12324</v>
      </c>
      <c r="L4621" s="237" t="s">
        <v>901</v>
      </c>
      <c r="M4621" s="237" t="s">
        <v>12326</v>
      </c>
      <c r="N4621" s="237" t="s">
        <v>15867</v>
      </c>
      <c r="O4621" s="237" t="s">
        <v>15868</v>
      </c>
      <c r="P4621" s="237" t="s">
        <v>12284</v>
      </c>
      <c r="Q4621" s="237" t="s">
        <v>8511</v>
      </c>
      <c r="R4621" s="237" t="s">
        <v>15869</v>
      </c>
      <c r="S4621" s="237" t="s">
        <v>15870</v>
      </c>
      <c r="T4621" s="237" t="s">
        <v>15870</v>
      </c>
      <c r="U4621" s="237" t="s">
        <v>19043</v>
      </c>
      <c r="V4621" s="237" t="s">
        <v>18643</v>
      </c>
      <c r="W4621" s="237"/>
      <c r="X4621" s="237"/>
      <c r="Y4621" s="237" t="s">
        <v>15867</v>
      </c>
      <c r="Z4621" s="237" t="s">
        <v>15868</v>
      </c>
      <c r="AA4621" s="237" t="str">
        <f t="shared" si="751"/>
        <v>トータルサポートセンター　ユウ</v>
      </c>
      <c r="AB4621" s="237" t="s">
        <v>12284</v>
      </c>
      <c r="AC4621" s="237" t="str">
        <f t="shared" si="752"/>
        <v>981</v>
      </c>
      <c r="AD4621" s="237" t="str">
        <f t="shared" si="753"/>
        <v>3213</v>
      </c>
      <c r="AE4621" s="237" t="s">
        <v>8511</v>
      </c>
      <c r="AF4621" s="237" t="s">
        <v>15869</v>
      </c>
      <c r="AG4621" s="237" t="str">
        <f t="shared" si="754"/>
        <v>仙台市泉区南中山二丁目２番地の３南中山プラザ202</v>
      </c>
      <c r="AH4621" s="237" t="s">
        <v>15870</v>
      </c>
      <c r="AI4621" s="237" t="s">
        <v>15870</v>
      </c>
      <c r="AJ4621" s="237" t="s">
        <v>260</v>
      </c>
    </row>
    <row r="4622" spans="1:36">
      <c r="A4622" s="237" t="str">
        <f t="shared" si="746"/>
        <v>0475510293障害児相談支援事業</v>
      </c>
      <c r="B4622" s="237" t="s">
        <v>7277</v>
      </c>
      <c r="C4622" s="237" t="s">
        <v>7278</v>
      </c>
      <c r="D4622" s="240" t="str">
        <f t="shared" si="747"/>
        <v>シャカイフクシホウジンツドイノイエ</v>
      </c>
      <c r="E4622" s="237" t="s">
        <v>7279</v>
      </c>
      <c r="F4622" s="237" t="str">
        <f t="shared" si="748"/>
        <v>984</v>
      </c>
      <c r="G4622" s="237" t="str">
        <f t="shared" si="749"/>
        <v>0838</v>
      </c>
      <c r="H4622" s="237" t="s">
        <v>17616</v>
      </c>
      <c r="I4622" s="237" t="str">
        <f t="shared" si="750"/>
        <v>仙台市若林区上飯田１丁目１７番５８号</v>
      </c>
      <c r="J4622" s="237" t="s">
        <v>7281</v>
      </c>
      <c r="K4622" s="237" t="s">
        <v>7282</v>
      </c>
      <c r="L4622" s="237" t="s">
        <v>248</v>
      </c>
      <c r="M4622" s="237" t="s">
        <v>7283</v>
      </c>
      <c r="N4622" s="237" t="s">
        <v>15872</v>
      </c>
      <c r="O4622" s="237" t="s">
        <v>15873</v>
      </c>
      <c r="P4622" s="237" t="s">
        <v>9006</v>
      </c>
      <c r="Q4622" s="237" t="s">
        <v>8511</v>
      </c>
      <c r="R4622" s="237" t="s">
        <v>12831</v>
      </c>
      <c r="S4622" s="237" t="s">
        <v>15874</v>
      </c>
      <c r="T4622" s="237" t="s">
        <v>12487</v>
      </c>
      <c r="U4622" s="237" t="s">
        <v>19044</v>
      </c>
      <c r="V4622" s="237" t="s">
        <v>18643</v>
      </c>
      <c r="W4622" s="237"/>
      <c r="X4622" s="237"/>
      <c r="Y4622" s="237" t="s">
        <v>15872</v>
      </c>
      <c r="Z4622" s="237" t="s">
        <v>15873</v>
      </c>
      <c r="AA4622" s="237" t="str">
        <f t="shared" si="751"/>
        <v>ユアライフ</v>
      </c>
      <c r="AB4622" s="237" t="s">
        <v>9006</v>
      </c>
      <c r="AC4622" s="237" t="str">
        <f t="shared" si="752"/>
        <v>981</v>
      </c>
      <c r="AD4622" s="237" t="str">
        <f t="shared" si="753"/>
        <v>8003</v>
      </c>
      <c r="AE4622" s="237" t="s">
        <v>8511</v>
      </c>
      <c r="AF4622" s="237" t="s">
        <v>12831</v>
      </c>
      <c r="AG4622" s="237" t="str">
        <f t="shared" si="754"/>
        <v>仙台市泉区南光台三丁目１番24号</v>
      </c>
      <c r="AH4622" s="237" t="s">
        <v>15874</v>
      </c>
      <c r="AI4622" s="237" t="s">
        <v>12487</v>
      </c>
      <c r="AJ4622" s="237" t="s">
        <v>332</v>
      </c>
    </row>
    <row r="4623" spans="1:36">
      <c r="A4623" s="237" t="str">
        <f t="shared" si="746"/>
        <v>0475510301障害児相談支援事業</v>
      </c>
      <c r="B4623" s="237" t="s">
        <v>9377</v>
      </c>
      <c r="C4623" s="237" t="s">
        <v>9378</v>
      </c>
      <c r="D4623" s="240" t="str">
        <f t="shared" si="747"/>
        <v>シャカイフクシホウジンアイセンカイ</v>
      </c>
      <c r="E4623" s="237" t="s">
        <v>9379</v>
      </c>
      <c r="F4623" s="237" t="str">
        <f t="shared" si="748"/>
        <v>981</v>
      </c>
      <c r="G4623" s="237" t="str">
        <f t="shared" si="749"/>
        <v>3126</v>
      </c>
      <c r="H4623" s="237" t="s">
        <v>9380</v>
      </c>
      <c r="I4623" s="237" t="str">
        <f t="shared" si="750"/>
        <v>仙台市泉区泉中央南１５番地</v>
      </c>
      <c r="J4623" s="237" t="s">
        <v>9381</v>
      </c>
      <c r="K4623" s="237" t="s">
        <v>9382</v>
      </c>
      <c r="L4623" s="237" t="s">
        <v>248</v>
      </c>
      <c r="M4623" s="237" t="s">
        <v>9383</v>
      </c>
      <c r="N4623" s="237" t="s">
        <v>15876</v>
      </c>
      <c r="O4623" s="237" t="s">
        <v>15877</v>
      </c>
      <c r="P4623" s="237" t="s">
        <v>9558</v>
      </c>
      <c r="Q4623" s="237" t="s">
        <v>8511</v>
      </c>
      <c r="R4623" s="237" t="s">
        <v>15878</v>
      </c>
      <c r="S4623" s="237" t="s">
        <v>15879</v>
      </c>
      <c r="T4623" s="237" t="s">
        <v>15880</v>
      </c>
      <c r="U4623" s="237" t="s">
        <v>19045</v>
      </c>
      <c r="V4623" s="237" t="s">
        <v>18643</v>
      </c>
      <c r="W4623" s="237"/>
      <c r="X4623" s="237"/>
      <c r="Y4623" s="237" t="s">
        <v>15876</v>
      </c>
      <c r="Z4623" s="237" t="s">
        <v>15877</v>
      </c>
      <c r="AA4623" s="237" t="str">
        <f t="shared" si="751"/>
        <v>ショウガイシャソウダンシエンジギョウショ　フレンズアイ</v>
      </c>
      <c r="AB4623" s="237" t="s">
        <v>9558</v>
      </c>
      <c r="AC4623" s="237" t="str">
        <f t="shared" si="752"/>
        <v>981</v>
      </c>
      <c r="AD4623" s="237" t="str">
        <f t="shared" si="753"/>
        <v>3131</v>
      </c>
      <c r="AE4623" s="237" t="s">
        <v>8511</v>
      </c>
      <c r="AF4623" s="237" t="s">
        <v>15878</v>
      </c>
      <c r="AG4623" s="237" t="str">
        <f t="shared" si="754"/>
        <v>仙台市泉区七北田字道27番地</v>
      </c>
      <c r="AH4623" s="237" t="s">
        <v>15879</v>
      </c>
      <c r="AI4623" s="237" t="s">
        <v>15880</v>
      </c>
      <c r="AJ4623" s="237" t="s">
        <v>260</v>
      </c>
    </row>
    <row r="4624" spans="1:36">
      <c r="A4624" s="237" t="str">
        <f t="shared" si="746"/>
        <v>0475510350障害児相談支援事業</v>
      </c>
      <c r="B4624" s="237" t="s">
        <v>7061</v>
      </c>
      <c r="C4624" s="237" t="s">
        <v>7062</v>
      </c>
      <c r="D4624" s="240" t="str">
        <f t="shared" si="747"/>
        <v>ユウゲンカイシャヒダマリカイゴ</v>
      </c>
      <c r="E4624" s="237" t="s">
        <v>7063</v>
      </c>
      <c r="F4624" s="237" t="str">
        <f t="shared" si="748"/>
        <v>981</v>
      </c>
      <c r="G4624" s="237" t="str">
        <f t="shared" si="749"/>
        <v>3222</v>
      </c>
      <c r="H4624" s="237" t="s">
        <v>7064</v>
      </c>
      <c r="I4624" s="237" t="str">
        <f t="shared" si="750"/>
        <v>仙台市泉区住吉台東五丁目５番地の８</v>
      </c>
      <c r="J4624" s="237" t="s">
        <v>17241</v>
      </c>
      <c r="K4624" s="237" t="s">
        <v>12827</v>
      </c>
      <c r="L4624" s="237" t="s">
        <v>339</v>
      </c>
      <c r="M4624" s="237" t="s">
        <v>7067</v>
      </c>
      <c r="N4624" s="237" t="s">
        <v>7068</v>
      </c>
      <c r="O4624" s="237" t="s">
        <v>7069</v>
      </c>
      <c r="P4624" s="237" t="s">
        <v>7063</v>
      </c>
      <c r="Q4624" s="237" t="s">
        <v>8511</v>
      </c>
      <c r="R4624" s="237" t="s">
        <v>12825</v>
      </c>
      <c r="S4624" s="237" t="s">
        <v>12826</v>
      </c>
      <c r="T4624" s="237" t="s">
        <v>12827</v>
      </c>
      <c r="U4624" s="237" t="s">
        <v>19046</v>
      </c>
      <c r="V4624" s="237" t="s">
        <v>18643</v>
      </c>
      <c r="W4624" s="237"/>
      <c r="X4624" s="237"/>
      <c r="Y4624" s="237" t="s">
        <v>7068</v>
      </c>
      <c r="Z4624" s="237" t="s">
        <v>7069</v>
      </c>
      <c r="AA4624" s="237" t="str">
        <f t="shared" si="751"/>
        <v>ヒダマリカイゴ</v>
      </c>
      <c r="AB4624" s="237" t="s">
        <v>7063</v>
      </c>
      <c r="AC4624" s="237" t="str">
        <f t="shared" si="752"/>
        <v>981</v>
      </c>
      <c r="AD4624" s="237" t="str">
        <f t="shared" si="753"/>
        <v>3222</v>
      </c>
      <c r="AE4624" s="237" t="s">
        <v>8511</v>
      </c>
      <c r="AF4624" s="237" t="s">
        <v>12825</v>
      </c>
      <c r="AG4624" s="237" t="str">
        <f t="shared" si="754"/>
        <v>仙台市泉区住吉台東三丁目２番地の４</v>
      </c>
      <c r="AH4624" s="237" t="s">
        <v>12826</v>
      </c>
      <c r="AI4624" s="237" t="s">
        <v>12827</v>
      </c>
      <c r="AJ4624" s="237" t="s">
        <v>260</v>
      </c>
    </row>
    <row r="4625" spans="1:36">
      <c r="A4625" s="237" t="str">
        <f t="shared" si="746"/>
        <v>0475510384障害児相談支援事業</v>
      </c>
      <c r="B4625" s="237" t="s">
        <v>5958</v>
      </c>
      <c r="C4625" s="237" t="s">
        <v>15883</v>
      </c>
      <c r="D4625" s="240" t="str">
        <f t="shared" si="747"/>
        <v>カブシキガイシャシュンコウカイ</v>
      </c>
      <c r="E4625" s="237" t="s">
        <v>5960</v>
      </c>
      <c r="F4625" s="237" t="str">
        <f t="shared" si="748"/>
        <v>981</v>
      </c>
      <c r="G4625" s="237" t="str">
        <f t="shared" si="749"/>
        <v>3212</v>
      </c>
      <c r="H4625" s="237" t="s">
        <v>18449</v>
      </c>
      <c r="I4625" s="237" t="str">
        <f t="shared" si="750"/>
        <v>仙台市泉区長命ケ丘五丁目１番地の10</v>
      </c>
      <c r="J4625" s="237" t="s">
        <v>5969</v>
      </c>
      <c r="K4625" s="237" t="s">
        <v>5970</v>
      </c>
      <c r="L4625" s="237" t="s">
        <v>339</v>
      </c>
      <c r="M4625" s="237" t="s">
        <v>18450</v>
      </c>
      <c r="N4625" s="237" t="s">
        <v>15886</v>
      </c>
      <c r="O4625" s="237" t="s">
        <v>15887</v>
      </c>
      <c r="P4625" s="237" t="s">
        <v>12329</v>
      </c>
      <c r="Q4625" s="237" t="s">
        <v>8511</v>
      </c>
      <c r="R4625" s="237" t="s">
        <v>15884</v>
      </c>
      <c r="S4625" s="237" t="s">
        <v>5962</v>
      </c>
      <c r="T4625" s="237" t="s">
        <v>5963</v>
      </c>
      <c r="U4625" s="237" t="s">
        <v>19047</v>
      </c>
      <c r="V4625" s="237" t="s">
        <v>18643</v>
      </c>
      <c r="W4625" s="237"/>
      <c r="X4625" s="237"/>
      <c r="Y4625" s="237" t="s">
        <v>15886</v>
      </c>
      <c r="Z4625" s="237" t="s">
        <v>15887</v>
      </c>
      <c r="AA4625" s="237" t="str">
        <f t="shared" si="751"/>
        <v>ソウダンシエンジギョウショ　ツナグ</v>
      </c>
      <c r="AB4625" s="237" t="s">
        <v>12329</v>
      </c>
      <c r="AC4625" s="237" t="str">
        <f t="shared" si="752"/>
        <v>981</v>
      </c>
      <c r="AD4625" s="237" t="str">
        <f t="shared" si="753"/>
        <v>3204</v>
      </c>
      <c r="AE4625" s="237" t="s">
        <v>8511</v>
      </c>
      <c r="AF4625" s="237" t="s">
        <v>15884</v>
      </c>
      <c r="AG4625" s="237" t="str">
        <f t="shared" si="754"/>
        <v>仙台市泉区寺岡五丁目12番地の23</v>
      </c>
      <c r="AH4625" s="237" t="s">
        <v>5962</v>
      </c>
      <c r="AI4625" s="237" t="s">
        <v>5963</v>
      </c>
      <c r="AJ4625" s="237" t="s">
        <v>332</v>
      </c>
    </row>
    <row r="4626" spans="1:36">
      <c r="A4626" s="237" t="str">
        <f t="shared" si="746"/>
        <v>0475510392障害児相談支援事業</v>
      </c>
      <c r="B4626" s="237" t="s">
        <v>12454</v>
      </c>
      <c r="C4626" s="237" t="s">
        <v>12455</v>
      </c>
      <c r="D4626" s="240" t="str">
        <f t="shared" si="747"/>
        <v>シャカイフクシホウジンタイヨウノオカフクシカイ</v>
      </c>
      <c r="E4626" s="237" t="s">
        <v>12456</v>
      </c>
      <c r="F4626" s="237" t="str">
        <f t="shared" si="748"/>
        <v>981</v>
      </c>
      <c r="G4626" s="237" t="str">
        <f t="shared" si="749"/>
        <v>3215</v>
      </c>
      <c r="H4626" s="237" t="s">
        <v>12457</v>
      </c>
      <c r="I4626" s="237" t="str">
        <f t="shared" si="750"/>
        <v>仙台市泉区北中山四丁目26番地の18</v>
      </c>
      <c r="J4626" s="237" t="s">
        <v>12458</v>
      </c>
      <c r="K4626" s="237" t="s">
        <v>12459</v>
      </c>
      <c r="L4626" s="237" t="s">
        <v>248</v>
      </c>
      <c r="M4626" s="237" t="s">
        <v>12460</v>
      </c>
      <c r="N4626" s="237" t="s">
        <v>15889</v>
      </c>
      <c r="O4626" s="237" t="s">
        <v>15890</v>
      </c>
      <c r="P4626" s="237" t="s">
        <v>12456</v>
      </c>
      <c r="Q4626" s="237" t="s">
        <v>8511</v>
      </c>
      <c r="R4626" s="237" t="s">
        <v>12457</v>
      </c>
      <c r="S4626" s="237" t="s">
        <v>15891</v>
      </c>
      <c r="T4626" s="237" t="s">
        <v>12459</v>
      </c>
      <c r="U4626" s="237" t="s">
        <v>19048</v>
      </c>
      <c r="V4626" s="237" t="s">
        <v>18643</v>
      </c>
      <c r="W4626" s="237"/>
      <c r="X4626" s="237"/>
      <c r="Y4626" s="237" t="s">
        <v>15889</v>
      </c>
      <c r="Z4626" s="237" t="s">
        <v>15890</v>
      </c>
      <c r="AA4626" s="237" t="str">
        <f t="shared" si="751"/>
        <v>タイヨウノオカソウダンシエンジギョウショ</v>
      </c>
      <c r="AB4626" s="237" t="s">
        <v>12456</v>
      </c>
      <c r="AC4626" s="237" t="str">
        <f t="shared" si="752"/>
        <v>981</v>
      </c>
      <c r="AD4626" s="237" t="str">
        <f t="shared" si="753"/>
        <v>3215</v>
      </c>
      <c r="AE4626" s="237" t="s">
        <v>8511</v>
      </c>
      <c r="AF4626" s="237" t="s">
        <v>12457</v>
      </c>
      <c r="AG4626" s="237" t="str">
        <f t="shared" si="754"/>
        <v>仙台市泉区北中山四丁目26番地の18</v>
      </c>
      <c r="AH4626" s="237" t="s">
        <v>15891</v>
      </c>
      <c r="AI4626" s="237" t="s">
        <v>12459</v>
      </c>
      <c r="AJ4626" s="237" t="s">
        <v>260</v>
      </c>
    </row>
    <row r="4627" spans="1:36">
      <c r="A4627" s="237" t="str">
        <f t="shared" si="746"/>
        <v>0475510434障害児相談支援事業</v>
      </c>
      <c r="B4627" s="237" t="s">
        <v>11954</v>
      </c>
      <c r="C4627" s="237" t="s">
        <v>11955</v>
      </c>
      <c r="D4627" s="240" t="str">
        <f t="shared" si="747"/>
        <v>カブシキガイシャジーピー　リミテッド</v>
      </c>
      <c r="E4627" s="237" t="s">
        <v>9242</v>
      </c>
      <c r="F4627" s="237" t="str">
        <f t="shared" si="748"/>
        <v>983</v>
      </c>
      <c r="G4627" s="237" t="str">
        <f t="shared" si="749"/>
        <v>0826</v>
      </c>
      <c r="H4627" s="237" t="s">
        <v>17763</v>
      </c>
      <c r="I4627" s="237" t="str">
        <f t="shared" si="750"/>
        <v>仙台市宮城野区鶴ヶ谷東4丁目21-1</v>
      </c>
      <c r="J4627" s="237" t="s">
        <v>17764</v>
      </c>
      <c r="K4627" s="237" t="s">
        <v>11958</v>
      </c>
      <c r="L4627" s="237" t="s">
        <v>339</v>
      </c>
      <c r="M4627" s="237" t="s">
        <v>11959</v>
      </c>
      <c r="N4627" s="237" t="s">
        <v>15893</v>
      </c>
      <c r="O4627" s="237" t="s">
        <v>15894</v>
      </c>
      <c r="P4627" s="237" t="s">
        <v>9539</v>
      </c>
      <c r="Q4627" s="237" t="s">
        <v>8511</v>
      </c>
      <c r="R4627" s="237" t="s">
        <v>15895</v>
      </c>
      <c r="S4627" s="237" t="s">
        <v>17764</v>
      </c>
      <c r="T4627" s="237" t="s">
        <v>11958</v>
      </c>
      <c r="U4627" s="237" t="s">
        <v>19049</v>
      </c>
      <c r="V4627" s="237" t="s">
        <v>18643</v>
      </c>
      <c r="W4627" s="237"/>
      <c r="X4627" s="237"/>
      <c r="Y4627" s="237" t="s">
        <v>15893</v>
      </c>
      <c r="Z4627" s="237" t="s">
        <v>15894</v>
      </c>
      <c r="AA4627" s="237" t="str">
        <f t="shared" si="751"/>
        <v>ソウダンシエンジギョウショエガオ</v>
      </c>
      <c r="AB4627" s="237" t="s">
        <v>9539</v>
      </c>
      <c r="AC4627" s="237" t="str">
        <f t="shared" si="752"/>
        <v>981</v>
      </c>
      <c r="AD4627" s="237" t="str">
        <f t="shared" si="753"/>
        <v>8001</v>
      </c>
      <c r="AE4627" s="237" t="s">
        <v>8511</v>
      </c>
      <c r="AF4627" s="237" t="s">
        <v>15895</v>
      </c>
      <c r="AG4627" s="237" t="str">
        <f t="shared" si="754"/>
        <v>仙台市泉区南光台東一丁目１番24号アルファ201　201号室</v>
      </c>
      <c r="AH4627" s="237" t="s">
        <v>17764</v>
      </c>
      <c r="AI4627" s="237" t="s">
        <v>11958</v>
      </c>
      <c r="AJ4627" s="237" t="s">
        <v>332</v>
      </c>
    </row>
    <row r="4628" spans="1:36">
      <c r="A4628" s="237" t="str">
        <f t="shared" si="746"/>
        <v>0475510483障害児相談支援事業</v>
      </c>
      <c r="B4628" s="237" t="s">
        <v>17584</v>
      </c>
      <c r="C4628" s="237" t="s">
        <v>9557</v>
      </c>
      <c r="D4628" s="240" t="str">
        <f t="shared" si="747"/>
        <v>トクテイヒエイリカツドウホウジンツバメッコ</v>
      </c>
      <c r="E4628" s="237" t="s">
        <v>9558</v>
      </c>
      <c r="F4628" s="237" t="str">
        <f t="shared" si="748"/>
        <v>981</v>
      </c>
      <c r="G4628" s="237" t="str">
        <f t="shared" si="749"/>
        <v>3131</v>
      </c>
      <c r="H4628" s="237" t="s">
        <v>12710</v>
      </c>
      <c r="I4628" s="237" t="str">
        <f t="shared" si="750"/>
        <v>仙台市泉区七北田字日野123-9</v>
      </c>
      <c r="J4628" s="237" t="s">
        <v>12542</v>
      </c>
      <c r="K4628" s="237" t="s">
        <v>12542</v>
      </c>
      <c r="L4628" s="237" t="s">
        <v>7444</v>
      </c>
      <c r="M4628" s="237" t="s">
        <v>9562</v>
      </c>
      <c r="N4628" s="237" t="s">
        <v>15898</v>
      </c>
      <c r="O4628" s="237" t="s">
        <v>15899</v>
      </c>
      <c r="P4628" s="237" t="s">
        <v>9558</v>
      </c>
      <c r="Q4628" s="237" t="s">
        <v>8511</v>
      </c>
      <c r="R4628" s="237" t="s">
        <v>9559</v>
      </c>
      <c r="S4628" s="237" t="s">
        <v>9560</v>
      </c>
      <c r="T4628" s="237" t="s">
        <v>9561</v>
      </c>
      <c r="U4628" s="237" t="s">
        <v>19050</v>
      </c>
      <c r="V4628" s="237" t="s">
        <v>18643</v>
      </c>
      <c r="W4628" s="237"/>
      <c r="X4628" s="237"/>
      <c r="Y4628" s="237" t="s">
        <v>15898</v>
      </c>
      <c r="Z4628" s="237" t="s">
        <v>15899</v>
      </c>
      <c r="AA4628" s="237" t="str">
        <f t="shared" si="751"/>
        <v>ツバメッコセンター</v>
      </c>
      <c r="AB4628" s="237" t="s">
        <v>9558</v>
      </c>
      <c r="AC4628" s="237" t="str">
        <f t="shared" si="752"/>
        <v>981</v>
      </c>
      <c r="AD4628" s="237" t="str">
        <f t="shared" si="753"/>
        <v>3131</v>
      </c>
      <c r="AE4628" s="237" t="s">
        <v>8511</v>
      </c>
      <c r="AF4628" s="237" t="s">
        <v>9559</v>
      </c>
      <c r="AG4628" s="237" t="str">
        <f t="shared" si="754"/>
        <v>仙台市泉区七北田字日野123番地の９</v>
      </c>
      <c r="AH4628" s="237" t="s">
        <v>9560</v>
      </c>
      <c r="AI4628" s="237" t="s">
        <v>9561</v>
      </c>
      <c r="AJ4628" s="237" t="s">
        <v>332</v>
      </c>
    </row>
    <row r="4629" spans="1:36">
      <c r="A4629" s="237" t="str">
        <f t="shared" si="746"/>
        <v>0475510525障害児相談支援事業</v>
      </c>
      <c r="B4629" s="237" t="s">
        <v>7830</v>
      </c>
      <c r="C4629" s="237" t="s">
        <v>7831</v>
      </c>
      <c r="D4629" s="240" t="str">
        <f t="shared" si="747"/>
        <v>トクテイヒエイリカツドウホウジンコスモスクラブ</v>
      </c>
      <c r="E4629" s="237" t="s">
        <v>7832</v>
      </c>
      <c r="F4629" s="237" t="str">
        <f t="shared" si="748"/>
        <v>983</v>
      </c>
      <c r="G4629" s="237" t="str">
        <f t="shared" si="749"/>
        <v>0824</v>
      </c>
      <c r="H4629" s="237" t="s">
        <v>7833</v>
      </c>
      <c r="I4629" s="237" t="str">
        <f t="shared" si="750"/>
        <v>仙台市宮城野区鶴ケ谷三丁目17番地</v>
      </c>
      <c r="J4629" s="237" t="s">
        <v>7834</v>
      </c>
      <c r="K4629" s="237" t="s">
        <v>7835</v>
      </c>
      <c r="L4629" s="237" t="s">
        <v>248</v>
      </c>
      <c r="M4629" s="237" t="s">
        <v>17292</v>
      </c>
      <c r="N4629" s="237" t="s">
        <v>15901</v>
      </c>
      <c r="O4629" s="237" t="s">
        <v>15902</v>
      </c>
      <c r="P4629" s="237" t="s">
        <v>9539</v>
      </c>
      <c r="Q4629" s="237" t="s">
        <v>8511</v>
      </c>
      <c r="R4629" s="237" t="s">
        <v>15903</v>
      </c>
      <c r="S4629" s="237" t="s">
        <v>15904</v>
      </c>
      <c r="T4629" s="237" t="s">
        <v>15904</v>
      </c>
      <c r="U4629" s="237" t="s">
        <v>19051</v>
      </c>
      <c r="V4629" s="237" t="s">
        <v>18643</v>
      </c>
      <c r="W4629" s="237"/>
      <c r="X4629" s="237"/>
      <c r="Y4629" s="237" t="s">
        <v>15901</v>
      </c>
      <c r="Z4629" s="237" t="s">
        <v>15902</v>
      </c>
      <c r="AA4629" s="237" t="str">
        <f t="shared" si="751"/>
        <v>ソウダンシエンジギョウショハナタバ</v>
      </c>
      <c r="AB4629" s="237" t="s">
        <v>9539</v>
      </c>
      <c r="AC4629" s="237" t="str">
        <f t="shared" si="752"/>
        <v>981</v>
      </c>
      <c r="AD4629" s="237" t="str">
        <f t="shared" si="753"/>
        <v>8001</v>
      </c>
      <c r="AE4629" s="237" t="s">
        <v>8511</v>
      </c>
      <c r="AF4629" s="237" t="s">
        <v>15903</v>
      </c>
      <c r="AG4629" s="237" t="str">
        <f t="shared" si="754"/>
        <v>仙台市泉区南光台東三丁目11番35号２階</v>
      </c>
      <c r="AH4629" s="237" t="s">
        <v>15904</v>
      </c>
      <c r="AI4629" s="237" t="s">
        <v>15904</v>
      </c>
      <c r="AJ4629" s="237" t="s">
        <v>260</v>
      </c>
    </row>
    <row r="4630" spans="1:36">
      <c r="A4630" s="237" t="str">
        <f t="shared" si="746"/>
        <v>0475510566障害児相談支援事業</v>
      </c>
      <c r="B4630" s="237" t="s">
        <v>9062</v>
      </c>
      <c r="C4630" s="237" t="s">
        <v>9063</v>
      </c>
      <c r="D4630" s="240" t="str">
        <f t="shared" si="747"/>
        <v>トウホクフクシビジネスカブシキガイシャ</v>
      </c>
      <c r="E4630" s="237" t="s">
        <v>2472</v>
      </c>
      <c r="F4630" s="237" t="str">
        <f t="shared" si="748"/>
        <v>981</v>
      </c>
      <c r="G4630" s="237" t="str">
        <f t="shared" si="749"/>
        <v>3133</v>
      </c>
      <c r="H4630" s="237" t="s">
        <v>9064</v>
      </c>
      <c r="I4630" s="237" t="str">
        <f t="shared" si="750"/>
        <v>仙台市泉区泉中央一丁目７番地１</v>
      </c>
      <c r="J4630" s="237" t="s">
        <v>17692</v>
      </c>
      <c r="K4630" s="237" t="s">
        <v>17693</v>
      </c>
      <c r="L4630" s="237" t="s">
        <v>339</v>
      </c>
      <c r="M4630" s="237" t="s">
        <v>9067</v>
      </c>
      <c r="N4630" s="237" t="s">
        <v>15906</v>
      </c>
      <c r="O4630" s="237" t="s">
        <v>15907</v>
      </c>
      <c r="P4630" s="237" t="s">
        <v>2472</v>
      </c>
      <c r="Q4630" s="237" t="s">
        <v>8511</v>
      </c>
      <c r="R4630" s="237" t="s">
        <v>15908</v>
      </c>
      <c r="S4630" s="237" t="s">
        <v>9065</v>
      </c>
      <c r="T4630" s="237" t="s">
        <v>9066</v>
      </c>
      <c r="U4630" s="237" t="s">
        <v>19052</v>
      </c>
      <c r="V4630" s="237" t="s">
        <v>18643</v>
      </c>
      <c r="W4630" s="237"/>
      <c r="X4630" s="237"/>
      <c r="Y4630" s="237" t="s">
        <v>15906</v>
      </c>
      <c r="Z4630" s="237" t="s">
        <v>15907</v>
      </c>
      <c r="AA4630" s="237" t="str">
        <f t="shared" si="751"/>
        <v>イズミチュウオウソウダンシエンジギョウショ</v>
      </c>
      <c r="AB4630" s="237" t="s">
        <v>2472</v>
      </c>
      <c r="AC4630" s="237" t="str">
        <f t="shared" si="752"/>
        <v>981</v>
      </c>
      <c r="AD4630" s="237" t="str">
        <f t="shared" si="753"/>
        <v>3133</v>
      </c>
      <c r="AE4630" s="237" t="s">
        <v>8511</v>
      </c>
      <c r="AF4630" s="237" t="s">
        <v>15908</v>
      </c>
      <c r="AG4630" s="237" t="str">
        <f t="shared" si="754"/>
        <v>仙台市泉区泉中央一丁目７番地の１　泉中央駅ビル３階</v>
      </c>
      <c r="AH4630" s="237" t="s">
        <v>9065</v>
      </c>
      <c r="AI4630" s="237" t="s">
        <v>9066</v>
      </c>
      <c r="AJ4630" s="237" t="s">
        <v>260</v>
      </c>
    </row>
    <row r="4631" spans="1:36">
      <c r="A4631" s="237" t="str">
        <f t="shared" si="746"/>
        <v>0475510574障害児相談支援事業</v>
      </c>
      <c r="B4631" s="237" t="s">
        <v>15910</v>
      </c>
      <c r="C4631" s="237" t="s">
        <v>15911</v>
      </c>
      <c r="D4631" s="240" t="str">
        <f t="shared" si="747"/>
        <v>トクテイヒエイリカツドウホウジンアイサポートセンダイ</v>
      </c>
      <c r="E4631" s="237" t="s">
        <v>2472</v>
      </c>
      <c r="F4631" s="237" t="str">
        <f t="shared" si="748"/>
        <v>981</v>
      </c>
      <c r="G4631" s="237" t="str">
        <f t="shared" si="749"/>
        <v>3133</v>
      </c>
      <c r="H4631" s="237" t="s">
        <v>15912</v>
      </c>
      <c r="I4631" s="237" t="str">
        <f t="shared" si="750"/>
        <v>仙台市泉区泉中央二丁目24番地の１</v>
      </c>
      <c r="J4631" s="237" t="s">
        <v>15913</v>
      </c>
      <c r="K4631" s="237" t="s">
        <v>15914</v>
      </c>
      <c r="L4631" s="237" t="s">
        <v>248</v>
      </c>
      <c r="M4631" s="237" t="s">
        <v>15915</v>
      </c>
      <c r="N4631" s="237" t="s">
        <v>15916</v>
      </c>
      <c r="O4631" s="237" t="s">
        <v>15917</v>
      </c>
      <c r="P4631" s="237" t="s">
        <v>2472</v>
      </c>
      <c r="Q4631" s="237" t="s">
        <v>8511</v>
      </c>
      <c r="R4631" s="237" t="s">
        <v>15912</v>
      </c>
      <c r="S4631" s="237" t="s">
        <v>15913</v>
      </c>
      <c r="T4631" s="237" t="s">
        <v>15914</v>
      </c>
      <c r="U4631" s="237" t="s">
        <v>19053</v>
      </c>
      <c r="V4631" s="237" t="s">
        <v>18643</v>
      </c>
      <c r="W4631" s="237"/>
      <c r="X4631" s="237"/>
      <c r="Y4631" s="237" t="s">
        <v>15916</v>
      </c>
      <c r="Z4631" s="237" t="s">
        <v>15917</v>
      </c>
      <c r="AA4631" s="237" t="str">
        <f t="shared" si="751"/>
        <v>ソウダンシエンジギョウショサイポスセンダイ</v>
      </c>
      <c r="AB4631" s="237" t="s">
        <v>2472</v>
      </c>
      <c r="AC4631" s="237" t="str">
        <f t="shared" si="752"/>
        <v>981</v>
      </c>
      <c r="AD4631" s="237" t="str">
        <f t="shared" si="753"/>
        <v>3133</v>
      </c>
      <c r="AE4631" s="237" t="s">
        <v>8511</v>
      </c>
      <c r="AF4631" s="237" t="s">
        <v>15912</v>
      </c>
      <c r="AG4631" s="237" t="str">
        <f t="shared" si="754"/>
        <v>仙台市泉区泉中央二丁目24番地の１</v>
      </c>
      <c r="AH4631" s="237" t="s">
        <v>15913</v>
      </c>
      <c r="AI4631" s="237" t="s">
        <v>15914</v>
      </c>
      <c r="AJ4631" s="237" t="s">
        <v>260</v>
      </c>
    </row>
    <row r="4632" spans="1:36">
      <c r="A4632" s="237" t="str">
        <f t="shared" si="746"/>
        <v>0475510582障害児相談支援事業</v>
      </c>
      <c r="B4632" s="237" t="s">
        <v>15919</v>
      </c>
      <c r="C4632" s="237" t="s">
        <v>15920</v>
      </c>
      <c r="D4632" s="240" t="str">
        <f t="shared" si="747"/>
        <v>カブシキガイシャケアラボ</v>
      </c>
      <c r="E4632" s="237" t="s">
        <v>15921</v>
      </c>
      <c r="F4632" s="237" t="str">
        <f t="shared" si="748"/>
        <v>173</v>
      </c>
      <c r="G4632" s="237" t="str">
        <f t="shared" si="749"/>
        <v>0004</v>
      </c>
      <c r="H4632" s="237" t="s">
        <v>15922</v>
      </c>
      <c r="I4632" s="237" t="str">
        <f t="shared" si="750"/>
        <v>東京都板橋区板橋一丁目47番13号　アメニティー新板橋1001号</v>
      </c>
      <c r="J4632" s="237" t="s">
        <v>15923</v>
      </c>
      <c r="K4632" s="237" t="s">
        <v>15923</v>
      </c>
      <c r="L4632" s="237" t="s">
        <v>339</v>
      </c>
      <c r="M4632" s="237" t="s">
        <v>15924</v>
      </c>
      <c r="N4632" s="237" t="s">
        <v>15925</v>
      </c>
      <c r="O4632" s="237" t="s">
        <v>15926</v>
      </c>
      <c r="P4632" s="237" t="s">
        <v>2882</v>
      </c>
      <c r="Q4632" s="237" t="s">
        <v>8511</v>
      </c>
      <c r="R4632" s="237" t="s">
        <v>15927</v>
      </c>
      <c r="S4632" s="237" t="s">
        <v>15928</v>
      </c>
      <c r="T4632" s="237" t="s">
        <v>14587</v>
      </c>
      <c r="U4632" s="237" t="s">
        <v>19054</v>
      </c>
      <c r="V4632" s="237" t="s">
        <v>18643</v>
      </c>
      <c r="W4632" s="237"/>
      <c r="X4632" s="237"/>
      <c r="Y4632" s="237" t="s">
        <v>15925</v>
      </c>
      <c r="Z4632" s="237" t="s">
        <v>15926</v>
      </c>
      <c r="AA4632" s="237" t="str">
        <f t="shared" si="751"/>
        <v>アウルソウダンシエンジギョウショセンダイ</v>
      </c>
      <c r="AB4632" s="237" t="s">
        <v>2882</v>
      </c>
      <c r="AC4632" s="237" t="str">
        <f t="shared" si="752"/>
        <v>981</v>
      </c>
      <c r="AD4632" s="237" t="str">
        <f t="shared" si="753"/>
        <v>3117</v>
      </c>
      <c r="AE4632" s="237" t="s">
        <v>8511</v>
      </c>
      <c r="AF4632" s="237" t="s">
        <v>15927</v>
      </c>
      <c r="AG4632" s="237" t="str">
        <f t="shared" si="754"/>
        <v>仙台市泉区市名坂字楢町170番地の６　サンクリスティ泉302号</v>
      </c>
      <c r="AH4632" s="237" t="s">
        <v>15928</v>
      </c>
      <c r="AI4632" s="237" t="s">
        <v>14587</v>
      </c>
      <c r="AJ4632" s="237" t="s">
        <v>260</v>
      </c>
    </row>
  </sheetData>
  <autoFilter ref="B2:AJ4632"/>
  <phoneticPr fontId="7"/>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基本情報入力シート</vt:lpstr>
      <vt:lpstr>別記様式第１号</vt:lpstr>
      <vt:lpstr>様式１</vt:lpstr>
      <vt:lpstr>集計用</vt:lpstr>
      <vt:lpstr>【参考】数式用</vt:lpstr>
      <vt:lpstr>台帳</vt:lpstr>
      <vt:lpstr>【参考】数式用!Print_Area</vt:lpstr>
      <vt:lpstr>基本情報入力シート!Print_Area</vt:lpstr>
      <vt:lpstr>別記様式第１号!Print_Area</vt:lpstr>
      <vt:lpstr>様式１!Print_Area</vt:lpstr>
      <vt:lpstr>【参考】数式用!Print_Titles</vt:lpstr>
      <vt:lpstr>様式１!Print_Titles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倉田 聖慈(kurata-seiji)</dc:creator>
  <cp:lastModifiedBy>宮城県</cp:lastModifiedBy>
  <cp:lastPrinted>2022-04-20T07:47:25Z</cp:lastPrinted>
  <dcterms:created xsi:type="dcterms:W3CDTF">2020-02-21T08:37:11Z</dcterms:created>
  <dcterms:modified xsi:type="dcterms:W3CDTF">2022-05-16T00:33:38Z</dcterms:modified>
</cp:coreProperties>
</file>